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uice\Desktop\6-13 Project\"/>
    </mc:Choice>
  </mc:AlternateContent>
  <xr:revisionPtr revIDLastSave="0" documentId="13_ncr:1_{29FE5A27-87AA-40FB-8A88-21A888022207}" xr6:coauthVersionLast="47" xr6:coauthVersionMax="47" xr10:uidLastSave="{00000000-0000-0000-0000-000000000000}"/>
  <bookViews>
    <workbookView xWindow="-23148" yWindow="-4764" windowWidth="23256" windowHeight="12576" xr2:uid="{00000000-000D-0000-FFFF-FFFF00000000}"/>
  </bookViews>
  <sheets>
    <sheet name="NYC_Jobs 2016" sheetId="1" r:id="rId1"/>
  </sheets>
  <definedNames>
    <definedName name="_xlnm._FilterDatabase" localSheetId="0" hidden="1">'NYC_Jobs 2016'!$A$1:$AH$4191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8" i="1"/>
  <c r="U4129" i="1"/>
  <c r="U4130"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8" i="1"/>
  <c r="W4129" i="1"/>
  <c r="W4130"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2" i="1"/>
  <c r="U2" i="1"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31"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2" i="1"/>
  <c r="T704" i="1"/>
  <c r="T705" i="1"/>
  <c r="T706" i="1"/>
  <c r="T707" i="1"/>
  <c r="T708" i="1"/>
  <c r="T709" i="1"/>
  <c r="T710" i="1"/>
  <c r="T711" i="1"/>
  <c r="T712"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30" i="1"/>
  <c r="T831" i="1"/>
  <c r="T832" i="1"/>
  <c r="T833" i="1"/>
  <c r="T834" i="1"/>
  <c r="T835" i="1"/>
  <c r="T836" i="1"/>
  <c r="T837" i="1"/>
  <c r="T838" i="1"/>
  <c r="T839" i="1"/>
  <c r="T840" i="1"/>
  <c r="T841" i="1"/>
  <c r="T842" i="1"/>
  <c r="T843" i="1"/>
  <c r="T844" i="1"/>
  <c r="T845" i="1"/>
  <c r="T846" i="1"/>
  <c r="T847" i="1"/>
  <c r="T848"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81" i="1"/>
  <c r="T982" i="1"/>
  <c r="T983" i="1"/>
  <c r="T984" i="1"/>
  <c r="T985" i="1"/>
  <c r="T986" i="1"/>
  <c r="T987"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2" i="1"/>
  <c r="T1184" i="1"/>
  <c r="T1185" i="1"/>
  <c r="T1186" i="1"/>
  <c r="T1187" i="1"/>
  <c r="T1188" i="1"/>
  <c r="T1189" i="1"/>
  <c r="T1190" i="1"/>
  <c r="T1191" i="1"/>
  <c r="T1192" i="1"/>
  <c r="T1193" i="1"/>
  <c r="T1194" i="1"/>
  <c r="T1195" i="1"/>
  <c r="T1196" i="1"/>
  <c r="T1197" i="1"/>
  <c r="T1198" i="1"/>
  <c r="T1199" i="1"/>
  <c r="T1200" i="1"/>
  <c r="T1201" i="1"/>
  <c r="T1202" i="1"/>
  <c r="T1203" i="1"/>
  <c r="T1205" i="1"/>
  <c r="T1206" i="1"/>
  <c r="T1207" i="1"/>
  <c r="T1208"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8" i="1"/>
  <c r="T1429" i="1"/>
  <c r="T1430" i="1"/>
  <c r="T1431"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8" i="1"/>
  <c r="T1529" i="1"/>
  <c r="T1530" i="1"/>
  <c r="T1531" i="1"/>
  <c r="T1532" i="1"/>
  <c r="T1533" i="1"/>
  <c r="T1535" i="1"/>
  <c r="T1536" i="1"/>
  <c r="T1537" i="1"/>
  <c r="T1538"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8" i="1"/>
  <c r="T1709" i="1"/>
  <c r="T1710" i="1"/>
  <c r="T1713" i="1"/>
  <c r="T1714" i="1"/>
  <c r="T1715"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7" i="1"/>
  <c r="T1788" i="1"/>
  <c r="T1789" i="1"/>
  <c r="T1790"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4" i="1"/>
  <c r="T1887" i="1"/>
  <c r="T1888" i="1"/>
  <c r="T1889" i="1"/>
  <c r="T1890" i="1"/>
  <c r="T1891" i="1"/>
  <c r="T1892" i="1"/>
  <c r="T1893" i="1"/>
  <c r="T1894" i="1"/>
  <c r="T1895" i="1"/>
  <c r="T1896" i="1"/>
  <c r="T1897" i="1"/>
  <c r="T1898" i="1"/>
  <c r="T1899" i="1"/>
  <c r="T1900" i="1"/>
  <c r="T1902" i="1"/>
  <c r="T1903" i="1"/>
  <c r="T1904" i="1"/>
  <c r="T1905"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3" i="1"/>
  <c r="T1934" i="1"/>
  <c r="T1935" i="1"/>
  <c r="T1936" i="1"/>
  <c r="T1937" i="1"/>
  <c r="T1938" i="1"/>
  <c r="T1939"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8" i="1"/>
  <c r="T1969" i="1"/>
  <c r="T1970" i="1"/>
  <c r="T1971" i="1"/>
  <c r="T1972" i="1"/>
  <c r="T1973"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5" i="1"/>
  <c r="T2116" i="1"/>
  <c r="T2117" i="1"/>
  <c r="T2118" i="1"/>
  <c r="T2119" i="1"/>
  <c r="T2120" i="1"/>
  <c r="T2121" i="1"/>
  <c r="T2122" i="1"/>
  <c r="T2123" i="1"/>
  <c r="T2124" i="1"/>
  <c r="T2125" i="1"/>
  <c r="T2127" i="1"/>
  <c r="T2128" i="1"/>
  <c r="T2129" i="1"/>
  <c r="T2130"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6" i="1"/>
  <c r="T2197" i="1"/>
  <c r="T2198" i="1"/>
  <c r="T2199"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4" i="1"/>
  <c r="T2325" i="1"/>
  <c r="T2326" i="1"/>
  <c r="T2327" i="1"/>
  <c r="T2328"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6" i="1"/>
  <c r="T2607"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1" i="1"/>
  <c r="T2702" i="1"/>
  <c r="T2703" i="1"/>
  <c r="T2705" i="1"/>
  <c r="T2706" i="1"/>
  <c r="T2707" i="1"/>
  <c r="T2708" i="1"/>
  <c r="T2709" i="1"/>
  <c r="T2710" i="1"/>
  <c r="T2711" i="1"/>
  <c r="T2712" i="1"/>
  <c r="T2713" i="1"/>
  <c r="T2714" i="1"/>
  <c r="T2715" i="1"/>
  <c r="T2716" i="1"/>
  <c r="T2717" i="1"/>
  <c r="T2718" i="1"/>
  <c r="T2719" i="1"/>
  <c r="T2720" i="1"/>
  <c r="T2721" i="1"/>
  <c r="T2722" i="1"/>
  <c r="T2723" i="1"/>
  <c r="T2724" i="1"/>
  <c r="T2725"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70" i="1"/>
  <c r="T2771" i="1"/>
  <c r="T2772" i="1"/>
  <c r="T2773" i="1"/>
  <c r="T2774" i="1"/>
  <c r="T2775" i="1"/>
  <c r="T2776" i="1"/>
  <c r="T2777" i="1"/>
  <c r="T2778" i="1"/>
  <c r="T2779" i="1"/>
  <c r="T2780" i="1"/>
  <c r="T2781" i="1"/>
  <c r="T2783" i="1"/>
  <c r="T2784" i="1"/>
  <c r="T2785" i="1"/>
  <c r="T2787" i="1"/>
  <c r="T2788" i="1"/>
  <c r="T2789" i="1"/>
  <c r="T2790" i="1"/>
  <c r="T2791" i="1"/>
  <c r="T2792" i="1"/>
  <c r="T2793" i="1"/>
  <c r="T2794" i="1"/>
  <c r="T2795" i="1"/>
  <c r="T2796" i="1"/>
  <c r="T2798" i="1"/>
  <c r="T2799" i="1"/>
  <c r="T2800" i="1"/>
  <c r="T2801"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9" i="1"/>
  <c r="T3000" i="1"/>
  <c r="T3001" i="1"/>
  <c r="T3003" i="1"/>
  <c r="T3004" i="1"/>
  <c r="T3005" i="1"/>
  <c r="T3006" i="1"/>
  <c r="T3007" i="1"/>
  <c r="T3008" i="1"/>
  <c r="T3009" i="1"/>
  <c r="T3010" i="1"/>
  <c r="T3011" i="1"/>
  <c r="T3012" i="1"/>
  <c r="T3013" i="1"/>
  <c r="T3014" i="1"/>
  <c r="T3015" i="1"/>
  <c r="T3016" i="1"/>
  <c r="T3017" i="1"/>
  <c r="T3018"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5" i="1"/>
  <c r="T3116" i="1"/>
  <c r="T3117" i="1"/>
  <c r="T3118" i="1"/>
  <c r="T3119" i="1"/>
  <c r="T3121" i="1"/>
  <c r="T3122" i="1"/>
  <c r="T3123" i="1"/>
  <c r="T3124"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6" i="1"/>
  <c r="T3267"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8" i="1"/>
  <c r="T3299" i="1"/>
  <c r="T3300" i="1"/>
  <c r="T3301" i="1"/>
  <c r="T3302" i="1"/>
  <c r="T3303" i="1"/>
  <c r="T3304" i="1"/>
  <c r="T3305" i="1"/>
  <c r="T3306" i="1"/>
  <c r="T3307" i="1"/>
  <c r="T3309" i="1"/>
  <c r="T3310" i="1"/>
  <c r="T3313" i="1"/>
  <c r="T3314" i="1"/>
  <c r="T3315" i="1"/>
  <c r="T3316" i="1"/>
  <c r="T3317" i="1"/>
  <c r="T3318" i="1"/>
  <c r="T3319" i="1"/>
  <c r="T3320" i="1"/>
  <c r="T3321" i="1"/>
  <c r="T3324" i="1"/>
  <c r="T3326" i="1"/>
  <c r="T3327" i="1"/>
  <c r="T3328" i="1"/>
  <c r="T3329"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90" i="1"/>
  <c r="T3391" i="1"/>
  <c r="T3392" i="1"/>
  <c r="T3393" i="1"/>
  <c r="T3394" i="1"/>
  <c r="T3395"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9" i="1"/>
  <c r="T3430" i="1"/>
  <c r="T3431" i="1"/>
  <c r="T3433" i="1"/>
  <c r="T3434"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9" i="1"/>
  <c r="T3480" i="1"/>
  <c r="T3481" i="1"/>
  <c r="T3482" i="1"/>
  <c r="T3484" i="1"/>
  <c r="T3485" i="1"/>
  <c r="T3487" i="1"/>
  <c r="T3488" i="1"/>
  <c r="T3491" i="1"/>
  <c r="T3492" i="1"/>
  <c r="T3493" i="1"/>
  <c r="T3494" i="1"/>
  <c r="T3495" i="1"/>
  <c r="T3496"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6" i="1"/>
  <c r="T3787" i="1"/>
  <c r="T3788" i="1"/>
  <c r="T3789" i="1"/>
  <c r="T3790" i="1"/>
  <c r="T3791" i="1"/>
  <c r="T3792" i="1"/>
  <c r="T3793" i="1"/>
  <c r="T3794" i="1"/>
  <c r="T3795" i="1"/>
  <c r="T3796" i="1"/>
  <c r="T3797" i="1"/>
  <c r="T3798" i="1"/>
  <c r="T3799" i="1"/>
  <c r="T3800" i="1"/>
  <c r="T3801" i="1"/>
  <c r="T3802" i="1"/>
  <c r="T3803" i="1"/>
  <c r="T3804" i="1"/>
  <c r="T3805" i="1"/>
  <c r="T3807" i="1"/>
  <c r="T3808" i="1"/>
  <c r="T3809"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6" i="1"/>
  <c r="T3887" i="1"/>
  <c r="T3888" i="1"/>
  <c r="T3889" i="1"/>
  <c r="T3890" i="1"/>
  <c r="T3891" i="1"/>
  <c r="T3892" i="1"/>
  <c r="T3893" i="1"/>
  <c r="T3895" i="1"/>
  <c r="T3896" i="1"/>
  <c r="T3897" i="1"/>
  <c r="T3899" i="1"/>
  <c r="T3900" i="1"/>
  <c r="T3901" i="1"/>
  <c r="T3902" i="1"/>
  <c r="T3903" i="1"/>
  <c r="T3904" i="1"/>
  <c r="T3905" i="1"/>
  <c r="T3906" i="1"/>
  <c r="T3907" i="1"/>
  <c r="T3908" i="1"/>
  <c r="T3909" i="1"/>
  <c r="T3910" i="1"/>
  <c r="T3911" i="1"/>
  <c r="T3912" i="1"/>
  <c r="T3913" i="1"/>
  <c r="T3914"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50"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4" i="1"/>
  <c r="T3985" i="1"/>
  <c r="T3986" i="1"/>
  <c r="T3987" i="1"/>
  <c r="T3989" i="1"/>
  <c r="T3990" i="1"/>
  <c r="T3993" i="1"/>
  <c r="T3994" i="1"/>
  <c r="T3995" i="1"/>
  <c r="T3996" i="1"/>
  <c r="T3997" i="1"/>
  <c r="T3998" i="1"/>
  <c r="T3999" i="1"/>
  <c r="T4000" i="1"/>
  <c r="T4001" i="1"/>
  <c r="T4003" i="1"/>
  <c r="T4004" i="1"/>
  <c r="T4005" i="1"/>
  <c r="T4006" i="1"/>
  <c r="T4007" i="1"/>
  <c r="T4009" i="1"/>
  <c r="T4010" i="1"/>
  <c r="T4011" i="1"/>
  <c r="T4012" i="1"/>
  <c r="T4013" i="1"/>
  <c r="T4014" i="1"/>
  <c r="T4015" i="1"/>
  <c r="T4016"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74" i="1"/>
  <c r="T4075" i="1"/>
  <c r="T4077" i="1"/>
  <c r="T4078" i="1"/>
  <c r="T4079" i="1"/>
  <c r="T4080" i="1"/>
  <c r="T4082" i="1"/>
  <c r="T4083" i="1"/>
  <c r="T4084" i="1"/>
  <c r="T4085" i="1"/>
  <c r="T4087" i="1"/>
  <c r="T4088"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20" i="1"/>
  <c r="T4121" i="1"/>
  <c r="T4122" i="1"/>
  <c r="T4123" i="1"/>
  <c r="T4124" i="1"/>
  <c r="T4125" i="1"/>
  <c r="T4126" i="1"/>
  <c r="T4128" i="1"/>
  <c r="T4129" i="1"/>
  <c r="T4130"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2" i="1"/>
  <c r="P129" i="1"/>
  <c r="T129" i="1" s="1"/>
  <c r="P130" i="1"/>
  <c r="T130" i="1" s="1"/>
  <c r="P132" i="1"/>
  <c r="T132" i="1" s="1"/>
  <c r="P453" i="1"/>
  <c r="T453" i="1" s="1"/>
  <c r="P701" i="1"/>
  <c r="T701" i="1" s="1"/>
  <c r="P703" i="1"/>
  <c r="T703" i="1" s="1"/>
  <c r="P713" i="1"/>
  <c r="T713" i="1" s="1"/>
  <c r="P714" i="1"/>
  <c r="T714" i="1" s="1"/>
  <c r="P829" i="1"/>
  <c r="T829" i="1" s="1"/>
  <c r="P849" i="1"/>
  <c r="T849" i="1" s="1"/>
  <c r="P979" i="1"/>
  <c r="T979" i="1" s="1"/>
  <c r="P980" i="1"/>
  <c r="T980" i="1" s="1"/>
  <c r="P988" i="1"/>
  <c r="T988" i="1" s="1"/>
  <c r="P989" i="1"/>
  <c r="T989" i="1" s="1"/>
  <c r="P990" i="1"/>
  <c r="T990" i="1" s="1"/>
  <c r="P991" i="1"/>
  <c r="T991" i="1" s="1"/>
  <c r="P1126" i="1"/>
  <c r="T1126" i="1" s="1"/>
  <c r="P1127" i="1"/>
  <c r="T1127" i="1" s="1"/>
  <c r="P1181" i="1"/>
  <c r="T1181" i="1" s="1"/>
  <c r="P1183" i="1"/>
  <c r="T1183" i="1" s="1"/>
  <c r="P1204" i="1"/>
  <c r="T1204" i="1" s="1"/>
  <c r="P1209" i="1"/>
  <c r="T1209" i="1" s="1"/>
  <c r="P1288" i="1"/>
  <c r="T1288" i="1" s="1"/>
  <c r="P1289" i="1"/>
  <c r="T1289" i="1" s="1"/>
  <c r="P1315" i="1"/>
  <c r="T1315" i="1" s="1"/>
  <c r="P1347" i="1"/>
  <c r="T1347" i="1" s="1"/>
  <c r="P1348" i="1"/>
  <c r="T1348" i="1" s="1"/>
  <c r="P1427" i="1"/>
  <c r="T1427" i="1" s="1"/>
  <c r="P1432" i="1"/>
  <c r="T1432" i="1" s="1"/>
  <c r="P1433" i="1"/>
  <c r="T1433" i="1" s="1"/>
  <c r="P1526" i="1"/>
  <c r="T1526" i="1" s="1"/>
  <c r="P1527" i="1"/>
  <c r="T1527" i="1" s="1"/>
  <c r="P1534" i="1"/>
  <c r="T1534" i="1" s="1"/>
  <c r="P1539" i="1"/>
  <c r="T1539" i="1" s="1"/>
  <c r="P1653" i="1"/>
  <c r="T1653" i="1" s="1"/>
  <c r="P1680" i="1"/>
  <c r="T1680" i="1" s="1"/>
  <c r="P1707" i="1"/>
  <c r="T1707" i="1" s="1"/>
  <c r="P1711" i="1"/>
  <c r="T1711" i="1" s="1"/>
  <c r="P1712" i="1"/>
  <c r="T1712" i="1" s="1"/>
  <c r="P1716" i="1"/>
  <c r="T1716" i="1" s="1"/>
  <c r="P1786" i="1"/>
  <c r="T1786" i="1" s="1"/>
  <c r="P1791" i="1"/>
  <c r="T1791" i="1" s="1"/>
  <c r="P1792" i="1"/>
  <c r="T1792" i="1" s="1"/>
  <c r="P1793" i="1"/>
  <c r="T1793" i="1" s="1"/>
  <c r="P1832" i="1"/>
  <c r="T1832" i="1" s="1"/>
  <c r="P1881" i="1"/>
  <c r="T1881" i="1" s="1"/>
  <c r="P1882" i="1"/>
  <c r="T1882" i="1" s="1"/>
  <c r="P1883" i="1"/>
  <c r="T1883" i="1" s="1"/>
  <c r="P1885" i="1"/>
  <c r="T1885" i="1" s="1"/>
  <c r="P1886" i="1"/>
  <c r="T1886" i="1" s="1"/>
  <c r="P1901" i="1"/>
  <c r="T1901" i="1" s="1"/>
  <c r="P1906" i="1"/>
  <c r="T1906" i="1" s="1"/>
  <c r="P1931" i="1"/>
  <c r="T1931" i="1" s="1"/>
  <c r="P1932" i="1"/>
  <c r="T1932" i="1" s="1"/>
  <c r="P1940" i="1"/>
  <c r="T1940" i="1" s="1"/>
  <c r="P1941" i="1"/>
  <c r="T1941" i="1" s="1"/>
  <c r="P1967" i="1"/>
  <c r="T1967" i="1" s="1"/>
  <c r="P1974" i="1"/>
  <c r="T1974" i="1" s="1"/>
  <c r="P2113" i="1"/>
  <c r="T2113" i="1" s="1"/>
  <c r="P2114" i="1"/>
  <c r="T2114" i="1" s="1"/>
  <c r="P2126" i="1"/>
  <c r="T2126" i="1" s="1"/>
  <c r="P2131" i="1"/>
  <c r="T2131" i="1" s="1"/>
  <c r="P2194" i="1"/>
  <c r="T2194" i="1" s="1"/>
  <c r="P2195" i="1"/>
  <c r="T2195" i="1" s="1"/>
  <c r="P2200" i="1"/>
  <c r="T2200" i="1" s="1"/>
  <c r="P2201" i="1"/>
  <c r="T2201" i="1" s="1"/>
  <c r="P2283" i="1"/>
  <c r="T2283" i="1" s="1"/>
  <c r="P2284" i="1"/>
  <c r="T2284" i="1" s="1"/>
  <c r="P2322" i="1"/>
  <c r="T2322" i="1" s="1"/>
  <c r="P2323" i="1"/>
  <c r="T2323" i="1" s="1"/>
  <c r="P2329" i="1"/>
  <c r="T2329" i="1" s="1"/>
  <c r="P2330" i="1"/>
  <c r="T2330" i="1" s="1"/>
  <c r="P2378" i="1"/>
  <c r="T2378" i="1" s="1"/>
  <c r="P2379" i="1"/>
  <c r="T2379" i="1" s="1"/>
  <c r="P2462" i="1"/>
  <c r="T2462" i="1" s="1"/>
  <c r="P2463" i="1"/>
  <c r="T2463" i="1" s="1"/>
  <c r="P2604" i="1"/>
  <c r="T2604" i="1" s="1"/>
  <c r="P2605" i="1"/>
  <c r="T2605" i="1" s="1"/>
  <c r="P2608" i="1"/>
  <c r="T2608" i="1" s="1"/>
  <c r="P2609" i="1"/>
  <c r="T2609" i="1" s="1"/>
  <c r="P2700" i="1"/>
  <c r="T2700" i="1" s="1"/>
  <c r="P2704" i="1"/>
  <c r="T2704" i="1" s="1"/>
  <c r="P2726" i="1"/>
  <c r="T2726" i="1" s="1"/>
  <c r="P2727" i="1"/>
  <c r="T2727" i="1" s="1"/>
  <c r="P2768" i="1"/>
  <c r="T2768" i="1" s="1"/>
  <c r="P2769" i="1"/>
  <c r="T2769" i="1" s="1"/>
  <c r="P2782" i="1"/>
  <c r="T2782" i="1" s="1"/>
  <c r="P2786" i="1"/>
  <c r="T2786" i="1" s="1"/>
  <c r="P2797" i="1"/>
  <c r="T2797" i="1" s="1"/>
  <c r="P2802" i="1"/>
  <c r="T2802" i="1" s="1"/>
  <c r="P2893" i="1"/>
  <c r="T2893" i="1" s="1"/>
  <c r="P2894" i="1"/>
  <c r="T2894" i="1" s="1"/>
  <c r="P2998" i="1"/>
  <c r="T2998" i="1" s="1"/>
  <c r="P3002" i="1"/>
  <c r="T3002" i="1" s="1"/>
  <c r="P3019" i="1"/>
  <c r="T3019" i="1" s="1"/>
  <c r="P3020" i="1"/>
  <c r="T3020" i="1" s="1"/>
  <c r="P3082" i="1"/>
  <c r="T3082" i="1" s="1"/>
  <c r="P3083" i="1"/>
  <c r="T3083" i="1" s="1"/>
  <c r="P3114" i="1"/>
  <c r="T3114" i="1" s="1"/>
  <c r="P3120" i="1"/>
  <c r="T3120" i="1" s="1"/>
  <c r="P3125" i="1"/>
  <c r="T3125" i="1" s="1"/>
  <c r="P3126" i="1"/>
  <c r="T3126" i="1" s="1"/>
  <c r="P3264" i="1"/>
  <c r="T3264" i="1" s="1"/>
  <c r="P3265" i="1"/>
  <c r="T3265" i="1" s="1"/>
  <c r="P3268" i="1"/>
  <c r="T3268" i="1" s="1"/>
  <c r="P3297" i="1"/>
  <c r="T3297" i="1" s="1"/>
  <c r="P3308" i="1"/>
  <c r="T3308" i="1" s="1"/>
  <c r="P3311" i="1"/>
  <c r="T3311" i="1" s="1"/>
  <c r="P3312" i="1"/>
  <c r="T3312" i="1" s="1"/>
  <c r="P3322" i="1"/>
  <c r="T3322" i="1" s="1"/>
  <c r="P3323" i="1"/>
  <c r="T3323" i="1" s="1"/>
  <c r="P3325" i="1"/>
  <c r="T3325" i="1" s="1"/>
  <c r="P3330" i="1"/>
  <c r="T3330" i="1" s="1"/>
  <c r="P3331" i="1"/>
  <c r="T3331" i="1" s="1"/>
  <c r="P3389" i="1"/>
  <c r="T3389" i="1" s="1"/>
  <c r="P3396" i="1"/>
  <c r="T3396" i="1" s="1"/>
  <c r="P3425" i="1"/>
  <c r="T3425" i="1" s="1"/>
  <c r="P3426" i="1"/>
  <c r="T3426" i="1" s="1"/>
  <c r="P3427" i="1"/>
  <c r="T3427" i="1" s="1"/>
  <c r="P3428" i="1"/>
  <c r="T3428" i="1" s="1"/>
  <c r="P3432" i="1"/>
  <c r="T3432" i="1" s="1"/>
  <c r="P3435" i="1"/>
  <c r="T3435" i="1" s="1"/>
  <c r="P3478" i="1"/>
  <c r="T3478" i="1" s="1"/>
  <c r="P3483" i="1"/>
  <c r="T3483" i="1" s="1"/>
  <c r="P3486" i="1"/>
  <c r="T3486" i="1" s="1"/>
  <c r="P3489" i="1"/>
  <c r="T3489" i="1" s="1"/>
  <c r="P3490" i="1"/>
  <c r="T3490" i="1" s="1"/>
  <c r="P3497" i="1"/>
  <c r="T3497" i="1" s="1"/>
  <c r="P3498" i="1"/>
  <c r="T3498" i="1" s="1"/>
  <c r="P3529" i="1"/>
  <c r="T3529" i="1" s="1"/>
  <c r="P3638" i="1"/>
  <c r="T3638" i="1" s="1"/>
  <c r="P3639" i="1"/>
  <c r="T3639" i="1" s="1"/>
  <c r="P3693" i="1"/>
  <c r="T3693" i="1" s="1"/>
  <c r="P3694" i="1"/>
  <c r="T3694" i="1" s="1"/>
  <c r="P3784" i="1"/>
  <c r="T3784" i="1" s="1"/>
  <c r="P3785" i="1"/>
  <c r="T3785" i="1" s="1"/>
  <c r="P3806" i="1"/>
  <c r="T3806" i="1" s="1"/>
  <c r="P3810" i="1"/>
  <c r="T3810" i="1" s="1"/>
  <c r="P3884" i="1"/>
  <c r="T3884" i="1" s="1"/>
  <c r="P3885" i="1"/>
  <c r="T3885" i="1" s="1"/>
  <c r="P3894" i="1"/>
  <c r="T3894" i="1" s="1"/>
  <c r="P3898" i="1"/>
  <c r="T3898" i="1" s="1"/>
  <c r="P3915" i="1"/>
  <c r="T3915" i="1" s="1"/>
  <c r="P3916" i="1"/>
  <c r="T3916" i="1" s="1"/>
  <c r="P3949" i="1"/>
  <c r="T3949" i="1" s="1"/>
  <c r="P3951" i="1"/>
  <c r="T3951" i="1" s="1"/>
  <c r="P3983" i="1"/>
  <c r="T3983" i="1" s="1"/>
  <c r="P3988" i="1"/>
  <c r="T3988" i="1" s="1"/>
  <c r="P3991" i="1"/>
  <c r="T3991" i="1" s="1"/>
  <c r="P3992" i="1"/>
  <c r="T3992" i="1" s="1"/>
  <c r="P4002" i="1"/>
  <c r="T4002" i="1" s="1"/>
  <c r="P4008" i="1"/>
  <c r="T4008" i="1" s="1"/>
  <c r="P4017" i="1"/>
  <c r="T4017" i="1" s="1"/>
  <c r="P4018" i="1"/>
  <c r="T4018" i="1" s="1"/>
  <c r="P4069" i="1"/>
  <c r="T4069" i="1" s="1"/>
  <c r="P4070" i="1"/>
  <c r="T4070" i="1" s="1"/>
  <c r="P4071" i="1"/>
  <c r="T4071" i="1" s="1"/>
  <c r="P4072" i="1"/>
  <c r="T4072" i="1" s="1"/>
  <c r="P4073" i="1"/>
  <c r="T4073" i="1" s="1"/>
  <c r="P4076" i="1"/>
  <c r="T4076" i="1" s="1"/>
  <c r="P4081" i="1"/>
  <c r="T4081" i="1" s="1"/>
  <c r="P4086" i="1"/>
  <c r="T4086" i="1" s="1"/>
  <c r="P4089" i="1"/>
  <c r="T4089" i="1" s="1"/>
  <c r="P4090" i="1"/>
  <c r="T4090" i="1" s="1"/>
  <c r="P4118" i="1"/>
  <c r="T4118" i="1" s="1"/>
  <c r="P4119" i="1"/>
  <c r="T4119" i="1" s="1"/>
  <c r="P4127" i="1"/>
  <c r="T4127" i="1" s="1"/>
  <c r="W4127" i="1" s="1"/>
  <c r="U4127" i="1" s="1"/>
  <c r="P4131" i="1"/>
  <c r="T4131" i="1" s="1"/>
  <c r="W4131" i="1" s="1"/>
  <c r="U4131" i="1" s="1"/>
</calcChain>
</file>

<file path=xl/sharedStrings.xml><?xml version="1.0" encoding="utf-8"?>
<sst xmlns="http://schemas.openxmlformats.org/spreadsheetml/2006/main" count="59565" uniqueCount="9242">
  <si>
    <t>Job ID</t>
  </si>
  <si>
    <t>Agency</t>
  </si>
  <si>
    <t>Posting Type</t>
  </si>
  <si>
    <t># Of Positions</t>
  </si>
  <si>
    <t>Business Title</t>
  </si>
  <si>
    <t>Civil Service Title</t>
  </si>
  <si>
    <t>Title Code No</t>
  </si>
  <si>
    <t>Level</t>
  </si>
  <si>
    <t>Salary Range From</t>
  </si>
  <si>
    <t>Salary Range To</t>
  </si>
  <si>
    <t>Salary Frequency</t>
  </si>
  <si>
    <t>Work Location</t>
  </si>
  <si>
    <t>Division/Work Unit</t>
  </si>
  <si>
    <t>Job Description</t>
  </si>
  <si>
    <t>Minimum Qual Requirements</t>
  </si>
  <si>
    <t>Preferred Skills</t>
  </si>
  <si>
    <t>Additional Information</t>
  </si>
  <si>
    <t>To Apply</t>
  </si>
  <si>
    <t>Hours/Shift</t>
  </si>
  <si>
    <t>Recruitment Contact</t>
  </si>
  <si>
    <t>Residency Requirement</t>
  </si>
  <si>
    <t>Posting Date</t>
  </si>
  <si>
    <t>Post Until</t>
  </si>
  <si>
    <t>Posting Updated</t>
  </si>
  <si>
    <t>Process Date</t>
  </si>
  <si>
    <t>DEPT OF INFO TECH &amp; TELECOMM</t>
  </si>
  <si>
    <t>Internal</t>
  </si>
  <si>
    <t>311 Call Center Manager</t>
  </si>
  <si>
    <t>ADM MANAGER-NON-MGRL FRM M1/M2</t>
  </si>
  <si>
    <t>1002C</t>
  </si>
  <si>
    <t>Annual</t>
  </si>
  <si>
    <t>59 Maiden Lane</t>
  </si>
  <si>
    <t>311 Operations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</si>
  <si>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311 Call Center Manager reporting to the 311 Citizen Service Center.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</si>
  <si>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The preferred candidate should have the following: Professional experience managing or supervising work teams in a large Call Center environment; demonstrated ability to coach,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advanced written and verbal communication skills; strong customer and quality focus; excellent planning and problem solving skills; advanced project management skills; superior organization and facilitation skills; ability to manage multiple tasks simultaneously with tight deadlines; and ability to interface effectively with executive level management. Prior work experience as a Call Center Manager or Call Center Supervisor is strongly preferred.</t>
  </si>
  <si>
    <t xml:space="preserve"> </t>
  </si>
  <si>
    <t>For DoITT Employees Only    Please go to Employee Self Service (ESS), click on Recruiting Activities &gt; Careers, and search for Job ID #172053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</si>
  <si>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duties of this position in a 24/7 operation, candidate may be required to work various shifts such as weekends and/or nights/evenings.</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</si>
  <si>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</si>
  <si>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DEPT OF HEALTH/MENTAL HYGIENE</t>
  </si>
  <si>
    <t>External</t>
  </si>
  <si>
    <t>City Research Scientist, Bureau of Childcare</t>
  </si>
  <si>
    <t>CITY RESEARCH SCIENTIST</t>
  </si>
  <si>
    <t>125 Worth Street, Nyc</t>
  </si>
  <si>
    <t>Child Care</t>
  </si>
  <si>
    <t>** $56,555.00 HIRING RATE (FLAT) ON BOARD AFTER ONE YEAR: $62,210.00 - $68,431.00  The Bureau of Child Care is the regulatory agency for childcare services (public/private) operating within New York City. The Bureau regulates Group Child Care and Summer Camps as provided for in the New York City Health Code, and provides licensing  and registration services for Group Family Child Care, Child Care and School-Age Care, as regulated under NYS social services law. The Bureau is committed to ensuring a safe and healthy environment for all children in child care.   DUTIES WILL INCLUDE BUT NOT BE LIMITED TO:  -- Assist in conducting site assessments of child care programs identified to fall under the project scope, and in providing consultation and technical support to child care operators and staff.  -- Under supervision,  review and analyze child care performance data for operational compliance and reporting to senior management.  -- Assist in conducting quantitative data analysis to identify child care programs chronically not in compliance with the NYC Health Code.  --Monitor the quality of child care data for completeness and accuracy through data cleaning and generate reports.  -- Assist with the development and implementation of operational protocols and procedures.</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</si>
  <si>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</si>
  <si>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Observational and analytical skills including the ability to deduce potential impacts of conditions and assess risk. Ability to assess and report on compliance with given provisions or requirements. Excellent written and verbal communication skills and the ability to adequately describe observations in detail. Mobile and desktop computing skills including proficiency in Word and Excel.</t>
  </si>
  <si>
    <t>Apply online with a cover letter to https://a127-jobs.nyc.gov/.  In the Job ID search bar, enter: job ID number #172546.    We appreciate the interest and thank all applicants who apply, but only those candidates under consideration will be contacted.</t>
  </si>
  <si>
    <t>DEPARTMENT OF FINANCE</t>
  </si>
  <si>
    <t>Sr. Web Application Developer</t>
  </si>
  <si>
    <t>COMPUTER SYSTEMS MANAGER</t>
  </si>
  <si>
    <t>M1</t>
  </si>
  <si>
    <t>Microsoft Platform Apps</t>
  </si>
  <si>
    <t>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</si>
  <si>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In compliance with federal law, all persons hired will be required to verify identity and eligibility to work in the United States and to complete the required employment eligibility verification document form upon hire.</t>
  </si>
  <si>
    <t>Click the ''Apply Now'' button.  While we appreciate every applicant's interest, only those under consideration will be contacted.</t>
  </si>
  <si>
    <t>Unless otherwise indicated all positions require a five day workweek.</t>
  </si>
  <si>
    <t>New York City Residency is not required for this position</t>
  </si>
  <si>
    <t>DEPT OF ENVIRONMENT PROTECTION</t>
  </si>
  <si>
    <t>Green Infrastructure Analyst</t>
  </si>
  <si>
    <t>CITY PLANNING TECHNICIAN</t>
  </si>
  <si>
    <t>59-17 Junction Blvd Corona Ny</t>
  </si>
  <si>
    <t>Dept of Environment Protection</t>
  </si>
  <si>
    <t>1. A baccalaureate degree from an accredited college or university.    2. An associate degree from an accredited college or completion of two (2) years of study (60 credits) at an accredited college and two (2) years of full-time experience performing analysis and interpretation of data, or conducting research relative to planning issues, or providing planning services for a community or other organization;     3.  Education and/or experience which is equivalent to ''1'' or ''2'' above.  However, all candidates must have completed at least 60 college  credits.</t>
  </si>
  <si>
    <t>Appointments are subject to OMB approval. For additional information about DEP, visit www.nyc.gov/dep.</t>
  </si>
  <si>
    <t>Click the ''APPLY NOW'' button</t>
  </si>
  <si>
    <t>35 hrs week/day shift</t>
  </si>
  <si>
    <t>Deputy Commissioner for Administration (OCME)</t>
  </si>
  <si>
    <t>DEPUTY COMMISSIONER FOR ADMINI</t>
  </si>
  <si>
    <t>M6</t>
  </si>
  <si>
    <t>421 East 26th Street NY NY</t>
  </si>
  <si>
    <t>OCME-Admin</t>
  </si>
  <si>
    <t>1. A Master's Degree from an accredited college in Public Administration, Personnel Administration, Business Administration or an equivalent discipline, plus at least five years of high level, responsible experience in Business Administration, Personnel Administration, Public Administration or in a closely related field; or''  2. A baccalaureate degree from an accredited college with a major in Public Administration, Personnel Administration, Business Administration or in a closely related field, plus at least eight years of high level, responsible experience in Business Administration, Personnel Administration, Public Administration or in a closely related field; or  3. Education and/or experience equivalent to ''1'' or ''2'' above.</t>
  </si>
  <si>
    <t>Familiarity with Citywide programs such as CHRMS, NYCAPS, CITYTIME, PMS and FMS.  At least 5 years working for the City of New York in an executive capacity.  Previous organizational, planning, budget development and operations management experience.  Demonstrated experience in managing experience.  Demonstrated experience in managing multiple divisions.  Strong working knowledge of Federal, State and City regulations with regard to work practices, and mandated Fiscal compliance regulations.  Excellent communication and conflict management resolution skills necessary; prefer Project Management training/experience.</t>
  </si>
  <si>
    <t>SPECIAL NOTE  1. SELECTED CANDIDATES WILL BE REQUIRED TO PROVIDE A DNA SAMPLE BY SWABBING.</t>
  </si>
  <si>
    <t>TO APPLY, PLEASE SUBMIT RESUME AND COVER LETTER TO:    https://a127-jobs.nyc.gov</t>
  </si>
  <si>
    <t>City Research Scientist, Bureau of Environmental Sciences and Engineering</t>
  </si>
  <si>
    <t>42-09 28th Street</t>
  </si>
  <si>
    <t>Public Health Engineering</t>
  </si>
  <si>
    <t>Hiring Rate (Flat Rate): $56,555.00     On-board After one (1) Year:  $62,210.00- $68,431.00    The Office of Public Health Engineering (OPHE), thorough technical monitoring, surveillance and enforcement action as necessary to ensure that the drinking water supply, recreational water facilities and sanitary sewage conditions are in full compliance with Federal, State and City Health Code requirements to protect the health and safety for all citizens of the City of New York.  The position will be reporting directly to the Section Chief for Environmental &amp; Water Science Unit.     DUTIES WILL INCLUDE BUT NOT BE LIMITED TO:     --Support implementation of the New York City Drinking Water Surveillance Program.    -- Conduct inspections of drinking water facilities in accordance with the Federal, State and City Health Code to ensure compliance.    -- Prepare or assist in the production of scientific reports on field inspections and research as it related to drinking and recreational water quality.    -- Assist and provide support as necessary in Office development, implementation and improvement initiatives.</t>
  </si>
  <si>
    <t>The bureau prefers candidates with a background in Environmental Sciences, engineering plan and specification review; drinking and/or wastewater facility plan design; or general civil, or chemical engineering. The preferred candidate would also have experience in digital information system (GIS) analysis.</t>
  </si>
  <si>
    <t>Apply online with a cover letter to https://a127-jobs.nyc.gov/.  In the Job ID search bar, enter: job ID number #172874.      We appreciate the interest and thank all applicants who apply, but only those candidates under consideration will be contacted.</t>
  </si>
  <si>
    <t>Fleet Services Specialist</t>
  </si>
  <si>
    <t>QUALITY ASSURANCE SPECIALIST (</t>
  </si>
  <si>
    <t>Motor Maintenance</t>
  </si>
  <si>
    <t>Quality Assurance Specialist -- Automotive will:     Under supervision, the selected candidate must be detail oriented, have strong planning and organizational abilities, analytical and problem solving skills, solid judgment and decision making aptitudes and effective communication skills. The selected candidate will be responsible for conducting quality assurance inspections and tests to determine the acceptability and safe operation of automotive vehicles and transport equipment; and inspecting automotive parts, supplies and repairs to ensure adherence to purchase or contract specifications, terms, conditions and related regulations; inspecting vehicles in service to determine the extent of needed repairs; inspecting repair work and monitoring all warranty agreements; recommending acceptance or rejection or conditional acceptance of deliveries of vehicles and automotive parts and supplies; assisting in preparing estimates of price reductions for deliveries accepted conditionally; overseeing or conducting required tests and measurements; investigating and reporting on complaints from receiving parties and providing a high level of customer service to internal clients; keeping records and preparing required reports using computer systems; operating a motor vehicle in performance of duties; and performing quality assurance inspections of items unrelated to those described above.      Qualification Requirements   1. A four-year high school diploma or its educational equivalent and four years of   satisfactory full-time experience, conducting quality assurance inspections and   tests to determine the acceptability and safe operation of automotive vehicles and   transport equipment, inspects automotive parts, supplies and repairs to ensure   adherence to purchase or contract specifications; or   2. An associate degree from an accredited college, plus three years of satisfactory fulltime   experience as described in ''1'' above; or   3. A baccalaureate degree from an accredited college, plus one year of satisfactory   full-time satisfactory experience as described in ''1'' above;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one year of satisfactory full-time experience as   described in ''1'' above.</t>
  </si>
  <si>
    <t>Click ''apply'' button</t>
  </si>
  <si>
    <t>Flexible b/w 6:30 am and 6:30 pm</t>
  </si>
  <si>
    <t>NYC HOUSING AUTHORITY</t>
  </si>
  <si>
    <t>Cost Estimating Manager</t>
  </si>
  <si>
    <t>ADMINISTRATIVE STAFF ANALYST (</t>
  </si>
  <si>
    <t>1002D</t>
  </si>
  <si>
    <t>CP Cap Plan-Technical Planning</t>
  </si>
  <si>
    <t>Capital Planning</t>
  </si>
  <si>
    <t>Reporting to the Deputy Director of Technical Planning, with latitude for independent judgment, the Cost Estimating Manager is responsible for oversight and management of the day-to-day operations of the Cost Estimating Section of Capital Planning.  Responsibilities include, but are not limited to the following:    1.  Supervise cost estimating staff.  2.  Plan, assign and review work of subordinates.   3.  Oversee the preparation of various levels of cost estimates for the planning, design, construction, remodeling or repair of buildings, mechanical systems or various installations.  4.  Monitor quantity takeoffs and cost evaluations in relation to contract drawings, specifications or contract changes.  5.  Engage in and monitor complex research; conduct studies and investigations related to estimating functions.  6.  Ensure price library meets with current cost variations.  7.  Review contract estimates prepared by professional consultants and make recommendations for acceptance, rejection or modification.  8.  Evaluate staff performance and take corrective action if necessary.    NOTE:    Employees serving in the title of or who meet the qualification requirements for Administrative  Project Manager will be considered.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</si>
  <si>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</si>
  <si>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1.  Five years of managerial and supervisory experience.  2.  Excellent verbal and written communication skills.   3.  Ability to work collaboratively with others.  4.  Ability to perform detailed work under time-sensitive deadlines.</t>
  </si>
  <si>
    <t>SPECIAL INSTRUCTIONS FOR NYCHA EMPLOYEES:    NYCHA employees applying for promotional, title or level change opportunities must have served a period of one year in their current title and level (if applicable).</t>
  </si>
  <si>
    <t>Click the ''Apply Now'' button.</t>
  </si>
  <si>
    <t>NYCHA has no residency requirements.</t>
  </si>
  <si>
    <t>Construction Project Manager Intern</t>
  </si>
  <si>
    <t>CONSTRUCTION PROJECT MANAGER I</t>
  </si>
  <si>
    <t>Green Infrastructure</t>
  </si>
  <si>
    <t>In the Office of Green Infrastructure, under direct supervision, applicant will perform elementary level construction project management work in the office or field and receive training of moderate difficulty in engineering techniques to manage stormwater runoff.  Duties related to green infrastructure include field investigation for potential green infrastructure construction; manage design and construction projects; review or examine plans for green infrastructure; check shop drawings; inspect construction operations by observing, checking and certifying the installation of materials/equipment and attests to performance and tests of materials; engage in research, investigation, or studies related to the engineering functions or activities of the Office of Green Infrastructure.</t>
  </si>
  <si>
    <t>1. Four years of full-time satisfactory experience performing construction inspection or construction management work on construction projects; or  2. Four years of full-time satisfactory experience in building construction as a journeyperson in one of more of the skilled building construction trades; or  3. A valid license as a professional engineer or registered architect issued by a board of examining engineers or architects duly established and qualified pursuant to the laws of any state or territory of the United States; or  4. A baccalaureate degree from an accredited college in architecture, architectural technology, landscape architecture, construction, construction technology or construction management, or chemical, civil including structural, bridge design or sanitary, electrical, or mechanical engineering or engineering technology; or  5. A combination of ''1,'' ''2'' and ''4'' above sufficient to equal a total of four years of education and experience. Education leading to a baccalaureate degree in the areas described in ''4'' above will be credited on the basis of 30 semester credits for each year of acceptable experience.    License Requirement  Possession of a Motor Vehicle Driver License valid in the State of New York. Employees must maintain the license during their employment.</t>
  </si>
  <si>
    <t>Strong verbal and written communication skills are required.  Familiar with soil mechanics, hydraulic analysis, borings, survey, and general environmental engineering design and construction.  Computer skills: Word and Excel required.  CAD and/or GIS are preferred</t>
  </si>
  <si>
    <t>Click the ''APPLY NOW'' button.</t>
  </si>
  <si>
    <t>LAW DEPARTMENT</t>
  </si>
  <si>
    <t>Office Manager</t>
  </si>
  <si>
    <t>CLERICAL ASSOCIATE</t>
  </si>
  <si>
    <t>100 Church St., N.Y.</t>
  </si>
  <si>
    <t>Appeals</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</si>
  <si>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</si>
  <si>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Experience with Law Manager and Microsoft Office Applications.</t>
  </si>
  <si>
    <t>Candidates must be permanent in the Clerical Associate title.</t>
  </si>
  <si>
    <t>Please click the  ''Apply Now'' button.</t>
  </si>
  <si>
    <t>Monday through Friday  9;00 am - 5:00 pm</t>
  </si>
  <si>
    <t>Civil Engineer</t>
  </si>
  <si>
    <t>ASSOCIATE PROJECT MANAGER</t>
  </si>
  <si>
    <t>For more information about DEP, visit us at: www.nyc.gov/dep  Appointments are subject to OMB approval</t>
  </si>
  <si>
    <t>Click the ''APPLY NOW BUTTON''</t>
  </si>
  <si>
    <t>35 Hours per week/Day</t>
  </si>
  <si>
    <t>Clerical Associate, Bureau of Vital Statistics</t>
  </si>
  <si>
    <t>Vital Statistics/Vital Recor</t>
  </si>
  <si>
    <t>**OPEN TO PERMANENT CLERICAL ASSOCIATES ONLY. YOU MUST CLEARLY STATE YOUR CIVIL SERVICE STATUS ON YOUR RESUME OR COVER LETTER.  ALL OTHER RESUMES WILL NOT BE CONSIDERED.    The NYC Department of Health is an agency recognized worldwide for being a leader in public health. The bureau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The Office of Vital Records is seeking a Clerical Associate III.     DUTIES WILL INCLUDE BUT NOT BE LIMITED TO:     --Assisting in walk-in customer and intra-government agency personnel in processing their work as it relates to issuance of vital records.    --Reviewing applications and documents from the public requesting copies of birth and death certificates.    -- Issuing birth and death certificates to the public using Vital Check credit card system, as well as other distribution methods.    -- Answering telephone calls from customer and other agencies seeking information on securing either birth or death certificates.    -- Performing data entry, photocopying and other related clerical support function as assigned.    -- Addressing and solving complex problems regarding the issuance of certificates.    -- Working in a production unit so that customer cases are processed according to procedure in a consistent and in a timely manner.    -- Perform other related clerical support functions as assigned.</t>
  </si>
  <si>
    <t>Experience with computerized systems; Knowledge of detailed record keeping systems; ability to work under pressure; excellent oral, written, administrative and interpersonal skills.</t>
  </si>
  <si>
    <t>Apply online with a cover letter to https://a127-jobs.nyc.gov/.  In the Job ID search bar, enter: job ID number # 175362.     We appreciate the interest and thank all applicants who apply, but only those candidates under consideration will be contacted.</t>
  </si>
  <si>
    <t>Laboratory Microbiologist, Bureau of Sexually Transmitted Disease Control</t>
  </si>
  <si>
    <t>LABORATORY MICROBIOLOGIST</t>
  </si>
  <si>
    <t>21 Old Broadway New York</t>
  </si>
  <si>
    <t>STD Laboratory Services</t>
  </si>
  <si>
    <t>**Applicant must possess or be eligible for a New York State Clinical Laboratory Technologist License.    ***Employees must maintain a New York State (NYS) Laboratory Technologist license for the duration of employment.</t>
  </si>
  <si>
    <t>Apply online with a cover letter to https://a127-jobs.nyc.gov/.  In the Job ID search bar, enter: job ID number #176149.      We appreciate the interest and thank all applicants who apply, but only those candidates under consideration will be contacted.</t>
  </si>
  <si>
    <t>PLUMBER'S HELPER</t>
  </si>
  <si>
    <t>Brooklyn Floating Staff</t>
  </si>
  <si>
    <t>Brooklyn Property Management</t>
  </si>
  <si>
    <t>Under the direction of a Plumber, assist with emergencies of routine and scheduled plumbing repairs of residence and public space.  Duties will include, but are not limited to the following:    1.  Prepare for PHAS and corrects PHAS deficiencies.  2.  Assist Plumber with the following related tasks:  perform work relating to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prepares the work location.  Move heavy valves, piping and fixtures.  4.  Cut, drill or other wise prepare openings as may be necessary for the installation, maintenance or repair of plumbing pipes and fixtures.  5.  Clean work area.    NOTE:  Assignments will be made throughout the five boroughs.</t>
  </si>
  <si>
    <t>1. Three years of full-time satisfactory experience as a plumber's helper or apprentice plumber acquired within the last 12 years; or   2. Not less than one year of experience as described in ''1'' above plus sufficient training of a relevant nature acquired in an approved trade school, technical school or vocational high school to make up the equivalent of three years of acceptable experience. The apprenticeship must be recognized by the New York State Department of Labor, the U.S. Department of Labor or any apprenticeship council which is recognized by the U.S. Department of Labor. The schooling must be approved by a state's Department of Education or comparable agency. Six months of acceptable experience will be credited for each year of approved trade school, technical school or vocational high school.</t>
  </si>
  <si>
    <t>Field Medical Doctor, Bureau of School Health</t>
  </si>
  <si>
    <t>CITY MEDICAL SPECIALIST (PART-</t>
  </si>
  <si>
    <t>Hourly</t>
  </si>
  <si>
    <t>SH Reproductive Health</t>
  </si>
  <si>
    <t>**Amended in Salary  Hiring Rate: $71.23 Per Hour (Flat Rate) On-Board Rate After One Year: $76.30 Per Hour  (Flat Rate)  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Under the supervision of the supervising MD, the Field MD would have the following responsiblitlies:   --Work within the mandates, policies and protocols of the OSH.  -- Perform mandated physical examination (new entrant, sport physical, working paper physical).  -- Attend to the health needs of their assigned school community, function as a liaison for students with community health providers to resolve school-related issues.  -- Maintain good public relations and communicate effectively within the school community.  -- Utilize the Automated Student Health Record (ASHR) to maintain adequate student record and serve as a consultant to the school nurse and administration on school related health concerns.  -- Support the development of school educational and prevention programs promoting the health and wellness of our students.  -- Provide clinical assistance in the event of an environmental or communicable disease.  -- Support all medical initiatives put forth by the Office of School Health, e.g. Asthma, Reproductive health, Obesity and Diabetes initiatives.  -- Stay abreast of health management policy statements and emerging research within the health community affecting achool health.  -- Participate in School Health's research activities.  -- Attend mandated DOHMH and Office of School Health trainings and meet for all program meetings and Continuing Medical Education classes provided by the Office of School Health.</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</si>
  <si>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</si>
  <si>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Highly Preferred: NYS board certified Pediatric Physician; Board Certified in Pediatrics or Adolescent Health; effective communication and interpersonal skills; computer skills in Microsoft office, and Internet. Master in Public Health (MPH).   **ALL CANDIDATES MUST POSSESS A VALID NEW YORK STATE LICENSE TO PRACTICE MEDICINE AND THIS LICENCE MUST BE MAINTAINED FOR THE DURATION OF EMPLOYMENT.</t>
  </si>
  <si>
    <t>Apply online with a cover letter to https://a127-jobs.nyc.gov/.  In the Job ID search bar, enter: job ID number # 151770.   We appreciate the interest and thank all applicants who apply, but only those candidates under consideration will be contacted.</t>
  </si>
  <si>
    <t>Special Assistant, Center for Health Equity</t>
  </si>
  <si>
    <t>STAFF ANALYST</t>
  </si>
  <si>
    <t>Center for Health Equity</t>
  </si>
  <si>
    <t>** OPEN ONLY TO EMPLOYEES WHO ARE CURRENTLY SERVING AS PERMANENT  STAFF ANALYST.  YOU MUST CLEARLY STATE YOUR CIVIL SERVICE STATUS ON YOUR RESUME OR COVER LETTER.  ALL OTHER CANDIDATES WILL NOT BE CONSIDERED.       The newly created Center for Health Equity (CHE) will align efforts in advancing health equity across the city and ensure that we deploy resources to reduce health and mental health disparities across all neighborhoods in New York City.  The CHE will work in collaboration with community-based partners, building on work the District Public Health Offices and others have pursued over the years.  The Center will focus on three key areas: leveraging policy changes to better integrate primary care and public health to serve the health needs of communities; building interagency collaboration to implement a multi-sectorial approach to addressing the root causes of health disparities; and increasing access to care by making services more accessible in neighborhoods with the worst health outcomes.   The ultimate goal is to reduce differences in health outcomes that can be traced to unequal economic, environmental and social conditions.     DUTIES WILL INCLUDE BUT NOT BE LIMITED TO:     --Act as the Associate Commissioner's liaison for assigned projects associated with placed=based initiatives, and in particular with the Shop Healthy Initiative.     -- Provide assistance in analysis, project management and/or execution where necessary.     -- Be responsible for evaluating, analyzing and reporting on key initiatives with specific attention to successes, challenges and use of resources.     -- Participate in agency meetings and inter-agency projects and initiatives, as assigned.     -- Provide updates on current projects by gathering information from project managers and leaders, prompting them for any necessary actions and documentation progress.</t>
  </si>
  <si>
    <t>Strong planning, policy development, writing and project management skills are necessary Successful candidate will be analytical, creative, flexible, and able to meet tight deadlines and able to manage several tasks and projects from all stages; good problem solving skills; excellent interpersonal, communication and presentation skills;  Master's degree in public health, public policy, public administration or a related field desirable, knowledge of and experience with public health.</t>
  </si>
  <si>
    <t>Apply online with a cover letter to https://a127-jobs.nyc.gov/.  In the Job ID search bar, enter: job ID number #     We appreciate the interest and thank all applicants who apply, but only those candidates under consideration will be contacted.</t>
  </si>
  <si>
    <t>Assistant Project Manager</t>
  </si>
  <si>
    <t>CP Special Projects</t>
  </si>
  <si>
    <t>Construction</t>
  </si>
  <si>
    <t>1.  Five (5) plus years managing construction projects with high dollar value and/or administering requirement contracts.   2.  Exceptional leadership abilities.  3.  Excellent written and verbal communication skills.</t>
  </si>
  <si>
    <t>Planning and Program Scheduler</t>
  </si>
  <si>
    <t>CP Admin-Dir Office</t>
  </si>
  <si>
    <t>1.  Strong knowledge of Primavera or similar scheduling systems. 2. Certification in project scheduling.  3.  Capital Planning experience. 4.  Excellent verbal and written communication skills.  5.  Ability to work collaboratively with a team. 6.  Ability to perform detailed work under time-sensitive deadlines.</t>
  </si>
  <si>
    <t>SPECIAL INSTRUCTIONS FOR NYCHA EMPLOYEES:  NYCHA employees applying for promotional, title or level change opportunities must have served a period of one year in their current title and level (if applicable).</t>
  </si>
  <si>
    <t>Deputy Commissioner, Engineering Design &amp; Construction</t>
  </si>
  <si>
    <t>DEPUTY COMMISSIONER (DEP)</t>
  </si>
  <si>
    <t>M7</t>
  </si>
  <si>
    <t>96-05 Horace Harding Expway</t>
  </si>
  <si>
    <t>Heavy Construction/Administrat</t>
  </si>
  <si>
    <t>1. Bachelor's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</si>
  <si>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The Deputy Commissioner position requires excellent communication and client service skills and will be expected to work closely with agency and oversight counterparts.  The selected candidate will have excellent management and leadership skills focused on staff alignment with bureau vision and goals and career development.  The leader of BEDC must be an effective team player, capable of sustaining a culture of excellence in customer service to their internal clients within the other bureaus of DEP.  The ability to facilitate extraordinary and effective external partnerships and collaboration is essential for the leader of BEDC in order to work effectively with some of the largest and most significant construction and related agencies nationally and locally.        Additional skill requirements include: extensive management experience with specific experience managing a large number of engineering and other technical staff, in-depth knowledge of construction management with specific experience in the water/wastewater field, understanding of the design process and requirements for producing quality contract documents, and extensive experience managing consultant services and construction contractors.</t>
  </si>
  <si>
    <t>To apply click ''Apply Now''    NYCDEP is an Equal Opportunity Employer</t>
  </si>
  <si>
    <t>Deputy Chief</t>
  </si>
  <si>
    <t>SENIOR STATIONARY ENGINEER (EL</t>
  </si>
  <si>
    <t>Administration</t>
  </si>
  <si>
    <t>Under general direction, the selected candidates will be in responsible charge of the operations, maintenance, repair, testing and adjustment of all equipment, apparatus and structures of one or more electrically powered wastewater treatment plant, dewatering facilities and/or collection facilities.  Supervises and coordinates the work of location personnel.    CERTIFICATION REQUIREMENT:    Candidates appointed to the Wastewater Treatment Plants operated by the Department of Environmental Protection must possess certification as a Grade 3 Operator of Public Sewage Treatment Plants by the New York State Department of Environmental Conservation.  This certification must be maintained for the duration of the assignment.</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</si>
  <si>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</si>
  <si>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Appointments are subject to OMB approval.    For additional information about DEP, visit www.nyc.gov/dep.</t>
  </si>
  <si>
    <t>Click ''Apply Now'' button</t>
  </si>
  <si>
    <t>40 hours per week / day</t>
  </si>
  <si>
    <t>Marine Electronics Technician</t>
  </si>
  <si>
    <t>MARINE ELECTRONICS TECHNICIAN</t>
  </si>
  <si>
    <t>Wards Island, N.Y.</t>
  </si>
  <si>
    <t>Marine Section</t>
  </si>
  <si>
    <t>Under general supervision the Marine Electronics Technician will operate, maintain, troubleshoot and repair the electrical and/or mechanical systems and the control &amp; monitoring systems for the main propulsion engines, ship service generators, navigation and cargo equipment, and other auxiliary systems aboard Department of Environmental Protection vessels.    Typical tasks will include routinely boarding vessels to inspect, test, repair and calibrate electrical/electronic systems, instrumentation lighting, motors, controllers, emergency signal, battery and communication systems; assist in developing a maintenance program for all electrical systems; assist in customizing and maintaining software for the control and monitoring systems and keep records of tests, maintenance and inspections.</t>
  </si>
  <si>
    <t>1. A baccalaureate degree from an accredited college, with specialization in Electronic Engineering, Electrical Engineering, Marine Engineering, Electrical Technology or Electronic Technology, and at least four years of satisfactory full-time experience using medium voltage alternating current variable frequency drives and power systems, utilizing Programmable Logic Controller systems or comparable computer-system experience; or    2. An associate degree from an accredited college in Electrical or Electronic Technology, and at least six years of satisfactory full-time experience using medium voltage alternating current variable frequency drives and power systems, such as Programmable Logic Controller systems as described in ''1'' above.</t>
  </si>
  <si>
    <t>The selected candidate must have a strong background with Marine vessel electronic control and monitoring systems; experience Programmable Logic Controller systems, motor controllers, switchboards and electrical shipboard circuits; and very good communication and organizational skills.</t>
  </si>
  <si>
    <t>ADMIN FOR CHILDREN'S SVCS</t>
  </si>
  <si>
    <t>Finance Project Manager</t>
  </si>
  <si>
    <t>150 William Street, New York N</t>
  </si>
  <si>
    <t>Asst Comm Audit (Finance)</t>
  </si>
  <si>
    <t>The preferred candidate should possess a graduate degree and experience  in the management of government services operation; strong operational and IT system implementation expertise is a plus.</t>
  </si>
  <si>
    <t>Click on ''The Apply Now'' button</t>
  </si>
  <si>
    <t>Application Support Reporting Specialist</t>
  </si>
  <si>
    <t>COMPUTER SPECIALIST (SOFTWARE)</t>
  </si>
  <si>
    <t>2 Metro Tech 4Th Flr, Rm 418</t>
  </si>
  <si>
    <t>Enterprise APP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</si>
  <si>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Application Support Reporting Specialist reporting to the Application Development Management Division. Responsibilities will include: Oversee the reporting of application development and support; oversee Business Objects Universe maintenance; understand the reports functionality of a business intelligence reporting tool and MS SQL reporting Services; oversee the development of queries via SQL within the application to support users; triage reporting issues being registered as a help desk ticket; ensure that daily application data is available to users; support the implementation of changes with the application created by project and development teams; support production and non-production environment; coordinate execution of break fixes in the production and non-production environments; oversee the deployment of releases in different environments (TST, STG and PRD); provision users within the application; work on production incidents (detect, analyze, resolve and document incidents); participate in cross-team coordination for resolving production incidents; work with development team to ensure application code matches server software stacks and specifications; work with development and QA teams in planning, documentation, coordination and execution of operational readiness testing; work with the compliance team and other key stakeholders to determine reporting and alerting needs; facilitate systems patches; and handle special technology projects and initiatives as assigned.</t>
  </si>
  <si>
    <t>For DoITT Employees Only    Please go to Employee Self Service (ESS), click on Recruiting Activities &gt; Careers, and search for Job ID #152740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</si>
  <si>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Day - Due to the necessary technical support duties of this position in a 24/7 operation, candidate may be required to work various shifts such as weekends and/or nights/evenings.</t>
  </si>
  <si>
    <t>Operations Manager</t>
  </si>
  <si>
    <t>DEPUTY SUPERINTENDENT (JUVENIL</t>
  </si>
  <si>
    <t>DYFJ Central</t>
  </si>
  <si>
    <t>The preferred candidate should possess the following: Experience within the Juvenile Justice and related systems, an understanding of the functions and operations of juvenile detention, demonstrated superior judgment, analytical ability, and management ability; experience and ability managing professionals and civil service staff; ability to problem-solve and make decisions in a timely manner; ability to work under pressure and with tight deadlines; strong organizational, written, and oral communications skills; ability to lead and work as part of a team, as well as independently, to achieve the necessary results; the ability to prioritize tasks and undertake several critical projects simultaneously; an understanding of the functions and operations of juvenile detention.</t>
  </si>
  <si>
    <t>Click on the ''Apply Now'' Button.</t>
  </si>
  <si>
    <t>City Residency is not required for this position</t>
  </si>
  <si>
    <t>Borough Director</t>
  </si>
  <si>
    <t>250 Broadway, N.Y.</t>
  </si>
  <si>
    <t>Sandy Program Management</t>
  </si>
  <si>
    <t>**This is a long-term temporary grant funded position with an estimated duration of up to 18 months.**</t>
  </si>
  <si>
    <t>To apply click ''Apply Now''    The NYCDEP is an Equal Opportunity Employer</t>
  </si>
  <si>
    <t>Architectural/Engineering Planner</t>
  </si>
  <si>
    <t>1.  Professional Engineer or Registered Architect strongly preferred. 2.  5+ years of experience in high-level project design.  3.  Knowledge of MicroStation/AutoCAD. 4.  Knowledge of current NYC Construction Code, NYCECC, ADA, Zoning and other related and referenced Codes and Standards, including CSI.  5.  Experience presenting solutions to project teams and clients. 6.  Strong written and verbal communications and interpersonal skills.</t>
  </si>
  <si>
    <t>DEPARTMENT OF BUSINESS SERV.</t>
  </si>
  <si>
    <t>Account Manager</t>
  </si>
  <si>
    <t>CONTRACT REVIEWER (OFFICE OF L</t>
  </si>
  <si>
    <t>110 William St. N Y</t>
  </si>
  <si>
    <t>Strategy &amp; Analytics</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</si>
  <si>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</si>
  <si>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Salary range for this position is: $42,405 - $45,000 per year</t>
  </si>
  <si>
    <t>EXECUTIVE DIRECTOR, BUSINESS DEVELOPMENT</t>
  </si>
  <si>
    <t>ADMINISTRATIVE BUSINESS PROMOT</t>
  </si>
  <si>
    <t>M3</t>
  </si>
  <si>
    <t>Bus Development &amp; Recruitment</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</si>
  <si>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</si>
  <si>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Project Specialist</t>
  </si>
  <si>
    <t>ENVIRONMENTAL ENGINEERING INTE</t>
  </si>
  <si>
    <t>253 Broadway New York Ny</t>
  </si>
  <si>
    <t>Envrnmntl Planng/Ofc of Brnf</t>
  </si>
  <si>
    <t>Under direct supervision, perform elementary environmental engineering work in the field, office or laboratory and receives training in engineering work of moderate difficulty and responsibility on the Assistant Environmental Engineer level.  The work and training may be in one or more of the following engineering areas: development, design, drafting, specifications, estimating, construction, inspection, operations, maintenance, prepares associated reports and correspondence and maintains records; performs related work.  The candidate will review investigation and remediation work plans and reports, evaluate and interpret environmental data, inspect remedial work activities schedule projects and will assist in evaluating work performance.  This position is a grant funded two year position.</t>
  </si>
  <si>
    <t>A Baccalaureate degree from an accredited college in environmental, chemical, mechanical, petroleum, aeronautical or materials engineering.  A Baccalaureate degree in engineering technology is not acceptable.</t>
  </si>
  <si>
    <t>Appointments are subject to OMB approval</t>
  </si>
  <si>
    <t>click the apply now button</t>
  </si>
  <si>
    <t>35 hours per week/day</t>
  </si>
  <si>
    <t>Deputy Plant Chief</t>
  </si>
  <si>
    <t>Wards Island</t>
  </si>
  <si>
    <t>Under general direction, is in responsible charge of the operation, maintenance, repair,  testing and adjustment of all equipment, apparatus and structures of one or more  electrically powered wastewater treatment plants, dewatering facilities and/or collection facilities.  Supervises and coordinates the work of location personnel.    CERTIFICATION REQUIREMENT:    Candidates appointed to the Wastewater Treatment Plants operated by the Department of Environmental Protection must possess certification as a Grade 3 Operator of Public Sewage Treatment Plants by the New York State Department of Environmental Conservation.  This certification must be maintained for the duration of the assignment.</t>
  </si>
  <si>
    <t>Appointments are subject to OMB approval    For additional information about DEP, visit www.nyc.gov/dep</t>
  </si>
  <si>
    <t>40 per week / day</t>
  </si>
  <si>
    <t>CIVIL ENGINEERING INTERN</t>
  </si>
  <si>
    <t>A baccalaureate degree in civil engineering from an accredited college. A degree in civil engineering technology is not acceptable.</t>
  </si>
  <si>
    <t>Director, Strategic Sourcing</t>
  </si>
  <si>
    <t>ADMINISTRATIVE PROJECT MANAGER</t>
  </si>
  <si>
    <t>M2</t>
  </si>
  <si>
    <t>Executive Management</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</si>
  <si>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</si>
  <si>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35 Hours per Week/Day</t>
  </si>
  <si>
    <t>DEPARTMENT OF TRANSPORTATION</t>
  </si>
  <si>
    <t>Machinist</t>
  </si>
  <si>
    <t>MACHINIST</t>
  </si>
  <si>
    <t>Daily</t>
  </si>
  <si>
    <t>1 Bay St., S.I.,Ny</t>
  </si>
  <si>
    <t>F&amp;GA-Pier 7 Maintenance</t>
  </si>
  <si>
    <t>Under supervision, does bench, general shop and outside machinist work aboard the vessels and terminals of the Staten Island Ferry; performs related work.    EXAMPLES OF TYPICAL TASKS:  Sets up and operates machine shop equipment, such as engine lathes, shapers, milling machines, drill presses and grinders. Uses machinist tools and instruments. Inspects, overhauls and repairs all types of main and auxiliary stationary power plants, marine propulsion systems, in shop, on vessels, and in terminals. Directs subordinates in the performance of various maintenance and/or repair tasks. Prepares reports and requisitions; maintains records and inventories of supplies and materials. Performs tasks in accordance with American Bureau of Shipping and United States Coast Guard regulations. May operate a motor vehicle. Walks to and from machines and tool storage areas. Climbs stairs to get to work areas. Climbs around and over objects. Stands for an extended period of time while operating machine tool equipment. Reads small numbers and markings for precision measurements. Uses sight and hearing to avoid injury from moving vehicles and rotating machine tool equipment. Listens to supervisors instructions and communicates orally in a noisy environment. Walks over greasy concrete surfaces. Lifts metal objects weighing up to 60 pounds. Works in areas that are: dusty and dark; contain traces of vehicle/engine exhaust gases; and have strong odors from grease, lubricants, solvents or garbage.</t>
  </si>
  <si>
    <t>Education and Experience Requirements: By the last day of the Application Period you must have:    1. Five years of full-time satisfactory experience acquired within the last fifteen years as a machinist; or    2. At least two and one-half years of full-time satisfactory experience acquired within the last ten years as a machinist plus sufficient full-time experience as a machinist helper or an apprentice machinist, or training of a relevant nature acquired in an approved trade, technical or vocational high school, to make up the equivalent of the remaining required experience. Six months of acceptable experience will be credited for each year of helper or apprentice experience or approved trade or vocational high school, up to a maximum of two and one-half years.</t>
  </si>
  <si>
    <t>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t>
  </si>
  <si>
    <t>*** IN ORDER TO BE CONSIDERED FOR THIS POSITION, CANDIDATES MUST HAVE APPLIED FOR THE OPEN COMPETATIVE OR PROMOTION TO MACHINIST EXAM (EXAM NO. 4027/4515) OR HOLD A PERMANENT APPOINTMENT OF MACHINIST***    LICENSE REQUIREMENT: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www.tsa.gov/twic.</t>
  </si>
  <si>
    <t>*** IN ORDER TO BE CONSIDERED FOR THIS POSITION, CANDIDATES MUST HAVE APPLIED FOR THE OPEN COMPETATIVE OR PROMOTION TO MACHINIST EXAM (EXAM NO. 4027/4515) OR HOLD A PERMANENT APPOINTMENT OF MACHINIST***    Please visit www.nyc.gov/careers/search and search for Job ID Number: 152778.    For current City employees, please log into Employee Self Service (ESS) at https://hrb.nycaps.nycnet and follow the Careers link.    Your resume must include a chronological work history and salary earnings summary and proof of application from DCAS for Exam No. 4027/4515.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</si>
  <si>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40 hours / Monday-Friday; plus overtime</t>
  </si>
  <si>
    <t>Associate Project Manager I</t>
  </si>
  <si>
    <t>Rev Construction Compliance</t>
  </si>
  <si>
    <t>Under direction, with wide latitude for the exercise of independent judgment and action, the selected candidate will perform review of projects submitted by other city and state agencies, their consultants and private developers for the proposed water and sewer facilities including water mains on bridges.  The candidate's responsibilities will include design review and construction feasibility of the proposed work, particularly geared toward determining whether these conditions impact on the water and sewer facilities.  S/he will perform difficult engineering calculations in determining the need for and feasibility of construction work; preparing methods to remedy the conditions; and, as necessary, overseeing field staff carrying out construction, rehabilitation, repairs and alterations.   The selected candidate will report to the Engineer-in-Charge of the Plan Review Section.</t>
  </si>
  <si>
    <t>In addition to above qualification requirements, to be eligible for placement a motor vehicle's license is required since this position requires site visits that may not be near public transportation.     Excellent design and organizational skills     Ability to work under pressure and meet deadlines     Knowledge of AutoCAD</t>
  </si>
  <si>
    <t>Appointments are subject to OMB Approval.    For additional information about DEP, visit www.nyc.gov/dep</t>
  </si>
  <si>
    <t>Click the Apply Now button.</t>
  </si>
  <si>
    <t>Scientist (Water Ecology)</t>
  </si>
  <si>
    <t>SCIENTIST (WATER ECOLOGY)</t>
  </si>
  <si>
    <t>DWOC Labs-Lefrak</t>
  </si>
  <si>
    <t>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</si>
  <si>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Click the 'Apply Now' button.</t>
  </si>
  <si>
    <t>35 hours per week/Rotating shift including weekends</t>
  </si>
  <si>
    <t>COLLEGE AIDE</t>
  </si>
  <si>
    <t>COLLEGE AIDE (ALL CITY DEPTS)</t>
  </si>
  <si>
    <t>M.I.S. (PART-TIME)</t>
  </si>
  <si>
    <t>Responsibilities include:  Assisting with research via Internet.  Assisting with running of various departmental reports and ensuring accuracy of  data.  Producing Excel charts for various projects.  Performing clerical tasks such as duplication of paperwork.  Creating Visio diagrams/ Excel /Words for hardware, software, functional flow &amp; etc.</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</si>
  <si>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</si>
  <si>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Please click on the apply now button</t>
  </si>
  <si>
    <t>17 hours / week  when school is in session  35 hours / week during vacation periods</t>
  </si>
  <si>
    <t>Project Manager</t>
  </si>
  <si>
    <t>Landfill Remediation</t>
  </si>
  <si>
    <t>The candidate must be able to demonstrate critical thinking skills and effective independent data analysis.  The position requires excellent communication skills, ability to meet deadlines, and an ability to be flexible in assignment of work responsibilities.     The ideal candidate will have some experience in conducting tasks related to Remedial Investigations or Feasibility Studies necessary to meet the requirements of Federal and state environmental regulations, with experience in CERCLA highly desirable. Should be proficient in Excel and other data management software packages.  Knowledge if GIS or Modeling is a plus.    The candidate must become knowledgeable of Safe Work Plans, Safe Entry Plans, HAZ-MAT and have an understanding of and comply with all Bureau Environmental Health and Safety (EHS) laws and regulations.</t>
  </si>
  <si>
    <t>Click the ''Apply Now Button''</t>
  </si>
  <si>
    <t>Assistant Director of Forensic Operations</t>
  </si>
  <si>
    <t>CRIMINALIST ASSISTANT DIRECTOR</t>
  </si>
  <si>
    <t>2184C</t>
  </si>
  <si>
    <t>OCME-Operations</t>
  </si>
  <si>
    <t>Successful candidates should possess the following:  1. Preferred degree specialization or experience in the forensic sciences, such as forensic anthropology, medicolegal investigations, certified pathology assistant, or related field.  2. At least one year of supervisory experience.  3. Strong computer skills including Word, and Excel.  4. Must be highly organized and possess excellent oral communication and interpersonal skills.</t>
  </si>
  <si>
    <t>SPECIAL NOTE  1. If you were educated in a foreign school you must submit an evaluation of your foreign education from an approved organization with your resume.  2. Selected candidates will be required to provide a DNA sample by swabbing.</t>
  </si>
  <si>
    <t>Port Marine Engineer (Vessels)</t>
  </si>
  <si>
    <t>PORT MARINE ENGINEER</t>
  </si>
  <si>
    <t>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Computerized Maintenance Management System (CMMS).</t>
  </si>
  <si>
    <t>A Baccalaureate Degree in Marine Engineering or Naval Architecture from an accredited college and five years of full-time paid experience in marine engineering operations, maintenance, design and repair, including writing contracts and maintenance specifications for the maintenance, design and repair of marine vessels and managing major marine projects including dry dockings; or closely related experience; or    Seagoing experience as a Chief Engineer or 1st Assistant Engineer with a United States Coast Guard Engineering License of Steam or Motor Vessel of any horsepower may be substituted for up to three years of experience as described in ''1'' above, but all candidates must possess at least a Baccalaureate Degree in Engineering discipline or Naval Architecture.</t>
  </si>
  <si>
    <t>The selected candidate must have in-depth knowledge of United States Coast Guard, Federal, State, and local rules and regulations associated with marine vessels.  The candidate must possess supervisory experience with shipyard and maintenance repairs aboard vessels greater than 3000 HP and also have a strong background with marine operations, budgeting, and ABS surveys and inspections.</t>
  </si>
  <si>
    <t>35 hours per week / day</t>
  </si>
  <si>
    <t>Seasonal City Park Worker</t>
  </si>
  <si>
    <t>CITY PARK WORKER</t>
  </si>
  <si>
    <t>As the steward of more than 29,000 acres of parkland, the Department of Parks &amp; Recreation (DPR) is a recognized leader and innovator of public spaces. The DPR has partnered with the Department of Environmental Protection to construct and maintain green infrastructure systems, primarily in the right of way. These systems combine engineered storm water capture with the natural system of soils and plants, and require particular and specialized care and maintenance.  As a Seasonal City Park Worker,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</si>
  <si>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</si>
  <si>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Candidates will be employees of DEP, but will report to NYC Parks at their assigned borough location. This posting is for a position that reports to the Bronx.    Appointments are subject to OMB approval. For additional information about DEP, visit   www.nyc.gov/dep.</t>
  </si>
  <si>
    <t>Click the ''APPLY NOW' button.</t>
  </si>
  <si>
    <t>40 hours per week/Day</t>
  </si>
  <si>
    <t>Borough Safety Specialist</t>
  </si>
  <si>
    <t>INDUSTRIAL HYGIENIST</t>
  </si>
  <si>
    <t>Office of Security</t>
  </si>
  <si>
    <t>Office of Safety and Security</t>
  </si>
  <si>
    <t>Working with the Assistant Director responsible for safety programs, the Borough Safety Specialist will assist in executing change across a large organization, and the appropriate change management strategies to ensure that the organization is able to embrace and implement the Safety Strategy Plan.  Responsibilities include, but are not limited to the following:    1. Work to improve safety performance by collaborating with locations to identify, evaluate, and control safety and health issues in multiple and varied service environments.    2. Investigate and evaluate new safety equipment for appropriateness.    3. Identify suitable best safety practices for deployment at NYCHA facilities, and benchmark industries with world class safety programs to identify best practices.    4. Perform data analysis and assess/recommend recurrence prevention programs and procedures.    5. Perform ergonomic and health hazard evaluations to identify and evaluate risk within the work environment.    6. Monitor all current information on regulations and requirements related to employee safety.    7. Oversee the implementation of industrial hygiene, occupational and general safety programs in assigned borough to ensure a safe work environment and compliance with safety standards.    8. Provide guidance to locations to ensure compliance with applicable federal, state, and local legislation and codes governing environmental health and safety.    9. Implement and/or conduct accident investigations, identify causes and initiate preventative measures.    10. Conduct compliance and management system audits at NYCHA facilities and assist with resolving issues that are identified and improve overall status safety performance.    11. Assist with safety training for all levels of employees, the development of health and safety training materials, and training trainers at facilities as needed.    12. Interface with regulatory agencies, committee members and institutional  staff to formulate corrective actions.</t>
  </si>
  <si>
    <t>Excellent writing, analytical, interpersonal and presentation skills; computer skills (MS Word, Excel, PowerPoint).</t>
  </si>
  <si>
    <t>Temporary Painter</t>
  </si>
  <si>
    <t>PAINTER</t>
  </si>
  <si>
    <t>DMP-Financial Unit</t>
  </si>
  <si>
    <t>Dept of Management &amp; Planning</t>
  </si>
  <si>
    <t>Responsibilities of selected candidates will include, but are not limited to the following:    1.  Prepare, fill and prime surfaces for painting.  2.   Mix paint components and match colors.  3.  Apply paint with a brush, roller or spray gun.  4.  Apply plaster to surfaces.  5.  Work on and from ladders, platforms and scaffolds  6.  Rig lines and scaffolds.</t>
  </si>
  <si>
    <t>1. Five years of full-time satisfactory experience as a painter acquired within the last fifteen years; or  2. At least three years of full-time satisfactory experience as a painter acquired within the last fifteen years and sufficient full-time satisfactory apprentice painter experience to make up a total of five years of acceptable experience. Six months of acceptable experience will be credited for each year of apprentice painter experience.</t>
  </si>
  <si>
    <t>SPECIAL NOTE:    1.  This is a temporary assignment for a period not to exceed three months.    2.  Selected candidates will be required to travel throughout the five boroughs.</t>
  </si>
  <si>
    <t>NYCHA has no residency requirement.</t>
  </si>
  <si>
    <t>Maintenance Worker - Technical Services-Heating Unit</t>
  </si>
  <si>
    <t>MAINTENANCE WORKER</t>
  </si>
  <si>
    <t>Heating Mgt-Operations</t>
  </si>
  <si>
    <t>Technical Service Department</t>
  </si>
  <si>
    <t>Under direct supervision, assist in the routine maintenance operation and repair of public buildings, structures, and the equipment they contain; perform related work.  Responsibilities  include, but are not limited to the following:    1.  Perform minor and major repairs to boilers, burners, vacuum tank, pumps, motors and other various heating equipment citywide.  2.  Survey and report on existing conditions of heating equipment.  3.  Assist Heating Superintendent with periodic reports.  4.  Assist skill trades staff.  5.  Provide assistance during emergencies.  6.  Respond to all heating/hot water service disruptions.    Candidates selected must be available to work and travel throughout the five boroughs; and will be required to work rotating shifts, including holidays and weekends.    8:00 AM - 4:00 PM  4:00 PM - 12:00 AM  12:00 AM - 8:00 AM</t>
  </si>
  <si>
    <t>1.  A High School Diploma or GED.  2.  CDL Driver's License.  3.  Excellent trouble-shooting ability and mechanical aptitude.  4.  Excellent analytical and organizational skills.  5.  Ability to trouble-shoot various types of vacuum heating equipment.  6.  Knowledge of steam and pneumatic heating systems; steam and hot water generating systems; various types of heat, air and water pumps.  7.  Knowledge of Maximo work order system.</t>
  </si>
  <si>
    <t>Laboratory Microbiologist, Bureau of Public Health Laboratory</t>
  </si>
  <si>
    <t>455 First Ave., N.Y.</t>
  </si>
  <si>
    <t>Microbiology</t>
  </si>
  <si>
    <t>** Job id # 157559 is replacing job id# 157124.      The New York City Department of Health and Mental Hygiene (NYC DOHMH), Public Health Laboratory (PHL) is seeking a qualified Laboratory Microbiologist.      DUTIES WILL INCLUDE BUT NOT BE LIMITED TO:    --  Performing duties related to laboratory tests and procedures at a complex and technical level on specimens submitted to the laboratory.    -- Cross training within other sections of the PHL for surge events and as needed, Training personnel on appropriate test methods and techniques, as needed.    -- Maintaining a program of quality control, participating in a program of quality assurance, and taking corrective action, when needed.</t>
  </si>
  <si>
    <t>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t>
  </si>
  <si>
    <t>Apply online with a cover letter to https://a127-jobs.nyc.gov/.  In the Job ID search bar, enter: job ID number # 157559.     We appreciate the interest and thank all applicants who apply, but only those candidates under consideration will be contacted.</t>
  </si>
  <si>
    <t>TAXI &amp; LIMOUSINE COMMISSION</t>
  </si>
  <si>
    <t>Licensing Analyst</t>
  </si>
  <si>
    <t>COMMUNITY ASSOCIATE</t>
  </si>
  <si>
    <t>32-02 Queens Blvd., Lic Ny</t>
  </si>
  <si>
    <t>Licensing Division Exec Offi</t>
  </si>
  <si>
    <t>Qualification Requirements  1. High school graduation or equivalent and three years of experience in community work or community centered activities in an area related to duties described above; or  2. Education and/or experience which is equivalent to ''1'' above.</t>
  </si>
  <si>
    <t>Click, ''APPLY NOW''  Current City Employees must apply via Employee Self-Service</t>
  </si>
  <si>
    <t>Documentation and Training Manager</t>
  </si>
  <si>
    <t>Mis Admin,Network Sysms Dvlpmt</t>
  </si>
  <si>
    <t>Click on ''The Apply Now'' button.</t>
  </si>
  <si>
    <t>Gardener</t>
  </si>
  <si>
    <t>GARDENER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</si>
  <si>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As the steward of more than 29,000 acres of parkland, the Department of Parks &amp; Recreation (DPR) is a recognized leader and innovator of public spaces. The DPR has partnered with the Department of Environmental Protection to construct and maintain green infrastructure systems, primarily in the right of way. These systems combine engineered storm water capture with the natural system of soils and plants, and require particular and specialized care and maintenance. As a Gardener, the selected candidates will plant and cultivate trees, flowers and shrubs within green infrastructure installations; prepare soil and seed beds; grade, weed, and mulch; select and order plants and supplies;operate and maintain Parks &amp; Recreation equipment and watering system; supervise employees and volunteers and instruct them in proper gardening techniques and all aspects of general green infrastructure maintenance; maintain records and prepare written reports; and interact with staff and the public in a courteous and professional manner.</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</si>
  <si>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</si>
  <si>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Knowledge of Green Infrastructure maintenance techniques and systems, understanding of native plantcare, knowledge of landscape-based stormwater systems, and experience organizing, scheduling and overseeing work of other staff.</t>
  </si>
  <si>
    <t>Appointments are subject to OMB approval.  For additional information about DEP, visit www.nyc.gov/dep</t>
  </si>
  <si>
    <t>40 hrs week/day</t>
  </si>
  <si>
    <t>Supervisor Mechanics (Mechanical Equipment)</t>
  </si>
  <si>
    <t>SUPERVISOR OF MECHANICS(MECHAN</t>
  </si>
  <si>
    <t>2389 Route 28A, Shokan, Ny</t>
  </si>
  <si>
    <t>Shokan Dist Shop 63 (Shokan)</t>
  </si>
  <si>
    <t>Working in the Management Services &amp; Budget Directorate, Fleet Services Division, in the Shokan area, under general supervision or direction, the Supervisor of Mechanics will direct and be responsible for the work of assigned personnel in connection with the repair, overhaul and maintenance of various types of mechanical equipment, motor vehicles and automotive equipment.  The selected candidate will prepare work schedules and assignments, make decisions relative to methods of doing work, interpret mechanical drawings, and make inspections and check work progress.  The Supervisor of Mechanics may also be required to make recommendations and suggestions regarding the purchase of production machinery, initiate purchase of parts and equipment to ensure that an adequate supply of proper parts is maintained, contact vendors to ascertain if parts will be delivered on time.  The selected candidate will ensure that equipment needs are met in their assigned area; and will be responsible for the maintenance repair and safeguarding of assigned equipment.  The Supervisor will develop, recommend and implement productivity and cost saving measures; enforce health and safety precautions; keeps records, write reports, and use a computer system as necessary.  The selected candidate will operate motor vehicles in the performance of assigned duties.</t>
  </si>
  <si>
    <t>Qualification Requirements    1. Seven years of full-time satisfactory experience as an Auto Machinist, Auto  Mechanic, Auto Mechanic (Diesel), Electrician (Automobile) or Machinist, two  years of which must have been at a supervisory level; or    2. At least five years of experience as described in ''1'' above, plus sufficient training of a relevant nature acquired in an approved trade, technical or vocational high school, or relevant education in an accredited college, to make up the equivalent of the remaining required experience. Six months of acceptable experience will be credited for each year of approved trade or vocational high school. One year of acceptable experience will be credited for each 30 semester credits in college. However, all candidates must have the two years of supervisory experience described in ''1'' above.    License Requirements    Possession of a Motor Vehicle Driver License valid in the State of New York. This license must be maintained for the duration of employment. For appointment to certain positions a Class B Commercial Driver License valid in the State of New York with no restrictions may be required. The Class B Commercial Driver License with no restrictions must be maintained for the duration of employment.</t>
  </si>
  <si>
    <t>40 Hours per week/Day Shift</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</si>
  <si>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New York City residency is not required for this position.</t>
  </si>
  <si>
    <t>Deputy Director, Audits and Accounts</t>
  </si>
  <si>
    <t>75 Park Place New York Ny</t>
  </si>
  <si>
    <t>Financial Services</t>
  </si>
  <si>
    <t>The preferred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</si>
  <si>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For City employees, please go to Employee Self Service (ESS), click on Recruiting Activities &gt; Careers, and search for Job ID #160910  For all other applicants, please go to www.nyc.gov/jobs/search and search for Job ID #160910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</si>
  <si>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t>
  </si>
  <si>
    <t>Green Infrastructure Engineer</t>
  </si>
  <si>
    <t>ENVIRONMENTAL ENGINEER</t>
  </si>
  <si>
    <t>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</si>
  <si>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Preferred Skills/Qualifications  1. Knowledge of sustainable urban design and Green Infrastructure principles, including LEED certification.  2. Sustainable design experience and knowledge.  3. Construction Project Management experience and knowledge.  4. Excellent communication, interpersonal and organizational skills.  5. Fluency in AutoCAD and Adobe Suite.  6. Proficiency in Microsoft Word and Excel, PowerPoint and Access.  7. Valid New York State Driver License.</t>
  </si>
  <si>
    <t>This vacancy is only open to current permanent employees serving in the title Environmental Engineer or on leave from the title.     Appointments are subject to OMB approval.  For additional information about DEP, visit www.nyc.gov/dep.</t>
  </si>
  <si>
    <t>CIVIL ENGINEER</t>
  </si>
  <si>
    <t>This vacancy is only open to current permanent employees serving in the title Civil Engineer or on leave from the title.    Appointments are subject to OMB approval.  For additional information about DEP, visit www.nyc.gov/dep.</t>
  </si>
  <si>
    <t>35hrs week/day shift</t>
  </si>
  <si>
    <t>Assistant City Assessor</t>
  </si>
  <si>
    <t>ASSISTANT CITY ASSESSOR</t>
  </si>
  <si>
    <t>Tax &amp; Bankruptcy LIT Div (FT)</t>
  </si>
  <si>
    <t>Under supervision by Division attorneys, applies valuation techniques to derive conclusions of value for all types of properties. Reviews records and documents including leases, rent rolls and financial statements. Utilizes computer valuation application and performs computations as part of analyses.  Prepares oral and written reports and maintains records, as required.  Requests information and conducts interviews of property owners and their representatives. May also interact with property managers, real estate brokers, and appraisers etc.  Calculates taxable value of real property by application of assessment principles and techniques.</t>
  </si>
  <si>
    <t>1. A baccalaureate degree from an accredited college; or   2. An associate degree from an accredited college or completion of two (2) years of study (60 credits) at an accredited college and one (1) year of experience in real estate work involving the valuation of real property; or   3. A four-year high school diploma or its educational equivalent and two (2) years of experience in real estate work involving the valuation of real property.   4. Education and/or experience equivalent to ''1'', ''2'' or ''3'' above; however, all candidates must be high school graduates or have attained the educational equivalent.</t>
  </si>
  <si>
    <t>To be elibigible for Assistant City Assessor Level 2, in addition to a baccalauretate degree from an accredited college, candidates must possess one year of full time paid experience in real property evaluations.</t>
  </si>
  <si>
    <t>Click on ''Apply Now'' button.</t>
  </si>
  <si>
    <t>Monday through Friday, 9 a.m. to 5 p.m.</t>
  </si>
  <si>
    <t>Per Diem - Remote Learning Team Specialist</t>
  </si>
  <si>
    <t>COMPUTER PROGRAMMER ANALYST</t>
  </si>
  <si>
    <t>Lead Monitor - Lefrak</t>
  </si>
  <si>
    <t>(1) A baccalaureate degree from an accredited college, including or supplemented by twenty-four (24) semester credits in computer science or a related computer field; or  (2) A four year high school diploma or its educational equivalent plus (3) years of satisfactory fulltime computer programming experience; or  (3) A satisfactory combination of education and experience that is equivalent to (1) or (2) above. College education may be substituted for up to one year of the experience required in (2) above on the basis that sixty (60) semester credits from an accredited college is equated to one year of experience. In addition, twenty-four (24) credits from an accredited college or graduate school in computer science or a related computer field, or a certificate of at least 625 hours in computer programming from an accredited technical school (post high school) may be substituted for one year of experience. However, all candidates who attempt to qualify under option (3) must have at least a four year high school diploma or its educational equivalent and at least (1) year of satisfactory full-time computer programming experience.     Some examples of unacceptable experience are: End users of a computer system, program or software package; experience in the areas of end user computer technical support, computer operations, data entry/data retrieval, quality assurance (QA); end user hardware installation; end user help desk; teaching, telecommunications, experience in Microsoft Office Suite/Back Office products.</t>
  </si>
  <si>
    <t>Click the ''apply now'' button.</t>
  </si>
  <si>
    <t>Stormwater Program Coordinator</t>
  </si>
  <si>
    <t>Experience with program and contract management and administration; Preparation of budgets and cost estimates; Experience with Storm water/water quality program management related to compliance with MS4 permits; Relevant federal, state and local storm water regulations, including but not limited to federal Clean Water Act and its amendments, federal regulations, particularly 40 CFR parts 121, 122, 123, 124, 131 136 and other parts dealing with the NPDES program; Experience with SWMP development, waste discharge, non-point source pollution regulation and NPDES permits; Phase 1 storm water regulations and legal mandates, storm water management plans, and storm water quality objectives and permit requirements; Methods used in analyzing residential development, industrial and commercial storm water runoff/discharge and water use; Knowledge of research techniques and statistical analysis; Prepare professional correspondence, policies, resolutions, reports, procedures, publications; Experience with preparation of a variety of engineering plans, technical drawings, specifications, and, cost estimates, technical reports, and graphic materials; Experience with preparation of reports, monitoring plans, and/or technical studies which encompassing raw technical data; PMP certification, or familiarity with the project management principals it is based on; Experience in the use of Geographic Information Systems (GIS) and computer aided drafting and design (CADD); Familiarity with ArcView and database software; Excellent written and oral communication skills.</t>
  </si>
  <si>
    <t>For more information about DEP, visit us at: www.nyc.gov/dep   Appointments are subject to OMB approval.</t>
  </si>
  <si>
    <t>NYC EMPLOYEES RETIREMENT SYS</t>
  </si>
  <si>
    <t>CERTIFIED IT ADMINISTRATOR (WAN), Level 4</t>
  </si>
  <si>
    <t>CERT. IT ADMINISTRATOR WAN</t>
  </si>
  <si>
    <t>335 Adams Street, Brooklyn Ny</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</si>
  <si>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Monitors capacity and bandwidth utilization to establish trends and project needs and growth forecasts.  Serves as the in-house expert and authority regarding network communications and connectivity issues.</t>
  </si>
  <si>
    <t>1. A baccalaureate degree from an accredited college, and two years of satisfactory full-time (not classroom based) experience in wide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t>
  </si>
  <si>
    <t>Minimum 5 years of experience planning, designing, configuring, installing, troubleshooting and maintaining data and voice networks.  Experience in performance and capacity monitoring required.  Cisco Certified Network Professional certification preferred.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t>
  </si>
  <si>
    <t>To apply please click the ''apply now'' button.  Please add job vacancy number 009-15-0014 to your resume and cover letter.</t>
  </si>
  <si>
    <t>New York City Residency is not required for this position  NYCERS is an Equal Opportunity Employer  M/F/H/V</t>
  </si>
  <si>
    <t>Contract Analyst</t>
  </si>
  <si>
    <t>PROCUREMENT ANALYST</t>
  </si>
  <si>
    <t>HIV/AIDS Administration</t>
  </si>
  <si>
    <t>Strong analytical background;  advanced proficiency in Microsoft Excel and Word; experience in procurement, budget and grant management;  understanding of contract management;   Strong organizational and administrative skills; and   excellent oral, inter-personal and written communication  skills.</t>
  </si>
  <si>
    <t>Apply online with a cover letter to https://a127-jobs.nyc.gov/.  In the Job ID search bar, enter: job ID number #137433      We appreciate the interest and thank all applicants who apply, but only those candidates under consideration will be contacted.</t>
  </si>
  <si>
    <t>Associate Chemist</t>
  </si>
  <si>
    <t>ASSOCIATE CHEMIST</t>
  </si>
  <si>
    <t>Working in the Distribution Water Quality Operations Division, Organic Section, Queens, New York, the Associate Chemist II will report to the Organic Lab Section Supervisor and will perform and oversee complex testing of drinking water samples for trace organic contaminants by one or more gas chromatographic methods. This person will be responsible for maintaining the capability of the organic section to perform testing by their assigned methods, including: training analysts, maintaining stocks of equipment and supplies, diagnosing instrument problems and performing routine maintenance on gas chromatographs. The Associate Chemist will also draft or review analytical reports, Standard Operating Procedures (SOPs), and final reports to external agencies for his/her assigned methods. They shall participate in analysis of proficiency samples from NYS Department of Health Environmental Laboratory Approval Program (ELAP) and other Proficiency Test (PT) suppliers.</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</si>
  <si>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</si>
  <si>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In order to apply for this position, the candidate must be a permanent Associate Chemist or on an Associate Chemist Civil Service List.    Experience in testing drinking water samples for trace organic contaminants by EPA-approved gas chromatographic methods is preferred: experience in testing environmental water samples for trace organic contaminants by gas chromatographic methods is also acceptable. Strong writing and communication skills are desirable as well as familiarity with computer programs, including Excel and Word.</t>
  </si>
  <si>
    <t>35 Hours per week/Day shift</t>
  </si>
  <si>
    <t>PLASTERER</t>
  </si>
  <si>
    <t>MRST-Env Field Ops</t>
  </si>
  <si>
    <t>Maint, Repair &amp; Skilled Trades</t>
  </si>
  <si>
    <t>Under supervision, prepare and apply plastering materials to interior and exterior surfaces; perform related work. Examples of typical tasks include:    1.  Prepare and direct the mixing of plastering materials.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t>
  </si>
  <si>
    <t>1.  This position is open as a promotional opportunity only.   It is not open on a direct transfer (lateral) basis.  2.  Employees applying for promotional, title or level change opportunity must have served a period of one year in their current title and level (if applicable).  3.  Candidates will be required to take and pass a practical exam.  4.  Candidates may be required to travel throughout the five boroughs.</t>
  </si>
  <si>
    <t>Project Coordinator, District Public Health Brooklyn</t>
  </si>
  <si>
    <t>1002A</t>
  </si>
  <si>
    <t>485 Throop Ave Brooklyn</t>
  </si>
  <si>
    <t>Brooklyn Health Action Center</t>
  </si>
  <si>
    <t>The Brooklyn District Public Health Office (DPHO) is seeking a Project Coordinator to perform the following duties.     DUTIES WILL INCLUDE BUT NOT BE LIMITED TO:     --Work with NYS DOH Contract Manager to regularly review and update grant workplan.    -- Work with BKDPHO Director of Food and fitness, Food and Fitness Team, and Research Team to identify staff resources to carry out implementation of the 4 workplan objectives.    -- Develop financial record-keeping system and keep track of all grant purchases and administrative processes.    -- Prepare administrative documentation as needed for grant purchases and work in partnership with DPHO administrative staff to carry out tasks.    -- Research additional funding opportunities.     --Communicate regularly with HPDP contract point person and Grants Office to successfully administer funds.    -- Develop communications strategies to educate and raise awareness about DOHMH/DPHO projects &amp; Coordinate the development of grant initiatives to improve health outcomes in target communities.    -- Generate and review reports to ensure that all contract expenditures are accurate and perform other duties as assigned .</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</si>
  <si>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</si>
  <si>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Master's degree in public health or equivalent. 2-3 years of experience in program coordination, coalition building or related skills. Excellent communication, written, organization skills. Ability to handle multiple tasks and work independently. Familiarity with North and Central Brooklyn neighborhoods of Brownsville, East New York, Bushwick, and Bedford-Stuyvesant.  Fluency in Spanish or Bengali.</t>
  </si>
  <si>
    <t>Apply online with a cover letter to https://a127-jobs.nyc.gov/.  In the Job ID search bar, enter: job ID number #168165.       We appreciate the interest and thank all applicants who apply, but only those candidates under consideration will be contacted.</t>
  </si>
  <si>
    <t>REPOST - Per Diem - Remote Learning Team Specialist</t>
  </si>
  <si>
    <t>Deputy Director of Planning Projections and Demand Management</t>
  </si>
  <si>
    <t>Div of Wetld Cos Com Plan/L</t>
  </si>
  <si>
    <t>The candidate will serve as Deputy Director, Planning, Projections and Demand Management unit within the Bureau of Environmental Planning and Analysis (BEPA). The Deputy Director will assist the Managing Director with implementation of a multi-year, $150 million Water Demand Management Program. As such, the Deputy Director will assist in maintaining intergovernmental partnerships, budget transfers, negotiating commitments, and tracking/reporting reductions. As water conservation program implementation progresses, the Deputy Director will assist with development of new/developing studies and programs to further achieve water demand management goals. Water demand analysis and projections are used by the Department for many purposes including water supply and wastewater infrastructure planning, assessing the effects of new growth and rezoning, and understanding the effects of water use on agency operations. As such, the Deputy Director will also assist the Director in working with a diverse group of professionals from many bureaus within the Department. The Deputy Director will assist the Managing Director in gathering and organizing data important to evaluate current and future water demands, storm water and wastewater flows consistent with planning and other expressed needs of the organization. Additionally, the Deputy Director will assist with Drought /Water Shortage Management and planning.</t>
  </si>
  <si>
    <t>The candidate must demonstrate experience in managing water conservation and drought management projects such as Conservation/Drought Plan development, policy development and implementation. Familiarity with SQL Server, ArcGIS, and ACCESS, SPSS, SAS, or other statistical analysis packages is preferred.</t>
  </si>
  <si>
    <t>Fpr more information about DEP, visit us at: www.nyc.gov/dep  Appointments are subject to OMB approval</t>
  </si>
  <si>
    <t>35 Hours Per Week/Day</t>
  </si>
  <si>
    <t>Deputy Director, Customer Service</t>
  </si>
  <si>
    <t>Sandy Housing Rehab</t>
  </si>
  <si>
    <t>**This is a long-term temporary grant funded position with an estimated duration of up to 18 months.**    The mission of the Housing Recovery Office is to return Sandy-impacted residents in New York City to permanent, safe and sustainable housing.  Under the direction of the Director for Customer Service, the Deputy Director will oversee staff in the planning, implementing, monitoring and evaluation of a Community Outreach Program related to the Rapid Repair/CDBG Disaster Recovery. The selected candidate will be responsible for managing a team responsible for establishing standardized protocols and procedures for all customer service interactions including scheduling of scoping appointment, scheduling of construction appointments, and fielding questions and complaints from homeowners.     The Deputy Director, Customer Service will work towards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determining system improvements; and implementing necessary change. May serve as point of contact for the Program, meet with NYC agency personnel, regulatory agencies, community groups, contractors and affected homeowners, as required to discuss ongoing projects and resolve programmatic issues.</t>
  </si>
  <si>
    <t>1. Strong analytical and problem solving skills and the ability to successfully interact with staff and internal partners to problem solve to achieve goals.  2. Excellent communication, organizational, motivating and planning skills.  3. Ability to provide outstanding customer service.  4.	Ability to effectively communicate and deal with engineers, inspectors, consultants, contractors, vendors, other agencies and the public.</t>
  </si>
  <si>
    <t>Research Analyst, Family and Child Health Administration</t>
  </si>
  <si>
    <t>FCH Administration</t>
  </si>
  <si>
    <t>** HIRING RATE: $56,555.00 (FLAT RATE)  ** ON-BOARD RATE: $62,210.00 - $68,434.00    The Division of Family and Child Health is a newly created division charged with creating programs, policies, services, and environments that support physical, socio-emotional health, safety, and well-being for New York City children and families.     DUTIES WILL INCLUDE BUT NOT BE LIMITED TO:     -- Analyzing data from existing datasets such as Community Health Survey, Youth Risk Behavioral Surveillance, Automated Student Health record information and others.    --Assisting with data requests to inform policy, programs, and other needs.    -- Researching existing literature to inform policy and programmatic direction.    -- Assisting in the design and conduct of research and evaluations to support division programs, policies, and decision making.    -- Assisting in development of surveillance tools related to child health and early child hood development.</t>
  </si>
  <si>
    <t>Experience working in a research environment. Comfort with statistical analysis programs (e.g. SAS, SPSS, SUDAAN). Ability to analyze complex datasets. Knowledge of research methodology and statistics. Strong written and communication ability. Graduate-level work in data analytic techniques, statistics, or related data analysis fields. Experience in translating academic research into policy. Knowledge of epidemiology, and a desire to work in a team environment on a broad range of evaluation and analytic work.</t>
  </si>
  <si>
    <t>Apply online with a cover letter to https://a127-jobs.nyc.gov/.  In the Job ID search bar, enter: job ID number #169430.     We appreciate the interest and thank all applicants who apply, but only those candidates under consideration will be contacted.</t>
  </si>
  <si>
    <t>OFFICE OF COLLECTIVE BARGAININ</t>
  </si>
  <si>
    <t>COLLEGE AIDE - CLERICAL</t>
  </si>
  <si>
    <t>100 Gold Street</t>
  </si>
  <si>
    <t>1.	Excellent interpersonal communication skills  2.	Strong work ethic and attention to detail  3.	Familiarity with Microsoft Office Suite</t>
  </si>
  <si>
    <t>Hours:  17 hours per week when school is in session, or 35 hours per week during the summer vacation.                         Shift:    Weekdays/minimum three (3) mornings per week.</t>
  </si>
  <si>
    <t>Administrative Public Health Nurse, Bureau of School Health</t>
  </si>
  <si>
    <t>ADMINISTRATIVE PUBLIC HEALTH N</t>
  </si>
  <si>
    <t>1601 Ave. S, Brooklyn</t>
  </si>
  <si>
    <t>SH Nursing Services &amp; Prof Dev</t>
  </si>
  <si>
    <t>** ALL CANDIDATES MUST POSSESS A VALID NEW YORK STATE LICENSE AS A REGISTERED NURSE AND THIS LICENSE MUST BE MAINTAINED FOR THE DURATION OF EMPLOYMENT.  The Bureau of School Health (BSH) is a joint program of the Department of Education and the Department of Health and Mental Hygiene responsible for promoting the health of the 1.3 million school children enrolled in approximately 1,800 public and non-public schools in New York City. BSH has been the provider of public health services in the schools for 100 years.   DUTIES WILL INCLUDE BUT NOT BE LIMITED TO:   --Under the supervision of the BSH Deputy Director of Nursing the BND will:oversees and monitors the implementation of BSH programs, policies and special projects and reports findings to Deputy Director of Nursing.  -- Assist the Director of Nursing and Deputy Director of Nursing in the development and administration of staff education, participates in developing and implementing program policies and procedures for effective SH services and other OSH initiatives.  -- Review BSH Staff Management System, check implementation and quality improvement program.   --Identify and monitor performance improvement/evidence based practices indicators to maintain acceptable standards of nursing practice.  -- Coordinate delivery of BSH services with interdisciplinary team including supervising MD, Vision Team, Operations Unit, School Health HR units, IT Department, and CO Administration.  -- Responsible for the Coordination of clinical nursing and administrative needs of nursing staff within assigned area.  -- In cooperation with program staff, plans, supports and directs research activities of school health nursing staff, and utilizes findings in improvement of school health activities.  -- Collaborate with Supervising Physician and Communicable Disease Nurse Liaison in areas of communicable disease and public health related concerns in school settings.  -- Meet monthly with the,Nursing Director,Deputy Nursing Director and senior staff to discuss current program activities, admiinistrative operational problems and provide recommendations and solutions that will be helpful for the program.  -- Supervises and evaluates clinical performance of Bureau of School Health staff within assigned region.  -- Supervises and directs supervisory staff on performance improvement plans and intervenions of OSH staff.</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</si>
  <si>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</si>
  <si>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Expertise in Planning and Program Development. Knowledge of DOHMH and DOE personnel policies and procedures. Excellent interpersonal, communication and presentation skills.</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</si>
  <si>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t>
  </si>
  <si>
    <t>Apply online with a cover letter to https://a127-jobs.nyc.gov/.  In the Job ID search bar, enter: job ID number # 169456.    We appreciate the interest and thank all applicants who apply, but only those candidates under consideration will be contacted.</t>
  </si>
  <si>
    <t>Virology</t>
  </si>
  <si>
    <t>The New York City Department of Health and Mental Hygiene, Public Health Laboratory (PHL) is looking for qualified microbiologist to work in the Microbiology Section. This is an exciting opportunity to work in one of the finest and most demanding laboratories in the nation. The Microbiology Section offers state of the art equipment for testing and analysis.  As part of our mission statement, we provide special diagnostic testing services to hospitals, clinics, private physicians and other New York City agencies and develop new procedures and technology responsive to emergency public health issues.   DUTIES WILL INCLUDE BUT NOT BE LIMITED TO:  --  The Laboratory Microbiologist will be performing routine clinical laboratory tests as follows:   --  Identifying and serotyping of pathogens causing outbreaks in our communities.  --  Identification of challenging organisms referred to PHL antimicrobial resistance studies; performing microbiological analysis of specimens.  -- Participating in non-routine testing in connection with research program in specialty or subspecialty utilizing standard laboratory tests.  -- Ordering supplies and maintaining adequate amounts of media and reagents; maintaining records as specified by the laboratory.  --Performing other related tasks as needed.</t>
  </si>
  <si>
    <t>Applicant must possess or be eligible for a New York State Clinical Laboratory Technologist License as described in Part 58, Article 16 of the New York State Education Law effective September 1, 2006; must possess a minimum of five (5) years clinical laboratory experience; knowledge of standard infection precaution procedures and clinical microbiology testing experience.</t>
  </si>
  <si>
    <t>Position#s:  351107 - 002346 -302009  *May be required to perform laboratory duties on evening, weekend or alternate shifts during public health emergencies or as needed by the laboratory   **Applicant must possess or be eligible for a New York State Clinical Laboratory Technologist License.  ***Employees must maintain a New York State (NYS) Laboratory Technologist license for the duration of employment.</t>
  </si>
  <si>
    <t>Apply online with a cover letter to https://a127-jobs.nyc.gov/.  In the Job ID search bar, enter: job ID number #144973.    We appreciate the interest and thank all applicants who apply, but only those candidates under consideration will be contacted.</t>
  </si>
  <si>
    <t>DISTRICT ATTORNEY KINGS COUNTY</t>
  </si>
  <si>
    <t>Jr. Intelligence Analyst</t>
  </si>
  <si>
    <t>350 Jay St, Brooklyn  Ny</t>
  </si>
  <si>
    <t>Crime Strategies</t>
  </si>
  <si>
    <t>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prepare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NOTE: THE SUCCESSFUL APPLICANT MUST HAVE RECENTLY TAKEN THE ADMINISTRATIVE MANAGER (NON-MANAGERIAL) CIVIL SERVICE EXAM.</t>
  </si>
  <si>
    <t>The preferred candidate should possess the following: 2+ years satisfactory full-time experience serving as a Call Center Supervisor at NYC 311; proven professional experience managing or supervising work teams in a large call center environment; outstanding collaboration and leadership skills; demonstrated knowledge of call center best practices, call center key performance indicators, business drivers, call center telephony, and application technologies; advanced knowledge of Microsoft Office programs including Word, Excel, Access, Visio, Project, and PowerPoint; strong knowledge of online trends and social media tools; strong business writing and business math skills; strong customer and quality focus; strong time management skills; excellent planning and problem solving skills; advanced project management skills; superior organization, presentation, and facilitation skills; and ability to manage multiple tasks simultaneously with tight deadlines. Prior work experience as a Call Center Manager or Call Center Supervisor in a large call center environment is essential for this position.</t>
  </si>
  <si>
    <t>For Internal Employees Only: Please go to Employee Self Service (ESS), click on Recruiting Activities &gt; Careers, and search for Job ID #210312.   SUBMISSION OF A RESUME IS NOT A GUARANTEE THAT YOU WILL RECEIVE AN INTERVIEW.  APPOINTMENTS ARE SUBJECT TO OVERSIGHT APPROVAL.</t>
  </si>
  <si>
    <t>ASBESTOS HAZARD INVESTIGATOR</t>
  </si>
  <si>
    <t>Tech Svcs-Env Hlth&amp;Safety</t>
  </si>
  <si>
    <t>Reporting to the Asbestos Field Staff Supervisor, duties shall include, but not be limited to the following:    1.	Perform asbestos field investigations throughout the five boroughs in areas such as:  apartments, maintenance areas, crawl and public spaces, roofs, elevator machine rooms, boiler and tank rooms, roof tanks, excavated below ground steam lines or on exterior facades of buildings.  2.	Determine if asbestos hazards are present or if asbestos materials will be impacted during any type of planned renovation work.  3.	Collect bulk samples of suspect asbestos-containing materials; return surface from which sample was taken back to original condition.  4.	Contain and document bulk sample; deliver all samples to the scheduled vendor for laboratory analysis.  5.	Identify and sample suspect asbestos-containing building materials.  6.	Review contract documents such as specifications and/or drawings to determine what building components are to be impacted that may contain asbestos.  7.	Complete field documents and forms; download, sort and label photographs; review and cross reference contract drawings and/or specifications against field investigations and laboratory analysis of bulk samples in order to process NYC DEP ACP-5 Form.  8.	Assist the Lead Based Paint Inspection staff when need arises.</t>
  </si>
  <si>
    <t>1. A valid certification as a Certified Asbestos Investigator issued by the New York City Department of Environmental Protection pursuant to Local Law 76/85 as amended. This certification requirement must be maintained for the duration of employment.     License Requirement: Eligibles will be required to possess a motor vehicle driver's license valid in the State of New York.  This license must be maintained for the duration of employment.</t>
  </si>
  <si>
    <t>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    Note: Candidate should possess a NYC Certified Asbestos Investigator certification for a minimum of 3 years and have proof of stamping and completing numerous NYC DEP ACP5 forms.</t>
  </si>
  <si>
    <t>SPECIAL INSTRUCTIONS FOR NYCHA EMPLOYEES:    Employees applying for promotional, title or level change opportunities must have served a period of one year in their current title and level (if applicable).</t>
  </si>
  <si>
    <t>Clinical Systems Integration Coordinator</t>
  </si>
  <si>
    <t>Alcohol, Drug Prev &amp; Treatment</t>
  </si>
  <si>
    <t>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Clinical Systems Integration Coordinator will coordinate implementation and evaluation of activities related to the integration of drug and alcohol public health initiatives into primary care and hospital-based settings. Examples of initiatives include developing infrastructure to increase access to treatment for opioid addiction (i.e., buprenorphine) in general practice; partnering with health centers and hospitals to promote DOHMH opioid analgesic guidelines for safe and judicious prescribing; and supporting increased use of Screening, Brief Intervention, and Referral to Treatment (SBIRT) in clinical practice. The work will encompass a variety of general domains in public health, including project management, policy, community outreach (e.g., with health care providers), and evaluation.     Under direction from the supervisor, the Clinical Systems Integration Coordinator will have wide latitude for the exercise of independent judgment and initiative to perform the following tasks:      DUTIES WILL INCLUDE BUT NOT BE LIMITED TO:    --  Design and execute integration activities/research, Manage (e.g., make and record observations) on the progress of integration activities/research.    -- Evaluate integration activities/research, Analyze and interpret data related to integration activities/research.    -- Liaise/communicate regularly with health care providers, Identify community-based champions for specific initiatives.    -- Organize and conduct trainings for health care providers and their staff, Identify best practices, innovation, and opportunities to develop and improve integration activities.    -- Assist in policy development to promote integration activities, Stay up-to-date on relevant drug and alcohol-related research, policy, and news.    -- Alert team to noteworthy updates, Create and deliver power point presentations to  internal staff and external partners.    -- Maintain records and prepare reports, Write concise summaries of activities and findings,  Budgeting.    -- Track grant deliverables and prepare reports.    -- Work closely and coordinate with other units in BADUPCT.    -- Assist in coordination of integration activities/research efforts of the agency with other integration activities/research efforts.    -- Other duties as assigned.</t>
  </si>
  <si>
    <t>S/he will have experience practicing public health in a government setting, and will also have clinical training and experience. Possess some knowledge of alcohol and substance use, particularly knowledge of buprenorphine treatment. Experience with quantitative data, including the ability to read, interpret and synthesize epidemiologic and other scientific literature. Ability to work independently and as part of a team. Possess excellent interpersonal, research, written and verbal communication skills. The candidate will also be detail-oriented with outstanding  organizational skills. Ability to multi-task in a fast-paced, high volume environment. Proficiency in Excel, Access, Word, PowerPoint, and Visio.</t>
  </si>
  <si>
    <t>Apply online with a cover letter to https://a127-jobs.nyc.gov/.  In the Job ID search bar, enter: job ID number #148869.      We appreciate the interest and thank all applicants who apply, but only those candidates under consideration will be contacted.</t>
  </si>
  <si>
    <t>Clerical Associate, Bureau of Communicable Diseases</t>
  </si>
  <si>
    <t>Communicable Diseases</t>
  </si>
  <si>
    <t>** OPEN TO PERMANENT CLERICAL ASSOCIATES ONLY.  YOU MUST CLEARLY STATE YOUR CIVIL SERVICE STATUS ON YOUR RESUME OR COVER LETTER.  ALL OTHER CANDIDATES WILL NOT BE CONSIDERED.     The Bureau of Communicable Diseases performs case investigations for over 73 infectious diseases or conditions and conducts outbreak investigations in New York City.    -	Perform data entry of disease report, case investigation, and outbreak data forms into a computerized surveillance database.    -	Maintain alpha-numeric filing system of disease reports and completed case investigations.    -	Compile and prepare materials for mass mailings to medical providers and patients.    -	Triage incoming phone inquiries from medical practitioners and/or the general public.    -	Process and deliver mail; review, triage and distribute disease reports in the Bureau.    -	Create templates for case investigation forms using InDesign (or other) software.    -	Participate in disease special projects.    -	Assist BCD staff in administrative matters, as assigned.</t>
  </si>
  <si>
    <t>-	Good writing and verbal communication skills  -	Strong typing skills with speed and accuracy   -	Familiarity with Word, Access, and Excel  -	Experience with entering data into databases from questionnaires or other forms  -	Strong organizational and time management skills</t>
  </si>
  <si>
    <t>Apply online with a cover letter to https://a127-jobs.nyc.gov/.  In the Job ID search bar, enter: job ID number #171040.      We appreciate the interest and thank all applicants who apply, but only those candidates under consideration will be contacted.</t>
  </si>
  <si>
    <t>REPOST - Remote Learning Team Specialist</t>
  </si>
  <si>
    <t>35 hours per week (Monday - Friday)</t>
  </si>
  <si>
    <t>COMPUTER ASSOC (TECH SUPP)</t>
  </si>
  <si>
    <t>Qualification Requirements  1. A baccalaureate degree from an accredited college and two years of satisfactory full-time experience, acquired within the last seven years, in mainframe computer, mid-range computer and/or LAN or WAN computer environments in the areas of tape library, data entry or production control; or    2. An associate degree or 60 semester credits from an accredited college and three years of satisfactory full-time experience, acquired with the last seven years, as described in ''1'' above; or    3. A four-year high school diploma or its educational equivalent and four years of satisfactory full-time experience, acquired with the last seven years, as described in ''1'' above; or    4. Education and/or experience equivalent to ''1'', ''2'', or ''3'' above.  Undergraduate college credit can be substituted for experience on the basis of 30 semester credits, from an accredited college, for six months of experience. However, all candidates must have at least a four-year high school diploma or its educational equivalent and two years of satisfactory full-time mainframe computer, mid-range computer, and/or LAN or WAN computer experience, acquired within the last seven years, in the areas of tape library, data entry, or production control.</t>
  </si>
  <si>
    <t>The successful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</si>
  <si>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For DoITT Employees Only  Please go to Employee Self Service (ESS), click on Recruiting Activities &gt; Careers, and search for Job ID # 171944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</si>
  <si>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EHS Compliance Systems Specialist</t>
  </si>
  <si>
    <t>Press the apply now button</t>
  </si>
  <si>
    <t>35 hours per week</t>
  </si>
  <si>
    <t>Internetworking Specialist</t>
  </si>
  <si>
    <t>THE SALARY FOR THIS POSITION HAS BEEN AMENDED TO REFLECT THE MAXIMUM OF $109,925.    The Office of Chief Medical Examiner (OCME) is searching for qualified candidates who will endeavor to exemplify its core values of integrity, dedication and putting the agency first.   Responsibilities will include: Review and evaluate current and future network design issues as required to maintain network integrity, efficient data flow, scalability, and cost-efficiency, and agency needs; interface with other IT groups to ensure that network changes flow smoothly; design and code router/switch configurations as required; implement new processes/functions on routers and switches as required, including but not limited to QoS, multicasting, NTP, VLAN configurations, TACACS, ISDN, HSRP, Content Networking, advanced network routing and Network management software; provide second &amp; third level of technical support for network problems as reported to the Help Desk. Document steps taken to resolve problems, in problem tickets; provide advanced network support in new project development. Provide technical assistance on the feasibility of new projects; participate in developing implementation plans; install and configure; Cisco IOS MGCP and H323 Voice gateways w/ analog FXS, FXO or digital T1 interface to PSTN; administrate Cisco call manager and unity VoIP system and manage Cisco LWAPP/ Autonomous Wireless systems.</t>
  </si>
  <si>
    <t>* A minimum of 4 years experience with IP switched/router/based networks  * Advanced knowledge of IP addressing and subnetting, routing protocols, .including EIGRP, RIP, and OSPF.  * Advanced installation/troubleshooting experience of Cisco hardware/OS software, including 38xx, 37xx, 36xx, and 26xx series routers, 65xx, 45xx, 3750 layer2/3 switches,   Network management systems including CiscoWorks LMS.  * Experience in IP network security utilizing Cisco PIX/ ASA is a plus; A Cisco network certification is highly desired  * Experience in Cisco VoIP and/ or Wireless LAN are a plus.  * Excellent oral and written communication skills.</t>
  </si>
  <si>
    <t>SPECIAL NOTE  1. Selected candidates will be required to provide a DNA sample by swabbing.</t>
  </si>
  <si>
    <t>PLEASE SUBMIT RESUME AND COVER LETTER TO:    https://a127-jobs.nyc.gov</t>
  </si>
  <si>
    <t>Agency Attorney II - Corporate Affairs</t>
  </si>
  <si>
    <t>AGENCY ATTORNEY</t>
  </si>
  <si>
    <t>Law Dept - Corporate Affairs</t>
  </si>
  <si>
    <t>Law Department</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</si>
  <si>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</si>
  <si>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1.  Critical and strategic thinker with excellent drafting skills.  2.  Ability to work independently and as a team player.  3.  Ability to meet stringent deadlines.</t>
  </si>
  <si>
    <t>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SPECIAL INSTRUCTIONS FOR NYCHA EMPLOYEES:    Employees applying for promotional, title or level change opportunities must have served a period of one year in their current title and level (if applicable).</t>
  </si>
  <si>
    <t>Design Engineer</t>
  </si>
  <si>
    <t>Minimum 5 years of experience in the planning, layout, and development of contract drawings and specifications, review of shop drawings, preparation of technical reports, field inspections, and investigations. Experience in Stormwater BMPs, Green Infrastructure and LID Design and Construction. Knowledgeable in the application of AWWA, ASCE, ISI, and ASTM guidelines and standards, New York State Stormwater Management Design Manual, and NYC Building Codes; quantity take-off and cost estimating; AutoCAD, Civil 3D, and GIS software applications; Microsoft WORD and EXCEL applications; strong presentation and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</si>
  <si>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t>
  </si>
  <si>
    <t>REPOST - (Per Diem) E-Learning Content Developer (Per Diem - Remote Learning Team Specialist)</t>
  </si>
  <si>
    <t>* Please take note that software skills courses are not acceptable computer science credits.  *  This is an in-office position located at 59-17 Junction Boulevard, Flushing, New York, 11373.  *  Candidates invited to interview for this position will be required to submit writing and work      samples at time of interview    *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t>
  </si>
  <si>
    <t>Deputy Director, Program Management / Energy &amp; Sustainability</t>
  </si>
  <si>
    <t>ADMINISTRATIVE CITY PLANNER</t>
  </si>
  <si>
    <t>CP Energy &amp; Sustainability-VP</t>
  </si>
  <si>
    <t>VP for Energy &amp; Sustainability</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</si>
  <si>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</si>
  <si>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1.  An undergraduate degree and eight (8) or more years of directly-relevant affordable housing experience with a high level of technical expertise of affordable housing management and finance, substantive knowledge of multiple program areas and populations served. Relevant advanced degree (e.g. Architecture, Engineering, Urban Planning/Policy) may be substituted for up to three (3) years of experience.   2.  Demonstrated mastery of sustainability issues in the context of the built environment and housing.  3.  Experience managing and mentoring staff.  4. Ability to work independently to successfully handle new or difficult situations and environments.  5.  Strong verbal and written communications skills, including presentation and negotiation skills.  6.  Demonstrated interest in entrepreneurship, organizational capacity building, and strategies for building institutional knowledge and creating learning organizations.</t>
  </si>
  <si>
    <t>NYCHA employees applying for promotional, title or level change opportunities must have served a period of one year in their current title and level (if applicable).</t>
  </si>
  <si>
    <t>Complaint Response Investigator, Bureau of Childcare</t>
  </si>
  <si>
    <t>INVESTIGATOR</t>
  </si>
  <si>
    <t>The Bureau of Child Care is the regulatory agency for childcare services (public/private) operating within New York City.  The Bureau regulates Group Child Care and Summer Camps as provided for in the New York City Health Code Article 47 and provides licensing and registration services for Group Family Child Care, Family Child Care and School-Age Care as regulated under NYS social services law.  The bureau is committed to ensuring a safe and healthy environment for all children in child care.     DUTIES WILL INCLUDE BUT NOT BE LIMITED TO:   --Perform thorough investigations of complaints associated with child care programs throughout the five boroughs.  -- Conduct inspections for regulatory compliance beyond the scope of the complaint investigation for programs so being investigated.  -- Conduct interviews with child care operators, staff, witness, families and children involved in complaints involving allegations of inadequate supervision, injuries, abuse and maltreatment of children while in child care.  -- Examine and analyze records and files of the child care program to ensure compliance with regulations.  -- Is required to attend mandated meetings at provider agencies, testify at hearings and in court proceedings throughout the five boroughs.  -- Must ensure accuracy of data before information is shared electrionically.  -- Responsible for the maintenance of confidential records/files for all investigations performed., Must be prepared to produce all required records and evidence to substantiate related legal processes.</t>
  </si>
  <si>
    <t>Good observational skills; Strong analytical skills; Ability to deduce potential impacts of conditions or assess risk; Excellent writing skills including the ability to adequately describe observations in detail; Background in child protective services; Computer skills including the use of mobile computing devices.</t>
  </si>
  <si>
    <t>Apply online with a cover letter to https://a127-jobs.nyc.gov/.  In the Job ID search bar, enter: job ID number #183708    We appreciate the interest and thank all applicants who apply, but only those candidates under consideration will be contacted.</t>
  </si>
  <si>
    <t>Communications Specialist</t>
  </si>
  <si>
    <t>Strong computer skills including Word and Excel.  Must be highly organized and possess excellent oral communication and interpersonal skills.</t>
  </si>
  <si>
    <t>Nurse, Bureau of School Health</t>
  </si>
  <si>
    <t>JR PHNURSE (SCH HLTH)&gt;20 HR PT</t>
  </si>
  <si>
    <t>5100B</t>
  </si>
  <si>
    <t>Not Used</t>
  </si>
  <si>
    <t>Salary has been amended to $37.56 - $37.56 (Hourly)   ***                  **30-35 Hours Part-time    **OPEN TO PERMANENT PUBIC HEALTH NURSES ONLY. YOU MUST CLEARLY STATE YOUR CIVIL SERVICE STATUS ON YOUR RESUME OR COVER LETTER.  ALL OTHER CANDIDATES WILL NOT BE CONSIDERED   The Bureau of School Health (OSH) is a joint program of the Department of Education and the Department of Health and Mental Hygiene responsible for promoting the health of the 1.3 million school children enrolled in approximately 1,800 public and non-public schools in New York City. OSH has been the provider of public health services in the schools for 100 years.  DUTIES WILL INCLUDE BUT NOT BE LIMITED TO:  Junior Public Health Nurse will perform as a member of a health team in the New York City schools, both public and nonpublic.  -- Will perform case findings, referrals and follow-up in conjunction with audiovisual screening team, doctors and other health providers in the schools and community.  -- Junior Public Health Nurses will provide health education to students and staff in schools and advise families on proper health practices.  -- Junior Public Health Nurses will be  responsible for maintaining school records and preparing monthly reports to be used by nursing supervisors; establishing contacts and collaborate working relationships with the schools administrators and community.   POSITION#s 004171, 004172, 004173, 004174, 004175, 004176, 004177, 004178, 004179, 004180, 004181, 004182, 004183, 004184, 004185, 004186, 004187, 004188, 004189, 004190, 004191, 004192, 004193, 004194, 004195, 004196, 004197, 004198, 004199, 004200, 004201, 004202, 004203, 004204, 004205, 004206, 004207, 004208, 004209, 004210, 004211, 004212, 004213, 004214, 004215, 004216, 004217, 004218, 004219, 004220</t>
  </si>
  <si>
    <t>1. Possession of a valid New York State license as a Registered Nurse is required.</t>
  </si>
  <si>
    <t>Excellent interpersonal, communication and presentation skills; 1) A current license and registration to practice as a Registered Nurse in New York State; this License must be maintained for the duration of employment Special Note: For appointment to OSH, individual must be able to perform Cardio-Pulmonary Resuscitation (CPR).  **AMENDED IN PREFERRED SKILLS:  One year of full-time satisfactory experience performing  as a Registered Nurse.</t>
  </si>
  <si>
    <t>The license must be maintained during the  time of employment.   Additional note: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t>
  </si>
  <si>
    <t>Apply online with a cover letter to https://a127-jobs.nyc.gov/.  In the Job ID search bar, enter: job ID number #184067 .  We appreciate the interest and thank all applicants who apply, but only those candidates under consideration will be contacted.</t>
  </si>
  <si>
    <t>New York City residency is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</si>
  <si>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Software Developer</t>
  </si>
  <si>
    <t>55 Water St Ny Ny</t>
  </si>
  <si>
    <t>IT &amp; Telecom</t>
  </si>
  <si>
    <t>All resumes are to be submitted electronically.  Current City Employees:   Please log into Employee Self Service (ESS) at https://hrb.nycaps.nycnet, follow the Careers link and search for Job ID number 228749.  All other applicants: Please go to www.nyc.gov/careers/search and search for Job ID Number 228749.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</si>
  <si>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DEPT OF PARKS &amp; RECREATION</t>
  </si>
  <si>
    <t>Forester</t>
  </si>
  <si>
    <t>FORESTER</t>
  </si>
  <si>
    <t>Flushing Meadow Pk Olmsted Ctr</t>
  </si>
  <si>
    <t>Forestry</t>
  </si>
  <si>
    <t>1. Proficiency in Microsoft Office.  2. Excellent communication and interpersonal skills.  Experience working with the public.   3. Ability to work independently.</t>
  </si>
  <si>
    <t>www.nyc.gov/parks</t>
  </si>
  <si>
    <t>City employees:  1) Apply through Employee Self Service (ESS) under Recruiting Activities  2) Search for Job ID#: 191646    Include your ERN on all correspondence.    For all other applicants:  1) Go to www.nyc.gov/careers/search     2) Search for Job ID#: 191646</t>
  </si>
  <si>
    <t>TBD</t>
  </si>
  <si>
    <t>This position is exempt from NYC residency requirements.</t>
  </si>
  <si>
    <t>Director, Infrastructure Build Coordinator</t>
  </si>
  <si>
    <t>IT Svcs Delivery</t>
  </si>
  <si>
    <t>The successful candidate should possess the following: Project management skills pertaining to large, enterprise environments; fundamental technical knowledge of Windows, Linux, and Unix operating systems; strong knowledge of DNS, Networking and Firewall; strong knowledge of Oracle and SQL databases; strong knowledge of storage, backup and monitoring systems; excellent written and verbal communication skills, customer services skills, trouble shooting and problem solving skills; and the ability to manage multiple tasks and projects under tight deadlines.</t>
  </si>
  <si>
    <t>For DoITT Employees Only  Please go to Employee Self Service (ESS), click on Recruiting Activities &gt; Careers, and search for Job ID #184328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</si>
  <si>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technical management duties of this position in a 24/7 operation, candidate may be required to be on call and/or work various shifts such as weekends and/or nights/evenings.</t>
  </si>
  <si>
    <t>MOTI Fellow</t>
  </si>
  <si>
    <t>BUSINESS PROMOTION COORDINATOR</t>
  </si>
  <si>
    <t>COMMISSIONER'S OFFICE</t>
  </si>
  <si>
    <t>The successful candidate should possess the following: 5+ years of relevant work experience related to technology and innovation; strong oral and written communication skills, including the ability to translate complex ideas into easy to understand language; a bent for pursuing new and innovative ideas, the ability to manage ambiguity and generate enthusiasm across a diverse set of constituencies; exceptionally self-motivated and directed with a keen attention to detail and organization; extensive project management experience, helping develop and implement technology projects from start to finish; strong presentation skills; ability to manage multiple tasks under tight deadlines; ability to interface with executive level management and give senior level presentations; knowledge and experience working with emerging technologies; Bachelor's degree in social science or interdisciplinary degree.</t>
  </si>
  <si>
    <t>For City employees, please go to Employee Self Service (ESS), click on Recruiting Activities &gt; Careers, and search for Job ID #185526  For all other applicants, please go to www.nyc.gov/jobs/search and search for Job ID #185526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</si>
  <si>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This is a part-time position at approximately 20 hours per week for 3-6 months with the possibility for extension.</t>
  </si>
  <si>
    <t>Oracle SOA Lead Developer</t>
  </si>
  <si>
    <t>210 Joralemon St., Brooklyn</t>
  </si>
  <si>
    <t>Ctywd Paymts &amp; Rcvbls-IT</t>
  </si>
  <si>
    <t>In compliance with Federal law, all persons hired will be required to verify identity and eligibility to work in the United States and to complete the required employment eligibility verification document form upon hire.  NOTE: This position requires weekend and/or holiday work hours.</t>
  </si>
  <si>
    <t>Unless otherwise indicated, all positions require a five-day workweek.</t>
  </si>
  <si>
    <t>Senior Administrative Assistant, Early Intervention Program</t>
  </si>
  <si>
    <t>PRINCIPAL ADMINISTRATIVE ASSOC</t>
  </si>
  <si>
    <t>Early Intervention</t>
  </si>
  <si>
    <t>**OPEN TO PERMANENT PRINCIPAL ADMINISTRATIVE ASSOCIATES ONLY. PLEASE CLEARLY STATE YOUR CIVIL SERVICE STATUS ON YOUR RESUME OR COVER LETTER. ALL OTHER CANDIDATES WILL NOT BE CONSIDERED.      Early Intervention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You will:      -	Perform responsible administrative and clerical duties.    -	Assist with day to day operations, including but not limited to office/phone coverage.    -	Work on special projects for the Executive staff with time-sensitive deadlines.     -	Maintain the calendar of the Director of Policy and Quality Assurance, by coordinating and scheduling meetings/teleconferences/ webinars, faxing, and filing.    -	In the temporary absence of Executive Coordinating Manager, may assume some duties of that position.</t>
  </si>
  <si>
    <t>Preference will be given to individuals with excellent phone, communication, writing, computer (Word, Excel, PowerPoint and Visio mandatory) and typing and skills.  Additionally, the ability to work under pressure, multi-task and meet timelines are required.  Bilingual is a plus.</t>
  </si>
  <si>
    <t>Apply online with a cover letter to https://a127-jobs.nyc.gov/.  In the Job ID search bar, enter: job ID number #151403.      We appreciate the interest and thank all applicants who apply, but only those candidates under consideration will be contacted.</t>
  </si>
  <si>
    <t>City Planning Technician</t>
  </si>
  <si>
    <t>The ideal candidate will have demonstrated experience with ESRI software and spatial data analysis, urban planning and stormwater management concepts. This position will be part of a highly dynamic team working on a range of complex tasks simultaneously.  The most suitable candidate would also possess the following skills:  	Undergraduate or graduate degree in urban planning, public administration, or related fields. 	Competence in computer programs including MS DOS platforms and Microsoft Office. 	Proficiency in GIS Strong analytical skills, with attention to detail. 	Excellent written and oral communications skills. 	Ability to prioritize and perform multiple tasks under strict deadlines. 	Team player, to work with multiple senior managers and staff teams to help achieve the strategic vision of the Department.</t>
  </si>
  <si>
    <t>Appointments are subject to OMB approval.  For more information about DEP, visit us at: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</si>
  <si>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Administrative on Duty</t>
  </si>
  <si>
    <t>FORENSIC MORTUARY TECHNICIAN</t>
  </si>
  <si>
    <t>520 1St Ave., N.Y.</t>
  </si>
  <si>
    <t>OCME-Pathology</t>
  </si>
  <si>
    <t>1. A four year high school diploma or its educational equivalent approved by a State's Department of Education or a recognized accrediting organization and one year of full-time satisfactory experience in mortuary and autopsy work.    For Assignment to Level II  In addition to meeting the ''Qualification Requirements'' described above, to be assigned  to Assignment Level II candidates must have one additional year of the experience described above, for a total of two years of experience.    For Assignment to Assignment Level III  In addition to meeting the ''Qualification Requirements'' described above, to be assigned to Assignment Level III candidates must have three additional years of experience as described above, for a total of four years of experience; two years of the experience must have been in a supervisory capacity.</t>
  </si>
  <si>
    <t>Successful candidates should possess the following: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t>
  </si>
  <si>
    <t>https://a127-jobs.nyc.gov</t>
  </si>
  <si>
    <t>Thirty-five hours over a seven day period; may work evenings and will work weekends.</t>
  </si>
  <si>
    <t>Engineering Audit Officer</t>
  </si>
  <si>
    <t>ADMINISTRATIVE ENGINEER</t>
  </si>
  <si>
    <t>CP QA-Construction</t>
  </si>
  <si>
    <t>CP Quality Assurance</t>
  </si>
  <si>
    <t>A valid New York State License as a Professional Engineer is required. In addition, candidates must have six (6) years of full-time paid experience in civil, mechanical, electrical, chemical or air pollution control engineering work, at least two (2) years of which shall have been as an administrative engineer.</t>
  </si>
  <si>
    <t>1.  NYCHA employees applying for promotional, title or level change opportunities must have served a period of one year in their current title and level (if applicable).  2.  Employees in the title of or who meet the qualification requirements for Administrative Architect will be considered.</t>
  </si>
  <si>
    <t>Financial Analyst, Bureau of Mental Hygiene Administration</t>
  </si>
  <si>
    <t>ACCOUNTANT</t>
  </si>
  <si>
    <t>MHy Admin - Contracts/Finance</t>
  </si>
  <si>
    <t>The Division of Mental Hygiene contracts out for most of the services provided to the communities of New York City.   The Claims Verification Unit in the Bureau of Administration within the Division of Mental Hygiene is responsible for reviewing and verifying claims for over 370 contracted providers.   The Financial Analyst is responsible for reviewing claims along with the required supporting documentation submitted by the providers and makes determination if supported documentation substantiates claims for expenses.   DUTIES WILL INCLUDE BUT NOT BE LIMITED TO:   -Conduct reviews and verifications of claims submitted by contracted providers.  -Participate in and review fiscal documents, claims, and financial statements.  -Determine costs that are eligible for reimbursement.  -Post quarterly fiscal reports to contract ledgers and subsidiary ledgers.  -Maintain detailed claims verification worksheets for each contract program unit.  -Request additional supporting documentation from contracted providers as needed.  -Perform year-end claims verification processes after budget modifications have been submitted.  - Make recommendations for disallowances as needed.</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</si>
  <si>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</si>
  <si>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Strong fiscal and accounting skills. Able to meet tight deadlines and ability to multi-task. Experience in reviewing invoices/claims associated with city government contracting. Excellent communication and analytical skills; good verbal, written and presentation. Proficiency in Microsoft Office a must, specifically MS Excel.</t>
  </si>
  <si>
    <t>Apply online with a cover letter to https://a127-jobs.nyc.gov/.  In the Job ID search bar, enter: job ID number #192239.    We appreciate the interest and thank all applicants who apply, but only those candidates under consideration will be contacted.</t>
  </si>
  <si>
    <t>Paralegal Aide</t>
  </si>
  <si>
    <t>PARALEGAL AIDE</t>
  </si>
  <si>
    <t>Family Court: New York</t>
  </si>
  <si>
    <t>This position encompasses responsible work of varying degrees of difficulty and responsibility performed under supervision of higher level staff and/or attorneys. Under supervision, with latitude for independent initiative and judgment, manages discovery/caseload through various stages of legal proceedings or performs moderately difficult paralegal work; performs one or more of the following types of paralegal duties:  Assists attorneys in the Family court intake office with intake related tasks including but not limited to: telephone inquiries, making copies of forms at the paralegal desk, rescheduling, address verifying, preparing, copying and filing of petitions, motions, orders family court minutes, escorts witnesses, picks up and distributes temporary orders of protection, subpoenas, warrants, probation referral forms, and dispositions. Maintains case tracking using the Law Manager program and notifies police officers, and chemists using the NYPD Appearance Control system. Schedules appointments for witnesses to come in and give statements and sign release forms.  Keeps sufficient office supplies and new case files in the intake office.   Opens files and determines what documents are needed to complete the file, drafts requests to secure these records, arranges for service of process; or transmits these requests once they have been executed and ensures that the evidence is received within the specified deadline.  Works directly with lawyers and perform necessary follow up.    Assists the staff attorneys in conducting preliminary warrant investigations and prepares warrant reports for filing in Court, documenting their efforts in this regard with the assistance of NYPD detectives. Complete investigations to locate Respondents by using DMV records, Lexis/Nexis and search engines.   Assists attorneys with Notices of Entry, Notices of Appeal, and Requests for Appellate Division Intervention and files these documents with the Court.  Assists with front desk coverage by answering the telephone and responding to inquiries using computer based programs such as Law Manager, Child Support Management System (CSMS) and the Universal Case Management System (UCMS). Using Outlook, emails or informs attorneys by phone when witnesses, police officers or agency representatives arrive. Sort and distribute mail.   Field work may be required to locate witnesses, serve documents, or retrieve some type of evidence (i.e. hospital records, photographs, videos criminal court paperwork etc.).  Retrieves, files and maintains the file room as needed.  According to a weekly schedule, archive files of overage respondents using Excel and labeling/boxing files for storage in the municipal warehouse.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</si>
  <si>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</si>
  <si>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Candidate must be permanent in the civil service title of Paralegal Aide.</t>
  </si>
  <si>
    <t>Please click the ''Apply Now'' button.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</si>
  <si>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As the steward of more than 29,000 acres of parkland, the Department of Parks &amp; Recreation (DPR) is a recognized leader and innovator of public spaces. The DPR has partnered with the Department of Environmental Protection to construct and maintain green infrastructure systems, primarily in the right of way. These systems combine engineered storm water capture with the natural system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</si>
  <si>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Candidates will be employees of DEP, but will report to NYC Parks at their assigned borough location.  Appointments are subject to OMB approval. For additional information about DEP, visit  www.nyc.gov/dep.</t>
  </si>
  <si>
    <t>TOCS Project Manager</t>
  </si>
  <si>
    <t>JOCS- IFA</t>
  </si>
  <si>
    <t>Prior construction experience preferred. Prior experience with on-call contractor preferred but not required.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</si>
  <si>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</si>
  <si>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</si>
  <si>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Auditor</t>
  </si>
  <si>
    <t>MANAGEMENT AUDITOR</t>
  </si>
  <si>
    <t>Auditor General</t>
  </si>
  <si>
    <t>*** IN ORDER TO BE CONSIDERED FOR THIS POSITION CANDIDATES MUST BE SERVING PERMANENTLY IN THE TITLE OF MANAGEMENT AUDITOR ***  Within the Office of the Auditor General (OAG), the candidate assists senior auditors in the performance of assigned audit work, under direct supervision.  The candidate performs audits in compliance with Generally Accepted Government Audit Standards (GAGAS). Participates in audit conferences.  As part of audit work performed,evaluates agency compliance with established internal control procedures through the examination of  records, reports, operating practices, and documentation.  Completes assigned segments of the audit program, Prepares audit work papers according to GAGAS, and the tasks identified in the audit program by documenting audit tests and findings.  Assists in writing  audit reports based upon audit evidence obtained. Effectively communicates with DOT officials in a professional manner during meetings, conferences etc..   Conducts data analysis  by collecting, analyzing, and summarizing financial and statistical data. Contributes to team effort by accomplishing  audit related tasks as assigned.  Assists senior staff in development of  audit programs,  memorandum, workpaper summaries,  spreadsheets, and draft reports. The candidate will monitor the status of corrective action plan responses of auditees based upon report findings. Communicates effectively with business unit management, senior management, and other DOT personnel about audit progress and developments. . Evaluates report responses from management and suggests follow-up action. Assists in other duties as required, such as developing and/or updating audit programs.  Works effectively in a team environment that promotes shared accountability.</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</si>
  <si>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</si>
  <si>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Preference given to candidates possessing a Baccalaureate and/or Masters degree from an accredited college in Accounting, Business or Public Administration  and five to seven years of professional experience in the areas of job description;  working knowledge of Microsoft Office software sought;  CPA license and or CIA certification strongly desired.</t>
  </si>
  <si>
    <t>*** IN ORDER TO BE CONSIDERED FOR THIS POSITION CANDIDATES MUST BE SERVING PERMANENTLY IN THE TITLE OF MANAGEMENT AUDITOR ***</t>
  </si>
  <si>
    <t>*** IN ORDER TO BE CONSIDERED FOR THIS POSITION CANDIDATES MUST BE SERVING PERMANENTLY IN THE TITLE OF MANAGEMENT AUDITOR ***  All resumes are to be submitted electronically.  Current City Employees:   Please log into Employee Self Service (ESS) at https://hrb.nycaps.nycnet, follow the Careers link and search for Job ID number 185606.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</si>
  <si>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Budget Analyst</t>
  </si>
  <si>
    <t>Dpty Comm Fnancl Svcs-Finance</t>
  </si>
  <si>
    <t>Click on the ''Apply Now button''</t>
  </si>
  <si>
    <t>Electrician</t>
  </si>
  <si>
    <t>ELECTRICIAN</t>
  </si>
  <si>
    <t>88-26 Pitkin Avenue</t>
  </si>
  <si>
    <t>Facilities Maintenance</t>
  </si>
  <si>
    <t>*** IN ORDER TO BE CONSIDERED FOR THIS POSITION CANDIDATES MUST BE SERVING PERMANENTLY IN THE TITLE OF ELECTRICIAN ***        Under direction, works as an electrician on the installation, repair and maintenance ofhigh or low tension electrical systems for light, heat, power and communications in or onbuildings, structures and highways; may serve as a special electrician, makingapplications and obtaining permits and approvals required by rule, regulation and/orstatute; prepares reports and maintains records; performs related work. In the temporary absence of the supervisor, may perform the duties of that position.Supervises assigned personnel.When assigned as a special electrician, obtains permits for electrical work to be performed;conducts and/or witnesses tests on electrical wiring systems, equipment and/orappliances; prepares applications, reports, notices and other documents; preparesrequired sketches, drawings and layouts.</t>
  </si>
  <si>
    <t>*** IN ORDER TO BE CONSIDERED FOR THIS POSITION CANDIDATES MUST BE SERVING PERMANENTLY IN THE TITLE OF ELECTRICIAN ***</t>
  </si>
  <si>
    <t>*** IN ORDER TO BE CONSIDERED FOR THIS POSITION CANDIDATES MUST BE SERVING PERMANENTLY IN THE TITLE OF ELECTRICIAN ***  All resumes are to be submitted electronically.  Current City Employees:   Please log into Employee Self Service (ESS) at https://hrb.nycaps.nycnet, follow the Careers link and search for Job ID number 185642.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</si>
  <si>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Budget Director</t>
  </si>
  <si>
    <t>Civil Service Title:  Administrative Staff Analyst			  Level:  NM  Title Code No:  1002D			  Salary:  $78,000 to $90,000  Office Title:  Budget Director					  Work Location: 421 East 26th Street, NYC  Division/Work Unit:  Finance			  Number of Positions: 1  Hours/Shift:  Thirty-five hours over a five day period.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 of profound need.</t>
  </si>
  <si>
    <t>TO APPLY, PLEASE SUBMIT RESUME AND COVER LETTER TO: https://a127-jobs.nyc.gov. JOB ID #186016</t>
  </si>
  <si>
    <t>Director of Adult Immunization</t>
  </si>
  <si>
    <t>Immunization Registry</t>
  </si>
  <si>
    <t>(37.5 hours/Week)</t>
  </si>
  <si>
    <t>We appreciate the interest and thank all applicants who apply, but only those candidates under consideration will be contacted.   Apply online with a cover letter to https://a127-jobs.nyc.gov/.  In the Job ID search bar, enter: job ID number #215868.</t>
  </si>
  <si>
    <t>Procurement Analyst II</t>
  </si>
  <si>
    <t>Construction/Administration</t>
  </si>
  <si>
    <t>To apply, click the ''Apply Now'' button.</t>
  </si>
  <si>
    <t>Research Assistant</t>
  </si>
  <si>
    <t>RESEARCH ASSISTANT</t>
  </si>
  <si>
    <t>General Counsel</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</si>
  <si>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Research Assistant reporting to the Office of the General Counsel which consists of eight attorneys in the Legal Affairs Unit and six analysts in the Quality Oversight Unit.  The selected candidate will perform a wide range of assignments such as: Formatting contracts and other complex documents; proof-reading draft contracts and other documents to correct typographical, grammatical and other errors; verifying accuracy of tables of contents and internal document headings, internal cross-references, and correct and consistent use of defined terms; helping ensure that documents are written in plain language; assisting with e-discovery and responses to FOIL requests and subpoenas; answering telephones and taking messages; scheduling meetings; formatting and sending outgoing mail and opening and routing incoming mail; managing supplies; submitting purchase orders and requests for reimbursement; and perform special projects and initiatives as needed.</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</si>
  <si>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</si>
  <si>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The successful candidate should possess the following: Ability to work effectively and cordially with legal, analytical and clerical staff, willingness to handle wide variety of assignments, top-level attention to detail, high level ability with advanced Microsoft Word features, ability to work independently with a wide variety of computer applications.</t>
  </si>
  <si>
    <t>NOTE THAT THE SUCCESSFUL APPLICANT MUST CURRENTLY HOLD A PERMANENT OR PROBATIONARY RESEARCH ASSISTANT TITLE.  APPLICANTS MUST INDICATE THEIR COMPLIANCE WITH THIS REQUIREMENT IN THEIR COVER LETTERS OR RESUMES.</t>
  </si>
  <si>
    <t>MUST CURRENTLY HOLD A PERMANENT OR PROBATIONARY RESEARCH ASSISTANT TITLE  For City employees, please go to Employee Self Service (ESS), click on Recruiting Activities &gt; Careers, and search for Job ID #192723 -or-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</si>
  <si>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Administrator on Duty</t>
  </si>
  <si>
    <t>CRIMINALIST</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</si>
  <si>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</si>
  <si>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Successful candidates should possess the following:  four (4) year degree in Forensic Anthropology; four (4) years of full-time satisfactory experience performing mortuary work in a hospital or mortuary; three years of this experience must have been in a supervisory capacity.  Demonstrated skills in Microsoft Outlook and Word processing and spreadsheet applications; must be highly organized and possess excellent oral communication and interpersonal skills.</t>
  </si>
  <si>
    <t>TO APPLY, PLEASE SUBMIT RESUME AND COVER LETTER TO:  https://a127-jobs.nyc.gov</t>
  </si>
  <si>
    <t>Director of Health, Mental Health and Nutrition</t>
  </si>
  <si>
    <t>ADMINISTRATIVE DIRECTOR OF SOC</t>
  </si>
  <si>
    <t>66 John Street, New York, Ny</t>
  </si>
  <si>
    <t>Headstart (ECE)</t>
  </si>
  <si>
    <t>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</si>
  <si>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Click on the ''Apply Now'' button.</t>
  </si>
  <si>
    <t>City Planner 1</t>
  </si>
  <si>
    <t>CITY PLANNER</t>
  </si>
  <si>
    <t>Permit Management</t>
  </si>
  <si>
    <t>Possession of a NYS Drivers License needed.  Knowledge of NYCSTREETS, Data Warehouse, Microsoft Word and Excel desired; background in traffic engineering and/or construction preferred.</t>
  </si>
  <si>
    <t>All resumes are to be submitted electronically.  Current City Employees:   Please log into Employee Self Service (ESS) at https://hrb.nycaps.nycnet, follow the Careers link and search for Job ID number 186321.  All other applicants: Please go to www.nyc.gov/careers/search and search for Job ID Number 186321.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</si>
  <si>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Child Protective Manager</t>
  </si>
  <si>
    <t>DIRECTOR OF FIELD OPERATIONS (</t>
  </si>
  <si>
    <t>492 First Avenue, New York, Ny</t>
  </si>
  <si>
    <t>Emergency Childern's Svcs(Dcp)</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</si>
  <si>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</si>
  <si>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OCA Contract Manager</t>
  </si>
  <si>
    <t>ASSOCIATE STAFF ANALYST</t>
  </si>
  <si>
    <t>OCA-Collection Agency Contract</t>
  </si>
  <si>
    <t>Preferred candidates will have:    - 2+ years of experience debt collection experience, with a strong preference given to familiarity of NYC debt.   - 3 + years of comparable supervisory and managerial experience.   - Outstanding analytical skills.   - Excellent communication and writing skills.   - Proficiency in the use of Microsoft Excel and Access and SQL.</t>
  </si>
  <si>
    <t>In compliance with Federal law, all persons hired will be required to verify identity and eligibility to work in the United States and to complete the required employment eligibility verification document form upon hire.</t>
  </si>
  <si>
    <t>ELEVATOR ADMINISTRATOR</t>
  </si>
  <si>
    <t>SUPERVISOR OF ELEVATOR MAINTEN</t>
  </si>
  <si>
    <t>Elevator Svcs &amp; Repair (C.O.)</t>
  </si>
  <si>
    <t>Elevators Svcs &amp; Repairs Dept</t>
  </si>
  <si>
    <t>Under the direction of the Deputy Director and with wide latitude for independent initiative, judgment and decision making, responsibilities shall include, but not be limited to the following:    1.	Plan, direct, and supervise the operation of a major organizational segment of NYCHAs Elevator Bureau engaged in the maintenance, installation and repair of elevators and the management of related supplies and equipment.  2.	Assist the Deputy Director or designee in organizing, administering and directing the activities of the Elevator Bureau.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and GMs.  10.	Prepare counseling memos, local hearings and other disciplinary requirements as needed.</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</si>
  <si>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or    2. A satisfactory equivalent. A degree in mechanical or electrical engineering or possession of a professional engineer's license will be accepted in lieu of three years of the non-supervisory experience and one year of the general supervisory experience described above.    License and Certificate Requirements  1. A Certificate of Approval as an Elevator Inspector issued by the Department of Buildings; and  2. A Motor Vehicle Driver's License valid in the State of New York.</t>
  </si>
  <si>
    <t>1.	Ten years of technical experience with a concentration in elevator or electro-mechanical troubleshooting and maintenance procedures.   2.               A current NYC Department of Buildings Elevator Inspector, Co-Director or Director's license.  3.	Ability to plan, direct and coordinate a wide variety of tasks simultaneously.  4.	Excellent public speaking and interpersonal communication skills.  5	Excellent supervisory and leadership skills.  6.	Excellent writing and analytical skills.  7.	Extensive background and working knowledge in the preparation, managing and conducting of training programs related to the elevator industry.</t>
  </si>
  <si>
    <t>IV-E Waiver Senior Coordinator</t>
  </si>
  <si>
    <t>Title IV-E</t>
  </si>
  <si>
    <t>Click on the ''Apply Now'' button</t>
  </si>
  <si>
    <t>FIRE DEPARTMENT</t>
  </si>
  <si>
    <t>Specifications Analyst</t>
  </si>
  <si>
    <t>48-67 34Th St., Queens</t>
  </si>
  <si>
    <t>Fleet Maintenance Division</t>
  </si>
  <si>
    <t>Strong computer skills. Excellent written and verbal communication skills.  ONLY PERMANENT ASSOCIATE STAFF ANALYSTS MAY APPLY TO THIS POSTING.</t>
  </si>
  <si>
    <t>Epidemiologic Liaison, Bureau of HIV/AIDS Prevention and Control</t>
  </si>
  <si>
    <t>HIV/AIDS Epidem &amp; Field Srvcs</t>
  </si>
  <si>
    <t>Apply online with a cover letter to https://a127-jobs.nyc.gov/.  In the Job ID search bar, enter: job ID number #186605.    We appreciate the interest and thank all applicants who apply, but only those candidates under consideration will be contacted.</t>
  </si>
  <si>
    <t>Deputy Director, QA &amp; Strategic Statistical Analysis</t>
  </si>
  <si>
    <t>HEALTH SERVICES MANAGER</t>
  </si>
  <si>
    <t>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</si>
  <si>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The successful candidate should possess the following: Outstanding analytical skills, paired with a thorough understanding of working with big data and the required technologies/methodologies/statistics to translate data; ability to navigate city government and communicate effectively with administrative and technical counterparts; ability to thrive in a fast-paced environment and help team members manage multiple projects simultaneously; expertise in databases, analytics and statistical packages; excellent written and verbal communication and presentation skills.</t>
  </si>
  <si>
    <t>Assistant Director</t>
  </si>
  <si>
    <t>Candidate should have excellent analytic and quantitative skills, the ability to work with management, expertise in City budget systems, and be computer literate.</t>
  </si>
  <si>
    <t>IT Asset Management College Aide</t>
  </si>
  <si>
    <t>Asset Management Team</t>
  </si>
  <si>
    <t>Prefer candidates with:    Working knowledge of MS Windows XP, Windows 7, MS Office 2003/2007/2010, Internet Explorer, Google Chrome.</t>
  </si>
  <si>
    <t>Click the ''Apply Now'' button.    While we appreciate every applicant's interest, only those under consideration will be contacted.</t>
  </si>
  <si>
    <t>No student shall be employed more than half-time in any week in which classes in which the student is enrolled are in session. Students may be employed full-time during their vacation periods.</t>
  </si>
  <si>
    <t>HIGH PRESSURE PLANT TENDER</t>
  </si>
  <si>
    <t>Technical Services Department</t>
  </si>
  <si>
    <t>1. Two years of full-time satisfactory experience within the last ten years operating and maintaining high pressure boilers or the equivalent marine experience; or  2. Not less than one year of experience as described in ''1'' above plus sufficient training of a relevant nature acquired in an approved trade or vocational high school to make up the equivalent of the remaining required experience. Six months of acceptable experience will be credited for each year of approved trade or vocational high school.</t>
  </si>
  <si>
    <t>1.	Broad based knowledge and experience working with multiple types of burners, boilers, hot water generators, vacuum pumps and various other heating equipment components.  2.	Hands-on experience in the maintenance and repair of various heating equipment.  3.	Excellent trouble-shooting ability and mechanical aptitude.  4.	Ability to work independently and in a team environment.</t>
  </si>
  <si>
    <t>NYCHA employees applying for promotional, title or level change opportunities must have served a period of one year in their current title and level (if applicable)</t>
  </si>
  <si>
    <t>PRESS SECRETARY</t>
  </si>
  <si>
    <t>ADMINISTRATIVE PUBLIC INFORMAT</t>
  </si>
  <si>
    <t>Marketing &amp; Communications</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</si>
  <si>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</si>
  <si>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Outstanding communication and writing skills    Excellent judgement   Experience working with the press   Outstanding attention to detail and the ability to juggle priorities and bring closure to work  under tight deadlines    Ability to exhibit professional demeanor in fast paced and high-pressure work environment   Ability to prioritize and manage a wide array of projects to completion   Reliable, conscientious and always a team player  Positive, can-do attitude, sense of humor, and willingness to go the extra mile  Prior government experience a plus</t>
  </si>
  <si>
    <t>To apply for this position, please ALSO email your resume and cover letter including the following subject line: Press Secretary to: careers@sbs.nyc.gov    Salary range for this position is: $55,000-$65,000     NOTE: Only those candidates under consideration will be contacted.</t>
  </si>
  <si>
    <t>MOTI Technology Solutions Manager</t>
  </si>
  <si>
    <t>Commissioner'S Office</t>
  </si>
  <si>
    <t>The successful candidate should possess the following: 5+ years of data and/or systems architecture and UX design, analytics, data management, business process transformation, IT, or related disciplines; demonstrated knowledge of IT solutions in various environments; experience with software development and usability principles and tools such as prototyping and wire-framing; knowledge of coding languages (e.g. Python, PHP, Ruby) strongly desired; extensive knowledge of application and database development tools; excellent client management skills; demonstrated experience working with technical and non-technical staff; strong written and verbal communication skills; excellent analytical and organizational skills; ability to interface with executive level management and to respond positively to changing needs; excellent problem solver, creative thinker and willingness to embrace new approaches and pioneer innovative solutions to intricate problems; demonstrated project management experience; A Bachelor s degree in IT, computer science or related field required. Graduate degree preferred.</t>
  </si>
  <si>
    <t>For City employees, please go to Employee Self Service (ESS), click on Recruiting Activities &gt; Careers, and search for Job ID #179141  For all other applicants, please go to www.nyc.gov/jobs/search and search for Job ID #179141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</si>
  <si>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Senior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</si>
  <si>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senior level engineer to perform professional  stormwater  engineering tasks on municipal facilities and operations to support the development of city-wide Stormwater Management Program according to the State Pollutant Discharge Elimination System Municipal Permit - SPDES No.NY0287890 (MS4 Permit).  City will develop a pollution prevention/good housekeeping program for municipal facilities and operations within the separately sewered and direct drainage areas. Accordingly, in coordination with other DEP Bureaus as well as other New York City (NYC) agencies and departments, the selected candidate will take the lead on the pollution prevention/good housekeeping program development, site inspections, identification of management practices, policies and procedures that will be implemented to reduce or prevent the discharge of pollutant of concerns from municipal facilities and operations.  The selected candidate is expected to administer, manage and coordinate a city wide contract that will be utilized by multiple NYC agencies for facility inspections.  He/she will be responsible for contract management tasks including but not limited to monitoring contract phases to ensure compliance with timelines and deliverables, report preparations and approvals, payments, schedules, responses to inquiries, coordination of meetings with internal and external stakeholders, contract revisions, new contract requests for proposals (RFPs), and procurement.  Additional responsibilities include support of administrative functions such as preparation of scopes of work and cost estimates, budget tracking, and coordination among Bureau sections, other DEP bureaus, and other NYC agencies.</t>
  </si>
  <si>
    <t>New York State Professional Engineering License is strongly preferred. The ideal candidate shall have 10-15 years of experience in design and review of stormwater management practices, site and facility inspections for stormwater, water quality and/or erosion control projects, preparation of stormwater pollution prevention plans and permit deliverables. He/she shall possess knowledge of applicable stormwater regulatory requirements and local guidelines. Experience with contract management, development of scopes, project scheduling and budget tracking is a must and having a PMP certification is strongly preferred. Familiarity with pollutants of concern commonly associated with municipal facilities and operations, stormwater best management practices (BMPs), green infrastructure and low-impact development are a plus.</t>
  </si>
  <si>
    <t>Click the ''APPLY NOW' button</t>
  </si>
  <si>
    <t>College Aide (1st year - 2nd Year Graduate Students), Bureau of Communicable Diseases</t>
  </si>
  <si>
    <t>Computer literacy and the desire to learn additional public health skills and competencies. Coursework in biology, microbiology, anatomy, biostatistics and epidemiology.</t>
  </si>
  <si>
    <t>Apply online with a cover letter to https://a127-jobs.nyc.gov/.  In the Job ID search bar, enter: job ID number #180964  .      We appreciate the interest and thank all applicants who apply, but only those candidates under consideration will be contacted.</t>
  </si>
  <si>
    <t>Port Marine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</si>
  <si>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 Maintenance Management System (CMMS).</t>
  </si>
  <si>
    <t>A Baccalaureate Degree in Marine Engineering or Naval Architecture from an accredited college and five years of full time paid experience in marine engineering operations, maintenance, design and repair, including writing contracts and maintenance specification for the maintenance, design and repair of marine vessels and managing major project, including dry dockings; or closed related experience; or     Seagoing experience as a Chief Engineer or 1st Assistant Engineer with a United States Coast Guard Engineering License of Steam or Motor Vessel of any horsepower may be substituted for up to three years of experience as described in ''1'' above, but all candidates must possess at least a Baccalaureate Degree in Engineering discipline or Naval Architecture.</t>
  </si>
  <si>
    <t>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3000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t>
  </si>
  <si>
    <t>Click ''Apply Now'' button.</t>
  </si>
  <si>
    <t>Software Developer</t>
  </si>
  <si>
    <t>COMPUTER ASSOC (SOFTWARE)</t>
  </si>
  <si>
    <t>Landscape Architect</t>
  </si>
  <si>
    <t>LANDSCAPE ARCHITECT</t>
  </si>
  <si>
    <t>CP ADMIN</t>
  </si>
  <si>
    <t>1.  A valid New York State Registration as a Landscape Architect. Current New York State Registration as a Landscape Architect must be maintained for the duration of your employment.</t>
  </si>
  <si>
    <t>1. Proven design ability in landscape architectural work. 2. Strong skills in AutoCAD, Photoshop, PowerPoint and SketchUp. 3. Excellent communication, interpersonal and organizational skills.   4. LEED certification or a strong knowledge of sustainable and universal design principles. 5. Driver license valid in New York State.</t>
  </si>
  <si>
    <t>*Applicants who are interviewed and not selected for Job ID# 152542 or Job ID# 187665 may reapply for consideration after six months from the date of the interview.  For information about NYC Parks, please visit www.nyc.gov/parks.</t>
  </si>
  <si>
    <t>City employees: 1) Apply through Employee Self Service (ESS) under Recruiting Activities 2) Search for Job ID#: 187665  Include your ERN on all correspondence.  For all other applicants: 1) Go to www.nyc.gov/careers/search    2) Search for Job ID#: 187665</t>
  </si>
  <si>
    <t>Network Engineer I LAN/WAN</t>
  </si>
  <si>
    <t>CERTIFIED IT ADMINISTRATOR LAN</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</si>
  <si>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t>
  </si>
  <si>
    <t>Audits &amp; Accounts Analyst</t>
  </si>
  <si>
    <t>The selected individual should possess the following skills: strong analytical background, as well as excellent writing and communication skills; must be proficient in Microsoft Office Suite including strong Excel skills. Knowledge and experience with the City of New York budget process, Financial Management System (FMS), FMS/2 Business Object Reporting and FMS/3 InfoAdvantage</t>
  </si>
  <si>
    <t>Asset Management Information Specialist</t>
  </si>
  <si>
    <t>3701 Jerome Ave, Bx NY 10467</t>
  </si>
  <si>
    <t>Croton Filtration Plant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</si>
  <si>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This position is responsible for highly technical and supervisory responsibilities for the  design, implementation, enhancement, maintenance and analysis of the bureau Asset Management Information System [AMIS]. The bureau AMIS is an integration of bureau SCADA and bureau EAM systems that will be used to enhance bureau methodology towards operations procedures and asset management preventive maintenance models.    This position will, under minimum direction, with the broadest scope for the exercise of independent initiative and judgment, holds senior-level technical responsibility for extremely complex and ongoing software functions related to Systems Analysis, Data Administration, Database Management Systems, Data Communications Systems, On-Line Applications, specifically, Wonderware Intouch HMI and Avantis EAM.     Programming contingency planning, evaluation and selection of telecommunications, local area networks, computer hardware and software products, and quality assurance functions used to support functionality and integration of theses software systems into workforce.     Routinely serves as in-house expert and authority in the aforementioned extremely complex and highly specialized areas, specifically the HMI and EAM software systems.     Directs major undertakings that run in an environment of distributed processing systems combining numerous types of hardware and software, specifically the HMI and EAM software systems.    Will supervise a unit or units engaged in work related to the aforementioned complex software functions. In the temporary absence of the supervisor, may perform the duties of that position.</t>
  </si>
  <si>
    <t>Environmental Compliance Specialist</t>
  </si>
  <si>
    <t>Legal Affairs</t>
  </si>
  <si>
    <t>The selected candidate will be responsible for preparing contract task orders; reviewing and approving submissions from the consultants and contractors for permit applications, Phase I and Phase II environmental assessment reports, environmental plans (i.e. field sampling plan, material handling plan, health and safety plan) for regulatory compliance as well as contract specifications; coordinating and interacting with all applicable Federal, State and Local agencies; conduct and participate in progress meetings; track status of permit applications; oversee hazmat, soil and water quality studies from project design through construction; prepare specifications and cost estimates; conduct project site inspections; process monthly task order payments; and provide support in resolving issues; perform related duties..</t>
  </si>
  <si>
    <t>Preference given to candidates possessing GIS and AutoCaD skills.</t>
  </si>
  <si>
    <t xml:space="preserve">				 All resumes are to be submitted electronically.  Current City Employees:   Please log into Employee Self Service (ESS) at https://hrb.nycaps.nycnet, follow the Careers link and search for Job ID number 188872.  All other applicants: Please go to www.nyc.gov/careers/search and search for Job ID Number 188872.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</si>
  <si>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EHS Compliance Support Specialist</t>
  </si>
  <si>
    <t>ASSOCIATE PUBLIC HEALTH SANITA</t>
  </si>
  <si>
    <t>1. A baccalaureate degree from an accredited college or university , including or supplemented by 30 semester credits in the biological and/or physical sciences, and at least two years of satisfactory full-time experience performing inspections to assure compliance with pertinent laws, rules and regulations governing the areas of food, drugs and general environmental conditions; or    2. An associate degree from an accredited college or university , including or supplemented by 12 semester credits in the biological and/or physical sciences, and four years of satisfactory full-time experience as described in ''1'' above; or    3. Education and/or experience equivalent to ''1'' or ''2'' above. However, all candidates must have at least 60 semester credits from an accredited college or university , including at least 12 semester credits in the biological and/or physical sciences. Furthermore, to assure compliance with Section 11.112 of the New York State Sanitary Code, all candidates must have at least two years of experience as a public health sanitarian as described in ''1'' above.</t>
  </si>
  <si>
    <t>- Good working knowledge of OSHA, EPA, DEC, FDNY and other related environmental, health      and safety regulations.    - Familiarity with Indoor Air Quality (IAQ) and other gas monitoring meters.    - Familiarity with Microsoft Office (Word, Excel, PowerPoint and Access).    - Excellent communication skills both oral and written.</t>
  </si>
  <si>
    <t>40 Hours a week/days</t>
  </si>
  <si>
    <t>Program Planner</t>
  </si>
  <si>
    <t>Financial Management &amp;Analysis</t>
  </si>
  <si>
    <t>Program Planner will be joining the Recovery and Resiliency Planning unit within the NYCDOT Division of Finance, Contracting &amp; Program Management, Grants Administration Section. This unit is responsible for identifying resiliency and mitigation goals and strategies for the Departments infrastructure, and for coordinating with the Mayors Office of Recovery and Resiliency on critical citywide coastal protection projects, as well as the management and administration of the agencys emergency relief grant programs for Hurricane Sandy and other natural disasters. The federal grant programs that are funding approximately $600M towards DOTs damage assets and climate resiliency measures include the Federal Emergency Management Agency (FEMA), Federal Highways Administration (FHWA), Federal Transit Administration (FTA) and others. The candidate should have or demonstrate the ability to quickly develop a thorough understanding of federal laws, statutes and regulations and provide guidance to divisions within DOT. This work will require extensive coordination with divisions internally to ensure project delivery and conformance with all federal grant requirements. The candidate will also interact closely with all entities that may be involved with the federal funds including, but not limited to, FEMA, the New York State Office of Emergency Management (NYSOEM), FHWA and the New York State Department of Transportation (NYSDOT).</t>
  </si>
  <si>
    <t>The candidate should efficiently address project fiscal issues such as project budget and expenditures tracking and demonstrate exceptional organizational, written and oral communications, problem solving, and analytic skills; ability to work calmly and proficiently under pressure and to adhere to strict deadlines.</t>
  </si>
  <si>
    <t>All resumes to be submitted electronically using one of the following methods: Please go to www.nyc.gov/carreers/search and find the Job ID#182266. Current City employees please log on into Employees Self Service follow the Careers Link. Most Public Libraries have computers available for use. No phone calls, faxes or personnel inquiries permitted. Only applicants under consideration will be contacted. Appointments are subject to Office of Management and Budget approval. For more information visit www.nyc.dot.gov</t>
  </si>
  <si>
    <t>9:00AM - 5:00PM</t>
  </si>
  <si>
    <t>HEATING PLANT TECHNICIAN</t>
  </si>
  <si>
    <t>HEATING PLANT TECHNICIAN (HA)</t>
  </si>
  <si>
    <t>1.	Operate heating and domestic hot water boilers; monitor and inspect equipment, computer terminals, switches, valves, gauges, alarms, safety devices, and meters to detect leaks or malfunctions and to ensure equipment is operating efficiently and safely.    2.	Stand watch and fire low-pressure boilers; observe and interpret readings on gauges, meters, and charts registering various aspects of boiler operation to ensure boilers are operating properly.    3.	Maintain, adjust and make repairs to boilers, industrial oil burners, heating and domestic hot water equipment and all auxiliaries; analyze problems and take appropriate action to ensure continuous and reliable operation of equipment and systems.    4.	Maintain daily logs of operation, maintenance, and safety activities, including test results, instrument readings, and details of equipment malfunctions and maintenance work.    5.	Each employee is required to attend Heating Plant Operations for New Heating Plant Technicians, Course Code HTG099. Each employee must achieve a satisfactory grade in each section of the course.     When assigned to a roving team in the Operations area, respond to emergency dispatches and perform minor repairs of heating systems and related equipment to remedy the alarm conditions, especially those caused by abnormalities in steam and hot water. Operate a motor vehicle to travel to assigned and emergency work locations and to transport needed equipment throughout the five boroughs. Check assigned vehicle to ensure proper operating condition; report the need for routine servicing; complete equipment and activity reports.    Notes:     1. Heating Plant Technicians are required to work shifts including nights and weekends on a rotating basis.  2. Heating Plant Technicians may work in places with high temperatures, soot and in confined spaces</t>
  </si>
  <si>
    <t>1. Six months of full-time satisfactory experience within the last ten years in the operation and maintenance of low and/or high pressure boilers and related equipment; or    2. One year of satisfactory training acquired in an approved trade, technical or vocational high school, consisting of a course of study in the operation and maintenance of low and/or high pressure boilers which combines classroom and boiler room instruction; or    3. Satisfactory completion of the training course ''Fundamentals of Heating Plant Operations'' given by organizations approved by the New York City Housing Authority.</t>
  </si>
  <si>
    <t>High School Diploma or GED.</t>
  </si>
  <si>
    <t>License Requirement    A Certificate of Fitness for Low Pressure Oil Boilers (P-99), issued by the New York City Fire Department, must be obtained within six months of appointment. The certificate is required for satisfactory completion of the probationary period. This certificate must be maintained thereafter for the duration of employment.    Additional License Requirements for Certain Positions    For appointment to certain positions, candidates must also possess both of the following:    1. A Motor Vehicle Driver License valid in the State of New York. This license must be maintained for the duration of assignment; and  2. A Certificate of Fitness to Operate Air Compressors (G-35), issued by the New York City Fire Department. This certificate must be maintained for the duration of assignment.    SPECIAL INSTRUCTIONS FOR NYCHA EMPLOYEES:    1. Applicants will be required to submit a copy of HPT certificate once scheduled for an interview.  2. NYCHA employees applying for promotional, title or level change opportunities must have served a period of one year in their current title and level (if applicable).  3. This position is open as a promotional opportunity only. It is not open on a direct transfer (lateral) basis.</t>
  </si>
  <si>
    <t>Quality Oversight and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</si>
  <si>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Quality Oversight Analyst in the Office of the General Counsel. Responsibilities will include performing quality oversight for large IT projects and DoITT business processes, assessing the adequacy of and adherence to processes and procedures, documenting assessments, drafting assessment reports, recommending remediation and improvement, monitoring implementation of remediation and improvement plans, and contributing to the development of best practices templates for DoITT-wide use. The analyst will work both independently, on teams with other unit members, and with other staff in the agency.</t>
  </si>
  <si>
    <t>NOTE THAT THE SUCCESSFUL APPLICANT MUST EITHER HOLD A PERMANENT OR PROBATIONARY ADMINISTRATIVE STAFF ANALYST (NON-MANAGERIAL) TITLE  -OR- HAVE TAKEN THE RECENT CIVIL SERVICE EXAM FOR THIS TITLE. APPLICANTS MUST INDICATE THEIR COMPLIANCE WITH THIS REQUIREMENT IN THEIR COVER LETTERS OR RESUMES.</t>
  </si>
  <si>
    <t>For City employees, please go to Employee Self Service (ESS), click on Recruiting Activities &gt; Careers, and search for Job ID #189379 For all other applicants, please go to www.nyc.gov/jobs/search and search for Job ID #189379 -or-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</si>
  <si>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support duties of this position in a 24/7 operation, candidate may be required to work various shifts such as weekends and/or nights/evenings.</t>
  </si>
  <si>
    <t>Nurse Practitioner, Bureau of Sexually Transmitted Disease Control</t>
  </si>
  <si>
    <t>NURSE PRACTITIONER(DEPT HEALTH</t>
  </si>
  <si>
    <t>STD Medical Services</t>
  </si>
  <si>
    <t>***May be required to work a Tuesday to Saturday Work Schedule   The mission of Bureau of Sexually Transmitted Disease Control (BSTDC)is to promote sexual health  and reduce impact of sexually transmitted infections in NYC. To achieve  these goals, we provide: direct clinical services, monitor disease trends, partner with community groups, private providers and other agencies, perform outreach, provide education, conduct research and develop policies to improve sexual health and wellness.  Duties will include, but not be limited to:   --You will  be serving as a clinician within the BSTDC clinic setting;   -- Providing physical examination, health consultation and recommendations on care, treatments and referrals for patients seeking care in the BSTDS clinics;   --Obtaining medical and sexual history and conducting physical examinations and treatment of patients in the STD clinics;  -- Providing referrals to clinics for other services as needed; provide health education to patients;   --Directing and assisting in precepting of nurse practitioners and other health care professionals.</t>
  </si>
  <si>
    <t>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</si>
  <si>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Apply online with a cover letter to https://a127-jobs.nyc.gov/.  In the Job ID search bar, enter: job ID number # 182823.    We appreciate the interest and thank all applicants who apply, but only those candidates under consideration will be contacted.</t>
  </si>
  <si>
    <t>Deputy Commissioner, Wastewater Treatment</t>
  </si>
  <si>
    <t>Extensive experience in wastewater operations is preferred but not required. The ideal candidate will also demonstrate competency in managing technical operations, including large numbers of engineering and other technical staff. A New York State grade 4A Wastewater Treatment Plant Operator Certificate is desirable.</t>
  </si>
  <si>
    <t>35 hours per week.</t>
  </si>
  <si>
    <t>College Aide -  Bureau of Veterinary and Pest Control Services  (Vector Surveillance)</t>
  </si>
  <si>
    <t>Vector Surveillance</t>
  </si>
  <si>
    <t>College Aide IA (Freshman-Sophomore)     The Office of Vector Surveillance and Control (OVSC) is responsible for conducting field and laboratory activities to detect the presence of vector-borne disease (West Nile virus, Lyme Disease) pathogens and prevent transmission to humans and other hosts. This program performs research to determine the transmission cycle of vector-borne disease within the City; and devise future strategies for decreasing the impact of these diseases on City residents. OVSC also conducts educational outreach to improve public awareness of the need to prevent mosquito bites, report and/or eliminate potential mosquito and other vector breeding sites.     DUTIES WILL INCLUDE BUT NOT BE LIMITED TO:   --Assisting in standing water and larval mosquito surveillance.    --Responding to and assessing reported standing water sites in New York City,.    --Distributing educational and/or spray event notification flyers,.    --Performing data entry and compiling daily reports of work as required.    -- Issuing work orders, printing notification letters directly from West Nile virus database to mail to reporters and mailing letters out in a timely manner.</t>
  </si>
  <si>
    <t>Strong customer service orientation; courteous telephone manner; excellent oral and written communication skills. Basic computer literacy, with a desire to learn additional computer skills.</t>
  </si>
  <si>
    <t>Apply online with a cover letter to https://a127-jobs.nyc.gov/.  In the Job ID search bar, enter: job ID number #189481.     We appreciate the interest and thank all applicants who apply, but only those candidates under consideration will be contacted.</t>
  </si>
  <si>
    <t>CIVILIAN COMPLAINT REVIEW BD</t>
  </si>
  <si>
    <t>APU Prosecutor</t>
  </si>
  <si>
    <t>EXECUTIVE AGENCY COUNSEL</t>
  </si>
  <si>
    <t>Civilian Complaint Review Bd</t>
  </si>
  <si>
    <t>The Civilian Complaint Review Board is charged with investigating, mediating and prosecuting complaints from members of the public against New York City police officers involving the use of force, abuse of authority, discourtesy or offensive language. As the largest police oversight agency in the United States, the CCRB currently handles approximately 6,000 complaints each year. The board's investigative staff, composed entirely of civilian employees, conducts the agency's investigations. Additional information concerning the CCRB is available at www.nyc.gov/ccrb.  The CCRB's Administrative Prosecution Unit is seeking a candidate that is fluent in spanish. The CCRB's Administrative Prosecution Unit prosecutes cases in which the CCRB Board substantiated a complaint and recommended that charges be brought against the subject officer.  The unit is headed by a Chief Prosecutor and a Deputy Chief Prosecutor and staffed with ten prosecutors.  Prosecutors will report directly to the APU's Deputy Chief.  JOB DESCRIPTION  The Prosecutors' responsibilities include, but are not limited to:  Preparing cases for trial, including identifying and interviewing witnesses, gathering and analyzing evidence, developing trial strategies, drafting opening and closing arguments, presenting and cross examining witnesses at trial, etc.;   	 Preparing briefs, motions, legal opinions and other legal documents;  Negotiating plea agreements and recommending penalties when appropriate;  Maintaining accurate and complete records of actions taken during the course of the prosecution;  Working closely with CCRB investigators;  Being knowledgeable about NYPD policies and procedures;  Coordinating with the NYPD Department Advocate's Office as necessary;  Participating in the training of CCRB investigators; and  Performing special projects and developing policy recommendations for CCRB's Board and Executive staff as needed.                                                                     QUALIFICATIONS  Juris Doctor degree and admission to the New York State Bar, with a minimum of four years of  relevant legal experience, including significant experience with criminal and/or administrative trials and familiarity with policing issues is preferred.  Incumbents must remain members of the New York State Bar in good standing for the duration of this employment</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</si>
  <si>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</si>
  <si>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It is preferred that the candidate be able to understand and speak Spanish fluently.</t>
  </si>
  <si>
    <t>TO APPLY CITY EMPLOYEES:  1. Apply through Employee Self Service (ESS) under Recruiting Activities  2. Search for Job ID# 189564  FOR ALL OTHER APPLICANTS: 1.Go to www.nyc.gov/careers/search  2. Search for Job ID# 189564  NO PHONE CALLS PLEASE ONLY THOSE CANDIDATES CONSIDERED FOR AN INTERVIEW WILL BE CONTACTED</t>
  </si>
  <si>
    <t>Assistant Director, Bureau of Veterinary and Pest Control Services</t>
  </si>
  <si>
    <t>ADMINISTRATIVE PUBLIC HEALTH S</t>
  </si>
  <si>
    <t>The Office of Vector Surveillance and Control (OVSC) is responsible for conducting field and laboratory activities to detect the presence of vector-borne disease (West Nile virus, Lyme Disease) pathogens and prevent transmission to humans and other hosts. This program also performs research to determine the transmission cycle of vector-borne disease within the City; and devise future strategies for decreasing the impact of these diseases on City residents. OVSC also conducts educational outreach to improve public awareness of the need to prevent mosquito bites, report and/or eliminate potential mosquito and other vector breeding sites.     DUTIES WILL INCLUDE BUT NOT BE LIMITED TO:     --Under the supervision of the Executive Director of Vector Surveillance and Control, develop strategic plans, coordinate/ manage all field activities.    -- Serve as a representative of the program in dealing with concerns from the public and officials from other city agencies.    -- Ensure vector surveillance and control data integrity and application proficiency of Vector and Arthropod-borne Disease Surveillance System (VADSS).    -- Ensure occupational health and safety procedure, including pre-season worker training and access to Personal Protective Equipment (PPE).    -- Plan and coordinate community service programs to educate the public about West Nile virus and other vector-borne diseases, as well as the reduction of mosquito and other vector breeding sites.    -- Coordinate all activities associated with aerial larviciding, and ground larviciding and adulticiding.    -- Oversee inspection unit that conducts standing water inspection and take appropriate actions to standing water complaints.    -- Serve as a Health and Safety officer of the program and conduct employee's health and safety trainings for field staff of DOHMH and other city agencies mosquito control activities during the season.</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</si>
  <si>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</si>
  <si>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Excellent verbal, written, interpersonal and organization skills. Knowledge of Integrated Pest Management is a plus.</t>
  </si>
  <si>
    <t>Apply online with a cover letter to https://a127-jobs.nyc.gov/.  In the Job ID search bar, enter: job ID number # 183039.      We appreciate the interest and thank all applicants who apply, but only those candidates under consideration will be contacted.</t>
  </si>
  <si>
    <t>2238 Fifth Ave New York</t>
  </si>
  <si>
    <t>Apply online with a cover letter to https://a127-jobs.nyc.gov/.  In the Job ID search bar, enter: job ID number #190074.      We appreciate the interest and thank all applicants who apply, but only those candidates under consideration will be contacted.</t>
  </si>
  <si>
    <t>Director, EHS Performance Measurement and Continuous Improvement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</si>
  <si>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</si>
  <si>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Please click ''apply''  button</t>
  </si>
  <si>
    <t>35 + hours per week  Monday - Friday</t>
  </si>
  <si>
    <t>CAPITAL BUDGET MANANGEMENT OFFICE LIAISON</t>
  </si>
  <si>
    <t>Administration/OTPS Budget</t>
  </si>
  <si>
    <t>* Excellent written and verbal communication skills   * Strong analytical skills    ***ONLY APPLICANTS PERMANENT IN THE TITLE ASSOCIATE STAFF ANALYST SHOULD APPLY***</t>
  </si>
  <si>
    <t>Click ''apply now'' button</t>
  </si>
  <si>
    <t>Chief Diversity Officer</t>
  </si>
  <si>
    <t>M4</t>
  </si>
  <si>
    <t>1 Centre St., N.Y.</t>
  </si>
  <si>
    <t>Finance Executive</t>
  </si>
  <si>
    <t>In compliance with Federal law, all persons hired will be required to verify identity and eligibility to work in the United States and to complete the required employment eligibility verification document form upon hire.  NOTE: This position is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t>
  </si>
  <si>
    <t>GIS Analyst</t>
  </si>
  <si>
    <t>For DoITT Employees Only  Please go to Employee Self Service (ESS), click on Recruiting Activities &gt; Careers, and search for Job ID #183112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</si>
  <si>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technical support duties of this position in a 24/7 operation, candidate may be required to work various shifts such as weekends and/or nights/evenings.</t>
  </si>
  <si>
    <t>Director of Nursing/Nurse Practitioner</t>
  </si>
  <si>
    <t>Office Of Chld &amp; Fmly Hlth-Fss</t>
  </si>
  <si>
    <t>The preferred candidate should possess the following: Certified Nurse Practitioner in Family or Pediatric Medicine; three (3) years minimum experience in providing direct primary health care to children and adolescents, including well-child, sick visits, and some psychiatric experience; broad knowledge of health policy, standards and systems, management training (MPH, MBA, MPA); knowledge of and/or experience (minimum 2 years) in the management and administration of health-related programs.</t>
  </si>
  <si>
    <t>Facilities Central Supervisor</t>
  </si>
  <si>
    <t>Admin Services</t>
  </si>
  <si>
    <t>Under the supervision of the Chief of Facilities, the Facilities Central Supervisor is responsible for the coordination and smooth functioning of the day to day routine activities of the Facilities Section of the Administration Division. The duties will include the following:    Supervises two staff members.  Receives and responds to electronic requests for service, this includes the use of the WASP system to generate reports and to close out work orders.  Monitors electronic requests for Conference rooms.  Prepares and monitors daily Work Orders.  Coordinates the timely completion of special Work Orders, such as the customized settings for conference rooms and audio/video requests.  Monitors the use of Verizon Conferencing System by the various Divisions.  Prepares Building related Work Orders via the Building's Engines program.  Monitors the use of Building services, and verifies related monthly charges.  Monitors the maintenance schedule of the agency's vehicles.  Checks drivers' licenses with DOT's on-line system, and maintains a log of drivers authorized to use the agency's vehicles.  Maintains a log of vehicles, their daily locations, and ending mileage.  Reserves vehicles for agency's staff based on a signed Reservation request form or a memorandum from the Division Chief when overnight use is requested.  Maintains a log of Resignation Voice Mail Passwords.  Prepares certificates for new attorneys and those who are promoted.  Orders name plates based on information from the Staff Action List.  Substitutes when necessary for absent members of Facilities Central.</t>
  </si>
  <si>
    <t>Must be proficient in Microsoft Office applications, such as Excel, Outlook and Word.    Must also be detail-oriented, have the ability to multi-task, is a quick learner and a team player.</t>
  </si>
  <si>
    <t>Must be permanent in the civil service title of Clerical Associate.</t>
  </si>
  <si>
    <t>Please click on the ''Apply Now'' button.</t>
  </si>
  <si>
    <t>Supervising Exterminator, Bureau of Veterinary and Pest Control Services</t>
  </si>
  <si>
    <t>SUPERVISOR (EXTERMINATORS)</t>
  </si>
  <si>
    <t>Pest Control Services</t>
  </si>
  <si>
    <t>The Bureau of Veterinary and Pest Control promotes and protects the health and quality of life for New York City residents and visitors by ensuring an environment free from animal-borne diseases, hazards and nuisances by controlling and regulating animals.     DUTIES WILL INCLUDE BUT NOT BE LIMITED TO:     --Inspecting premises and investigating complaints of infestation. Determines the appropriate method of extermination and/or pest prevention (e.g., stoppage efforts; refuse management) to be used.,    --Supervising and making assignments to any exterminators engaged in preparing and using traps, rodenticides, stoppage equipment, etc.    --Supervising the cleaning and repair of equipment. Orders necessary supplies and equipment, and keeps related records.,    --Ensuring the safe storage and cautious use of the various poisons employed in exterminating operations.     --Supervising the preparation of the various substances used in exterminating.    -- Performing exterminating/stoppage duties.    -- Coordinating follow-up with DOHMH exterminator when treatment/stoppage is necessary.    -- Makings recommendations for improving exterminating methods.     --Using laptop Keeps records of exterminating operations and makes reports thereof.    -- Using pest control data tracking system to accurately enter and track all bait applications and work.</t>
  </si>
  <si>
    <t>Qualification Requirements  Two years of full-time satisfactory practical experience in the preparation and use of insecticides, rodenticides, baits, traps, etc., for the extermination of insects, vermin and other pests.    Certificate Requirement  A valid Commercial Pesticide Applicator Certificate for Industrial, Institutional, Structural and Rodent Control (7A) issued by the New York State Department of Environmental Conservation. This certificate must be maintained for the duration of employment.    For Assignment Level II  In addition to the above experience, one year of full-time satisfactory experience in a supervisory capacity, for a total of three years of experience.    Certificate Requirement  A valid Commercial Pesticide Applicator Certificate for Industrial, Institutional, Structural and Rodent Control (7A) issued by the New York State Department of Environmental Conservation. This certificate must be maintained for the duration of employment.</t>
  </si>
  <si>
    <t>Candidate should be highly organized, with the ability to work well in teams , should possess excellent verbal, written, and interpersonal skills. A Category 8 Exterminator license (Public Health) would be a plus. Candidate should have experience working with computer.</t>
  </si>
  <si>
    <t>Apply online with a cover letter to https://a127-jobs.nyc.gov/.  In the Job ID search bar, enter: job ID number # 183598.    We appreciate the interest and thank all applicants who apply, but only those candidates under consideration will be contacted.</t>
  </si>
  <si>
    <t>Executive Director, Roadway Capital Program Management</t>
  </si>
  <si>
    <t>Within DOT's Finance, Contracting and Program Management Division, Roadway Capital Program Management (RCPM) is responsible for planning and funding the City's capital roadway program.  The Executive Director, reporting to the Assistant Commissioner will lead RCPM in delivering the city's Vision Zero and Great Streets program. The Executive Director will work closely with our project partners at NYC Department of Design and Construction and DOT's other divisions (primarily Traffic Operations, Transportation Planning and Management, and Roadway Repair and Maintenance) to deliver high quality, innovative capital roadway reconstruction projects on-time and within budget.  The Executive Director will manage the three units that comprise RCPM: Capital Planning, Capital Engineering and Green Infrastructure. The Executive Director will provide the necessary technical expertise to ensure that the roadway reconstruction projects are advanced to achieve our goal of implementing ''complete streets'' that are planned and designed for safety, access and mobility, context, livability, aesthetics, cost-effectiveness, and sustainability.  The Executive Director will introduce and apply the most innovative methods to ensure that our high priority projects, such as Vision Zero, Great Streets, Select Bus Service, and Storm Recovery projects are delivered expeditiously. Those candidates interested in this very exciting but challenging position must possess exceptional managerial skills and have experience in a fast paced, large, complex organization. The candidate must have extensive experience in street design and construction, including project scoping and estimating; demonstrate prior project management experience; have excellent writing and analytic skills, the ability to manage multiple priorities and the ability to develop collaborative working relationships.</t>
  </si>
  <si>
    <t>The ideal candidate should have knowledge of City, Federal, State, environmental and capital program processes and be familiar with city procurement and contracting practices. Proficiency in Microsoft Suite, including Project and Project Web Access is required. While a P.E. is preferred, candidates that meet all the other requirements may be considered.</t>
  </si>
  <si>
    <t>All resumes to be submitted electronically using one of the following methods: Please go to www.nyc.gov/careers/search and find the Job ID#190733.Current City employees please log on into Employees Self Service follow the Careers Link.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</si>
  <si>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Office regular hours from 9:00AM to 5:00PM.</t>
  </si>
  <si>
    <t>Vital Records Liaison</t>
  </si>
  <si>
    <t>Offic Of Expedtd Prmanency-Fps</t>
  </si>
  <si>
    <t>The preferred candidate should possess excellent organizational and communications (verbal and written) skills and the ability to enter information in various computer systems. The candidate should have strong interpersonal skills and a working knowledge of guidelines and policies; the candidate should have a familiarity with creating data reports.</t>
  </si>
  <si>
    <t>Field Operations Coordinator, Bureau of Immunization (Immunization Registry)</t>
  </si>
  <si>
    <t>The NYC Vaccines for Children (VFC) Program distributes federally funded vaccines to private practices, hospitals and clinics to immunize children age 0 through 18 years who are covered by Medicaid, are uninsured, native American/Alaskan Eskimo, or whose insurance does not cover the cost of a vaccine.   In New York City (NYC), 72% of children receive vaccines distributed through the VFC program.   During Fiscal Year 2014, around 3.0 million vaccine doses, valued at approximately 130 million dollars, were distributed through the NYC VFC program to over 1,400 VFC-enrolled providers.       DUTIES WILL INCLUDE BUT NOT BE LIMITED TO:   --Oversee all PQA field activities to ensure compliance with all VFC requirements.  -- Supervise 1 Public Health Advisor and 2 Public Health Epidemiologists Level-II , the latter of whom are each responsible for supervising 4 or 5 PHE Level I or Supervising PHA field staff.  -- Conduct quality assurance activities to ensure accuracy of data entered by field staff.  -- Review and analyze field staff work progress and provide feedback regularly.  -- Review and analyze data from multiple systems and data sources to ensure that the unit is meeting field visit goals and objectives.  --Serve as the liaison for evaluation and follow-up of possible cases of fraud and abuse cases identified by field staff.  --Ensure that all provider referrals are assigned, tracked, and resolved in a timely manner by field staff.  -- Analyze data and develop strategies and reports to ensure that follow-up requirements are met.  --Prepare and present narrative, statistical and administrative reports as necessary.  --Assist with special projects and unit priorities; assist in preparing and conducting periodic trainings for field staff.  --Coordinate actions with other Bureau units, including the Citywide Immunization Registry (CIR) and Vaccine Management Unit (VMU) to improve Immunization practices among providers.</t>
  </si>
  <si>
    <t>Knowledge of Statistical Package for the Social Sciences Program (SPSS) and Statistical Analysis Software Program (SAS) Experience in program evaluation and management.</t>
  </si>
  <si>
    <t>Apply online with a cover letter to https://a127-jobs.nyc.gov/.  In the Job ID search bar, enter: job ID number # 195303.    We appreciate the interest and thank all applicants who apply, but only those candidates under consideration will be contacted.</t>
  </si>
  <si>
    <t>Special Assistant for Head Start</t>
  </si>
  <si>
    <t>Environmental Review Senior Analyst</t>
  </si>
  <si>
    <t>CP Cap Plan-Financial Planning</t>
  </si>
  <si>
    <t>Employees applying for promotional, title or level change opportunities must have served a period of one year in their current title and level (if applicable).</t>
  </si>
  <si>
    <t>MOME Executive Assistant</t>
  </si>
  <si>
    <t>MOME</t>
  </si>
  <si>
    <t>The preferred candidate should possess the following: Strong organizational skills; strong communication and interpersonal skills; ability to work with a broad cross-section of clients, including senior media executives, production executives, public officials and general public; attention to detail and ability to handle multiple projects at one time; proficiency in Microsoft Word/Outlook/Excel/Access/PowerPoint; ability to work within a collaborative environment; creative thinker; pleasant phone manner and professional rapport with the general public; familiarity with New York City neighborhoods and locations; familiarity with or experience in the media and entertainment industry a plus.</t>
  </si>
  <si>
    <t>For City employees, please go to Employee Self Service (ESS), click on Recruiting Activities &gt; Careers, and search for Job ID #200498 For all other applicants, please go to www.nyc.gov/jobs/search and search for Job ID #200498 -or-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</si>
  <si>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Deputy Director of Clinic Linkage, Center for Health Equity/Bronx District Public Health Office/New York City Teens Connection</t>
  </si>
  <si>
    <t>1826 Arthur Ave., Bronx</t>
  </si>
  <si>
    <t>Bronx Health Action Center</t>
  </si>
  <si>
    <t>Apply online with a cover letter to https://a127-jobs.nyc.gov/.  In the Job ID search bar, enter: job ID number # 200757.   We appreciate the interest and thank all applicants who apply, but only those candidates under consideration will be contacted.</t>
  </si>
  <si>
    <t>Budget/Contract Analyst, Prevention and Primary Care Administration</t>
  </si>
  <si>
    <t>ADMIN CONTRACT SPECIALIST (PYR</t>
  </si>
  <si>
    <t>Prevention and Primary Care</t>
  </si>
  <si>
    <t>The Division of Prevention and Primary Care was recently restructured and its primary goal is  to build on acquired experience working with primary health care systems to help advance chronic disease prevention by bringing together the existing bureaus of Chronic Disease Prevention and Tobacco Control, Correctional Health, Primary Care Information Project, and Primary Care Access and Planning.   DUTIES WILL INCLUDE BUT NOT BE LIMITED TO:   --Monitor, analyze, and report on expenditures, variances, and trends of the division's major contracts and interagency agreements.  --Prepare and administer department budgets, fiscal requests, and staffing proposals.  --Develop cost and funding analyses and prepare monthly as well as ad-hoc fiscal reports.  --Utilize fiscal analyses and cost effectiveness techniques to make recommendations to senior staff.  --Monitor expenditures, identifying and analyzing variances between planned and actual expenditures.   Handle fiscal administration of division's contracts including budget forecasting and payment authorization.  --Conduct organizational research activities to ensure maximum efficiency of employees and other resources, including field work.  --Monitor spending of grants, maintain records, and provide documentation for grant audits.  --Liaise with program staff, OBA, Revenue, and Grant offices.  --Review contract proposals and performance reports to ensure compliance with the agency's requirements, and federal/state/city guidelines.  --Evaluate prospective contractors' budgetary proposals and financial reports.  --Provide technical expertise to contractors and subordinates whenever required.  --Prepare charts, graphs, and special projects as needed.</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</si>
  <si>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</si>
  <si>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Experience in City government, contract and budget experience is a must; knowledge of City Rules and Regulations; ability to prioritize among competing demands and working with minimal supervision while adhering to strict deadlines.</t>
  </si>
  <si>
    <t>Apply online with a cover letter to https://a127-jobs.nyc.gov/.  In the Job ID search bar, enter: job ID number # 200960.   We appreciate the interest and thank all applicants who apply, but only those candidates under consideration will be contacted.</t>
  </si>
  <si>
    <t>Supervising Public Health Nurse, Bureau of School Health</t>
  </si>
  <si>
    <t>PUBLIC HEALTH NURSE</t>
  </si>
  <si>
    <t>** OPEN TO PERMANENT PUBLIC HEALTH NURSES ONLY.  YOU MUST CLEARLY STATE YOUR CIVIL SERVICE STATUS ON YOUR RESUME OR COVER LETTER.  ALL OTHER CANDIDATES WILL NOT BE CONSIDERED.   Proposed Salary Range:      $33.07 - $38.03 (Hourly)  -30 to 35 hours/week   The Bureau of School Health (BSH) provides direct school health services to over 1.3 million general education children in public and non-public schools in New York City. Its mission is to promote the total health of school children in this city. They advocate for the health and well-being of the children and adolescents of New York City. BSH has been the provider of public health services in the schools for 100 years.   Under the supervision of the BND, and in collaboration with the Supervising Nurse/PHN Level III, the PHN, Level II will:  -- Serve as nursing preceptor for newly hired nurses, Public Health Advisers, Public Health  Assistants.  -- Participate in the interview process for new hires.  -- Assist staff in the application of nursing and administrative procedures.  -- Provide individual guidance and support, observe and review work activities.  -- Utilize Automated Student Health Record (ASHR) to generate reports.  -- Compile statistics, analyze workflow, assess staff ASHR competency and provide support and guidance as required.  -- Serve as a training resource for nurses, other School Health staff, and school based Department of Education staff.  -- Plan and conduct meetings and in-service training programs, complete designated special projects.</t>
  </si>
  <si>
    <t>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</si>
  <si>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t>
  </si>
  <si>
    <t>Apply online with a cover letter to https://a127-jobs.nyc.gov/.  In the Job ID search bar, enter: job ID number #197343.    We appreciate the interest and thank all applicants who apply, but only those candidates under consideration will be contacted.</t>
  </si>
  <si>
    <t>TO APPLY, PLEASE SUBMIT RESUME AND COVER LETTER TO: https://a127-jobs.nyc.gov   JOB ID #197535  NO PHONE CALLS PLEASE</t>
  </si>
  <si>
    <t>NFP Nurse Home Visitor, Bureau of Maternal Infant and Reproductive Health</t>
  </si>
  <si>
    <t>FAMILY PUB HEALTH NURSE (HMH)</t>
  </si>
  <si>
    <t>160 West 100Th Street Ny</t>
  </si>
  <si>
    <t>MIRH Nurse Family Partnership</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</si>
  <si>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</si>
  <si>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Must have at least two years of nursing experience in hospital or community setting preferably OB/GYN, Pediatrics, Family Practice, Maternal Child Health, or Mental Health.  Bilingual abilities, previous experience working in low-income communities, and ability to travel using public transportation or willingness to drive personal car for work are a plus.  In addition, excellent interpersonal, written and computer skills (including MS Word, Excel, PowerPoint and Access);  strong analytical and project management skills.   **ALL CANDIDATES MUST POSSESS A NEW YORK STATE LICENSE AND CURRENT REGISTRATION TO PRACTICE AS A REGISTERED PROFESSIONAL NURSE. THIS LICENSE MUST BE MAINTAINED FOR THE DURATION OF EMPLOYMENT.</t>
  </si>
  <si>
    <t>Apply online with a cover letter to https://a127-jobs.nyc.gov/.  In the Job ID search bar, enter: job ID number #197563.   We appreciate the interest and thank all applicants who apply, but only those candidates under consideration will be contacted.</t>
  </si>
  <si>
    <t>Citywide</t>
  </si>
  <si>
    <t>Administrative Attorney for Fitness Review Unit</t>
  </si>
  <si>
    <t>Click, ''APPLY NOW'' Current city employees must apply via Employee Self-Service (ESS)</t>
  </si>
  <si>
    <t>Public Health Nurse (School Health)</t>
  </si>
  <si>
    <t>PUBLIC HEALTH NURSE (SCHOOL HE</t>
  </si>
  <si>
    <t>** 30- 35 Hours Part-time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 Perform as a member of a health team in the New York City schools, both public and nonpublic.  -- Perform case findings, referrals and follow-up in conjunction with audiovisual screening team, doctors and other health providers in the schools and community.  -- Provide health education to students and staff in schools and advise families on proper health practices.  -- Will be responsible for maintaining school records and prepares monthly reports to be used by nursing supervisors.  --  Responsible for establishing contacts and collaborate working relationships with the schools administrators and community.</t>
  </si>
  <si>
    <t>Excellent interpersonal, communication and presentation skills;  for appointment to OSH, individual must be able to perform Cardio-Pulmonary Resuscitation.  **A LICENSE AND CURRENT REGISTRATION TO PRACTICE AS REGISTERED PROFESSIONAL NURSE IN NEW YORK STATE. THIS LICENSE MUST BE MAINTAINED FOR THE DURATION OF EMPLOYEMENT</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</si>
  <si>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Position #s: 004601, 004602, 004603, 004604, 004605</t>
  </si>
  <si>
    <t>Apply online with a cover letter to https://a127-jobs.nyc.gov/.  In the Job ID search bar, enter: job ID number # 197941.    We appreciate the interest and thank all applicants who apply, but only those candidates under consideration will be contacted.</t>
  </si>
  <si>
    <t>DEPARTMENT OF SANITATION</t>
  </si>
  <si>
    <t>Senior JavaScript Developer</t>
  </si>
  <si>
    <t>137 Centre St., N.Y.</t>
  </si>
  <si>
    <t>Mgt Info Syst Office</t>
  </si>
  <si>
    <t>The successful candidate will have:  - Strong understanding of JavaScript, its quirks, and workarounds. - Basic understanding of web markup, including HTML5 and CSS3. - Good understanding of at least one general framework/toolkit such as Dojo, AngularJS, KnockoutJS, BackboneJS, ReactJS. - Good understanding of asynchronous request handling, partial page updates, and AJAX - Proficient understanding of cross-browser compatibility issues and ways to work around such issues. - Good understanding of browser rendering behavior and performance.</t>
  </si>
  <si>
    <t>NOTE: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t>
  </si>
  <si>
    <t>Must apply via www.nyc.gov/careers or city employees apply via Employee Services.</t>
  </si>
  <si>
    <t>To be determined / 35 Hour per week (minimum); overtime and shift-related work may be required during peak work periods.  Due to the necessary technical system support duties of this position in a 24/7 operation, candidate may be required to be on call and/or work various shifts such as weekends and/or nights/evenings.</t>
  </si>
  <si>
    <t>New York City residency is not required</t>
  </si>
  <si>
    <t>Apply online with a cover letter to https://a127-jobs.nyc.gov/.  In the Job ID search bar, enter: job ID number #201019    We appreciate the interest and thank all applicants who apply, but only those candidates under consideration will be contacted.</t>
  </si>
  <si>
    <t>Director, EHS Program Development and Training</t>
  </si>
  <si>
    <t>Press the ''apply'' button</t>
  </si>
  <si>
    <t>Office Manager,  Bureau of Maternal Infant and Reproductive Health</t>
  </si>
  <si>
    <t>MIRH Newborn Home Visiting</t>
  </si>
  <si>
    <t>Apply online with a cover letter to https://a127-jobs.nyc.gov/.  In the Job ID search bar, enter: job ID number # 198225.   We appreciate the interest and thank all applicants who apply, but only those candidates under consideration will be contacted.</t>
  </si>
  <si>
    <t>HOUSING PRESERVATION &amp; DVLPMNT</t>
  </si>
  <si>
    <t>Senior Policy Analyst</t>
  </si>
  <si>
    <t>ASSOCIATE HOUSING DEVELOPMENT</t>
  </si>
  <si>
    <t>Executive-Housing Incentives</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</si>
  <si>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</si>
  <si>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Candidates must have strong policy research and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and modeling experience), knowledge of housing development/lending and knowledge of HPD development programs specifically, demonstrated analytical skills, and ability to work effectively with others to obtain results promptly. Strong facility with Excel and Word required. Candidates with Masters in Urban Planning, Real Estate Finance, Business Administration or related fields are strongly preferred.</t>
  </si>
  <si>
    <t>Apply Online</t>
  </si>
  <si>
    <t>Child Abuse and Maltreatment Program Analyst-CAM</t>
  </si>
  <si>
    <t>Candidate should have excellent interpersonal skills; exceptional written and communication skills; excellent and demonstrable ability to develop verbal and written presentations</t>
  </si>
  <si>
    <t>Java Web Interface Developer</t>
  </si>
  <si>
    <t>In compliance with Federal law, all persons hired will be required to verify identity and eligibility to work in the United States and to complete the required employment eligibility verification document form upon hire.  NOTE: This position is open to applicants who filed for the Open Competitive Computer Specialist (SW) Exam (#6020), the Promotional Computer Specialist (SW) Exam (#6514), or those who are already permanent in the Computer Specialist (SW) title. Please indicate in your cover letter whether you have filed for any of these exams or are already permanent in the Computer Specialist (SW) title. Applicants who filed for an exam will be required to produce a copy of their Order Confirmation Receipt at time of interview for verification.</t>
  </si>
  <si>
    <t>New York City Residency is not required for this position.</t>
  </si>
  <si>
    <t>Project Cost Estimator</t>
  </si>
  <si>
    <t>ESTIMATOR (GENERAL CONSTRUCTIO</t>
  </si>
  <si>
    <t>1. A four-year high school diploma or its educational equivalent and seven years of full-time satisfactory experience in general construction estimating; or    2. Education and/or experience equivalent to ''1'' above. Undergraduate college credit can be substituted for experience on the basis of 30 credits leading to a baccalaureate degree from an accredited college in civil engineering, civil engineering technology, architecture or architecture technology for one year of experience, up to a maximum of four years of acceptable experience. Full-time satisfactory experience in civil engineering or architecture will be credited on a year for year basis up to maximum of five years of acceptable experience. However, all candidates must have a four-year high school diploma or its educational equivalent and two years of full-time satisfactory experience in general construction estimating.</t>
  </si>
  <si>
    <t>Office Hours: 9:00AM-5:00PM</t>
  </si>
  <si>
    <t>345 Adams St., Brooklyn</t>
  </si>
  <si>
    <t>D/C of Tax Audit &amp; Enforcement</t>
  </si>
  <si>
    <t>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Click the ''Apply Now'' button.  While we appreciate every applicant's interest, only those under consideration will be contacted.</t>
  </si>
  <si>
    <t>Director, Audit Training &amp; Continuing Education Unit</t>
  </si>
  <si>
    <t>1002E</t>
  </si>
  <si>
    <t>Audit A/C Office</t>
  </si>
  <si>
    <t>NOTE: This position is open to applicants who have taken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have taken an exam will be required to produce a copy of their Order Confirmation Receipt for verification if contacted for an interview.  Click the ''Apply Now'' button.  While we appreciate every applicant's interest, only those under consideration will be contacted.</t>
  </si>
  <si>
    <t>District Health Administrative Assistant, District Public Health Brklyn/Center for Health Equity</t>
  </si>
  <si>
    <t>The Center for Health Equity aligns its efforts in advancing health equity across the City and ensures   that it deploys resources to reduce health and mental hygiene disparities across all neighborhoods in NYC. The Center will work in collaboration with community-based partners, building on the work of the District Public Health Offices and others have pursued over the years.   The Neighborhood Health HUBS will build on these goals by revitalizing underutilized DOHMH buildings in the South Bronx, East and Central Harlem and North and Central Brooklyn; co-locate community based- organizations, providers of medical, dental and mental health services, and other NYC agencies to support the integration of public health and primary care in high need neighborhoods; galvanize joint community planning by making HUB partner's participation in the planning process a requisite for building occupancy; and accelerate joint action in DPHO neighborhoods.   DUTIES WILL INCLUDE BUT NOT BE LIMITED TO:   -As District Health Administrative Support, under the direction of the District Health Manager, will assist with the day to day administrative functions for the Hub.  --Assist in the development of a procurement implementation plan by procuring all goods and services for the Hub; prepare related reports.  -Assist with the management of contracts and grants for the Hub.  -Assist in the implementation of Personnel Administration activities for the Hub and as such acts as liaison between the Hub, the DPHO and The Center for Health Equity; prepare related reports.  -Assist in the implementation of Operational activities and as such acts as liaison between the Hub, the DPHO and the Center for Health Equity.  -Provide the DPHO with administrative support as needed.  -Perform related assignments, as required by the District Health Leader.</t>
  </si>
  <si>
    <t>-Extensive experience in procurement process, contract and grant management;   -experience in other administrative areas such as personnel , operations, etc.;   -excellent communication and writing skills.</t>
  </si>
  <si>
    <t>Apply online with a cover letter to https://a127-jobs.nyc.gov/.  In the Job ID search bar, enter: job ID number # 201665.   We appreciate the interest and thank all applicants who apply, but only those candidates under consideration will be contacted.</t>
  </si>
  <si>
    <t>Exterminator, Bureau of Veterinary and Pest Control Services</t>
  </si>
  <si>
    <t>EXTERMINATOR</t>
  </si>
  <si>
    <t>**OPEN TO PERMANENT EXTERMINATORS ONLY.  YOU MUST CLEARLY STATE YOUR CIVIL SERVICE STATUS ON YOUR RESUME OR COVER LETTER. ALL OTHER CANDIDATES WILL NOT BE SELECTED.  The Bureau of Veterinary and Pest Control Services protects the public from animal/vector borne diseases, animal hazards, animal nuisances from uncontrolled or unregulated animals, rodent populations, and pathogens from vector-borne disease carrying mosquitoes.  These goals are achieved, by conducting inspections, exterminations and cleanup of properties that have failed compliance inspections.   DUTIES WILL INCLUDE BUT NOT BE LIMITED TO:   --Inspect premises and investigating complaints of infestation.  --Determine the appropriate method of extermination to be used.   --Properly bait areas according to protocol.  --Strictly applied appropriate dosage of rodenticide according to the labels and post signs and alerts where pesticides have been applied in public areas.  --Maintain a extermination schedule of bait application in accordance to protocol and label directions.  --Keep records via a computer of exterminating operations and make reports thereon. Instruct the public on safety and precautions before and after application of pesticides.  --Inspect demolition worksites to confirm that adequate pre-demolition rodent control procedures have been performed.  --Properly use and maintain all appropriate and applicable city-issued equipment, materials and clothing. Attend all required trainings and meetings.  --Operate city vehicle safely and in accordance to the laws of the State.</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</si>
  <si>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t>
  </si>
  <si>
    <t>Candidate should be highly organized, with the ability to work well in teams, should possess excellent verbal, written, and interpersonal skills. A Category 8 Exterminator license (Public Health) would be a plus. Candidate should have experience working with computer would be a plus.    **THE LICENSE MUST BE MAINTAINED FOR THE DURATION OF EMPLOYMENT.</t>
  </si>
  <si>
    <t>We appreciate the interest and thank all applicants who apply, but only those candidates under consideration will be contacted.  Apply online with a cover letter to https://a127-jobs.nyc.gov/.  In the Job ID search bar, enter: job ID number #198945.</t>
  </si>
  <si>
    <t>Public Health Advisor, Bureau of Sexually Transmitted Diseases Prevention and Control</t>
  </si>
  <si>
    <t>PUBLIC HEALTH ADVISER</t>
  </si>
  <si>
    <t>STD Case Invstgn &amp; Partner Srv</t>
  </si>
  <si>
    <t>**OPEN TO EMPLOYEES WHO ARE CURRENTLY SERVING AS PUBLIC HEALTH ADVISERS. YOU MUST CLEARLY STATE YOUR CIVIL SERVICE STATUS ON YOUR RESUME OR COVER LETTER. ALL OTHER CANDIDATES WILL NOT BE SELECTED.  The mission of Bureau of Sexually Transmitted Disease Control is to promote sexual health  and reduce impact of sexually transmitted infections in NYC. To achieve the these goals, we provide : Direct clinical services; monitor disease trends; partner with community groups, private providers and other agencies; perform outreach; provide education; conduct research and develop polices to improve sexual health and wellness.  You will  be serving as a Public Health Advisor within the BSTDC clinic setting:   --Perform epidemiologic record form (2936) and pouch management and confidential  investigative activities in order to expedite and ensure disease intervention for persons infected with, exposed to, or at risk of STDs (reactors, contacts, suspects or associates) performing STD and HIV disease intervention activities on patients with designated STDs in order to facilitate disease intervention.  --Input information and maintain appropriate record keeping systems in accordance with Bureau guidelines.  --Conduct confidential advising/interviewing sessions of patients who are diagnosed with or at  risk for STDs/HIV to identify and refer for exam and treatment.  --Refer for services as appropriate those persons who are at risk for STDs, persons needing STD/HIV interviews and partner notification, risk reduction education and other referrals.  --Perform phlebotomy and HIV Rapid Screening Tests.  --Perform patient advising in a clinical setting, partner notification and risk reduction education, advising patients before and/or after testing for such disease including  HIV and referrals are made as appropriate.</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</si>
  <si>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</si>
  <si>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Apply online with a cover letter to https://a127-jobs.nyc.gov/.  In the Job ID search bar, enter: job ID number # 199170.  We appreciate the interest and thank all applicants who apply, but only those candidates under consideration will be contacted.</t>
  </si>
  <si>
    <t>Program Administrator/Administrative Specialist, Bureau of Maternal Infant and Reproductive Health</t>
  </si>
  <si>
    <t>Proficient in Microsoft Office suite, including Word, Excel, PowerPoint and Access; Analytical, Excellent interpersonal, writing and oral communication skills; ability to draft and finalize correspondence; Experience working with confidential records; Ability to handle multiple and diverse assignments efficiently; Ability to work on teams and independently.   Data entry experience and proficiency with Microsoft Office applications is needed. Fluency in English and Spanish or French preferred.</t>
  </si>
  <si>
    <t>Apply online with a cover letter to https://a127-jobs.nyc.gov/.  In the Job ID search bar, enter: job ID number # 199247.   We appreciate the interest and thank all applicants who apply, but only those candidates under consideration will be contacted.</t>
  </si>
  <si>
    <t>Health Inspector, Bureau of Environmental Disease and Injury Prevention</t>
  </si>
  <si>
    <t>PUBLIC HEALTH SANITARIAN</t>
  </si>
  <si>
    <t>Env Health Assess and Comm</t>
  </si>
  <si>
    <t>**AMENDED IN SALARY:  $41,199.00 - $47,379.00 (Annual)   The mission of the Bureau of Environmental Disease and Injury Prevention is to prevent environmental disease and injury in homes, communities and the workplace, and to protect health by promoting healthy environments and health equity. The Bureau of Environmental Disease and Injury Prevention identifies and assesses environmental and occupational health risks in New York City through research, surveillance and investigations, and develops policies, programs and services to prevent related illnesses, injuries and death. The Bureau is comprised of three Programs - Healthy Homes, Environmental Health Assessment and Communications, and Injury and Violence Prevention and three support Offices - Research and Surveillance, Policy and Programming, and Emergency Planning and Operations.   DUTIES WILL INCLUDE BUT NOT BE LIMITED TO:   --Perform environmental, indoor air quality and suspected food poisoning investigations which include: Interviews, visual inspections in residential and commercial settings, review of records, independent environmental measurements, and sample collections at facilities and on premises in accordance with established procedures.  --Immediately notify, seek advice and counsel from office to advert and abate cases of situations in the field.  --Prepare investigative and emergency response reports and other required documentation.  --Prepare and serve Notices of Violations where specific violation of applicable laws and regulations are found.  --Notify and counsels client and facility/premise owner/operator regarding findings and remedial measures and eliminate or reduce hazardous environmental conditions.</t>
  </si>
  <si>
    <t>Prior inspection experience or work experience in the food industry; excellent oral and written communicative skills; attentive to detail; creative problem-solver; and, sound judgment and decision making skills.</t>
  </si>
  <si>
    <t>**MINIMUM QUALIFICATION REQUIREMENTS  (Revised 8.26.2015)  PLEASE DISREGARD THE ORIGINAL MQR **  **READ CAREFULLY:     ** 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five years of experience as a public health technician assisting sanitarians and engineers in carrying out the various elements of prevention and control programs affecting the public's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</si>
  <si>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Apply online with a cover letter to https://a127-jobs.nyc.gov/.  In the Job ID search bar, enter: job ID number #195897.    We appreciate the interest and thank all applicants who apply, but only those candidates under consideration will be contacted.</t>
  </si>
  <si>
    <t>Marine Oiler</t>
  </si>
  <si>
    <t>MARINE OILER(FERRY OPERATIONS)</t>
  </si>
  <si>
    <t>F&amp;Ga Marine Oilers-St George</t>
  </si>
  <si>
    <t>Under direct supervision, assists the marine engineer in the operation, maintenance and repair of motor ferry operation, auxiliary, and related equipment; performs related work.  EXAMPLES OF TYPICAL TASKS: Maintains appropriate levels of oil, lubricant in all main engines, ship service diesel generator, main propulsion equipment, shaft bearings, reduction gears, and pumps as needed to properly safeguard vessel equipment. Maintains and cleans lube oil stores. Operates and cleans oil filtration and centrifuge equipment. Greases/lubricates bearings, pumps and couplings. Adjusts steam burning boiler drafts and maintains proper combustion, pressure and water levels in boilers. Reads gauges and other indicators such as fuel oil pressure and temperature, steam pressure on heating boilers, etc. Fills out orders and logs. Assists the marine engineer in the operation, maintenance and repair of motor ferry operation, auxiliary and related equipment. Maintains and makes manual repairs on boilers and boiler auxiliaries under supervision of the marine engineer. Cleans, scrapes and/or paints compartments, bulkheads, auxiliary machinery, boiler room plates and bilges, and boilers as needed. Wipes, cleans and polishes equipment. In ferry terminals, operates heating boilers; cleans and adjusts burners; maintains boiler feed pumps; secures and cleans strainers; and maintains proper temperature and pressure in fuel oil system. Inspects below deck emergency and rescue equipment. Performs required duties at fire drills in accordance with United State Coast Guard and department regulations. Takes required actions in the event of an actual fire, rescue or other emergency. Pumps sludge tank to drums on deck and supervises their removal. Makes periodic inspections of all auxiliary machinery in engineering spaces. Examines hull for water leakage and bulkheads for water seepage and looks for structural damage in all below deck compartments. Reports routine findings to supervisor after making inspection. Reports any unusual situations to supervisor for immediate corrective action with a complete description of the problem. Uses bilge pumps to remove normal daily accumulated seepage from compartments. Examines shaft bearings, stern glands and bilges. Assists marine engineer tightening and renewing stern tube packing in shafts. Performs maintenance on items not in use (standby equipment). Disconnects shore power cable. Fills and maintains level in potable water tanks. Flushes line shaft bearings. Transfers oil from fuel barge to vessels. Performs assigned fueling duties under the direction of the marine engineer.</t>
  </si>
  <si>
    <t>MMC REQUIREMENT: The Merchant Mariner Credential (MMC) with endorsement must be maintained for the duration of employment.  MEDICAL/PHYSICAL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TWIC REQUIREMENT: At the time of appointment, candidates must possess a valid Transportation Worker Identification Credential (TWIC) issued by the U.S. Transportation Security Administration (TSA). A valid TWIC must be maintained for the duration of employment.</t>
  </si>
  <si>
    <t>THESE POSITIONS ARE IN ADDITION TO THOSE ADVERTISED FOR JOB ID # 174416.  Please visit www.nyc.gov/careers/search and search for Job ID Number: 195796.  For current City employees, please log into Employee Self Service (ESS) at https://hrb.nycaps.nycnet and follow the Careers link.  Your resume must include a chronological work history and salary earnings summary.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</si>
  <si>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32 hours/variable, including nights/weekends</t>
  </si>
  <si>
    <t>Technical Manager</t>
  </si>
  <si>
    <t>CAMA</t>
  </si>
  <si>
    <t>Supervising Medical Doctor, Bureau of School Health</t>
  </si>
  <si>
    <t>SH Medical</t>
  </si>
  <si>
    <t>PLEASE DISREGARD THE ORIGINAL SALARY  UPDATED SALARY RANGE:  $71.23  Flat Rate/Per Hour On-board Salary: 76.30 (Flat Rate per/Hour)  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--Supervise Field Physicians.  -- Work within the mandates, policies and protocols of the Office of School Health (OSH).  --Perform mandated physical examination (new entrant, sport physical, working paper physical)., Attend to the health needs of designated school community.  --Utilize the Automated Student Health Record (ASHR) to maintain adequate student record.  --Serve as a consultant to the school nurse and administration on school related health concerns.  --Support the development of school educational and prevention programs promoting the health and wellness of our students.  --Provide clinical assistance in the event of an environmental or communicable disease occurrence.  --Function as a liaison for students with community health providers to resolve school related issues.  --Ability to maintain good public relations and to communicate effectively within the school community.  --Support all medical initiatives put forth by the Office of School Health, e.g. Asthma, Reproductive health, Obesity and Diabetes Initiatives.  --Keep abreast of health management policy statements and emerging research within the health community affecting school health.  --Participate in School Health research activities as well as attend mandated DOHMH and Office of School Health training.  --Meet for all program meetings and Continuing Medical Education classes provided by the Office of School Health.</t>
  </si>
  <si>
    <t>**ALL CANDIDATES MUST POSSESS A VALID NEW YORK STATE LICENSE TO PRACTICE MEDICINE AND THIS LICENCE MUST BE MAINTAINED FOR THE DURATION OF EMPLOYMENT.</t>
  </si>
  <si>
    <t>Apply online with a cover letter to https://a127-jobs.nyc.gov/.  In the Job ID search bar, enter: job ID number # 199391.   We appreciate the interest and thank all applicants who apply, but only those candidates under consideration will be contacted.</t>
  </si>
  <si>
    <t>Research and Data Analyst</t>
  </si>
  <si>
    <t>DOI Investigator (EMP DIS) L1</t>
  </si>
  <si>
    <t>INVESTIGATOR (EMPLOYEE DISCIPL</t>
  </si>
  <si>
    <t>80 Maiden Lane</t>
  </si>
  <si>
    <t>Inspector General</t>
  </si>
  <si>
    <t>The candidate will perform highly confidential and sensitive investigations and inquiries concerning administrative misconduct and incompetence of agency officials and/or employees in the Division of Tenant Resources.    The selected candidate will:    -  Perform surveillances, interview subjects and witnesses, examine and analyze employee records and make recommendations.  -  Conduct preliminary research, develop and maintain case files, prepare reports, and analyze agency records.  -  Draft correspondence, file and serve documents and schedule administrative appearances.  -  Interpret rules, regulations, codes and policies.  -  Maintain accurate and complete records and files.  -  Generate weekly and monthly management reports.  -  May testify at hearings or other court proceedings.  -  May supervise a unit performing disciplinary investigations.  -  Handle other responsibilities as directed.</t>
  </si>
  <si>
    <t>1. A four-year high school diploma or its educational equivalent and four years of satisfactory full-time experience in one or more of the fields of accounting, auditing, correction administration, criminal justice administration and planning, forensic science, and security, or in a major operational area of the agency in which the appointment is to be made; or   2. A baccalaureate degree from an accredited college; or  3. Education and/or experience equivalent to ''1'' or ''2'' above.</t>
  </si>
  <si>
    <t>Social Worker, Bureau of Maternal Infant and Reproductive Health</t>
  </si>
  <si>
    <t>SOCIAL WORKER</t>
  </si>
  <si>
    <t>1. A Master's Degree in Social Work from an accredited school of social work.  Certification/License Requirements  For those who receive certification before September 1, 2004: A valid Certified Social Worker (CSW) certificate issued by the New York State Department of Education is required.  For those who receive certification after September 1, 2004: A valid Licensed Master Social Worker (LMSW) or Licensed Clinical Social Worker (LCSW) must be obtained within one year of the date of appointment. Employees who fail to obtain their LCSW or LMSW within one year after appointment will automatically have their probationary periods extended for no more than six months. Failure to obtain the LCSW or LMSW by the end of 18 months of service will result in dismissal.</t>
  </si>
  <si>
    <t>Excellent interpersonal, communication, presentation and writing skills.   Experience in public health, particularly in maternal &amp; child health, breastfeeding, early childhood development and/or homeless populations.    Fluent in English and Spanish or French.   Excellent computer skills (including MS Word, Excel, PowerPoint and Access).    Knowledge of guidelines and regulations for family engagement and services provision for NYC shelter residents.</t>
  </si>
  <si>
    <t>**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</si>
  <si>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Apply online with a cover letter to https://a127-jobs.nyc.gov/.  In the Job ID search bar, enter: job ID number # 199613.   We appreciate the interest and thank all applicants who apply, but only those candidates under consideration will be contacted.</t>
  </si>
  <si>
    <t>Project manager</t>
  </si>
  <si>
    <t>Capital Projects-VP</t>
  </si>
  <si>
    <t>Office of VP - Cap Proj</t>
  </si>
  <si>
    <t>Reporting to the Deputy Director, the Project Manager is responsible for delivering capital construction projects that meet user needs on-time, within budget and at the appropriate quality level.  The Project Manager will supervise, coordinate and monitor all in-house and/or outsourced architectural, engineering and construction management personnel to meet project needs and goals.  The selected candidate will focus on successful project delivery utilizing the support systems and resources made available by NYCHA.  The candidate will be expected to render all project management decisions, report on progress through the automated project management system and notify the Deputy Director and others when problems arise that require senior management intervention. Responsibilities include, but are not limited to the following:   1. Create project/construction schedules; serve as the single point of accountability from inception to completion for all capital projects in portfolio.  2. Coordinate and supervise activities of Support Staff to ensure adherence to performance schedules, compliance with design criteria, satisfaction of end-user needs, and quality and thoroughness of design as appropriate for the project.  3. Monitor budget status of projects during the design phase to ensure design progress is in accordance with budget and take corrective action as required.  4. Review design structures and examine contract documents  for construction, alteration or repair of buildings.  Review and coordinate pre-bid estimates; evaluate bid proposals; research bidder qualifications and compliance with bid requirements; meet with bidders as necessary; recommend contractors for award of bid contract.  5. Coordinate resolution of issues during the design process; examine design review comments from all project stakeholders and ensure they are adequately addressed in future design document revisions.  6. Ensure staff obtain required approvals during the design and construction phase and maintain appropriate project records. Ensure final project deliverables, including design plans, cost estimates and completed construction project; address the project goals identified in Project Charters.  7. Serve as day-to-day management contact with the Construction Manager or Capital Projects field staff monitoring the project ensuring on-time and on-budget performance.  8. Coordinate the activities of staff to ensure adequate on-site coverage of projects. Visit construction sites regularly to ensure project objectives are achieved.  9. Review Requests for Information (RFIs), Submittals (shop drawings, material samples, etc.), contractor or other consultants Requests for Payment and/or invoices, Change Orders, Extensions of Time, Schedule of Values, Progress Schedules and other project correspondence, and take appropriate necessary action.  10. Utilize and update the electronic project management system to maintain accurate and current project records; maintain schedule for the life cycle of the project; monitor project progress and any issues requiring follow-up through the automated project management system. 11. Resolve construction, scope and any coordination problems between NYCHA staff, contractors or the outsourced Construction Manager; recommend course of action where needed. 12. Review field inspection reports and ensure transmission of important issues to senior management via the project management system. 13. Manage timely close out of projects including full documentation of project  and payments.  Prepare presentations to professional, government , business, or community groups. 14. Perform related tasks as assigned by the Deputy Director; may perform supervisory duties in the absence of supervisor.</t>
  </si>
  <si>
    <t>1. Professional Engineer.   2. Exceptional leadership abilities.  3. Excellent written and verbal communication skills.  4. Seven (7) years of full time experience in the management of the repairs of private or public residential, commercial or industrial real estate properties, including energy supply, installation of the boilers, replacement of domestic gas piping, HVAC, lighting, low voltage systems, security and alarm systems, water, drainage, and plumbing.</t>
  </si>
  <si>
    <t>SPECIAL INSTRUCTIONS FOR NYCHA EMPLOYEES:  1.	Employees applying for promotional, title or level change opportunities must have served a period of one year in their current title and level (if applicable). 2.	Employees serving in the titles of or who meet the qualification requirements for Administrative Construction Project Manager, Administrative Inspector, Administrative Engineer, Administrative Architect, or Administrative Landscape Architect will be considered.</t>
  </si>
  <si>
    <t>Payroll Supervisor</t>
  </si>
  <si>
    <t>Human Resources</t>
  </si>
  <si>
    <t>For DoITT Employees Only  Please go to Employee Self Service (ESS), click on Recruiting Activities &gt; Careers, and search for Job ID # 199768 -or-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</si>
  <si>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Tracking and Monitoring Data Analyst</t>
  </si>
  <si>
    <t>Supervisor, Bureau of HIV/AIDS Prevention and Control</t>
  </si>
  <si>
    <t>SUPERVISING PUBLIC HEALTH ADVI</t>
  </si>
  <si>
    <t>HIV/AIDS Prevention</t>
  </si>
  <si>
    <t>** OPEN TO SUPERVISING PUBLIC HEALTH ADVISERS.  YOU MUST CLEARLY STATE YOUR CIVIL SERVICE STATUS ON YOUR RESUME OR COVER LETTER. ALL OTHER CANDIDATES WILL NOT BE SELECTED.   The Field Services Unit (FSU) of the HIV Epidemiology program of NYC DOHMH was established in June 2006 to assist HIV medical providers and patients diagnosed with HIV infection with linkage to care and partner services. In 2013, FSU field staff are working with all major HIV diagnosing provider in New York City (NYC), including tuberculosis clinics, and NYC jails.   DUTIES WILL INCLUDE BUT NOT BE LIMITED TO:   --Supervise Public Health Advisors level II staff assigned to field investigation and partner notification services.  --Conduct supplemental interviews and field investigations with patients to promote adherence to care, and increase partner notification and testing.  -- Educate patients and partner about HIV prevention and control.  --Perform medical chart review and abstraction.  --Conduct case reviews with field staff to assure quality.  --Assure that data is updated in the unit database.  --Review and follow up on case management reports.  -Assist with the ongoing training and development of field staff.  --Conduct outreach and professional relations activities with health care providers.,  --Assist with program review and evaluation.  --Assist with development of the protocols and data collection instruments.</t>
  </si>
  <si>
    <t>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</si>
  <si>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Good communication skills; fluent English and either Spanish or French/Creole preferred; NYS Driver's License highly desirable.</t>
  </si>
  <si>
    <t>Apply online with a cover letter to https://a127-jobs.nyc.gov/.  In the Job ID search bar, enter: job ID number # 195885.  We appreciate the interest and thank all applicants who apply, but only those candidates under consideration will be contacted.</t>
  </si>
  <si>
    <t>Budget Analyst, Budget Administration</t>
  </si>
  <si>
    <t>CONTRACT SPECIALIST</t>
  </si>
  <si>
    <t>Budget Administration</t>
  </si>
  <si>
    <t>Apply online with a cover letter to https://a127-jobs.nyc.gov/.  In the Job ID search bar, enter: job ID number # 200054.  We appreciate the interest and thank all applicants who apply, but only those candidates under consideration will be contacted.</t>
  </si>
  <si>
    <t>College Aide, Immunization Registry</t>
  </si>
  <si>
    <t>** College Aide ID (2nd Year Graduate)   The mission of the Bureau of Immunization (BOI) is to prevent the occurrence and transmission of diseases through immunization. The Bureau promotes the immunization of children and adults against numerous diseases such as Hepatitis B, Measles, Mumps and Rubella, Varicella, Diptheria, Tetanus, Pertussis, Haemophilus Influenzae Type B, Polio, Influenza and Pneumococcal disease and the Human Papillomavirus (HPV).   DUTIES WILL INCLUDE BUT NOT BE LIMITED TO:   Conduct site visits among participating providers to assist them with the installation of continuous temperature monitoring thermometers and to provide them with training., Assist with the implementation of the pilot test by configuring thermometers and by providing technical assistance. Analyze temperature log data received regularly., Investigate and resolve temperature excursion problems among refrigerator units immediately. Prepare data summary reports for the Project Manager. Serve as technical support throughout the pilot test., Assist with the distribution of job aids that will assist providers to easily follow VFC requirements., Assist the Project Manager with the recruitment of providers for participating in a pilot project including 250 VFC sites to test the feasibility o fusing continuous temperature monitoring.</t>
  </si>
  <si>
    <t>Strong network troubleshooting skills; Strong knowledge of networks and information systems; Some knowledge of computer programming and database coding languages (e.g., C++, SQL, etc.).</t>
  </si>
  <si>
    <t>Apply online with a cover letter to https://a127-jobs.nyc.gov/.  In the Job ID search bar, enter: job ID number # 200176.    We appreciate the interest and thank all applicants who apply, but only those candidates under consideration will be contacted.</t>
  </si>
  <si>
    <t>Civil Engineer Intern</t>
  </si>
  <si>
    <t>Bridge Inspection</t>
  </si>
  <si>
    <t>Under direct supervision, serves as Civil Engineering Intern in the Bridge Inspection Unit of the Bureau of Maintenance, Inspection and Operations.  Engages in research, investigations, or studies related to the inspection of the city's elevated infrastructure.  Develops designs and drawings and writes specifications.  Participates in field inspections of the bridges and tunnels under the city's jurisdiction.  Assists in the preparation of flag reports and requests remedial action.  Participates in the response to structural emergencies.  Performs other related duties.</t>
  </si>
  <si>
    <t>Ability to communicate effectively in verbal and written form.  Possession of a Motor Vehicle Driver's license valid in the State of New York is preferred.</t>
  </si>
  <si>
    <t>Resumes may be submitted electronically using the following methods:  For City employees only, go to Employee Self Service (ESS), Recruiting Activities, Careers, and search for Job ID# 200361.  For other applicants go to www.nyc.gov/careers and search for Job ID# 200361.  Your resume must include a chronological work history and salary earnings summary.  Appointments are subject to OMB approval.  Only candidates selected for an interview will be contacted.  No telephone inquiries please.</t>
  </si>
  <si>
    <t>35hrs</t>
  </si>
  <si>
    <t>Deputy Executive Director of Administration</t>
  </si>
  <si>
    <t>DEPUTY EXECUTIVE DIRECTOR (CIV</t>
  </si>
  <si>
    <t>A baccalaureate degree, preferably a MBA/CPA or related degree, from an accredited college or university, and at least eight to ten years of overall professional experience, with five or more of those years of broad financial and operations management experience.  Experience of having had the final responsibility for the quality and content of all financial data, reporting and audit coordination for either a division or significant program area and has preferably overseen a human resources function previously.  A successful track record in setting priorities; keen analytic, organizational and problem solving skills which support and enable sound decision making.   Excellent communication (written and verbal) and interpersonal skills with an ability to prioritize, negotiate and work with a variety of internal and external stakeholders. Has the ability to multi-task in a fast-paced environment.   A track record of building and maintaining strong, positive relationships with staff, Board members and the community.</t>
  </si>
  <si>
    <t>Experience performing administrative duties at an executive level; management-level budget administration; Human Resources management; senior-level problem-solving</t>
  </si>
  <si>
    <t>For City employees, apply through Employee Self Service (ESS) under recruiting activities Search for Job ID#: 200266   For all other applicants, go to www.nyc.govcareerssearch Search for Job ID#: 200266   NO PHONE CALLS PLEASE ONLY THOSE CANDIDATES CONSIDERED FOR AN INTERVIEW WILL BE CONTACTED</t>
  </si>
  <si>
    <t>Grants Management Associate</t>
  </si>
  <si>
    <t>Systems Administrator - Computer Software</t>
  </si>
  <si>
    <t>All resumes are to be submitted electronically.  Current City Employees:   Please log into Employee Self Service (ESS) at https://hrb.nycaps.nycnet, follow the Careers link and search for Job ID number 192756.  All other applicants: Please go to www.nyc.gov/careers/search and search for Job ID Number 192756.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</si>
  <si>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 Microsoft Certified Professional. (2) Technically proficient in more than one language and platform.Expertise and knowledge of building large-scale information systems. (3) Experience in Javascript frameworks like Backbone, AngularJS. (4) Experience in Responsive design frameworks like Bootstrap. (5) Experience in GIS tools and map integration - ESRI ArcGIS, Google, Bing, Pictometry, OpenGeo etc. (6) Experience in Wireless/Mobile/Disconnected architecture/applications. (7) Experience in online payment implementation. (8) Application design expertise with large permit management systems. (9) Exposure to Open Source technology stacks - LAMP, Ruby on Rails etc. (10) Working knowledge in Business Intelligence and Decision Support Systems. (11) Prior experience in federal/state/local government projects.</t>
  </si>
  <si>
    <t>All resumes are to be submitted electronically.  Current City Employees:   Please log into Employee Self Service (ESS) at https://hrb.nycaps.nycnet, follow the Careers link and search for Job ID number 192759.  All other applicants: Please go to www.nyc.gov/careers/search and search for Job ID Number 192759.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</si>
  <si>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Electrical Engineer</t>
  </si>
  <si>
    <t>ELECTRICAL ENGINEER</t>
  </si>
  <si>
    <t>Design-Engineering</t>
  </si>
  <si>
    <t>Office Of Design</t>
  </si>
  <si>
    <t>1.	Eight plus years of experience in electrical engineering projects design. 2.	Expertise in electrical engineering design typical for residential and commercial properties and community centers; new work and renovations.  This includes, but not limited to design, trouble-shooting, repair, inspection, operation and maintenance of electrical systems and devices for power, lighting, fire alarm system and devices, motors and motor controls, intercom, CCTV and devices, voice and data, and lightning protection. 3.	Experience in development of construction documents. 4.	Strong Micro Station/AutoCAD skills. 5.	Knowledge of current NYC BC, NEC, FDNY, NFPA and other related Codes and Standards, and CSI Standard. 6.	Experience presenting solutions to project teams and clients. 7.	Strong written and verbal communication skills; interpersonal skills. 8.	Strong leadership and organizational skills. 9.	NICET and LEED AP certifications preferred.</t>
  </si>
  <si>
    <t>Program Specialist</t>
  </si>
  <si>
    <t>CONSULTANT (EARLY CHILDHOOD ED</t>
  </si>
  <si>
    <t>Excellent interpersonal skills; exceptional written and communication skills; excellent and demonstrable ability to develop verbal and written presentations</t>
  </si>
  <si>
    <t>Click on the ''Apply now'' button.</t>
  </si>
  <si>
    <t>Mechanical Engineer</t>
  </si>
  <si>
    <t>MECHANICAL ENGINEER</t>
  </si>
  <si>
    <t>Under general supervision prepares or supervises the preparation, examination or review of the mechanical engineering portions or aspects of the basic design plan for major projects such as construction, remodeling, operation, maintenance or repair of public works, structures or installations. Prepares designs, plans, contract and working drawings, contract specifications and other technical specifications.   Supervises the conduct of construction inspection operations with particular reference to mechanical installations or apparatus, or in the inspection or testing in a laboratory, manufacturer's plant or on a job site of equipment or materials to be incorporated in public works, plants or structures or the inspection of premises, in connection with the issuance of requisite and pertinent permits and compliance with the provisions of law, rule and regulation.   Examines the mechanical engineering aspects of plans for buildings or structures to secure adherence to the provisions of the Building Code and other pertinent laws, rules and regulations.  May sign and seal engineering and other official documents.</t>
  </si>
  <si>
    <t>Experience in AutoCad necessary.  Possession of a NYS Driver's License which must be maintained during the length of employment.</t>
  </si>
  <si>
    <t>Appointments are subject to Office of Management and Budget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</si>
  <si>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now button.''</t>
  </si>
  <si>
    <t>Monday - Friday / 35 Hours</t>
  </si>
  <si>
    <t>Application Examiner, Office of Vital Records (Corrections and Amendments Unit)</t>
  </si>
  <si>
    <t>**OPEN TO PERMANENT CLERICAL ASSOCIATES ONLY. YOU MUST CLEARLY STATE YOUR CIVIL SERVICE STATUS ON YOUR RESUME OR COVER LETTER.  ALL OTHER RESUMES WILL NOT BE CONSIDERED.  The NYC Department of Health and Mental Hygiene (DOHMH) is an agency recognized worldwide for being a leader in public health.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The Office of Vital Records has 2 openings for Clerical Associate IV to work in the Corrections Unit.  This position is only open to permanent Clerical Associates.  The Corrections Unit is responsible for processing 35,000 applications annually to correct and amend birth and death certificates.    -	Process birth and death applications for various types of corrections including Adoptions and Paternities.   -	Deliver excellent customer service, including resolving and addressing customer problems.  -	Review confidential documents submitted with application for corrections. 	 -	 Answer and respond to telephone inquiries from other City, State and Federal agencies.  -	Addresses and solves complex problems regarding the correction of certificates.  -	 Perform other related clerical support functions as assigned.</t>
  </si>
  <si>
    <t>Apply online with a cover letter to https://a127-jobs.nyc.gov/.  In the Job ID search bar, enter: job ID number # 192961.   We appreciate the interest and thank all applicants who apply, but only those candidates under consideration will be contacted.</t>
  </si>
  <si>
    <t>BTS - Business Analyst</t>
  </si>
  <si>
    <t>Ctywd Paymts &amp; Rcvbles-Ops</t>
  </si>
  <si>
    <t>NOTE: This position is open to applicants who filed for the Open Competitive Computer Specialist (SW) Exam (#6020), the Promotional Computer Specialist (SW) Exam (#6514), or those who are already permanent in the Computer Specialist (SW) title. Please indicate in your cover letter whether you have filed for any of these exams or are already permanent in the Computer Specialist (SW) title. If you do not include this information in your cover letter, you will not be considered for an interview. Applicants who filed for an exam will be required to produce a copy of their Order Confirmation Receipt at time of interview for verification.  Click the ''Apply Now'' button.  While we appreciate every applicant's interest, only those under consideration will be contacted.</t>
  </si>
  <si>
    <t>Public Marketing Advisor</t>
  </si>
  <si>
    <t>LongTerm Planning&amp;Sustainablty</t>
  </si>
  <si>
    <t>5 years of satisfactory full-time professional experience related to the duties described above preferred.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</si>
  <si>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</si>
  <si>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t>
  </si>
  <si>
    <t>Training &amp; Technical Assistance Evaluator, Bureau of HIV/AIDS Prevention and Control</t>
  </si>
  <si>
    <t>HIV/AIDS Care &amp; Treatment</t>
  </si>
  <si>
    <t>Must have knowledge of HIV/AIDS, HIV Care and Prevention activities with those who are at higher risk for contracting HIV and with HIV positive individuals. Experience and the ability to conduct evaluation activities including, data entry, data analysis and data reporting. Knowledge of training/TA evaluation methods. Excellent written, oral, and interpersonal skills; ability to handle multiple and diverse assignments and priorities; experience working with professional staff at CBOs and HDs. Poses an understanding of Adult Learning Principles and how to utilize them in presentations, training and technical assistance that is evidence based.  Proficient in Microsoft Word, Excel, and PowerPoint; ability to design materials, handouts, questionnaires, and diplomatic ability to navigate within Health Departments and Community Based Organizations with different needs.</t>
  </si>
  <si>
    <t>Apply online with a cover letter to https://a127-jobs.nyc.gov/.  In the Job ID search bar, enter: job ID number #192950.   We appreciate the interest and thank all applicants who apply, but only those candidates under consideration will be contacted.</t>
  </si>
  <si>
    <t>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</si>
  <si>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The preferred candidate should possess the following: 3+ years experience serving as an ACCR  Level 2 or Call Center Supervisor at NYC 311; professional experience managing or supervising work teams in a large Call Center environment; demonstrated ability to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strong business writing and business math skills; strong customer and quality focus; excellent planning and problem solving skills; advanced project management skills; superior organization, presentation, and facilitation skills; ability to manage multiple tasks simultaneously with tight deadlines; and ability to interface effectively with executive level management. Prior work experience as a Call Center Manager or Call Center Supervisor is essential for this position.</t>
  </si>
  <si>
    <t>NOTE THAT THE SUCCESSFUL CANDIDATE SHOULD BE ENROLLED TO TAKE THE NEXT CIVIL SERVICE EXAM FOR ADMINISTRATIVE MANAGER (NON-MANAGERIAL) TITLE.</t>
  </si>
  <si>
    <t>Please go to Employee Self Service (ESS), click on Recruiting Activities &gt; Careers, and search for Job ID #193109 or click the ''Apply Now'' button bellow.    SUBMISSION OF A RESUME IS NOT A GUARANTEE THAT YOU WILL RECEIVE AN INTERVIEW.  APPOINTMENTS ARE SUBJECT TO OVERSIGHT APPROVAL.</t>
  </si>
  <si>
    <t>Due to the necessary duties of this position in a 24/7 operation, candidate may be required to work various shifts such as weekends and/or nights/evenings. It is anticipated that this position will start as an evening Call Center Manager position.</t>
  </si>
  <si>
    <t>Technical Project Manager, Bureau of IT Solutions and Delivery</t>
  </si>
  <si>
    <t>IT Strategy Project Management</t>
  </si>
  <si>
    <t>Apply online with a cover letter to https://a127-jobs.nyc.gov/.  In the Job ID search bar, enter: job ID number #193753.    We appreciate the interest and thank all applicants who apply, but only those candidates under consideration will be contacted.</t>
  </si>
  <si>
    <t>Purchasing Agent - Buyer, Office of the Agency Chief Contracting Officer</t>
  </si>
  <si>
    <t>Acco/Contracts</t>
  </si>
  <si>
    <t>The Office of the Agency Chief Contracting Officer (ACCO) within the Department  of Finance is seeking to hire an exceptional, highly motivated, detail-oriented Procurement Analyst, LII,  as a Purchasing Agent - Buyer in the Bureau of the Agency Chief Contracting Officer (ACCO).   DUTIES WILL INCLUDE BUT NOT BE LIMITED TO:   --As a Purchasing Agent-Buyer, your duties will include: Carry out all procurement activities in full compliance with New York City procurement rules and laws, and in accordance with procedures established in the DOHMH ACCO's Office.  --Review purchase requisitions to ensure accuracy and clarity, and to ensure that all required documents and justifications are provided for the procurement record.  -- For solicitations subject to competitive procurement methods under the New York City Procurement Policy Board Rules, develop, draft, edit and finalize solicitation documents.  --Issue solicitations, receive bids, accurately tally results, and prepare purchase order packages for approval.  --Ensure that recommended vendors are responsive, responsible vendors that offer the lowest bid price.  --For purchases that do not require competition, ensure that the selected vendors are responsive, responsible, and offer fair and reasonable pricing.  --For purchases against requirements contracts, ensure that pricing coincides with the current requirements contract, and that the specifications of the work or items required by DOHMH fall within the parameters of the requirements contract.  --Coordinate and communicate with vendors, and internal and external partners in a clear, professional and polite manner.   --Represent the agency at internal and external meetings as requested.  -- Promote increased utilization of City-certified M/WBE vendors, and assist in the implementation of Mayoral and other initiatives related to procurement.  -- Utilize Agency and Citywide automated systems in the processing and approval of procurement actions and contract awards.   Work on special projects as necessary.</t>
  </si>
  <si>
    <t>Excellent written, oral and interpersonal communication abilities. Able to communicate clearly, accurately and concisely. Highly organized and exceptionally detail-oriented. Successful experience working under strict deadlines. Comfortable working with multiple automated systems. Experience using FMS, VENDEX, SBS's MWBE database, DCAS requirement contracts.</t>
  </si>
  <si>
    <t>Apply online with a cover letter to https://a127-jobs.nyc.gov/.  In the Job ID search bar, enter: job ID number # 196864.   We appreciate the interest and thank all applicants who apply, but only those candidates under consideration will be contacted.</t>
  </si>
  <si>
    <t>Project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</si>
  <si>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Sustainability seeks to hire a Project Engineer for the Office of Green Infrastructure, located in Queens, NY.   In the Office of Green Infrastructure, under direct supervision, applicant will perform  entry level project management work in office or field and receive basic training in engineering techniques to manage stormwater runoff.  Duties related to green infrastructure include field investigation for potential green infrastructure construction; manage design and construction projects; review or examine plans for green infrastructure; check shop drawings; inspect construction operations by observing, checking and certifying the installation of materials/equipment and attests to performance and tests of materials; engage in research, investigation, or studies related to the engineering functions or activities of the Office of Green Infrastructure.</t>
  </si>
  <si>
    <t>Strong verbal and written communication skills are required.  Familiar with soil mechanics, hydraulic analysis, borings, survey, and general civil engineering design and construction.    Computer skills: Word and Excel required.  CAD and/or GIS are preferred.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</si>
  <si>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t>
  </si>
  <si>
    <t>151 East 151st St, Bronx, NY</t>
  </si>
  <si>
    <t>Laboratory Helper</t>
  </si>
  <si>
    <t>LABORATORY HELPER</t>
  </si>
  <si>
    <t>OCME-DNA</t>
  </si>
  <si>
    <t>SPECIAL NOTE 1. Selected candidates will be required to provide a DNA sample by swabbing.</t>
  </si>
  <si>
    <t>TO APPLY, PLEASE SUBMIT RESUME AND COVER LETTER TO: https://a127-jobs.nyc.gov   JOB ID # 193881</t>
  </si>
  <si>
    <t>Water Resources Analyst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</si>
  <si>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City Research Scientist to support the development of city-wide Stormwater Management Program according to the State Pollutant Discharge Elimination System Municipal Permit - SPDES No.NY0287890 (MS4 Permit). As part of the Green Infrastructure and stormwater management program, the City will develop a pollution prevention/good housekeeping program for municipal facilities and operations within the separately sewered and direct drainage areas. Under general supervision, the selected candidate will provide support for the pollution prevention/good housekeeping program development, site inspections, identification of management practices, policies and procedures that will be implemented to reduce or prevent the discharge of pollutant of concerns from municipal facilities and operations. He/she will assist the senior engineer with contract management tasks including but not limited to preparation of scopes of work and cost estimates, monitoring project phases to ensure compliance with timelines and deliverables, report preparations, budget tracking, coordinating meetings with internal and external stakeholders. The candidate will perform special studies as assigned to support other MS4 permit and stormwater projects such as planning, coordination, implementation and assessment of green infrastructure demonstration projects in priority MS4 waterbodies; engineering and design research, investigations, studies and calculations; and site-specific recommendations for stormwater management and pollution prevention practices. Additional responsibilities include but are not limited to research and quantitative/statistical analysis of data related to water quality, land use, mapping, and green infrastructure planning.</t>
  </si>
  <si>
    <t>The ideal candidate will have demonstrated experience in the field of environmental science and water resources planning, with competency in stormwater master planning,design or review of stormwater management practices, site and facility inspections for stormwater, water quality and/or erosion control projects, preparation of stormwater pollution prevention plans and permit deliverables. Experience with ESRI software and spatial data analysis, water resources and stormwater management concepts are highly desired. Familiarity with pollutants of concern commonly associated with municipal facilities and operations, stormwater best management practices (BMPs), green infrastructure and low-impact development are a plus. This position will be part of a highly dynamic team working on a range of complex tasks simultaneously. The most suitable candidate would also possess the following skills:  Profiency in GIS Strong analytical skills, with attention to detail. Excellent written and oral communications skills. Ability to prioritize and perform multiple tasks under strict deadlines. Team player, to work with multiple senior managers and staff teams to help achieve the strategic vision of the Department.</t>
  </si>
  <si>
    <t>Inspector,  Bureau of Veterinary and Pest Control Services</t>
  </si>
  <si>
    <t>**AMENDED IN SALARY:  41,199.00 - $ 47,379.00 (Annual)   The Bureau of Veterinary and Pest Control Services protects the public from animal/vector borne diseases, animal hazards, animal nuisances from uncontrolled or unregulated animals, rodent populations, and pathogens from vector-borne disease carrying mosquitoes.  These goals are achieved, by conducting inspections, exterminations and cleanup of properties that have failed compliance inspections.   DUTIES WILL INCLUDE BUT NOT BE LIMITED TO:   --Inspect private properties, parks, business establishments, multi-family housing campuses, stores, schools, catch basins, sidewalks,&amp; any other applicable city areas for rat infestations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--May issue violations and Tribunal summonses for non-compliance with the NYC Health Code and the NYS Sanitary Code, and may attend and testify at ECB hearing.  --Evaluate presence of contracted pest control service and equipment.</t>
  </si>
  <si>
    <t>Excellent written and oral communications skills; experience using database systems, be Flexible, adaptable, customer-focused, and goal-oriented with a commitment to high standards of excellence; exceptional interpersonal, organizational, strategic thinking and quantitative/qualitative skills.</t>
  </si>
  <si>
    <t>Apply online with a cover letter to https://a127-jobs.nyc.gov/.  In the Job ID search bar, enter: job ID number #197103.   We appreciate the interest and thank all applicants who apply, but only those candidates under consideration will be contacted.    Position #s: 004423, 004424, 004425, 004426, 004428, 004429, 004430, 004432, 004433, 004449</t>
  </si>
  <si>
    <t>Technical Researcher</t>
  </si>
  <si>
    <t>Research &amp; Program Evaluation</t>
  </si>
  <si>
    <t>The following are additional desired attributes:  Understanding of housing policy, concepts and theories; Knowledge of NYC housing landscape; Strong data visualization skills, using Microsoft PowerPoint and Excel</t>
  </si>
  <si>
    <t>Apply On-Line</t>
  </si>
  <si>
    <t>Supervising MD, Bureau of School Health</t>
  </si>
  <si>
    <t>Apply online with a cover letter to https://a127-jobs.nyc.gov/.  In the Job ID search bar, enter: job ID number # 195272.  We appreciate the interest and thank all applicants who apply, but only those candidates under consideration will be contacted.</t>
  </si>
  <si>
    <t>Software Development Manager</t>
  </si>
  <si>
    <t>Under managerial direction, perform extremely difficult, responsible and complex work in planning, coordinating and overseeing the development and progress of major IT projects. This will include making determination of costs, of time estimates and of requirements associated with each IT project. The candidate will be responsible for, design, development, maintenance, enhancement and support of all agency applications on web, client-server, mainframe and network platforms. The candidate will lead in-house development teams, as well as consultant teams, while working on a variety of complex projects simultaneously, in addition to performing related work. The candidate will report directly to the Director of the Project Management Office. The candidate will have wide latitude for the exercise of independent judgment and initiative.                                                                                                                         The principle responsibilities of the position will be to: define project scope, goals and deliverables that support business objectives in collaboration with stakeholders and senior management; apply project management concepts, principles, and practices for delivering tactical or strategic projects that are high in complexity; serve as an in-house expert and authority regarding computer application development for programs of varying degrees of complexity and specialization; monitor project activities and resources in order to mitigate risk; supervise a programming staff engaged in work involving computer application development; work closely with Project Management Office to ensure completion of projects on-time and on-budget; implement or maintain quality assurance processes; contribute to DOT's strategic planning initiatives by suggesting/understanding available technology options to satisfy current and future business needs; create and maintain strategic partnership between business needs and technology delivery; effectively communicate project expectations to team members and stakeholders in a timely and coherent fashion; ensure successful completion of solution implementations utilizing strong leadership, project and resource management skills; create and maintain application development project plans that communicate tasks, milestone dates, status and resource allocation; set up Software Development Life Cycle (SDLC) processes following standard development methodologies (Agile Scrum/Waterfall/RUP); guide teams to adapt SDLC best practices; understand user requirements and categorize them for release planning; analyze abstract business problems and help create designs and architectures to solve them; brainstorm and communicate solution ideas with the team, clients, and management to ensure all stakeholders are engaged and are part of the solution; show expertise in using project management tools such as MS-Project, Project Server, Team Foundation Server or Primavera; determine appropriate products or services, in conjunction with our clients or customers, to define the scope, requirements, and deliverables on each project; participate in phase, milestone, and final project reviews; give presentations or briefings on all aspects of the various projects; present project health/status using reports and dashboards; identify project documentation requirements or procedures; develop and implement product release plans; coach, mentor, motivate and supervise project team members, and influence them to take positive action and accountability for their assigned work; show strong analytical, decision-making and problem solving skills; present good communication, presentation and leadership skills.</t>
  </si>
  <si>
    <t>Preference will be given to candidates possessing a PMP Certification in Project Management; and a minimum of eight (8) years of experience in successfully overseeing medium to large scale projects containing sub-projects and distinct deliverables. Experience in managing application development projects using Microsoft .NET, Open Source (LAMP/ Drupal/ Ruby on Rails), Java/ J2EE/ WebSphere, and utilization of Microsoft Project and other project management tools on highly technical, large scale projects are desired. Prior experience in federal/state/local government projects will be a plus.</t>
  </si>
  <si>
    <t>All resumes are to be submitted electronically.  Current City Employees:   Please log into Employee Self Service (ESS) at https://hrb.nycaps.nycnet, follow the Careers link and search for Job ID number 195273.  All other applicants: Please go to www.nyc.gov/careers/search and search for Job ID Number 195273.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</si>
  <si>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Clinical Supervisor/NYC Supported Transition and Recovery Team (NYCSTART)/Mental Health</t>
  </si>
  <si>
    <t>SUPERVISOR II SOCIAL WORK</t>
  </si>
  <si>
    <t>Mental Health</t>
  </si>
  <si>
    <t>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with a total value of over $200 million. Bureau staff is responsible for managing the development, implementation, and oversight of ongoing and new contracted mental health programs.  The NYC Supported Transition and Recovery Team (NYC START) is a specialized program providing services to shorten the duration of untreated psychosis and improve linkage to care and community supports for New Yorkers experiencing a first episode of psychosis.  The program collaborates with hospital treatment teams and discharge planners for optimal after care plans, assist with linkage to out-patient services and community supports, provides care coordination services in the community for three months following a hospital discharge, and works with community treatment providers, families and other supports to promote successful community engagement.  Reporting to the Deputy Director of NYC START, the Clinical Supervisor will:  -	Provide clinical and administrative supervision to clinical care coordinators (masters level social workers) providing care coordination services in the community to individuals experiencing a first episode of psychosis.  -	Review cases to maintain quality clinical decision making and documentation.  -	Participate in Quality Assurance reviews and special projects.  -	Respond to hospital reports and review clinical material to determine if individuals referred to NYC START meet program criteria.  -	Participate in case conferences to assess quality and appropriateness of services and promote linkage to care and resources in the community.  -	Provide support to clinical care coordinators, families, and / or direct clinical services to consumers to manage and stabilize crisis situations.  -	Work collaboratively with other NYC START team members and perform other duties as assigned.</t>
  </si>
  <si>
    <t>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</si>
  <si>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LCSW; Two (2) years experience providing clinical and administrative supervision. Significant clinical experience with adult with mental illness.  Extensive knowledge of community mental health resources; excellent interpersonal and communication skills; ability to interface with service providers from all sectors of the services system; strong organizational skills; proficiency with basic Microsoft Office applications (Work, Excel); prior experience with first episode psychosis population or services a plus.</t>
  </si>
  <si>
    <t>MQR** Additional Information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t>
  </si>
  <si>
    <t>Apply online with a cover letter to https://a127-jobs.nyc.gov/.  In the Job ID search bar, enter: job ID number #197159.    We appreciate the interest and thank all applicants who apply, but only those candidates under consideration will be contacted.</t>
  </si>
  <si>
    <t>311 Escalation Line Team Leader</t>
  </si>
  <si>
    <t>ASSOCIATE CALL CENTER REPRESEN</t>
  </si>
  <si>
    <t>The successful candidate will serve as a 311 Escalation Line Team Leader reporting to the 311 Customer Service Center. Responsibilities will include: assist Call Center Representatives (CCRs) in 24/7 customer service operations; monitor CCR performance; identify coaching needs to ensure quality customer service; handle priority calls and escalated calls; provide support for 311 operations and customer service programs; maintain detailed documentation; prepare reports using computer programs and spreadsheet applications; maintain and update database systems; communicate updates as needed; conduct team meetings as needed; gather and validate content requests; utilize automated systems, workforce management tools, complex applications, and call center technologies to support data-driven strategies; and assist in coordination of special projects as assigned. Note special working conditions for the Associate Call Center Representative position - Some of the physical activities performed and environmental conditions experienced include: sitting for extended periods of time with headset on while monitoring two computer screens; speaking calmly and clearly in order to elicit information and provide instruction and information to continuous flow of callers; listening carefully to clearly understand information; making responsible judgments where timing is critical; and sitting within hearing distance of others working under similar conditions.</t>
  </si>
  <si>
    <t>1. A baccalaureate degree from an accredited college and one year of satisfactory, fulltime experience in a customer service or public relations capacity; or  2. An associate degree from an accredited college and three years of satisfactory, fulltime experience in a customer service or public relations capacity; or  3. A four-year high school diploma or its educational equivalent and four years of satisfactory, full-time experience as described in ''2'' above. Each year of satisfactory, full-time experience working for New York City government in a customer service or public information capacity may be substituted for up to two years of this experience. College credit may be substituted for the experience in a customer service or public information capacity on the basis of 64 semester credits for each year of the experience described in ''2'' above.  To be eligible for assignment to Assignment Level II, candidates must have, in addition to meeting the above Qualification Requirements, either:  a) two more years of satisfactory full-time experience in a customer service or public information capacity; or  b) One more year of full-time satisfactory experience working for New York City government in a customer service or public information capacity.  However, all candidates for Assignment Level II must have at least one additional year of customer service or public information experience.</t>
  </si>
  <si>
    <t>The preferred candidate should possess the following: 3+ years of full-time satisfactory professional experience as a Call Center Representative (CCR); recent QA average of 90 or above; overall performance evaluation rating of Good or higher; professional experience assisting or supervising work teams in a large call center environment; demonstrated knowledge of call center best practices, performance indicators, call center telephony, and application technologies; advanced written and verbal communication skills; strong leadership, collaboration, and team building skills; strong customer and quality focus; excellent planning and problem solving skills; knowledge of advanced functions of Microsoft Office programs such as Word, Excel, Access, Visio, and PowerPoint; experience using customer service technical applications and related technologies for reporting and quality assurance; excellent organization and facilitation skills; strong time management skills; and ability to handle multiple tasks simultaneously under tight deadlines in a fast paced environment.</t>
  </si>
  <si>
    <t>To Apply For Internal Employees Only Please go to Employee Self Service (ESS), click on Recruiting Activities &gt; Careers, and search for Job ID #197316  SUBMISSION OF A RESUME IS NOT A GUARANTEE THAT YOU WILL RECEIVE AN INTERVIEW APPOINTMENTS ARE SUBJECT TO OVERSIGHT APPROVAL</t>
  </si>
  <si>
    <t>College Aide, Bureau of Communicable Diseases</t>
  </si>
  <si>
    <t>College Aide (2nd Year Graduate)    The Bureau of Communicable Disease tracks over 70 infectious diseases and investigates disease outbreaks in New York City.   The Bureau investigates approximately 30 foodborne outbreaks a year and participates in many multi-state investigations.  The Bureau seeks a qualified individual to work as a foodborne epidemiologist to perform investigations of food and waterborne illness and to interface with other city, state and national agencies regarding foodborne disease surveillance and outbreak investigations.  The College Aide will perform the following duties:  -Investigate reported foodborne disease cases which includes conducting detailed hypothesis generating interviews of salmonellosis cases.  -Assist with foodborne outbreak investigations.  -Conduct data entry, data management, and data analysis of foodborne disease surveillance and outbreak data.  -Assist with other disease investigations within the Bureau where necessary.</t>
  </si>
  <si>
    <t>Excellent verbal and written communication skills. Interest in infectious disease epidemiology.</t>
  </si>
  <si>
    <t>Apply online with a cover letter to https://a127-jobs.nyc.gov/.  In the Job ID search bar, enter: job ID number # 216454.    We appreciate the interest and thank all applicants who apply, but only those candidates under consideration will be contacted.</t>
  </si>
  <si>
    <t>Clerical Associate, Bureau of Veterinary and Pest Control Services</t>
  </si>
  <si>
    <t>off of Veter Public Health S</t>
  </si>
  <si>
    <t>ONLY CANDIDATES WITH PERMANENT STATUS AS A CLERICAL ASSOCIATES WILL BE CONSIDERED FOR THIS POSITION. PLEASE CLEARLY STATE YOUR CIVIL SERVICE STATUS ON YOUR RESUME OR COVER LETTER. ALL OTHER CANDIDATES WILL NOT BE CONSIDERED.  The Office of Veterinary Health Services licenses animal handling establishments, horses and issues permits for wild or exotic animal exhibitions in NYC and enforcing the health code related to animals and public health. Under the direction of the Code Enforcement Supervisor the successful candidates will perform work in various aspects of the application, license issuance process and reports.   DUTIES WILL INCLUDE BUT NOT BE LIMITED TO:   --Review all information for compliance with applicable laws and policies on Pet Shop rules and protocols.  -- Respond to Freedom of Information (FOIL) requests.  -- Provide guidance and educating the community on regulations and animal handling establishments.  -- Perform data entry and retrieval, maintain and file Code Enforcement records.  -- Perform work assignments to meet deadlines, organize, maintain and continually update files to improve efficiency and accessibility.  -- Sort of records, files and reports using alphabetical and numerical procedures to material as received in either primary or secondary file locations.  -- Assist supervisor with various special projects.</t>
  </si>
  <si>
    <t>Excellent interpersonal and team skills -Outstanding written and oral skills -Proficient with Microsoft Access, Word, Excel.</t>
  </si>
  <si>
    <t>Apply online with a cover letter to https://a127-jobs.nyc.gov/.  In the Job ID search bar, enter: job ID number # 216503.   We appreciate the interest and thank all applicants who apply, but only those candidates under consideration will be contacted.</t>
  </si>
  <si>
    <t>SUPERVISOR OF MECHANICAL INSTALLATION &amp; MAINTENANCE L-III</t>
  </si>
  <si>
    <t>SUPERVISOR OF MECHANICAL INSTA</t>
  </si>
  <si>
    <t>Tech Svcs-Fire Safety</t>
  </si>
  <si>
    <t>Under general supervision of the Coordinator for the Fire Safety Unit (FSU), the Supervisor of Mechanical Installations and Maintenance Level III will be responsible for various aspects of FSU operation, including but not limited to the management/administration/inspection of contracts supporting the following systems: standpipe/sprinklers, fire alarms, range hood suppression and roof tanks.  Responsibilities include, but are not limited to the following:    1.      Oversee contract management for various Fire Safety contracts including tracking capacity and term. 2.      Prepare and/or modify existing contract specifications for new contract solicitation and registration.  3.      Act as subject expert for Fire Alarms, Range Suppression Systems, Roof Tanks, and Standpipes. 4.      Review all work repair request and invoices authorized by FSU. 5.      Conduct regulatory agency (DOB/FDNY) inspections and ensure compliance.  6.      Meet with contractor at Pre-Start and Monthly Production Schedule Meetings.  7.      Review contractor's proposals for work to ensure contract code compliance for work authorized by FSU. 8.      Issue correspondence to FSU contractors to ensure compliance with all contractual responsibilities as outlined in the contract specifications.  9.      Prepare all administrative documents for contract set up in Oracle (NTP's, Prestart, 106-108 doc., change orders, etc.).   10.    Review DOB filings and work permits. 11.    Create, monitor and close work orders in Maximo.  12.    Monitor and follow through to completion of oracle pre-contract releases authorized by FSU.  13.    Perform periodic vendor compliance inspections of work authorized outside of FSU.</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</si>
  <si>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</si>
  <si>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1.	Knowledge of FDNY, NYC Department of Buildings, Department of Environmental Protection and Department of Health codes and regulations as they relate to the installation, maintenance and inspections of Fire Safety Systems. 2.     Broad knowledge of sprinkler, standpipe and plumbing system. 3.     Ability to review and interpret drawings and specifications. 4.     Knowledge of requirement contracts. 5.     Ability to handle multiple assignments simultaneously and meet stringent deadlines. 6.     Proficiency with Microsoft Office applications: Outlook, Word, Excel. 7.     Proficiency with Oracle, Apex, Maximo and Movaris applications.</t>
  </si>
  <si>
    <t>City Medical Specialist, Bureau of STD Prevention and Control</t>
  </si>
  <si>
    <t>STD Administration</t>
  </si>
  <si>
    <t>Residency training in internal medicine, family practice, gynecology or in preventive medicine  Experience with electronic medical records  Experience working in high volume primary care clinic with a diverse patient population  Knowledge of STDs and HIV  Bilingual Spanish/English preferred.</t>
  </si>
  <si>
    <t>Apply online with a cover letter to https://a127-jobs.nyc.gov/.  In the Job ID search bar, enter: job ID number # 216626.  We appreciate the interest and thank all applicants who apply, but only those candidates under consideration will be contacted.</t>
  </si>
  <si>
    <t>Personnel Coordinator, Family and Child Health Administration</t>
  </si>
  <si>
    <t>Apply online with a cover letter to https://a127-jobs.nyc.gov/.  In the Job ID search bar, enter: job ID number # 206327.   We appreciate the interest and thank all applicants who apply, but only those candidates under consideration will be contacted.</t>
  </si>
  <si>
    <t>Air &amp; Noise Pollution Inspector</t>
  </si>
  <si>
    <t>AIR POLLUTION INSPECTOR</t>
  </si>
  <si>
    <t>Air Resources/Enforcement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</si>
  <si>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Compliance seeks to hire a Air Pollution Inspectors for the Air Enforcement Division, located in Queens &amp; Brooklyn, NY.    Under supervision, performs work in the conduct of inspections of air and noise pollution sources to insure compliance with laws, rules and regulations, and to reduce or eliminate conditions contributing to air pollution, such as excessive air contaminates or excessive noise; performs related work. Investigate complaints alleging emissions into the atmosphere, the improper operation of equipment, loud sound levels from such things as machinery, instruments, amplifiers, etc. Interview complainants for verification of complaints and instructs owners, lessees, agents and building superintendents in appropriate action to action to correct conditions.  Utilize any future computer or web based management system, as well as utilize our hand-held systems. Serve summonses; testifies in court and assists in the preparation of evidence. Use Micro-Ringlemann chart and other devices. Seal equipment under direction. Prepare reports of inspection activities.</t>
  </si>
  <si>
    <t>Qualification Requirements  A four-year high school diploma or its educational equivalent.    Certificate Requirement  Within three years of appointment to Air Pollution Inspector Assignment Level I or to be appointed directly to Assignment Level II, candidates/incumbents must possess an acceptable Visible Emissions Certificate and an acceptable Urban Noise Course Certificate. These certificates must be maintained for the duration of employment.    License Requirement  Within six months of appointment to Assignment Level I or to be appointed directly to Assignment Level II candidates/incumbents must possess a motor vehicle driver license valid in the State of New York. This license must be maintained for the duration of  employment.    II. Requirements for Assignment Level II    a. Upon satisfactory completion of three years of training and service as an Air Pollution Inspector Assignment Level I, employees who possess a driver license valid in the State of New York, a Visible Emissions Certificate and an Urban Noise Course Certificate shall be assigned to Assignment Level II.    b. To be appointed directly to Assignment Level II, candidates must have, in addition to meeting the minimum qualification, the certificate and license requirements set forth above, and three years of full-time satisfactory experience in the inspection, operation, testing, designing or the maintenance of equipment that may emit air contaminants and/or excessive noise such as the following: air cleaning, fuel burning, industrial processing, incinerating, or electrical or acoustical equipment.</t>
  </si>
  <si>
    <t>The selected candidate should have experience in handling, operation, testing, designing or maintaining of air, noise control and fuel burning equipment.  Ability to climb stairs and ladders and engage in extensive walking at facilities being inspected including those under construction and renovation while following all mandated safety procedures.  Familiar with various computer software programs.</t>
  </si>
  <si>
    <t>Appointments are subject to OMB approval. For additional information about DEP, visit www.nyc.gov/dep</t>
  </si>
  <si>
    <t>Click the ''APPLY NOW'' button.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</si>
  <si>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hrs per week/day or night shift</t>
  </si>
  <si>
    <t>CATCH Health Educator,  Bureau of School Health</t>
  </si>
  <si>
    <t>PUBLIC HEALTH EDUCATOR</t>
  </si>
  <si>
    <t>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The Office of School Health's Adolescent Health Unit (AHU) manages, among other programs, an in-school reproductive health program, Connecting Adolescents to Comprehensive Healthcare (CATCH) tailored for high school students.   DUTIES WILL INCLUDE BUT NOT BE LIMITED TO:   Responsibilities will include but not be limited to:  --Work with health care team to implement health education activities in school settings.  --Provide health education sessions (classroom, small group or individual) to student population with special emphasis on adolescent sexuality and reproductive health.  -- Develop relationships between the medical rooms and community-based clinics, facilitating adolescents in obtaining reproductive.  --Coordinate and assist with follow-up of missed appointments to the nurse, nurse practitioner or OSH physician.  --Conduct workshops in adolescent sexuality and parent/adolescent communication to adults as requested.  --Organize and monitor the inventory of all educational materials.  -- Develop effective means for publicizing the reproductive health education program through the school community.   --Utilize appropriate multi-media teaching aids (e.g. audio-visual) in both publicizing and conducting the education programs.  --Assist in the planning, organizing and implementation of special health education events and campaigns within the school campuses (Teen Pregnancy Prevention Month, Healthy Relationship Month, World AIDS Day, etc..).  --Maintain effective professional relationships with school staff, colleagues and supervisors to meet the needs of the program.   --Assist in identifying and resolving problems and issues of concern.  --Maintain personal knowledge in order to provide up-to-date information and improved care to clients.  -- Assist in all daily administrative aspects of program management as guided by the clinical staff (nurse, nurse practitioner or physician).  -- Contribute to project program planning and evaluation by maintaining up-to-date records, filling out required statistical forms and entering program data into any electronic systems as required.  -- Attend in-service training and conferences as required.  -- Perform other related responsibilities as required.</t>
  </si>
  <si>
    <t>--Bilingual (English/Spanish) preferred  --Experience working with adolescents  -- Knowledge of adolescent sexuality and health issues preferred  --Work effectively and enthusiastically with adolescents, adults, professionals and other personnel from a wide range of cultural, social and economic backgrounds   --Excellent writing and oral presentation skills.</t>
  </si>
  <si>
    <t>Apply online with a cover letter to https://a127-jobs.nyc.gov/.  In the Job ID search bar, enter: job ID number # 217757.   We appreciate the interest and thank all applicants who apply, but only those candidates under consideration will be contacted.</t>
  </si>
  <si>
    <t>DEPARTMENT OF INVESTIGATION</t>
  </si>
  <si>
    <t>Deputy Inspector General</t>
  </si>
  <si>
    <t>DEPUTY INSPECTOR GENERAL</t>
  </si>
  <si>
    <t>Default</t>
  </si>
  <si>
    <t>-	A minimum of five years of experience in law enforcement and/or leading complex investigations such as work as a prosecutor, forensic auditor, or law enforcement officer conducting complicated long-term investigations -	Demonstrated project management and people management skills -	Strong interpersonal skills -	Experience collecting, analyzing, and evaluating evidence -	Technological proficiency, including use of technology related to investigations and databases -	Strong writing -	Strong organizational and time management skills, demonstrated ability to work under deadlines -	Demonstrated ethics and sound judgment  -	Prior criminal law experience  -	Knowledge of New York City government and/or prior government work experience -	Knowledge of policy matters related to areas particularly relevant to the Office of the Inspector General for the NYC Department of Correction</t>
  </si>
  <si>
    <t>All current City Employees may apply by going to Employee Self Service (ESS) http://cityshare/ess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t>
  </si>
  <si>
    <t>Public Health Statistician, Bureau of Epidemiology Services</t>
  </si>
  <si>
    <t>4A</t>
  </si>
  <si>
    <t>Bureau of Epidemiology Srvcs</t>
  </si>
  <si>
    <t>The Bureau of Epidemiology Services (BES) collects, analyzes and communicates data to monitor and improve the health of New Yorkers. BES provides statistical analytic support for public health surveillance, epidemiologic research, and program evaluations in DOHMH. In addition, BES promotes strengthening internal capacity for research and evaluation through consultation and regular trainings for DOHMH staff. The Bureau plays a pivotal role for initiating and performing inter- and intra-agency collaboration on analyses, including acquiring data, developing study designs and methodologies, analyzing data, and disseminating finding.   DUTIES WILL INCLUDE BUT NOT BE LIMITED TO:   --Serve as a survey statistician to develop survey methods for survey weighting, imputation, small-area estimation, and citywide and neighborhood-level population estimates.  -- Provide statistical and methodological consultation and support for analysis conducted in the agency.  --Develop analytic designs and perform statistical analyses: evaluate public health interventions/programs and, conduct epidemiologic studies that will guide programmatic interventions.  --Promote data analytic capacity and best practices in the agency via training and consultation.  --Collaborate with internal and external researchers and analysts for various research and evaluation projects.  -- Author reports, presentations and scientific papers based on analyses.</t>
  </si>
  <si>
    <t>- A minimum of 5 years of experiences in performing statistical analyses and scientific research  - Experience and knowledge in SAS and R  - Advanced knowledge and analytic expertise in complex survey data analysis  - Public health/public policy evaluation experiences  - Ability to work with staff at all levels and to communicate complex technical knowledge in language that is understood at every level.</t>
  </si>
  <si>
    <t>Apply online with a cover letter to https://a127-jobs.nyc.gov/.  In the Job ID search bar, enter: job ID number #206928.  We appreciate the interest and thank all applicants who apply, but only those candidates under consideration will be contacted.</t>
  </si>
  <si>
    <t>**OPEN TO PERMANENT EXTERMINATORS ONLY.  YOU MUST CLEARLY STATE YOUR CIVIL SERVICE STATUS ON YOUR RESUME OR COVER LETTER. ALL OTHER CANDIDATES WILL NOT BE SELECTED.  The Bureau of Veterinary and Pest Control Services protects the public from animal/vector borne diseases, animal hazards, animal nuisances from uncontrolled or unregulated animals, rodent populations, and pathogens from vector-borne disease carrying mosquitoes. The Bureau is expanding Rodent control through increase baiting, pest proofing, and treatments to sewers and sidewalks.   DUTIES WILL INCLUDE BUT NOT BE LIMITED TO:   --Inspect premises and investigating complaints of infestation, Determine the appropriate method of extermination to be used.   --Properly bait areas according to protocol, strictly applied appropriate dosage of rodenticide according to the labels and post signs and alerts where pesticides have been applied in public areas.  --Maintain a extermination schedule of bait application in accordance to protocol and label directions.  --Keep records via a computer of exterminating operations and make reports thereon.   --Instruct the public on safety and precautions before and after application of pesticides.  --Inspect demolition worksites to confirm that adequate pre-demolition rodent control procedures have been performed.  --Properly use and maintain all appropriate and applicable city-issued equipment, materials and clothing.   --Attend all required trainings and meetings.  --Operate city vehicle safely and in accordance to the laws of the State.</t>
  </si>
  <si>
    <t>Candidate should be highly organized, with the ability to work well in teams, should possess excellent verbal, written, and interpersonal skills. A Category 8 Exterminator license (Public Health) would be a plus. Candidate should have experience working with computer would be a plus.  **THE LICENSE MUST BE MAINTAINED FOR THE DURATION OF EMPLOYMENT.</t>
  </si>
  <si>
    <t>We appreciate the interest and thank all applicants who apply, but only those candidates under consideration will be contacted.  Apply online with a cover letter to https://a127-jobs.nyc.gov/.  In the Job ID search bar, enter: job ID number # 206584.</t>
  </si>
  <si>
    <t>ASSOCIATE CONTRACT MANAGER,  NDD</t>
  </si>
  <si>
    <t>Neighborhood Development</t>
  </si>
  <si>
    <t>This is a 9 month, full-time position with the possibility of extension.    Holidays are not paid until the completion of 18 months of City service.   Wage: $25/hourly</t>
  </si>
  <si>
    <t>Executive Director Data Management and Systems</t>
  </si>
  <si>
    <t>Early Care Prog Dvlopment (ECE</t>
  </si>
  <si>
    <t>The preferred candidate should possess the following: Experience manipulating and managing large government databases; managing information systems projects; excellent verbal and written communication skills; expertise with Excel, PowerPoint.</t>
  </si>
  <si>
    <t>Click on the the ''Apply Now'' button.</t>
  </si>
  <si>
    <t>Child Care Enrollment Assistant</t>
  </si>
  <si>
    <t>COMMUNITY ASSISTANT</t>
  </si>
  <si>
    <t>Early Care Operations (ECE)</t>
  </si>
  <si>
    <t>1. There are no formal education or experience requirements for this position. However, the ability to understand and carry out simple instructions is required.  2. Candidates must be able to understand and be understood in English.</t>
  </si>
  <si>
    <t>The preferred candidate should have excellent work organization skills and be able to multi-task;   fluency in a second language in   addition to English</t>
  </si>
  <si>
    <t>Click on the ''Apply Now Button''</t>
  </si>
  <si>
    <t>Senior Case Manager, Bureau of Veterinary and Pest Control Services</t>
  </si>
  <si>
    <t>**OPEN TO PERMANENT ASSOCIATE PUBLIC HEALTH SANITARIANS ONLY.  PLEASE CLEARLY STATE YOUR CIVIL SERVICE TITLE STATUS ON YOUR COVER LETTER.  ALL OTHER CANDIDATES WILL NOT BE CONSIDERED.  The Bureau of Veterinary and Pest Control Services promotes and protects the health and quality of life for New York City residents and visitors by ensuring an environment free from animal-borne diseases, hazards and nuisances by controlling and regulating animals.  The goal is to provide comprehensive rat control services on public and private properties in the identified rat reservoir neighborhoods, improve environmental conditions, and to assure compliance with pertinent laws, rules and regulations governing these areas of activity relative to rat infestations.   DUTIES WILL INCLUDE BUT NOT BE LIMITED TO:   --Training and Supervising Public Health Sanitarians on new procedures and job skills.  -- Assigning and Routing work orders to inspection staff to enhance work flow efficiency by assigning them in close geographical proximity of one another.  --Reviewing and approving inspectional reports performed by inspection staff.  --Conducting quality assurance field inspection to evaluate work performance of inspection staff.  --Participating in and overseeing the completion of block, park and subways surveys by the area analyst/case manager assigned to the rat reservoir.  -- Assisting inspectors on troubleshooting issues on tablets and system software.  -- Responding via written reports and documentation to complaints from Community Boards, Legislators, City Council Officials and meeting with Community Boards.  -- Participating in the development of written reports summarizing work completed in the rat reservoir areas.  -- Attending Community Board and Town Hall Meetings in areas of assigned Rat Reservoir and report on rat reservoir activities.  --Coordinating follow-up in assigned rat reservoir areas with the Senior Exterminating team and with other City Agencies as needed. Organizing walk through and Rat Academies in the assigned Rat Reservoir areas.</t>
  </si>
  <si>
    <t>Candidate should possess excellent verbal, written, and interpersonal skills -Proficient with Microsoft Access, Word, Excel. Rodent/pest control knowledge is a plus.</t>
  </si>
  <si>
    <t>**PLEASE DISREGARD THE ORIGINAL MINIMUM QUALIFICATION REQUIREMENTS.  THE MQR WAS REVISED IN 8/26/2015.  READ CAREFULLY:  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and/or biological sciences.  Furthermore, to assure compliance with Section 11.112 of the Compilation of the Rules and Regulations of the State of New York (NYCRR) - Title 10 (Health), all candidates must have at least 2 years of experience as a public health sanitarian as described in ''1'' above.</t>
  </si>
  <si>
    <t>Apply online with a cover letter to https://a127-jobs.nyc.gov/.  In the Job ID search bar, enter: job ID number #206434.    We appreciate the interest and thank all applicants who apply, but only those candidates under consideration will be contacted.</t>
  </si>
  <si>
    <t>DEPT OF DESIGN &amp; CONSTRUCTION</t>
  </si>
  <si>
    <t>Resident Engineer</t>
  </si>
  <si>
    <t>CONSTRUCTION PROJECT MANAGER</t>
  </si>
  <si>
    <t>30-30 Thomson Ave L I City Qns</t>
  </si>
  <si>
    <t>Infra-Const-Various</t>
  </si>
  <si>
    <t>Only candidates who are permanent in the title of Construction Project Manager or those who are reachable on the current Construction Project Manager List (Exams # 2034) may apply. Please include a copy of your Notice of Result card or indicate if you are already permanent in the title. Failure to do so will result in your disqualification. Under direction of an Engineer-in-Charge, the selected candidates will serve as Resident Engineers, responsible for the supervision and control of the performance of the work on assigned contracts. Candidates must be thoroughly familiar with contract requirements, site conditions, and special provisions, as he/she will be responsible for the administration and construction management of the contract. The selected candidates will serve as the Agency's on-site representative; supervise Inspectors; and develop and train personnel.</t>
  </si>
  <si>
    <t>Candidates with roadway, sewer, and/or watermain construction experience preferred. Working knowledge of various types of capital construction and consultant contracts is required, as well as strong verbal and written communication skills. A minimum of 3 years Inspection experience is required. Prefer candidates with supervisory experience and experience with consultant contracts.</t>
  </si>
  <si>
    <t>For City Employees, please go to Employee Self Service (ESS), click on Recruiting Activities/Careers and Search for Job ID #218611. For all other applicants, please go to www.nyc.gov/jobs, go to Search for Open NYC Jobs and click on Non-Employee Login to search for Job ID #218611. Do not e-mail, mail or fax your resume to DDC directly. No phone calls will be accepted.</t>
  </si>
  <si>
    <t>35 Hours</t>
  </si>
  <si>
    <t>Project Manager (Inclusionary Transactions)</t>
  </si>
  <si>
    <t>COMMUNITY COORDINATOR</t>
  </si>
  <si>
    <t>ONS - Inclusionary Housing</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</si>
  <si>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</si>
  <si>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Senior Project Engineer/Manager</t>
  </si>
  <si>
    <t>The candidate should possess experience with AutoCAD and Microsoft Project. The ideal candidate will be a motivated individual who is familiar with transportation best practices, is able to work both independently as well as part of a team, and demonstrates the ability to work proficiently under pressure and to adhere to strict deadlines. Preference will also be given to candidates who possess strong problem-solving, quantitative, analytical, and communication skills (written and verbal).</t>
  </si>
  <si>
    <t>Office Hours: From 9:00 to 5:00PM</t>
  </si>
  <si>
    <t>Office Clerk AOT, Bureau of Mental Health</t>
  </si>
  <si>
    <t>MH - Assisted out Treatment</t>
  </si>
  <si>
    <t>- Ability to use Microsoft Windows Word, Excel, Visio,  Access and PowerPoint;   - Experience with data related to mandated health or mental health treatment;  - Good written and verbal communication skills, good organization and time management skills;  - Cursory knowledge of mental health terminology and diagnosis</t>
  </si>
  <si>
    <t>Apply online with a cover letter to https://a127-jobs.nyc.gov/.  In the Job ID search bar, enter: job ID number # 209609.    We appreciate the interest and thank all applicants who apply, but only those candidates under consideration will be contacted.</t>
  </si>
  <si>
    <t>Recruiter, Bureau of Human Resources and Labor Relations</t>
  </si>
  <si>
    <t>HR Central</t>
  </si>
  <si>
    <t>Must have 2 plus years of experience recruiting in the healthcare or social services related industry;   Ability to perform complex searches on various search engines including the use of Boolean operators and modifiers to obtain desired results;   Established social media presence (Facebook, Twitter, LinkedIn; etc.);   Must possess Customer Service and Interviewing skills and exceptional Interpersonal skills;   Experience with Diversity Recruitment;   Understanding of Employment Law; and  Must be a results driven professional with Project Management skills.  Experience recruiting in a healthcare setting  Experience with social media recruiting campaigns.</t>
  </si>
  <si>
    <t>Apply online with a cover letter to https://a127-jobs.nyc.gov/  In the Job ID search bar, enter: job ID number # 218655.    We appreciate the interest and thank all applicants who apply, but only those candidates under consideration will be contacted.</t>
  </si>
  <si>
    <t>Co-Response Coordinator .Bureau of Mental Hygiene</t>
  </si>
  <si>
    <t>CONSULTANT (PUBLIC HEALTH-SOCI</t>
  </si>
  <si>
    <t>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Within 18 months of the date of appointment, all candidates will be required to obtain a certificate as Certified Social Worker (CSW) issued by the New York State Department of Education.</t>
  </si>
  <si>
    <t>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t>
  </si>
  <si>
    <t>Apply online with a cover letter to https://a127-jobs.nyc.gov/.  In the Job ID search bar, enter: job ID number #209710    We appreciate the interest and thank all applicants who apply, but only those candidates under consideration will be contacted.</t>
  </si>
  <si>
    <t>Office Clerk, Riker's Unit, Bureau of Mental Health</t>
  </si>
  <si>
    <t>Ability to use Microsoft Windows. Word, Excel, Visio,  Access and PowerPoint; experience with data related to mandated health or mental health treatment ; good written and verbal communication skills, good organization and time management skills, cursory knowledge of mental health terminology and diagnosis</t>
  </si>
  <si>
    <t>Apply online with a cover letter to https://a127-jobs.nyc.gov/.  In the Job ID search bar, enter: job ID #: 209764.   We appreciate the interest and thank all applicants who apply, but only those candidates under consideration will be contacted.</t>
  </si>
  <si>
    <t>Personnel Specialist, Bureau of Human Resources and Labor Relations</t>
  </si>
  <si>
    <t>** OPEN ONLY TO EMPLOYEES WHO ARE CURRENTLY SERVING A PERMANENT PRINCIPAL ADMINISTRATIVE ASSOCIATES.  YOU MUST CLEARLY STATE YOUR CIVIL SERVICE STATUS ON YOUR RESUME OR COVER LETTER.  ALL OTHER CANDIDATES WILL NOT BE CONSIDERED.  The Bureau of Human Resources is seeking a detailed, customer service orientated individual with exceptional written and verbal communication skills to function as a Personnel Services Specialist.   DUTIES WILL INCLUDE BUT NOT BE LIMITED TO:   -	Process employee transactions in the New York City Automated Personnel System (NYCAPS) including but not limited to new hire information, salary adjustments, Educational/Experience Differentials including longevity.  -	Prepare  NYCAPS spreadsheet for all mass changes.  -	Process NYCAPS Service Requests (tickets).  -	Review employee record and making corrective changes as necessary.  -	Correct Payroll/Personnel Actions for PMS.   -	Monitor annual summer furlough for nurses.  -	Verify  the  accuracy of dates in the Family and Medical Leave Act (FMLA) and Special Leave of Absence Coverage (SLOAC) actions.   -	Review NYCAPS employee data change reports submitted through Employee Self Service (ESS).  -	Monitor separation actions and responding.    -	Handle inquiries and information of confidential nature.</t>
  </si>
  <si>
    <t>Excellent research, analytical, investigative, written and communication skills  Experience with entering data into databases  Strong organizational and time management skills  Knowledge of, New York City Automated Personnel System (NYCAPS), Payroll Management System (PMS), Personnel Reporting and Information System for Employees (PRISE) and CHRMS. Knowledge of Microsoft Excel, Word and Access.</t>
  </si>
  <si>
    <t>Apply online with a cover letter to https://a127-jobs.nyc.gov/.  In the Job ID search bar, enter: job ID number # 218961.   We appreciate the interest and thank all applicants who apply, but only those candidates under consideration will be contacted.</t>
  </si>
  <si>
    <t>Director of Geometric Design Unit</t>
  </si>
  <si>
    <t>28-11 Queens Plaza No., L.I.C.</t>
  </si>
  <si>
    <t>Design &amp; Construction</t>
  </si>
  <si>
    <t>To Apply: All resumes are to be submitted electronically using one of the following methods:  Please go to www.nyc.gov/careers and search for Job ID #:218977  Current employees please log on into Employee Self Service at www.nyc.gov/ess and follow the Careers Link for JOB ID#:218977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</si>
  <si>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To be determined</t>
  </si>
  <si>
    <t>Centralized Systems Support Analyst</t>
  </si>
  <si>
    <t>Asst Comm Bdgt &amp; Clmng-Financ</t>
  </si>
  <si>
    <t>Working knowledge of Oracle, Java, Microsoft OUTLOOK ACCESS, WORD and EXCEL Familiarity with Child Welfare systems including CONNECTIONS, WMS/CCRS/BICS. PROMIS, LTS, ACRS+ and others; knowledge would include security and the provisioning of staff in these system; familiarity with the delivery of foster care and preventive services; excellent oral and written communications; analytical and interpersonal skills; ability to comprehend complex systems, business processes and identify possible business practice enhancements; ability to recognize operational data needs and document/ articulate requirements for reporting needs; experience supervising 12 or more staff.</t>
  </si>
  <si>
    <t>ADMINISTRATIVE ARCHITECT</t>
  </si>
  <si>
    <t>ADMIN ARCHITECT (NON MGRL) M-1</t>
  </si>
  <si>
    <t>1000A</t>
  </si>
  <si>
    <t>44 Beaver St., N.Y.</t>
  </si>
  <si>
    <t>Personnel Office</t>
  </si>
  <si>
    <t>A  valid New York State Registration as an Architect is required. In addition, candidates must have six ( 6 ) years of full-time paid experience in architectural work, at least two (2) years of which shall have been as an administrative architect.</t>
  </si>
  <si>
    <t>Must apply via www.nyc.gov/careers or city employees apply via Employee Services</t>
  </si>
  <si>
    <t>To be determined / 35 Hour per week</t>
  </si>
  <si>
    <t>Chief of Energy Planning and Analysis</t>
  </si>
  <si>
    <t>Energy Group</t>
  </si>
  <si>
    <t>Pre-Placement Staff Nurse</t>
  </si>
  <si>
    <t>STAFF NURSE</t>
  </si>
  <si>
    <t>1. A valid New York State Registered Nurse License.</t>
  </si>
  <si>
    <t>Click on the ''Apply Now'' Button</t>
  </si>
  <si>
    <t>Program Coordinator, District Public Health Bronx/ Center for Health Equity</t>
  </si>
  <si>
    <t>Apply online with a cover letter to https://a127-jobs.nyc.gov/.  In the Job ID search bar, enter: job ID number # 201672.   We appreciate the interest and thank all applicants who apply, but only those candidates under consideration will be contacted.</t>
  </si>
  <si>
    <t>Budget/Contract Analyst,  Prevention and Primary Care Administration</t>
  </si>
  <si>
    <t>The Division of Prevention and Primary Care was recently restructured and its primary goal is  to build on acquired experience working with primary health care systems to help advance chronic disease prevention by bringing together the existing bureaus of Chronic Disease Prevention and Tobacco Control, Correctional Health, Primary Care Information Project, and Primary Care Access and Planning.   DUTIES WILL INCLUDE BUT NOT BE LIMITED TO:   --Assist the Director of Finance in overseeing all aspects of the contract process for the Division including RFP development , solicitation, proposal evaluation, oversight approval, contract development and monitoring.  --Monitor, analyze, and report on expenditures, variances and trends of the Division's major contracts and interagency agreements.  --Monitor and report on the encumbrances, expenditures and variances of all large procurements within the Division and prepare statistical reports accordingly.  --Prepare and administer departmental budgets, fiscal requests and staffing proposals.  --Develop cost and funding analyses and prepare monthly as well as ad hoc fiscal reports.  --Utilize fiscal analyses and cost effectiveness techniques to make recommendations to senior staff.  --Monitor expenditures, identify and analyze variances between planned and actual expenditures.  --Assist in the implementation of City policies and procedures as directed by the Executive Director and assisting in preparing and processing purchase order payments.  --Prepare charts, graphs, ad hoc reports and special projects as required.</t>
  </si>
  <si>
    <t>Apply online with a cover letter to https://a127-jobs.nyc.gov/.  In the Job ID search bar, enter: job ID number # 201818.   We appreciate the interest and thank all applicants who apply, but only those candidates under consideration will be contacted.</t>
  </si>
  <si>
    <t>Bid Systems Analyst</t>
  </si>
  <si>
    <t>Infra-Contract Payment</t>
  </si>
  <si>
    <t>Only candidates who are permanent in the Administrative Staff Analyst title, or those who can provide proof of successful registration for the June 2015 Open Competitive or Promotional Exam may apply. Failure to do so will result in your disqualification.  The selected candidate will perform bid data modeling, create statistical analysis regarding bid difference data, utilize business analytics software including MS Query and incorporate SQL statements to set various criteria, isolate targeted data for further analysis, perform detailed analyses of all Infrastructure contract bid data, generate bid price history trend line analysis, generate market analysis review and comparative studies of bid data across similar type contracts, perform scope estimate data modeling and review, generate comparative analysis reports, ad hoc reports, execute SQL relational database queries, return query data back to excel spreadsheets for further processing, incorporate pivot tables, generate embedded data charts, graphs and related graphics, perform all bid analysis task processes including bid entry of contract bid price data, determine and analyze impacts of bidder errors, generate bid analysis reports including bid error reports, low bid share breakdown reports, memorandum of bids reports, resolve all PIMS program application scope estimate data processing issues.  She/he will also provide expedited answers to time sensitive inquiries for client agencies, respond to FOIL requests related to contract bid data, provide bid price trend line data to design and construction engineers, determine potential enhancements to bid analysis processes, review bid analysis program application business rules, review all program functionality processes, review testing objectives, ensure numerical integrity of bid process data metrics, provide support testing bid data processes regarding electronic bidding initiatives.</t>
  </si>
  <si>
    <t>Candidates should have strong interpersonal skills, adaptability, discretion, and the ability to work with minimal supervision; have strong analytical, oral and written communication skills, including the ability to communicate effectively with all levels of management.  Candidates should have significant computer skills including MS Query, relational database, statistical analysis, charts &amp; graphics skills; and in-depth knowledge of Microsoft Office applications, including Access, Word, PowerPoint, Excel.</t>
  </si>
  <si>
    <t>For City Employees, please go to Employee Self Service (ESS), click on Recruiting Activities/Careers and Search for Job ID #211652. For all other applicants, please go to www.nyc.gov/jobs, go to Search for Open NYC Jobs and click on Non-Employee Login to search for Job ID #211652. Do not e-mail, mail or fax your resume to DDC directly. No phone calls will be accepted.</t>
  </si>
  <si>
    <t>City Research Scientist, Bureau of School Health</t>
  </si>
  <si>
    <t>SH Administration</t>
  </si>
  <si>
    <t>Demonstrated accomplishments in independent research in public health; experience with SAS or other statistical software Skills:</t>
  </si>
  <si>
    <t>We appreciate the interest and thank all applicants who apply, but only those candidates under consideration will be contacted  Apply online with a cover letter to https://a127-jobs.nyc.gov/.  In the Job ID search bar, enter: &lt;job ID number#211896</t>
  </si>
  <si>
    <t>CLERICAL ASSISTANT - PART-TIME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</si>
  <si>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Office of Environmental Health and Safety (OEHS) seeks to hire a Clerical Associate to fill the position of Clerical Assistant located in Flushing, New York.  Under general direction, but with latitude for some independent action and judgment, the selected candidate will be responsible for the following:  * Coordinating and handling the testing of the training equipment; moving laptops, projectors,     speakers, screens; coordinating video conferencing;  * Liaison with all bureau Training Coordinators; coordinating the sign in sheets, for individual        training sessions and completing all required data entry;  * Coordinating the production and distribution of training materials (involving light lifting);     performing other related clerical duties as directed ; and reporting issues to supervisor in a     timely manner;  The selected candidate will report directly to the OEHS Training Unit Supervisor.</t>
  </si>
  <si>
    <t>*   Excellent organizational skills *   Strong interpersonal and writing skills *   Data entry experience *   Proficient with Microsoft Office PowerPoint, Word, Excel and OneNote *   Keyboard familiarity with the ability to type at a minimum of 100 key strokes (20              words) per minute.</t>
  </si>
  <si>
    <t>Press the apply bottom</t>
  </si>
  <si>
    <t>17 hours per week Monday - Friday</t>
  </si>
  <si>
    <t>Director of Policy, Bureau of Chronic Disease and Tobacco Control</t>
  </si>
  <si>
    <t>Chronic Disease Prevention</t>
  </si>
  <si>
    <t>Apply online with a cover letter to https://a127-jobs.nyc.gov/.  In the Job ID search bar, enter: job ID number # 202761.   We appreciate the interest and thank all applicants who apply, but only those candidates under consideration will be contacted.</t>
  </si>
  <si>
    <t>Office Assistant, Office of the Agency Chief Contracting Officer</t>
  </si>
  <si>
    <t>Must be able to work effectively with all levels of staff. Basic computer applications.</t>
  </si>
  <si>
    <t>We appreciate the interest and thank all applicants who apply, but only those candidates under consideration will be contacted  Apply online with a cover letter to https://a127-jobs.nyc.gov/.  In the Job ID search bar, enter: &lt;job ID number#211959</t>
  </si>
  <si>
    <t>Excellent interpersonal, communication and presentation skills; 1)A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Special Note: For appointment to OSH, individual must be able to perform Cardio-Pulmonary Resuscitation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</si>
  <si>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t>
  </si>
  <si>
    <t>We appreciate the interest and thank all applicants who apply, but only those candidates under consideration will be contacted  Apply online with a cover letter to https://a127-jobs.nyc.gov/.  In the Job ID search bar, enter: &lt;job ID number#211991</t>
  </si>
  <si>
    <t>Supervising Exterminators</t>
  </si>
  <si>
    <t>Candidate should be highly organized, with the ability to work well in teams , should possess excellent verbal, written, and interpersonal skills. A Category 8 Exterminator license (Public Health) would be a plus. Candidate should have experience working with computer</t>
  </si>
  <si>
    <t>Apply online with a cover letter to https://a127-jobs.nyc.gov/.  In the Job ID search bar, enter: job ID number #202804  We appreciate the interest and thank all applicants who apply, but only those candidates under consideration will be contacted.</t>
  </si>
  <si>
    <t>Construction Project Manager</t>
  </si>
  <si>
    <t>Construction Services</t>
  </si>
  <si>
    <t>1. Thorough knowledge in all areas of design and construction, including City, State, and Federal regulations and procedures, and methods and standards for both the preservation and new construction of multi-family housing. 2.  Knowledge of construction contracts and documents, scheduling, site safety, cost and controls. 3.  Excellent trade base knowledge and familiarity with New York City government and housing issues.  4.  Ability to work in a fast-paced environment, negotiate with diverse technical specialists, apply independent judgment in technical matters, take initiative, and work effectively with others.   5.  Excellent technical writing, organizational, communication, interpersonal, and negotiation skills.   6.  Demonstrated ability to meet deadlines, coordinate multiple projects at one time, and deal with complex construction issues.   7.  Must possess a motor vehicle driver license valid in the State of New York with no restrictions which preclude the performance of Construction Project Manager work. This license must be maintained for the duration of employment.   8.  Candidate may be subject to a background investigation conducted by the New York City Department of Investigation.</t>
  </si>
  <si>
    <t>Plant Construction</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</si>
  <si>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</si>
  <si>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NURSE.  Bureau of School Health</t>
  </si>
  <si>
    <t>The Bureau of School Health (OSH) is a joint program of the Department of Education and the Department of Health and Mental Hygiene responsible for promoting the health of the 1.3 million school children enrolled in approximately 1,800 public and non-public schools in New York City. OSH has been the provider of public health services in the schools for 100 years .  DUTIES WILL INCLUDE BUT NOT BE LIMITED TO:   Junior Public Health Nurses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Responsible for maintaining school records and prepares monthly reports to be used by nursing supervisors; and  Responsible for establishing contacts and collaborate working relationships with the schools administrators and community.</t>
  </si>
  <si>
    <t>1) 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3)  Excellent interpersonal, communication and presentation skills;  Special Note: For appointment to OSH, individual must be able to perform Cardio-Pulmonary Resuscitation  ** AMENDED IN PREFERRED SKILLS:  One year of full-time satisfactory experience performing  as a Registered Nurse</t>
  </si>
  <si>
    <t>Apply online with a cover letter to https://a127-jobs.nyc.gov/.  In the Job ID search bar, enter: job ID number #212161  We appreciate the interest and thank all applicants who apply, but only those candidates under consideration will be contacted.</t>
  </si>
  <si>
    <t>Senior Budget Analyst</t>
  </si>
  <si>
    <t>The preferred candidate should have extensive experience with quantitative and qualitative analyses and quality assurance and experience with budgetary and other financial data preferably in human services, non-profit, or government setting. Furthermore, strong written and oral communications skills and the ability to work collaboratively with a diverse, multidisciplinary team along with the ability to manage multiple projects and prioritize tasks in order to meet deadlines is preferred.</t>
  </si>
  <si>
    <t>Safety Auditor</t>
  </si>
  <si>
    <t>Prog Mgmt/Sm-Applied Tecnology</t>
  </si>
  <si>
    <t>Construction related experience and practical working knowledge of OSHA requirements and safety auditing, with strong verbal and written skills are required. Valid NYS Driver License is required.  OSHA Construction Industry 30 Hours certification preferred.</t>
  </si>
  <si>
    <t>For City Employees, please go to Employee Self Service (ESS), click on Recruiting Activities/Careers and Search for Job ID # 212825.  For all other applicants, please go to www.nyc.gov/jobs, go to Search for Open NYC Jobs and click on Non-Employee Login to search for Job ID # 212825.  Do not e-mail, mail or fax your resume to DDC directly. No phone calls will be accepted.</t>
  </si>
  <si>
    <t>Administrative/OTPS Coordinator, Family and Child Health (FCH)</t>
  </si>
  <si>
    <t>Apply online with a cover letter to https://a127-jobs.nyc.gov/.  In the Job ID search bar, enter: job ID number #213396.   We appreciate the interest and thank all applicants who apply, but only those candidates under consideration will be contacted.</t>
  </si>
  <si>
    <t>Nurse Practitioner</t>
  </si>
  <si>
    <t>295 Flatbush Ext Brooklyn</t>
  </si>
  <si>
    <t>Amended in Program description and Job Description**  The mission of Bureau of Sexually Transmitted Disease Control (BSTDC)is to promote sexual health  and reduce impact of sexually transmitted infections in NYC To achieve the these goals, we provide:  -direct clinical services  - monitor disease trends  -partner with community groups, private providers and other agencies - perform outreach - provide education - conduct research and develop polices to improve sexual health and wellness **  DUTIES WILL INCLUDE BUT NOT BE LIMITED TO:   You will  be serving as a clinician within the BSTDC clinic setting:  --Provide physical examination, health consultation and recommendations on care, treatments and referrals for patients seeking care in the BSTDS clinics.  --Obtain medical and sexual history and conduct physical examinations and treatment of patients in the STD clinics.  --Provide referrals to clinics for other services as needed.  --Provide health education to patients; direct and assist in precepting of nurse practitioners and other health care professionals.</t>
  </si>
  <si>
    <t>Specialization in family or women's health; prior experience in public health and sexually transmitted diseases; expertise in planning and logistics coordination; excellent interpersonal and communication skills; specialty in adolescents.  **THE LICENSE MUST BE MAINTAINED FOR THE DURATION OF EMPLOYMENT.</t>
  </si>
  <si>
    <t>Apply online with a cover letter to https://a127-jobs.nyc.gov/.  In the Job ID search bar, enter: job ID number # 203029.   We appreciate the interest and thank all applicants who apply, but only those candidates under consideration will be contacted.</t>
  </si>
  <si>
    <t>Public Health Advisor, Bureau of STD Prevention and Control</t>
  </si>
  <si>
    <t>STD Special Projects</t>
  </si>
  <si>
    <t>Bilingual: English/Spanish; knowledge/experience in public health and sexual health; strong public speaking skills; experience with adolescent population; experience in patient counseling and interviewing, particularly for STDs; phlebotomy skills; valid NYS Driver's License and flexibility to work early morning to early afternoon Monday-Friday.  Please Note: May be required to work evenings and or weekends.</t>
  </si>
  <si>
    <t>Apply online with a cover letter to https://a127-jobs.nyc.gov/.  In the Job ID search bar, enter: job ID number # 203387.   We appreciate the interest and thank all applicants who apply, but only those candidates under consideration will be contacted.</t>
  </si>
  <si>
    <t>COMPLIANCE ADVISOR SUPERVISOR</t>
  </si>
  <si>
    <t>Business Acceleration</t>
  </si>
  <si>
    <t>To apply, please ALSO email your resume and cover letter including the following subject line: Compliance Advisor Supervisor to:  careers@sbs.nyc.gov   Salary range for this position is: $65,000 - $75,000 per year commensurate with experience.  NYC RESIDENCY IS REQUIRED WITHIN 90 DAYS OF APPOINTMENT  NOTE:  ONLY THOSE CANDIDATES UNDER CONSIDERATION WILL BE CONTACTED.</t>
  </si>
  <si>
    <t>Civil Engineering Intern</t>
  </si>
  <si>
    <t>Engineering Review &amp; Support</t>
  </si>
  <si>
    <t>Under direct supervision, serves as Civil Engineer Intern in the Bureau of Engineering Review and Support.  Engages in research, investigations, or studies related to city owned Bridges and Tunnels.  Develops designs and drawings and writes specifications.  Reviews and examines bridge as-built plans.  Assists in preparation of Structural Analysis and Load Rating reports.  Participates in inspection operations as needed.  Performs other related duties.</t>
  </si>
  <si>
    <t>Ability to communicate effectively in verbal and written form.</t>
  </si>
  <si>
    <t>Resumes may be submitted electronically using the following methods:  For City employees only, go to Employee Self Service (ESS), Recruiting Activities, Careers, and search for Job ID# 204639.  For other applicants go to www.nyc.gov/careers and search for Job ID# 204639.  Your resume must include a chronological work history and salary earnings summary.   Appointments are subject to OMB approval.  Only candidates selected for an interview will be contacted.  No telephone inquiries please.</t>
  </si>
  <si>
    <t>DEPARTMENT OF BUILDINGS</t>
  </si>
  <si>
    <t>Project Manager-Loft Board</t>
  </si>
  <si>
    <t>Loft Board</t>
  </si>
  <si>
    <t>ONLY THOSE SERVING PERMANENTLY AS A STAFF ANALYST WILL BE CONSIDERED  Under the supervision of a Loft Board Attorney, the Project Manager will:   Respond to in-person and phone inquiries concerning legalization matters Review NS Filings Review Amended NS Filings Review Requests For Loft Board Certification: Review Requests for Letter of No Objection: Updating logs and spreadsheets Update Status of NS Process in LBS  Filing and Organization of Documents in the Narrative Statement Files: Correspondence Related to Legalization  Assist with Legalization Statistics Attend Narrative Statement Conference</t>
  </si>
  <si>
    <t>ONLY THOSE SERVING PERMANENTLY AS A STAFF ANALYST WILL BE CONSIDERED</t>
  </si>
  <si>
    <t>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</si>
  <si>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35 HOURS (minimum)</t>
  </si>
  <si>
    <t>Data Use and Research Analyst, Bureau of Vital Statistics</t>
  </si>
  <si>
    <t>The candidate will have academic training in public health and applied epidemiology with knowledge and experience in applied research, its methods and the public health literature.  They will have used public health data, preferably large administrative datasets, for research and evaluation. They will have strong writing, editing and verbal communication skills, exceptional project management, customer service and organization skills, and experience applying Microsoft Office programs to facilitate document and project management. The candidate should be a self-starter with strong initiative and sound judgment, and able to work both independently and in a team. The preferable candidate will have experience presenting materials to peer and expert audiences, such as local and national public health conferences and contributing to peer-reviewed manuscripts.</t>
  </si>
  <si>
    <t>Apply online with a cover letter to https://a127-jobs.nyc.gov/.  In the Job ID search bar, enter: job ID number # 214899.</t>
  </si>
  <si>
    <t>Assistant Engineer</t>
  </si>
  <si>
    <t>ASSISTANT ENVIRONMENTAL ENGINE</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</si>
  <si>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</si>
  <si>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New York City Department of Health and Mental Hygiene (NYCDOHMH), Public Health Laboratory (PHL) is seeking to hire a qualified Laboratory Microbiologist.   DUTIES WILL INCLUDE BUT NOT BE LIMITED TO:   --Performing duties related to laboratory tests and procedures at a complex and technical level on specimens submitted to the laboratory; cross training within other sections of the PHL for surge events.  --Training personnel on appropriate test methods and techniques.  --Maintaining a program of quality control, participating in a program of quality assurance, and taking corrective action, when needed.</t>
  </si>
  <si>
    <t>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t>
  </si>
  <si>
    <t>**Applicant must possess or be eligible for a New York State Clinical Laboratory Technologist License.  ***Employees must maintain a New York State (NYS) Laboratory Technologist license for the duration of employment.</t>
  </si>
  <si>
    <t>Apply online with a cover letter to https://a127-jobs.nyc.gov/.  In the Job ID search bar, enter: job ID number # 205188.  We appreciate the interest and thank all applicants who apply, but only those candidates under consideration will be contacted.</t>
  </si>
  <si>
    <t>ELECTRICAL ENGINEERING INTERN</t>
  </si>
  <si>
    <t>Central Brookly City Operation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</si>
  <si>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</si>
  <si>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1. A baccalaureate degree in electrical engineering, electrical engineering technology, or closely related engineering field from an accredited college; or  2. One year of full-time paid experience in electrical engineering work and either a valid New York State Professional Engineer's License or a valid New York State Certificate as an Intern Engineer.      Candidates who have (1) a baccalaureate degree in electrical engineering or closely related engineering field issued upon completion of a course of study approved by the Engineers' Council for Professional Development; or (2) possess either a valid New York State Professional Engineer's License or a valid New York State Certificate as an Intern Engineer and one year of full-time paid experience in electrical engineering work will not be required to take the written test.  Candidates with a baccalaureate degree from a school that is not approved by the Engineers' Council for Professional Development or with a degree in electrical engineering technology must take the written test.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</si>
  <si>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</si>
  <si>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Design Support Staff</t>
  </si>
  <si>
    <t>PROJECT MANAGER INTERN#</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</si>
  <si>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</si>
  <si>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Claiming Analyst, Bureau of Budget and Revenue</t>
  </si>
  <si>
    <t>Fed-St-Other Cat Claims &amp; Revs</t>
  </si>
  <si>
    <t>Apply online with a cover letter to https://a127-jobs.nyc.gov/.  In the Job ID search bar, enter: job ID number # 215155.   We appreciate the interest and thank all applicants who apply, but only those candidates under consideration will be contacted.</t>
  </si>
  <si>
    <t>Assistant Corporation Counsel</t>
  </si>
  <si>
    <t>ASSISTANT CORPORATION COUNSEL</t>
  </si>
  <si>
    <t>Special Federal Litigation-F</t>
  </si>
  <si>
    <t>The Special Federal Litigation Division of the New York City Law Department seeks admitted attorneys with three years or more of litigation experience to defend the City and its officials in civil rights cases brought in federal court in which police, district attorney or correction officer misconduct is alleged. These cases arise from contact between citizens and law enforcement officers in three contexts: police operations, the prosecution of criminal proceedings, and the custody of arrested individuals in the City's detention facilities. Suits are typically brought by those who believe their constitutional rights were violated in the course of an arrest and subsequent prosecution, or on account of events in City jails. Most division attorneys handle their own caseloads, and are responsible for litigating cases from start to finish, including drafting pleadings, engaging in motion practice, taking and defending depositions, and conducting federal court jury trials.</t>
  </si>
  <si>
    <t>Applicants must have a minimum of three years of legal experience following graduation from an ABA accredited law school, preferably in federal practice, municipal liability, constitutional or personal injury law. Applicants must be admitted to practice law in the State of New York and be admitted or eligible for immediate admission to the SDNY and EDNY. Applicants must have demonstrated strong legal writing and oral advocacy skills.</t>
  </si>
  <si>
    <t>Senior IT Security Network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</si>
  <si>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IT Security Network Engineer reporting to the IT Services Division. Responsibilities will include: Serve as a senior technical resource and perform tasks related to the architecture and security design for enterprise applications; research, evaluate and design implementations of enterprise security solutions; support the development of security architecture, and policies and standards; support IT security operations as an escalation resource; design and implement secure cloud solutions; prepare technical documentation; participate in security incident handling; and perform special technology projects and initiatives as assigned.</t>
  </si>
  <si>
    <t>The successful candidate should possess the following: 8+ years experience in wide area network planning, design, configuration, installation, troubleshooting, integration, performance monitoring, maintenance, enhancement, and security management; 5+ years of experience using application security and host security scanning tools such as IBM rational Appscan, Qualys, or McAfee Vulnerability Manager; understanding of data security and information privacy matters; excellent written and verbal communication skills; excellent presentation skills and the ability to present material around information security awareness; experience in host system administration, network engineering, or database administration as well as familiarity with core network services such as DNS, SMTP and LDAP; ability to handle multiple tasks under tight deadlines; previous hands-on involvement into developing, implementing, communicating security policies and/or plans for data, software applications, hardware and telecommunications.</t>
  </si>
  <si>
    <t>As part of the Minimum Qualification Requirements. candidates must possess one of the following professional/vendor certifications:   Certified Information Systems Security Professional (CISSP);  Certified Secure Software Lifecycle professional (CSSLP);  Checkpoint Certified Security Expert (CCSE);  Accredited Configuration Engineer (ACE);  Palo Alto Networks Certified Network Security Engineer (PCNSE)  Special Note: Taking and passing the Certified IT Administrator (LAN/WAN) civil service exam will be necessary to maintain employment with the City of New York. Filing for this exam is tentatively scheduled for May 2016.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t>
  </si>
  <si>
    <t>Please note that taking and passing a civil service exam for the civil service title listed above will be necessary to maintain employment with the City of New York. Filing for the Certified IT Administrator (LAN &amp; WAN) exam is tentatively scheduled for May 2016.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  For City employees, please go to Employee Self Service (ESS), click on Recruiting Activities &gt; Careers, and search for Job ID #205612 For all other applicants, please go to www.nyc.gov/jobs/search and search for Job ID #205612 -or-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</si>
  <si>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Manager, Network Management</t>
  </si>
  <si>
    <t>PECO Technology Specialistist, Bureau of Agency Preparedness and Response</t>
  </si>
  <si>
    <t>Agency Preparedness &amp; Response</t>
  </si>
  <si>
    <t>Apply online with a cover letter to https://a127-jobs.nyc.gov/.  In the Job ID search bar, enter: job ID number # 215739.  We appreciate the interest and thank all applicants who apply, but only those candidates under consideration will be contacted.</t>
  </si>
  <si>
    <t>EHS Training Manager</t>
  </si>
  <si>
    <t>1. Knowledge of OSHA, NYS/DOL-PESH, EPA, NYSDEC, NYCDOB and related regulations. 2. Certification from the Board of Safety Professionals or American Board of Industrial Hygiene. 3. OSHA 500 or ability to achieve OSHA Construction Industry Outreach Trainer within 180 days of employment. 4. Ability to communicate course material in a clear and understandable manner 5. Demonstrated skills and knowledge of MS Office, especially PowerPoint. 6. Demonstrated skills in written and verbal communications/presentations. 7. Experience managing training personnel and consultants. 8. Demonstrated skills and experience in developing interactive and informative training classes and modules. 9.	Strong written, oral communication and presentation skills  10.	Independent worker requiring minimal day-to-day direction or oversight  11.	Knowledge of federal and NY State health &amp; safety and environmental regulations  12.	Knowledge of adult education and training techniques    **PLEASE NOTE: HEAVY CONSTRUCTION EXPERIENCE PREFERRED (CONCRETE QUALITY CONTROL EXPERIENCE NOT REQUIRED**</t>
  </si>
  <si>
    <t>1) BA/BS Degree or equivalent, in a technology related field or other degree preferred. 2) 8-12 years of total experience in object oriented design, development, testing and deployment of mission critical business applications, at least 7 of which are in a web/client-server environment. 3)  6+ years of enterprise/solution/application architecture experience in designing medium-to-large scale business solutions and leading/mentoring technical teams. 4) Knowledge of responsive front-end frameworks such as Zurb Foundation and Twitter Bootstrap; 8+  years  of  hands-on  development  experience  with  projects  involving  the  full  stack  of  ASP.NET MVC, ASP.NET Web Forms, BootStrap/Foundation, JQuery &amp; MVC JavaScript framework AngularJS,  BackboneJS Knowledge of web-based, mobile application development in the client-server and n-tier environments using ASP.NET, JavaScript framework, and HTML5. 5) 5+ years of relational database design, normalization, T-SQL, stored procedures, SQL Server 2008/2012, DTS/SSIS packages, data modeling tools (ERwin/ERStudio).6) 3+ years of SQL Reporting Services (or Crystal Reports) and ad-hoc reporting. 7) Familiarity with revision control systems such as Team Foundation Server (TFS), Subversion or Git. 8) Experience in Wireless/Mobile/Disconnected architecture/applications. 9) 	Must be flexible and willing to undertake a wide variety of challenging tasks.  10) Strong analytical, decision-making and problem solving skills. 11) Good communication, presentation and leadership skills.  12) Team player who can establish excellent working relationships with peers and other teams.  13) Ability to meet with clients and discuss technical projects in an easy to understand manner</t>
  </si>
  <si>
    <t xml:space="preserve">				 All resumes are to be submitted electronically.  Current City Employees:   Please log into Employee Self Service (ESS) at https://hrb.nycaps.nycnet, follow the Careers link and search for Job ID number 206286.  All other applicants: Please go to www.nyc.gov/careers/search and search for Job ID Number 206286. .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</si>
  <si>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Asthma Health Educator, Bureau of School Health</t>
  </si>
  <si>
    <t>Apply online with a cover letter to https://a127-jobs.nyc.gov/.  In the Job ID search bar, enter: job ID number # 215871.   We appreciate the interest and thank all applicants who apply, but only those candidates under consideration will be contacted.</t>
  </si>
  <si>
    <t>Window Guard Coordinator, Bureau of Food Safety and Community Sanitation</t>
  </si>
  <si>
    <t>Food Safety &amp; Community Sanit</t>
  </si>
  <si>
    <t>Food Safety and Community Sanitation is the Bureau within the Division of Environmental Health whose primary function is in averting preventable illness and disease.  The Window Guard Coordinator will travel throughout the five boroughs of New York City to ensure compliance and provide education with regard to the New York City Health Code Section 131.15, which mandates child window guards in multiple dwellings, and will represent the Department to the public on important environmental health issues as it relates to child safety.    The Window Guard Coordinator will:  -Coordinate, develop and implement health education programs and publicity materials.   -Plan and conduct training conferences and workshops for health professionals and other groups.   -Supervise and/or provide environmental illness prevention counseling.   -Coordinate public health education campaigns on a citywide basis; direct the conduct of special campaigns.   -Provide public health education services and serve as liaison within the agency, with other City agencies and to community groups.   -Investigate and follow-up on complaints of window falls; identify public health issues through public surveys, target populations, staff and service providers and other available resources.  -Evaluate the effectiveness of public health programs, presentations and materials by utilizing entry and exit surveys, and other appropriate methods.</t>
  </si>
  <si>
    <t>Apply online with a cover letter to https://a127-jobs.nyc.gov/.  In the Job ID search bar, enter: job ID number # 215955.   We appreciate the interest and thank all applicants who apply, but only those candidates under consideration will be contacted.</t>
  </si>
  <si>
    <t>Facility Manager-Bureau of Operations: District Operations</t>
  </si>
  <si>
    <t>158 E 115Th St., N.Y.</t>
  </si>
  <si>
    <t>Operations</t>
  </si>
  <si>
    <t>Apply online with a cover letter to https://a127-jobs.nyc.gov/.  In the Job ID search bar, enter: job ID number # 206314.   We appreciate the interest and thank all applicants who apply, but only those candidates under consideration will be contacted.</t>
  </si>
  <si>
    <t>Civil Engineer 1</t>
  </si>
  <si>
    <t>Under supervision, serves as a Civil Engineer in the Division of Bridges.  Duties may include any of the following:  supervising bridge rehabilitation/reconstruction projects; inspecting bridges and related elevated structures; reviewing design plans, maps, drawings and technical specifications; monitoring the fabrication of steel and precast concrete components; conducting progress meetings and coordinating work between contractors, railroads, consultants, various City agencies and Community Boards; assisting in the preparation of Request for Proposals, analysis and acceptance of bids and the contract registration process.   Performs other related duties.</t>
  </si>
  <si>
    <t>TO BE APPOINTED TO ANY CIVIL ENGINEERING POSITION IN BRIDGES, CANDIDATES MUST POSSESS ONE YEAR OF CIVIL ENGINEERING EXPERIENCE IN BRIDGE DESIGN, BRIDGE CONSTRUCTION, BRIDGE MAINTENANCE OR BRIDGE INSPECTION.  *** SALARIES WILL BE BASED ON THE CANDIDATE'S EARNINGS HISTORY UP TO THE MAXIMUM OF $88,686.***</t>
  </si>
  <si>
    <t>Resumes may be submitted using the following methods:  For City employees only, go to Employee Self Service (ESS), Recruiting Activities, Careers, and search for Job ID# 216064.  For other applicants go to www.nyc.gov/careers and search for Job ID# 216064.  Your resume must include a chronological work history and salary earnings summary.  Appointments are subject to OMB approval.  Only candidates selected for an interview will be contacted.  No telephone inquiries please.</t>
  </si>
  <si>
    <t>Associate Housing Inspector L-1</t>
  </si>
  <si>
    <t>ASSOCIATE INSPECTOR (HOUSING)</t>
  </si>
  <si>
    <t>560 West 133 Street, New York,</t>
  </si>
  <si>
    <t>CE Manhattan Office</t>
  </si>
  <si>
    <t>Under direction, in the Office of Enforcement and Neighborhood Services Division of Code Enforcement Division the selected candidate's responsibilitilies will encompass, but not be limited to, the following;  Assigning and reviewing the work of Inspectors (Hsg) who conduct inspections of multiple dwellings and other structures to ensure the enforcement of the Multiple Dwelling Law, Housing Maintenance Code, and other related laws rules and regulations.  Supervising staff who enforce vacate orders.  Ensuring that inspections, re-inspections and violation information are properly entered into the computer system, and kept current.  Directing the preparation of supporting documents for court referrals.  Attending meetings, and completing special project assignments.  Performing field inspections; responding to immediate emergency conditions and taking appropriate action.  Providing technical consultation to inspectorial staff.  Accompanying Inspectors on field inspections to address complex issues with tenants or landlords.  Implementing policies and procedures to ensure the proper use and safe-keeping of XRF machines.  Completing special project assignments as needed.</t>
  </si>
  <si>
    <t>1. Six years of full-time experience performing one or a combination of the following,  one year of which must have been in a supervisory capacity:  a) As a fully trained worker in one of the following trades: masonry,  carpentry, plumbing, plastering, or ironwork; or  b)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four years of experience, as described in ''1'' above, at least one year of which must have been in a supervisory capacity, plus sufficient education in an accredited college or technical school in subjects directly related to ''1'' above or education towards a baccalaureate degree in engineering, architecture, engineering technology, construction technology, or architectural technology to make up the remaining equivalent of the five years of non-supervisory experience on the basis that one year of acceptable non-supervisory experience will be credited for each 30 semester credits of relevant education; or  3. Completion of at least three years of apprenticeship in housing inspection plus either sufficient experience as described in ''1'' above, at least one year of which must have been in a supervisory capacity, to make up the remaining equivalent of the required total of six years of experience or at least one year of supervisory experience as described in ''1'' above and sufficient education as described in ''2'' above; or  4. A baccalaureate degree from an accredited college plus two years of additional experience as described in ''1'' or ''3'' above at least one year of which must have been supervisory experience as described in ''1'' above; or  5. One year of supervisory experience, as described in ''1'' above, plus either:  a) an approved five year apprenticeship program in housing inspection; or  b) a baccalaureate degree from an accredited college in engineering,  architecture, engineering technology, architectural technology, or  construction technology.    Qualification Requirements (continued)  All candidates must have at least one year of supervisory experience described in ''1'' above. Six months of non-supervisory experience will be credited for each year of apprenticeship in the building trades up to a maximum of two years of non-supervisory experience.  License Requirement  A motor vehicle driver license valid in the State of New York. This license must be maintained for the duration of employment.</t>
  </si>
  <si>
    <t>Systems Analyst / IT Project Director  - Enhancement &amp; Efficiency</t>
  </si>
  <si>
    <t>33 Beaver St, New York Ny</t>
  </si>
  <si>
    <t>Computer Planning/Entry</t>
  </si>
  <si>
    <t>Youth and Family Specialist</t>
  </si>
  <si>
    <t>First Deputy Commissioner</t>
  </si>
  <si>
    <t>The preferred candidate should possess the following: substantial understanding of child welfare and juvenile justice systems; excellent oral and written communication skills; experience in the planning, development, and facilitation of various training and technical assistance activities; extensive  direct service experience working with vulnerable youth populations, including those in juvenile justice and/or foster care systems; significant knowledge and experience in the implementation of strengths-based youth development programming; familiarity with Microsoft Office suite of programs.</t>
  </si>
  <si>
    <t>Click the ''Apply Now'' Button.</t>
  </si>
  <si>
    <t>Assistant Commissioner for Licensing &amp; Standards</t>
  </si>
  <si>
    <t>ADMINISTRATIVE QUALITY ASSURAN</t>
  </si>
  <si>
    <t>1. A baccalaureate degree from an accredited college and four years of satisfactory full-time experience in purchasing and or inspecting supplies, materials, products and services such as: paints, linoleum, hose, sand, brick, wire, shades hardware and tools, plumbing, electrical machine shop, building and cleaning supplies; furnishings and furniture, lumber and wood related products, metals, equipment, foods, drugs and chemicals, fuel, textiles, printing, stationery, automotive equipment and/or repairs, transportation services and other comparable items and/or services; at least eighteen months of which must have been in a supervisory, administrative or managerial capacity; or    2. An associate degree from an accredited college, plus six years of satisfactory fulltime experience as described in ''1'' above, at least eighteen months of which must have been in a supervisory, administrative or managerial capacity; or    3. A four-year high school diploma or its educational equivalent and eight years of satisfactory full-time experience as described ''1'' above, at least eighteen months of which must have been in a supervisory, administrative or managerial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three years of satisfactory full-time experience as describe in ''1'' above, at least eighteen months of which must have been in a supervisory, administrative or managerial capacity.</t>
  </si>
  <si>
    <t>Construction Project Manager Level 1</t>
  </si>
  <si>
    <t>151 E Tremont Ave., Bronx</t>
  </si>
  <si>
    <t>Bronx &amp; Manhattan DNP Office</t>
  </si>
  <si>
    <t>Identification Investigator</t>
  </si>
  <si>
    <t>PREFERRED SKILLS  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  The American Board of Medicolegal Death Investigators (ABMDI) certification is preferred.</t>
  </si>
  <si>
    <t>TO APPLY, PLEASE SUBMIT RESUME AND COVER LETTER TO: https://a127-jobs.nyc.gov.   JOB ID #220511   NO PHONE CALLS</t>
  </si>
  <si>
    <t>First Line Supervisor, Bureau of STD Prevention and Control</t>
  </si>
  <si>
    <t>The mission of Bureau of Sexually Transmitted Disease Control (BSTDC) is to promote sexual health  and reduce impact of sexually transmitted infections in NYC.  To achieve the these goals, we provide  -direct clinical services  -monitor disease trends  -partner with community groups, private providers and other agencies -perform outreach -provide education -conduct research and develop polices to improve sexual health and wellness  DUTIES WILL INCLUDE BUT NOT BE LIMITED TO:   --Under the supervision of the Epi Regional Supervisor, supervise all disease intervention counseling and testing activities including STD interviews, HIV post- test sessions and field activities at a clinic site.  --Monitor all Epi activities and document in appropriate tracking systems with oversight provided by the Epi Regional Manager.  --Train and enhances skill level of subordinates in epi procedures.  --Assign work to subordinates and establishes a schedule for completion.  -- Assume responsibility for STD Clinic operations in the absence of the Clinic Manager.  --Monitor and analyze epi and disease trends for catchment area and prepares periodic reports.  -- Be active and participate in all agency-wide required activities, such as emergency preparedness planning meetings or events, fire drills, occupational health and safety training and any other meeting or training as determined by your supervisor.  --Perform other duties as assigned including Rapid HIV Testing and phlebotomy.</t>
  </si>
  <si>
    <t>Apply online with a cover letter to https://a127-jobs.nyc.gov/.  In the Job ID search bar, enter: job ID # 223503.  We appreciate the interest and thank all applicants who apply, but only those candidates under consideration will be contacted.</t>
  </si>
  <si>
    <t>CNNX and Title IVE Eligibility</t>
  </si>
  <si>
    <t>This position requires will entail the use of excel spreadsheets as well as the ability to access the Connections system, WMS, CCRS and ACRS.</t>
  </si>
  <si>
    <t>Deputy Chief of Construction Engineering</t>
  </si>
  <si>
    <t>Sewer Emergency</t>
  </si>
  <si>
    <t>Virology/Immunology</t>
  </si>
  <si>
    <t>The New York City Department of Health and Mental Hygiene (NYCDOHMH), Public Health Laboratory (PHL) is seeking to hire a qualified Laboratory Microbiologist II (LM II).   DUTIES WILL INCLUDE BUT NOT BE LIMITED TO:   --Perform duties related to laboratory tests and procedures at a complex and technical level on specimens submitted to the laboratory.  -Cross train within other sections of the PHL for surge events.  --Train personnel on appropriate test methods and techniques  --Maintain a program of quality control.  --Participate in a program of quality assurance and take corrective action, when needed.</t>
  </si>
  <si>
    <t>Apply online with a cover letter to https://a127-jobs.nyc.gov/.  In the Job ID search bar, enter: job ID number # 222480.    We appreciate the interest and thank all applicants who apply, but only those candidates under consideration will be contacted.</t>
  </si>
  <si>
    <t>Apply online with a cover letter to https://a127-jobs.nyc.gov/.  In the Job ID search bar, enter: job ID # 223543.  We appreciate the interest and thank all applicants who apply, but only those candidates under consideration will be contacted.</t>
  </si>
  <si>
    <t>City Custodial Assistant, Bureau of Operations- District Operations</t>
  </si>
  <si>
    <t>CITY CUSTODIAL ASSISTANT</t>
  </si>
  <si>
    <t>Qualification Requirements  1. There are no formal educational or experience requirements.  2. There are certain medical and physical requirements.</t>
  </si>
  <si>
    <t>Certified as a Fire Safety Director  40 Hours/Week</t>
  </si>
  <si>
    <t>**Certain medical and physical requirements</t>
  </si>
  <si>
    <t>Apply online with a cover letter to https://a127-jobs.nyc.gov/.  In the Job ID search bar, enter: job ID number # 222498.    We appreciate the interest and thank all applicants who apply, but only those candidates under consideration will be contacted.</t>
  </si>
  <si>
    <t>Director, Communications &amp; Partnerships, Bureau of Chronic Disease Prevention and Tobacco Control</t>
  </si>
  <si>
    <t>4B</t>
  </si>
  <si>
    <t>tobacco Control</t>
  </si>
  <si>
    <t>Apply online with a cover letter to https://a127-jobs.nyc.gov/.  In the Job ID search bar, enter: job ID number #222505.   We appreciate the interest and thank all applicants who apply, but only those candidates under consideration will be contacted.</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</si>
  <si>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and/or biological sciences.  Furthermore, to assure compliance with Section 11.112 of the Compilation of the Rules and Regulations of the State of New York (NYCRR) - Title 10 (Health), all candidates must have at least 2 years of experience as a public health sanitarian as described in ''1'' above.</t>
  </si>
  <si>
    <t>Press the apply now button.</t>
  </si>
  <si>
    <t>40 hours per week</t>
  </si>
  <si>
    <t>421-a Analyst</t>
  </si>
  <si>
    <t>The Tax Incentive Programs unit administers a wide variety of tax abatement and exemption programs to facilitate private and publicly-subsidized rehabilitation and new construction programs throughout New York City.  421-a Analyst 421-a provides partial tax exemption for new construction multiple dwellings.   Under general supervision, the candidate will perform responsible work in the processing and review of 421-a Partial Tax Exemption applications for new residential construction.  Responsibilities include, but are not limited to:  Reviews and assesses applications for completeness and eligibility, and prepares files for supervisory review;    Conducts research using public and internal databases to validate application information;  Tracks status of applications and documentation received as well as generates correspondence;    Identifies and analyzes eligibility issues and troubleshoots applications problems;  Provides programmatic and technical guidance to filing agents and members of the general public on issues relating to the 421-a application;  Provides customer service to applicants in person and by telephone; and  Assists 421-a Director and other senior staff with special projects as needed.</t>
  </si>
  <si>
    <t>Candidates must have excellent verbal and written communication and strong interpersonal skills; demonstrated ability to meet deadlines and manage multiple projects in a timely manner and to be a team player. Capability of utilizing Excel spreadsheets is strongly preferred.</t>
  </si>
  <si>
    <t>Environmental Project Manager, Bureau of Environmental Disease and Injury Prevention</t>
  </si>
  <si>
    <t>Emergency Planning and Ops</t>
  </si>
  <si>
    <t>The Office of Emergency Planning and Operations (EPO) within the Bureau of Environmental Disease and Injury Prevention, plays a critical role in responding to emergencies, whether environmental or otherwise.  EPO's core functions include but are not limited to: (1) coordinating emergency preparedness and response activities across EDIP and the Division of Environmental Health (DEH) to build emergency response capacity, (2) working with programs and offices within and outside EDIP to develop new and update existing protocols to ensure routine and emergency operations are effective and optimized, and (3) managing environmental emergency grants awarded by the US Department of Homeland Security (DHS) and CDC Public Health Emergency Preparedness (PHEP) for EDIP and the Bureau of Environmental Surveillance and Policy (BESP).   DUTIES WILL INCLUDE BUT NOT BE LIMITED TO:   --Compiling and analyzing data necessary for environmental emergency preparedness and response activities, and providing training to others on the use of this data.  --Interpreting and reporting information related to environmental emergency threats affecting vulnerable communities, whether from acts of terror, accidental, or from natural disasters.  --Assisting in conducting quantitative and qualitative analyses and developing policy recommendations consistent with research findings and after action reports following environmental emergencies and natural disasters.  --Developing environmental risk communication materials for the public, including vulnerable populations, and other special populations for use during emergencies and pre-event to support preparedness efforts.  --Identifying and disseminating best practices for managing environmental emergency-related health impacts for use by government agencies, community-based organizations, and healthcare providers.  --Identifying communities and locations vulnerable to environmental emergency-related health impacts and developing outreach plans for disseminating relevant information.  --Organizing workshops on environmental emergency preparedness and response for public health professionals and agency partners.</t>
  </si>
  <si>
    <t>Minimum one year experience managing environmental health projects and coordinating with multiple partners and organizations. --Excellent verbal and written communication skills and the ability to work collaboratively. --Excellent analytical, organizational and interpersonal skills.</t>
  </si>
  <si>
    <t>Apply online with a cover letter to https://a127-jobs.nyc.gov/  In the Job ID search bar, enter: job ID number # 223891.    We appreciate the interest and thank all applicants who apply, but only those candidates under consideration will be contacted.</t>
  </si>
  <si>
    <t>Health Insurance Biller, Bureau of Budget and Revenue</t>
  </si>
  <si>
    <t>Apply online with a cover letter to https://a127-jobs.nyc.gov/.  In the Job ID search bar, enter: job ID # 222618.  We appreciate the interest and thank all applicants who apply, but only those candidates under consideration will be contacted.</t>
  </si>
  <si>
    <t>Space Planning &amp; Management Coordinator</t>
  </si>
  <si>
    <t>ADMINISTRATIVE SPACE ANALYST</t>
  </si>
  <si>
    <t>Facilities Management</t>
  </si>
  <si>
    <t>1. A baccalaureate degree from an accredited college or university and five years of full-time paid experience requiring general knowledge of construction and construction costs, electronic data processing equipment, telephone communications systems, building standards and leasing procedures, in the evaluation and layout of space in office buildings, garages and other structures used for commercial and industrial purposes, at least two years of which shall have been of a supervisory nature; or  2. High school graduation or evidence of having passed an examination for a high school equivalency diploma or the U.S. Armed Forces G.E.D. certificate with a score of at least 35 on each of the five tests and an overall score of at least 225 in the examination for the diploma or certificate, plus nine years of full-time paid experience as described in (1) above, at least two years of which shall have been of a supervisory nature; or  3. A satisfactory equivalent.  However, all candidates must be high school graduates or possess the equivalent as described in (2) above and must have at least two years of supervisory experience as described in (1) above.</t>
  </si>
  <si>
    <t>In compliance with Federal law, all persons hired will be required to verify identify and eligibility to work in the United States and to complete the required employment eligibility verification document form upon hire.</t>
  </si>
  <si>
    <t>Unless otherwise indicated, all positions require a five-day workweek</t>
  </si>
  <si>
    <t>Associate Laboratory Microbiologist, Bureau of Public Health Laboratory</t>
  </si>
  <si>
    <t>ASSOCIATE LABORATORY MICROBIOL</t>
  </si>
  <si>
    <t>The New York City Department of Health and Mental Hygiene (NYC DOHMH), Public Health Laboratory (PHL) is seeking to hire a qualified Associate Laboratory Microbiologist II.  DUTIES WILL INCLUDE BUT NOT BE LIMITED TO:   Responsible for supervision and evaluation of subordinate staff.  -Performing duties related to laboratory tests and procedures at a highly complex technical level on specimens submitted to the laboratory.  -Cross training within other sections of the PHL for surge events and as needed.  -Training personnel on appropriate test methods and techniques, as needed.  -Performing and/or oversight of administrative functions in the laboratory.  -Generating reports, keeping records, and performing tasks related to the LIS system.  -Maintaining a program of quality control, participating in a program of quality assurance, and taking corrective action, when needed.  -Responsible for supervising testing for viral detection using viral culture and fluorescence assays.  -Performing molecular testing including real-time PCR and multiplex assays as needed.  -Responsible for inventory of reagents and supplies, -revising Standard Operational Procedure Manuals.  -Will be required to participate in all emergency response of the NYC DOHMH.</t>
  </si>
  <si>
    <t>1. A baccalaureate degree from an accredited college or university with specialization in medical technology or in one of the chemical, physical, or biological sciences, and one year of laboratory experience at the technologist level in the appropriate laboratory specialty or specialties; or  2. Ninety college credits from an accredited college or university  including or supplemented by either (a) or (b) below, and one year of laboratory experience at the technologist level in the appropriate laboratory specialty or specialties.  (a) For those whose training was completed prior to September 15, 1963: a total of at least 24 credits in chemistry and biology courses combined, including at least nine credits in chemistry, of which six credits must be in inorganic chemistry; and including at least 12 credits in biology courses  pertinent to the medical sciences.  (b) For those whose training was completed after September 15, 1963: 16 credits in chemistry courses acceptable towards a major in chemistry, including at least six credits in inorganic chemistry; and 16 credits in biology courses acceptable towards a major in biology; and three credits in mathematics.</t>
  </si>
  <si>
    <t>Apply online with a cover letter to https://a127-jobs.nyc.gov/   In the Job ID search bar, enter: job ID number # 223930.  We appreciate the interest and thank all applicants who apply, but only those candidates under consideration will be contacted.</t>
  </si>
  <si>
    <t>School Mental Health Consultant</t>
  </si>
  <si>
    <t>SPECIAL CONSULTANT (MENTAL HEA</t>
  </si>
  <si>
    <t>SH Mental Health</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</si>
  <si>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</si>
  <si>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004910, 004911, 004912, 004913, 004914, 004915, 004916, 004917, 004918, 004919, 004920, 004921, 004922, 004923, 004924, 004925, 004926, 004927, 004928, 004929, 004930, 004931, 004932, 004933, 004934, 004935, 004936, 004937, 004938, 004939, 004940, 004941, 004942, 004943, 004944, 004945, 004946, 004947, 004948, 004949, 004950, 004951, 004952, 004953, 004954, 004955, 004956, 004957, 004958, 004959, 004960, 004961, 004962, 004963, 004964, 004965, 004966, 004967, 004968, 004969, 004970, 004971, 004972, 004973, 004974, 004975, 004976, 004977, 004978, 004979, 004980, 004981, 004982, 004983, 004984, 004985, 004986, 004987, 004988, 004989, 004990, 004991, 004992, 004993, 004994, 004995, 004996, 004997, 004998, 004999, 005000, 005001, 005002, 005003, 005004, 005005, 005006, 005007, 005008, 005009</t>
  </si>
  <si>
    <t>Apply online with a cover letter to https://a127-jobs.nyc.gov/  In the Job ID search bar, enter: job ID number #223946.  We appreciate the interest and thank all applicants who apply, but only those candidates under consideration will be contacted.</t>
  </si>
  <si>
    <t>Site Manager</t>
  </si>
  <si>
    <t>ADMINISTRATIVE SUPERVISOR OF B</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</si>
  <si>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</si>
  <si>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While we appreciate every applicant's interest, only those who qualify will be contacted for an interview.</t>
  </si>
  <si>
    <t>Candidates must have strong policy research and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and modeling experience), knowledge of housing development/lending and knowledge of HPD development programs specifically, demonstrated analytical skills, and ability to work effectively with others to obtain results promptly.   Strong facility with Excel and Word required.   Candidates with Masters in Urban Planning, Real Estate Finance, Business Administration or related fields are strongly preferred.</t>
  </si>
  <si>
    <t>Contract Manager, Office of the Agency Chief Contracting Officer (ACCO)</t>
  </si>
  <si>
    <t>Excellent written, oral and interpersonal communication abilities.  Able to communicate clearly, accurately and concisely.  Highly organized and exceptionally detail-oriented.  Successful experience working under strict deadlines.  Comfortable working with multiple automated systems.</t>
  </si>
  <si>
    <t>Apply online with a cover letter to https://a127-jobs.nyc.gov/.  In the Job ID search bar, enter: job ID number # 222692.   We appreciate the interest and thank all applicants who apply, but only those candidates under consideration will be contacted.</t>
  </si>
  <si>
    <t>Policy and Legal</t>
  </si>
  <si>
    <t>Demonstrate understanding of policing, criminal justice and research methods.  Candidates must have strong interpersonal skills, strong analytical, organizational, and quantitative skills; and demonstrate ability to meet deadlines and manage multiple initiatives in a timely manner and to be a team player. Capability of utilizing complex statistical and presentation software is strongly preferred. Preference will be given to candidates with experience working for or working with government agencies and government programs related to policing and criminal justice.   Strong facility with Word, Excel and PowerPoint required. Excellent oral and written communications skills. Literate in graduate-level quantitative methods. Knowledge of SQL, SPSS, STATA and/or Tableau a plus, but not required</t>
  </si>
  <si>
    <t>CITY EMPLOYEES:  1) Apply through Employee Self Service (ESS) under Recruiting Activities  2) Search for Job ID# 222790  FOR ALL OTHER APPLICANTS: 1) Go to www.nyc.gov/careers/search  2) Search for Job ID# 222790  NO PHONE CALLS PLEASE ONLY THOSE CANDIDATES CONSIDERED FOR AN INTERVIEW WILL BE CONTACTED. PLEASE PROVIDE 3 REFERENCES ALONG WITH A COVER LETTER AND RESUME.</t>
  </si>
  <si>
    <t>Special Projects Coordinator, Bureau of  Operations:Central Office</t>
  </si>
  <si>
    <t>Apply online with a cover letter to https://a127-jobs.nyc.gov/  In the Job ID search bar, enter: job ID number # 220618.   We appreciate the interest and thank all applicants who apply, but only those candidates under consideration will be contacted.</t>
  </si>
  <si>
    <t>Naval Architect</t>
  </si>
  <si>
    <t>Ferry Engineering</t>
  </si>
  <si>
    <t>Under general supervision, is responsible for the planning, coordinating and directing the implementation of structural, mechanical, and electrical naval architecture/marine engineering projects on municipal ferries, barges and marine vessels operated by the Staten Island Ferry; performs related work. Reports directly to the Director of Ferry Engineering.   EXAMPLES OF TYPICAL TASKS:  Performs naval architecture and/or marine engineering tasks in support of the Staten Island Ferry fleet of marine vessels. Conducts basic design work for ongoing maintenance, upgrade, and new construction projects for the fleet, to include design and regulatory approval. For designs of a more comprehensive nature, manages the work of contracted design consultants. Researches, prepares, and advises on the plans and specifications on projects connected with ferry and/or barge maintenance and upgrade projects, conversions or modifications to vessels, and new vessel construction. Incorporates required items into plans and specifications. Provides cost estimates and monitors budgets for projects. Performs field surveys of assigned projects from prior to inception through completion to monitor progress, including, but not limited to research of drawings/technical manuals, classification surveys, and regulatory agency compliance. Ensures contractor compliance with project specifications. Prepares final/completion reports for projects. Works closely with Staten Island Ferry staff and Agency stakeholders to ensure strict adherence to safety standards and environmental protection guidelines for all projects and works to ensure requirements are incorporated into any related design work. Assists with root cause and follow-up inquiries of any vessel-related non-conformities, observations, near-misses and accidents. Acts as contract manager for on-going vessel capital construction and maintenance and repair projects, such as engineering service agreements (ESA), vessel dry docking and maintenance, construction and reconstruction work. Supervises consultants and construction and repair work. Prepares reports on contracts and contact estimates, contract modifications and recommendations of award. Supervises and reviews the work of any assigned subordinate staff.</t>
  </si>
  <si>
    <t>1. Experience working in the field of marine engineering and/or naval architecture, including design of new vessel system, design of upgrade/retrofit systems for installations on existing marine vessels, and the analysis of the performance of operating marine vessel systems and equipment;  2. Thorough knowledge of American Bureau of Shipping (ABS) and US Coast Guard (USCG) rules and regulations; and  3. Experience with Safety Management System (SMS) structures/procedures and International Safety Management (ISM) Code compliance.</t>
  </si>
  <si>
    <t>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  TITLE LEVEL: By the time of appointment, the Title Level is subject to change from Managerial Level 1 (M-1) to Non-managerial (NM).  As such, at a minimum, the position will be subject to the Career and Salary Plan of the City of New York and represented by the applicable union.</t>
  </si>
  <si>
    <t>Please visit www.nyc.gov/careers/search and search for Job ID Number: 222840. For current City employees, please log into Employee Self Service (ESS) at https://hrb.nycaps.nycnet and follow the Careers link. Most public libraries have computers available for use.  Your resume must include a chronological work history and salary earnings summary.  No phone calls, faxes or personal inquiries permitted. Only candidates selected for interview will be contacted. Appointments are subject to OMB approval.  For more information about DOT, visit us at:  www.nyc.gov/dot</t>
  </si>
  <si>
    <t>35 hours/Monday-Friday</t>
  </si>
  <si>
    <t>CERTIFIED IT ADMINISTRATOR (WAN)</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</si>
  <si>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and data network. Monitors capacity and bandwidth utilization to establish trends and project needs and growth forecasts. Serves as an in-house expert and authority regarding network communications and connectivity issues.</t>
  </si>
  <si>
    <t>- Minimum 5 years of experience planning, designing, configuring, installing, troubleshooting and maintaining data and voice networks. - Experience in performance and capacity monitoring required. - Avaya telephone systems strongly preferred.  - Familiarity with Cisco network technology (routers, switches, IOS, NX-OS, Firewall ASA, Intrusion Prevention System, Secure Access Control System and Fiber Channel Over IP) required. - Experience with Voice Over IP (VoIP), disaster recovery, automated failover, resilient networks, performance and capacity monitoring, load balancing, network security, and wireless networks (Wi-Fi) are desirable.  *Cisco Certified Network Professional or higher certification required* Please indicate on your resume or cover letter if you have completed the Cisco Certified Network Professional or a higher certification.</t>
  </si>
  <si>
    <t>Click the ''Apply Now'' button, please indicate Job ID number 221045 on your resume or cover letter.</t>
  </si>
  <si>
    <t>Administrative Assistant</t>
  </si>
  <si>
    <t>Computer-literate with expertise in Excel, Word, PowerPoint, and Visio Possess strong verbal and written communication skills Bilingual</t>
  </si>
  <si>
    <t>All current City Employees may apply by going to Employee Self Service (ESS) http://cityshare/ess Click on Recruiting Activities/Careers and Search for the specific Job ID# 221084.  All other applicants, please go to www.nyc.gov/career/search and search for the specific Job ID# 221084.  Please do not email, mail or fax your resume to DOI directly. Submissions of resumes does not guarantee an interview. Due to the high volume of resumes DOI receives for positions, only selected candidates will be contacted.</t>
  </si>
  <si>
    <t>SCHOOL MENTAL HEALTH CONSULTANT PROGRAM DIRECTOR, BUREAU OF SCHOOL HEALTH</t>
  </si>
  <si>
    <t>Apply online with a cover letter to https://a127-jobs.nyc.gov/.  In the Job ID search bar, enter: job ID number # 222843.   We appreciate the interest and thank all applicants who apply, but only those candidates under consideration will be contacted.</t>
  </si>
  <si>
    <t>Confidential Investigator - Squad 6</t>
  </si>
  <si>
    <t>CONFIDENTIAL INVESTIGATOR</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</si>
  <si>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</si>
  <si>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All current City Employees may apply by going to Employee Self Service (ESS) http://cityshare/ess Click on Recruiting Activities/Careers and Search for the specific Job ID# 221087.  All other applicants, please go to www.nyc.gov/career/search and search for the specific Job ID# 221087.  Please do not email, mail or fax your resume to DOI directly. Submissions of resumes does not guarantee an interview. Due to the high volume of resumes DOI receives for positions, only selected candidates will be contacted.</t>
  </si>
  <si>
    <t>Confidential Investigator</t>
  </si>
  <si>
    <t>D.o.I.T.T. I.G.</t>
  </si>
  <si>
    <t>All current City Employees may apply by going to Employee Self Service (ESS) http://cityshare/ess Click on Recruiting Activities/Careers and Search for the specific Job ID# 221092.  All other applicants, please go to www.nyc.gov/career/search and search for the specific Job ID# 221092.  Please do not email, mail or fax your resume to DOI directly. Submissions of resumes does not guarantee an interview. Due to the high volume of resumes DOI receives for positions, only selected candidates will be contacted.</t>
  </si>
  <si>
    <t>District Health Evaluator, Center for Health Equity</t>
  </si>
  <si>
    <t>Experience in program evaluation; experience in community planning and community engagement Knowledge of health impact assessments; experience using SAS and/or SPSS programming for analysis and with data management systems; Experience using Microsoft Excel, Access and Power Point; keen ability to prioritize and handle multiple assignments; Ability to work closely with all levels of staff inside and outside the Agency; Ability to work independently and exercise a high degree of initiative.</t>
  </si>
  <si>
    <t>Apply online with a cover letter to https://a127-jobs.nyc.gov/.  In the Job ID search bar, enter: job ID number # 222946.   We appreciate the interest and thank all applicants who apply, but only those candidates under consideration will be contacted.</t>
  </si>
  <si>
    <t>Director of Clinical Programs and Services</t>
  </si>
  <si>
    <t>Assistant Architect</t>
  </si>
  <si>
    <t>ASSISTANT ARCHITECT</t>
  </si>
  <si>
    <t>Design Services</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</si>
  <si>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</si>
  <si>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1.  Thorough knowledge in all areas of architecture, design, and construction, including City, State, and Federal regulations and procedures, and methods and standards for new construction of multi-family housing. 2.  Excellent trade base knowledge and familiarity with New York City government and housing issues.  3.  Ability to work in a fast-paced environment, negotiate with diverse technical specialists, apply independent judgment in technical matters, take initiative, and work effectively with others.   4.  Excellent writing, interpersonal, organizational, communication, leadership, and negotiation skills.   5.  Demonstrated ability to meet deadlines, coordinate multiple projects, and deal with complex construction issues. 6.  Proficient in the operation of AutoCAD,  Architectural Desktop, Blubeam Revu, Excel, Word, and Powerpoint.  7. A Motor Vehicle Driver License valid in the State of New York may be required for certain assignments. If required, this license must be maintained for the duration of the assignment. 8.  Candidate may be subject to a background investigation conducted by the New York City Department of Investigation.</t>
  </si>
  <si>
    <t>Planner/Data Analyst</t>
  </si>
  <si>
    <t>Franchise/Concessions/Consents</t>
  </si>
  <si>
    <t>Interested applicants not serving permanently in the title of City Planner within the city system must apply for the upcoming City Planner civil service exam.</t>
  </si>
  <si>
    <t xml:space="preserve">				 All resumes are to be submitted electronically.  Current City Employees:   Please log into Employee Self Service (ESS) at https://hrb.nycaps.nycnet, follow the Careers link and search for Job ID number 223194.  All other applicants: Please go to www.nyc.gov/careers/search and search for Job ID Number 223194.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</si>
  <si>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Chief Information Security Officer</t>
  </si>
  <si>
    <t>M5</t>
  </si>
  <si>
    <t>Office of the CIO</t>
  </si>
  <si>
    <t>Chief Technology Officer (CTO)</t>
  </si>
  <si>
    <t>The New York City Department of Health and Mental Hygiene (NYCDOHMH), Public Health Laboratory (PHL) is seeking to hire a qualified Laboratory Microbiologist II (LM II) to work in the Virolology Section laboratory.   DUTIES WILL INCLUDE BUT NOT BE LIMITED TO:   Perform duties related to laboratory tests and procedures at a complex and technical level on specimens submitted to the laboratory, cross train within other sections of the PHL for surge events, train personnel on appropriate test methods and techniques, maintain a program of quality control, participate in a program of quality assurance and take corrective action, when needed.</t>
  </si>
  <si>
    <t>Apply online with a cover letter to https://a127-jobs.nyc.gov/.  In the Job ID search bar, enter: job ID number # 221567.  We appreciate the interest and thank all applicants who apply, but only those candidates under consideration will be contacted.</t>
  </si>
  <si>
    <t>The New York City Department of Health and Mental Hygiene (NYC DOHMH), Public Health Laboratory (PHL), is seeking to hire three (3) Laboratory Microbiologists Level II to work on Legionella Needs.    DUTIES WILL INCLUDE BUT NOT BE LIMITED TO:   Performing duties related to laboratory tests and procedures at a complex and technical level on specimens submitted to the laboratory, Cross training within other sections of the PHL for surge events, Training personnel on appropriate test methods and techniques, Maintaining a program of quality control, Participating in a program of quality assurance and taking corrective action, when needed.</t>
  </si>
  <si>
    <t>Apply online with a cover letter to https://a127-jobs.nyc.gov/.  In the Job ID search bar, enter: job ID number # 221570.  We appreciate the interest and thank all applicants who apply, but only those candidates under consideration will be contacted.</t>
  </si>
  <si>
    <t>Architect</t>
  </si>
  <si>
    <t>ARCHITECT</t>
  </si>
  <si>
    <t>1.  A valid New York State Registration as an Architect. Current New York State Registration as an Architect must be maintained for the duration of your employment.  Special Note: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</si>
  <si>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1. Excellent knowledge of AutoCAD. 2. Excellent communication and organizational skills. 3. Knowledge and experience with NYC construction regulations. 4. Proficiency in Microsoft Word and Excel. 5. Knowledge of Adobe Creative Suite, PowerPoint and 3D modeling programs. 6. Driver license valid in New York State.</t>
  </si>
  <si>
    <t>*Posting period extended. Previous applicants to this vacancy are still under consideration and do not need to reapply.   www.nyc.gov/parks</t>
  </si>
  <si>
    <t>City employees: 1) Apply through Employee Self Service (ESS) under Recruiting Activities 2) Search for Job ID#: 223426  Include your ERN on all correspondence.  For all other applicants: 1) Go to www.nyc.gov/careers/search    2) Search for Job ID#: 223426</t>
  </si>
  <si>
    <t>Community Liaison - Special Assistant</t>
  </si>
  <si>
    <t>Tenant Resources - Exec &amp; IT</t>
  </si>
  <si>
    <t>Excellent Communication Skills. Strong Customer Service Focus. Computer Proficiency. Bilingual a Plus. Section 8 or other Rental Subsidy experience a Plus.</t>
  </si>
  <si>
    <t>APPLY ON-LINE</t>
  </si>
  <si>
    <t>Criminalist III</t>
  </si>
  <si>
    <t>CITY EMPLOYEES WHO ARE INTERESTED IN THIS POSITION, PLEASE LOG INTO YOUR EMPLOYEE SELF SERVICE (ESS).   JOB ID #223462</t>
  </si>
  <si>
    <t>Worksite Wellness Senior Manager, Chronic Disease and Tobacco Control</t>
  </si>
  <si>
    <t>Apply online with a cover letter to https://a127-jobs.nyc.gov/  In the Job ID search bar, enter: job ID #: 221697.   We appreciate the interest and thank all applicants who apply, but only those candidates under consideration will be contacted.</t>
  </si>
  <si>
    <t>Office Manager, Bureau of Systems Strengthening and Access</t>
  </si>
  <si>
    <t>Systems Strengthening Access</t>
  </si>
  <si>
    <t>Preference will be given to individuals with excellent phone, communication, writing, computer (Word, Excel, Outlook, PowerPoint and Visio mandatory) and typing skills. Additionally, the ability to work under pressure, multi task and meet timelines are required. Interpersonal Skills essential. Bilingual is a plus.</t>
  </si>
  <si>
    <t>Apply online with a cover letter to https://a127-jobs.nyc.gov/  In the Job ID search bar, enter: job ID number # 221754.   We appreciate the interest and thank all applicants who apply, but only those candidates under consideration will be contacted.</t>
  </si>
  <si>
    <t>Junior Public Health Nurse (School Health)</t>
  </si>
  <si>
    <t>**  30 - 35 Hours/Week - Part-time    The Bureau of School Health (OSH) is a joint program of the Department of Education and the Department of Health and Mental Hygiene responsible for promoting the health of the 1.3 million school children enrolled in approximately 1,800 public and non-public schools in New York City. OSH has been the provider of public health services in the schools for 100 years.  DUTIES WILL INCLUDE BUT NOT BE LIMITED TO:  Junior Public Health Nurse will perform as a member of a health team in the New York City schools, both public and nonpublic.  -- Will perform case findings, referrals and follow-up in conjunction with audiovisual screening team, doctors and other health providers in the schools and community.  -- Junior Public Health Nurses will provide health education to students and staff in schools and advise families on proper health practices.  -- Junior Public Health Nurses will be  responsible for maintaining school records and preparing monthly reports to be used by nursing supervisors; establishing contacts and collaborating  working relationships with the schools administrators and community.</t>
  </si>
  <si>
    <t>Excellent interpersonal, communication and presentation skills; 1) A current license and registration to practice as a Registered Nurse in New York State; this License must be maintained for the duration of employment Special Note: For appointment to OSH, individual must be able to perform Cardio-Pulmonary Resuscitation (CPR).  **AMENDED IN PREFERRED SKILLS :  One year of full-time satisfactory experience performing  as a Registered Nurse.</t>
  </si>
  <si>
    <t>The license must be maintained during the  time of employment.   Additional note: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71 vacancies   Position #s  003496, 004203, 004205, 004210, 510861, 513609, 003193, 003512, 004795, 004796, 004797, 004798, 004799, 004800, 004803, 004804, 004805, 004806, 004807, 004808, 004809, 004810, 004811, 004812, 004813, 004814, 004815, 004816, 004817, 004818, 004819, 004820, 004821, 004822, 004823, 004824, 004825, 004826, 004827, 004828, 004829, 004830, 004831, 004832, 004833, 004834, 004835, 004836, 004837, 004838, 004845, 004846, 002100, 002111, 002125, 003175, 003185, 003190, 003218, 003471, 003527, 003530, 004212, 510636, 510734, 510983, 511625, 513143, 003219, 510259, 511290</t>
  </si>
  <si>
    <t>Apply online with a cover letter to https://a127-jobs.nyc.gov/.  In the Job ID search bar, enter: job ID number #219077.  We appreciate the interest and thank all applicants who apply, but only those candidates under consideration will be contacted.</t>
  </si>
  <si>
    <t>Public Health Nurse, Bureau of School Health</t>
  </si>
  <si>
    <t>Excellent interpersonal, communication and presentation skills.   1)A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Special Note: For appointment to OSH, individual must be able to perform Cardio-Pulmonary Resuscitation.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</si>
  <si>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50 positions  Position #s 002497, 002519, 003285, 003287, 004165, 004847, 004848, 004849, 004850, 004851, 004852, 004853, 004854, 004855, 004856, 004857, 004858, 004859, 004860, 004861, 004862, 004863, 004864, 004865, 004866, 004867, 004868, 004869, 004876, 004877, 004878, 004879, 004880, 004881, 004882, 004883, 004884, 510096, 510314, 510332, 510435, 510527, 510529, 511590, 511765, 511875, 511955, 513125, 513147, 004870</t>
  </si>
  <si>
    <t>We appreciate the interest and thank all applicants who apply, but only those candidates under consideration will be contacted  Apply online with a cover letter to https://a127-jobs.nyc.gov/  In the Job ID search bar, enter: &lt;job ID number# 219094.</t>
  </si>
  <si>
    <t>Public Health Inspector, Bureau of Childcare</t>
  </si>
  <si>
    <t>The Public Health Sanitarian position will focus on conducting inspections of Child Care facilities throughout the borough of Staten Island.   The Bureau of Child Care is the regulatory agency for childcare services (public/private) operating within New York City.  The Bureau regulates Group Child Care and Summer Camps as provided for the New York City Health Code and provides licensing and registration services for Group Family Child Care, Family Child Care and School-Age Care as regulated under the New York State social service law.   DUTIES WILL INCLUDE BUT NOT BE LIMITED TO:   --Making periodic inspections of Staten Island's Child Care facilities to enforce pertinent laws, rules and regulations for environmental hazards.  --Instructing operators under permit or jurisdiction of the New York City Department of Health and Mental Hygiene in principles of sanitation, vermin control and other areas of environmental health.  --Investigating complaints regarding nuisances, unsanitary conditions, quality and purity of foods, improper food handling and personal habits of handlers and inadequate or unsuitable water supply within the borough of Staten Island.  --Issuing Tribunal summonses and close establishments for non-compliance with the NYC Health Code.  --Investigating applications for permits to operate establishments under the NYC Health Code., Conducting special studies and surveys.  --Attending and testify at Tribunal hearings. Represent the Department of Health and Mental Hygiene.</t>
  </si>
  <si>
    <t>Good observational skills; analytical skills; ability to deduce potential impacts of conditions or assess risk; writing skills including the ability to adequately describe observations in detail; computer skills including the use of mobile computing devices.</t>
  </si>
  <si>
    <t>Apply online with a cover letter to https://a127-jobs.nyc.gov/.  In the Job ID search bar, enter: job ID number # 221782.   We appreciate the interest and thank all applicants who apply, but only those candidates under consideration will be contacted.</t>
  </si>
  <si>
    <t>Director of Client and Customer Services</t>
  </si>
  <si>
    <t>Manhattan Floating Staff</t>
  </si>
  <si>
    <t>Manhattan Property Management</t>
  </si>
  <si>
    <t>Under direct supervision, selected candidates will assist in the routine maintenance operation and repair of public buildings, structures, and the equipment they contain; perform related work.  Responsibilities will include, but not be limited to the following:  1.  Prepare for PHAS. 2.  Conduct apartment inspections. 3.  Address fire jobs. 4.  Assist in move out preparation. 5.  Complete public space repairs; assist with clearing stoppages. 6.  Responsible for responding to CCC scheduled appointments, make assessment of needed repairs for skilled trades.  NOTE:  These are floating positions with vacancies available throughout the five boroughs.  Please read this posting carefully to make certain you meet the qualification requirements before applying to this position.</t>
  </si>
  <si>
    <t>LICENSE REQUIREMENT:  For certain positions, a Motor Vehicle Driver's License valid in the State of New York is required.  This license must be maintained for the duration of the assignment.</t>
  </si>
  <si>
    <t>INDUSTRIAL HYGIENIST L-II</t>
  </si>
  <si>
    <t>Patient Care Manager (PCM), Bureau of Tuberculosis Control</t>
  </si>
  <si>
    <t>TB Clinic Operations</t>
  </si>
  <si>
    <t>**OPEN TO PERMANENT PUBLIC HEALTH NURSE ONLY. YOU MUST CLEARLY STATE YOUR CIVIL SERVICE STATUS ON YOUR RESUME OR COVER LETTER. ALL OTHER CANDIDATES WILL NOT BE SELECTED.  **AMENDED IN JOB DESCRIPTION  -You will assign, schedule, supervise, and evaluate staff; provide consultation  for  nursing staff on nursing practice issues.  -Maintain standards of nursing practice through Continuous Quality Improvement (CQI) activities; plan staff development and continuing education programs, to ensure that nurses achieve and maintain competence.  -Provide expert technical guidance regarding nursing care management of tuberculosis patients to program directors, planning committees, community groups, and provide direct patient care during emergencies/staffing shortages.  -You will, at times, may need to perform nursing duties.  - Liaise with physicians and nurses.  -Review medical standards and recommend revisions in policies and procedures; interpret departmental policy to hospitals, community care providers and other agencies involved with the TB Control Program activities.  -Interpret departmental policy to hospitals, community care providers and other agencies involved with the TB Control Program activities.  -Assess special needs of assigned area  and its component unit.  -Participate in recruitment and orientation of new staff.  -Oversee medical supplies and pharmaceuticals; use information collected from the Program data systems to coordinate activities.  -Assume leadership responsibilities in monitoring TB Control practices when needed.</t>
  </si>
  <si>
    <t>Apply online with a cover letter to https://a127-jobs.nyc.gov/  In the Job ID search bar, enter: job ID number # 219717.    We appreciate the interest and thank all applicants who apply, but only those candidates under consideration will be contacted.</t>
  </si>
  <si>
    <t>Public Health Assistant, Bureau of Sexually Transmitted Disease Control</t>
  </si>
  <si>
    <t>PUBLIC HEALTH ASSISTANT</t>
  </si>
  <si>
    <t>STD Clinic Ops &amp; Patient Srvs</t>
  </si>
  <si>
    <t>The mission of Bureau of Sexually Transmitted Disease Control (BSTDC) is to promote sexual health and reduce the impact of sexually transmitted infections in NYC. To achieve these goals, we provide: direct clinical services; monitor disease trends; partner with community groups, private providers and other agencies; perform outreach; provide education; conduct research and develop polices to improve sexual health and wellness  Duties will include the following:  --Setting up physician examination rooms and ensuring that the appropriate instruments are available.  --Assisting physician in the examination of patients.  --Documenting forms, preparing slides, positioning patients and completing documentation for culture plates.  --Performing clerical functions, such as registration.  --Posting laboratory results.  --Assisting with maintenance of inventory supplies and pharmaceuticals and when necessary preparing order forms for supplies</t>
  </si>
  <si>
    <t>Apply online with a cover letter to https://a127-jobs.nyc.gov/.  In the Job ID search bar, enter: job ID number # 204306.    We appreciate the interest and thank all applicants who apply, but only those candidates under consideration will be contacted.</t>
  </si>
  <si>
    <t>Researcher</t>
  </si>
  <si>
    <t>LIEN SALE UNIT</t>
  </si>
  <si>
    <t>NOTE: Only permanent Principal Administrative Associates are eligible to apply. Please indicate in your cover letter if you are a permanent Principal Administrative Associate and include your Employee Identification Number. If you do not include this information in your cover letter, you will not be considered for an interview.  Click the ''Apply Now'' button.  While we appreciate every applicant's interest, only those under consideration will be contacted.</t>
  </si>
  <si>
    <t>Inspector, Bureau of Veterinary and Pest Control Services</t>
  </si>
  <si>
    <t>The Bureau of Veterinary and Pest Control Services promotes and protects the health and quality of life for New York City residents and visitors by ensuring an environment free from animal-borne diseases, hazards and nuisances by controlling and regulating animals. The Public Health Sanitarians  performs inspections to assure compliance with pertinent laws, rules and regulations governing environmental sanitation, safety and health especially as they pertain to city rat infestations.   DUTIES WILL INCLUDE BUT NOT BE LIMITED TO:   --Inspect private properties, parks, greenstreets,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--Issue violations and Tribunal summonses for non-compliance with the NYC Health Code and the NYS Sanitary Code.  --May evaluate the presence of contracted pest control service and equipment.  --May attend and testify at ECB hearings.</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</si>
  <si>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t>
  </si>
  <si>
    <t>PLEASE NOTE: Updated Minimum Qualification Requirements:  1.	In addition to the above baccalaureate degree with 30 semester credits in the physical sciences and/or biological sciences, up to 12 semester credits may be in the Applied Sciences, i.e.; environmental technology, sanitation technology, medical technology, public health, Infection control; or  2.	In addition to the above associates degree with 15 semester credits in the physical and/or biological sciences, up to 6 semester credits may be in the Applied Sciences, and five (5) years of experience as a public health technician as detailed above.</t>
  </si>
  <si>
    <t>Apply online with a cover letter to https://a127-jobs.nyc.gov/.  In the Job ID search bar, enter: job ID number # 221983.   We appreciate the interest and thank all applicants who apply, but only those candidates under consideration will be contacted.</t>
  </si>
  <si>
    <t>465 Columbus Ave. Valhalla, Ny</t>
  </si>
  <si>
    <t>I.F.A.-Sources Construction</t>
  </si>
  <si>
    <t>To apply click ''Apply Now''</t>
  </si>
  <si>
    <t>College Aide</t>
  </si>
  <si>
    <t>Cash Management</t>
  </si>
  <si>
    <t>The preferred candidate is self-motivated and possesses strong analytical skills and excellent communication skills.</t>
  </si>
  <si>
    <t>Buildings IG</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</si>
  <si>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general supervision, with latitude for independent action and decision-making, Level 1 investigators will be responsible for managing a large case docket involving investigations of fraud, corruption, and mismanagement, specifically involving the New York City Department of Buildings (DOB). Investigators will be tasked with obtaining documentary evidence, conducting interviews, surveillance, and undercover operations, executing arrests and search warrants, conducting programmatic and financial review and audits, and preparing reports, in which they most concisely summarize the evidence uncovered during the investigation and their factual findings. Investigators will be required, at all times, to work with other investigative units, prosecutorial agencies and testify at hearings and court proceedings. Investigators will also provide, on a rotating basis, coverage for the on-call complaint system.</t>
  </si>
  <si>
    <t>1) Prior work experience in any of the following fields: investigation, security, law enforcement,      criminal justice, and/or auditing. 2) Demonstrated ability to analyze and assess and draw conclusions based on a multitude of        complex documents/data, including but not limited to policies, procedures and financial       documents. 3) Strong computer skills, including Word, Excel, and databases. 4) Strong interpersonal skills, oral communication and interviewing skills. 5) Demonstrated ability to write succinct and organized reports. 6) Strong organizational skills and proven ability to manage time efficiently, meet deadlines, multi-      task, and manage competing priorities. 7) Ability to manage large case dockets and conduct objective investigations. 8) Ability to work as part of a team by following directions and taking instructions. 9) Foreign language skills are desirable.</t>
  </si>
  <si>
    <t>All current City Employees may apply by going to Employee Self Service (ESS) http://cityshare/ess Click on Recruiting Activities/Careers and Search for Job ID #219436.  All other applicants, please go to www.nyc.gov/career/search and search for Job ID #219436.  NO PHONE CALLS, LETTERS OR FAXES. ONLY THOSE CANDIDATES UNDER CONSIDERATION WILL BE CONTACTED.  Appointments are subject to Office of Management &amp; Budget approval for budgeted headcount.</t>
  </si>
  <si>
    <t>Audit Manager, Fiscal Audits</t>
  </si>
  <si>
    <t>ADMINISTRATIVE MANAGEMENT AUDI</t>
  </si>
  <si>
    <t>Fiscal Audits</t>
  </si>
  <si>
    <t>The nation's leading public health agency, The New York City Department of Health and Mental Hygiene (DOHMH) is seeking an Audit Manager to join DOHMH's Bureau of Audit Services, the internal audit function for DOHMH. The Audit Manager will supervise financial and operational auditors and will report to the Assistant Commissioner of Audit Services and Medicaid Compliance Officer, who reports to the First Deputy Commissioner.   DUTIES WILL INCLUDE BUT NOT BE LIMITED TO:   -Implement a risk assessment process that is designed to identify, trend, evaluate and report on the top operational, compliance and financial risks across DOHMH. The result of the risk assessment will drive the audit plan.  -Communicate audit scope, audit protocol, status of issues/risks and recommendations via written reports and oral presentations.   -Analyze and evaluate risks and controls relevant to DOHMH's programs and recommend risk reduction activities.    -Assess Department's compliance with the federal Uniform Guidance, NYC Comptroller's directives, relevant Health and Mental Hygiene regulations and internal policies and procedures.   -Perform and supervise audits of DOHMH's contractors, develop written reports that concisely present findings and recommendations.   -Supervise and audit staff and assist in supervising, directing and training staff on integrated auditing.  -Maintain on going and open communication with the Department's leadership on risks and their implementation of corrective actions.  - Validate the implementation of corrective actions.  -Research and stay up-to-date on risk management and relevant audit concepts and methods.</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</si>
  <si>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</si>
  <si>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Apply online with a cover letter to https://a127-jobs.nyc.gov/.  In the Job ID search bar, enter: job ID number # 222073.  We appreciate the interest and thank all applicants who apply, but only those candidates under consideration will be contacted.</t>
  </si>
  <si>
    <t>Safety Trainer</t>
  </si>
  <si>
    <t>Training/Learning Center</t>
  </si>
  <si>
    <t>The New York City Department of Transportation seeks an Industrial Hygienist Level 2 to serve as a Safety Trainer. Responsibilities include: Deliver in classroom agency-wide annual safety training programs for all  employees (office and field) in all five Boroughs whose topics include, but are not limited to:  Hazard Communication/Employee Right-to-Know, Bloodborne Pathogens and Ergonomics and Safety Awareness; Design safety course materials such as job aides and quizzes; secure training space and equipment; research OSHA/PESH/ NYS Environmental Health and Safety rules and regulations; Perform related duties. Work with external vendors to deliver training based on agency OR Learning Center needs/standards.  When not engaged in training activities, may spend time conducting field observations with each division or other related tasks.</t>
  </si>
  <si>
    <t>Prefer candidates with Right to Know Hazard Communication and prior facilitation/training experience. Should demonstrate competency in Excel, PowerPoint and Word.  Knowledge of construction safety a plus.</t>
  </si>
  <si>
    <t>All resumes are to be submitted electronically.  Current City Employees:   Please log into Employee Self Service (ESS) at https://hrb.nycaps.nycnet, follow the Careers link and search for Job ID number 219553.  All other applicants: Please go to www.nyc.gov/careers/search and search for Job ID Number 219553.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</si>
  <si>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Data Analyst,  Bureau of Environmental Surveillance and Policy</t>
  </si>
  <si>
    <t>Environ Surveillance &amp; Policy</t>
  </si>
  <si>
    <t>The Bureau of Environmental Surveillance and Policy (BESP) collects and analyzes environmental health services data, exposure data, and health data to inform and improve environmental health policies, programs, emergency preparedness and response. The Residential Building Assessment (RBA) project is developing plans, training, and data systems to support rapid assessment of essential building systems and environmental conditions in buildings greater than 6 stories in areas impacted by coastal storms, power outages, flooding or other events that may disable essential systems in large numbers of buildings. RBA is a joint initiative of DOHMH and the Department of Housing Preservation and Development (HPD) aimed at notifying appropriate city resources to initiate actions supporting prompt restoration of building systems and environmental conditions for needed to maintain habitability.  RBA will also inform post-emergency canvassing operations (PECO) of individual dwelling units and residents to assess needs of vulnerable populations.   The candidate will:  -	Planning data management operations and activities  -	Organizing drills and exercises to train data management staff  -	Establishing staffing process and staffing plans  -	Assisting in identifying, evaluating and implementing technical solutions for field data collection, analysis, and presentation  -	Collecting, maintaining, and analyzing data sets to support operations.  -	Working with other city agencies to establish data sharing protocols and practices.  -	Defining data management processes and protocols.</t>
  </si>
  <si>
    <t>-	Ability to structure, analyze and document large and complex data systems  -	Ability to work with and coordinate teams of data analysts  -	Comfort working with and evaluating new technologies  -	Experience working in emergency and high pressure settings  -	Familiarity with data management technologies and analysis tools including relational  databases, SQL servers a plus but not required   --Knowledge of New York City property data sets</t>
  </si>
  <si>
    <t>Apply online with a cover letter to https://a127-jobs.nyc.gov/.  In the Job ID search bar, enter: job ID number # 222086 .    We appreciate the interest and thank all applicants who apply, but only those candidates under consideration will be contacted.</t>
  </si>
  <si>
    <t>The New York City Department of Health and Mental Hygiene (NYCDOHMH), Public Health Laboratory (PHL) is seeking to hire a qualified Laboratory Microbiologist II (LM II).   DUTIES WILL INCLUDE BUT NOT BE LIMITED TO:   --Performing duties related to laboratory tests and procedures at a complex and technical level on specimens submitted to the laboratory.  --Cross training within other sections of the PHL for surge events and as needed.  --Training personnel on appropriate test methods and techniques as needed.  --Maintaining a program of quality control, participating in a program of quality assurance and taking corrective action when needed.   PREFERRED SKILLS: Applicant must possess or be eligible for a Ne York State Clinical Laboratory Technologist license as described in Part 58, Article 16 of the New York State Education Law effective September 1, 2006; possess clinical laboratory experience; knowledge of standard infection precaution procedures and clinical testing experience.</t>
  </si>
  <si>
    <t>Apply online with a cover letter to https://a127-jobs.nyc.gov/.  In the Job ID search bar, enter: job ID number # 222118.    We appreciate the interest and thank all applicants who apply, but only those candidates under consideration will be contacted.</t>
  </si>
  <si>
    <t>Strategic Financial Analyst, Finance Administration</t>
  </si>
  <si>
    <t>Finance Administration</t>
  </si>
  <si>
    <t>Apply online with a cover letter to https://a127-jobs.nyc.gov/.  In the Job ID search bar, enter: job ID number # 219752.   We appreciate the interest and thank all applicants who apply, but only those candidates under consideration will be contacted.</t>
  </si>
  <si>
    <t>College Aide, Bureau of Environmental Sciences and Engineering</t>
  </si>
  <si>
    <t>Amended to ** College Aide (Freshman - Sophomore)  The Office of Public Health Engineering (PHE), ensure that the drinking water, recreational water facilities and sanitary sewage conditions are in full compliance with Federal, State and City Health Code requirements are met to protect the health and safety for all the citizens of the City of New York. This position is 100% CTL funded.   DUTIES WILL INCLUDE BUT NOT BE LIMITED TO:   Organization, analysis and preparation of statistical charts, tables and narrataive for drowning surveillance data.  -- Assisting with tasks and reporting around drinking water quality sanitary surveillance.  --Maintaining and documenting recreational and drinking water data.  --Organizing materials and updating document formats for internal monitoring and evaluation of all programming.  --Assisting in the development of risk communication tools and outreach and education interventions.</t>
  </si>
  <si>
    <t>Apply online with a cover letter to https://a127-jobs.nyc.gov/.  In the Job ID search bar, enter: job ID number # 222132.    We appreciate the interest and thank all applicants who apply, but only those candidates under consideration will be contacted.</t>
  </si>
  <si>
    <t>HRA/DEPT OF SOCIAL SERVICES</t>
  </si>
  <si>
    <t>CONTRACT MANAGER</t>
  </si>
  <si>
    <t>470 Vanderbilt Ave</t>
  </si>
  <si>
    <t>Micsa Home Care Svcs-NM</t>
  </si>
  <si>
    <t>STAFF MEMBER MUST BE PERMANENT IN THE TITLE OF STAFF ANALYST</t>
  </si>
  <si>
    <t>Public Health Adviser, Bureau of School Health</t>
  </si>
  <si>
    <t>PUBLIC HEALTH ADVISER (SCHOOL</t>
  </si>
  <si>
    <t>The Bureau of School Health (BSH) is a joint program of the Department of Education and the Department of Health and Mental Hygiene is responsible for promoting the health of the 1.3 million school children enrolled in approximately 1,800 public and non-public schools in New York city; they advocates for the health and well-being of the children and adolescents of New York city; BSH has been the provider of public health services in the schools for 100 years.   DUTIES WILL INCLUDE BUT NOT BE LIMITED TO:   Under the guidance of the Public Health Nurse; Public Health Advisers prepare the clinical session.  --Assist clinician during the medical session.  --Collect and transmit medical records from assigned schools to the central Health office they creates and updates school health records.  --Establish and maintain a working relationship with school personnel.  --Transcribe medical information as received.  --Assist self directed students with their own medication.  --Ensure that students equipment is functioning and properly used.  --Maintain adequate storage of students medication.  --Document the observations on the medication logs and student medical records.  --Performs simple first aid.  --Participate in agency wide activities for Emergency Preparedness.</t>
  </si>
  <si>
    <t>Preferred Skills: Knowledge of DOHMH and DOE personnel policies and procedures. Excellent interpersonal, communication and presentation skills. Qualification: 1)A baccalaureate degree from an accredited college or university, including or supplemented by twelve semester credits in health education or in health, social or biological sciences; or 2)A baccalaureate degree from an accredited college or university, and six months of full-time satisfactory experience in a health promotion or disease.</t>
  </si>
  <si>
    <t>Apply online with a cover letter to https://a127-jobs.nyc.gov/.  In the Job ID search bar, enter: job ID number # 226281.  We appreciate the interest and thank all applicants who apply, but only those candidates under consideration will be contacted.</t>
  </si>
  <si>
    <t>Senior Net Developer</t>
  </si>
  <si>
    <t>CERT IT DEVELOPER (APP)</t>
  </si>
  <si>
    <t>This position is for a standard 8:00am to 4::00pm shift during normal operations, but during snow and other emergencies this position may be required to be on an overnight shift (either 5:00pm-12:00am or 12:00am -8:00am) and to be available anytime for on-call support.  The minimum work schedule is 35 hours per week.</t>
  </si>
  <si>
    <t>Project Manager, Public Property Retrofits</t>
  </si>
  <si>
    <t>Project Director</t>
  </si>
  <si>
    <t>ASSOCIATE URBAN DESIGNER</t>
  </si>
  <si>
    <t>Pub Bldgs/Various</t>
  </si>
  <si>
    <t>The Department of Design and Construction, Public Buildings Division, seeks 5 Project Directors for various Program Units. In this capacity, the candidates will be responsible for all aspects of the design and construction phases of large and complex projects. Additional responsibilities include: supervising design and construction staff; functioning as primary client liaisons on particular projects and leading the consultant selection process; tracking projects to ensure the bid, award, registration, and construction stages of each project are successfully accomplished; working closely with Project Managers to assure deadlines are met and projects are within budget; preparing reports, letters and memos; and overseeing progress on all assigned projects. Special emphasis will be placed on integrating the design and construction components of a project. The project Director will be responsible for ensuring that this goal is achieved.</t>
  </si>
  <si>
    <t>1. A baccalaureate degree in architecture from an accredited college or university and two (2) years of full-time experience in planning, design, research, investigations and/or studies related to urban design development programs; or    2. A satisfactory combination of education and/or experience which is equivalent to ''''1'''' above. However, a baccalaureate degree in architecture is required of all candidates. Graduate work  leading to an advanced degree in architecture, urban design or city planning maybe substituted for experience on a year-for-year basis.</t>
  </si>
  <si>
    <t>Experience in construction and construction administration functions. The successful candidates will demonstrate that s/he is comfortable having direct interaction with high-level public officials, possess excellent interpersonal skills, and knowledge of business processes in the capital design and construction areas. Excellent verbal and written communication skills are required.</t>
  </si>
  <si>
    <t>For City Employees, please go to Employee Self Service (ESS), click on Recruiting Activities/Careers and Search for Job ID # 22488.   For all other applicants, please go to www.nyc.gov/jobs, go to Search for Open NYC Jobs and click on Non-Employee Login to search for Job ID # 224888.   Do not email mail or fax your resume to DDC directly. No phone calls will be accepted.</t>
  </si>
  <si>
    <t>Project Evaluator/Analyst, Bureau of Systems Strengthening and Access</t>
  </si>
  <si>
    <t>AMENDED IN JOB DESCRIPTION**   The Mental Hygiene Division of the New York City Department of Health and Mental Hygiene is responsible for policy, programs, and provider oversight related to mental health; alcohol and drug use and developmental delays and disabilities.   The mission of The Bureau Systems Strengthening and Access (BSSA) is to drive innovation in behavioral health policy, practice and research in support of new and existing initiatives, and to align the integration of behavioral or mental health services in the Division of Mental Hygiene by leading and responding to the DOHMH's need to deliver critical or unmet public mental health services throughout the City of New York.  The Office of Community Resilience in BSSA is recruiting a Project Evaluator/Data Analyst to develop and manage tools for enhanced measurement and analytics of  various projects, including our Mental Health First Aid training initiative designed to train 250,000 New Yorkers over 5 years.  The Office of Community Resilience in BSSA coordinates the mental health response to disasters and public health emergencies and oversees projects designed to increase mental health focused community resilience and resilience of the mental hygiene system  The position reports directly to the Director of the Office of Community Resilience in the Bureau of Systems Strengthening and Access.    You will:  -Collaborate with internal and external partners to design, implement and evaluate the impact of Bureau and Office initiatives including Mental Health First Aid training.  -Research best practices for evaluating resilience and capacity building initiatives and developing metrics and outcomes related to their impact on multiple systems.  -Maintain records and prepare reports consistent with professional and departmental guidelines  -- Professionally manage Office of Community Resilience evaluation-related projects and tasks, including working with multiple City agencies and external evaluation partners.  - Oversee core activities including data management and analysis, preparation of summary tables, figures, and maps.  - Develop and oversee development of reports and presentations for internal and external audiences.  - Develop and manage publication plan including submission of peer-reviewed articles and other reports.    -Other duties assigned</t>
  </si>
  <si>
    <t>-Demonstrated knowledge of the mental hygiene system in New York City.  -Experience and the ability to conduct evaluation activities including, data entry, data analysis and data reporting.  -Knowledge of training/TA evaluation methods.  -Proficient in Microsoft Word, Excel, and PowerPoint -Ability to design materials, handouts, questionnaires -Diplomatic ability to navigate within Health Departments and Community Based Organizations with different needs. -Strong project management skills; demonstrated ability to develop and manage multiple projects at once, strategize timelines, and meet deadlines -Excellent oral communication and presentation skills -Ability to summarize and synthesize information from diverse sources, including the scientific literature -Ability to collaborate with and convene stakeholders at various levels of city, state and federal government, as well as across the Agency -Ability to design and execute a project, synthesize results, and present observations and report recommendations succinctly is preferred</t>
  </si>
  <si>
    <t>Apply online with a cover letter to https://a127-jobs.nyc.gov/  In the Job ID search bar, enter: job ID number # 224908.</t>
  </si>
  <si>
    <t>Grant Accountant</t>
  </si>
  <si>
    <t>Office Hours: 9:00AM - 5:00PM</t>
  </si>
  <si>
    <t>Jr Server Engineer</t>
  </si>
  <si>
    <t>All resumes are to be submitted electronically.  Current City Employees:   Please log into Employee Self Service (ESS) at https://hrb.nycaps.nycnet, follow the Careers link and search for Job ID number 226509.  All other applicants: Please go to www.nyc.gov/careers/search and search for Job ID Number 226509.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</si>
  <si>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Psychiatrist,  Bureau of Mental Health</t>
  </si>
  <si>
    <t>CITY MEDICAL SPECIALIST</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</si>
  <si>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</si>
  <si>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Apply online with a cover letter to https://a127-jobs.nyc.gov/  In the Job ID search bar, enter: job ID number # 226558.   We appreciate the interest and thank all applicants who apply, but only those candidates under consideration will be contacted.</t>
  </si>
  <si>
    <t>HUMAN RIGHTS COMMISSION</t>
  </si>
  <si>
    <t>Director of the Office of Mediation &amp; Conflict Resolution (OMCR)</t>
  </si>
  <si>
    <t>EXECUTIVE DIRECTOR</t>
  </si>
  <si>
    <t>Mediation &amp; Conflict Res.</t>
  </si>
  <si>
    <t>For City employees: Go to Employee Self-Service (ESS) - www.nyc.gov/ess and search for Job ID #: 225060  For all other applicants: Go to www.nyc.gov/careers and search for Job ID #: 225060 	 NOTE: ONLY THOSE CANDIDATES UNDER CONSIDERATION WILL BE CONTACTED, SUBMISSION OF A RESUME IS NOT A GUARANTEE THAT YOU WILL RECEIVE AN INTERVIEW.  **NO PHONE CALLS, FAXES OR PERSONAL INQUIRIES PERMITTED. **  New York City Residency is Required Within 90 Days of Appointment.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</si>
  <si>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Primary Care Information Project</t>
  </si>
  <si>
    <t>Primary Care Info Project</t>
  </si>
  <si>
    <t>Apply online with a cover letter to https://a127-jobs.nyc.gov/  In the Job ID search bar, enter: job ID number # 225117.  We appreciate the interest and thank all applicants who apply, but only those candidates under consideration will be contacted.</t>
  </si>
  <si>
    <t>CONTENT MANAGER</t>
  </si>
  <si>
    <t>Technology</t>
  </si>
  <si>
    <t>To apply for this position, please email your resume and cover letter including the following subject line: Content Manager to: careers@sbs.nyc.gov  Salary range for this position is: $55,000 - $60,000 per year  NOTE: Only those candidates under consideration will be contacted.</t>
  </si>
  <si>
    <t>NOTE: Only those candidates under consideration will be contacted.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</si>
  <si>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Director of Administration and Operations,  Bureau of Mental Health</t>
  </si>
  <si>
    <t>Apply online with a cover letter to https://a127-jobs.nyc.gov/.  In the Job ID search bar, enter: job ID number # 225178.   We appreciate the interest and thank all applicants who apply, but only those candidates under consideration will be contacted.</t>
  </si>
  <si>
    <t>IT Business Analyst</t>
  </si>
  <si>
    <t>Project Services</t>
  </si>
  <si>
    <t>Special Note:  In order to be considered for this position, you must have recently filed for the Computer Associate (Software) Exam or have a permanent Computer Associate (Software) title. For more information regarding the civil service process, please visit the DCAS website at: http://www.nyc.gov/html/dcas/html/work/work.shtml  For City employees, please go to Employee Self Service (ESS), click on Recruiting Activities &gt; Careers, and search for Job ID #225237 For all other applicants, please go to www.nyc.gov/jobs/search and search for Job ID #225237 -or-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</si>
  <si>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Sidewalk/inspection Management</t>
  </si>
  <si>
    <t>The candidates selected for these positions will perform the following duties: supervise and audit the tasks performed by the Civil Engineer Interns; evaluate complex corners and identify categories of pedestrian ramps that need to be forwarded to the Department of Design and Construction (DDC); perform mark-outs; work closely with consultant engineers and inspectors to resolve daily issues and questions from DDC; attend progress meetings to address issues that are outstanding; direct DDC about the Dept. of Transportation's (DOT) priorities for the construction of corners; prepare reports regarding contracts for the Deputy Commissioner, Assistant Commissioner, and Director; participate in meetings; perform related work as assigned.</t>
  </si>
  <si>
    <t>The selected candidates needs to have a driver's license valid in the State of New York with no restrictions or encumbrances which must be maintained for the duration of employment.</t>
  </si>
  <si>
    <t>RESUMES MUST BE SUBMITTED ELECTRONICALLY USING ONE OF THE OPTIONS BELOW:  For current city employees, go to Employee Self Service (ESS), Recruiting Activities, Careers and search for Job ID# 225247  For all other applicants go to www.nyc.gov/careers and search for Job ID# 225247  If you do not have access to a computer, most public libraries have computers available for use.  Appointment will be subject to OMB approval.  Only candidates selected for an interview will be contacted.   NO TELEPHONE INQUIRIES PLEASE.</t>
  </si>
  <si>
    <t>Various Hours/Shifts</t>
  </si>
  <si>
    <t>Accounting Systems - Programmer/Analyst</t>
  </si>
  <si>
    <t>.</t>
  </si>
  <si>
    <t>VMware Support Engineer</t>
  </si>
  <si>
    <t>COMPUTER SPECIALIST (OPERATION</t>
  </si>
  <si>
    <t>For City employees, please go to Employee Self Service (ESS), click on Recruiting Activities &gt; Careers, and search for Job ID #226727 For all other applicants, please go to www.nyc.gov/jobs/search and search for Job ID #226727 -or-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</si>
  <si>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Senior Electrical Quality Assurance Auditor</t>
  </si>
  <si>
    <t>ADM CONSTRUCTION PRJ MGR-NM</t>
  </si>
  <si>
    <t>8299A</t>
  </si>
  <si>
    <t>Prog Mgmt/Sss-Qa and Cs</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</si>
  <si>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</si>
  <si>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A minimum of five years of building electrical construction related experience is required, including the ability to read and review electrical drawings and specifications.  A minimum of five years of supervisory experience is required. Practical working knowledge of the NYC DOB Construction Code, the NYC Electrical Code, and the NEC is required. OSHA 10 hour certification preferred. Must be computer literate.  A Valid NYS Driver License is required.</t>
  </si>
  <si>
    <t>For City Employees, please go to Employee Self Service (ESS), click on Recruiting Activities/Careers and Search for Job ID # 225256 For all other applicants, please go to www.nyc.gov/jobs, go to Search for Open NYC Jobs and click on Non-Employee Login to search for Job ID # 225256. Do not email, mail or fax your resume to DDC directly. No phone calls will be accepted.</t>
  </si>
  <si>
    <t>New York City Residency is not Required for this position.</t>
  </si>
  <si>
    <t>Senior ADA Auditor</t>
  </si>
  <si>
    <t>Applicant should possess experience supporting municipal construction projects as a Resident Engineer, Project Engineer, or Quality Assurance Investigator/Specialist.  A minimum of five years of structures construction related experience is required. A valid New York State Registration as an Architect is required. A minimum of five years of supervisory experience is required. Practical working knowledge of Title II of The Americans With Disabilities Act is required.  OSHA 10 hour certification preferred. Must be computer literate. A Valid NYS Driver License is required.</t>
  </si>
  <si>
    <t>For City Employees, please go to Employee Self Service (ESS), click on Recruiting Activities/Careers and Search for Job ID #225283.  For all other applicants, please go to www.nyc.gov/jobs, go to Search for Open NYC Jobs and click on Non-Employee Login to search for Job ID #225283.   Do not email, mail or fax your resume to DDC directly. No phone calls will be accepted.</t>
  </si>
  <si>
    <t>Receivables/Payables Analyst</t>
  </si>
  <si>
    <t>Financial Management</t>
  </si>
  <si>
    <t>Strong research, communication, and interpersonal skills. Microsoft Excel and Word and web-based programs.</t>
  </si>
  <si>
    <t>DEP is an equal opportunity employer with a strong commitment to the deiversity of our organization and wqorkforce.  Your voluntary response to the NYCAPS on-line application section for referral information will assist us tremendously in our ability to track the success or our outreach and recruitment efforts.  Please be sure to indicate your source of referral to this job.  ONLY EMPLOYEES PERMANENT IN THE TITLE OR WHO HAVE TAKEN THE RECENT CIVIL SERVICE EXAM WILL BE CONSIDERED.</t>
  </si>
  <si>
    <t>Click the ''Apply Now'' Button</t>
  </si>
  <si>
    <t>35 hrs/ per week</t>
  </si>
  <si>
    <t>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</si>
  <si>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Sustainability seeks to hire a Civil Engineer Intern/Engineer for the Office of Green Infrastructure, located in Queens, NY.  In the Office of Green Infrastructure, under direct supervision, applicant will perform elementary level project management work in the office or field and receive training of moderate difficulty in engineering techniques to manage stormwater runoff.  Duties related to green infrastructure include field investigation for potential green infrastructure construction; manage design and construction projects; review or examine plans for green infrastructure; check shop drawings; inspect construction operations by observing, checking and certifying the installation of materials/equipment and attests to performance and tests of materials; engage in research, investigation, or studies related to the engineering functions or activities of the Office of Green Infrastructure.</t>
  </si>
  <si>
    <t>1. A baccalaureate degree in civil engineering from an accredited college. A degree in any other engineering area or in civil engineering technology is not acceptable.</t>
  </si>
  <si>
    <t>Personnel Clerk, Bureau of Food Safety and Community Sanitation</t>
  </si>
  <si>
    <t>**OPEN TO PERMANENT CLERICAL ASSOCIATES ONLY. YOU MUST CLEARLY STATE YOUR CIVIL SERVICE STATUS ON YOUR RESUME OR COVER LETTER.  ALL OTHER RESUMES WILL NOT BE CONSIDERED.  BFSCS requests approval to post for a Clerical Associate IV functioning as Personnel Clerk on position on position number 451244, which is a CTL funded full time hour day shift position, with a starting salary of $36,166 on reporting category 345BOO.  This position is a critical need for the bureau due to loss of clerical support having retired, transferred and demise. With a staff count in excess of 250 and vast turn around actions clerical support is crucial in maintaining an ongoing workflow to Gotham location, perspective candidates as well as setting up interviews for PHS positions which we have a constant need to fill.   DUTIES WILL INCLUDE BUT NOT BE LIMITED TO:   --Compose correspondence on behalf of the Program Management Officer to communicate with staff; drafts, types and proofreads memoranda and correspondence.    --Duplicate and transmit documents as directed.      --Schedule  interview , review and organize submitted documentation from candidates for the Personnel unit, while adhering to deadlines.   --Compile information via researching personnel folders and shared drives to respond to inquiries.       --Assist staff and candidates with the completion of employment applications and FMLA packages.   --Provide information to staff and candidates via electronic mechanisms and/or verbally.    --Create, prepare and update new hire packages ensuring consistency of documents in accordance to position filled and their legibility.  Create and prepare rating sheets for interviewed staff, according to title.  Complete f/u calls to candidates regarding missing documentation.       --Create and maintain mechanisms to track and/ or monitor progression of candidate submissions to Central office.  --Initiate update emails to necessary individuals, internal and external to ensure hiring timelines are met.      --Pull resumes from the PATS system for submission to be queued.  Is the primary entity in the unit to put in service ticket requests for tracking purposes, and forward responses to individuals as appropriate.    --Provide instruction and direction to the Clerical Associate III, and other support staff as required.  Works on special projects for the Deputy Executive Director of FSCS as required.</t>
  </si>
  <si>
    <t>Strong organizational skills;Strong interpersonal skills and proficient in computer.</t>
  </si>
  <si>
    <t>Apply online with a cover letter to https://a127-jobs.nyc.gov/  In the Job ID search bar, enter: job ID number # 224554.   We appreciate the interest and thank all applicants who apply, but only those candidates under consideration will be contacted.</t>
  </si>
  <si>
    <t>Parks Enforcement Patrol</t>
  </si>
  <si>
    <t>URBAN PARK RANGER</t>
  </si>
  <si>
    <t>105 St &amp; 5 Ave</t>
  </si>
  <si>
    <t>Arsenal North Peps</t>
  </si>
  <si>
    <t>1. Able to work any shift, including weekends and holidays. 2. Able to work outdoors in all kinds of weather; able to walk and/or stand in an assigned area; able to drive or sit in a patrol vehicle while remaining alert.  NOTE: Only candidates under consideration will be contacted.  The salary for this position is now $40,633.  www.nyc.gov/parks</t>
  </si>
  <si>
    <t>City employees: 1) Apply through Employee Self Service (ESS) under Recruiting Activities 2) Search for Job ID#: 225387  Include your ERN on all correspondence.  For all other applicants: 1) Go to www.nyc.gov/careers/search 2) Search for Job ID#: 225387</t>
  </si>
  <si>
    <t>Residency in New York City, Nassau, Orange, Rockland, Suffolk, Putnam or Westchester counties required for employees with over two years of city service.  New York City residency required for all other candidates.</t>
  </si>
  <si>
    <t>Director of Office of Building Water Supply Oversight, Bureau of Environmental Sciences and Engineering</t>
  </si>
  <si>
    <t>Established track record of leadership and management expertise; a proven ability to manage significant change.  Content area knowledge of water borne diseases; enforcement and environmental engineering. Excellent communication skills. Advanced degree, preferably MBA with at least 10 years of senior management experience; track record of effectively leading and regionally and/or nationally scaling a performance and outcomes based organization and staff; ability to point specific examples of having developed and operationalized strategies that have taken an organization to the next stage of growth.  Unwavering commitment to quality programs and data-driven program evaluation, excellence in organizational management with the ability to coach staff, manage and develop high-performance teams, set and achieve strategic objectives and manage a budget.</t>
  </si>
  <si>
    <t>Apply online with a cover letter to https://a127-jobs.nyc.gov/  In the Job ID search bar, enter: job ID number # 226821.   We appreciate the interest and thank all applicants who apply, but only those candidates under consideration will be contacted.</t>
  </si>
  <si>
    <t>Poison Information Specialist, Bureau of Environmental Health Administration (Poison Control Center)</t>
  </si>
  <si>
    <t>POISON INFORMATION SPECIALIST(</t>
  </si>
  <si>
    <t>Poison Control Center</t>
  </si>
  <si>
    <t>**NOTE: Work schedule is 37.5 hours per week including Overnights, Weekends &amp; Holidays  The New York City Poison Control Center is a critical resource for both the medical community and the public and coordinates the Health Department's 24/7 response. The Poison Center provides emergency toxicology management recommendations and drug information to health care professionals and the general public. The Poison Center also monitors poisoning incidence citywide, strives to decrease unnecessary EMS &amp; emergency room visits and conducts community education to prevent poisonings.   DUTIES WILL INCLUDE BUT NOT BE LIMITED TO:   --Provide emergency medical information to both the public and health care providers regarding calls about potential exposures &amp; poison or drug information inquiries.  --Triage all home calls and determine if a caller can be safely treated at home or refer to appropriate health care facility.  --Obtain a complete and through history from each caller and then make appropriate decisions and treatment recommendations.  --Handle all complex poisoning exposures with assistance and respond to drug information inquiries with assistance.  --Act as a liaison for the DOHMH after hours for various agencies, such as Epidemiology and Environmental Health.  --Supervise and train Poison Information Specialist, Level I  --Upon employment must be able to pass a Certification for Specialists in Poison Information (CSPI) Exam and must maintain the re-certification.</t>
  </si>
  <si>
    <t>Must possess extensive knowledge of pharmacology and clear communication skills; second language skills are desired, but not required.   NOTE: Work schedule is 37.5 hours per week including Overnights, Weekends &amp; Holidays</t>
  </si>
  <si>
    <t>Apply online with a cover letter to https://a127-jobs.nyc.gov/.  In the Job ID search bar, enter: job ID number # 225421.  We appreciate the interest and thank all applicants who apply, but only those candidates under consideration will be contacted.</t>
  </si>
  <si>
    <t>Senior Director of Labor Relations, Bureau of Human Resources and Labor Relations</t>
  </si>
  <si>
    <t>ADMINISTRATIVE LABOR RELATIONS</t>
  </si>
  <si>
    <t>1. A master's degree from an accredited college in business or public administration, economics, labor or industrial relations, statistics or a closely related field and four years of satisfactory full-time professional experience in labor research and analysis, employee benefit design and benefit program evaluation, compensation analysis, labor economics, economic planning or a related area, 18 months of which must have been in an executive, managerial, administrative or supervisory capacity. Supervision must have included supervising staff performing professional work in labor research and analysis, employee benefit design and benefit program evaluation, compensation analysis, labor economics or economic planning; or    2. A baccalaureate degree from an accredited college and five years of professional experience, including the 18 months of executive, managerial, administrative or supervisory experience, as described in ''1'' above; or    3. Education and/or experience equivalent to ''1'' or ''2'' above. However, all candidates must possess a baccalaureate degree from an accredited college, and must possess the 18 months of executive, managerial, administrative or supervisory experience as described in ''1'' above.</t>
  </si>
  <si>
    <t>--Superior ability to communicate orally and in writing.  --Advanced training and skills in personnel administration and labor relations.  --Knowledge of New York City Collective Bargaining Law, Civil Service Rules and Regulations, Rules and Regulations of the New York City Department of Citywide-Administrative Services and the New York City Office of Payroll Administration; and knowledge of all Collective Bargaining provisions/agreements.</t>
  </si>
  <si>
    <t>Apply online with a cover letter to https://a127-jobs.nyc.gov/.  In the Job ID search bar, enter: job ID number # 224144.       We appreciate the interest and thank all applicants who apply, but only those candidates under consideration will be contacted</t>
  </si>
  <si>
    <t>Health and Safety Compliance Specialist</t>
  </si>
  <si>
    <t>TO APPLY, PLEASE SUBMIT RESUME AND COVER LETTER TO: https://a127-jobs.nyc.gov 	  JOB ID #224058</t>
  </si>
  <si>
    <t>Business Analyst, Bureau of Budget and Revenue</t>
  </si>
  <si>
    <t>The Bureau of Budget and Revenues within the Division of Finance is seeking an Accountant to serve as a Business Analyst  within the Bureau of Budget and Revenue.   DUTIES WILL INCLUDE BUT NOT BE LIMITED TO:   --Participate in functional requirement development for agency financial systems that tracks and manages budgets, commitments, liquidations, contracts, procurements.  --Work closely and provide feedbacks to project managers, business analysts, and programmers during the systems development phases.  -- Help to test and coordinate at User Acceptance Test (UAT) stage for systems built.  -- Work in conjunction with DIITT on data cleanup, migration, and system releases.  -- Provide technical assistance to agency users on financial systems on functionalities and troubleshooting.  -- Update and monitor data in both agency and city-wide financial systems.  -- Perform quality control on financial systems data, and correct error transactions to ensure compliance and reconciliation.  --Generate financial analyses and reports using financial systems.</t>
  </si>
  <si>
    <t>Apply online with a cover letter to https://a127-jobs.nyc.gov/.  In the Job ID search bar, enter: job ID number # 224119.   We appreciate the interest and thank all applicants who apply, but only those candidates under consideration will be contacted.</t>
  </si>
  <si>
    <t>Office Machine Aide, Level 1</t>
  </si>
  <si>
    <t>OFFICE MACHINE AIDE</t>
  </si>
  <si>
    <t>This role is a temporary, part-time position (20 hours per week).  In this position, your duties include:  -Filing documents -Preparing documents for scanning -Separating documents in accordance with standard procedures to facilitate scanning operations -Inserting bar code sheets, as required</t>
  </si>
  <si>
    <t>Click the 'apply now' button to apply.  Please add job vacancy number, 009-16-0021, to your resume and cover letter.</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</si>
  <si>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NYCERS is an Equal Opportunity Employer M/F/H/V</t>
  </si>
  <si>
    <t>Application Support Specialist</t>
  </si>
  <si>
    <t>For City employees, please go to Employee Self Service (ESS), click on Recruiting Activities &gt; Careers, and search for Job ID #224366 For all other applicants, please go to www.nyc.gov/jobs/search and search for Job ID #224366 -or-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</si>
  <si>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Buprenorphine Implementation Coordinator,  Bureau of Alcohol and Drug Use, Prevention, Care, and Treatment</t>
  </si>
  <si>
    <t>CONSULTANT PUBLIC HEALTH NURSE</t>
  </si>
  <si>
    <t>1. A valid New York State license as a Registered Nurse, a baccalaureate degree in Nursing from an accredited college and a masters degree in Nursing, Public Health or a related field, plus two (2) years of recent experience in public health or hospital nursing in the field of communicable diseases, one (1) year of which must have been in a supervisory, administrative, consultative or educational capacity; or   2. Education and/or experience equivalent to ''1'' above. However, all candidates must have a valid New York State license as a Registered Nurse, a baccalaureate degree in Nursing from an accredited college, and the one year of supervisory, administrative, consultative, or educational experience as described in ''1'' above.</t>
  </si>
  <si>
    <t>The candidate will: have clinical training and experience; have experience treating patients with substance use disorders, including pharmacological treatment for substance use disorders, particularly buprenorphine; have experience delivering trainings and public speaking; have direct experience using electronic health records; have experience in evaluation and quality improvement; possess excellent interpersonal, written, and verbal communication skills; ideally have experience practicing public health in a government setting; have the ability to work well with different personalities and organizational structures; be resourceful, detail-oriented, and have outstanding organizational skills; have the ability to multi-task in a fast-paced, high-volume environment; have proficiency in Excel, Access, Word, PowerPoint, and Visio.</t>
  </si>
  <si>
    <t>ALL CANDIDATES MUST POSSESS A VALID NEW YORK STATE LICENSE AS A REGISTERED NURSE AND THIS LICENSE MUST BE MAINTAINED FOR THE DURATION OF EMPLOYMENT.</t>
  </si>
  <si>
    <t>Apply online with a cover letter to https://a127-jobs.nyc.gov/.  In the Job ID search bar, enter: job ID number # 225536.   We appreciate the interest and thank all applicants who apply, but only those candidates under consideration will be contacted</t>
  </si>
  <si>
    <t>Apply online with a cover letter to https://a127-jobs.nyc.gov/  In the Job ID search bar, enter: job ID number # 225603.   We appreciate the interest and thank all applicants who apply, but only those candidates under consideration will be contacted.</t>
  </si>
  <si>
    <t>Executive Agency Counsel</t>
  </si>
  <si>
    <t>Contracts &amp; Real Estate Divisi</t>
  </si>
  <si>
    <t>The candidate  will perform difficult and complex legal work having significant financial, procedural, and policy consequences.  Perform closings of conveyances of city owned property, construction loans, and/or permanent loans.  Prepare and/or review complex legal documents related to real estate transactions, contracts and governmental approvals.  Negotiate difficult and complex issues, transactions, and documents.  Analyze federal, state and local statutes and regulations.  Handle other complex legal issues pertaining to the implementation of housing programs.</t>
  </si>
  <si>
    <t>Significant preference will be given to candidates with experience in transactional real estate.</t>
  </si>
  <si>
    <t>Research Associate, Bureau of Systems Strengthening and Access</t>
  </si>
  <si>
    <t>The Division of Mental Hygiene of the New York City Department of Health and Mental Hygiene is recruiting a Senior Research Associate for the title City Research Scientist III. He/she will work in the Bureau Systems Strengthening and Access (BSSA) under the supervision of the Director of Measures and Analytics unit of the Mental Health Innovation Lab. This position will be part of a team of data scientists managing and developing tools for enhanced measurement and analytics, as well as providing rapid response to data requests.  It is the mission of the BSSA to drive innovation and scalable solutions in behavioral health policy, practice and research in support of new and existing initiatives, and to enhance the ability of the Division to respond to, and lead, substantial changes in the delivery, payment, and policy environment surrounding mental health care services throughout the City of New York.  The Innovation Lab is a recently created unit within BSSA intended to develop better ways of capturing mental health needs and gaps, as well as direct technical support and spread for quality improvement and implementation science practices for the purpose of adopting and evaluating high-impact public mental health practices in the community.   DUTIES WILL INCLUDE BUT NOT BE LIMITED TO:   The candidate will conduct scans of evidence-based best-practices, synthesize information in technical reports, and facilitate dissemination of materials and advisories from the Lab, including organizing academic-network meetings/briefings on key topic areas. The candidate will support the cataloging of existing, and creation of original, technical reports and summary briefs. He/she will thrive in a busy work environment that requires coordination of multiple activities and the judgment and flexibility to reprioritize to accommodate emergency requests.   In summary, the right candidate will have: AMENDED **  --A solid background in research methodology, data management, and/or advanced analytics --Familiarity with data architecture principles and process systems --Experience with complex data such as utilization management and administrative claims data is welcome --Collaborated with colleagues across all levels to set and achieve goals --Demonstrated project management skills, particularly in a fast-paced, high-profile environment --Proven organizational and communication skills --2+ years of professional experience in industry, government and/or academia</t>
  </si>
  <si>
    <t>--Master in public health, statistics, economics or related field with more than two (2) years working experience or Bachelor degree in above mentioned fields with more than five (5) years of working experience  -- Strong analytic and statistical skills with experience in manipulating and analyzing data, including the use of statistical software such as SAS or SPSS  --Excellent written and oral communication skills  --Demonstrated organizational skills and detail orientation, including project management   --Expertise in epidemiological data analysis, research, and program evaluation methodologies  --Familiarity with data architecture principles and process systems  --A solid background in research methodology, data management, and/or advanced analytics  --Experience with scientific writing preferred  --Competency in Microsoft Office (Word, Excel, and PowerPoint).</t>
  </si>
  <si>
    <t>Apply online with a cover letter to https://a127-jobs.nyc.gov/  In the Job ID search bar, enter: job ID number # 225675.  We appreciate the interest and thank all applicants who apply, but only those candidates under consideration will be contacted.</t>
  </si>
  <si>
    <t>NYC - All Boroughs</t>
  </si>
  <si>
    <t>The NYC Department of Buildings has great opportunities for matriculating college students.  Our College Aides assist various work units Agency-wide and gain valuable experience and knowledge in all aspects of business and city government.    Under general supervision the selected candidate will be responsible for, but not limited to the following:  - Answering telephones and responding to in-person inquiries. - Data entry and filing. - Typing correspondence. - Certain analytical functions. - Scheduling appointments. - Diverse clerical/administrative assistant duties. - Special Projects</t>
  </si>
  <si>
    <t>For Non-City/External Candidates: Visit www.nyc.gov/jobs/search and search for the specific Job ID #224191.  For Current City Employees: Visit www.nyc.gov/ess to view and apply for available positions.  Click on Recruiting Activities, Careers, and search for the specific Job ID #224191.  No phone calls, faxes or personal inquiries permitted.  NOTE: ONLY THOSE CANDIDATES UNDER CONSIDERATION WILL BE CONTACTED</t>
  </si>
  <si>
    <t>Maximum of 17 hours weekly</t>
  </si>
  <si>
    <t>OFFICE OF MANAGEMENT &amp; BUDGET</t>
  </si>
  <si>
    <t>DEPUTY CHIEF OF STAFF</t>
  </si>
  <si>
    <t>BUDGET ANALYST (OMB)-MANAGERIA</t>
  </si>
  <si>
    <t>0608A</t>
  </si>
  <si>
    <t>255 Greenwich Street</t>
  </si>
  <si>
    <t>Budget Directors Office</t>
  </si>
  <si>
    <t>Director of Research and Evaluation, Bureau of Primary Care Access and Planning</t>
  </si>
  <si>
    <t>Primary Care Access &amp; Planning</t>
  </si>
  <si>
    <t>Apply online with a cover letter to https://a127-jobs.nyc.gov/  In the Job ID search bar, enter: job ID #: 225823.   We appreciate the interest and thank all applicants who apply, but only those candidates under consideration will be contacted.</t>
  </si>
  <si>
    <t>DIRECTOR, POLICY AND PLANNING</t>
  </si>
  <si>
    <t>The Policy and Planning Unit developed and manages Small Business First, a Mayoral initiative that seeks to improve the regulatory environment for businesses while ensuring compliance with City regulations. Small Business First will save business owners time, money, and hassle and increase their satisfaction with City services. The initiative includes 30 commitments being implemented Citywide across more than 10 City agencies. Learn more at www.nyc.gov/smallbizfirst.  The Director, reporting to the Assistant Commissioner of Policy and Planning, will provide a leadership role in implementing Small Business First and developing new policy initiatives. Examples of select key projects: reviewing City laws and rules in order to repeal or modify unnecessarily complex or obsolete regulations, working with multiple City agencies to streamline areas of operation that are duplicative or overlapping, and increasing City agencies' abilities to ensure quality customer service to customers.  Responsibilities will include: Managing multi-agency projects from inception to implementation, using creative problem and strategic thinking to ensure success Analyzing current laws, policies and processes and developing necessary revisions Creating reports and presentations for internal and external use Researching best practices and developing recommendations for new policy Overseeing Policy and Planning staff and consultants  Working with diverse staff from a wide variety of City agencies and industry and community organizations Representing the Assistant Commissioner with internal and external stakeholders</t>
  </si>
  <si>
    <t>A graduate degree in law, public policy, public administration, or a closely related field. Proven ability to manage multiple projects with multiple stakeholders, perform under pressure, and respond to tight deadlines. The ability to combine attention to detail with a clear understanding of the big picture. Excellent creative and strategic thinking, problem solving, and research abilities. The ability to communicate effectively verbally and in writing, with a diverse array of internal and external stakeholders. Proficient with Microsoft Office applications, including Excel and PowerPoint. Familiarity with Visio preferred. Knowledge of regulatory processes is preferred, but not required.</t>
  </si>
  <si>
    <t>To apply for this position, please email your resume and cover letter including the following subject line: Director, Policy and Planning to: careers@sbs.nyc.gov  Salary range for this position is: $70,000 - $85,000 per year  NOTE: Only those candidates under consideration will be contacted.</t>
  </si>
  <si>
    <t>Operational Strategy Planner</t>
  </si>
  <si>
    <t>CONFIDENTIAL STRATEGY PLANNER</t>
  </si>
  <si>
    <t>Minimum Qualification Requirements A baccalaureate degree from an accredited college and two years of satisfactory, full-time experience related to the projects and policies to be studied in the particular position.  In compliance with Federal law, all persons hired will be required to verify identity and eligibility to work in the United States and to complete the required employment eligibility verification document form upon hire.</t>
  </si>
  <si>
    <t>Area Engineer</t>
  </si>
  <si>
    <t>Electrical Engineering - IFA</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</si>
  <si>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</si>
  <si>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Peace Officer Academy Trainer</t>
  </si>
  <si>
    <t>Instructor Development Course Certified, Bilingual, Demonstrated interest in law enforcement training, Strong computer skills including Word, Excel, and Powerpoint, Demonstrated ability to engage in public speaking and training of large groups of professionals, Strong organizational skills and a demonstrated ability to manage time efficiently, meet deadlines, multi-task and manage competing priorities, Demonstrated ability to liaison with other government agencies and private training vendors, Ability to work as part of a team by following directions.</t>
  </si>
  <si>
    <t>All current City Employees may apply by going to Employee Self Service (ESS) http://cityshare/ess Click on Recruiting Activities/Careers and Search for the specific Job ID# 225828.  All other applicants, please go to www.nyc.gov/career/search and search for the specific Job ID# 225828.  Please do not email, mail or fax your resume to DOI directly. Submissions of resumes does not guarantee an interview. Due to the high volume of resumes DOI receives for positions, only selected candidates will be contacted.</t>
  </si>
  <si>
    <t>City Clinician, Bureau of Sexually Transmitted Disease Control</t>
  </si>
  <si>
    <t>CITY CLINICIAN</t>
  </si>
  <si>
    <t>1. Possession of a valid license to practice medicine or osteopathic medicine in the State of New York.</t>
  </si>
  <si>
    <t>Residency training in primary care specialty-internal medicine, family practice, gynecology or in preventive medicine; experience with electronic medical records; experience working in high volume primary care clinic with a diverse patient population; knowledge of STDs and HIV Bilingual Spanish/English preferred.</t>
  </si>
  <si>
    <t>Apply online with a cover letter to https://a127-jobs.nyc.gov/.  In the Job ID search bar, enter: job ID number #224329.   We appreciate the interest and thank all applicants who apply, but only those candidates under consideration will be contacted.</t>
  </si>
  <si>
    <t>Apply online with a cover letter to https://a127-jobs.nyc.gov/  In the Job ID search bar, enter: job ID number #224331.   We appreciate the interest and thank all applicants who apply, but only those candidates under consideration will be contacted.</t>
  </si>
  <si>
    <t>Senior Portal Support Engineer</t>
  </si>
  <si>
    <t>For City employees, please go to Employee Self Service (ESS), click on Recruiting Activities &gt; Careers, and search for Job ID #224339 For all other applicants, please go to www.nyc.gov/jobs/search and search for Job ID #224339 -or-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</si>
  <si>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Project Manager/Participation Loan Program</t>
  </si>
  <si>
    <t>Preservation Programs</t>
  </si>
  <si>
    <t>Candidates must have strong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experience), knowledge of housing development/lending and knowledge of HPD development programs specifically, demonstrated analytical skills, and ability to work effectively with others to obtain results promptly.    Strong facility with Excel and Word required.    Candidates with Masters in Urban Planning, Real Estate Finance, Business Administration or related fields are strongly preferred.</t>
  </si>
  <si>
    <t>For City Employees, please go to Employee Self Service (ESS), click on Recruiting Activities/Careers and Search for Job ID # 224884.   For all other applicants, please go to www.nyc.gov/jobs, go to Search for Open NYC Jobs and click on Non-Employee Login to search for Job ID # 224884.  Do not email mail or fax your resume to DDC directly. No phone calls will be accepted.</t>
  </si>
  <si>
    <t>Health Bucks Project Manager, Chronic Disease Prevention and Tobacco Control</t>
  </si>
  <si>
    <t>NUTRITIONIST</t>
  </si>
  <si>
    <t>Qualification Requirements  1. A master's degree from an accredited college in nutrition or in public health; or    2. A baccalaureate degree from an accredited college, including or supplemented by 18 semester credits in nutrition or public health on the graduate or undergraduate level, and two (2) years of satisfactory full-time professional experience in nutrition education.    Special Qualification Requirements  Assignment Level II  To be eligible for placement in Assignment Level II, individuals must have, after meeting the minimum requirements described above, one (1) year as a Nutritionist AL I with the City of New York or at least three (3) years of satisfactory full-time professional experience in nutrition education.    Assignment Level III  To be eligible for placement in Assignment Level III, individuals must have, after meeting the minimum requirements described in Assignment Level I, two (2) years as a Nutritionist AL I and AL II with the City of New York or five (5) years of satisfactory full-time professional experience in nutrition education, at least two (2) years of which must have been in an administrative or supervisory capacity.</t>
  </si>
  <si>
    <t>Apply online with a cover letter to https://a127-jobs.nyc.gov/  In the Job ID search bar, enter: job ID number # 225837.    We appreciate the interest and thank all applicants who apply, but only those candidates under consideration will be contacted.</t>
  </si>
  <si>
    <t>Assistant Inspector General</t>
  </si>
  <si>
    <t>SPECIAL INVESTIGATOR</t>
  </si>
  <si>
    <t>Environmental Protection  I.G</t>
  </si>
  <si>
    <t>1)	Extensive experience in the investigative filed, including 4-8 years of experience conducting and managing complex, long-term investigations. 2)	Significant experience in executing arrests, search warrants, and wiretaps, as well as conducting surveillance, participating in undercover operations, and debriefing informants. 3)	Demonstrated ability to analyze, assess and draw conclusions based on a multitude of complex documents/data, including but not limited to policies, procedures and financial documents. 4)	Strong computer skills, including Word, Excel and databases. 5)	Demonstrated ability to write succinct and organized reports. 6)	Strong organizational skills, oral communication and interviewing skills. 7)	Ability to manage large case dockets and conduct objective investigations. 8)	Ability to work as part of a team by following directions and taking instruction. 9)	Foreign language skills are desirable.</t>
  </si>
  <si>
    <t>All current City Employees may apply by going to Employee Self Service (ESS) http://cityshare/ess Click on Recruiting Activities/Careers and Search for the specific Job ID# 224419.  All other applicants, please go to www.nyc.gov/career/search and search for the specific Job ID# 224419.  Please do not email, mail or fax your resume to DOI directly. Submissions of resumes does not guarantee an interview. Due to the high volume of resumes DOI receives for positions, only selected candidates will be contacted.</t>
  </si>
  <si>
    <t>COMMUNITY SERVICE AIDE</t>
  </si>
  <si>
    <t>The ability to understand and carry out simple instructions; in some cases the ability to speak Spanish may be required. There are no formal education requirements for this position.</t>
  </si>
  <si>
    <t>TO APPLY, PLEASE SUBMIT RESUME AND COVER LETTER TO: https://a127-jobs.nyc.gov.  JOB ID #225848</t>
  </si>
  <si>
    <t>Online/Social Media Coordinator, Chronic Disease Prevention and Tobacco Control</t>
  </si>
  <si>
    <t>Apply online with a cover letter to https://a127-jobs.nyc.gov/  In the Job ID search bar, enter: job ID #:225884.   We appreciate the interest and thank all applicants who apply, but only those candidates under consideration will be contacted.</t>
  </si>
  <si>
    <t>Personnel Coordinator, Bureau of Food Safety and Community Sanitation</t>
  </si>
  <si>
    <t>** OPEN ONLY TO EMPLOYEES WHO ARE CURRENTLY SERVING A PERMANENT PRINCIPAL ADMINISTRATIVE ASSOCIATES.  YOU MUST CLEARLY STATE YOUR CIVIL SERVICE STATUS ON YOUR RESUME OR COVER LETTER.  ALL OTHER CANDIDATES WILL NOT BE CONSIDERED.  FSCS is seeking a Principal Administrative Associate to function as Personnel Coordinator  The vast amount of personnel actions done on continuum requires a direct supervisor to ensure accuracy and provide direction to Personnel Liaisons.  The selected individual will perform diverse administrative tasks, will interact with the various units &amp; Programs within DOHMH and will supervise.   DUTIES WILL INCLUDE BUT NOT BE LIMITED TO:   --Provide supervisory oversight to staff processing leave requests and provide direction with the review and approval of requests.  --Review and research location records for information to prepare appropriate documentation for Central office.  -- Plan, monitor &amp; coordinate staff separation &amp; return processes ensuring that detailed equipment lists are provided to staff, and that all required documents have been received and submitted.   --Ensure that personnel tickler folder is maintained.  -- Liaise with the Human Resources and EH Administration. Reviews Worker's Compensation leave requests ensuring that all packages are accurately completed, with no missing information for submission to Central Office.  --Respond to inquiries related to diverse employee relations matters, such as: longevity, experience differential, maturations and salary adjustments.  --Review the personnel database system of tracking employee relation's activities; collects and analyzes data in order to prepare various reconciliation reports for review by Program Management Officer.  --Coordinate Bureau's performance evaluation process, ensuring that managerial contracts/evaluation &amp; non-managerial evaluations are submitted within mandated timeframes.   --Review contracts/evaluations to ensure compliance with procedural protocol.  --Review, analyze and report unusual vacancy patterns and makes recommendation to the PMO as they related to headcount and staffing issues.  --Maintain a database of BFSCS headcount for all program areas to ensure that the program accurately reflects all Office of Management and Budget (OMB) approved positions.  -- Advise PMO of any headcount issues affecting the bureau.  -- Coordinate and oversee Special Projects as necessary and/or required by the bureau.</t>
  </si>
  <si>
    <t>Knowledge of time and leave, CityTime, and Personnel. Proficiency in multi-tasking. Supervisory experience.</t>
  </si>
  <si>
    <t>Apply online with a cover letter to https://a127-jobs.nyc.gov/  In the Job ID search bar, enter: job ID number # 225907.   We appreciate the interest and thank all applicants who apply, but only those candidates under consideration will be contacted.</t>
  </si>
  <si>
    <t>Customer Service Representative</t>
  </si>
  <si>
    <t>BUSINESS TAX UNIT</t>
  </si>
  <si>
    <t>NOTE:  Please indicate in your cover letter if you are a permanent Principal Administrative Associate. If you do not include this information in your cover letter, you will not be considered for an interview.  Only permanent Principal Administrative Associates are eligible to apply. Please include your Employee Identification Number (EIN) when applying.  Click the ''Apply Now'' button.  While we appreciate every applicant's interest, only those under consideration will be contacted.</t>
  </si>
  <si>
    <t>Case Monitor, MH - Assisted Outpatient Treatment (AOT)</t>
  </si>
  <si>
    <t>Extensive knowledge of community mental health resources; excellent interpersonal and communication skills; ability to interface with service providers from all sectors of the service system; and strong organizational skills.</t>
  </si>
  <si>
    <t>Apply online with a cover letter to https://a127-jobs.nyc.gov/  In the Job ID search bar, enter: job ID number # 224444.   We appreciate the interest and thank all applicants who apply, but only those candidates under consideration will be contacted.</t>
  </si>
  <si>
    <t>Senior Underwriter,  Multi-Family New Construction (MFNC) Programs</t>
  </si>
  <si>
    <t>New Construction</t>
  </si>
  <si>
    <t>-Demonstrate understanding of real estate development process, including pre-development, closing and construction.   -Background in or knowledge of real estate finance and underwriting.   -Capability of utilizing and developing complex Excel spreadsheets is strongly preferred.   -Preference will be given to candidates with experience working for or working with government agencies and government programs related to affordable housing development   -Candidates must have: excellent verbal and written communication and strong interpersonal skills, strong analytical, organizational, and quantitative skills; demonstrate ability to meet deadlines and manage multiple projects in a timely manner and to be a team player.   -Candidates with Masters in Urban Planning, Real Estate Finance, Business Administration or related fields are strongly preferred.</t>
  </si>
  <si>
    <t>Sr. Intelligence Analyst</t>
  </si>
  <si>
    <t>OFFICE OF THE COMPTROLLER</t>
  </si>
  <si>
    <t>DIRECTOR OF IT RESEARCH AND CONTRACTS</t>
  </si>
  <si>
    <t>Contract Administration - MGER</t>
  </si>
  <si>
    <t>Please click on ''apply now'' button.</t>
  </si>
  <si>
    <t>SH Vision</t>
  </si>
  <si>
    <t>The Bureau of School Health (BSH) is a joint program between the Department of Education and the Department of Health and Mental Hygiene which is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--Screen children throughout the year as assigned by the Vision Screening Team Leader, using a refractometer, Spot device (training would be provided in using the refractometer).  --Travel to elementary schools and community-based organizations to conduct vision screenings.  --Refer students for any possible vision procedures.  --Assist the Vision Screening Team Leader as needed.  --Complete paper reports on each child screened and attach refractometer printout for each child.  --Assist as needed in scheduling vision screening exams in schools.  --Prepare forms and letters for parents of children who fail vision screenings.  --Distribute  parental consent forms to schools that want to use them.  -- Perform other duties as needed.</t>
  </si>
  <si>
    <t>Apply online with a cover letter to https://a127-jobs.nyc.gov/.  In the Job ID search bar, enter: job ID number # 224557.  We appreciate the interest and thank all applicants who apply, but only those candidates under consideration will be contacted.</t>
  </si>
  <si>
    <t>Criminalist II</t>
  </si>
  <si>
    <t>SPECIAL NOTE 1.	Candidates will be assigned within the department as operationally required. 2.	Employees may be required to successfully complete additional specified educational or certification requirements to retain their positions.  These requirements will be set forth in writing at the time of appointment. 3.	Selection process may include a written examination, followed by an oral interview. 4. Selected candidates will be required to provide a DNA sample by swabbing.</t>
  </si>
  <si>
    <t>TO APPLY, PLEASE SUBMIT RESUME AND COVER LETTER TO: https://a127-jobs.nyc.gov.  JOB ID #224568</t>
  </si>
  <si>
    <t>Payroll Data Associate</t>
  </si>
  <si>
    <t>Must Currently Hold a Permanent or Probationary Clerical Associate Title</t>
  </si>
  <si>
    <t>Must Currently Hold a Permanent or Probationary Clerical Associate Title  For City employees only, please go to Employee Self Service (ESS), click on Recruiting Activities &gt; Careers, and search for Job ID#226044 -or- If you do not have access to a computer, please mail resume indicating Job ID # to: Department of Information Technology and Telecommunications (DoITT) Recruitment Office 255 Greenwich Street - 9th Floor - New York, NY 10007 SUBMISSION OF A RESUME IS NOT A GUARANTEE THAT YOU WILL RECEIVE AN INTERVIEW APPOINTMENTS ARE SUBJECT TO OVERSIGHT APPROVAL</t>
  </si>
  <si>
    <t>Senior Civil Service Advisor</t>
  </si>
  <si>
    <t>Must Currently Hold a Permanent or Probationary Associate Staff Analyst Title.</t>
  </si>
  <si>
    <t>Must Currently Hold a Permanent or Probationary Associate Staff Analyst Title.  Please go to Employee Self Service (ESS), click on Recruiting Activities &gt; Careers, and search for Job ID #226045 -or-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</si>
  <si>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SENIOR STAFF ENGINEER</t>
  </si>
  <si>
    <t>Engineering</t>
  </si>
  <si>
    <t>Please click on ''apply now'' button</t>
  </si>
  <si>
    <t>Oversight Case Monitor, Bureau of Mental Health</t>
  </si>
  <si>
    <t>Apply online with a cover letter to https://a127-jobs.nyc.gov/  In the Job ID search bar, enter: job ID number # 226132.   We appreciate the interest and thank all applicants who apply, but only those candidates under consideration will be contacted.</t>
  </si>
  <si>
    <t>PROJECT ENGINEER</t>
  </si>
  <si>
    <t>Facilities (Admin)</t>
  </si>
  <si>
    <t>The preferred candidate should possess a valid New York State license as a Professional Engineer (PE) and also have experience with heating, ventilation, air conditioning systems, electrical, plumbing and fire protection systems within commercial and institutional buildings. Furthermore, the ideal candidates will exhibit strong communications skills, both written and verbal; the ability to tailor correspondence and communications to audiences with varied technical knowledge/background; and be comfortable with a fast-paced, busy environment where workload, priorities and directives change shift on a regular basis as well as the ability to excel and prioritize workload/responsibilities within a results-oriented, face-paced work culture. Experience with and sensitivity towards regulations, requirements and nuances associated with working at facilities where children are present; knowledge of Head Start regulations, requirements and guidelines, DOHMH Article 47 Requirements, NYC Building Code and NYC Fire Code; knowledge or experience working with web-based facility management and/or  Computerized Maintenance Management Systems (CMMS) are preferred. The ideal candidate may operate motor vehicle, as required, in the performance of assigned duties.</t>
  </si>
  <si>
    <t>Under direct supervision, serves as Civil Engineering Intern in the Division of Bridges.  Assists in research, investigations, or studies related to the inspection of the city's elevated infrastructure.  Develops designs and drawings and writes specifications.  Participates in field inspections of the bridges and tunnels under the city's jurisdiction.  Assists in the preparation of flag reports and requests remedial action.  Participates in the response to structural emergencies.  Performs other related duties.</t>
  </si>
  <si>
    <t>Resumes may be submitted electronically using the following methods:  For City employees only, go to Employee Self Service (ESS), Recruiting Activities, Careers, and search for Job ID# 224631.  For other applicants go to www.nyc.gov/careers and search for Job ID# 224631.  Your resume must include a chronological work history and salary earnings summary.  Appointments are subject to OMB approval.  Only candidates selected for an interview will be contacted.  No telephone inquiries please.</t>
  </si>
  <si>
    <t>Chief Analytics</t>
  </si>
  <si>
    <t>Please submit your cover letter and resume in PDF format.  Appointments are subject to OMB approval.  MOS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additional information about MOS, visit http://www1.nyc.gov/site/sustainability/index.page.</t>
  </si>
  <si>
    <t>Borough Director, Bureau of Childcare</t>
  </si>
  <si>
    <t>ADMINISTRATIVE CONSULTANT (EAR</t>
  </si>
  <si>
    <t>195 Montague St Brooklyn 11201</t>
  </si>
  <si>
    <t>The Bureau of Child Care is the regulatory agency for childcare services (public/private) operating within New York City. The Bureau regulates Group Child Care and Summer Camps as provided for in the New York City Health Code, and provides licensing and registration services for Group Family Child Care, Child Care and School-Age Care, as regulated under NYS social services law. The Bureau is committed to ensuring a safe and healthy environment for all children in child care.  --Responsible for developing and managing activities relative to the Bureau's field operations.  --Oversee issuance of permits to Group Child Care Centers and Summer Camps within the borough of Brooklyn.  --Review and inform all enforcement actions involving child care providers; including suspension and revocations of Permits.  --Interpret NYC Health Code Regulations and Bureau Policies and Procedures to ensure consistent application of regulatory requirements.  --Ensure timely response and determination to all complaints and critical incidents.  --Represent the Bureau with other governmental agencies and community organizations to recommend improved standards for the care of children.</t>
  </si>
  <si>
    <t>1. A master's degree from an accredited college with a major in early childhood education and five (5) years of full-time paid experience as the director of a school devoted largely or exclusively to nursery and/or kindergarten groups and which employs at least two licensed teachers of early childhood education, or with equivalent experience in a consultative capacity. The education background must include at least 30 semester hours in approved educational courses, of which 12 semester hours must have been in supervised student practice teaching in a nursery school, a kindergarten or in the primary grades; or  2. Education and/or experience equivalent to ''1'' above. However, all candidates must have a baccalaureate degree from an accredited college with a major in early childhood education.</t>
  </si>
  <si>
    <t>Extensive knowledge of city, state and federal child care laws and regulations; Excellent oral and written communication skills; Ability to analyze data, develop hypothesis, and allocate resources; Extensive knowledge of field operations in regards to Child Care; Ability to work effectively with a diverse work force, community representative, city and state officials.</t>
  </si>
  <si>
    <t>Apply online with a cover letter to https://a127-jobs.nyc.gov/  In the Job ID search bar, enter: job ID number # 226227.   We appreciate the interest and thank all applicants who apply, but only those candidates under consideration will be contacted.</t>
  </si>
  <si>
    <t>The Bureau of Child Care is the regulatory agency for childcare services (public/private) operating within New York City. The Bureau regulates Group Child Care and Summer Camps as provided for in the New York City Health Code, and provides licensing and registration services for Group Family Child Care, Child Care and School-Age Care, as regulated under NYS social services law. The Bureau is committed to ensuring a safe and healthy environment for all children in child care.  DUTIES WILL INCLUDE BUT NOT BE LIMITED TO:   --Responsible for the developing and managing activities relative to the Bureau's field operations.  --Oversee issuance of permits to Group Child Care Centers and Summer Camps within their designated boroughs.  --Review and inform all enforcement actions involving child care providers; including suspensions and revocations of Permits.  --Interpret NYC Health Code Regulations and Bureau Policies and Procedures to ensure consistent application of regulatory requirements.,  --Ensure timely response and determination to all complaints and critical incidents.  --Represent the Bureau with other governmental agencies and community organizations to recommend improved standards for the care of children.</t>
  </si>
  <si>
    <t>Extensive knowledge of city, state and federal child care laws and regulations; Excellent oral and written communication skills; Ability to analyze data, develop hypothesis and allocate resources; Extensive knowledge of field operations within the Bureau of Child Care; Strong leadership and team-building abilities; Ability to work effectively with a diverse workforce, providers, community representative and other officials.</t>
  </si>
  <si>
    <t>Apply online with a cover letter to https://a127-jobs.nyc.gov/.  In the Job ID search bar, enter: job ID number # 226235.   We appreciate the interest and thank all applicants who apply, but only those candidates under consideration will be contacted.</t>
  </si>
  <si>
    <t>Technical Assistant</t>
  </si>
  <si>
    <t>Water Supply/Design Mgmt Eng</t>
  </si>
  <si>
    <t>**** Only those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</si>
  <si>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Bureau of Veterinary and Pest Control Services promotes and protects the health and quality of life for New York City residents and visitors by ensuring an environment free from animal-borne diseases, hazards and nuisances by controlling and regulating animals. The Public Health Sanitarian performs inspections to assure compliance with pertinent laws, rules and regulations governing environmental sanitation, safety and health especially as they pertain to city rat infestations.   DUTIES WILL INCLUDE BUT NOT BE LIMITED TO:   --Inspect private properties, parks, greenstreets,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 Collect field data and makes notes and electronically transfers data for further processing.  -- Conduct special studies and surveys as directed by the APHS.  -- Issuing violations and Tribunal summonses for non-compliance with the NYC Health Code and the NYS Sanitary Code.  -- May evaluate the presence of contracted pest control service and equipment. May attend and testify at ECB hearings.</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</si>
  <si>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     40 hours/week</t>
  </si>
  <si>
    <t>Apply online with a cover letter to https://a127-jobs.nyc.gov/  In the Job ID search bar, enter: job ID number # 226275.   We appreciate the interest and thank all applicants who apply, but only those candidates under consideration will be contacted.</t>
  </si>
  <si>
    <t>WATER USE INSPECTOR</t>
  </si>
  <si>
    <t>Sys Operations-Bx Mgmt Eng</t>
  </si>
  <si>
    <t>Qualification Requirements  1. Graduation from an approved trade, vocational or technical high school with a specialty in a mechanical trade; or  2. A four year high school diploma or its educational equivalent and six months of recent full-time satisfactory experience in one of the following:  a) Mechanical work experience as a helper or apprentice: in the plumbing industry; in heating, ventilation and air conditioning installation or operation; or as a pipe fitter or steam fitter; or  b) Reading and recording data from meters and/or measuring devices; or  3. One year of full-time satisfactory mechanical experience as a helper or apprentice in the fields described in 2 (a) above.    License Requirement  Candidates must posses a Motor Vehicle Driver License valid in the State of New York. This license must be maintained for the duration of employment.    Additional Qualification Requirements  Assignment Level II  To be eligible to be hired or advanced to Assignment Level II, without serving as Water Use Inspector Assignment Level I for two years, individuals must have, in addition to meeting the above qualification requirements for Assignment Level I and the License Requirement, at least two additional years of full-time recent satisfactory mechanical experience in the plumbing industry; or two years of recent satisfactory mechanical experience in heating, ventilation and air conditioning installation and/or operation, or as a Pipe Fitter and/or as a Steam Fitter.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</si>
  <si>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</si>
  <si>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Engineering Intern</t>
  </si>
  <si>
    <t>71 Smith Avenue, Kingston, Ny</t>
  </si>
  <si>
    <t>IBM Complex</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</si>
  <si>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t>
  </si>
  <si>
    <t>35 Hours per week/Day Shift</t>
  </si>
  <si>
    <t>Computer Specialist (Software)</t>
  </si>
  <si>
    <t>OIT/WT</t>
  </si>
  <si>
    <t>35 Hours week/day</t>
  </si>
  <si>
    <t>Computer Specialist Software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</si>
  <si>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</si>
  <si>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Chief, Drainage and Modeling</t>
  </si>
  <si>
    <t>Blue Belt Unit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</si>
  <si>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</si>
  <si>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Public Affairs Associate</t>
  </si>
  <si>
    <t>Public Affairs</t>
  </si>
  <si>
    <t>Strong writing; background in journalism; two years media relations experience (these could include a combination of employment and internship); B.A. or B.S. desired; Strong facility with various social media; familiarity with local politics and government; working familiarity with Windows Office programs; Spanish language a plus.</t>
  </si>
  <si>
    <t>Evidence and Property Control Specialist</t>
  </si>
  <si>
    <t>EVIDENCE AND PROPERTY CONTROL</t>
  </si>
  <si>
    <t>TO APPLY, PLEASE SUBMIT RESUME AND COVER LETTER TO: https://a127-jobs.nyc.gov .   JOB ID #229069</t>
  </si>
  <si>
    <t>HIV Program Associate, Bureau of STD Prevention and Control</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</si>
  <si>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Primary responsibilities include:  --	Manage patient referrals to Field Services Unit;  --	Monitor follow-up activities to assure complete, accurate, timely entries and assisting in the case review of patients enrolled in one of the HIV programs within the STD clinic;  --	Maintain liaison with health care providers and others including public and private agencies to expedite the efficient follow up and treatment of patients enrolled in program;  --	Assist in the supervision of the delegation of work and establishment of deadlines;  --	Perform other duties as assigned.</t>
  </si>
  <si>
    <t>Spanish speaking applicants encouraged to apply; supervisory experience required - Experience working with HIV patients, racial/ethnic minorities, LGBT populations.</t>
  </si>
  <si>
    <t>Apply online with a cover letter to https://a127-jobs.nyc.gov/.  In the Job ID search bar, enter: job ID number # 229124.   We appreciate the interest and thank all applicants who apply, but only those candidates under consideration will be contacted.</t>
  </si>
  <si>
    <t>MOME Director of Broadcast Operations</t>
  </si>
  <si>
    <t>For DoITT Employees Only  Please go to Employee Self Service (ESS), click on Recruiting Activities &gt; Careers, and search for Job ID #228447 -or-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</si>
  <si>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management duties of this position in a 24/7 operation, candidate may be required to work various shifts such as weekends and/or nights/evenings.</t>
  </si>
  <si>
    <t>Budget Unit</t>
  </si>
  <si>
    <t>Criminalist IB</t>
  </si>
  <si>
    <t>SPECIAL NOTE  1. Selected candidates will be required to provide a DNA sample by swabbing. 2. In case of an emergency, your position may be designated as essential staff.  PREFERRED SKILLS  Successful candidates should have experience in basic and advanced fingerprinting techniques as well as familiarity with submission of fingerprint data to major criminal and civilian databases.</t>
  </si>
  <si>
    <t>TO APPLY, PLEASE SUBMIT RESUME AND COVER LETTER TO: Https://a127-jobs.nyc.gov.  JOB ID #228525   NO PHONE CALLS</t>
  </si>
  <si>
    <t>Director of Data Analytics and Reporting</t>
  </si>
  <si>
    <t>Prog Mgmt/Pc-Cost Management</t>
  </si>
  <si>
    <t>Experience with supervising staff preferred. Knowledge and/or experience with Capital Design and Construction. Prior experience in data analytics and business statistics and analysis is required. Must have strong knowledge of databases, SQL language, and data mining and visualization tool (e.g. Qlikview). Excellent written and verbal communication skills and presentation skills.</t>
  </si>
  <si>
    <t>For City Employees, please go to Employee Self Service (ESS), click on Recruiting Activities/Careers and Search for Job ID #229125 . For all other applicants, please go to www.nyc.gov/jobs, go to Search for Open NYC Jobs and click on Non-Employee Login to search for Job ID #229125 . Do not e-mail, mail or fax your resume to DDC directly. No phone calls will be accepted.</t>
  </si>
  <si>
    <t>Director of Cost Management</t>
  </si>
  <si>
    <t>Prog Mgmt/Prog Control-Exec</t>
  </si>
  <si>
    <t>The Department of Design and Construction, Division of Program Management seeks a Director of Cost Management. Working in the Project Controls Bureau, the selected candidate will oversee the Cost Management Unit. Responsibilities include implementing, managing, revising and maintaining the status of detailed project budgets and cost controls, developing and revising agency procedures for program cost management based on industry best practice of capital project execution for design, engineering, materials, equipment, procurement and deliverables, and construction contacts through start-up activities and closeout. The successful candidate will develop, analyze and track project costs budgets to monitor progress, track commitments, actuals, earned value accruals and forecasts; evaluate cost performance and recommend program improvements, tools and best practice methods to apply to project controls and project management; assist in analyzing project control requirements as part of the bid review process to insure all cost control requirements are incorporated into individual contracts and purchase orders. S/he will interact with DDC staff in other project groups in relation to project costs on change orders, equipment purchases and project commitments ensuring all accounting and regulatory compliance issues or guidelines are implemented. Additional duties include working with other Project Controls Units such as the Scheduling and Estimating Units.</t>
  </si>
  <si>
    <t>The selected applicant should possess ten years of full time cost management experience with an emphasis in project controls and construction management in a variety of types of construction experience in public works projects (infrastructure and commercial buildings). A Certified Cost Professional is preferred.  Must possess clear analytical approach to problem solving and strong decision making abilities.  Excellent communication and presentation skills are preferred.</t>
  </si>
  <si>
    <t>For City Employees, please go to Employee Self Service (ESS), click on Recruiting Activities/Careers and Search for Job ID # 229163.  For all other applicants, please go to www.nyc.gov/jobs, go to Search for Open NYC Jobs and click on Non-Employee Login to search for Job ID # 229163.   Do not email, mail or fax your resume to DDC directly. No phone calls will be accepted.</t>
  </si>
  <si>
    <t>Director of Technincal Assistance and Support</t>
  </si>
  <si>
    <t>Dpty Comm Fmly Prmncy Svcs-Fps</t>
  </si>
  <si>
    <t>The preferred candidate is an experienced professional with child welfare practice and policy experience and expertise, and the personal and professional gravitas to effectively lead and manage this critical function.   The candidate must have proven experience with being an effective change agent and using data to inform practice change. The candidate must have the ability to work effectively at a leadership level within OSPS and with the foster care agencies, legal organizations, the Family Court, advocacy organizations, and other stakeholders.  The candidate must be flexible, diplomatic, and a team player, with the ability to inspire, lead and manage a team and to produce in a fast-paced environment. The preferred candidate should ideally have a graduate degree in social work, public administration, public policy or other related field. Candidate should possess strong process improvement, analytical, project management, communication and interpersonal skills.</t>
  </si>
  <si>
    <t>Director of Senior Practice Consultation</t>
  </si>
  <si>
    <t>Strong consideration will be given to candidates with a record of proven leadership and middle management accomplishment dealing with child welfare issues; knowledge of guidelines, policies and procedures related to child welfare, safety, permanency, well-being and out of home placement of children; expertise in culturally competent social work practice; knowledge of various systems impacting children and families in foster care, strong clinical and interpersonal skills; excellent written and verbal communication skills; excellent analytical and  organizational skills; proficiency in the use of CONNECTIONS, Microsoft Access, Excel and Word;  Expertise in strengths based, solution-focused, and family centered practice.</t>
  </si>
  <si>
    <t>Community Outreach Analyst, District Public Health Bronx/Center for Health Equity</t>
  </si>
  <si>
    <t>Apply online with a cover letter to https://a127-jobs.nyc.gov/  In the Job ID search bar, enter: job ID number # 228555.   We appreciate the interest and thank all applicants who apply, but only those candidates under consideration will be contacted.</t>
  </si>
  <si>
    <t>Co-Response Coordinator, Bureau of Mental Health</t>
  </si>
  <si>
    <t>Apply online with a cover letter to https://a127-jobs.nyc.gov/  In the Job ID search bar, enter: job ID number # 228596.   We appreciate the interest and thank all applicants who apply, but only those candidates under consideration will be contacted.</t>
  </si>
  <si>
    <t>Project Controls Manager</t>
  </si>
  <si>
    <t>Prog Mgmt/Pc-Scheduling</t>
  </si>
  <si>
    <t>The selected candidates will have expert knowledge of Primavera P6 software, MS Project and CPM scheduling concepts; supervisory experience; construction experience in public works projects; excellent verbal and written communication skills; ability to work collaboratively with a team and ability to perform detailed work under time-sensitive deadlines. Candidate must have excellent organizational, interpersonal, written and oral communication skills. Certifications related to schedule management by PMI or AACEI preferred. Five (5) years of full-time experience in schedule management is required. Experience in resource loading of schedules is required. Experience in conducting delay analysis and resolving scheduling disputes is preferred. Proficiency in MS Excel is required. Knowledge of Skire Unifier is preferred.</t>
  </si>
  <si>
    <t>For City Employees, please go to Employee Self Service (ESS), click on Recruiting Activities/Careers and Search for Job ID # 229176  For all other applicants, please go to www.nyc.gov/jobs, go to Search for Open NYC Jobs and click on Non-Employee Login to search for Job ID # 229176.  Do not e-mail, mail or fax your resume to DDC directly. No phone calls will be accepted.</t>
  </si>
  <si>
    <t>Clinical Director, District Public Health Office-Harlem/Center for Health Equity</t>
  </si>
  <si>
    <t>AGENCY MEDICAL DIRECTOR</t>
  </si>
  <si>
    <t>5304A</t>
  </si>
  <si>
    <t>Harlem Health Action Center</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</si>
  <si>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</si>
  <si>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Apply online with a cover letter to https://a127-jobs.nyc.gov/  In the Job ID search bar, enter: job ID number # 229216.   We appreciate the interest and thank all applicants who apply, but only those candidates under consideration will be contacted.</t>
  </si>
  <si>
    <t>Director of Implementation and Support for Title IV-E Waiver Implementation</t>
  </si>
  <si>
    <t>The candidate is an experienced professional with a minimum of three years of supervisory or administrative child welfare practice, child welfare policy experience and expertise. The candidate must have a minimum of 18 months experience implementing an evidence-based practice model using an implementation science framework. The candidate must have the ability to work effectively with multiple stakeholders.  The candidate must be flexible, diplomatic, and a team player, with the ability to produce in a fast-paced environment. The preferred candidate should possess a graduate degree in social work, public administration, public policy or other related field. Candidate should possess strong process improvement, analytical, project management, communication and interpersonal skills.</t>
  </si>
  <si>
    <t>1. Proficiency in Microsoft Word, Excel and AutoCAD. 2. Ability to read and interpret design and construction drawings as well as other contract documents. 3. Excellent communication, verbal and writing skills. 4. Excellent administrative and interpersonal skills. 5. Ability to conduct research, solve problems and pay attention to technical details. 6. Driver license valid in New York State.</t>
  </si>
  <si>
    <t>City employees: 1) Apply through Employee Self Service (ESS) under Recruiting Activities 2) Search for Job ID#: 229243  Include your ERN on all correspondence.  For all other applicants: 1) Go to www.nyc.gov/careers/search 2) Search for Job ID#: 229243</t>
  </si>
  <si>
    <t>PROJECT LEADER</t>
  </si>
  <si>
    <t>15 Metrotech</t>
  </si>
  <si>
    <t>Mgmt Information System-NM</t>
  </si>
  <si>
    <t>Click ''Apply Now'' Button</t>
  </si>
  <si>
    <t>Manager of Health Services Research, Bureau of Primary Care Information Project</t>
  </si>
  <si>
    <t>The Primary Care Information Project (PCIP) is devoted to improving population health in underserved neighborhoods through health information technology.  We strive to transform the quality of health care services in these neighborhoods by helping providers use electronic health records and other health technology and to improve the quality of care.  To find out more about this ground-breaking project visit us at www.nyc.gov/pcip   PCIP maintains a large data warehouse that receives multiple data streams that contains summarized measures on the quality of ambulatory health care, processes in care delivery, and population health indicators. PCIP utilizes a wide variety of data sources, including but not limited to: Medicaid claims data; Meaningful Use measures data for physicians in New York State; and clearinghouse data accounting for the majority of outpatient claims in New York City.   Reporting to the Senior Director of Evaluation, Research and Analysis (ERA), the Manager of Health Services Research  will:  --Manage the Health Services Research unit in the ERA team to produce and analyze public health data to understand  healthcare disparities and healthcare models for best practice.   --This person will work within a dynamic, cross-disciplinary team that focus on using the data to drive actions to improve healthcare for all New Yorkers.   --This person will be responsible for managing junior analyst(s), conducting data analysis on health services research topics, leading research and evaluation projects, presenting findings and representing NYC DOHMH at national conferences.</t>
  </si>
  <si>
    <t>Apply online with a cover letter to https://a127-jobs.nyc.gov/.  In the Job ID search bar, enter: job ID number # 229312.  We appreciate the interest and thank all applicants who apply, but only those candidates under consideration will be contacted.</t>
  </si>
  <si>
    <t>Financial Reviewer</t>
  </si>
  <si>
    <t>CHS</t>
  </si>
  <si>
    <t>The Tenant Interim Lease (TIL) program is an HPD low-income homeownership program. TIL assists organized tenant associations (TA) in City-owned buildings to develop economically self-sufficient low-income cooperatives. Tenant associations enter into a lease with the City to maintain and manage the buildings in which they reside. TIL provides training to tenant associations in building management, maintenance, and financial recordkeeping   HPD seeks a Financial Reviewer for the TIL program. Under supervision, the Financial Reviewer carries a workload of 15 - 25 TIL buildings and is responsible for specific duties including:  Conduct monthly reviews of financial reports using auditing standards to reconcile and balance financial records and reports, including bank statements, rent rolls and rent receipts, invoice and expenses and other supporting documentation.  Ensure that TAs are in compliance with reporting guidelines and procedures.    Perform office and field-based in training TA officers on how to prepare and submit financial reports. Fieldwork with TAs typically take place in the evenings.  Provide technical guidance to TAs upon request.  Identify and make recommendations on how to resolve financial issues of the Tenant Associations.  Assess fiscal health and financial needs of assigned buildings. Work closely with Deputy Director of Program Compliance around corrective action plans as applicable.  Track and report portfolio updates on a regular basis with supervisor. Perform other duties as assigned by supervisors.  * FIELD POSITION - COMMUTING REQUIRED THROUGHOUT THE FIVE BOROUGHS * WEEKEND AND EVENING HOURS REQUIRED</t>
  </si>
  <si>
    <t>Minimum 5 years of previous accounting, auditing and bookkeeping experience  Previous property management a plus   Must be professional, multi-tasking, organized, and detail-oriented  Must be flexible with work schedule to attend evening meetings  Expertise in Excel, Word, and Outlook  Excellent verbal and written communication skills  Multi-lingual preferred / Spanish</t>
  </si>
  <si>
    <t>Social Worker, Bureau of Sexually Transmitted Disease Control</t>
  </si>
  <si>
    <t>Apply online with a cover letter to https://a127-jobs.nyc.gov/  In the Job ID search bar, enter: job ID number # 228713.   We appreciate the interest and thank all applicants who apply, but only those candidates under consideration will be contacted.</t>
  </si>
  <si>
    <t>The Office of the Agency Chief Contracting Officer (ACCO) within the Division of Finance is seeking to hire an exceptional, highly motivated, detailed-oriented Procurement Analyst, Level II/ Contract Manager.     DUTIES WILL INCLUDE BUT NOT BE LIMITED TO:   The Procurement Analyst, Level II/Contract Manager's duties will include, but are not be limited to:  --Prepare procurement documents, including Pre-Solicitation Review, Public Hearing Packages, and Recommendation for Awards, Request for Renewals, Request for Contract Change or Modification, Responsibility Determinations,, and other documentation required by the City to support procurement activities in accordance with Procurement Policy Board rules.  --Utilize Agency and Citywide systems in the processing and approval of procurement actions and contract awards.  --Communicate with vendors to request required documents, and review submitted documents for completion and compliance with procurement rules and regulations.  --Provide technical assistance to contractors to facilitate appropriate oversight approvals and clearances.  --Ensure timely registration of contracts; accurately and efficiently manage procurements from time of assignment until registration stage.  --Identify challenges and solutions on contract matters; correspond with program and ACCO Senior Staff for rapid resolution.  --Participate in meetings concerning contract portfolio and provide accurate status of procurement actions.</t>
  </si>
  <si>
    <t>Apply online with a cover letter to https://a127-jobs.nyc.gov/.  In the Job ID search bar, enter: job ID number # 227486.   We appreciate the interest and thank all applicants who apply, but only those candidates under consideration will be contacted.</t>
  </si>
  <si>
    <t>Public Health Advisor, Bureau of Sexually Transmitted Disease Control</t>
  </si>
  <si>
    <t>Apply online with a cover letter to https://a127-jobs.nyc.gov/.  In the Job ID search bar, enter: job ID number # 228726.  We appreciate the interest and thank all applicants who apply, but only those candidates under consideration will be contacted.</t>
  </si>
  <si>
    <t>Deputy Program Director</t>
  </si>
  <si>
    <t>The Division of Public Buildings seeks Deputy Program Directors to work within various Program Units. The selected candidates will be responsible for supervising Project Managers and Senior Project Managers; overseeing the development of the unit's policies; acting as the primary client liaison; assisting with the development of overall Commitment Plans, individual project scopes and estimates, project programs, budgets and time schedules; selecting consultants and monitoring their performance; and overseeing the bidding, awarding and examining of construction contracts. Duties will include: assisting the Program Director and Assistant Commissioner in resolving problems and ensuring that each project meets critical target dates; and attending high-level project management meetings with client agencies, Commissioners and Oversight Agency heads.</t>
  </si>
  <si>
    <t>Preference will be given to candidates with at least four years of experience in a managerial, administrative or supervisory position.</t>
  </si>
  <si>
    <t>For City Employees, please go to Employee Self Service (ESS), click on Recruiting Activities/Careers and Search for Job ID # 229321.   For all other applicants, please go to www.nyc.gov/jobs, and search for Job ID #229321.   Do not email, mail or fax your resume to DDC directly. No phone calls will be accepted.</t>
  </si>
  <si>
    <t>35 hours</t>
  </si>
  <si>
    <t>8300B</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</si>
  <si>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</si>
  <si>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For City Employees, please go to Employee Self Service (ESS), click on Recruiting Activities/Careers and Search for Job ID # 228931.   For all other applicants, please go to www.nyc.gov/jobs, and search for Job ID # 228931.   Do not email mail or fax your resume to DDC directly. No phone calls will be accepted.</t>
  </si>
  <si>
    <t>Physician, Bureau of Sexually Transmitted Disease Control</t>
  </si>
  <si>
    <t>ALL CANDIDATES MUS POSSESS A NEW YORK STATE LICENSE TO PRACTICE MEDICINE, PLUS A VALID BOARD CERTICIFICATION ISSUED BY THE APPROPRIATE AMERICAN SPECIALTY BOARD IN AN APPROVED MEDICAL SPECIALITY. THESE LICENSES MUST BE MAINTAINED FOR THE DURATION OF EMPLOYMENT.</t>
  </si>
  <si>
    <t>Apply online with a cover letter to https://a127-jobs.nyc.gov/  In the Job ID search bar, enter: job ID number # 228766.   We appreciate the interest and thank all applicants who apply, but only those candidates under consideration will be contacted.</t>
  </si>
  <si>
    <t>ELIGIBILITY WORKER</t>
  </si>
  <si>
    <t>ELIGIBILITY SPECIALIST</t>
  </si>
  <si>
    <t>1790 Grand Concourse, Bronx</t>
  </si>
  <si>
    <t>Hasa Hiv/Aids Svcs Admin-NM</t>
  </si>
  <si>
    <t>1. Completion of 60 semester credits at an accredited college; or  2. A four high school diploma or its educational equivalent and two years of full-time satisfactory experience in one or more of the following areas; performing the work described below:  a. Interviewing, gathering information and/or preparing necessary documentation for the purpose of making decisions concerning eligibility for public assistance or unemployment, health benefits, social security, casualty, property or liability insurance, or other similar benefits; or  b. Performing bookkeeping, bank teller duties, housing office teller duties, purchasing agent, assistant store manager, sales representative responsible for accounts, or customer service representative responsible for making determinations; or  c. Dealing with social service agencies or aiding individuals in solving housing, social, financial or health problems as a community organization representative; or  3. A satisfactory combination of education and/or experience equivalent to ''1'' or ''2'' above. College education may be substituted for the experience in ''2'' above on the basis that 30 semester credits from an accredited college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 Examples of unacceptable work experience include, but are not limited to, experience as a token clerk, check-out clerk, sales clerk, teacher's aide, cashier, receptionist or secretary.</t>
  </si>
  <si>
    <t>You must be permanent in the title of Eligibility Specialist.</t>
  </si>
  <si>
    <t>College Aide I</t>
  </si>
  <si>
    <t>D/C Treas &amp; Paymt Svcs</t>
  </si>
  <si>
    <t>PROCUREMENT ANALYST II</t>
  </si>
  <si>
    <t>Water Supply/Administration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</si>
  <si>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</si>
  <si>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Budget</t>
  </si>
  <si>
    <t>*Candidate must hold permanent Staff Analyst Civil Service Title.*  All current City Employees may apply by going to Employee Self Service (ESS) http://cityshare/ess Click on Recruiting Activities/Careers and Search for Job ID #228815.   All other applicants, please go to www.nyc.gov/career/search and search for Job ID #228815.  NO PHONE CALLS, LETTERS OR FAXES. ONLY THOSE CANDIDATES UNDER CONSIDERATION WILL BE CONTACTED. Appointments are subject to Office of Management &amp; Budget approval for budgeted headcount.</t>
  </si>
  <si>
    <t>SENIOR HUMAN RESOURCES GENERALIST</t>
  </si>
  <si>
    <t>For City employees: Go to Employee Self-Service (ESS) - www.nyc.gov/ess and search for Job ID #:   For all other applicants: Go to www.nyc.gov/careers and search for Job ID #:   NOTE: ONLY THOSE CANDIDATES UNDER CONSIDERATION WILL BE CONTACTED, SUBMISSION OF A RESUME IS NOT A GUARANTEE THAT YOU WILL RECEIVE AN INTERVIEW.  **NO PHONE CALLS, FAXES OR PERSONAL INQUIRIES PERMITTED. **</t>
  </si>
  <si>
    <t>Human Resources Data Analyst</t>
  </si>
  <si>
    <t>HR &amp; Facilities Mgt</t>
  </si>
  <si>
    <t>*** IN ORDER TO BE CONSIDERED FOR THIS POSITION CANDIDATES MUST BE SERVING PERMANENTLY IN THE TITLE OF ASSOCIATE STAFF ANALYST ***</t>
  </si>
  <si>
    <t>*** IN ORDER TO BE CONSIDERED FOR THIS POSITION CANDIDATES MUST BE SERVING PERMANENTLY IN THE TITLE OF ASSOCIATE STAFF ANALYST ***  All resumes are to be submitted electronically.  Current City Employees:   Please log into Employee Self Service (ESS) at https://hrb.nycaps.nycnet, follow the Careers link and search for Job ID number 227523.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</si>
  <si>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AUDIT ENGINEER</t>
  </si>
  <si>
    <t>EDP Audit -  Inspections</t>
  </si>
  <si>
    <t>Please click on the ''apply now'' button.</t>
  </si>
  <si>
    <t>1. Experience with NYC Construction Codes and the National Electric Code. 2. Ability to produce contract drawings, technical specifications and estimates for construction projects. 3. Experience in supervising employees performing project management work, such as planning, administering, managing, coordinating or expediting, on engineering and/or architectural and/or landscape architectural projects, or supervising a construction project. 4. Proficiency in AutoCAD. 5. Excellent communication and organizational skills. 6. Knowledge of Microsoft Outlook, Word, Excel and PowerPoint  7. A driver license valid in New York State.</t>
  </si>
  <si>
    <t>NOTE: *Posting period extended. Previous applicants to this posting are still under consideration and need not reapply.  www.nyc.gov/parks</t>
  </si>
  <si>
    <t>City employees: 1) Apply through Employee Self Service (ESS) under Recruiting Activities 2) Search for Job ID#: 227629   Include your ERN on all correspondence.  For all other applicants: 1) Go to www.nyc.gov/careers/search    2) Search for Job ID#: 227629</t>
  </si>
  <si>
    <t>Lead Design Engineer - Power</t>
  </si>
  <si>
    <t>Clinic Manager, Bureau of Sexually Transmitted Disease Control</t>
  </si>
  <si>
    <t>Apply online with a cover letter to https://a127-jobs.nyc.gov/.  In the Job ID search bar, enter: job ID number # 228927.     We appreciate the interest and thank all applicants who apply, but only those candidates under consideration will be contacted.</t>
  </si>
  <si>
    <t>Director, Construction and Field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</si>
  <si>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Appointmnents are subject to OMB approval.  For additional about DEP, visit www.nyc.gov/dep</t>
  </si>
  <si>
    <t>*** IN ORDER TO BE CONSIDERED FOR THIS POSITION CANDIDATES MUST BE SERVING PERMANENTLY IN THE TITLE OF MANAGEMENT AUDITOR ***  The candidate should have an in-depth understanding of generally accepted government auditing standards (GAGAS), internal control principles, risk assessment processes, and government operations at the federal, state, and local levels.Through the audit process, the candidate should have the ability to assess agency compliance with federal, state and City regulations, analyze the effectiveness of internal control procedures.  The candidate should understand the importance of workpapers and the evidentiary standards required to complete/develop audit work papers and findings. With minimal supervision, the candidate should be able to appraise the adequacy of internal control systems within  DOT Divisions and operating units; should have strong analytic skills, and experience with analyzing different types of financial data. The candidate should have prior supervisory experience with staff auditors and the appropriate interpersonal skills to manage diverse staff and contribute to team effort.  The candidate should have experience in planning and managing audits on a timely basis.  The candidate will develop cost effective recommendations for improvements to internal controls based upon report findings. Also, the candidate should have strong interpersonal skills which enable him/her to communicate effectively with business unit management, senior management, and other DOT personnel about audit progress and developments. Conducts audit exit conferences. Writes effective audit reports  which accurately. Evaluates internal audit report responses from management and suggests follow-up action. Assists in other duties as required, such as developing and/or updating audit programs, Assist with the development of staff/financial auditors, including review and supervision of audit procedures. Work in a team environment that promotes shared accountability; perform related duties.</t>
  </si>
  <si>
    <t>Baccalaureate and/or Masters degree in accounting or public administration,from accredited college and five to seven years of professional experience in the areas of job description preferred, working knowledge of Microsoft Office software, CPA license will bear more weight.</t>
  </si>
  <si>
    <t>*** IN ORDER TO BE CONSIDERED FOR THIS POSITION CANDIDATES MUST BE SERVING PERMANENTLY IN THE TITLE OF MANAGEMENT AUDITOR ***  All resumes are to be submitted electronically.  Current City Employees:   Please log into Employee Self Service (ESS) at https://hrb.nycaps.nycnet, follow the Careers link and search for Job ID number 228947.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</si>
  <si>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Highway Transportation Specialist 2</t>
  </si>
  <si>
    <t>HIGHWAY TRANSPORTATION SPECIAL</t>
  </si>
  <si>
    <t>*** IN ORDER TO BE CONSIDERED FOR THIS POSITION CANDIDATES MUST BE SERVING PERMANENTLY IN THE TITLE OF HIGHWAY TRANSPORTATION SPECIALIST ***</t>
  </si>
  <si>
    <t>*** IN ORDER TO BE CONSIDERED FOR THIS POSITION CANDIDATES MUST BE SERVING PERMANENTLY IN THE TITLE OF HIGHWAY TRANSPORTATION SPECIALIST ***  All resumes are to be submitted electronically.  Current City Employees:   Please log into Employee Self Service (ESS) at https://hrb.nycaps.nycnet, follow the Careers link and search for Job ID number 227739.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</si>
  <si>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College Aide,  Bureau of Communicable Diseases</t>
  </si>
  <si>
    <t>** College Aide (1st Year Grad.)  The Bureau of Communicable Disease tracks over 70 infectious diseases and investigates disease outbreaks in New York City.   The Bureau investigates approximately 30 foodborne outbreaks a year and participates in many multi-state investigations.  The Bureau seeks a qualified individual to work as a foodborne epidemiologist to perform investigations of food and waterborne illness and to interface with other city, state and national agencies regarding foodborne disease surveillance and outbreak investigations.     -Investigate reported foodborne disease cases which includes conducting detailed hypothesis generating interviews of salmonellosis cases.  -Assist with foodborne outbreak investigations.  -Conduct data entry, data management, and data analysis of foodborne disease surveillance and outbreak data.  -Assist with other disease investigations within the Bureau where necessary.</t>
  </si>
  <si>
    <t>The candidate will have excellent verbal and written communication skills. The candidate will have an interest in infectious disease epidemiology.</t>
  </si>
  <si>
    <t>Apply online with a cover letter to https://a127-jobs.nyc.gov/.  In the Job ID search bar, enter: job ID number # 229051.    We appreciate the interest and thank all applicants who apply, but only those candidates under consideration will be contacted.</t>
  </si>
  <si>
    <t>FINANCIAL INFO SVCS AGENCY</t>
  </si>
  <si>
    <t>WINDOWS ADMINISTRATOR</t>
  </si>
  <si>
    <t>450 West 33 St, New York NY</t>
  </si>
  <si>
    <t>Shared System - Tech Service</t>
  </si>
  <si>
    <t>The Financial Information Services Agency (FISA) has a vacancy for a Windows Administrator to support the administration and maintenance of the Windows LAN environments and users. The Windows support staff is servicing over 700 users, 150 Window servers and major City wide application projects. The team also provides 24x7 LAN supports for such applications as SharePoint, Exchange, SQL, SCCM, Citrix, Shavlik, EPO, VMware, and HP QC. With these numerous projects comes the responsibility of managing and monitoring the infrastructure that resides on them.</t>
  </si>
  <si>
    <t>P220</t>
  </si>
  <si>
    <t>External applicants please visit https://a127-jobs.nyc.gov/ to apply to Job ID # 227896. Current NYC employees may apply via Employee Self Service (ESS). While all complete applications will be given consideration, only candidates selected for an interview will be contacted by FISA.   FISA IS AN EQUAL OPPORTUNITY EMPLOYER</t>
  </si>
  <si>
    <t>Organizational Development Strategist</t>
  </si>
  <si>
    <t>Special Note: In order to be considered for this position, you must have recently taken the Administrative Manager Exam or have a permanent Administrative Manager title.  For more information regarding the civil service process, please visit the DCAS website at: http://www.nyc.gov/html/dcas/html/work/work.shtml</t>
  </si>
  <si>
    <t>Special Note: In order to be considered for this position, you must have recently taken the Administrative Manager Exam or have a permanent Administrative Manager title.  For more information regarding the civil service process, please visit the DCAS website at: http://www.nyc.gov/html/dcas/html/work/work.shtml   For City employees, please go to Employee Self Service (ESS), click on Recruiting Activities &gt; Careers, and search for Job ID #226823 For all other applicants, please go to www.nyc.gov/jobs/search and search for Job ID #226823 -or-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</si>
  <si>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Operations Project Manager</t>
  </si>
  <si>
    <t>ECONOMIST</t>
  </si>
  <si>
    <t>Management Services</t>
  </si>
  <si>
    <t>Management Service Dept</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</si>
  <si>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</si>
  <si>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TO APPLY FOR CONSIDERATION, PLEASE FORWARD A COVER LETTER INDICATING POSTING NUMBER 009-16-0023 AND A COPY OF A CURRENT RESUME TO:  CITY EMPLOYEES: Apply through Employee Self Service (ESS). www.nyc.gov/ess. Search for Job ID #: 228094 ALL OTHER APPLICANTS: Go to www.nyc.gov/careers/search. Search for Job ID#: 228094  Please note: The candidate must be a permanent Computer Specialist or have taken the Computer Specialist Exam # 6020.</t>
  </si>
  <si>
    <t>Temporary</t>
  </si>
  <si>
    <t>Only candidates who are permanent in the Associate Project Manager title or those who can provide proof of successful registration for the June 2015 Open Competitive or Promotional Exam may apply. Failure to do so will result in your disqualification.  The Department of Design and Construction seeks 5 Project Directors to work for the Division of Public Buildings/Build It Back Program.  In this capacity, the candidates will be responsible for all aspects of the design and construction phases of large and complex projects. Additional responsibilities include: supervising design and construction staff; functioning as primary client liaisons on particular projects and leading the consultant selection process; tracking projects to ensure the bid, award, registration, and construction stages of each project are successfully accomplished; working closely with Project Managers to assure deadlines are met and projects are within budget; preparing reports, letters and memos; and overseeing progress on all assigned projects. Special emphasis will be placed on integrating the design and construction components of a project. The project Director will be responsible for ensuring that this goal is achieved.  This is a grant-funded temporary position not to exceed eighteen (18) months.</t>
  </si>
  <si>
    <t>For City Employees, please go to Employee Self Service (ESS), click on Recruiting Activities/Careers and Search for Job ID # 230545. For all other applicants, please go to www.nyc.gov/jobs, go to Search for Open NYC Jobs and click on Non-Employee Login to search for Job ID # 230545. Do not email mail or fax your resume to DDC directly. No phone calls will be accepted.</t>
  </si>
  <si>
    <t>Data Analyst, Bureau of Veterinary and Pest Control Services</t>
  </si>
  <si>
    <t>** Hiring Rate: $57,969.00 (Flat Rate-Annual) Hiring Rate after one Year: $63765.00 - $70,142.00 (Annual)   The Bureau of Veterinary and Pest Control Services (VPCS) protects the public from animal/vector borne diseases (e.g., West Nile Virus, Lyme's Disease, etc.) animal hazards and nuisances (dog bites, raccoon rabies, etc.) and city rodent infestations.   DUTIES WILL INCLUDE BUT NOT BE LIMITED TO:   --Collecting field data on the Attacking Rat Reservoir Initiative (ARRI) and associated rodent management projects involving rats in cityscapes.  --Tabulating and analyzing field collected data.  -- Preparing field reports and findings.  -- Assisting in writing research reports and papers.  --Investigating and analyzing city rat infestations for DOHMH Pest Control Services and in collaboration with other city agencies.  --Conducting library searches for research updates on rodents and rodent pest management  --Assisting in the coordination, scheduling, logistics and outreach for the outreach portions of the ARRI rodent academy meetings.  --Participating as necessary in furthering the Research and Technical team's objectives and goals.</t>
  </si>
  <si>
    <t>The candidate should be able to handle multiple tasks with minimal supervision work independently and in teams to analyze data, to provide interpretations of statistical analyses, and to present findings in written reports and spoken presentations, knowledge of SAS or STATA is a plus. Candidate should be highly organized, with the ability to work well in teams on multiple simultaneous projects.knowledge of</t>
  </si>
  <si>
    <t>Apply online with a cover letter to https://a127-jobs.nyc.gov/  In the Job ID search bar, enter: job ID number # 226854.   We appreciate the interest and thank all applicants who apply, but only those candidates under consideration will be contacted.</t>
  </si>
  <si>
    <t>The Office of the Agency Chief Contracting Officer (ACCO) within the Division of Finance is seeking to hire an exceptional, highly motivated, detailed-oriented Procurement Analyst, Level II/ Contract Manager.     DUTIES WILL INCLUDE BUT NOT BE LIMITED TO:   --The Procurement Analyst, Level II/Contract Manager's duties will include, but are not be limited to:  -- Prepare procurement documents, including Pre-Solicitation Review, Public Hearing Packages, and Recommendation for Awards, Request for Renewals, Request for Contract Change or Modification, Responsibility Determinations, and other documentation required by the City to support procurement activities in accordance with Procurement Policy Board rules, Utilize Agency and Citywide systems in the processing and approval of procurement actions and contract awards.  --Communicate with vendors to request required documents, and review submitted documents for completion and compliance with procurement rules and regulations.  --Provide technical assistance to contractors to facilitate appropriate oversight approvals and clearances.  --Ensure timely registration of contracts; accurately and efficiently manage procurements from time of assignment until registration stage.  --Identify challenges and solutions on contract matters; correspond with program and ACCO Senior Staff for rapid resolution.  --Participate in meetings concerning contract portfolio and provide accurate status of procurement actions.</t>
  </si>
  <si>
    <t>Excellent written, oral and interpersonal skills  Strong analytical and organizational skills  Ability to work independently and as a team player  Proficient in Microsoft Word and Excel  Knowledge of the Procurement Policy Board (PPB) Rules and the NYC Charter  Working experience with APT, FMS, and VENDEX Systems  Ability to multi-task and adapt to a fast-paced work environment and changing needs and priorities.</t>
  </si>
  <si>
    <t>Apply online with a cover letter to https://a127-jobs.nyc.gov/.  In the Job ID search bar, enter: job ID number # 226868.   We appreciate the interest and thank all applicants who apply, but only those candidates under consideration will be contacted.</t>
  </si>
  <si>
    <t>Compliance Specialist, Family and Child Health Administration</t>
  </si>
  <si>
    <t>Apply online with a cover letter to https://a127-jobs.nyc.gov/.  In the Job ID search bar, enter: job ID number # 228095.   We appreciate the interest and thank all applicants who apply, but only those candidates under consideration will be contacted.</t>
  </si>
  <si>
    <t>DEPUTY COMMISSIONER, WORKFORCE DEVELOPMENT DIVISION</t>
  </si>
  <si>
    <t>DEPUTY COMMISSIONER (DBS)</t>
  </si>
  <si>
    <t>WDD Executive</t>
  </si>
  <si>
    <t>To apply for this position, please ALSO email your resume and cover letter including the following subject line: Deputy Commissioner, Workforce Development Division to: careers@sbs.nyc.gov   NOTE: Only those candidates under consideration will be contacted.</t>
  </si>
  <si>
    <t>Director of Worksite Wellness, Bureau of Chronic Disease Prevention and Tobacco Control</t>
  </si>
  <si>
    <t>AGENCY DEPUTY MEDICAL DIRECTOR</t>
  </si>
  <si>
    <t>5304B</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</si>
  <si>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</si>
  <si>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Apply online with a cover letter to https://a127-jobs.nyc.gov/  In the Job ID search bar, enter: job ID number # 226891.   We appreciate the interest and thank all applicants who apply, but only those candidates under consideration will be contacted.</t>
  </si>
  <si>
    <t>Health Insurance Benefits Design Specialist, Bureau of Primary Care Access and Planning</t>
  </si>
  <si>
    <t>Apply online with a cover letter to https://a127-jobs.nyc.gov/.  In the Job ID search bar, enter: job ID number # 226899.  We appreciate the interest and thank all applicants who apply, but only those candidates under consideration will be contacted.</t>
  </si>
  <si>
    <t>Equipment Technician, Bureau of Environmental Sciences and Engineering</t>
  </si>
  <si>
    <t>The Bureau of Environmental Sciences and Engineering (ESE) is looking to hire an Equipment Technician in the newly created Office of Building Water Supply Oversight (OBWSO).   They will be responsible for carrying out the goals of the program which will be to prevent illness caused by poorly maintained and managed building water supply and distribution systems in more than 10,000 New York City buildings.   As Equipment Technician the candidate will provide oversight for all staff equipment as they conduct inspections of building water supply and distribution systems in a program that will be responsible for implementing the first proactive inspection program for cooling towers.   DUTIES WILL INCLUDE BUT NOT BE LIMITED TO:   --Evaluate and select technical equipment and PPE (personal protection equipment) to carry out field inspections and emergency response activities related to building water supply and distribution systems.  --Ensure equipment is properly maintained, including calibration and storage.  --Maintain an accurate and up to date inventory database of field equipment and PPE.  --May Perform special field inspections requiring a high degree of technical knowledge or assist field inspections when needed.  --Prepare technical protocols on field inspections for higher bureau/program review and assist in the technical training of field staff.  --Assist Program staff and other agency staff as requested on the proper operation and use of equipment, Troubleshoot and resolve technical issues.</t>
  </si>
  <si>
    <t>License Requirement Must possess a motor vehicle driver license valid in the State of New York. This license must be maintained for the duration of employment.  For Assignment to Level II  To be assigned to Assignment Level II, candidates must have one additional year of the experience described in ''2'' above for a total of two years of experience.</t>
  </si>
  <si>
    <t>Apply online with a cover letter to https://a127-jobs.nyc.gov/  In the Job ID search bar, enter: job ID number # 228151.    We appreciate the interest and thank all applicants who apply, but only those candidates under consideration will be contacted.</t>
  </si>
  <si>
    <t>Director, Communications &amp; Partnerships, Chronic Disease and Tobacco Control</t>
  </si>
  <si>
    <t>Apply online with a cover letter to https://a127-jobs.nyc.gov/.  In the Job ID search bar, enter: job ID number # 223283.    We appreciate the interest and thank all applicants who apply, but only those candidates under consideration will be contacted.</t>
  </si>
  <si>
    <t>Section Chief- Environmental Unit</t>
  </si>
  <si>
    <t>Prog Mgmt/Sss-Begs</t>
  </si>
  <si>
    <t>Under the general direction of the Deputy Director or the Director, the selected candidate will be responsible to ensure that all Requests for Services are complete and accurate prior to acceptance, will assign tasks to all eight project managers and ensure that all deliverables are submitted on time. Duties will include: managing the work product of environmental Project Managers, four environmental consultants and drilling contractors for technical accuracy, completeness, timeliness and cost effectiveness, and reviewing all capital project design documents to determine the assignment of environmental Phase I site assessments and Phase II subsurface investigations, environmental impact statements, environmental spill closure investigations, review of contractors Health and Safety Plan (HASP), Sampling Plan (SAMP) and Material Handling Plan (MHP) and Remedial Action Plans (RAP) to the project managers. In addition to performing the above mentioned tasks, the candidate will conduct field visits, directly manage priority environmental projects of various levels of complexity respond to environmental or hazardous materials incidents and develop remedial actions to mitigate hazards and ensure compliance with Federal, NYS and NYC regulations. Also required is the review of sampling protocols, interpretation of analytical results, comparing data to regulatory standards, writing technical reports and standard operating procedures, when needed, and conducting presentations on the regulatory requirements for environmental compliance. Additionally, the candidate will represent the Office at meetings with Program Units, Mayoral Agencies, Regulatory Agencies, etc., and prepare periodic project status reports for the Office, as well as to present upper management with status reports on task assignments.</t>
  </si>
  <si>
    <t>For City Employees, please go to Employee Self Service (ESS), click on Recruiting Activities/Careers and Search for Job ID # 226987. For all other applicants, please go to www.nyc.gov/jobs, go to Search for Open NYC Jobs and click on Non-Employee Login to search for Job ID # 226987.  Do not e-mail, mail or fax your resume to DDC directly. No phone calls will be accepted.</t>
  </si>
  <si>
    <t>School Physician, Family and Child Health/SH Medical</t>
  </si>
  <si>
    <t>**ALL CANDIDATES MUST POSSESS A VALID NEW YORK STATE LICENSE TO PRACTICE MEDICINE AND THIS LICENCE MUST BE MAINTAINED FOR THE DURATION OF EMPLOYMENT.   $71.23/hour hiring rate, $76.30/hour after one year   Hours:				20-35 hours/week (5 day work week, 4-7 hours/day)</t>
  </si>
  <si>
    <t>Senior Specifications Writer - Structures</t>
  </si>
  <si>
    <t>1. Four years of full-time, paid experience in developing architectural or building system specifications. 2. A four-year degree in architecture or engineering from an accredited college. 3. A motor vehicle driver license valid in the State of New York. 4. CSI certification as a ''construction specifier'' (CCS). 5. Architecture or Professional Engineer License. 6. Initiative to stay abreast of changing technologies, methods and materials. 7. Extraordinary organizational skills. 8. Excellent written and verbal communication skills. 9. Experience in NYC public design and construction contracts. 10. Proficiency in Microsoft Word, Excel and MasterSpec. Basic level skills in AutoCAD.</t>
  </si>
  <si>
    <t>City employees: 1) Apply through Employee Self Service (ESS) under Recruiting Activities 2) Search for Job ID#: 231349  Include your ERN on all correspondence.  For all other applicants: 1) Go to www.nyc.gov/careers/search    2) Search for Job ID#: 231349</t>
  </si>
  <si>
    <t>ADA Auditor</t>
  </si>
  <si>
    <t>ASSISTANT URBAN DESIGNER</t>
  </si>
  <si>
    <t>Qualification Requirements  1. A baccalaureate degree in architecture from an accredited college and one (1) year of full-time experience in planning, design, research, investigations and/or studies related to urban design development programs; or    2. Education and/or experience equivalent to ''1'' above. However, a baccalaureate degree in architecture is required of all candidates. Graduate work leading to an advanced degree in architecture, urban design or city planning may be substituted for the one year of experience described above.</t>
  </si>
  <si>
    <t>Applicant should possess experience supporting municipal construction projects as a Resident Engineer, Project Engineer, or Quality Assurance Investigator / Specialist. A minimum of five years of structures construction related experience is preferred. Practical working knowledge of Title II of The Americans With Disabilities Act is required. OSHA 10 hour certification preferred. Must be computer literate. A Valid NYS Driver License is required.</t>
  </si>
  <si>
    <t>For City Employees, please go to Employee Self Service (ESS), click on Recruiting Activities/Careers and Search for Job ID #228265. For all other applicants, please go to www.nyc.gov/jobs, go to Search for Open NYC Jobs and click on Non-Employee Login to search for Job ID # 228265.  Do not email, mail or fax your resume to DDC directly. No phone calls will be accepted</t>
  </si>
  <si>
    <t>Lead Designer</t>
  </si>
  <si>
    <t>Adolescent School Health Physician, Family and Child Health/SH Reproductive Health</t>
  </si>
  <si>
    <t>**ALL CANDIDATES MUST POSSESS A VALID NEW YORK STATE LICENSE TO PRACTICE MEDICINE AND THIS LICENCE MUST BE MAINTAINED FOR THE DURATION OF EMPLOYMENT.   Hours:				20-35 hours/week (5 day work week, 4-7 hours/day)  $71.23/hour hiring rate, $76.30/hour after one year</t>
  </si>
  <si>
    <t>Clerical Associate II</t>
  </si>
  <si>
    <t>CITY EMPLOYEES WHO ARE INTERESTED IN THIS POSITION, PLEASE LOG INTO YOUR EMPLOYEE SELF SERVICE (ESS).   JOB ID #228364  NO PHONE CALLS</t>
  </si>
  <si>
    <t>ADM ENGINEER (NON MGRL)</t>
  </si>
  <si>
    <t>1001A</t>
  </si>
  <si>
    <t>A minimum of ten years' experience in environmental subsurface investigations and hazardous materials management, specifically Phase I and Phase II Environmental investigations, Infrastructure Corridor Assessments, spill closure, HASP, SAMP, MHP and RAP and the requirements of SEQR/CEQR &amp; ULURP process.</t>
  </si>
  <si>
    <t>For City Employees, please go to Employee Self Service (ESS), click on Recruiting Activities/Careers and Search for Job ID #226996. For all other applicants, please go to NYC Careers, and search for Job ID #226996. Do not email, mail or fax your resume to DDC directly. No phone calls will be accepted.</t>
  </si>
  <si>
    <t>Supervising Physician, Family and Child Health/SH Medical</t>
  </si>
  <si>
    <t>**ALL CANDIDATES MUST POSSESS A VALID NEW YORK STATE LICENSE TO PRACTICE MEDICINE AND THIS LICENCE MUST BE MAINTAINED FOR THE DURATION OF EMPLOYMENT.   Hours:				35 hours/week (5 day work week)  $71.23/hour hiring rate, $76.30/hour after one year</t>
  </si>
  <si>
    <t>Principal Administrative Associate, Bureau of the Public Health Laboratory</t>
  </si>
  <si>
    <t>** OPEN ONLY TO EMPLOYEES WHO ARE CURRENTLY SERVING A PERMANENT PRINCIPAL ADMINISTRATIVE ASSOCIATES.  YOU MUST CLEARLY STATE YOUR CIVIL SERVICE STATUS ON YOUR RESUME OR COVER LETTER.  ALL OTHER CANDIDATES WILL NOT BE CONSIDERED.  The New York City Department of Health and Mental Hygiene (NYC DOHMH), Public Health Laboratory (PHL) is seeking to hire a qualified Principal Administrative Associate II ( PAA II) to serve in the Administrative office of the Virology Section.   DUTIES WILL INCLUDE BUT NOT BE LIMITED TO:   --Assist the Section manager with special assignments as needed.  --Provides day-to-day administrative support.  --Responsible person for Desk Officer duties.  -- Participate in other agency-wide required activities for emergency preparedness, Budget coordinator for the Virology Section, Performs other related duties as assigned.</t>
  </si>
  <si>
    <t>Excellent customer service, written and communication skills. Must be able to multi-task and set priorities. Knowledgeable with Microsoft Word, Excel, PowerPoint, and Visio. Type 50 words per minute.</t>
  </si>
  <si>
    <t>Apply online with a cover letter to https://a127-jobs.nyc.gov/  In the Job ID search bar, enter: job ID number # 228383.   We appreciate the interest and thank all applicants who apply, but only those candidates under consideration will be contacted.</t>
  </si>
  <si>
    <t>Assistant Landscape Architect</t>
  </si>
  <si>
    <t>ASSISTANT LANDSCAPE ARCHITECT</t>
  </si>
  <si>
    <t>1. Demonstrated ability to design and complete Landscape Architecture projects as demonstrated by a portfolio. 2. Knowledge of AutoCAD. 3. Knowledge of PhotoShop, PowerPoint and 3D rendering. 4. Excellent communication, interpersonal and organizational skills. 5. Proficiency in Microsoft Word and Excel.   6. Driver license valid in New York State.</t>
  </si>
  <si>
    <t>Note: A Motor Vehicle Driver License valid in New York State may be required for certain assignments. If required, this license must be maintained for the duration of the assignment.  www.nyc.gov/parks</t>
  </si>
  <si>
    <t>City employees: 1) Apply through Employee Self Service (ESS) under Recruiting Activities 2) Search for Job ID#: 228388  Include your ERN on all correspondence.  For all other applicants: 1) Go to www.nyc.gov/careers/search    2) Search for Job ID#: 228388</t>
  </si>
  <si>
    <t>ADMNISTRATIVE PROJECT MANAGER</t>
  </si>
  <si>
    <t>48-34 35Th St., Queens</t>
  </si>
  <si>
    <t>Administrative Unit</t>
  </si>
  <si>
    <t>The New York City Fire Department is hiring an Administrative Project Manager in the Bureau of Facilities. This position combines construction and facilities project management while working with a wide variety of facility-centric environments. Under administrative direction, with extremely wide latitude for independent judgment, initiative and action, the Administrative Project Manager performs extremely difficult, responsible and complex work in planning, coordinating and overseeing the development and progress of a major capital project program including determination of cost, duration, and funding of projects. S/he will be responsible for development, negotiation, and administration of the overall project budgets. Successful candidate will direct the oversight of major capital construction projects from initiation to completion, by both the FDNY and its agents. Direct technical project management operations including project planning, budget, and scope development, vendor procurement, design and construction management, and project close-outs for both capital and expense projects. The position offers a unique opportunity to take significant ownership of each project stage including estimation, design, development, integration, startup, operation and maintenance. The position requires field work in addition to Project Management duties, and working autonomously at times.   Other duties include review of submittals, recommendations regarding changes and modifications; management of Vendors, Contractors, Schedules, Budgets; creation and maintenance of documentation and drawings; creation, oversight and procurement of Maintenance / Service contracts; assisting and Supporting the FDNY Facilities Staff; ensuring / enforcing all codes, rules and FDNY standards</t>
  </si>
  <si>
    <t>Click the apply now button.  NON-CITY EMPLOYEES/EXTERNAL CANDIDATES PLEASE GO TO https://a127-jobs.nyc.gov/   CITY EMPLOYEES MUST APPLY VIA EMPLOYEE SELF SERVICE https://a127-ess.nyc.gov/</t>
  </si>
  <si>
    <t>DEPT OF RECORDS &amp; INFO SERVICE</t>
  </si>
  <si>
    <t>ARCHIVIST</t>
  </si>
  <si>
    <t>ASSOCIATE PUBLIC RECORDS OFFIC</t>
  </si>
  <si>
    <t>31 Chambers St., N.Y.</t>
  </si>
  <si>
    <t>Municipal Archives</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</si>
  <si>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</si>
  <si>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Click ''APPLY NOW'' Button.  NO E-MAILS, PHONE CALLS, FAXES OR PERSONAL INQUIRIES PERMITTED. NOTE: ONLY THOSE CANDIDATES UNDER CONSIDERATION WILL BE CONTACTED.  APPOINTMENTS ARE SUBJECT TO OFFICE OF MANAGEMENT AND BUDGET (OMB) APPROVAL.</t>
  </si>
  <si>
    <t>Full-Time/Day - Due to the necessary support duties of this position, candidate may be required to be on call and/or work various shifts such as weekends and/or evening shifts.</t>
  </si>
  <si>
    <t>Administrative Assistant for Budget and Revenue</t>
  </si>
  <si>
    <t>Must be capable of exercising independent judgment   Excellent organizational, verbal and written skills required  Proficient in  MS Word, Excel and PowerPoint.</t>
  </si>
  <si>
    <t>Apply online with a cover letter to https://a127-jobs.nyc.gov/  In the Job ID search bar, enter: job ID number # 230147.   We appreciate the interest and thank all applicants who apply, but only those candidates under consideration will be contacted.</t>
  </si>
  <si>
    <t>Director of Investigations</t>
  </si>
  <si>
    <t>All current City Employees may apply by going to Employee Self Service (ESS) http://cityshare/ess.  Click on Recruiting Activities/Careers and Search for Job ID # 231112. All other applicants, please go to www.nyc.gov/career/search and search for Job ID # 231112.  PLEASE DO NOT EMAIL, MAIL OR FAX YOUR RESUME TO DOI DIRECTLY.  Appointments are subject to Office of Management &amp; Budget approval for budgeted headcount.</t>
  </si>
  <si>
    <t>Executive Project Manager</t>
  </si>
  <si>
    <t>All current City Employees may apply by going to Employee Self Service (ESS) http://cityshare/ess.  Click on Recruiting Activities/Careers and Search for Job ID # 231144. All other applicants, please go to www.nyc.gov/career/search and search for Job ID # 231144.  PLEASE DO NOT EMAIL, MAIL OR FAX YOUR RESUME TO DOI DIRECTLY.  Appointments are subject to Office of Management &amp; Budget approval for budgeted headcount.</t>
  </si>
  <si>
    <t>Health and Safety Specialist</t>
  </si>
  <si>
    <t>Environmental Health Safety</t>
  </si>
  <si>
    <t>Applicants should have excellent communication skills (oral and written), experience using Microsoft Office programs, familiarity with applicable OSHA and PESH regulations, experience with safety hazard recognition and mitigation methods.</t>
  </si>
  <si>
    <t>click the ''Apply now'' button</t>
  </si>
  <si>
    <t>Apply online with a cover letter to https://a127-jobs.nyc.gov/.  In the Job ID search bar, enter: job ID number # 230160.   We appreciate the interest and thank all applicants who apply, but only those candidates under consideration will be contacted.</t>
  </si>
  <si>
    <t>Pub Bldgs/A&amp;E-Arch-Tech</t>
  </si>
  <si>
    <t>The candidate must have excellent management skills and the ability to communicate effectively both verbally and in writing. The candidate must have at least 10 years of experience in a managerial, administrative, or supervisory position. AutoCAD, BIM, and LEED AP preferred.</t>
  </si>
  <si>
    <t>For City Employees, please go to Employee Self Service (ESS), click on Recruiting Activities/Careers and Search for Job ID # 230201. For all other applicants, please go to www.nyc.gov/jobs, go to Search for Open NYC Jobs and click on Non-Employee Login to search for Job ID # 230201. Do not email mail or fax your resume to DDC directly. No phone calls will be accepted.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</si>
  <si>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in the Division of Distribution Operations, Shaft Maintenance Section, candidate must be able to utilize sound engineering judgment to assist in contract and specification development.  Under supervision, but with latitude for independent judgment, the candidate will investigate, research, recommend materials and equipment, and develop engineering estimates for maintenance contracts.  He/she will administer contracts by supervising work performance to ensure contractor compliance and preparing and certifying contract payment estimates.  The candidate will work on special projects relative to City Tunnels 1, 2, and 3 which will entail submittal review, engineering analysis, accurate record keeping and coordination of field work with appropriate trades.</t>
  </si>
  <si>
    <t>Please note in order to be considered for this position, you must either have applied to the Associate Project Manager Exam or already hold a Permanent Civil Service Title of Associate Project Manager. A valid Driver's License is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</si>
  <si>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Research Scientist and Data Linkage Coordinator, World Trade Center Health Registry/Medical Surveillance and Health Promotions Unit</t>
  </si>
  <si>
    <t>World Trde Centr Hlth Registry</t>
  </si>
  <si>
    <t>-	Proficiency with SAS and spreadsheet packages, including Microsoft Excel  -	Experience with data cleaning and data manipulation; experience working with large datasets  -	Experience with data analysis and epidemiologic studies  -	Strong organizational skills   -	Ability to work well in teams and independently  -	Ability to work on multiple projects simultaneously   -	Strong written and verbal communication skills</t>
  </si>
  <si>
    <t>Apply online with a cover letter to https://a127-jobs.nyc.gov/  In the Job ID search bar, enter: job ID number # 231151.    We appreciate the interest and thank all applicants who apply, but only those candidates under consideration will be contacted.</t>
  </si>
  <si>
    <t>THESE POSITIONS ARE IN ADDITION TO THOSE ADVERTISED FOR JOB ID #195796.  Please visit www.nyc.gov/careers/search and search for Job ID Number: 231293.  For current City employees, please log into Employee Self Service (ESS) at https://hrb.nycaps.nycnet and follow the Careers link.  Your resume must include a chronological work history and salary earnings summary.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</si>
  <si>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Executive Director - Technical Services</t>
  </si>
  <si>
    <t>For City Employees, please go to Employee Self Service (ESS), click on Recruiting Activities/Careers and Search for Job ID # 230207. For all other applicants, please go to www.nyc.gov/jobs, go to Search for Open NYC Jobs and click on Non-Employee Login to search for Job ID # 230207. Do not email mail or fax your resume to DDC directly. No phone calls will be accepted.</t>
  </si>
  <si>
    <t>Green Infrastructure Gardener</t>
  </si>
  <si>
    <t>329 Greenpoint Ave., Brooklyn</t>
  </si>
  <si>
    <t>WSO-OGI Maintenance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</si>
  <si>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is in partnership with various City agencies to construct systems of Green Infrastructure right-of-way bioswales (ROWBs), for the purposes of stormwater capture and improved water quality of NYC waterways.  The majority of ROWBs are sited in Brooklyn, Queens and the Bronx.  DEP is responsible for the maintenance and upkeep of these assets. Green Infrastructure (GI) bioswales combine engineered stormwater capture with natural elements of soil and plants, and require particular and specialized care and maintenance.  DEP is also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Under general supervision of the Manager of Green Infrastructure Maintenance and Bluebelt Operations, the selected candidates will serve as Green Infrastructure Gardeners within Green Infrastructure Maintenance and Bluebelt Operations.  As a Green Infrastructure Gardener, the selected candidates will plant and cultivate trees, shrubs, grasses and flowering perennials within green infrastructure installations; prepare soil and seed beds; grade, weed, and mulch; monitor the success of installed bioswale plant species, varieties and cultivars and make recommendations for future replanting efforts; work with Landscape Architect and Horticulturist to develop new landscape plans for replanting existing bioswales; select and order plant material and supplies; operate and maintain hand and power gardening tools and equipment such as leaf blowers, weed whackers and truck-mounted watering equipment; perform tasks in connection with wetland and adjacent area replanting efforts; perform tasks in connection with erosion control and natural area restoration; assist in developing a plant propagation program; supervise employees and volunteers and instruct them in proper gardening techniques and all aspects of general Green Infrastructure maintenance; maintain records and prepare written reports using electronic or other means; and interact with staff and the public in a courteous and professional manner.  Work activities will take place primarily in Brooklyn, Queens and the Bronx.</t>
  </si>
  <si>
    <t>Knowledge of Green Infrastructure maintenance techniques and systems, understanding of native and ornamental plant care, knowledge of landscape-based stormwater systems, and experience organizing, scheduling and overseeing work of other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</si>
  <si>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</si>
  <si>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Deputy Director</t>
  </si>
  <si>
    <t>Preference will be given to candidates with a minimum of 15 years full-time experience. Previous experience should include scoping, design, and preparation of construction documents. The candidate must have a thorough understanding of current architectural design principles and practices, the NYC Building Codes, the NYC Energy Code, as well as general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New York State RA is required. AutoCAD required, BIM preferred, LEED AP preferred.</t>
  </si>
  <si>
    <t>For City Employees, please go to Employee Self Service (ESS), click on Recruiting Activities/Careers and Search for Job ID # 230214.   For all other applicants, please go to www.nyc.gov/jobs, go to Search for Open NYC Jobs and click on Non-Employee Login to search for Job ID # 230214.   Do not e-mail, mail or fax your resume to DDC directly. No phone calls will be accepted.</t>
  </si>
  <si>
    <t>Environmental Project Manager</t>
  </si>
  <si>
    <t>Prog Mgmt/Sss-Environ Planning</t>
  </si>
  <si>
    <t>Only candidates who are permanent in the Associate Project Manager title, or those who can provide proof of successful registration for the June 2015 Open Competitive or Promotional Exam may apply. Failure to do so will result in you disqualification.   Under the general direction of the Director and the Deputy Director, the selected candidates will be responsible for coordinating and directing large and/or complex  Environmental Phase I and Phase II Environmental Site Assessments, Environmental Assessment Statement (EAS) and Environmental Impact Statements (EIS), federal, state and local environmental permitting applications, spill closure investigations prior to submission to the client; review, prepare comments and accept contractors environmental Health and Safety Plan (HASP), Sampling Plan (SAMP) and Material Handling Plan (MHP) and Remedial Action Plans (RAP). Other duties will include: performing field investigations, attending public hearings and managing the work product of environmental consultants and drilling contractors for technical accuracy, completeness, timeliness and cost effectiveness. The candidates will conduct field visits, manage priority environmental projects of various levels of complexity, respond to environmental or hazardous materials incidents, and develop remedial action plans to mitigate hazards and ensure compliance with Federal, NYS and NYC regulations. The selected candidates will be involved in the review of ULURP applications, interpretation of analytical results by comparing data to regulatory standards, when needed; will attend regulatory hearings and conduct presentations on environmental compliance subject matters. Also the be responsible to interface with regulators to respond to technical aspects of remediation design and regulatory permits including the preparation of drawings, specifications, cost estimates, schedules, scopes of work, etc.</t>
  </si>
  <si>
    <t>A minimum of 10 years experience in environmental subsurface investigations and/or hazardous materials management, Environmental Assessments (EAS), Environmental Impact Statements (EIS), City Environmental Quality Review (CEQR) and State Environmental Quality Review(SEQR) Storm Water Management Planning within NYC. Private environmental management and oversight for a construction firm, city agency or private company is desired. A strong knowledge of federal, state and city construction, environmental health and safety regulations and valid OSHA HAZWOPER &amp; 30 hour OSHA Construction Safety certification is required. Certification as a Chemical Hazardous Materials Manager (CHMM) is a plus.</t>
  </si>
  <si>
    <t>For City Employees, please go to Employee Self Service (ESS), click on Recruiting Activities/Careers and Search for Job ID #231342.   For all other applicants, please go to www.nyc.gov/jobs, go to Search for open NYC Jobs and click to Non-Employee Login to search for Job ID #231342.   Do not email, mail or fax your resume to DDC directly. No phone calls will be accepted.</t>
  </si>
  <si>
    <t>Engineering Technician IV</t>
  </si>
  <si>
    <t>ENGINEERING TECHNICIAN</t>
  </si>
  <si>
    <t>Div of Field Op/Quality Assur</t>
  </si>
  <si>
    <t>Please note in order to be considered for this position, you must either be reachable on the Engineering Technician Exam or already hold a Permanent Civil Service Title of Engineering Technician.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</si>
  <si>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Patient Navigator, Bureau of Sexually Transmitted Disease Control</t>
  </si>
  <si>
    <t>Apply online with a cover letter to https://a127-jobs.nyc.gov/.  In the Job ID search bar, enter: job ID number #  230259.  We appreciate the interest and thank all applicants who apply, but only those candidates under consideration will be contacted.</t>
  </si>
  <si>
    <t>Criminalist IV</t>
  </si>
  <si>
    <t>PREFERRED SKILLS 1. Minimum of 18 months as a Criminalist III 2. Candidate is a qualified DNA Interpreting Analyst (IA)   SPECIAL NOTE 1. In case of an emergency, your position may be designated as essential staff.</t>
  </si>
  <si>
    <t>CITY EMPLOYEES WHO ARE INTERESTED IN THIS POSITION, PLEASE LOG INTO YOUR EMPLOYEE SELF SERVICE (ESS).   JOB ID #231350  NO PHONE CALLS</t>
  </si>
  <si>
    <t>Program Executive</t>
  </si>
  <si>
    <t>Pub Bldgs/A&amp;E-Arch</t>
  </si>
  <si>
    <t>Demonstrated ability to develop project scope and build consensus, and facilitate teamwork; capability to manage diverse client agencies and work groups; strong portfolio of diverse building types, systems, or programs; have at least ten (10) years of experience in a design management capacity.</t>
  </si>
  <si>
    <t>For City Employees, please go to Employee Self Service (ESS), click on Recruiting Activities/Careers and Search for Job ID # 231351.    For all other applicants, please go to www.nyc.gov/jobs, go to Search for Open NYC Jobs and click on Non-Employee Login to search for Job ID # 231351.   Do not e-mail, mail or fax your resume to DDC directly. No phone calls will be accepted.</t>
  </si>
  <si>
    <t>HIV Field Services Team Lead, Bureau of HIV/AIDS Prevention and Control</t>
  </si>
  <si>
    <t>The Field Services Unit in the HIV Epidemiology and Field Services Program (HEFSP)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    DUTIES WILL INCLUDE BUT NOT BE LIMITED TO:   --Oversee the work of Public Health Advisers engage in outreach and case management of HIV partner services and linkage to care services.  --Conduct supplemental interviews and field investigations with patients to promote adherence to care, and increase partner notification and testing.  --Educate patients and partner about HIV prevention and control.  --Perform medical chart review and abstraction.  --Conduct case reviews with field staff to assure quality.   --Assure that data is updated in the unit database.   --Review and follow up on case management reports.   --Assist with the ongoing training and development of field staff.  --Conduct outreach and professional relations activities with health care providers.   --Assist with program review and evaluation.   -- Assist with development of the protocols and data collection instruments.</t>
  </si>
  <si>
    <t>--Good communication skills; fluent English and either Spanish or French/Creole preferred  --NYS Driver's License highly desirable.</t>
  </si>
  <si>
    <t>Apply online with a cover letter to https://a127-jobs.nyc.gov/.  In the Job ID search bar, enter: job ID number # 230329.  We appreciate the interest and thank all applicants who apply, but only those candidates under consideration will be contacted.</t>
  </si>
  <si>
    <t>Electrical Design and Review  Engineer</t>
  </si>
  <si>
    <t>Pub Bldgs/A&amp;E-Eng-Const</t>
  </si>
  <si>
    <t>The Department of Design &amp; Construction, Division of Public Buildings, Architecture &amp; Engineering/Constructability Unit seeks an Electrical/Lighting Design and Review Engineer experienced in lighting design, light and power distribution, fire alarm, security, Audio/Visual and energy conservation to perform review of design and Constructability documents of consultant engineering services for DDCs Capital construction program. Duties will include, but not limited to: project scoping; design and/or Constructability review of consultant drawings and specifications; site inspections and reports; ad hoc technical investigations; condition surveys; in-house design (utilizing AutoCAD), lighting calculations and providing technical expertise and support services for client agency projects. The candidate will interface with clients, consultants, contractors and technical staff.</t>
  </si>
  <si>
    <t>A minimum of 10 - 15 years experience in commercial and institutional design/review experience in lighting design, light and power distribution, fire alarm, security, audio/visual and multi-discipline design and construction-related issue resolution, including preparation of detailed sketches, construction documents, specifications and reviewing shop drawings of projects between 5 and 15 million dollars in construction cost. Familiarity with lighting design programs such as Dialux, sustainable design concepts and LEED requirements, most current NYC Energy Conservation Code, Electric and Building Codes, Energy Analysis for Building Code Compliance, and renewable energy systems. The candidate must be Proficient in AutoCAD, Microsoft Word and Excel. The candidate must have good interpersonal, verbal, and writing skills and be skilled in resolving multi-discipline design and construction issues.</t>
  </si>
  <si>
    <t>For City Employees, please go to Employee Self Service (ESS), click on Recruiting Activities/Careers and Search for Job ID #230377. For all other applicants, please go to www.nyc.gov/jobs, go to Search for Open NYC Jobs and click on Non-Employee Login to search for Job ID #230377.  Do not e-mail, mail or fax your resume to DDC directly. No phone calls will be accepted.</t>
  </si>
  <si>
    <t>Division Grants and Contracts Manager, Environmental Health Administration</t>
  </si>
  <si>
    <t>EH Administration/Support</t>
  </si>
  <si>
    <t>The mission of the Division of Environmental Health (EH) is to protect and reduce incidence of illness and injury caused by environmental health hazards and promote the health of all New Yorkers through the services provided by the seven Bureaus that comprise the Division: Division Management, Child Care, Food Safety Community Sanitation, Environmental Disease and Injury, Environmental Sciences and Engineering, Veterinary and Pest Control Services, and Environmental Surveillance and Policy.    This position is fundamental to the Divisions' overall management of the Bureau's grants, contracts and various procurement process types. As the primary point of contact, within EH Administration, this position will focus on, but not be limited to, the guidance and consultation on compliance requirements, Budget and Contract modifications and the in-depth review of existing contracts with regard to extensions, amendments renewals etc.  - Manage Division of Environmental Health's Grants and Contracts.  - Meet with EH's Deputy Commissioner, Executive Director of Administration, Assistant Commissioners, Bureau Directors and PMO's, and provide guidance and consultation as needed.  - Prepare monthly Grant reports, work with EH Bureaus in tracking expenditures and ensuring funds are properly spent each grant period.  - Make recommendations to Senior Management in identifying proper contract/procurement process type (RFP, LOS, Sole Source, Required Source, etc.).  - Review existing contracts and work with EH Bureaus in the timely submission of contract amendments, extensions, renewals, budget modifications, etc.  - Liaise with the ACCO's Office, OBA, OGA, and General Counsel.  - Approve actions in DOHMH systems: ConTrak, BMS, PAYRS.  - Prepare Budget and Contract Modifications, assist in troubleshooting system issues with IT; Finance Help Desk.  - Assist the Executive Director of Administration with miscellaneous projects, attend meetings and cover in his absence.  - Supervise staff as needed.</t>
  </si>
  <si>
    <t>Experience utilizing ConTrak, BMS and PAYRS systems.</t>
  </si>
  <si>
    <t>Apply online with a cover letter to https://a127-jobs.nyc.gov/.  In the Job ID search bar, enter: job ID number # 231354.    We appreciate the interest and thank all applicants who apply, but only those candidates under consideration will be contacted.</t>
  </si>
  <si>
    <t>DOI Investigator</t>
  </si>
  <si>
    <t>The candidate will perform highly confidential and sensitive investigations and inquiries concerning administrative misconduct and incompetence of agency officials and/or employees in the Division of Tenant Resources.    The selected candidate will:    Perform surveillances, interview subjects and witnesses, examine and analyze employee records and make recommendations.  Conduct preliminary research, develop and maintain case files, prepare reports, and analyze agency records.  Draft correspondence, file and serve documents and schedule administrative appearances.  Interpret rules, regulations, codes and policies.  Maintain accurate and complete records and files.  Generate weekly and monthly management reports.  May testify at hearings or other court proceedings.  May supervise a unit performing disciplinary investigations.  Handle other responsibilities as directed.</t>
  </si>
  <si>
    <t>VMWare Engineer</t>
  </si>
  <si>
    <t>COMPUTER ASSOC (OPERATIONS)</t>
  </si>
  <si>
    <t>Technology &amp; Strategic Develop</t>
  </si>
  <si>
    <t>This is a technical position working in the HPD Datacenters.  The server engineer is responsible for physical and virtual provisioning, customization, OS tuning, health monitoring and maintenance.  Will be required to plan, build and manage multiple VM clusters in a VSphere4/5 environment with HA and DRS components including Vmotion planning and execution.  Will be required to recommend, plan for, and execute P2V, V2P &amp; V2V conversions.   The server engineer has the responsibility to install, maintain and tune Microsoft Windows Server versions 2012/2008 R2 /64, and all current, legacy and future hypervisor versions.  This position is responsible for hardware problem diagnostics &amp; repair, so staying current on component, board and peripherals knowledge with current and future hardware platforms is important.   The position will interface with the Application Development Group for addressing their provisioning requests and for coordinating deliverables for on-time delivery with the requirements for HA and special network visibility.  All work is posted to a documentation library which will include detailed server interconnect drawings, provision requests, change control logs, etc.</t>
  </si>
  <si>
    <t>1. A certificate from an accredited technical school (approximately 675 hours) with a specialization in computer operations, and two years of satisfactory full-time experience, acquired within the last eight years, working on large-scale mainframe computer operations or mainframe data communication networks; or  2. A baccalaureate degree from an accredited college and three years of satisfactory full-time experience, acquired within the last eight years, as described in ''1'' above; or  3. A four-year high school diploma or its educational equivalent and four years of satisfactory full-time experience, acquired within the last eight years, as described in ''1'' above; or  4. A satisfactory combination of education and/or experience equivalent to ''1'', ''2'', or ''3'' above. However, all candidates must have at least two years of full-time experience, acquired within the last eight years, as described in ''1'' above.</t>
  </si>
  <si>
    <t>Very highly desirable skills:  Use of image solutions to accomplish OS installation such as WDS PXE Boot, MDT, VM templates.  Working knowledge of internet services such as IP, VLAN, DHCP, WINS, DNS, SSH, and VPN.  Use of the full features of VCenter Server for inventory, hardware &amp; performance monitoring w/ alerts, storage maps, templates and patch management.  Use of VMware Converter, PlateSpin Powerconvert.  MS Visio.  Must possess all of the following up-to-date technical certifications: VMware Certified Professional (VCP3,4&amp;5), Microsoft Certified Professional (MCTS), and CompTIA Certified (A+).</t>
  </si>
  <si>
    <t>ASSOCIATE PROJECT MANAGER II</t>
  </si>
  <si>
    <t>Please note in order to be considered for this position, you must either have applied to the Associate Project Manager Exam or already hold a Permanent Civil Service Title of Associate Project Manager.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</si>
  <si>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Compliance Coordinator</t>
  </si>
  <si>
    <t>The Tenant Interim Lease (TIL) program is an HPD low-income homeownership program.  TIL assists organized tenant associations (TA) in City-owned buildings to develop economically self-sufficient low-income cooperatives. Tenant associations enter into a lease with the City to maintain and manage the buildings in which they reside.  TIL provides training to tenant associations in building management, maintenance, and financial recordkeeping.   HPD seeks a Compliance Coordinator for the TIL program.  The Compliance Coordinator will be the Deputy Director's right hand and will perform the following duties:  1)  Collect and assess compliance data across the TIL portfolio. 2)  Design and implement tools for TAs and staff to facilitate compliance monitoring and tracking. 3)  Track and report on the execution of compliance protocols including non-compliance notifications, corrective action plans, and termination. 4)  Partner with Training Coordinator to execute compliance workshops for TAs. 5)  Review and reconcile compliance reports prior to internal and public distribution. 6)  Provide technical assistance to staff and TAs around compliance management and achievement. 7)  Facilitate compliance management trainings and workshops to staff and TA. 8)  Attend TA meetings to troubleshoot and reconcile compliance issues. 9)  Coordinate termination conferences, including space reservation, scheduling, and meeting prep. 10)  Conduct file audits to ensure proper record keeping for staff and TAs.  - This position requires some evening and weekend hours. - This position requires field work in Manhattan, Bronx, and Brooklyn.</t>
  </si>
  <si>
    <t>Minimum 2 years experience in project management, compliance management, or program management.  Minimum 2 years experience in data management and reporting.  Experience in group facilitation, training, and staff supervision a plus.  Must be highly organized and detail-oriented; must be able to juggle multiple priorities.  Superior communication skills including written, verbal, and presentation.  Demonstrated expertise in Excel, Word, Outlook, and Powerpoint.</t>
  </si>
  <si>
    <t>Program Support Administrator, Bureau of Environmental Sciences and Engineering</t>
  </si>
  <si>
    <t>Apply online with a cover letter to https://a127-jobs.nyc.gov/  In the Job ID search bar, enter: job ID number # 229398.   We appreciate the interest and thank all applicants who apply, but only those candidates under consideration will be contacted.</t>
  </si>
  <si>
    <t>Logistics Coordinator, Bureau of Environmental Sciences and Engineering</t>
  </si>
  <si>
    <t>License Requirement Must possess a motor vehicle driver license valid in the State of New York. This license must be maintained for the duration of employment.  For Assignment to Level II  To be assigned to Assignment Level II, candidates must have one additional year of the experience described in ''2'' above for a total of two years of experience.   Skills Required: **Pass medical clearance and FIT testing for wearing proper PPE respirators</t>
  </si>
  <si>
    <t>Apply online with a cover letter to https://a127-jobs.nyc.gov/  In the Job ID search bar, enter: job ID number # 229410.    We appreciate the interest and thank all applicants who apply, but only those candidates under consideration will be contacted.</t>
  </si>
  <si>
    <t>Computer Specialist</t>
  </si>
  <si>
    <t>Environmental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</si>
  <si>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an Computer Specialist Level 1 for the Division of Emergency Response and Technical Assessment, located in Lefrak, in Queens, NY.   The selected candidate will analyze complex business requirements and translate them into product designs; write complex technical specifications and design documentations; develop highly efficient and architecturally sound applications; evaluate and modify logic in existing applications; code, test, debug, document, implement and maintain software applications; maintain, test and integrate application components; have the ability to present software design to a large group in the form of a presentation with visual aids; and have the ability to work in all layers of an application from the user interface.</t>
  </si>
  <si>
    <t>Informatics Coordinator/Analyst, Disease Control Administration</t>
  </si>
  <si>
    <t>Disease Control Administration</t>
  </si>
  <si>
    <t>Apply online with a cover letter to https://a127-jobs.nyc.gov/  In the Job ID search bar, enter: job ID number # 230420.    We appreciate the interest and thank all applicants who apply, but only those candidates under consideration will be contacted.</t>
  </si>
  <si>
    <t>EtE Community Liaison, Disease Control Administration</t>
  </si>
  <si>
    <t>Apply online with a cover letter to https://a127-jobs.nyc.gov/.  In the Job ID search bar, enter: job ID # 230425.  We appreciate the interest and thank all applicants who apply, but only those candidates under consideration will be contacted.</t>
  </si>
  <si>
    <t>Solutions Architecture</t>
  </si>
  <si>
    <t>In the role of the Solution Architect, the following services are required:  Leads in the planning, design and development of the core technology and architecture of large-scale distributed systems, midrange to client server and n-tier applications and solutions.  Well versed in UML, design patterns and solutions across multiple platforms and frameworks.  Well versed in components and service designing.  Leads in the design and development of the database architecture including information and relational data structures, data marts, data dictionaries and logical and physical data models.  Well versed in data migration strategies using Middleware, ETL strategies as required.  Assist to develop strategies for data acquisitions, archive recovery, integration and implementation enterprise databases.  Assist in migration and integration of data and processes from legacy systems to new applications and new technologies inclusive of cloud based and big data solutions.  Assists in the development of information systems blueprints, design patterns, templates for best-in-class software development and to ensure high levels of software re-use and the migration towards service-oriented architecture (SOA).  Develop processes and procedures that allow the agency to fully exploit its data assets.  Documents and communicates the architecture to all levels of the organization, including data architects, application developers and management.</t>
  </si>
  <si>
    <t>A 10 or more years of prior experience demonstrating the following knowledge and skills:   1.  Experience in data modeling and database development. 2.  Experience in SOA architecture and middleware preferably using IBM MQ. 3.  Experience with the Microsoft Visual Studio .NET integrated development environment, including development, debugging and deployment. 4.  Experience in Java development using struts, ejb 5.  Expertise with traditional HTML editors, such as those found in Visual Studio as well as experience with other GUI-related development tools. 6.  Experience with XML and related technologies and standards, such as the development of schema definitions (XSD), XML parsing and the development of XSLT. 7.  Experience with the use, design and implementation of SOAP XML constructs as required for exchanging structured and typed information between peers in a decentralized, distributed environment. 8.  Experience in the design, development, deployment and maintenance of web services using Microsoft .NET Visual Basic language constructs. 9.  Experience in the development and deployment of web applications using traditional web languages, such as Style Sheets, HTML, DHTML and XML. 10.  Experience with code control/version management software, such as SourceSafe, PVCS or a generic CVS.</t>
  </si>
  <si>
    <t>Principal Administrative Associate, Bureau of Environmental Sciences and Engineering</t>
  </si>
  <si>
    <t>Apply online with a cover letter to https://a127-jobs.nyc.gov/.  In the Job ID search bar, enter: job ID number # 229463.   We appreciate the interest and thank all applicants who apply, but only those candidates under consideration will be contacted.</t>
  </si>
  <si>
    <t>Prog Mgmt/Eao-Executive</t>
  </si>
  <si>
    <t>Under the supervision and direction of DDCs Engineering Audit Officer, the Deputy Director will be responsible for: directing and supervising the audit and certification of all divisions capital design and construction payment requisitions to the agency, such as partial, substantial, final and retainage payments requisitions for construction equipment and related consultant service contracts, in accordance with Comptroller Directives No. 2, 6 and No. 7. This includes the management of engineering auditors, assigning payment vouchers or requisitions, scheduling payment audits as mandated by DDC standards, developing audit plans and objectives, and training staff. The incumbent will direct the performance of validity and cost reasonableness tests for change orders for capital contracts of the agency to ensure that they are proper and fairly priced. The Deputy Director will also review all audit findings related to payment requisitions/ discrepancies in a timely manner, and arbitrate disputes between contractors, consultants and the Engineering Audit Office staff, to ensure that all parties, relevant information, City regulations, and terms and conditions of the contracts are considered. S/he will provide guidance and instructions to assigned auditors on the application of all directives, rules and regulations. Monitor, direct and enforce EAO employees compliance with both agency and City standards and regulations.</t>
  </si>
  <si>
    <t>Preference will be given to candidates with audit experience and working knowledge of various types of capital construction and consultant contracts and the applicable rules, regulations and directives of the City of New York, as well as all applicable Comptroller Directives (e.g. No. 2, No.6 and No.7), OMB CS-29D, PPB rules Sec.2.06, 6.02 and 6.07.</t>
  </si>
  <si>
    <t>For City Employees, please go to Employee Self Service (ESS), click on Recruiting Activities/Careers and Search for Job ID # 229464.   For all other applicants, please go to www.nyc.gov/jobs, go to Search for Open NYC Jobs and click on Non-Employee Login to search for Job ID # 229464.   Do not e-mail, mail or fax your resume to DDC directly. No phone calls will be accepted.</t>
  </si>
  <si>
    <t>Assistant Commissioner, Bureau of Children, Youth and  Families</t>
  </si>
  <si>
    <t>Children, Youth, &amp; Families</t>
  </si>
  <si>
    <t>Apply online with a cover letter to https://a127-jobs.nyc.gov/.  In the Job ID search bar, enter: job ID number # 230442.    We appreciate the interest and thank all applicants who apply, but only those candidates under consideration will be contacted.</t>
  </si>
  <si>
    <t>Computer Associate</t>
  </si>
  <si>
    <t>M.I.S.</t>
  </si>
  <si>
    <t>Providing technical support to the Affirmative Litigation Division in managing collection matters, referrals and reporting processes for cases. Managing troubleshooting and processing data files into the Law Manager system, interfacing with outside collections and law firms in the monthly process as well as handling new referrals and automation projects.  Design and development, testing and implementation, maintenance and enhancement of database management systems, operating systems, data communications and/or computer applications through product lifecycle using MS technology: CRM (2010/2013) and .NET VB / C# (2010/2013).  Develop store procedure/SSIS packages, test, install, migrate and applying software and database schema changes, reporting services in regard to SQL 2008/2012.  Supporting the testing and implementation of various internal /external NYC LAW data exchange interfaces via SQL, Administer and support MS Team Foundation Server 2013 (TFS) and Crystal Reports.</t>
  </si>
  <si>
    <t>Ability to code .NET and Java script from scratch 2+ years of experience with Dynamics CRM 2010/2013 Experience Developing Plugins 3 -5 years .NET and C# Coding 2+ years of SQL 2008/2012 experience with store procedure / SSIS/SSRS/ database design/maintenance</t>
  </si>
  <si>
    <t>Monday - Friday 9:00 a.m. - 5:00 p.m.</t>
  </si>
  <si>
    <t>Assistant Director, Data Analytics and Compliance, Bureau of Environmental Sciences and Engineering</t>
  </si>
  <si>
    <t>Apply online with a cover letter to https://a127-jobs.nyc.gov/  In the Job ID search bar, enter: job ID number # 229469.   We appreciate the interest and thank all applicants who apply, but only those candidates under consideration will be contacted.</t>
  </si>
  <si>
    <t>Public Health Assistant,  Bureau of School Health</t>
  </si>
  <si>
    <t>PUBLIC HEALTH ASSISTANT (SCHOO</t>
  </si>
  <si>
    <t>The Family and Child Health Administration is a division comprising of the Bureau of School Health (BSH), the Bureau of Maternal Infant &amp; Reproductive Health (BMIRH) and the Bureau of Early intervention (BEI). BSH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guidance of the Public Health Nurse the Public Health Assistant will:  --Assist the Physician in performing physical examination.  --Collecting and transmitting medical information from assigned school.  --Creating and updating school medical records.  --Issuing forms for mandate physical examination.  --Participating in agency wide activities for Emergency Preparedness.  .</t>
  </si>
  <si>
    <t>Apply online with a cover letter to https://a127-jobs.nyc.gov/  In the Job ID search bar, enter: job ID number # 229507.   We appreciate the interest and thank all applicants who apply, but only those candidates under consideration will be contacted.</t>
  </si>
  <si>
    <t>Project Risk Manager</t>
  </si>
  <si>
    <t>Prog Mgmt/Pc-Cost Estimating</t>
  </si>
  <si>
    <t>Ability to work collaboratively with a team and perform detailed work under time-sensitive deadlines; excellent organizational, interpersonal, written and oral communication skills; experience in facilitating risk workshops; knowledge of cost and schedule management and risk based cost estimating; construction experience in public works projects. Five (5) years of full-time experience in risk management is preferred. Certifications related to cost management by PMI or AACEI preferred. Proficiency in MS Excel is required; the selected candidate should have good knowledge of Crystal Ball and Primavera tools.</t>
  </si>
  <si>
    <t>For City Employees, please go to Employee Self Service (ESS), click on Recruiting Activities/Careers and Search for Job ID # 230491.   For all other applicants, please go to www.nyc.gov/jobs, go to Search for Open NYC Jobs and click on Non-Employee Login to search for Job ID # 230491.  Do not e-mail, mail or fax your resume to DDC directly. No phone calls will be accepted.</t>
  </si>
  <si>
    <t>CONSUMER AFFAIRS</t>
  </si>
  <si>
    <t>Inspector</t>
  </si>
  <si>
    <t>INSPECTOR (CONSUMER AFFAIRS)</t>
  </si>
  <si>
    <t>42 Broadway, N.Y.</t>
  </si>
  <si>
    <t>Manhattan/SI Enforcement</t>
  </si>
  <si>
    <t>1. A four-year high school diploma or its educational equivalent and two years of full-time, satisfactory experience conducting investigations or inspections for a commercial, industrial, governmental or law enforcement employer; or  2. A baccalaureate degree from an accredited college; or  3. A satisfactory combination of education and/or experience which is equivalent to ''1'' above. College education may be substituted for the required experience on the basis of 60 semester credits for each year of required experience. However, all candidates must have a four-year high school diploma or its educational equivalent.    License Requirement  Possession of a Motor Vehicle Driver License valid in the State of New York at the time of appointment. This license must be maintained for the duration of employment.</t>
  </si>
  <si>
    <t>Varies (may include evenings and/or weekends)</t>
  </si>
  <si>
    <t>Public Health Inspector, Food Safety and Community Sanitation</t>
  </si>
  <si>
    <t>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t>
  </si>
  <si>
    <t>Apply online with a cover letter to https://a127-jobs.nyc.gov/  In the Job ID search bar, enter: job ID number # 229519.   We appreciate the interest and thank all applicants who apply, but only those candidates under consideration will be contacted.</t>
  </si>
  <si>
    <t>--Must have at least two years of nursing experience in hospital or community setting preferably OB/GYN, Pediatrics, Family Practice, Maternal Child Health, or Mental Health  --Bilingual abilities, previous experience working in low-income communities, and ability to travel using public transportation or willingness to drive personal car for work are a plus  --In addition, excellent interpersonal, written and computer skills (including MS Word, Excel, PowerPoint and Access)   --Strong analytical and project management skills.   **ALL CANDIDATES MUST POSSESS A NEW YORK STATE LICENSE AND CURRENT REGISTRATION TO PRACTICE AS A REGISTERED PROFESSIONAL NURSE. THIS LICENSE MUST BE MAINTAINED FOR THE DURATION OF EMPLOYMENT.</t>
  </si>
  <si>
    <t>Apply online with a cover letter to https://a127-jobs.nyc.gov/.  In the Job ID search bar, enter: job ID number # 230536.   We appreciate the interest and thank all applicants who apply, but only those candidates under consideration will be contacted.</t>
  </si>
  <si>
    <t>NYC Carbon Challenge Coordinator</t>
  </si>
  <si>
    <t>MOS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All appointments are subject to Office of Management and Budget (OMB) approval.  IMPORTANT: Please submit your cover letter and resume in PDF format.  We appreciate the interest and thank all applicants who apply, but only candidates under consideration will be contacted.  For additional information about the NYC Carbon Challenge, visit www.nyc.gov/carbonchallenges.</t>
  </si>
  <si>
    <t>Section Chief, Budget &amp; Office Services</t>
  </si>
  <si>
    <t>For City Employees, please go to Employee Self Service (ESS), click on Recruiting Activities/Careers and Search for Job ID # 229598. For all other applicants, please go to www.nyc.gov/jobs, go to Search for Open NYC Jobs and click on Non-Employee Login to search for Job ID # 229598. Do not email mail or fax your resume to DDC directly. No phone calls will be accepted.</t>
  </si>
  <si>
    <t>Revenue Analyst, Finance/Budget and Revenue</t>
  </si>
  <si>
    <t>Analytic, interpersonal communications and problem-solving skills.</t>
  </si>
  <si>
    <t>Apply online with a cover letter to https://a127-jobs.nyc.gov/.  In the Job ID search bar, enter: job ID number #  230547.   We appreciate the interest and thank all applicants who apply, but only those candidates under consideration will be contacted.</t>
  </si>
  <si>
    <t>For City Employees, please go to Employee Self Service (ESS), click on Recruiting Activities/Careers and Search for Job ID # 230610  For all other applicants, please go to www.nyc.gov/jobs, go to Search for Open NYC Jobs and click on Non-Employee Login to search for Job ID # 230610.  Do not e-mail, mail or fax your resume to DDC directly. No phone calls will be accepted.</t>
  </si>
  <si>
    <t>NYC Residency is not required.</t>
  </si>
  <si>
    <t>Microbiologist, Bureau of Public Health Laboratory</t>
  </si>
  <si>
    <t>Applicant must possess or be eligible for a New York State clinical Laboratory Technologist License as described in Article 165 of the New York State Education Law effective August 7, 2008;or possess a NYS Clinical Laboratory Technologist restricted license within the areas of Molecular Diagnostics.  Applicant must maintain New York State Clinical Laboratory Technologist License/restricted for the duration of employment; possess knowledge of standard infection precaution procedures.</t>
  </si>
  <si>
    <t>Apply online with a cover letter to https://a127-jobs.nyc.gov/.  In the Job ID search bar, enter: job ID number # 229651.    We appreciate the interest and thank all applicants who apply, but only those candidates under consideration will be contacted.</t>
  </si>
  <si>
    <t>Applicant must possess or be eligible for a New York State clinical Laboratory Technologist License as described in Article 165 of the New York State Education Law effective August 7, 2008; or possess a NYS Clinical laboratory Technologist restricted license within the areas of Molecular Diagnostics.  Applicant must maintain New York State Clinical Laboratory Technologist License/restricted for the duration of employment; possess knowledge of standard infection precaution procedures.</t>
  </si>
  <si>
    <t>Apply online with a cover letter to https://a127-jobs.nyc.gov/.  In the Job ID search bar, enter: job ID number # 229774.    We appreciate the interest and thank all applicants who apply, but only those candidates under consideration will be contacted.</t>
  </si>
  <si>
    <t>For City Employees, please go to Employee Self Service (ESS), click on Recruiting Activities/Careers and Search for Job ID # 230627.   For all other applicants, please go to www.nyc.gov/jobs, go to Search for Open NYC Jobs and click on Non-Employee Login to search for Job ID # 230627.   Do not e-mail, mail or fax your resume to DDC directly. No phone calls will be accepted.</t>
  </si>
  <si>
    <t>For City Employees, please go to Employee Self Service (ESS), click on Recruiting Activities/Careers and Search for Job ID # 230653.    For all other applicants, please go to www.nyc.gov/jobs, go to Search for Open NYC Jobs and click on Non-Employee Login to search for Job ID # 230653.   Do not e-mail, mail or fax your resume to DDC directly. No phone calls will be accepted.</t>
  </si>
  <si>
    <t>Portal Support Engineer</t>
  </si>
  <si>
    <t>For City employees, please go to Employee Self Service (ESS), click on Recruiting Activities &gt; Careers, and search for Job ID #232421 For all other applicants, please go to www.nyc.gov/jobs/search and search for Job ID #232421 -or-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</si>
  <si>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Senior Designer</t>
  </si>
  <si>
    <t>City employees: 1) Apply through Employee Self Service (ESS) under Recruiting Activities 2) Search for Job ID#: 229830  Include your ERN on all correspondence.  For all other applicants: 1) Go to www.nyc.gov/careers/search    2) Search for Job ID#: 229830</t>
  </si>
  <si>
    <t>Investigator</t>
  </si>
  <si>
    <t>1.	Demonstrated interest in law enforcement, criminal justice, or social service. 2.	Prior experience in conducting or assisting in long-term criminal investigations.    3.	Solid writing ability.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t>
  </si>
  <si>
    <t>All current City Employees may apply by going to Employee Self Service (ESS) http://cityshare/ess Click on Recruiting Activities/Careers and Search for the specific Job ID# 230692.  All other applicants, please go to www.nyc.gov/career/search and search for the specific Job ID# 230692.  Please do not email, mail or fax your resume to DOI directly. Submissions of resumes does not guarantee an interview. Due to the high volume of resumes DOI receives for positions, only selected candidates will be contacted.</t>
  </si>
  <si>
    <t>ASSISTANT CIVIL ENGINEER</t>
  </si>
  <si>
    <t>Only candidates who are permanent in the Assistant Civil Engineer title or those who are reachable on the current Assistant Civil Engineer list (Exam # 1036) may apply. Please include a copy of your Notice of Result card or indicate if you are already permanent in the title. Failure to do so will result in your disqualification.   Under direction of an Engineer-in-Charge, the selected candidates will serve as Resident Engineers, responsible for the supervision and control of the performance of the work on assigned contracts. Candidates must be thoroughly familiar with contract requirements, site conditions, and special provisions, as he/she will be responsible for the administration and construction management of the contract. The selected candidates will serve as the Agency's on-site representative; supervise Inspectors; and develop and train personnel.</t>
  </si>
  <si>
    <t>Preference will be given to candidates with excellent verbal and written communication skills, knowledge of NYC street infrastructure system, and proficiency in Microsoft Access and Excel are preferred.  Candidates should be familiar with the Geographic Information System (GIS) to capture, store, and analyze geographical data for future implementation.</t>
  </si>
  <si>
    <t>For City Employees, please go to Employee Self Service (ESS), click on Recruiting Activities/Careers and Search for Job ID #230695. For all other applicants, please go to www.nyc.gov/jobs, go to Search for Open NYC Jobs and click on Non-Employee Login to search for Job ID #230695. Do not e-mail, mail or fax your resume to DDC directly. No phone calls will be accepted.</t>
  </si>
  <si>
    <t>Senior Quality Oversight Analyst</t>
  </si>
  <si>
    <t>For DoITT Employees Only  Please go to Employee Self Service (ESS), click on Recruiting Activities &gt; Careers, and search for Job ID #229837 -or-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</si>
  <si>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Deputy Director, Professional Development and Career Counseling</t>
  </si>
  <si>
    <t>Employee Relations</t>
  </si>
  <si>
    <t>Please note that open competitive and promotional Exams (#5011 and #5517) were given in the Administrative Staff Analyst Title in 2015. Please indicate in your cover letter if you have taken any of these exams or are already permanent in the Administrative Staff Analyst title.  In compliance with federal law, all persons hired will be required to verify identity and eligibility to work in the United States and to complete the required employment eligibility verification document form upon hire.</t>
  </si>
  <si>
    <t>Facility Manager, Bureau of Operations: District Operations</t>
  </si>
  <si>
    <t>90-37 Parsons Blvd., Queens</t>
  </si>
  <si>
    <t>Apply online with a cover letter to https://a127-jobs.nyc.gov/  In the Job ID search bar, enter: job ID number # 229845.   We appreciate the interest and thank all applicants who apply, but only those candidates under consideration will be contacted.</t>
  </si>
  <si>
    <t>Stationary Engineer</t>
  </si>
  <si>
    <t>STATIONARY ENGINEER</t>
  </si>
  <si>
    <t>Randalls Island 5-Boro Shops</t>
  </si>
  <si>
    <t>Stationary Engineers</t>
  </si>
  <si>
    <t>A valid license for High Pressure Boiler Operating Engineer issued by the New York City Department of Buildings. This license must be maintained for the duration of employment.</t>
  </si>
  <si>
    <t>Additional Qualification Requirements:  A valid Certificate of Qualification for Refrigerating System Operating Engineer issued by the New York City Fire Department.  A valid Universal Chlorofluorocarbon (CFC) Certificate for handling refrigerants issued by the United States Environmental Protection Agency.  Certain positions require that candidates possess, on the date of appointment, a Certificate for Hazardous Materials, issued by an OSHA-approved program.  All required certificates must be maintained for the duration of the assignment.  www.nyc.gov/parks</t>
  </si>
  <si>
    <t>City employees: 1) Apply through Employee Self Service (ESS) under Recruiting Activities 2) Search for Job ID#: 229851  Include your ERN on all correspondence.  For all other applicants: 1) Go to www.nyc.gov/careers/search    2) Search for Job ID#: 229851</t>
  </si>
  <si>
    <t>OFF OF PAYROLL ADMINISTRATION</t>
  </si>
  <si>
    <t>Payroll Systems Analyst</t>
  </si>
  <si>
    <t>Citywide Payroll Systems Mai</t>
  </si>
  <si>
    <t>For City employees: Go to Employee Self-Service (ESS) - www.nyc.gov/ess. Click on Recruiting Activities &gt; Careers and search for Job ID#: 230744. Submission of a resume is not a guarantee that you will receive an interview. Only those candidates under consideration will be contacted.</t>
  </si>
  <si>
    <t>35 hours weekly/Day</t>
  </si>
  <si>
    <t>Proxy Engineer</t>
  </si>
  <si>
    <t>For City employees, please go to Employee Self Service (ESS), click on Recruiting Activities &gt; Careers, and search for Job ID #229884 For all other applicants, please go to www.nyc.gov/jobs/search and search for Job ID #229884 -or-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</si>
  <si>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Windows Systems Engineer - Patch Management Lead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</si>
  <si>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Windows Systems Engineer - Patch Management Lead reporting to the IT Services Division. Responsibilities will include: Maintain, monitor and support all Production Windows infrastructure and related activities for DOE HR Connect and other environments; reconfigure systems (hardware, software, file systems); work closely with other departments to identify, recommend, develop, and implement technology solutions for all aspects of the DOE HR Connect environment; manage the monitoring, maintenance, upgrade and support of all Windows DOE HR Connect servers, hardware, software and peripherals as well as all VMware systems; analyze and report on the Windows and VMware infrastructure and systems for DOE HR Connect; address and resolve day to day support requests for DOE HR Connect and other environments; practice asset management for Windows hardware, software and equipment and ensure that asset management policies are adhered to by the team; support the Windows Server environments, e.g., Windows 2000, 2003 and 2008, in addition to the ESX hardware with the DOE HR Connect environments and other environments; and participate in special projects and initiatives as assigned.</t>
  </si>
  <si>
    <t>The preferred candidate should possess the following: Excellent knowledge of patch management with knowledge using SCCM and Bladelogic or similar patch management tools; excellent working knowledge of Microsoft Applications and Services (IIS 6.0, DNS/DHCP, WINS); in depth understanding of Active Directory delegation and security models; working knowledge VMware ESX or Hyper-V technology; experience managing production Windows servers used to support multiple mission-critical initiatives; working knowledge of Microsoft enterprise technologies such as SQL Server, Exchange, etc.; advanced knowledge of Microsoft operating platforms and Office applications; ability to create and maintain clear and easily understandable documentation; strong knowledge and experience with virtual server platforms, clustering, services for Windows such as WINS, DHCP and of VMware and support for virtual servers and configuration; experience with HP blades, Microsoft scripting and knowledge with working with Active Directory and Group policies.</t>
  </si>
  <si>
    <t>For City Employees, please go to Employee Self Service (ESS), click on Recruiting Activities &gt; Careers, and search for Job ID #229891 For all other applicants, please go to www.nyc.gov/jobs/search and search for Job ID #229891 -or-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</si>
  <si>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Special Underwriting Project Manager</t>
  </si>
  <si>
    <t>Candidates should have demonstrated financial analysis skills.  Preference will be given for the following skills and experience, though they are not all required:  1. Knowledge of real estate finance, underwriting, and general concepts 2. Experience in real estate finance, lending, and/or housing development 3. Experience with financial modeling and the ability to understand, utilize, and build complex spreadsheets 4. Knowledge of New York City housing markets 5. Knowledge of affordable housing finance programs, including LIHTC and those of HPD, HDC, and HUD 6. Detailed-oriented, self-motivated, and able to manage multiple projects 7. Ability to plan time and meet deadlines 8. Strong research and analysis skills 9. Excellent verbal and written communication skills, and ability to present effectively 10. Demonstrated ability to work effectively with others, as well as independently 11. Demonstrated ability to train and nuture staff with limited experience and expertise.  12. Strong proficiency with Excel (required), Word, and PowerPoint.  Candidates with Masters in Real Estate Finance/Development, Business Administration, City Planning, or related fields are preferred.</t>
  </si>
  <si>
    <t>City Medical Examiner I</t>
  </si>
  <si>
    <t>CITY MEDICAL EXAMINER (OCME)</t>
  </si>
  <si>
    <t>A valid license to practice medicine in the State of New York and completion of one of the following requirements:  1. Two years of an approved residency in anatomical pathology, or three years of an approved residency in anatomical and clinical pathology, and evidence of having performed at least 75 autopsies; or    A valid license to practice medicine in the State of New York and  2. An accredited residency training program in neuropathology or pediatric pathology.    SPECIAL NOTE:  To be eligible for placement in Assignment Level II, candidates must either:  1. Be certified in forensic pathology by the American Board of Pathology in addition to meeting one of the following requirements:  a. Evidence of having performed at least 350 autopsies; or  b. One year of satisfactory performance at Assignment Level I.       OR    SPECIAL NOTE:  To be eligible for placement in Assignment Level II, candidates must   2. Be certified in neuropathology or pediatric pathology by the American Board of Pathology.</t>
  </si>
  <si>
    <t>TO APPLY, PLEASE SUBMIT RESUME AND COVER LETTER TO: https://a127-jobs.nyc.gov.   JOB ID #230854   NO PHONE CALLS  The City is an Equal Opportunity Employer The Official NYC Web Site: www.nyc.gov</t>
  </si>
  <si>
    <t>UNISYS SYSTEMS ADMINISTRATOR</t>
  </si>
  <si>
    <t>9 Metrotech Center, Brooklyn N</t>
  </si>
  <si>
    <t>Bureau of Tech Deve and Syst</t>
  </si>
  <si>
    <t>Working experience in Unisys Clearpath IX400 and Dorado 4350/4370 Systems, UTS terminals, EXEC OS and CMS.  Knowledge in COBOL, C and .Net programming will be a plus.</t>
  </si>
  <si>
    <t>This position is open to applicants who filled for Exam #6020 (Open Competitive) or #6514 (Promo). Applicants who filled for an exam will be required to produce a copy of their Order Confirmation Receipt for verification if contacted for an interview. If you do not include this information in your cover letter, you will not be considered for an interview.</t>
  </si>
  <si>
    <t>Click the apply now button.</t>
  </si>
  <si>
    <t>DISTRICT ATTORNEY RICHMOND COU</t>
  </si>
  <si>
    <t>Assistant District Attorney</t>
  </si>
  <si>
    <t>ASSISTANT DISTRICT ATTORNEY (S</t>
  </si>
  <si>
    <t>130 Stuyvesant Place, S.I.</t>
  </si>
  <si>
    <t>Investigations</t>
  </si>
  <si>
    <t>1. NEW YORK STATE BAR ADMISSION AND FOUR (4) TO SEVEN (7) YEARS OF PROSECUTORIAL EXPEREINCE;. 2. WRITING SAMPLE REQUIRED.                                                        MUST BE A NEW YORK STATE RESIDENT</t>
  </si>
  <si>
    <t>TO APPLY FOR THIS POSITION: Please submit cover letter/resume electronically using one of the following methods:  CITY EMPLOYEES: Apply through Employee Self Service (ESS). www.nyc.gov/ess.                                       Search for Job ID #: 229921 ALL OTHER APPLICANTS: Go to www.nyc.gov/careers/search. Search for Job ID#: 229921  Only applicants scheduled for interviews will be contacted. Submission of application does not guarantee that you will receive an interview.</t>
  </si>
  <si>
    <t>35 Hours/Week</t>
  </si>
  <si>
    <t>Best Practices Coach</t>
  </si>
  <si>
    <t>CHILD AND FAMILY SPECIALIST</t>
  </si>
  <si>
    <t>Off Prev Tech Assistance (FSS)</t>
  </si>
  <si>
    <t>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
  </si>
  <si>
    <t>The preferred candidate will possess the ability to produce well written and timely reports; Knowledge of mental health conditions affecting children and adolescents; and the ability to work effectively across disciplines. In addition, communication skills along with a solid track record in program administration are preferred.</t>
  </si>
  <si>
    <t>Computer Systems Manager I</t>
  </si>
  <si>
    <t>OMD-Administration</t>
  </si>
  <si>
    <t>To be determined/35 hours per week (minimum)</t>
  </si>
  <si>
    <t>NONE</t>
  </si>
  <si>
    <t>Civil Engineer 2</t>
  </si>
  <si>
    <t>East River &amp; Movable</t>
  </si>
  <si>
    <t>Under supervision, performs highly difficult and responsible work as a Civil Engineer in the Division of Bridges.  Duties may include any of the following: provides technical guidance to engineering staff; signs and seals official documents; supervises bridge rehabilitation/reconstruction projects; inspects bridges and related elevated structures; reviews design plans, maps, drawings and technical specifications; monitors the fabrication of steel and precast concrete components; conducts progress meetings and coordinates work between contractors, railroads, consultants, various City agencies and Community Boards; prepares Request for Proposals, analysis and acceptance of bids and the contract registration process.  Performs other related duties.</t>
  </si>
  <si>
    <t>Abilit to communicate effectively in verbal and written form.</t>
  </si>
  <si>
    <t>TO BE APPOINTED TO ANY CIVIL ENGINEERING POSITION IN BRIDGES, CANDIDATES MUST POSSESS ONE YEAR OF CIVIL ENGINEERING EXPERIENCE IN BRIDGE DESIGN, BRIDGE CONSTRUCTION, BRIDGE MAINTENANCE OR BRIDGE INSPECTION.  ***SALARIES WILL BE BASED ON THE CANDIDATES EARNINGS HISTORY UP TO THE MAXIMUM OF $101,148.***</t>
  </si>
  <si>
    <t>Resumes may be submitted using the following methods:  For City employees only, go to Employee Self Service (ESS), Recruiting Activities, Careers, and search for Job ID# 231934.  For other applicants go to www.nyc.gov/careers and search for Job ID# 231934.  Your resume must include a chronological work history and salary earnings summary.  Appointments are subject to OMB approval.  Only candidates selected for an interview will be contacted.  No telephone inquiries please.</t>
  </si>
  <si>
    <t>Auto Mechanic</t>
  </si>
  <si>
    <t>AUTO MECHANIC</t>
  </si>
  <si>
    <t>RRM Fleet (Harper St)</t>
  </si>
  <si>
    <t>*** In order to be considered for this position candidates must be either serving permanently in the title of Auto Mechanic within the city system or have taken the January 2016 Auto Mechanic CS Exam and scored well.  ***  Under supervision, general duties will include preventive maintenance, malfunction diagnostics, and repairs to; engines, motor-powered equipment, and component assemblies and systems used in automotive, construction, and special-purpose motorized equipment. Responsibilities will include overhauls and repairs to both diesel and gasoline internal combustion engines and their prospective components. Eligible candidates will provide diagnosis and repair to engine systems, brake systems, transmissions, ignition systems, rear ends, steering, suspensions, clutches, differential assemblies, fuel systems, hydraulic systems, electronic and electrical systems, and other related motor vehicle components and assemblies. Candidates must be capable of contributing to vehicle breakdown recovery, and handling repairs and adjustments in the field so that a vehicle may be returned to the garage or repair shop under its own power. Duties will require openly communicating information to supervisors and providing orders to other journeymen as directed.</t>
  </si>
  <si>
    <t>Qualification Requirements    1. Five years of full-time satisfactory experience acquired within the last fifteen years as an auto mechanic; or    2. Not less than two and one-half years of full-time satisfactory experience as specified in ''1'' above acquired within the last ten years plus sufficient helper or apprentice experience or relevant education acquired in a trade or vocational high school or technical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t>
  </si>
  <si>
    <t>Selection preference will be given to candidates possessing;  A New York State Class A Commercial Driver License (''CDL'') Driver License with air brakes and tow endorsement.  New York State Certifications: a.	As a Motor Vehicle Inspector certified in Light Vehicles, Group 1; b.	As a Motor Vehicle Inspector certified in Heavy Vehicles, Group 2; c.	As a Motor Vehicle Inspector certified in Motorcycles, Group 3; d.	As a Motor Vehicle Inspector certified in Emissions, Group D.</t>
  </si>
  <si>
    <t>*** In order to be considered for this position candidates must be either serving permanently in the title of Auto Mechanic within the city system or have taken the January 2016 Auto Mechanic CS Exam and scored well. ***  Positions may be located in any of the 5 boroughs and various shifts - including nights and weekends.</t>
  </si>
  <si>
    <t>*** In order to be considered for this position candidates must be either serving permanently in the title of Auto Mechanic within the city system or have taken the January 2016 Auto Mechanic CS Exam and scored well.  Applicants not reachable on the CS List when it is established risk termination. ***  All resumes are to be submitted electronically.  Current City Employees:   Please log into Employee Self Service (ESS) at https://hrb.nycaps.nycnet, follow the Careers link and search for Job ID number 231937.  All other applicants: Please go to www.nyc.gov/careers/search and search for Job ID Number 231937.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</si>
  <si>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Various shifts - may include nights and weekends.</t>
  </si>
  <si>
    <t>Quality Improvement Specialist</t>
  </si>
  <si>
    <t>The preferred candidate should possess the following: Experience in conducting quality assurance or contract management of community and/or residential programs; ability to problem solve and make decisions in a timely manner; strong written and oral communication skills; experience in working with at-risk youth; ability to work as part of a team, as well as independently to achieve necessary results; ability to work flexible hours and overtime; accessible in the evening; responding with information within very short timeframes; capability to prioritize tasks and undertake several critical projects at one time. Bilingual candidate preferred.</t>
  </si>
  <si>
    <t>DIRECTOR OF BUYER SERVICES</t>
  </si>
  <si>
    <t>To apply for this position, please email your resume and cover letter including the following subject line:  Account Manager to: careers@sbs.nyc.gov  Salary range for this position is: $65,000 to $70,000 per year.   NOTE: Only those candidates under consideration will be contacted.   If you do not have access to email, mail your cover letter &amp; resume to:   NYC Department of Small Business Services  Human Resources Unit  110 William Street  New York, New York 10038</t>
  </si>
  <si>
    <t>Systems Access Management Engineer</t>
  </si>
  <si>
    <t>For City employees, please go to Employee Self Service (ESS), click on Recruiting Activities &gt; Careers, and search for Job ID #233005 For all other applicants, please go to www.nyc.gov/jobs/search and search for Job ID #233005 -or-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</si>
  <si>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Special Project Manager</t>
  </si>
  <si>
    <t>For City Employees, please go to Employee Self Service (ESS), click on Recruiting Activities &gt; Careers, and search for Job ID #232360 For all other applicants, please go to www.nyc.gov/jobs/search and search for Job ID #232360 -or-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</si>
  <si>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**OPEN TO PERMANENT EXTERMINATORS ONLY.  YOU MUST CLEARLY STATE YOUR CIVIL SERVICE STATUS ON YOUR RESUME OR COVER LETTER. ALL OTHER CANDIDATES WILL NOT BE SELECTED.  The Bureau of Veterinary and Pest Control Services promotes and protects the health and quality of life for New York City residents and visitors by ensuring an environment free from animal-borne diseases, hazards and nuisances by controlling and regulating animals. The Exterminators performs exterminations to assure compliance with pertinent laws, rules and regulations governing environmental sanitation, safety and health especially as they pertain to city rat infestations.   DUTIES WILL INCLUDE BUT NOT BE LIMITED TO:   --Inspect premises and investigate complaints of infestation.  --Properly bait areas assigned according to the protocol, and maintain all appropriate and applicable city-issued equipment, materials and clothing.  --Determine the appropriate method of extermination to be used.  --Keep records of exterminating operations and makes reports.  --Instruct the public on safety and precautions before and after application of pesticides.  --Post signs and alerts where pesticides have been applied in public areas.  --Operate city vehicles in accordance to NYS Laws, NYS DMV and City rules and regulation.</t>
  </si>
  <si>
    <t>Candidate should possess excellent verbal, written, and interpersonal skills. A Category 8 Exterminator license (Public Health) would be a plus.     **THE LICENSE MUST BE MAINTAINED FOR THE DURATION OF EMPLOYMENT.</t>
  </si>
  <si>
    <t>We appreciate the interest and thank all applicants who apply, but only those candidates under consideration will be contacted.  Apply online with a cover letter to https://a127-jobs.nyc.gov/.  In the Job ID search bar, enter: job ID number # 232380.</t>
  </si>
  <si>
    <t>Evaluation Specialist, Bureau of HIV/AIDS Prevention and Control</t>
  </si>
  <si>
    <t>The mission of the Bureau of HIV/AIDS Prevention and Control (BHIV) is to prevent new infections and reduce morbidity and mortality among HIV-infected persons.   BHIV is conducting a demonstration project that will enhance an existing Brooklyn-based HIV testing collaborative, Brooklyn Knows, and expand its work to include improving coordination of both HIV prevention and care services particularly for Brooklyn's black and Hispanic men who have sex with men (MSM).   Ultimately this collaborative will address Brooklyn-specific challenges to effective HIV prevention and care by 1) improving coordination among service providers to enhance linkage and retention to prevention and care services and 2) build capacity to deliver an array of prevention and care services.  JOB DESCRIPTION: The HIV Prevention Program in BHIV has an opening for an Evaluation Specialist.  Under the direction of the Director of Evaluation and in collaboration with other BHIV staff, the Evaluation Specialist will be responsible for coordinating evaluation activities and managing data collection/monitoring for this newly funded demonstration project.  In this role, the candidate will:   - Coordinate and manage formative, process, and outcomes evaluation activities for demonstration project activities.  - Propose and design evaluation plans appropriate to the outcomes of the demonstration project and the real-world conditions in which those evaluation questions must be pursued.  - Provide training on evaluation activities and oversee implementation of evaluation plans for service providers.    - Draft data collection instruments/protocols and assist with IRB submissions where applicable.  - Oversee field-based evaluation survey operations, including venue engagement, staffing, protocol adherence, and ensuring participant confidentiality and data security.  - Produce reports, presentations and papers for dissemination.  - Identify data elements needed to monitor and evaluate agencies funded through the demonstration project.   - Ensure seamless integration of new data elements into the BHIV data collection system, eSHARE.   - Clean, manage and analyze data using analytic software packages using programming language (SAS or STATA) to determine accuracy and appropriateness of service provision.  - Provide technical assistance to funded service providers on entering and submitting monthly data into eSHARE or other BHIV approved data reporting systems.  - Act as point of contact for Prevention Program and Bureau staff requests for data supporting the demonstration project.  - Understand all data reporting requirements and all program monitoring requirements of the demonstration project and ensure that all reporting requirements are met in an accurate, timely and complete fashion.  - Prepare monthly and quarterly reports of demonstration project activities, and produce presentations and/or papers, and abstracts describing the project.</t>
  </si>
  <si>
    <t>Master's or Ph.D. or other advanced degree in epidemiology, statistics, public health, or related field.   Preferred candidates will have:  - Excellent analytical skills and reasoning.   - A firm grasp of the content area and specific concerns of HIV/AIDS program evaluation.   - Strong written and oral communication skills.   - Advanced knowledge of SAS, and/or STATA, as well as Access and other MS Office software.   - Proficiency in ArcGIS preferred.  - A strong appreciation/passion for data quality.   - Proven experience with scientific data collection or survey research is.   - Proven experience and expertise in managing, cleaning, analyzing, and reporting on quantitative data, particularly large datasets, is essential as are strong project management skills.   - Experience writing manuscripts for peer-reviewed journals.   - Knowledge of HIV epidemiology.   - Ability to work as a member of a team.</t>
  </si>
  <si>
    <t>Apply online with a cover letter to https://a127-jobs.nyc.gov/.  In the Job ID search bar, enter: job ID number #233010.    We appreciate the interest and thank all applicants who apply, but only those candidates under consideration will be contacted.</t>
  </si>
  <si>
    <t>THIS POSITION IS OPEN TO DOF EMPLOYEES ONLY.  NOTE: This position is only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  Click the ''Apply Now'' button.  While we appreciate every applicant's interest, only those under consideration will be contacted.</t>
  </si>
  <si>
    <t>Exterminator,  Bureau of Veterinary and Pest Control Services</t>
  </si>
  <si>
    <t>**OPEN TO PERMANENT EXTERMINATORS ONLY.  YOU MUST CLEARLY STATE YOUR CIVIL SERVICE STATUS ON YOUR RESUME OR COVER LETTER. ALL OTHER CANDIDATES WILL NOT BE SELECTED.  The Bureau of Veterinary and Pest Control Services promotes and protects the health and quality of life for New York City residents and visitors by ensuring an environment free from animal-borne diseases, hazards and nuisances by controlling and regulating animals. The Exterminators performs exterminations to assure compliance with pertinent laws, rules and regulations governing environmental sanitation, safety and health especially as they pertain to city rat infestations.  DUTIES WILL INCLUDE BUT NOT BE LIMITED TO:   - Inspect premises and investigate complaints of infestation.  - Properly bait areas assigned according to the protocol, and maintain all appropriate and applicable city-issued equipment, materials and clothing regulation.  - Determine the appropriate method of extermination to be used, keep records of exterminating operations and make reports.   - Instruct the public on safety and precautions before and after application of pesticides.   - Post signs and alerts where pesticides have been applied in public areas.   - Operate city vehicles in accordance to NYS Laws, NYS DMV and City rules and regulation.</t>
  </si>
  <si>
    <t>- Excellent verbal, written, and interpersonal skills.   - A Category 8 Exterminator license (Public Health) would be a plus.</t>
  </si>
  <si>
    <t>Apply online with a cover letter to https://a127-jobs.nyc.gov/.  In the Job ID search bar, enter: job ID number #232455 .    We appreciate the interest and thank all applicants who apply, but only those candidates under consideration will be contacted.</t>
  </si>
  <si>
    <t>Project Manager, Re-Rental Oversight</t>
  </si>
  <si>
    <t>APM - Policy and Operations</t>
  </si>
  <si>
    <t>Strong analytical ability and attention to details. Strong time management skills, ability to work under tight deadlines and effectively manage multiple projects. Excellent organizational and communication skills (oral and written). Proficiency in MS Word, Excel and PowerPoint; MS Access a plus. Ability to think creatively and be a team player. Understanding of affordable housing and tax credit rules and regulations; familiarity with housing lotteries and the process of marketing newly affordable and re-rental/sale apartments and homes.</t>
  </si>
  <si>
    <t>CTH Assistant Commissioner of Placement and Permanency</t>
  </si>
  <si>
    <t>Editor/Writer, Office of External Affairs</t>
  </si>
  <si>
    <t>Public Information</t>
  </si>
  <si>
    <t>Strong written communications skills. Proficiency in languages other than English (esp. Spanish) a plus. A proven record of initiating and managing complex projects and seeing them through from start to finish. Ability to communicate complex messages clearly and simply to highly diverse New York City audiences. Ability to cross-collaborate with multiple stakeholders and handle multiple deadlines in a fast-paced and quickly changing environment. Positive attitude and team oriented outlook.</t>
  </si>
  <si>
    <t>Apply online with a cover letter to https://a127-jobs.nyc.gov/  In the Job ID search bar, enter: job ID number # 233242.   We appreciate the interest and thank all applicants who apply, but only those candidates under consideration will be contacted.</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</si>
  <si>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</si>
  <si>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TO APPLY, PLEASE SUBMIT RESUME AND COVER LETTER TO: https://a127-jobs.nyc.gov  JOB ID #232525  NO PHONE CALLS PLEASE</t>
  </si>
  <si>
    <t>Specification Writer</t>
  </si>
  <si>
    <t>The Department of Design and Construction, Division of Public Buildings - Architecture and Engineering seeks an experienced specification writer. This position requires writing specifications for all trades for in-house projects and familiarity with construction contracts, issues, and documents. The selected candidate will also be responsible for performing design and construction document reviews; coordinating reviews with an architecture/engineering team for consultant submissions. The candidate will be expected keep abreast of changing industry standards.</t>
  </si>
  <si>
    <t>The candidate must be familiar with multi-discipline design and construction issues, construction documents including specifications and bid forms, and construction contracts. Knowledge of the New York City Construction Codes, proficient in M.S. Word and Excel, and good verbal and written skills required. A degree in architecture, engineering or construction technology is preferred.</t>
  </si>
  <si>
    <t>For City Employees, please go to Employee Self Service (ESS), click on Recruiting Activities/Careers and Search for Job ID # 232469.   For all other applicants, please go to www.nyc.gov/jobs, go to Search for Open NYC Jobs and click on Non-Employee Login to search for Job ID # 232469.   Do not email mail or fax your resume to DDC directly. No phone calls will be accepted.</t>
  </si>
  <si>
    <t>Community Coordinator, Bureau of Environmental Disease and Injury Prevention</t>
  </si>
  <si>
    <t>Healthy Homes Progam</t>
  </si>
  <si>
    <t>The Healthy Homes Program is expanding its environmental intervention efforts to address childhood asthma. Childhood asthma is the common chronic illness affecting 13% of NYC children 12 years old and younger. Pests, such as cockroaches and mice are known asthma triggers. Children living in pest free homes have fewer symptom days, fewer school absences and fewer hospitalizations than those living in the presence of pests. The public health impact of this environmental intervention is critical to improving the health outcomes of children with asthma.   DUTIES WILL INCLUDE BUT NOT BE LIMITED TO:   - Plan, implement, coordinate, monitor and/or evaluate programs providing important community services, especially related to Integrated Pest Management (IPM).  - Perform difficult work in the preparation of planning documents, especially related to IPM.  - Prepare evaluation reports, provides authoritative interpretation of complex problems, and review program plans related to IPM.  - Make recommendations on policies and procedures, related to assessment of urban pests and conditions conducive to pests and implementation of best practices for IPM.  - Provide technical assistance/training to subordinate staff in program implementation and management, including field risk assessment services and IPM training on safe pest control through IPM to building owners, tenants, architects and contractors  - May act as the long-term manager of a community development program, establishing and maintaining key partnerships with health care, community and social services providers, IPM stakeholders, including pest management professionals.</t>
  </si>
  <si>
    <t>Undergraduate degree in public or environmental health or related social science or equivalent professional experience. At least 1 year of field experience and housing inspection experience with integrated pest management.   - Highly organized.  - Strong written and oral communication skills.  - Ability to work both independently and as part of a team.   - Creative problem-solver, sound judgment and decision-making skills.   - Ability to work under pressure and meet deadlines.</t>
  </si>
  <si>
    <t>Apply online with a cover letter to https://a127-jobs.nyc.gov/.  In the Job ID search bar, enter: job ID number #232515 .    We appreciate the interest and thank all applicants who apply, but only those candidates under consideration will be contacted.</t>
  </si>
  <si>
    <t>Director of the Claims Verification Unit, Bureau of Mental Hygiene Administration</t>
  </si>
  <si>
    <t>Excellent analytic, interpersonal, writing and communication skills. Knowledge of accounting and budget preparation. Some knowledge of Audits and reviewing of invoices and supporting documentation. Ability to supervise and provide guidance to staff.</t>
  </si>
  <si>
    <t>Apply online with a cover letter to https://a127-jobs.nyc.gov/.  In the Job ID search bar, enter: job ID number #233352.</t>
  </si>
  <si>
    <t>Administrative Project Manager Non-Managerial</t>
  </si>
  <si>
    <t>Applicant should have excellent technical skills relating to traffic and construction issues, modeling, computer skills and able to meet deadlines.</t>
  </si>
  <si>
    <t>All resumes are to be submitted electronically.  Current City Employees:   Please log into Employee Self Service (ESS) at https://hrb.nycaps.nycnet, follow the Careers link and search for Job ID number 233378.  All other applicants: Please go to www.nyc.gov/careers/search and search for Job ID Number 233378.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</si>
  <si>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TO APPLY, PLEASE SUBMIT RESUME AND COVER LETTER TO: https://a127-jobs.nyc.gov   JOB ID #232635  NO PHONE CALLS PLEASE</t>
  </si>
  <si>
    <t>INSTRUMENTATION SPECIALIST I</t>
  </si>
  <si>
    <t>INSTRUMENTATION SPECIALIST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</si>
  <si>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in the Shaft Maintenance Division the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</si>
  <si>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NYC TECH TALENT PIPELINE INTERN</t>
  </si>
  <si>
    <t>SUMMER GRADUATE INTERN</t>
  </si>
  <si>
    <t>External Relations &amp; Spec Prog</t>
  </si>
  <si>
    <t>Candidates must be currently enrolled in a graduate degree program in an accredited college, university or law school.</t>
  </si>
  <si>
    <t>Interested candidates should email their cover letter and resume including the following subject line: NYC Tech Intern to: careers@sbs.nyc.gov  NOTE: Only those candidates under consideration will be contacted.   If you do not have access to email, mail your cover letter &amp; resume to:  NYC Department of Small Business Services  Human Resources Unit  110 William Street, 7th Floor  New York, New York 10038</t>
  </si>
  <si>
    <t>DEPT. OF HOMELESS SERVICES</t>
  </si>
  <si>
    <t>HOME-STAT Data Visualization Analyst</t>
  </si>
  <si>
    <t>Street Homelessness Solution</t>
  </si>
  <si>
    <t>For City Employees, please go to Employee Self Service (ESS), click on Recruiting Activities/Careers.  For all other applicants, please go to the NYC Careers website.   Most public libraries have computers available for use.  No phone calls, faxes, emails and personal inquiries permitted.</t>
  </si>
  <si>
    <t>Mon. - Fri.  9AM - 5PM</t>
  </si>
  <si>
    <t>Office Support</t>
  </si>
  <si>
    <t>Special Federal Litigation-P</t>
  </si>
  <si>
    <t>Under supervision, provides general clerical assistance to the division, including, but not limited to, data entry, tracking of settlement paperwork, mail sorting, fax handling, and archiving.</t>
  </si>
  <si>
    <t>This is a part time position consisting of 20 hours per week.</t>
  </si>
  <si>
    <t>Computer System Manager, Level II</t>
  </si>
  <si>
    <t>Strategic Resource Mgt-P&amp;P</t>
  </si>
  <si>
    <t>The preferred candidate must have proven experience managing and completing projects involving stakeholders from varied backgrounds, roles and communities; proven excellent research and communications skills (both oral and written). Additionally, the preferred candidate must have demonstrated ability to manage multiple, time-sensitive responsibilities effectively and independently in a fast paced environment. Experience conducting operational reviews/process evaluations, the ability to build and maintain effective working relationships across programs and with outside agencies, initiative, reliability, and resourcefulness are strongly desired. Furthermore, candidates that have strong computer skills including MS Word, MS Excel and MS PowerPoint are preferred.</t>
  </si>
  <si>
    <t>City Planner, Level III</t>
  </si>
  <si>
    <t>To be determined/35 hours per week (minimum</t>
  </si>
  <si>
    <t>NET Programmer/Analyst</t>
  </si>
  <si>
    <t>Under the supervision of the Senior Director of Application Development and Support, the Programmer/Analyst will be responsible for investigating, analyzing, designing, programming and implementing new cost effective technology solutions related to existing HPD computer systems.  Programmer/Analyst multi-task in a matrix organizational. The position requires candidates who are self-starters in a fast paced environment.</t>
  </si>
  <si>
    <t>Familiar with ASP, .NET, Web services, XML, XSL, XSLT &amp; SOAP, C#, JAVA, VBSCRIPT.   Functional knowledge of HTML5, JavaScript and SQL, object-oriented coding methodologies.  Hands-on web-based application development experience.  Demonstrate understanding of different software development life-cycle methodologies.  Hands-on experience with relational database design and implementation.  Excellent verbal and written communication skills.  Ability to work well and communicate effectively with other professionals.  Experience in a Housing or Real Estate organization a plus.  Knowledge of AngularJS a plus.</t>
  </si>
  <si>
    <t>Stationary Engineer, Bureau of Operations</t>
  </si>
  <si>
    <t>Operations/Labs</t>
  </si>
  <si>
    <t>The New York City Department of Health and Mental Hygiene (DOHMH), a recognized leader and innovator in public health and mental hygiene services seeks a dynamic, highly motivated, analytical, and talented individual to serve as Stationary Engineer of Operations/Labs Unit within the Division of Administration/Bureau of Operations. The Bureau of Operations provides infrastructure and general business services to the agency, in order to support effective and efficient delivery of public health services. With latitude for independent judgment and decision-making, the incumbent will have oversight for the following. *   Duties will include but not be limited to:  -- Operating, maintaining, and adjusting plant electro-mechanical building equipment.   --Making periodic inspections and minor repairs to equipment. Reading and logging meters, gauges and other recording devices.  --Maintaining heating, ventilation, air conditioning HVAC, boilers, refrigeration systems, generators, condensers and pumps.   -- Operating control consoles in control rooms.    --Preparing requisitions for materials and spare parts.   -- Performing related duties and attending to emergencies as they arise.</t>
  </si>
  <si>
    <t>Apply online with a cover letter to https://a127-jobs.nyc.gov/.  In the Job ID search bar, enter: job ID number # 232800.   We appreciate the interest and thank all applicants who apply, but only those candidates under consideration will be contacted.</t>
  </si>
  <si>
    <t>New York City Residency is not required for this position.   **Additional MQR  Requirements for Appointment to Certain Positions: Certain positions require that candidates obtain, within 90 days of the date of appointment, a valid certificate of fitness for Standpipe, Automatic Sprinkler and/or Air Compressor issued by the New York City Fire Department.  Certain positions require that candidates possess, on the date of appointment, a valid Certificate of Equivalent Instruction and/or a Restricted Asbestos Investigator Certificate issued by the New York City Department of Environmental Protection.  Certain positions require that candidates possess, on the date of appointment, a valid Certificate of Qualification for Refrigerating Machine Operator (Unlimited Capacity) issued by the New York City Fire Department.   Certain positions require that candidates possess, on the date of appointment, a Certificate for Hazardous Materials, issued by an OSHA-approved program.   Certain positions require that candidates possess, on the date of appointment, a Chlorofluorocarbon (CFC) Certificate for Handling Refrigerants, issued by the United States Environmental Protection Administration.   All required certificates must be maintained for the duration of the assignment</t>
  </si>
  <si>
    <t>NYACH DIRECTOR</t>
  </si>
  <si>
    <t>Sector Center Operations</t>
  </si>
  <si>
    <t>Bridge Operator L-2</t>
  </si>
  <si>
    <t>BRIDGE OPERATOR</t>
  </si>
  <si>
    <t>Bridge Operations Headquarte</t>
  </si>
  <si>
    <t>Operates machinery to open and close movable bridges.  Inspects and makes routine repairs to electrical and mechanical equipment.  Assists in the cleaning of roadways, bridge houses and engine rooms.  Keeps records and makes reports of accidents and bridge openings.  Assists in the training of Bridge Operators level I.  Bridge Operations is a 24-hour operation, employees may be assigned to work nights, weekends and holidays.  Performs other related duties.</t>
  </si>
  <si>
    <t>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</si>
  <si>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Resumes may be submitted electronically using one of the following methods:  For City employees only, go to Employee Self Service (ESS), Recruiting Activities, Careers, and search for Job ID# 231965.  For other applicants go to www.nyc.gov/careers and search for Job ID# 231965.  Your resume must include a chronological work history and salary earnings summary.  Appointments are subject to OMB approval.  Only candidates selected for an interview will be contacted.  No telephone inquiries please.</t>
  </si>
  <si>
    <t>40hrs</t>
  </si>
  <si>
    <t>Policy Analyst / Sr. Policy Analyst</t>
  </si>
  <si>
    <t>Executive Staff</t>
  </si>
  <si>
    <t>Interested candidates should have excellent written and verbal communication skills, effective problem-solving and analytic skills, and the ability to prioritize, manage time, and engage in multiple concurrent projects in a fast-paced environment. Attention to detail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analytical and database software like Excel and Access is a plus.</t>
  </si>
  <si>
    <t>MODA Project Manager</t>
  </si>
  <si>
    <t>Data Analytics Center</t>
  </si>
  <si>
    <t>For City employees, please go to Employee Self Service (ESS), click on Recruiting Activities &gt; Careers, and search for Job ID #232886 For all other applicants, please go to www.nyc.gov/jobs/search and search for Job ID #232886 -or-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</si>
  <si>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GIS Analyst &amp; Geospatial Data Manager</t>
  </si>
  <si>
    <t>Senior Business Product Analyst</t>
  </si>
  <si>
    <t>The need exists within the Division of Technology and Strategic Development (TSD) of New York City Housing Preservation and Development (HPD) for a senior business analyst for IT product development for computer applications supporting housing production and preservation.  TSD is actively involved in the development of multiple systems to support a range of business needs to support CRM, inter-office workflow, data management, document management, and transaction processing, as well as, enhancing legacy computer applications.   The Business Product Analyst is a key development team member representing the business owners and stakeholders whose core mission is to translate business needs for the development of IT solutions.  The analyst is responsible for framing the high-level scope, as well as, documenting the precise business rules and requirements.  Day-to-day activities include, requirement's gathering, documenting, and leading technology team discussions concerning business requirements.  The analyst is expected to develop an in-depth knowledge of business operations, in order to represent the business as a subject matter expert in technical discussions.  The analyst is expected to perform the following: - Represent the business needs in all IT product related discussions.  - Document as-is business process through data flow and process flow analysis to define baseline requirements.   - Define new and existing business automation needs through user stories and use cases.  - Elaborate user stories and use cases by detailing business requirements and business rules. - Create to-be business and system process flows. - Convey business requirements to the developer, UI/UX expert, quality assurance testers and information modeler.   The Business Product Analyst is both a team player and a self-starter who will take initiative to achieve project oriented strategic agency IT goals.  The role requires excellent communication and organizational skills applied towards managing a range of concurrent business and technical stakeholder interests.  An ideal candidate for this position is someone who ''owns the problem'' until resolution is realized.</t>
  </si>
  <si>
    <t>Minimum of 4 years experience gathering and documenting business requirements. Minimum of 2 years experience working on IT projects. Experience in Agile and Waterfall software development methodologies. Excellent oral and written communication skills. Understanding of  data relationships.  UML / BPMN  diagraming skills. Working knowledge of MS Office products. Fundamental accounting knowledge and skills. Knowledge of the housing industry.</t>
  </si>
  <si>
    <t>Assistant Coordinator,  Mental Hygiene Administration</t>
  </si>
  <si>
    <t>** OPEN ONLY TO EMPLOYEES WHO ARE CURRENTLY SERVING A PERMANENT PRINCIPAL ADMINISTRATIVE ASSOCIATES.  YOU MUST CLEARLY STATE YOUR CIVIL SERVICE STATUS ON YOUR RESUME OR COVER LETTER.  ALL OTHER CANDIDATES WILL NOT BE CONSIDERED.   The Mental Hygiene Division of the New York City Department of Health and Mental Hygiene is responsible for policy, programs and service provision related to mental health; alcohol and drug use prevention, care and treatment, and developmental delays and disabilities.  The Bureau of Administration with the Division of Mental Hygiene is responsible for Contract Administration, Finance, Information Technology Services, Personnel Administration and Procurement.    The Office of Contracts within Administration manages over 400 contracts and approximately 30 intra-city  agreements (over 1000 program units) for the provision of mental health-related services annually.     Under direct supervision of the Lead Contract Coordinator with some latitude for independent judgment, the Assistant Coordinator will:   -Perform a variety of professional and administrative duties in support of the day-to-day operations of the Office of Mental Hygiene Contracts, including:  communication (mail, fax, and telephone), developing correspondence, scheduling meetings, and reports).  -Organize and maintain efficient tracking systems utilized to manage Agency   contracts. -Serve as Assistant Coordinator responsible for the LOS provider Community access and monitoring of LOS commitments.  -Review LOS yearly commitments and review calculations to ensure that the information is accurate and complete.  -Assist with Provider Contract Initiation documents and other the other administration tasks crucial to each phase of the contract administration process.  -Participate in activities allowing for the  monitoring and ongoing analysis of community based organizations (CBOs) Mental Health contracts: Levels of Service, Contract Initiation documents and other the other administration tasks crucial to each phase of the contract administration process.  -Develop reports designed to improve efficiency in the contracting process (ie.. tracking inquiries and resolutions from Community based Organization).  -Gather accurate data for quarterly/annual reports to reports and audits.  -Prepare and coordinate personnel actions for the Contracts Unit.</t>
  </si>
  <si>
    <t>Apply online with a cover letter to https://a127-jobs.nyc.gov/.  In the Job ID search bar, enter: job ID number # 232005.   We appreciate the interest and thank all applicants who apply, but only those candidates under consideration will be contacted.</t>
  </si>
  <si>
    <t>Data Analyst, Bureau of Chronic Disease Prevention and Tobacco Control</t>
  </si>
  <si>
    <t>Apply online with a cover letter to https://a127-jobs.nyc.gov/  In the Job ID search bar, enter: job ID #: 232037.   We appreciate the interest and thank all applicants who apply, but only those candidates under consideration will be contacted.</t>
  </si>
  <si>
    <t>Director of the Engineering Audit Bureau</t>
  </si>
  <si>
    <t>All resumes are to be submitted electronically.  Current City Employees:   Please log into Employee Self Service (ESS) at https://hrb.nycaps.nycnet, follow the Careers link and search for Job ID number 232988.  All other applicants: Please go to www.nyc.gov/careers/search and search for Job ID Number 232988.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</si>
  <si>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DATA ANALYST</t>
  </si>
  <si>
    <t>Diversity Initiatives</t>
  </si>
  <si>
    <t>Under the supervision of the Director of Data Management with some latitude for independent initiative, the City Research Scientist will perform analytic techniques and will be responsible for generating reports and analysis of metrics being captured for the various programs, including Attrition Mitigation Program, CPAT Training Program, Firefighter Candidate Mentorship Program, the FDNY Youth Workforce Development Programs including the FDNY High School for Fire and Life Safety and the FDNY Exploring Program, and all Recruitment Programs and Campaigns. The successful candidate will perform the following duties: Adapt statistical methods in order to solve specific problems, evaluate sources of information in order to determine any limitations in terms of reliability and usability; report results of analyses in the form of graphs, charts and tables; perform necessary programming tasks, query Oracle database for requested information using Oracle/TOAD or SQL; upload datasets in Oracle database, check for discrepancies and data validation; prepare data for processing by organizing information, checking for any inaccuracies and adjusting the data; ensure that statistical concepts are explained in a way that is understood by ORD staff and other FDNY Units (if applicable); design surveys and manage the collection of data; manipulate with large datasets, understand data architecture and assist with writing procedure manuals; identify/analyze relationships and trends in data, as well as any factors that could affect the results of data.</t>
  </si>
  <si>
    <t>Good working knowledge of Microsoft Office products including Excel, Access, Visio. Working experience with Oracle based databases/TOAD software or SQL.  Knowledge of statistical software R /SAS/SPSS will be a plus.</t>
  </si>
  <si>
    <t>Senior Business Objects Developer</t>
  </si>
  <si>
    <t>Res-Pass Team</t>
  </si>
  <si>
    <t>Senior Java Developer</t>
  </si>
  <si>
    <t>Business Analyst</t>
  </si>
  <si>
    <t>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t>
  </si>
  <si>
    <t>TO APPLY, PLEASE SUBMIT RESUME WITH COVER LETTER TO:  Must apply via www.nyc.gov/careers or city employees apply via Employee Services</t>
  </si>
  <si>
    <t>To be determined / 35 Hour per week (minimum); overtime and shift-related work may be required during peak work periods.</t>
  </si>
  <si>
    <t>Director of Outreach</t>
  </si>
  <si>
    <t>All current City Employees may apply by going to Employee Self Service (ESS) http://cityshare/ess  Click on Recruiting Activities/Careers and Search for Job ID #231445.  All other applicants, please go to     www.nyc.gov/career/search  and search for Job ID# 231445.  PLEASE DO NOT EMAIL, MAIL OR FAX YOUR RESUME TO DOI DIRECTLY.  Appointments are subject to Office of Management &amp; Budget approval for budgeted headcount.</t>
  </si>
  <si>
    <t>MOTI IT Risk Manager</t>
  </si>
  <si>
    <t>For City employees, please go to Employee Self Service (ESS), click on Recruiting Activities &gt; Careers, and search for Job ID #231447 For all other applicants, please go to www.nyc.gov/jobs/search and search for Job ID #231447 -or-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</si>
  <si>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IT Contracts Specialist</t>
  </si>
  <si>
    <t>To be determined / 35 hours per week (minimum); Due to the necessary management duties related to this role within a 24 hour operation, the candidate may be required to be on-call/available on shifts in evenings and on weekends.</t>
  </si>
  <si>
    <t>Preference will be given to applicants who are current permanent Construction Project Managers or who file and take the Construction Project Manager Civil Service Examination (Exam No. 6042).    1. Bachelor of Science degree in Civil Engineering or Structural Engineering.  2. Excellent communication and organizational skills.  3. Knowledge of Microsoft Word, Excel and PowerPoint, PhotoShop and 3D rendering.</t>
  </si>
  <si>
    <t>*Previous applicants to Job ID# 189433 and Job ID# 228558 are still under consideration for this posting and need not reapply.  **Appointees to this position will receive a $2,000 Assignment Differential in addition to their base salary.  www.nyc.gov/parks</t>
  </si>
  <si>
    <t>City employees: 1) Apply through Employee Self Service (ESS) under Recruiting Activities 2) Search for Job ID#: 232207  Include your ERN on all correspondence.  For all other applicants: 1) Go to www.nyc.gov/careers/search    2) Search for Job ID#: 232207</t>
  </si>
  <si>
    <t>Apply online with a cover letter to https://a127-jobs.nyc.gov/.  In the Job ID search bar, enter: job ID number # 231579.   We appreciate the interest and thank all applicants who apply, but only those candidates under consideration will be contacted.</t>
  </si>
  <si>
    <t>College Aide, Bureau of Environmental Surveillance and Policy</t>
  </si>
  <si>
    <t>** College Aide (1stYear Grad.)  The Bureau of Environmental Surveillance and Policy (BESP) is dedicated to increasing awareness of environmental health issues facing New York City. BESP reviews and analyzes scientific and administrative data for the purpose of improving the health of all New Yorkers.   DUTIES WILL INCLUDE BUT NOT BE LIMITED TO:   --Supporting literature reviews and maintaining the bureau's EndNotes reference library.  --Creating strategies for promoting the NYC EH data Portal.  --Preparing, and when appropriate, conducting presentations to academic centers and community-based organizations.  --Developing training and assessment tools.  --Preparing and uploading data onto the portal and Assisting with office administrative tasks.   --Assisting with data analysis and report development.</t>
  </si>
  <si>
    <t>Apply online with a cover letter to https://a127-jobs.nyc.gov/.  In the Job ID search bar, enter: job ID number # 231582.    We appreciate the interest and thank all applicants who apply, but only those candidates under consideration will be contacted.</t>
  </si>
  <si>
    <t>For City employees: Go to Employee Self-Service (ESS) - www.nyc.gov/ess and search for Job ID #:    For all other applicants: Go to www.nyc.gov/careers and search for Job ID #:   NOTE: ONLY THOSE CANDIDATES UNDER CONSIDERATION WILL BE CONTACTED, SUBMISSION OF A RESUME IS NOT A GUARANTEE THAT YOU WILL RECEIVE AN INTERVIEW. **NO PHONE CALLS, FAXES OR PERSONAL INQUIRIES PERMITTED. **  New York City Residency is Required Within 90 Days of Appointment.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</si>
  <si>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Director, Public Health/Preventive Medicine Residency Program, Bureau of Public Health Training</t>
  </si>
  <si>
    <t>Bureau of PH Training</t>
  </si>
  <si>
    <t>The Provider Education Program (PEP) is dedicated to increasing interest in and awareness of community health promotion and disease prevention among health care providers through education and wide-ranging communications. The Public Health/Preventive Medicine Residency Program provides rigorous training to the next generation of public health physicians. Under the mentorship of agency leaders, residents play key roles in major projects, such as conducting surveillance and developing and evaluating health-promotion and disease-prevention initiatives.  The program director is accountable and has the ultimate authority for the success of the residency program. The program director is responsible for general administration of the program, including activities related to the recruitment, selection, instruction, supervision, counseling, evaluation, and advancement of residents; selection and evaluation of faculty supervisors and training sites; maintenance of program accreditation; oversight of program and training grant budgets; and working to ensure the ongoing financial stability of the program. The program director has substantial authority and accountability for the operation of the program, and for the activities described above, under the oversight of the program director.   Under supervision the PH/PM RP Director will be responsible for the following:      -Oversee the quality and management of the PH/PM RP, which includes; promoting the program, recruitment and selection of high quality candidates, designing  training curricula,  supervising the preceptor-residents relationships and academic program, facilitating residency oversight committees, preparing an Annual Report of residency activities, ensuring that the PH/PM RP fulfills all requirements necessary to maintain accreditation by the Accreditation Council on Graduate Medical Education (ACGME), and ensuring that accurate and complete records relating to the program and to each resident are established and maintained.   -Oversee the teaching and coordination of training for PH/PM Residents and implement policies and procedures to ensure continued compliance with accreditation requirements, which will include maintaining accurate up-to-date records and affiliation agreements and identify projects for residents.  - Oversee a Visiting Resident Elective Program to facilitate placement of visiting medical students and residents in the elective rotations; ensure accurate up-to-date affiliation agreements with external institutions, promote the elective with medical schools and directors of graduate medical education program and maintain relations with DOHMH staff who serve as mentors.  -Pursue external funding opportunities to maintain or supplement support for resident and program activities.    -Serve as primary liaison for the PH/PM RP to DOHMH and external organizations</t>
  </si>
  <si>
    <t>--Valid license to practice medicine in New York State  --Board certification in Preventive Medicine  --At least 5 years of full-time experience in the practice of medicine, public health, or related field following residency   --At least two years of full-time public health/preventive medicine practice, of which at least one year was in a supervisory capacity  --One year of post graduate experience teaching public health professionals  --Ability to independently oversee multiple projects simultaneously   --Excellent interpersonal, oral and writing skills.</t>
  </si>
  <si>
    <t>Apply online with a cover letter to https://a127-jobs.nyc.gov/.  In the Job ID search bar, enter: job ID number #232275.    We appreciate the interest and thank all applicants who apply, but only those candidates under consideration will be contacted.</t>
  </si>
  <si>
    <t>CRM Development Manager</t>
  </si>
  <si>
    <t>For City Employees, please go to Employee Self Service (ESS), click on Recruiting Activities &gt; Careers, and search for Job ID #232317 For all other applicants, please go to www.nyc.gov/jobs/search and search for Job ID #232317 -or-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</si>
  <si>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technical management duties of this position in a 24/7 operation, candidate may be required to be on call and/or work various shifts such as weekends and/or nights/evenings.</t>
  </si>
  <si>
    <t>Research Aide -  College Aide</t>
  </si>
  <si>
    <t>24-55 Bklyn Qns Expy Woodside</t>
  </si>
  <si>
    <t>Enforcement Admin</t>
  </si>
  <si>
    <t>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70,000 vehicles and approximately 150,000 drivers, performs safety and emissions inspections, and holds numerous hearings for violations of City and TLC rules and regulations, making it the most active taxi and limousine licensing regulatory agency in the United States.  To learn more about the TLC, please visit: www.nyc.gov/taxi.   The TLC is looking to appoint two responsible College Aide students to serve as interns in the Policy and External Affairs Division.  Interns will assist in completing lost property reports and will be trained to perform field work in various locations throughout the city. Hours can be flexible.</t>
  </si>
  <si>
    <t>The ideal candidates will be self-motivated, hard-working, and professional. Candidates should possess outstanding interpersonal and communication skills; excellent writing and strong organizational skills; Strong facility with computers and outreach capabilities.  Fluency in a language in addition to English a plus.</t>
  </si>
  <si>
    <t>Planner (Neighborhood Planning Unit)</t>
  </si>
  <si>
    <t>ONS - Planning</t>
  </si>
  <si>
    <t>Under the direction of the Director of Neighborhood Planning, the Planner undertakes all activities related to neighborhood planning for the preservation and development of housing in New York City neighborhoods.  The Planner is responsible for developing neighborhood plans, implementing meaningful neighborhood planning and civic engagement efforts, such as participating in and conducting community workshops, and assisting in developing agendas, managing logistics, and creating communication materials for the workshops.    The goal of the Planning Division is to ensure that HPD investments are leveraging and incentivizing other public and private investments to achieve broader community objectives that strengthen the social, economic, and physical health of neighborhoods.  Neighborhood Planning consists of a team of planners responsible for developing, implementing, and managing all HPD activities related to neighborhood planning for the preservation and development of housing in New York City neighborhoods.  All planners in the Neighborhood Planning Unit are expected to perform similar duties to ensure a flexible and multi-disciplined team.  Selected duties for the Neighborhood Planning team include analyzing and resolving complex neighborhood planning and geo-spatial issues; performing basic housing, real estate, and demographic research; and undertaking neighborhood planning studies and developing implementation strategies in collaboration with other City agencies, such as the Economic Development Corporation, the Department of City Planning, the New York City Housing Authority, State agencies, for- and non- profit housing and community developers, Community Boards and local organizations, public officials, and neighborhood residents.  All Planners within the Planning Division are expected to participate and assist in neighborhood workshops, as necessary.</t>
  </si>
  <si>
    <t>1.  Thorough knowledge of New York City government and housing issues.    2.  Knowledge of zoning, land use planning, and regulatory requirements.    3.  Successful experience working with community boards, civic associations, and neighborhood groups.    4.  Experience with community-based planning and neighborhood development issues.    5.  Experience conducting studies, writing reports, and conducting meetings with community and interagency partners.    6.  Ability to work independently, take initiative, and work effectively with others.    7.  Excellent research, analytical, writing, and public speaking skills.    8.  Demonstrated ability to meet deadlines and manage multiple projects in a timely manner.  9.  Proficiency in GIS, Adobe Creative Suite, and Microsoft Office applications, including Excel and PowerPoint.  10.  Candidates with masters degrees in urban planning, urban design/architecture, or business administration with a focus in real estate finance and development are strongly preferred.  11.  A minimum 1-2 years experience in urban planning is strongly preferred, preferably involving the practical application of real estate principles in finance and/or development.</t>
  </si>
  <si>
    <t>1. Strong knowledge of AutoCAD, Photoshop, InDesign and project management software. 2. Knowledge and experience in sustainable design and/or LEED accreditation a plus. 3. 5 years or more managing a multidisciplinary team of professionals to produce complex architectural work.  4. Excellent communication and organizational skills. 5. Strong knowledge of NYC building code and ADA requirements.  6. A valid driver license in New York State.</t>
  </si>
  <si>
    <t>*Posting period extended. Previous applicants to Job ID# 200426 are still under consideration for this posting and do not need to reapply.   www.nyc.gov/parks</t>
  </si>
  <si>
    <t>City employees: 1) Apply through Employee Self Service (ESS) under Recruiting Activities 2) Search for Job ID#: 232330  Include your ERN on all correspondence.  For all other applicants: 1) Go to www.nyc.gov/careers/search    2) Search for Job ID#: 232330</t>
  </si>
  <si>
    <t>Service Desk Agent-I</t>
  </si>
  <si>
    <t>The preferred candidate should possess working experience in supporting Microsoft Windows 7, Office 2010, Outlook/Exchange, Project, Visio, IE, Printers, desktop/laptop hardware components, mobile devices; Knowledge of user account administration using various tools i.e. Active Directory; Knowledge of remote desktop access software preferably Bomgar to troubleshoot issues remotely; Familiarity with the fundamental principles of ITIL/SLA; Knowledge of Microsoft Windows Server and Local &amp; Wide Area Networking; Knowledge of approaches, tools and techniques for recognizing and resolving technical (hardware, software, application) problems; Certified in either A+, MCP or MCSE; Strong interpersonal skills, problem solving skills, good phone skills, customer service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Ability to provide effective and efficient real-time support for a variety of desktop computer users; Proven experience with solving computer related issues via the phone or remote desktop.</t>
  </si>
  <si>
    <t>Click on the ''Aply Now'' button.</t>
  </si>
  <si>
    <t>Edge Engineer</t>
  </si>
  <si>
    <t>CERTIFIED IT ADMINISTRATOR (LA</t>
  </si>
  <si>
    <t>Special Note: Taking and passing the Certified IT Administrator (LAN/WAN) civil service exam will be necessary to maintain employment with the City of New York. Filing for this exam is tentatively scheduled for May 2016.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  For City employees, please go to Employee Self Service (ESS), click on Recruiting Activities &gt; Careers, and search for Job ID #232338 For all other applicants, please go to www.nyc.gov/jobs/search and search for Job ID #232338 -or-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</si>
  <si>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Report Writer</t>
  </si>
  <si>
    <t>Litigation Support</t>
  </si>
  <si>
    <t>The candidate will be part of a Practice Management group that is responsible for the maintenance and operation of the agency's matter management system.  Primary responsibilities include designing and developing reports and interfaces, including validation and testing, to and from the SQL-based matter management system.   Report-related duties include: running and QA of reports and distributing to end users; drafting and updating report specifications in both technical and non-technical terms;  programming/coding and validating/testing the reports using front end queries, Crystal Reports and SQL.  Regarding interfaces with other systems, internal and external, responsibilities include: testing database scripts and interfaces which may include coordinating with other agencies/entities and working with the IT DBA staff to create/update interface code/packages; validating data in test/staging environments using front end queries and SQL; drafting and updating interface specifications in both technical and non-technical terms.   Other duties include: identifying data entry issues and assisting to develop processes to clean-up and correct such issues to ensure the accuracy and reliability of data; working with the IT DBA staff in the creation and testing of configuration changes and scripts against the matter management system; assisting to identify issues, defects and/or enhancements to the matter management system; collaborating with team to develop test plans and test same in the test/staging environments before fixes/upgrades applied.  Staff will also assist in special projects as needed (for example: creating and maintaining (and querying and reporting from) Access databases for tracking of information not otherwise tracked in matter management system).</t>
  </si>
  <si>
    <t>Ability to work with a team on multiple projects simultaneously and to re-prioritize tasks as needed.   Substantial experience with Crystal Reports.   Ability to write and execute SQL code. Working knowledge of Business Intelligence and Reporting Tools (BIRT) a plus.</t>
  </si>
  <si>
    <t>Criminal Justice Program Specialist, Bureau of Mental Health</t>
  </si>
  <si>
    <t>- A background, knowledge and experience working with the criminal justice and behavioral health systems.   - An understanding of the unique needs of individuals with behavioral health issues involved in the criminal justice system.   - Some research and analytical skills are necessary.   - Knowledgeable about policy development and project management, be able to think strategically around policy and program development related to the needs of people with behavioral health issues in the criminal justice.   The preferred candidate:   - Self-motivated - Have a strong sense of teamwork - Ability to get along with a wide range of people.  - Ability to work independently and solve problems. - Have excellent written and oral communication skill - Competency in the use of Microsoft Word, Excel, PowerPoint, and Visio.</t>
  </si>
  <si>
    <t>Apply online with a cover letter to https://a127-jobs.nyc.gov/.  In the Job ID search bar, enter: job ID number # 232343.   We appreciate the interest and thank all applicants who apply, but only those candidates under consideration will be contacted.</t>
  </si>
  <si>
    <t>Principal Administrative Associate II</t>
  </si>
  <si>
    <t>Proficient in communication and writings skills; very high level of computer proficiency including proficiency in Microsoft Word, Excel and FMS 3. Familiarity with Sharepoint and APT. Knowledge of Microsoft Visio preferred.</t>
  </si>
  <si>
    <t>*** IN ORDER TO BE CONSIDERED FOR THIS POSITION CANDIDATES MUST BE SERVING PERMANENTLY IN THE TITLE OF PRINCIPAL ADMINISTRATIVE ASSOCIATE ***</t>
  </si>
  <si>
    <t>*** IN ORDER TO BE CONSIDERED FOR THIS POSITION CANDIDATES MUST BE SERVING PERMANENTLY IN THE TITLE OF PRINCIPAL ADMINISTRATIVE ASSOCIATE ***   All resumes are to be submitted electronically.  Current City Employees:   Please log into Employee Self Service (ESS) at https://hrb.nycaps.nycnet, follow the Careers link and search for Job ID number 235183.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</si>
  <si>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Summer College Intern</t>
  </si>
  <si>
    <t>SUMMER COLLEGE INTERN</t>
  </si>
  <si>
    <t>Property Field REUC/Remission</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</si>
  <si>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</si>
  <si>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t>
  </si>
  <si>
    <t>Property-Quality Assurance</t>
  </si>
  <si>
    <t>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t>
  </si>
  <si>
    <t>Laboratory Helper II</t>
  </si>
  <si>
    <t>1.	Selected candidates will be required to provide a DNA sample by swabbing. 2.	In case of an emergency, your position may be designated as essential staff.</t>
  </si>
  <si>
    <t>TO APPLY, PLEASE SUBMIT RESUME AND COVER LETTER TO: https://a127-jobs.nyc.gov .   JOB ID #234206  NO PHONE CALLS</t>
  </si>
  <si>
    <t>Social Media Coordinator, Office of External Affairs</t>
  </si>
  <si>
    <t>Apply online with a cover letter to https://a127-jobs.nyc.gov/.  In the Job ID search bar, enter: job ID number # 234232.    We appreciate the interest and thank all applicants who apply, but only those candidates under consideration will be contacted.</t>
  </si>
  <si>
    <t>Driver Education Program Manager</t>
  </si>
  <si>
    <t>31-00 47 Ave, 3 FL, LIC NY</t>
  </si>
  <si>
    <t>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90,000 vehicles and approximately 150,000 drivers, performs safety and emissions inspections, and holds numerous hearings for violations of City and TLC rules and regulations, making it the most active taxi and limousine licensing regulatory agency in the United States.  To learn more about the TLC, please visit: www.nyc.gov/taxi.  	 The Department of Policy and External Affairs is responsible for providing policy guidance, working with relevant stakeholders, and spearheading exciting new initiatives within the TLC. This is an exciting time for the for-hire industry, which is seeing its businesses transform as more and more users turn to smartphone apps and other technologies to conduct their business. In addition, TLC has expanded the driver education curriculum to ensure New York City offers safe and reliable taxi and for-hire vehicle transportation to residents and visitors. The Driver Education Program Manager position is a unique opportunity that combines both policy and operation work functions.  Under the direction of the Executive Director of Policy Initiatives and Education, the Driver Education Program Manager will be a member of a dynamic team and will have the opportunity to work on high-priority driver education initiatives such as enhancing the driver education curriculum, implementing process improvements, managing, and overseeing education providers. Specific responsibilities will include, but are not limited to:  Policy Development: participate in planning and problem-solving sessions, work with key staff and stakeholders to seek feedback on policy ideas, and develop requirements.  Project Planning and Implementation:  develop work plans and timelines for projects, identify milestones, complete tasks, and manage projects to completion. Review pilot applications and manage pilot programs.   Vendor Management: support relationships with TLC education providers, develop materials communicating policy initiatives and programs to share with stakeholders.  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correspondence, and requests for information.</t>
  </si>
  <si>
    <t>Experience in education, training, or professional development is strongly desired. Interested candidates should have excellent written and verbal communication skills, effective problem-solving and analytic skills, and the ability to prioritize, manage time, and engage in multiple tasks in a fast-paced environment. Ability to write well is a must. Candidates should be highly motivated and able to work well independently and as part of a team.  Although not required, the successful applicant will likely have one or more of the following academic or professional experiences: education, urban planning, transportation policy, public administration, public policy, business, economics, statistics, political science, environmental studies, or in a related degree program. B.A. or B.S. required.  Experience using Adobe Suite to create communication materials, and with analytical software such as Excel and Access is strongly desired.</t>
  </si>
  <si>
    <t>Systems Modernization-PTS</t>
  </si>
  <si>
    <t>Banking Relations</t>
  </si>
  <si>
    <t>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t>
  </si>
  <si>
    <t>Only candidates who can provide proof of successful registration for February 2016 Construction Project Manager Intern Exam # 6043 may apply. Please refer to the Notice of Examination. Failure to do so will result in your disqualification.  The NYC Department of Design and Construction is seeking Construction Project Manager Interns for the Build it Back (BIB) program. Under supervision, with limited latitude for independent judgment and action, the selected candidates will perform elementary level project management work of moderate difficulty, and receive training in construction project management.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 work performance and preparing management reports; and resolving problems that arise in meeting schedules and assigned budgets.  * This is a grant-funded position that may only have tenure of up to eighteen months.</t>
  </si>
  <si>
    <t>For City Employees, please go to Employee Self Service (ESS), click on Recruiting Activities/Careers and Search for Job ID #234325.   For all other applicants, please go to www.nyc.gov/jobs, go to Search for Open NYC Jobs and click on Non-Employee Login to search for Job ID # 234325.  Do not email mail or fax your resume to DDC directly. No phone calls will be accepted.</t>
  </si>
  <si>
    <t>Only candidates who can provide proof of successful registration for February 2016 Construction Project Manager Intern Exam # 6043 may apply. Please refer to the Notice of Examination. Failure to do so will result in your disqualification.  The NYC Department of Design and Construction, Division of Public Buildings is seeking Construction Project Manager Interns. Under supervision, with limited latitude for independent judgment and action, the selected candidates will perform entry-level project management work of moderate difficulty, and receive training in project management.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 work performance and preparing management reports; and resolving problems that arise in meeting schedules and assigned budgets.</t>
  </si>
  <si>
    <t>Proficient with MS Word, Excel and Access, excellent organizational, verbal and written skills a plus.</t>
  </si>
  <si>
    <t>For City Employees, please go to Employee Self Service (ESS), click on Recruiting Activities/Careers and Search for Job ID # 234345.  For all other applicants, please go to www.nyc.gov/jobs, go to Search for Open NYC Jobs and click on Non-Employee Login to search for Job ID # 234345.  Do not email mail or fax your resume to DDC directly. No phone calls will be accepted.</t>
  </si>
  <si>
    <t>30-10 Starr Avenue</t>
  </si>
  <si>
    <t>Sheriff Administration</t>
  </si>
  <si>
    <t>A/C Collections</t>
  </si>
  <si>
    <t>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t>
  </si>
  <si>
    <t>A/C Payment Management Support</t>
  </si>
  <si>
    <t>MODA Director of Data Strategy</t>
  </si>
  <si>
    <t>For City employees, please go to Employee Self Service (ESS), click on Recruiting Activities &gt; Careers, and search for Job ID #234365 For all other applicants, please go to www.nyc.gov/jobs/search and search for Job ID #234365 -or-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</si>
  <si>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Environmental/Occupational Health Scientist, Bureau of Environmental Disease and Injury Prevention</t>
  </si>
  <si>
    <t>The Bureau of Environmental Disease and Injury Prevention (EDIP) identifies and assesses environmental and occupational health risks in New York City through research, surveillance and investigations, and develops policies, programs and services to prevent related illnesses, injuries and death. The Environmental Health Assessment and Communications (EHAC) program, within EDIP is seeking an Environmental Health Scientist to provide critical subject matter expertise in priority contaminants of concern (e.g. asbestos, heavy metals, industrial chemicals) necessary for emergency preparedness and response activities, as well as to support day-to-day environmental investigations conducted by the program.  DUTIES WILL INCLUDE BUT NOT BE LIMITED TO:  --Providing guidance on the appropriate use and interpretation of general population and occupational exposure guidelines.  --Analyzing, interpreting and reporting on information received following contaminant releases.  --Directing preparedness activities related to the development of reporting templates for use during emergencies including data summary tables, charts, and maps.  --Providing technical support on environmental monitoring equipment, sampling, and analytic methods.  --Developing and editing risk communication documents, as well as communicating environmental health information to staff and the general public.  --Serving as a liaison with other DOHMH Programs and Bureaus on emergency preparedness and response activities.</t>
  </si>
  <si>
    <t>Apply online with a cover letter to https://a127-jobs.nyc.gov/.  In the Job ID search bar, enter: job ID number # 234366.    We appreciate the interest and thank all applicants who apply, but only those candidates under consideration will be contacted.</t>
  </si>
  <si>
    <t>Audt Case anlys &amp; Rptng (ACAR)</t>
  </si>
  <si>
    <t>DEPT OF YOUTH &amp; COMM DEV SRVS</t>
  </si>
  <si>
    <t>Program Management Analyst</t>
  </si>
  <si>
    <t>2 Lafayette St., N.Y.</t>
  </si>
  <si>
    <t>SONYC</t>
  </si>
  <si>
    <t>To APPLY: Search for the Job ID 234368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</si>
  <si>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</si>
  <si>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Citywide Contracts Manager</t>
  </si>
  <si>
    <t>ADMINISTRATIVE PROCUREMENT ANA</t>
  </si>
  <si>
    <t>8297A</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</si>
  <si>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Citywide Contracts Manager reporting to the Financial Management and Administration division. Responsibilities will include: Serve as a resource to City agencies and contractors on contract scope and service offerings concerning DolTT's Citywide IT Contract services; mediating contactor/agency contract issues; support the development of solicitations of new contracts; manage projects concerning procurements and solicitations for contract services; maintain contract guidelines, procedures and templates; orientate agency staff to contract services and contractor selection process; orientate contractors to DoITT citywide contract procedures; track progress of assigned agency requests and active assignments; review and develop specifications for City procurements, including, but not limited to requests for proposals, request for services, and task orders: coordinate and oversee pre-bid conferences, vendor presentations, and vendor site visits: prepare contract registration documents for agencies; oversee vendor selection, evaluation and contract award; participate in contract negotiations; update procurement data collection systems: initiate change orders, renewals and extensions as required; provide assistance to agency project managers in coordinating their contracting needs; interact with oversight agencies, other City agencies and vendors; participate in special projects as required.</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</si>
  <si>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</si>
  <si>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The preferred candidate should possess the following: Knowledge of the IT systems development life cycle; familiarity with IT project management and quality assurance methodologies; knowledge of City procurement rules and procedures including the Procurement Policy Board Rules; understanding of business contracts; familiarity with NYC agency operations and oversight functions; previous experience in a municipal environment; experience in contract administration, financial management or procurement; experience with information technology and professional services contracts; exceptional knowledge and proficient use of Microsoft Office programs such as Excel. Access, Word, PowerPoint, Visio and Project Management software; outstanding team building and customer service skills; organized, flexible and the ability to handle multiple tasks simultaneously under tight deadlines; excellent interpersonal, communications, presentation, and superior writing skills; team player who works well with technical and non-technical resources; and the ability to make decisions independently.</t>
  </si>
  <si>
    <t>For City employees, please go to Employee Self Service (ESS), click on Recruiting Activities &gt; Careers, and search for Job ID #235276 For all other applicants, please go to www.nyc.gov/jobs/search and search for Job ID #235276 -or-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</si>
  <si>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Summer Graduate Intern</t>
  </si>
  <si>
    <t>Property Collect&amp; Account Appl</t>
  </si>
  <si>
    <t>Project Analyst</t>
  </si>
  <si>
    <t>Proficient in Microsoft Office Suite Excellent analytical, organizational and communication skills; Knowledge of project schedule and cost management.</t>
  </si>
  <si>
    <t>For City Employees, please go to  Employee Self Service (ESS), click on Recruiting Activities/Careers and Search for Job ID # 234408.  For all other applicants, please go to  www.nyc.gov/jobs, go to Search for Open NYC Jobs and click on Non-Employee, Login to search for Job ID # 234408.  Do not email mail or fax your resume to DDC directly. No phone calls will be accepted.</t>
  </si>
  <si>
    <t>Deputy Chief, Engineering &amp; Metrics</t>
  </si>
  <si>
    <t>Sewer Analysis - T/L</t>
  </si>
  <si>
    <t>Knowledge of large municipal sewer systems Excellent Technical writing skills MS Excel and Database knowledge, MS Access preferable  Experience supervising staff</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</si>
  <si>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</si>
  <si>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Deputy Chief, Survey &amp; Investigations</t>
  </si>
  <si>
    <t>Knowledge of large municipal sewer systems Confined space entry experience  Excellent Technical writing skills MS Excel and Database knowledge, MS Access preferable  Supervisory experience</t>
  </si>
  <si>
    <t>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</si>
  <si>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CERTIFIED IT ADMINISTRATOR (LAN/WAN), LEVEL 4</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</si>
  <si>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the SAN and the VTL. Monitors capacity and bandwidth utilization to establish trends and project needs and growth forecasts. Serves as the in-house expert and authority regarding network communications and connectivity issues.</t>
  </si>
  <si>
    <t>Minimum 5 years of experience planning, designing, configuring, installing, troubleshooting and maintaining data and voice networks. Experience in performance and capacity monitoring required.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  *Cisco Certified Network Professional certification required.*  Please note: Certified IT Administrator LAN/WAN, Exam # 6049 has opened from May 4, 2016 - May 24, 2016.</t>
  </si>
  <si>
    <t>Click the 'apply now' button to apply.  Please add job vacancy number, 009-16-0017A, to your resume and cover letter.</t>
  </si>
  <si>
    <t>Network Design Engineer</t>
  </si>
  <si>
    <t>Special Note: Taking and passing the Certified IT Administrator (LAN/WAN) civil service exam will be necessary to maintain employment with the City of New York. Filing for this exam is tentatively scheduled for May 2016.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   For City employees, please go to Employee Self Service (ESS), click on Recruiting Activities &gt; Careers, and search for Job ID #234614 For all other applicants, please go to www.nyc.gov/jobs/search and search for Job ID #234614 -or-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</si>
  <si>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City Park Worker (FULL-TIME)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</si>
  <si>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is in partnership with various City agencies to construct green infrastructure bioswale systems, primarily within the right-of-way, for the purposes of stormwater capture and improved water quality of NYC waterways.  The majority of bioswales will be sited in Brooklyn, Queens, and the Bronx.  DEP is responsible for the maintenance and upkeep of these green infrastructure systems.  Green infrastructure bioswales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</si>
  <si>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Selected candidates will be employees of DEP.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</si>
  <si>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(REVISED) Deputy Director for Disaster Recovery</t>
  </si>
  <si>
    <t>CP Disaster Recovery-Vp</t>
  </si>
  <si>
    <t>VP for Disaster Recovery</t>
  </si>
  <si>
    <t>Please read this posting carefully to make certain you meet the qualification requirements before applying to this position.   The Deputy Director will provide management and oversight of staff and consultants responsible for executing Disaster Recovery construction projects; monitor the progress of projects; evaluate staff performance; and prepare management reports and analysis as required by the Director.  Responsibilities include, but are not limited to the following: 1.	Oversee emergency/temporary repairs at Hurricane Sandy-impacted developments. 2.	Serve as liaison between Disaster Recovery construction team and property management from planning through construction completion.  3.	Prepare status reports and summarize issues that require senior management attention.  4.	Collect and analyze exception reports and determine corrective action, if necessary.  5.	Monitor vendor payment and change order process. 6.	Oversee spending and tracking of various grants including FEMA, HUD, and other funding sources. 7.	Work closely with Budget and Financial Planning Department to outline projects, review actual cost viability and advise project schedule. 8.	Create detailed tracking mechanics to proactively prepare for audits. 9.	Ensure compliance with all reporting requirements.  10.	Accompany Site Safety team on inspections. 11.	Respond to emergencies and inquiries as needed.  12.	Ensure continued service to residents throughout construction phase.  13.	Along with resident outreach team, maintain constant and consistent communication to residents and internal stakeholders. 14.	Make presentations to residents, professional, business, elected officials, community groups and other stakeholders.  15.	Provide direction as needed to staff on key decisions including change orders, non- conforming work, schedule issues, design, withholding payment, punch-lists, close-out and other issues. 16.	Evaluate staff performance; mentor and provide recommendations for corrective action, if necessary.  17.	Coordinate with Director on key support issues including: planning and budgeting, policies and procedures, human resource issues, logistics of equipment and vehicles, procurement of Architects/Engineers and construction contractors, payments to A/E and contractors, and data support. 18.	Perform other related duties at the request of the Director.</t>
  </si>
  <si>
    <t>(REVISED) Director for Disaster Recovery</t>
  </si>
  <si>
    <t>Please read this posting carefully to make certain you meet the qualification requirements before applying to this position.  Reporting to the Vice President for Disaster Recovery, the Director will provide leadership and oversight of staff and consultants responsible for executing front-line management of more than $3 Billion in active construction projects.  Responsibilities include, but are not limited to the following:   1.	Provide management and oversight of all Disaster Recovery related construction projects. 2.	Monitor performance of Disaster Recovery consultants.  3.	Coordinate scoping and physical work between Elected Officials, Resident Associations, Contractors, various NYCHA departments (Finance, Technical Services, Property Management, IT, Office of Security), and Capital Projects Department staff.  4.	Manage workflow to ensure that completion of work is within budget, on time and with quality workmanship. 5.	Oversee Board Resolution process. 6.	Oversee spending and tracking of various grants including FEMA, HUD, and other funding sources. 7.	Work closely with Budget and Financial Planning Department to outline projects, review actual cost viability and advise project schedule. 8.	Create detailed tracking mechanics to proactively prepare for audits.  9.	Ensure compliance with all reporting requirements.  10.	Serve as the point person to NYS Department of Homeland Security Emergency Services as it relates to FEMA fund draws. 11.	Develop and monitor Disaster Recovery Procedure Manual.  12.	Create NYCHA-wide long term resiliency plan.  13.	Communicate with elected officials, sponsor and/or resident leadership; address requests and resolve issues or concerns.  14.	Manage relationships with external New York City agencies, including Department of Buildings, Office of Management and Budget, Department of Environmental Protection.  15.	Coordinate with Capital Projects Administration, Quality Assurance and Office of Design on key support issues.  16.	Make progress presentations to residents and other stakeholders.  17.	Respond to emergencies as needed.  18.	Coordinate with PMO, Law Department and Risk Finance Department for insurance claim issues.  19.	Prepare for transition from consultants to NYCHA staff.  20.	Evaluate staff performance and provide recommendation for corrective action if necessary.</t>
  </si>
  <si>
    <t>ECTP Radio Test Engineer</t>
  </si>
  <si>
    <t>ECTP</t>
  </si>
  <si>
    <t>For City Employees, please go to Employee Self Service (ESS), click on Recruiting Activities &gt; Careers, and search for Job ID #234672 For all other applicants, please go to www.nyc.gov/jobs/search and search for Job ID #234672 -or-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</si>
  <si>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Deputy Director of Clinical &amp; Scientific Affairs, Bureau of Chronic Disease Prevention and Tobacco Control</t>
  </si>
  <si>
    <t>Apply online with a cover letter to https://a127-jobs.nyc.gov/  In the Job ID search bar, enter: job ID number # 234741.   We appreciate the interest and thank all applicants who apply, but only those candidates under consideration will be contacted.</t>
  </si>
  <si>
    <t>Directior of Transition</t>
  </si>
  <si>
    <t>The Director of Transition Technologies is responsible for managing all client server and legacy application development and integration carried out by TSD.  The candidate will report to the Executive Director of Application Development and Support.   The Director will assist in formulating the organization's future direction and supporting technical initiatives. The candidate will monitor and direct the implementation of strategic technology plans and develop solutions across multiple platforms that serve the needs of all business areas within HPD.  The candidate will work closely with other areas in the organization which includes Enterprise Architecture, Business Analysis, Visualization and Network Infrastructure.</t>
  </si>
  <si>
    <t>10+ years experience in the management, development and support of systems in client server, midrange and/or enterprise server computing environments.  5+ years in a technical role supervising technical staff.  Broad, state-of-the-art technology awareness that can be applied creatively to business problems and opportunities.  Well versed with .Net technologies, PowerBuilder, object oriented coding methodologies and Oracle Database  Superb leadership, communication, written and interpersonal skills.  Strong organizational skills to manage a diverse project portfolio and IT resources.  Demonstrated experience in application development.  Ability to understand strategic objectives and rapidly suggest solutions.  Innovative problem-solving skills.  Strong organizational and time management skills.  Ability to communicate with and understand the needs of non-technical internal clients, and senior management.  Hands-on experience with relational database design and implementation.  Experience in a housing or real estate organization.</t>
  </si>
  <si>
    <t>Supervisor (Watershed Maintenance)</t>
  </si>
  <si>
    <t>SUPERVISOR (WATERSHED MAINTENA</t>
  </si>
  <si>
    <t>1 Murray Hulbert Ave, Staten I</t>
  </si>
  <si>
    <t>Richmond Chlortn Cty Oprtn 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</si>
  <si>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seeks to hire a Supervisor, Watershed Maintenance Level I for the Division of Distribution Operations, Richmond Chlorination, located in Staten Island, NY.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general supervision, selected candidate supervises one or more crews of Watershed Maintainers and other subordinate personnel in the operation, maintenance, repair and inspection of water supply facilities and all their equipment and properties; supervises operations of vital disinfection equipment; makes frequent field inspection visits to various locations to assess condition and ensure proper maintenance and repair;  supervises valve operations; ensures that facilities and work methods are in compliance with environmental, health, and safety regulations and policies; using current Computerized Maintenance Management System (CMMS), stores and tracks all maintenance activities and prepares reports as needed.  License Requirement: Must possess and maintain a Grade 2B Water Treatment Operator License.</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</si>
  <si>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</si>
  <si>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</si>
  <si>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Backup Administrator</t>
  </si>
  <si>
    <t>For City employees, please go to Employee Self Service (ESS), click on Recruiting Activities &gt; Careers, and search for Job ID #234743 For all other applicants, please go to www.nyc.gov/jobs/search and search for Job ID #234743 -or-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</si>
  <si>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Assistant General Counsel, Office of General Counsel/Legal Affairs</t>
  </si>
  <si>
    <t>The New York City Department of Health and Mental Hygiene (DOHMH) is one of the largest public health agencies in the world. The Office of Legal Affairs at the DOHMH provides legal support for the agency and its many public health functions serving more than 8 million New Yorkers.   DUTIES WILL INCLUDE BUT NOT BE LIMITED TO:   --Represent the agency at hearings, conferences and trials before the Office of Administrative Trials and Hearings (OATH).  --Prepare and serve petitions; assemble evidence to support charges to be heard by an Administrative Law Judge.  --Research and prepare briefs, motions, legal opinions, memoranda and other legal papers.  --Determine the advisability of presenting witnesses, admissibility of types of evidence and matters of legal strategy.  --Advise on legal aspects of enforcement and administration of acts, rules, laws and regulations.</t>
  </si>
  <si>
    <t>--Background in administrative law; litigation experience; strong organizational skills  --Excellent oral and written communication skills  --Minimum of six months supervisory experience.</t>
  </si>
  <si>
    <t>Apply online with a cover letter to https://a127-jobs.nyc.gov/  In the Job ID search bar, enter: job ID number # 234744.  We appreciate the interest and thank all applicants who apply, but only those candidates under consideration will be contacted.</t>
  </si>
  <si>
    <t>ECTP Associate</t>
  </si>
  <si>
    <t>For City employees, please go to Employee Self Service (ESS), click on Recruiting Activities &gt; Careers, and search for Job ID #234831 For all other applicants, please go to www.nyc.gov/jobs/search and search for Job ID #234831 -or-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</si>
  <si>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seeks to hire a Supervisor, Watershed Maintenance Level II for the Division of Distribution Operations, Richmond Chlorination, located in Staten Island, NY.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general supervision, selected candidate will oversee the work of all Level I Supervisors and their crews in the operation, maintenance, repair and inspection of water supply facilities and all their equipment and properties; supervises operations of vital disinfection equipment; makes frequent field inspection visits to various locations to assess condition and ensure proper maintenance and repair work; ensures that facilities and work methods are in compliance with environmental, health, and safety regulations and policies; liaisons with operations staff and bureau EHS; reviews treatment reports, approves chemical dosing adjustments; develop, review, and/or approve standard operating procedures; reports adverse issues such as treatment equipment breakdowns, chemical dosing issues, and structural failures to management; prepares and submits purchase requisitions for labor, supplies and equipment; develops work schedules to ensure that needs are met by assigning adequate crews with appropriate equipment needed to perform work; using current Computerized Maintenance Management System (CMMS) stores and tracks all maintenance activities; prepares reports as needed.   License Requirement: Must possess and maintain a Grade 2B Water Treatment Operator License.</t>
  </si>
  <si>
    <t>ADMIN TRIALS AND HEARINGS</t>
  </si>
  <si>
    <t>Facilities &amp; Security Coordinator</t>
  </si>
  <si>
    <t>OATH-Central Office Admin</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</si>
  <si>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</si>
  <si>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DIRECTOR OF STRATEGY AND ANALYTICS</t>
  </si>
  <si>
    <t>o At least three years of satisfactory professional experience in a research and / or analytical role; o Experience in managing staff; o Advanced degree (MPA / MBA with a policy focus preferred); o Intermediate skills in MS Excel (e.g. pivot tables, VLOOKUP function, descriptive statistics); o Proficiency in MS Access (creating queries); o Familiarity with SPSS, SAS, R or other statistical analysis software; o Experience in creating presentations of analytical findings and calculations in MS Power Point; o Experience with identifying, analyzing and interpreting data trends, and preparing reports; o Well-developed ability to distil complex information into its essential components and concepts; o Capable of working in a fast-paced environment, managing multiple projects simultaneously, and prioritizing assignments; o Outstanding writing, presentation, and communications skills; ability to communicate efficiently and comfortably with executive staff; o Excellent project management skills including planning, implementation and follow-through; o Familiarity with New York City's procurement process is a plus.</t>
  </si>
  <si>
    <t>To apply for this position, please email your resume and cover letter including the following subject line: Director of Strategy and Analytics to: careers@sbs.nyc.gov  Salary range for this position is: $65,000-$72,000 per year.  NOTE: Only those candidates under consideration will be contacted.  If you do not have access to email, mail your cover letter &amp; resume to:  NYC Department of Small Business Services  Human Resources Unit  110 William Street  New York, New York 10038</t>
  </si>
  <si>
    <t>BUYER ENGAGEMENT SPECIALIST, BUYER SERVICES</t>
  </si>
  <si>
    <t>The goals of the division are to increase and retain the number of certified minority- and women-owned business enterprises (M/WBEs); increase the number of M/WBEs winning government contacts, and increase overall M/WBE participation in private and public sector contracting.  SBS is seeking a Buyer Engagement Specialist for the Buyer Services Unit to provide services and support to City Buyers (Mayoral agencies, prime contractors, and other authorities) by using analytical tools and other methods to aggressively increase the volume and frequency of contracts awarded to Minority and Women-owned businesses.  Specific Responsibilities: 1. Under the supervision of the Director of Buyer Services, provide direct support to City Buyers (agency procurement staff and prime contractors) to ensure compliance with the Local Law 1 Citywide utilization goals and other metrics used for measuring agency data trends, including the support and development of annual agency utilization plans and quarterly meetings of M/WBE Officers with the Director of the M/WBE Program.  2. Research and analyze City agency contract data, procurement practices, needs, and requirements for the purpose of interpreting data trends and identifying areas of opportunity for M/WBEs, including availability of vendors, procurement and capacity building opportunities.  3. Assist City Buyers with the development and use of analytical tools to improve performance.  4. Review City contract awards to determine areas where product and service needs are changing, and identify areas to consider for the recruitment of MWBEs that may be underutilized.  5. Conduct trainings for City Buyers on requirements of the M/WBE Program, program and policy changes, and other relevant information and best practices.  6. Coordinate various resources and activities to connect Buyers and M/WBE vendors, including planning and participating in networking events, workshops, training sessions, and other related activities.  7. Manage web-content and update accordingly.  8. Assist with special projects as needed.</t>
  </si>
  <si>
    <t>Strong working knowledge of Microsoft Excel, Access, PowerPoint, and Visio. Ability to analyze and evaluate data and processes. Comfort working in a fast-paced environment, managing multiple projects simultaneously, and prioritizing assignments. Experience working with cross-functional teams and diverse groups of people. Strong interpersonal and written/verbal communication skills. Positive attitude, self-motivated, organized and detail oriented. Familiarity with government procurement processes. Foreign language skills are a plus.</t>
  </si>
  <si>
    <t>To apply for this position, please email your resume and cover letter including the following subject line:Buyer Engagement Specialist to: careers@sbs.nyc.gov  Salary range for this position is: $60,000 per year.  NOTE: Only those candidates under consideration will be contacted.  If you do not have access to email, mail your cover letter &amp; resume to: NYC Department of Small Business Services Human Resources Unit 110 William Street New York, New York 10038</t>
  </si>
  <si>
    <t>College Aide, Bureau of Public Health Training</t>
  </si>
  <si>
    <t>** College Aide (2nd Year Grad.)  The Provider Education Program is dedicated to increasing interest in and awareness of community health promotion and disease prevention among health care providers through education and wide-ranging communication. PEP produces City Health Information, a monthly bulletin for New York City health care providers with clear, practical, evidence-based clinical guidance on topics central to NYC public health.   DUTIES WILL INCLUDE BUT NOT BE LIMITED TO:   --Create a formatted e-mail template for City Health Information based on current design and incorporating recommended changes, Layout content into e-mail template.  --Test and schedule dissemination of finalized issue(s).  --Set-up and monitor provider subscriber list(s) integrating existing e-mail lists and subscription points.  --Track basic performance metrics and summarize baseline measurements and identify preliminary trends.</t>
  </si>
  <si>
    <t>Apply online with a cover letter to https://a127-jobs.nyc.gov/.  In the Job ID search bar, enter: job ID number # 233933.    We appreciate the interest and thank all applicants who apply, but only those candidates under consideration will be contacted.</t>
  </si>
  <si>
    <t>Timekeeper</t>
  </si>
  <si>
    <t>Payroll/Timekeeping Unit</t>
  </si>
  <si>
    <t>Please note in order to be considered for this position, you must be hold a Permanent Civil Service Title for Clerical Associate. Only candidates in the permanent title of Clerical Associate will be considered.</t>
  </si>
  <si>
    <t>All current City Employees may apply by going to Employee Self Service (ESS) http://cityshare/ess  Click on Recruiting Activities/Careers and Search for Job ID # 233937.  All other applicants, please go to  www.nyc.gov/career/search  and search for Job ID# 233937.  PLEASE DO NOT EMAIL, MAIL OR FAX YOUR RESUME TO DOI DIRECTLY.</t>
  </si>
  <si>
    <t>Senior Forensic MortuaryTechnician</t>
  </si>
  <si>
    <t>TO APPLY, PLEASE SUBMIT RESUME AND COVER LETTER TO: https://a127-jobs.nyc.gov   JOB ID #234913  NO PHONE CALLS PLEASE</t>
  </si>
  <si>
    <t>Statistical Data Analyst, Disease Control Administration</t>
  </si>
  <si>
    <t>--Demonstrated experience conducting analyses using SAS  --Advanced programming skills in SAS, including PROC SQL and macro, SAS certification preferred  --Familiar with at least one of the script languages, such as R or Python  -- Knowledgeable about GIS concepts, analytical techniques and tools (ArcGIS)  -- Experience working with disease surveillance data  -- Experience with study design, statistical analyses and data management in public health or social science programs, including managing, cleaning and analyzing large datasets  -- Familiar with advanced statistic methods and models, such as multivariate linear regression, logistic regression,  ANOVA, survival analysis  -- Ability to develop proper analytic solutions according to research questions  -- Ability to perform the extraction, manipulation, and analysis of data from large relational databases  -- Experience with data table and stored procedure design, and Data Transformation Services and matching technology such as Link Plus or Quality Stage  -- Experience working in SQL, Microsoft Excel, Access and PowerPoint; Highly organized and detailed oriented  -- Ability to work independently and as part of a team; Excellent written and verbal communication skills.</t>
  </si>
  <si>
    <t>Apply online with a cover letter to https://a127-jobs.nyc.gov/  In the Job ID search bar, enter: job ID number # 234914.    We appreciate the interest and thank all applicants who apply, but only those candidates under consideration will be contacted.</t>
  </si>
  <si>
    <t>The Fire Department of the City of New York (FDNY) seeks a full-time Staff Analyst to work in the Bureau of Fleet Services.  Under supervision, with some latitude for independent initiative and judgment, the successful candidate will:  Collect and analyze data related to the Citywide mandated database Fleet Focus tracking all aspects of expenditures to FDNY fleet.  Make recommendations as required. Maintain liaison with or coordinates with various Citywide or bureau personnel in regards to findings with recommendations to improve efficiencies.   Perform professional and/or administrative work of ordinary difficulty and responsibility.   Prepare and maintain weekly reports for senior management indicating vehicle out of service rates, average and costs.</t>
  </si>
  <si>
    <t>Microsoft Office skills.</t>
  </si>
  <si>
    <t>The preferred candidate should have excellent written and verbal communication skills. excellent interpersonal skills; demonstrable ability to develop verbal and written presentations</t>
  </si>
  <si>
    <t>CERTIFIED IT ADMINISTRATOR (LAN/WAN)</t>
  </si>
  <si>
    <t>NYCERS seeks a Certified IT Administrator (LAN/WAN), level I to join their Business Support Services Unit in the Information Technology division. The individual will join a team of technicians who support 450 users in two locations. The technician will be responsible for identifying, diagnosing, and resolving service requests via phone, email and in person. The following is a list of technologies the individual will be required to support: Windows 7, Citrix XenApp, Citrix XenDesktop, Printers, Active Directory Account Management, Microsoft Office 2010, Adobe and a number of third party products. The technician will be responsible for break fix support.   The technician will be required to: -effectively manage their time to meet ticket SLA's and project deadlines -work with minimal supervision and in a project team environment -troubleshoot problems and research solutions independently -clearly document installation and configuration steps -follow checklists/instructions as written to complete tasks</t>
  </si>
  <si>
    <t>Please click the ''apply'' button, when submitting your resume and cover letter please indicate JOB ID: 234921.</t>
  </si>
  <si>
    <t>UX / UI Designer</t>
  </si>
  <si>
    <t>Under the supervision of the Executive Director of Application Development and Integration, the User Experience/User interface designer will work closely with product owners, business analysts and product development to clarify and define business requirements as they apply to the user interfaces.  The UX/UI designer will develop logic flows, storyboards, personas, wireframes, mockups, sitemaps, prototypes and UI specifications.</t>
  </si>
  <si>
    <t>PSYCHIATRIST</t>
  </si>
  <si>
    <t>PSYCHIATRIST (PER HOUR)</t>
  </si>
  <si>
    <t>4 World Trade Center</t>
  </si>
  <si>
    <t>Customized Assist Svc-NM</t>
  </si>
  <si>
    <t>1. Possession of a valid license to practice medicine in the State of New York; and 2. Completion of three years of approved residency training in psychiatry.</t>
  </si>
  <si>
    <t>This assignment is field based</t>
  </si>
  <si>
    <t>CLICK ''APPLY NOW'' BUTTON.</t>
  </si>
  <si>
    <t>Supervising Public Health Adviser, Bureau of Maternal Infant and Reproductive Health</t>
  </si>
  <si>
    <t>1932 Arthur Ave, Bronx</t>
  </si>
  <si>
    <t>Maternal, Infant, &amp; Repr. Hlth</t>
  </si>
  <si>
    <t>Apply online with a cover letter to https://a127-jobs.nyc.gov/.  In the Job ID search bar, enter: job ID number # 234154.  We appreciate the interest and thank all applicants who apply, but only those candidates under consideration will be contacted.</t>
  </si>
  <si>
    <t>The Bureau of Child Care ensures that child care services in New York City operate in compliance with the New York City Health Code and New York State Social Service regulations, and are licensed or permitted as required by law.  The Bureau routinely inspects child care centers, home-based child care programs, after-school programs and summer camps to protect the health and safety of children while in the child care environment. The Bureau seeks to hire Public Health Sanitarians to conduct inspections of child care programs throughout New York City to enforce pertinent laws, rules and regulations.    DUTIES WILL INCLUDE BUT NOT BE LIMITED TO:   --Conduct periodic inspections of child care programs involving visual inspection of premises, review of documents and records, field testing and sample collection, as required.  --Prepare reports to document inspection findings in a complete, clear, accurate, and timely fashion.  --Review findings and instruct operators regarding remedial measures including but not limited to proper food handling, sanitation, vermin control and other areas of environmental health.  --Issue Tribunal summonses and hearing notices and may close establishments in cases of imminent danger.  --Determine site viability related to applications for permits to open a child care program under the NYC Health Code.  --Conduct special studies and surveys.   --Attend and testify at Tribunal hearings representing the NYC Department of Health and Mental Hygiene.</t>
  </si>
  <si>
    <t>Strong communication, analytic and observational skills; ability to deduce potential impacts of conditions or assess risk; writing skills including the ability to adequately describe observations in detail; computer skills including the use of mobile computing devices.</t>
  </si>
  <si>
    <t>Apply online with a cover letter to https://a127-jobs.nyc.gov/.  In the Job ID search bar, enter: job ID number # 234193.   We appreciate the interest and thank all applicants who apply, but only those candidates under consideration will be contacted.</t>
  </si>
  <si>
    <t>City Park Worker</t>
  </si>
  <si>
    <t>Arsenal 830 Fifth Ave, New Yor</t>
  </si>
  <si>
    <t>Deputy Comm of Operations</t>
  </si>
  <si>
    <t>ONLY CURRENT PARKS EMPLOYEES ARE ELIGIBLE TO APPLY.  If you have any questions regarding this vacancy or require a reasonable accommodation during the application process, please call the Personnel Division at 212-830-7851.  www.nyc.gov/parks</t>
  </si>
  <si>
    <t>Parks Employees: 1) Apply through Employee Self Service (ESS) under Recruiting Activities 2) Search for Job ID#: 234968  Include your ERN on all correspondence.</t>
  </si>
  <si>
    <t>Clinical Program Assistant, Bureau of Maternal Infant and Reproductive Health</t>
  </si>
  <si>
    <t>** OPEN ONLY TO EMPLOYEES WHO ARE CURRENTLY SERVING A PERMANENT PRINCIPAL ADMINISTRATIVE ASSOCIATES.  YOU MUST CLEARLY STATE YOUR CIVIL SERVICE STATUS ON YOUR RESUME OR COVER LETTER.  ALL OTHER CANDIDATES WILL NOT BE CONSIDERED.  The Nurse-Family Partnership (NFP) Program within the Bureau of Maternal, Infant and Reproductive Health is a nationally replicated nurse home visiting program that has been rigorously evaluated for over 30 years &amp; has demonstrated significant improvements in pregnancy outcomes, parenting skills and family self-sufficiency. The NFP program began in NYC in 2003.   It is currently in all five boroughs and is the largest urban site in the nation.  DUTIES WILL INCLUDE BUT NOT BE LIMITED TO:   --Assist the Clinical Program Coordinator (CPC) &amp; Central Office PAA/Office Manager.  -- Track &amp; coordinate NYC NFP Nurse Trainings which include creating a tracking system for due dates as well as finding appropriate trainers, facilitate PO's, payments &amp; scheduling.  -- Assist w/coordinating Clinical Rotations for BSN's, MSN's, MPH's and MSW's in order to expand to more schools &amp; more NYC NFP sites.  -- Track expenditures &amp; invoices for private funding as well as assist CPC with writing of grant reports, Collect TANF reports.  --Assist with coordinating TCM activities, Oversee partnership with Baby Buggy, Get PIBS updates &amp; share with CPC, Assist CPC with QA activities.  --Collaborate with CPC &amp; other Central Office staff in planning of all NYC NFP events i.e.  Bi-annuals, Nurse Luncheons, etc.  -- Assist Central Office PAA as requested by CPC, Deputy Director or Program Director.</t>
  </si>
  <si>
    <t>Proficiency in Word &amp; Excel; excellent written &amp; verbal communication skills.</t>
  </si>
  <si>
    <t>Apply online with a cover letter to https://a127-jobs.nyc.gov/.  In the Job ID search bar, enter: job ID number # 235008.   We appreciate the interest and thank all applicants who apply, but only those candidates under consideration will be contacted.</t>
  </si>
  <si>
    <t>Senior Programmer</t>
  </si>
  <si>
    <t>83 Maiden Lane, New York Ny</t>
  </si>
  <si>
    <t>Information Technology</t>
  </si>
  <si>
    <t>All current City Employees may apply by going to Employee Self Service (ESS) http://cityshare/ess Click on Recruiting Activities/Careers and Search for the specific Job ID# 234199.  All other applicants, please go to www.nyc.gov/career/search and search for the specific Job ID# 234199.  Please do not email, mail or fax your resume to DOI directly. Submissions of resumes does not guarantee an interview. Due to the high volume of resumes DOI receives for positions, only selected candidates will be contacted.</t>
  </si>
  <si>
    <t>Executive Director, USB Analytics and Strategy</t>
  </si>
  <si>
    <t>COMPUTER OPERATIONS MANAGER (S</t>
  </si>
  <si>
    <t>1. Six (6) years of progressively responsible full-time paid experience supervising or administering computer operations involving a large-scale third generation computer at least 18 months of which shall have been in a managerial capacity.  2. Education at an accredited college or university may be substituted for the general experience described above (but not for the 18 months of managerial experience described above) at the rate of one year of college for 6 months of experience up to a maximum of 4 years college for 2 years or experience. In addition a Master of Business Administration, Master of Public Administration or any other Master's Degree in Management of Administration may be substituted for an additional year of general work experience. However, all candidates must possess the 18 months of administrative or managerial experience or managerial experience described above.</t>
  </si>
  <si>
    <t>Interested candidates should have excellent research and analytical skills and facility working with very large datasets.  Experience using research and analytics to improve an operation is highly desirable.  Communication skills, problem-solving skills, and the ability to prioritize, follow up, delegate, manage time, and engage in multiple tasks in a fast-paced collaborative environment are also essential.   Candidates should be able to quickly learn about new subject areas and should be comfortable working with diverse staff and organizational cultures.  Experience working in government or in other large organizations with multiple stakeholders is helpful.  Although not required, the successful applicant will likely have one or more of the following academic or professional experiences: data science, public administration, public policy, program or project management, business, economics, statistics, political science, or a related degree program. Experience with Excel, Access, PowerPoint, and/or other analytical software/languages such as GIS, SQL, Python, or R are strongly desired.</t>
  </si>
  <si>
    <t>12-26 31St Avenue Queens, N.Y.</t>
  </si>
  <si>
    <t>**OPEN TO PERMANENT EXTERMINATORS ONLY. YOU MUST CLEARLY STATE YOUR CIVIL SERVICE STATUS ON YOUR RESUME OR COVER LETTER. ALL OTHER CANDIDATES WILL NOT BE CONSIDERED.  The Bureau of Veterinary and Pest Control Services promotes and protects the health and quality of life for New York City residents and visitors by ensuring an environment free from animal-borne diseases, hazards and nuisances by controlling and regulating animals. The Exterminator performs exterminations to assure compliance with pertinent laws, rules and regulations governing environmental sanitation, safety and health especially as they pertain to city rat infestations.  DUTIES WILL INCLUDE BUT NOT BE LIMITED TO:   - Inspect premises and investigate complaints of infestation.  - Properly bait areas assigned according to the protocol, and maintain all appropriate and applicable city-issued equipment, materials and clothing regulation.  - Determine the appropriate method of extermination to be used, keep records of exterminating operations and make reports.   - Instruct the public on safety and precautions before and after application of pesticides.   - Post signs and alerts where pesticides have been applied in public areas.   - Operate city vehicles in accordance to NYS Laws, NYS DMV and City rules and regulation.</t>
  </si>
  <si>
    <t>Apply online with a cover letter to https://a127-jobs.nyc.gov/  In the Job ID search bar, enter: job ID number #235009 .    We appreciate the interest and thank all applicants who apply, but only those candidates under consideration will be contacted.</t>
  </si>
  <si>
    <t>Citywide Assistance Team Coordinator, Bureau of Mental Health</t>
  </si>
  <si>
    <t>Apply online with a cover letter to https://a127-jobs.nyc.gov/.  In the Job ID search bar, enter: job ID number # 235012.  We appreciate the interest and thank all applicants who apply, but only those candidates under consideration will be contacted.</t>
  </si>
  <si>
    <t>Early Childhood Educational Consultant, Bureau of Childcare</t>
  </si>
  <si>
    <t>The Bureau of Child Care ensures that child care services in New York City operate in compliance with the New York City Health Code and New York State Social Service regulations, and are licensed or permitted as required by law.  The Bureau routinely monitors child care centers, home-based child care programs, after-school programs and summer camps to protect the health and safety of children while in the child care environment.  The Bureau seeks to hire Early Childhood Education Consultants to monitor and make recommendations of child care programs throughout New York City to enforce pertinent laws, rules and regulations.   DUTIES WILL INCLUDE BUT NOT BE LIMITED TO:   --Monitoring and making recommendations for permitting of infant and group child care services and compiling data to support issuance or denial of permit.  --Providing on site assessment of permitted/unpermitted child care services regarding principles and conduct of early childhood programs.  --Investigating complaints about the operation of permitted child care services previously unknown to the bureau.  --Issuing notices of violation of the Health Code as required and testifying before hearing officers in contested cases.  --Developing compliance plans with service operators for correction of Health Code violations that do not warrant closing and making recommendation regarding closing of child care services having flagrant violations.  --Providing information and referral to parents, the general public, and agencies.   --Preparing and submitting statistical reports, as required and providing regular flow of specified data for computer systems.</t>
  </si>
  <si>
    <t>Apply online with a cover letter to https://a127-jobs.nyc.gov/.  In the Job ID search bar, enter: job ID number # 234201.   We appreciate the interest and thank all applicants who apply, but only those candidates under consideration will be contacted.</t>
  </si>
  <si>
    <t>Evidence and Property Control Specialist II</t>
  </si>
  <si>
    <t>TO APPLY, PLEASE SUBMIT RESUME AND COVER LETTER TO: https://a127-jobs.nyc.gov .   JOB ID #234202  NO PHONE CALLS</t>
  </si>
  <si>
    <t>APPLICATIONS DEVELOPER</t>
  </si>
  <si>
    <t>Fin Sys, Bus Analys</t>
  </si>
  <si>
    <t>FISA is seeking an experienced Applications Developer to support and enhance the Debt Management System (DMS). This application, which serves as the repository of information related to the bonds issued by the City of New York, is built with .NET framework, C#, and SQL Server. The developer is expected to gain proficiency with the DMS application data models and data dependencies so as to provide the best possible assistance to the business users and owners in their data access needs. The successful candidate will design and develop new application modules, database objects/ programming, and reports to support the business needs of DMS and other applications on a similar platform. As an application developer of the DMS team, the candidate will work closely with the business analysts, developers, and database administrators for the ongoing implementation and maintenance of DMS.</t>
  </si>
  <si>
    <t>P602</t>
  </si>
  <si>
    <t>External applicants please visit https://a127-jobs.nyc.gov/ to apply to Job ID # 235030. Current NYC employees may apply via Employee Self Service (ESS). While all complete applications will be given consideration, only candidates selected for an interview will be contacted by FISA.   FISA IS AN EQUAL OPPORTUNITY EMPLOYER.</t>
  </si>
  <si>
    <t>SCRIE / DRIE</t>
  </si>
  <si>
    <t>Business and Data Analyst Manager</t>
  </si>
  <si>
    <t>Systems Modernization-BTS</t>
  </si>
  <si>
    <t>Area of Study:  Economics, finance, accounting, business or public administration, human resources management, management science, operations research, political science, urban studies or a closely related field.</t>
  </si>
  <si>
    <t>PROGRAM MANAGER, VENDOR SERVICES / PTAC</t>
  </si>
  <si>
    <t>Defo Vendor Services</t>
  </si>
  <si>
    <t>To apply for this position, please email your resume and cover letter including the following subject line: Program Manager Vendor Services/PTAC to: careers@sbs.nyc.gov   Salary range for this position is: $42,000 - $48,000 per year  NOTE: Only those candidates under consideration will be contacted.  If you do not have access to email, mail your cover letter &amp; resume to:  NYC Department of Small Business Services  Human Resources Unit  110 William Street  New York, New York 10038</t>
  </si>
  <si>
    <t>Instrument Person</t>
  </si>
  <si>
    <t>SURVEYOR</t>
  </si>
  <si>
    <t>1B</t>
  </si>
  <si>
    <t>Prog Mgmt/Sss-Site Engineering</t>
  </si>
  <si>
    <t>Program Management/Site Engineering seeks 2 candidates who, under the direct supervision of a Party Chief, will assist in data collection to be used for the completion of various maps, such as topographical/property line, damage/acquisition, completion survey and plan &amp; profile maps for infrastructure construction projects. Other duties include assisting with the drafting of field sketches, level notes, and various documents pertaining to the maintenance of the assigned vehicle and survey equipment. Preference will be shown toward individuals who demonstrate knowledge in total stations, GPS, GIS, control surveying and digital levels. In addition the selected candidates should be knowledgeable with survey field calculations, coordinate systems, NYC final section maps, and interpreting legal descriptions, deeds and surveys.</t>
  </si>
  <si>
    <t>1. A baccalaureate degree from an accredited college or university in surveying, surveying engineering, surveying engineering technology or in similar surveying-related majors, and two years of full-time satisfactory land surveying experience; or    2. An associate degree from an accredited college or university in the surveying-related majors listed in ''1'' above, and four years of full-time satisfactory experience as described in ''1'' above; or    3. A four year high school diploma or its educational equivalent  approved by a State's Department of Education or a recognized accrediting organization and six years of full time satisfactory experience as described in ''1'' above; and    4. A motor vehicle driver license valid in the State of New York. This license must be maintained for the duration of employment.    In addition to meeting the ''Qualification Requirements'' for Assignment Level I - A above, to be assigned to Assignment Level I - B individuals must have at least one additional year of experience, for a minimum of three years of full-time  satisfactory experience as described under Qualification Requirement ''1'' above.    Additional Qualification Requirement For Assignment Level II In addition to meeting the ''Qualification Requirements'' for Assignment Level I - A above, to be assigned to Assignment Level II, individuals must have two additional years of experience for a minimum of four years of full-time satisfactory experience as described under Qualification Requirement ''1'' above.    Additional Qualification Requirement For Assignment Level III In addition to meeting the ''Qualification Requirements'' for Assignment Level I - A above, to be assigned to Assignment Level III, individuals must have three additional years of experience for a minimum of five years of full-time satisfactory experience as described under Qualification Requirement ''1'' above and must meet the ''License Requirements'' described below.   Additional License Requirement  Registration as a New York State Land Surveyor is required for appointment to Assignment Level III. To be assigned to officially sign off on land surveying work, a  Surveyor - Assignment Level II must be a registered New York State Land Surveyor.</t>
  </si>
  <si>
    <t>For City Employees, please go to Employee Self Service (ESS), click on Recruiting Activities/Careers and Search for Job ID # 235460.  For all other applicants, please go to www.nyc.gov/jobs, go to Search for Open NYC Jobs and click on Non-Employee Login to search for Job ID # 235460.   Do not email mail or fax your resume to DDC directly. No phone calls will be accepted.</t>
  </si>
  <si>
    <t>Research Scientist, Bureau of Chronic Disease Prevention and Tobacco Control</t>
  </si>
  <si>
    <t>Apply online with a cover letter to https://a127-jobs.nyc.gov/  In the Job ID search bar, enter: job ID #:235461.   We appreciate the interest and thank all applicants who apply, but only those candidates under consideration will be contacted.</t>
  </si>
  <si>
    <t>Tax Mapping Unit</t>
  </si>
  <si>
    <t>Legislative Analyst</t>
  </si>
  <si>
    <t>LEGISLATIVE ASSISTANT (HPD)</t>
  </si>
  <si>
    <t>State Legislative Affairs</t>
  </si>
  <si>
    <t>1.          Exceptional project management, organizational, analytical, quantitative and qualitative skills.  2.	Excellent verbal and written communication skills; strong attention to details.</t>
  </si>
  <si>
    <t>Neighborhood Health Promoter, Neighborhood Health Action Centers/Center for Health Equity</t>
  </si>
  <si>
    <t>--Existing knowledge of the community and the Neighborhood Health Action Center's catchment area  --Excellent communication and presentation skills   --Comfortable with doing research and writing reports   --Understanding of some community health data   -- Ability to work with multiple community members.    **40 hours/week</t>
  </si>
  <si>
    <t>Apply online with a cover letter to https://a127-jobs.nyc.gov/  In the Job ID search bar, enter: job ID number # 236273.    We appreciate the interest and thank all applicants who apply, but only those candidates under consideration will be contacted.</t>
  </si>
  <si>
    <t>Neighborhood Coordinator, Neighborhood Health Action Centers/Center for Health Equity</t>
  </si>
  <si>
    <t>The Center for Health Equity aligns its efforts in advancing health equity across the City and ensures that it deploys resources to reduce health and mental hygiene disparities across all neighborhoods in NYC. The Center will work in collaboration with community-based partners, building on the work of the District Public Health Offices and others have pursued over the years.   The Neighborhood Health Hubs will build on these goals by providing physical space in our District Health buildings for co-location of community-based organizations (CBOs), providers of medical services, and other NYC government agencies. The aim is to move beyond current models of collaboration and to foster cross-sectorial work that addresses the root causes of health inequities in communities with the greatest burden of disease while building on the wealth of existing assets in those neighborhoods.   DUTIES WILL INCLUDE BUT NOT BE LIMITED TO:   Under the direction of the Neighborhood Leader, the Neighborhood Coordinator will act as the community organizer for the Neighborhood Health Hubs.   --Develop and implement a community involvement process with all the partners and stakeholders co-located within the Neighborhood Health Hub.   --Develop a strong relationship with all partners within the Hub including the NYC government agencies, community based and private organizations, medical and health providers.   --Provide guidance and technical assistance to all Hub tenants around community health assessments and planning.   --Provide the Neighborhood Leader with reports on activities, issues and upcoming events related to the Neighborhood Health Hub.   --Provide recommendations the Neighborhood Leader on integrating a health equity lens to community organizing activities within the Neighborhood Health .   --Provide the Neighborhood Leader and other leadership with reports on activities, issues and upcoming events related to the Neighborhood Health Hub.   --Perform related assignments as required by the Neighborhood Leader.</t>
  </si>
  <si>
    <t>--3+ years of experience in: Community organizing, strategic planning, and facilitating cross-sector partnerships; experience in public health, particularly community engagement, partnership development and coalition building;   --Knowledge of and experience with principles of collective impact  --Deep understanding of and experience around community development and health issues in urban, underserved neighborhoods  --Knowledge of health and social service agencies  --Proven track record of coordinating partnerships and building a network; outstanding written and oral communication skills  --Strong facilitation and presentation skills, including design of publicity materials; facility with technology  --Social media skills a plus  --Excellent analytic abilities, writing skills and interpersonal skills.</t>
  </si>
  <si>
    <t>Apply online with a cover letter to https://a127-jobs.nyc.gov/  In the Job ID search bar, enter: job ID number # 236229.   We appreciate the interest and thank all applicants who apply, but only those candidates under consideration will be contacted.</t>
  </si>
  <si>
    <t>Senior Investigator</t>
  </si>
  <si>
    <t>1) A baccalaureate degree from an accredited college; or 2) A four year high school diploma or its equivalent and an associate degree from an accredited college (or two years of coursework from an accredited baccalaureate program); and two years of satisfactory full-time experience in the field of investigation, auditing, law enforcement, security, inspection, or in a related field; or 3) Education and/or experience equivalent to 1 or 2 above.</t>
  </si>
  <si>
    <t>All current City Employees may apply by going to Employee Self Service (ESS) http://cityshare/ess Click on Recruiting Activities/Careers and Search for Job ID #235974. All other applicants, please go towww.nyc.gov/career/search and search for Job ID #235974.  NO PHONE CALLS, LETTERS OR FAXES ONLY THOSE CANDIDATES UNDER CONSIDERATION WILL BE CONTACTED.  Appointments are subject to Office of Management &amp; Budget approval for budgeted headcount.</t>
  </si>
  <si>
    <t>Data Analyst, Bureau of Communicable Diseases</t>
  </si>
  <si>
    <t>The Bureau of Communicable Disease oversees surveillance and outbreak investigations for &gt;70 reportable diseases.  Within BCD, the Viral Hepatitis Program conducts surveillance and research, policy and program development and implementation in the areas of prevention, care and treatment for hepatitis BC and C, and provider and community outreach, education and training.  This position will oversee data management and conduct analyses and surveillance projects related to viral hepatitis.   DUTIES WILL INCLUDE BUT NOT BE LIMITED TO:   --Conduct analyses of NYC Medicaid data including assessing trends in hepatitis C screening linkage to care and prescriptions of antiviral medications.  --Lead analytic projects to describe the epidemiology of viral hepatitis in NYC, including preparing a profile of Medicaid beneficiaries with hepatitis C, and present findings and prepare manuscripts.  -- Write SAS programs for automated processing, de-duplication, and quality control of surveillance data.  -- Conduct routine and ad-hoc analyses on surveillance data, including temporal and spatial analyses to identify citywide increases or changes in clinical or epidemiologic trends.  -- Help prepare summary reports for internal and external distribution and research papers describing surveillance methodologies and analysis results.</t>
  </si>
  <si>
    <t>SAS, ArcGIS, SQL. Experience with Salient or Medicaid claims, Maven and Tableau a plus.</t>
  </si>
  <si>
    <t>Apply online with a cover letter to https://a127-jobs.nyc.gov/  In the Job ID search bar, enter: job ID number # 235975.    We appreciate the interest and thank all applicants who apply, but only those candidates under consideration will be contacted.</t>
  </si>
  <si>
    <t>PS Budget Manager</t>
  </si>
  <si>
    <t>In compliance with Federal law, all persons hired will be required to verify identity and eligibility to work in the United States and to complete the required employment eligibility verification document form upon hire.  NOTE: This position is only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t>
  </si>
  <si>
    <t>Unless otherwise indicated, all positions require a five-day work week.</t>
  </si>
  <si>
    <t>TESTING COORDINATOR</t>
  </si>
  <si>
    <t>Legal Staff</t>
  </si>
  <si>
    <t>For City employees: Go to Employee Self-Service (ESS) - www.nyc.gov/ess and search for Job ID #:   For all other applicants: Go to www.nyc.gov/careers and search for Job ID #:   NOTE: ONLY THOSE CANDIDATES UNDER CONSIDERATION WILL BE CONTACTED, SUBMISSION OF A RESUME IS NOT A GUARANTEE THAT YOU WILL RECEIVE AN INTERVIEW. **NO PHONE CALLS, FAXES OR PERSONAL INQUIRIES PERMITTED. **  New York City Residency is Required Within 90 Days of Appointment.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</si>
  <si>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STORAGE AREA NETWORK (SAN) ADMIN</t>
  </si>
  <si>
    <t>Fin Sys, TechServ</t>
  </si>
  <si>
    <t>P180</t>
  </si>
  <si>
    <t>External applicants please visit https://a127-jobs.nyc.gov/ to apply to Job ID # 235980. Current NYC employees may apply via Employee Self Service (ESS). While all complete applications will be given consideration, only candidates selected for an interview will be contacted by FISA.   FISA IS AN EQUAL OPPORTUNITY EMPLOYER.</t>
  </si>
  <si>
    <t>LL44 Transparency Manager</t>
  </si>
  <si>
    <t>Performance Mgmt. &amp; Analytics</t>
  </si>
  <si>
    <t>Genetic Counselor</t>
  </si>
  <si>
    <t>OCME-Molecular Genetics</t>
  </si>
  <si>
    <t>TO APPLY, PLEASE SUBMIT RESUME AND COVER LETTER TO: https://a127-jobs.nyc.gov.  JOB ID # 236461  NO PHONE CALLS</t>
  </si>
  <si>
    <t>Project Specialist, Bureau of Early Intervention</t>
  </si>
  <si>
    <t>**OPEN TO PERMANENT CLERICAL ASSOCIATES ONLY. YOU MUST CLEARLY STATE YOUR CIVIL SERVICE STATUS ON YOUR RESUME OR COVER LETTER.  ALL OTHER RESUMES WILL NOT BE CONSIDERED.  Early Intervention (EI)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--Complete data entry activities for the timely submission of case information into appropriate program databases.  --Review and update records in NYEIS/OPT Pre-K for transportation SAs in accordance to the Bureau's policy and procedure.   --Review data in OPT and NYEIS for discrepancy and follow-up accordingly with the appropriate individuals/entities.  --Work with provider community to guarantee clear documentation of service delivery, ensuring timely payment for services rendered and assisting with the program's regulatory responsibility to monitor service delivery.  --Special projects as assigned</t>
  </si>
  <si>
    <t>Preference will be given to individuals with excellent phone, computer and writing skills. Additionally, good communication and good organizational skills and the ability to work under pressure and respond to time frames are required.</t>
  </si>
  <si>
    <t>Apply online with a cover letter to https://a127-jobs.nyc.gov/  In the Job ID search bar, enter: job ID number # 236067.   We appreciate the interest and thank all applicants who apply, but only those candidates under consideration will be contacted.</t>
  </si>
  <si>
    <t>In Rem Research Supervisor</t>
  </si>
  <si>
    <t>In compliance with federal law, all persons hired will be required to verify identity and eligibility to work in the United States and to complete the required employment eligibility verification document form upon hire.  Only permanent and non-competitive Principal Administrative Associates are eligible to apply. Please include your Employee Identification Number (EIN) when applying.</t>
  </si>
  <si>
    <t>Program Analyst</t>
  </si>
  <si>
    <t>OATH-Tribunal</t>
  </si>
  <si>
    <t>Preference will be given to candidates who can demonstrate exceptional data entry, computer, and telephone communication skills; excellent customer service, organizational and interpersonal skills; knowledge of mediation or capacity to be trained in conflict resolution. Flexible, able to work independently within a team-based environment and willing to adapt to responsibilities according to program needs. History of volunteerism, such as service in the AmeriCorps or Peace Corps, is viewed favorably.</t>
  </si>
  <si>
    <t>Database Administrator</t>
  </si>
  <si>
    <t>5+ years Oracle 10G/11G DBA experience in a small-to-mid-scale computing environment.  5+ Years SQL experience in a small-to-mid-scale computing environment.  Oracle Enterprise Manager toolset; RMAN. SQL Enterprise Management tools. Oracle/SQL Reporting features. Excellent communication and documentation skills.  PL/SQL and Shell scripting. Knowledge of Java a plus.</t>
  </si>
  <si>
    <t>All current City Employees may apply by going to Employee Self Service (ESS) http://cityshare/ess Click on Recruiting Activities/Careers and Search for the specific Job ID# 235499.  All other applicants, please go to www.nyc.gov/career/search and search for the specific Job ID#235499.  Please do not email, mail or fax your resume to DOI directly. Submissions of resumes does not guarantee an interview. Due to the high volume of resumes DOI receives for positions, only selected candidates will be contacted.</t>
  </si>
  <si>
    <t>Mediation Coordinator</t>
  </si>
  <si>
    <t>Preference will be given to candidates who can demonstrate exceptional communication, public speaking and interpersonal skills; excellent writing, organizational and analytical abilities; substantial experience in case management, marketing or program development and research in a dispute resolution or mediation program; experience in understanding and managing work place conflict and demonstrated interest in mediation and conflict resolution. Minimum of 2 years mediation experience a must. Workplace mediation experience preferred. History of volunteerism, such as service in the AmeriCorps or Peace Corps, is viewed favorably.</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</si>
  <si>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</si>
  <si>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Inspector-Elevators Repair</t>
  </si>
  <si>
    <t>ENS- Elevators Repair Unit</t>
  </si>
  <si>
    <t>LICENSE REQUIREMENTS  * Must possess a Motor Vehicle Driver License valid in the State of New York. This license must be maintained for the duration of employment.  PREFERRED SKILLS  * Preference will be given to candidates who have at least two years of experience within the field of elevators.    *Strong experience in the assembly, installation, repair or design of elevators; or as a maintenance elevator mechanic  with a recognized elevator manufacturer; or as a maintenance elevator mechanic working on various standard makes of elevators  * Strong, working knowledge of and the ability to interpret the building Code, Elevator Code and other rules, regulations and legislation as they apply to the legality of elevator related work (modification, alteration and/or repair of elevators in the City of New York).  * Strong Computer Skills including the use of Microsoft Word, Excel and Windows.  *Excellent verbal and writing communication skills.</t>
  </si>
  <si>
    <t>Deputy Agency Chief Contracting Officer</t>
  </si>
  <si>
    <t>OFC. Of Purchasing &amp; Contracts</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</si>
  <si>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</si>
  <si>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Click the ''Apply Now'' button.   While we appreciate every applicant's interest, only those under consideration will be contacted.</t>
  </si>
  <si>
    <t>PROGRAM ANALYST</t>
  </si>
  <si>
    <t>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    ONLY THOSE WHO CAN PROVIDE PROOF OF FILING FOR THE ADMINISTRATIVE STAFF ANALYST SERVICE EXAM WILL BE CONSIDERED</t>
  </si>
  <si>
    <t>To be determined / 35 hours per week (minimum)</t>
  </si>
  <si>
    <t>Hearing Officer</t>
  </si>
  <si>
    <t>HEARING OFFICER (PER SESSION)</t>
  </si>
  <si>
    <t>ECB-Hearing Officers-Manhattan</t>
  </si>
  <si>
    <t>1. A license to practice law in the State of New York, which must be maintained; and  2. Three years of recent satisfactory relevant legal experience subsequent to  admission to the bar.</t>
  </si>
  <si>
    <t>History of volunteerism, such as service in the AmeriCorps or Peace Corps, is viewed favorably.</t>
  </si>
  <si>
    <t>NOTE: No incumbent shall work more than 17 hours per week in any two consecutive weeks, or more than 1,000 hours per year.</t>
  </si>
  <si>
    <t>Structural Engineer for Waterfront Projects</t>
  </si>
  <si>
    <t>This vacancy is only open to current permanent city employees serving in the Associate Project Manager civil service title or on leave from the title.  www.nyc.gov/parks</t>
  </si>
  <si>
    <t>City employees: 1) Apply through Employee Self Service (ESS) under Recruiting Activities 2) Search for Job ID#: 236578  Include your ERN on all correspondence.</t>
  </si>
  <si>
    <t>Poison Information Specialist, Bureau of Environmental Health Administration</t>
  </si>
  <si>
    <t>**NOTE: Work schedule is 37.5 hours per week including Overnights, Weekends &amp; Holidays  The New York City Poison Control Center is a critical resource for both the medical community and the public and coordinates the Health Department's 24/7 response. The Poison Center provides emergency toxicology management recommendations and drug information to health care professionals and the general public. The Poison Center also monitors poisoning incidence citywide, strives to decrease unnecessary EMS &amp; emergency room visits and conducts community education to prevent poisonings.  The Poison Control Center (PCC) is an emergency medical hotline, open 24/7/365 to all inquiries regarding intentional and unintentional poisoning, decreasing medication errors, and responds to drug information inquiries from the public as well as healthcare providers. In addition, the PCC triages Health Department calls between the hours of 5pm &amp; 9am. The PCC receives over 95,000 calls and is staffed by Pharmacists, Nurses and Physician's Assistants. Failure to fill this position will result in a longer wait time in responding to calls which in turn can result in delayed diagnosis as well as increased utilization of EMS and longer wait times in Emergency Departments.  DUTIES WILL INCLUDE BUT NOT BE LIMITED TO:  --Provide emergency medical information to both the public and health care providers regarding calls about potential exposures &amp; poison or drug information inquiries.  --Triage all home calls and determine if a caller can be safely treated at home or refer to appropriate health care facility.  --Obtain a complete and thorough history from each caller and then make appropriate decisions and treatment recommendations.  --Handle all complex poisoning exposures with assistance and respond to drug information inquiries with assistance.  --Act as a liaison for the DOHMH after hours for various agencies, such as Epidemiology and Environmental Health.  --Supervise and train Poison Information Specialist, Level I.  --Upon Employment must be able to pass a Certification for Specialists in Poison Information (CSPI) exam and must maintain the re-certification.</t>
  </si>
  <si>
    <t>Must possess extensive knowledge of pharmacology and clear communication skills; second language skills are desired, but not required.     **NOTE: Work schedule is 37.5 hours per week including Overnights, Weekends &amp; Holidays</t>
  </si>
  <si>
    <t>Apply online with a cover letter to https://a127-jobs.nyc.gov/.  In the Job ID search bar, enter: job ID number # 236125.  We appreciate the interest and thank all applicants who apply, but only those candidates under consideration will be contacted.</t>
  </si>
  <si>
    <t>Executive Director, Health Access Equity Unit</t>
  </si>
  <si>
    <t>Apply online with a cover letter to https://a127-jobs.nyc.gov/  In the Job ID search bar, enter: job ID #: 236133.   We appreciate the interest and thank all applicants who apply, but only those candidates under consideration will be contacted.</t>
  </si>
  <si>
    <t>City Research Scientist, Bureau of the Public Health Laboratory</t>
  </si>
  <si>
    <t>The New York City Department of Health and Mental Hygiene (NYC DOHMH) Public Health Laboratory (PHL) is seeking to hire a qualified City Research Scientist II, to serve as a laboratory supervisor in the Microbiology Section.   DUTIES WILL INCLUDE BUT NOT BE LIMITED TO:   --Supervise, train, assign work and evaluate work performance of staff.  -- Assist supervisory staff in the operation of the BioThreat Response Unit and in the development and implementation of process improvements.  --Conduct investigations regarding agents of bioterrorism using independent judgment and initiative.  --Assist in the coordination of partners within the Agency as well as local and federal partners on investigations.  --Ensure lab complies with regulatory agencies: NYS CLEP, CDC, NYC ELAP, and select Agent Program.  --Implement and monitor laboratory quality and health and safety policies and procedures.  --Maintain a program of quality control and participates in a program of quality assurance.  --Advise staff on appropriate methods and techniques.  --Evaluate data, prepare reports and maintain records.  --Perform or oversee the design and maintenance of charts, logs, and other records, and prepare complex reports.</t>
  </si>
  <si>
    <t>Applicant must possess or be eligible for a New York State clinical Laboratory Technologist License as described in Article 165 of the New York State Education Law effective August 7, 2008;   --or possess or be eligible for a NYS Clinical laboratory Technologist restricted license within the areas of Molecular Biology and Microbiology  --Applicant must maintain New York State Clinical Laboratory Technologist License/restricted license for the duration of employment  --Possess clinical laboratory experience; knowledge of standard infection precaution procedures and clinical testing experience  --Background and experience in working with pathogenic organisms, validating lab developed tests, performing PCR and other molecular biology assays, performing microbiological assays and familiarity with BSL3 practices and laboratory information systems are preferred  --Strong verbal and written communication skills  --Ability to work well within a management team environment.</t>
  </si>
  <si>
    <t>Apply online with a cover letter to https://a127-jobs.nyc.gov/  In the Job ID search bar, enter: job ID number # 236156.  We appreciate the interest and thank all applicants who apply, but only those candidates under consideration will be contacted.</t>
  </si>
  <si>
    <t>Collections Law</t>
  </si>
  <si>
    <t>Special Investigator</t>
  </si>
  <si>
    <t>All current City Employees may apply by going to Employee Self Service (ESS) http://cityshare/ess  Click on Recruiting Activities/Careers and Search for the specific Job ID#.235481.  All other applicants, please go to www.nyc.gov/career/search and search for the specific Job ID# 235481.  Please do not email, mail or fax your resume to DOI directly. Submissions of resumes does not guarantee an interview. Due to the high volume of resumes DOI receives for positions, only selected candidates will be contacted.</t>
  </si>
  <si>
    <t>Law Student</t>
  </si>
  <si>
    <t>STUDENT LEGAL SPECIALIST</t>
  </si>
  <si>
    <t>60 Lafayette St., N.Y.</t>
  </si>
  <si>
    <t>This position encompasses work of varying degrees of difficulty and responsibility performed under supervision of the Borough Chief and/or attorneys and the paralegal supervisor which may include but is not limited to:  Under direct supervision of an attorney, may handle a limited juvenile delinquency caseload and appear in court to present matters.  Work collaboratively with the assigned attorneys to gather discovery and evidence needed to proceed in court.  Interview witnesses, victims and law enforcement personnel.  Prepare and serve correspondence, bills and demands, motions and responsive papers, and subpoenas.  Perform legal research.  Perform routine administrative duties when necessary including: photocopying, answering telephones, and managing attorneys' calendars.  Communicate with attorneys and support staff, both within and outside the Division.  Some of the physical activities performed and environmental conditions experienced include lifting and carrying boxes and files; climbing stairs; traveling throughout the City on all types of public transportation, and/or walking in all kinds of weather, often carrying files.</t>
  </si>
  <si>
    <t>Baccalaureate degree from an accredited college and completion of one year evening law school study, or completion of one semester of day law school or completion of twenty law school credits and current matriculation and attendance at an accredited law school.</t>
  </si>
  <si>
    <t>Excellent interpersonal, research and writing skills.   Proficiency in LexisNexis, Microsoft Word and Excel a must.</t>
  </si>
  <si>
    <t>Must currently be enrolled in law school as a matriculated part time second, third or rising fourth year student.</t>
  </si>
  <si>
    <t>Please click on the 'Apply Now' button.</t>
  </si>
  <si>
    <t>This is a full time position of 35 hours per week.</t>
  </si>
  <si>
    <t>Analytics Intern</t>
  </si>
  <si>
    <t>ACCO/CONTRACTS PROCUREMENT</t>
  </si>
  <si>
    <t>For City employees, please go to Employee Self Service (ESS), click on Recruiting Activities &gt; Careers, and search for Job ID #236203 For all other applicants, please go to www.nyc.gov/jobs/search and search for Job ID #236203 -or-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</si>
  <si>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No student shall be employed more than half-time in any week in which classes in which the student is enrolled are in session. Students may be employed full-time during their vacation periods.</t>
  </si>
  <si>
    <t>Press Office</t>
  </si>
  <si>
    <t>Business Income Taxes</t>
  </si>
  <si>
    <t>Integrated Care Data Analyst,  Systems Partnerships/Center for Health Equity</t>
  </si>
  <si>
    <t>SYSTEMS PARTNERSHIPS</t>
  </si>
  <si>
    <t>Apply online with a cover letter to https://a127-jobs.nyc.gov/.  In the Job ID search bar, enter: job ID number # 236210.   We appreciate the interest and thank all applicants who apply, but only those candidates under consideration will be contacted.</t>
  </si>
  <si>
    <t>Action Center Database Manager,  Systems Partnerships/Center for Health Equity</t>
  </si>
  <si>
    <t>Apply online with a cover letter to https://a127-jobs.nyc.gov/.  In the Job ID search bar, enter: job ID number # 236213.   We appreciate the interest and thank all applicants who apply, but only those candidates under consideration will be contacted.</t>
  </si>
  <si>
    <t>161-169 East 110 Street</t>
  </si>
  <si>
    <t>Apply online with a cover letter to https://a127-jobs.nyc.gov/  In the Job ID search bar, enter: job ID number # 236222.    We appreciate the interest and thank all applicants who apply, but only those candidates under consideration will be contacted.</t>
  </si>
  <si>
    <t>OSS / Director of Elevators Repair Unit</t>
  </si>
  <si>
    <t>Preference will be given to candidates with the following:at least two years of experience within the field of elevators.  Strong experience in the assembly, installation, repair or design of elevators; or as a maintenance elevator mechanic  with a recognized elevator manufacturer; or as a maintenance elevator mechanic working on various standard makes of elevators.  Strong, working knowledge of and the ability to interpret the building Code, Elevator Code and other rules, regulations and legislation as they apply to the legality of elevator related work (modification, alteration and/or repair of elevators in the City of New York).  Preference given to those with a Baccalaurate degree in either mechanical, electrical, or civil engineering from an accredited college and (a) at least three years of full-time satisfactory experience in engineering work related to elevators or (b) Master's degree in one of the engineering fields mentioned above from an accredited college and at least one year of full-time satisfactory experience in engineering work related to elevators.  Strong Computer Skills including the use of Microsoft Word, Excel and Windows.  Excellent verbal and writing communication skills.  Strong interpersonal skills which allow effective direct communications with HPD officials, agency staff and external parties  to which the office relates.  Ability to work under pressure and restrictive deadlines, in an atmosphere of intense activity, and be able to elicit the same from subordinate staff.  Supervisory skills which allows the ability to delegate responsibility.  Excellent analytical ability &amp; research skills.</t>
  </si>
  <si>
    <t>The New York City Department of Health and Mental Hygiene (DOHMH), a recognized leader and innovator in public health and mental hygiene services seeks a dynamic, highly skilled individual to serve in the capacity of Stationary Engineer within the Bureau of Operations/Repair &amp; Maintenance Unit. The mission of the Bureau of Operations is to provide infrastructure and general business services to the agency, in order to support effective and efficient delivery of public health services.     Under direction, the Stationary Engineer will perform the following assignments but not be limited to:   -Operating, maintaining and adjusting plant electro-mechanical building equipment.   -Making periodic inspections and minor repairs to equipment. Reading and logging meters, gauges and other recording devices.   -Maintaining heating ventilation, air conditioning HVAC, boilers, refrigeration systems, generators, condensers and pumps.   -Operating control consoles in control rooms. Preparing requisitions for materials and spare parts.   -Performing related duties and attending to emergencies as they arise.</t>
  </si>
  <si>
    <t>Apply online with a cover letter to https://a127-jobs.nyc.gov/.  In the Job ID search bar, enter: job ID number # 235611.   We appreciate the interest and thank all applicants who apply, but only those candidates under consideration will be contacted.</t>
  </si>
  <si>
    <t>New York City Residency is not required for this position.   ** Additional MQR  Requirements for Appointment to Certain Positions: Certain positions require that candidates obtain, within 90 days of the date of appointment, a valid certificate of fitness for Standpipe, Automatic Sprinkler and/or Air Compressor issued by the New York City Fire Department.  Certain positions require that candidates possess, on the date of appointment, a valid Certificate of Equivalent Instruction and/or a Restricted Asbestos Investigator Certificate issued by the New York City Department of Environmental Protection.   Certain positions require that candidates possess, on the date of appointment, a valid Certificate of Qualification for Refrigerating Machine Operator (Unlimited Capacity) issued by the New York City Fire Department.   Certain positions require that candidates possess, on the date of appointment, a Certificate for Hazardous Materials, issued by an OSHA-approved program.   Certain positions require that candidates possess, on the date of appointment, a Chlorofluorocarbon (CFC) Certificate for Handling Refrigerants, issued by the United States Environmental Protection Administration.  All required certificates must be maintained for the duration of the assignment.</t>
  </si>
  <si>
    <t>Project Coordinator, PrEP Outreach, Disease Control/HIV External Affairs</t>
  </si>
  <si>
    <t>The ideal candidate will have:  -- Some basic knowledge of domestic HIV trends, epidemiology, and prevention technologies, especially pre-exposure prophylaxis (PrEP)  -- Expertise in the following areas: social media, Hootsuite (or similar monitoring program), Adobe Acrobat, customer service experience, SEO knowledge, copywriting, project management, MS Office Suite.  -- Outstanding organizational and administrative skills and proven ability effectively juggle and track multiple projects, responsibilities, and deadlines.  -- Effective online research skills and extensive knowledge of media-oriented sites.  -- Excellent analytical and reasoning skills; strong written and oral communication skills; superior interpersonal skills; and strict sense of discretion.  -- Ability to remain calm and productive under pressure and changing priorities.</t>
  </si>
  <si>
    <t>Apply online with a cover letter to https://a127-jobs.nyc.gov/  In the Job ID search bar, enter: job ID number # 235634.    We appreciate the interest and thank all applicants who apply, but only those candidates under consideration will be contacted.</t>
  </si>
  <si>
    <t>Administrative Assistant, Neighborhood Action Centers/Center for Health Equity</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</si>
  <si>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As District Health Administrative Support under the direction of the District Health Manager the Administrative Assistant will assist with the day to day administrative functions for the Bureau.  Assist in the development of a procurement implementation plan by procuring all goods and services and prepare related reports.  --Assist with the management of contracts and grants for the bureau.  --Assist in the implementation of Personnel Administrative activities and as such act as liaison between NHAC , Finance, ACCO and CHE Admin.  --Provide the NHAC with administrative support as needed.  --Perform related assignments, as required by the District Health Leader.</t>
  </si>
  <si>
    <t>--Extensive experience in procurement process, contract and grant management   --Detail oriented; able to manage projects and work independently  --Understanding of DOHMH policies and procedures a plus  --Positive attitude, strong work ethic; outstanding written and oral communication skills  --Outstanding interpersonal skills.</t>
  </si>
  <si>
    <t>Apply online with a cover letter to https://a127-jobs.nyc.gov/.  In the Job ID search bar, enter: job ID number #  236271.   We appreciate the interest and thank all applicants who apply, but only those candidates under consideration will be contacted.</t>
  </si>
  <si>
    <t>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t>
  </si>
  <si>
    <t>Night shift works from Tuesday through Friday from 2:30 pm to 11:00pm, and Saturday, 10:00 am to 6:30 pm.</t>
  </si>
  <si>
    <t>Apply online with a cover letter to https://a127-jobs.nyc.gov/  In the Job ID search bar, enter: job ID number # 2355681.   We appreciate the interest and thank all applicants who apply, but only those candidates under consideration will be contacted.</t>
  </si>
  <si>
    <t>Inspector, Bureau of Environmental Sciences and Engineering</t>
  </si>
  <si>
    <t>License Requirement Must possess a motor vehicle driver license valid in the State of New York. This license must be maintained for the duration of employment.   Required Skills: Pass medical clearance and FIT testing for wearing proper PPE respirators  Climb ladders and work in confined spaces, work in high altitudes (building roofs) in order to perform water testing.  Must complete and pass Agency required trainings and be in compliance with position related certificates and licenses.</t>
  </si>
  <si>
    <t>Apply online with a cover letter to https://a127-jobs.nyc.gov/  In the Job ID search bar, enter: job ID number # 235685.    We appreciate the interest and thank all applicants who apply, but only those candidates under consideration will be contacted.</t>
  </si>
  <si>
    <t>Pest Control Aide, Bureau of Veterinary and Pest Control Services</t>
  </si>
  <si>
    <t>PEST CONTROL AIDE</t>
  </si>
  <si>
    <t>The Bureauof Veterinary and Pest Control Services, promotes and protects the health and quality of life of New York City residents ad visitors by ensuring and environment free from animal borne diseases, hazards and nuisances by controlling and regulatin animals.  We assure compliance with pertinent laws, rules and regulations governing environmental sanitation, safety and health, especilly as they pertain to city rat infestations.   DUTIES WILL INCLUDE BUT NOT BE LIMITED TO:   --Remove refuse accumulations from the interiors and exteriors of premises and from adjacent lots in Pest Control Program target areas, and loads such accumulation on trucks.  --Contact target area tenants in their apartments to inform them of clean-up activities.  --Contact tenants in all premises and apartments scheduled for pest extermination services.  -- Assist in the analysis of the designated rodent infestation conditions and in selecting the appropriate rodenticides and baits for exterminating and eliminating the infestation.  --Assist exterminators in exterminating in vacant lots on each program block, in cellars and interiors/exteriors of buildings.  -- Assist in miscellaneous unskilled activities related to the Pest Control Program and in the preparation of daily reports on the activities of the crew.</t>
  </si>
  <si>
    <t>There are no formal education or experience requirements for this position.</t>
  </si>
  <si>
    <t>Knowledge of pest control is a plus.</t>
  </si>
  <si>
    <t>Apply online with a cover letter to https://a127-jobs.nyc.gov/.  In the Job ID search bar, enter: job ID number # 235309.  We appreciate the interest and thank all applicants who apply, but only those candidates under consideration will be contacted.</t>
  </si>
  <si>
    <t>Vessel Construction Manager</t>
  </si>
  <si>
    <t>Under varying levels of direction from the Senior Vessel Construction Manager, with some latitude for independent judgment, is responsible for or assisting in the planning, control and execution of structural, mechanical, and electrical marine engineering projects on all marine vessels operated by the Staten Island Ferry. Performs related work such as serving as, or assisting, the Agency lead and project manager for design, construction and commissioning of new marine vessels. Responsible for or assisting in the management of vessel design and construction contracts on behalf of the Agency, working independently in the field with decision-making authority.   EXAMPLES OF TYPICAL TASKS: Researches and advises on the preparation of specifications and on projects connected with vessel (ferry/barge/etc.) dry dockings, conversions, modifications, and new construction. Provides cost estimates and monitors budgets for projects. Performs field surveys of assigned projects from prior to inception through completion to monitor progress, including, but not limited to: research of drawings/technical manuals, classification surveys, regulatory agency compliance and vessel reports. Incorporates required items into specifications. Ensures contractor compliance with project specifications. Prepares final/completion reports for projects. Tracks and monitors vessel/barge preventive maintenance systems, machinery and hull conditions for maintenance issues that may need to be addressed during dry dockings/projects/new construction. Monitors, updates, files and distributes all vessel/barge survey, certificate and regulatory requirements. Plans and schedules inspections of vessels and submission of reports and documentation to insure completion by required due dates. Monitors and documents dry dockings, new construction, miscellaneous projects, and specification submission time lines. Supervises and reviews the work of subordinate staff. Coordinates with ferry staff to ensure all design considerations are included in new construction or dry docking specifications and projects. Reviews contractors (designers and construction/shipyard contractors) work for compliance with contracts specifications; reviews and approves contractorsrequisitions for payment; identifies problems in construction and seeks resolutions; prepares and negotiates change orders, maintains contract files and written records of job progress; performs other related construction project management work as assigned by supervisor.  May assume duties of the supervisor in their absence; perform related work.</t>
  </si>
  <si>
    <t>1. Experience in the design and construction of marine vessels, from concept through final construction, and in the management of large marine projects. 2. Experience in construction and repair of marine vessels, with on-site shipyard experience. 3. Thorough knowledge of American Bureau of Shipping (ABS) &amp; US Coast Guard (USCG) shipbuilding rules &amp; regulations. 4. Design and specification writing and review. 5. Knowledge in the use of automated design software is desirable.</t>
  </si>
  <si>
    <t>Moderate travel to extensive travel (= 50%), including out of state, will be required. May include travel periods of long duration.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t>
  </si>
  <si>
    <t>Please visit www.nyc.gov/careers/search and search for Job ID Number: 235708. For current City employees, please log into Employee Self Service (ESS) at https://hrb.nycaps.nycnet and follow the Careers link. Most public libraries have computers available for use.  Your resume must include a chronological work history and salary earnings summary.  No phone calls, faxes or personal inquiries permitted. Only candidates selected for interview will be contacted. Appointments are subject to OMB approval.  For more information about DOT, visit us at: www.nyc.gov/dot.</t>
  </si>
  <si>
    <t>35 hours/Monday-Friday; plus overtime</t>
  </si>
  <si>
    <t>DEPARTMENT FOR THE AGING</t>
  </si>
  <si>
    <t>Director, Department for the Aging Learning Center</t>
  </si>
  <si>
    <t>ADMINISTRATIVE  PROGRAM OFFICE</t>
  </si>
  <si>
    <t>ORG DEV &amp; Strategic Initiative</t>
  </si>
  <si>
    <t>1. Graduation from an accredited college with a baccalaureate degree and five (5) years of full-time, professional experience in social services, community relations, public administration or management, of which at least one year must have been in the field of aging, and of which at least one and one-half years must have been in an administrative or managerial capacity; or    2. Education and experience equivalent to ''1'' above. However, all candidates must have one year of experience in the field of aging and one and one-half years of experience in an administrative or managerial capacity.</t>
  </si>
  <si>
    <t>The preferred candidate should possess the following: at least five years of experience designing and facilitating/conducting adult learning experiences (e.g., classroom training, workshops) according to the established principles of adult learning; excellent classroom facilitation skills; at least five years of experience providing strengths-based supervision; knowledge of and experience using employee engagement best practices; excellent oral and written communication skills; attention to detail; and commitment to developing and nurturing a collegial and collaborative workplace where staff are encouraged to bring their unique strengths and creativity.</t>
  </si>
  <si>
    <t>All current City Employees may apply by going to Employee Self Service (ESS) http://cityshare.nycnet/ess  Click on Recruiting Activities/Careers and Search for Job ID #235761  All other applicants, please go to www.nyc.gov/careers/search  and search for Job ID#235761  Please do not email, mail or fax your resume to DFTA directly.</t>
  </si>
  <si>
    <t>Initiative Director, NY Cure Violence, Center for Health Equity</t>
  </si>
  <si>
    <t>ADMINISTRATIVE COMMUNITY RELAT</t>
  </si>
  <si>
    <t>As part of its comprehensive neighborhood-based strategies to reduce health inequities and in collaboration with New York City's innovative, multi-service anti-violence initiatives, the New York City Department of Health and Mental Hygiene (DOHMH) oversees implementation of a proven community-based public health approach to violence prevention Cure Violence. Cure Violence is guided by clear understandings that violence is a health issue that individuals and communities can change for the better, that community partners and strategic partnerships are keys to success, and that rigorous, scientific, professional ways of working are essential for effectiveness.   Duties will include, but are not limited to:,   --S/he also will serve as DOHMH's point person to local and national stakeholders regarding Cure Violence implementation including multiple City Agencies, (e.g., Mayor's Office of Criminal Justice, Health and Hospitals), City Council, area researchers, and the developers of the Cure Violence Program.  --The Project Director will be the Agency's spokesperson for this public health innovation and will engage in strategic planning conversations both, internal and external to the Agency in order to institutionalize an equities-framed approach to violence prevention in New York City.  --Direct, supervise support core DOHMH staff in Cure Violence implementation, specifically in the areas of training, technical assistance, performance monitoring, hospital program refinement and fiscal planning and spending.  --Finalize and maintain of all foundational Cure Violence program documents (e.g., policies and procedures manual).  --Identify and extend external based on identified program need and gaps.  --With assistance from Center for Health Equity Leadership create and implement a neighborhood engagement strategy that takes into account other Center for Health Equity programs and initiatives.  --Connect Cure Violence program partners to public health resources and programming (neighborhood specific).  --Schedule monthly meetings with Cure Violence program partners in monthly site.  --Trouble-shooting when problems arise in program implementation.  --Manage crisis situations, and collaborating with key internal and external partners in so doing.  --Plan, manage and monitor spending related to this initiative, including expenditure of DOHMH funds as well as funds delivered to services providers.  --With assistance from Center for Health Equity Communication's team develop and implement neighborhood specific communications plan.  --Serve as a liaison to all local service (e.g., CBOs, hospital, mental health services) and government partners.  --Serve as liaison to Cure Violence national program developers.  --Serve as internal agency contact for all program, administrative and fiscal matters pertaining to this work.</t>
  </si>
  <si>
    <t>Apply online with a cover letter to https://a127-jobs.nyc.gov/.  In the Job ID search bar, enter: job ID number # 235777.   We appreciate the interest and thank all applicants who apply, but only those candidates under consideration will be contacted.</t>
  </si>
  <si>
    <t>Summer Graduate Intern/Business Analyst</t>
  </si>
  <si>
    <t>Business Systems &amp; Analytics</t>
  </si>
  <si>
    <t>Environmental Resident Engineer</t>
  </si>
  <si>
    <t>1. Demonstrated experience with redevelopment of landfill or environmentally compromised properties. Significant work experience in the area of construction, including scheduling and coordination of several projects simultaneously. 2. Excellent supervisory, communication, administrative and interpersonal skills. 3. Knowledge of the New York State Department of Environmental Conservation regulations and procedures for waste management, environmental cleanups and work permits. 4. Proficiency in Microsoft Word and Excel.  5. A driver license valid in New York State.</t>
  </si>
  <si>
    <t>City employees: 1) Apply through Employee Self Service (ESS) under Recruiting Activities 2) Search for Job ID#: 235791   Include your ERN on all correspondence.  For all other applicants: 1) Go to www.nyc.gov/careers/search    2) Search for Job ID#: 235791</t>
  </si>
  <si>
    <t>SOFTWARE ARCHITECT</t>
  </si>
  <si>
    <t>Under minimum direction, with the broadest scope for the exercise of independent initiative and judgment, the selected candidate will serve as a Software Architect responsible for participating in all phases of the system development life cycle, which includes performing systems analysis, requirement definition, database design, preparing of scopes of work, and project planning for the Business Application System/Support (BASS); projects will involve the design, development, implementation, and support of complex Oracle based applications using but not limited to Oracle development tools but various leading edge technologies.</t>
  </si>
  <si>
    <t>Candidate must be well-verse in Oracle Fusion Middleware components such as OAM, UCM, Webcenter, OBIEE, BPM, SOA, Oracle Forms and Report.  Working experience in programming language such as JAVA, JSF, JSP, PL/SQL and XML with J2EE and EJB technology.  Knowledgeable in Oracle ADF, web logic and database is a must.   Good written and Verbal communication skills.</t>
  </si>
  <si>
    <t>Click the apply button.</t>
  </si>
  <si>
    <t>Assistant Audit Manager, Fiscal Audits</t>
  </si>
  <si>
    <t>4-6 years of internal audit experience or 2-3 years of  public accounting experience preferable; highly organized, motivated and self-directed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 flexibility in responding to changes in assignment and job responsibility, Microsoft Excel advanced knowledge.</t>
  </si>
  <si>
    <t>Apply online with a cover letter to https://a127-jobs.nyc.gov/.  In the Job ID search bar, enter: job ID number # 201883.   We appreciate the interest and thank all applicants who apply, but only those candidates under consideration will be contacted.</t>
  </si>
  <si>
    <t>Community Service Aide</t>
  </si>
  <si>
    <t>3030 Third Ave</t>
  </si>
  <si>
    <t>ECB - Bronx Office</t>
  </si>
  <si>
    <t>1.	A four (4) year high school diploma or its educational equivalent.  2.	The ability to understand and carry out simple instructions.</t>
  </si>
  <si>
    <t>TO APPLY, PLEASE SUBMIT RESUME AND COVER LETTER TO: https://a127-jobs.nyc.gov   JOB ID #235938  NO PHONE CALLS PLEASE</t>
  </si>
  <si>
    <t>BOARD OF CORRECTION</t>
  </si>
  <si>
    <t>DEPUTY EXECUTIVE DIRECTOR OF RESEARCH</t>
  </si>
  <si>
    <t>DEPUTY EXECUTIVE DIRECTOR (BOA</t>
  </si>
  <si>
    <t>1 Centre Street Ny, Ny</t>
  </si>
  <si>
    <t>Board Staff</t>
  </si>
  <si>
    <t>1. A baccalaureate degree from an accredited college and three years of full-time paid experience in some aspect of the criminal justice system, one year of which must have been in a responsible administrative, managerial or consultative capacity; or   2. A satisfactory equivalent. However, all candidates must possess the one year of full-time paid administrative, managerial or consultative experience as described above.</t>
  </si>
  <si>
    <t>To apply please submit Resume and Cover Letter</t>
  </si>
  <si>
    <t>Full-Time, at least 35 hrs/wk</t>
  </si>
  <si>
    <t>Project Manager, SMART IV</t>
  </si>
  <si>
    <t>The successful candidate will have: - 7+ years of project management experience  - Experience with formal SDLC and business analysis methodologies   - Experience with proactive management of vendor deliverables, schedule, and risks  - Working well with technical and non-technical resources  - excellent oral and written communication skills, including strong technical writing skills and ability to interact with all levels of an organization especially executive level management and give senior level presentations;</t>
  </si>
  <si>
    <t>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t>
  </si>
  <si>
    <t>35 Hour per week (minimum); Candidate may be required to be on call and/or work various shifts such as weekends and/or nights/evenings during peak work periods.</t>
  </si>
  <si>
    <t>Database Developer, IV</t>
  </si>
  <si>
    <t>Must apply via www.nyc.gov/careers or city employees apply via Employee Self Services.</t>
  </si>
  <si>
    <t>New York City Residency not required</t>
  </si>
  <si>
    <t>Taxpayer Advocate's Office</t>
  </si>
  <si>
    <t>Asbestos Enforcement Inspector</t>
  </si>
  <si>
    <t>Air Resource/Asbestos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</si>
  <si>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Environmental Compliance seeks to hire an Industrial Hygienist I for the Asbestos Control Division, located in Queens, NY.   The selected candidate under direction will conduct safety and health investigations to insure compliance with Asbestos Rules and Regulations. Candidate will insure public safety and health by identifying and evaluating potential egress and or fire protection system hazards, passive fire protection system removal or reconfiguration hazards and violations, which may violate laws, rules and regulations that are intended to reduce or eliminate fire hazards or assist in extinguishing fires. The selected candidate will prepare detailed inspection reports of field activities; obtain worksite dimensions, diagrams and photographs; collect and document asbestos samples. He or she will interpret laboratory reports, review air sampling reports, issue Notice of Violations, prepare case files and evidence; provide testimony at Environmental Control Board Hearings and trials. The selected candidate will also respond to reports and concerns from the public and emergency situations, conduct field and office audits of Asbestos Assessment Reports, and perform joint inspections and investigations with other City, State and Federal Agencies.</t>
  </si>
  <si>
    <t>Ability to climb stairs and ladders and engage in extensive walking at facilities being inspected including those under construction and renovation while following all mandated safety procedures.  Familiar with various computer software programs.</t>
  </si>
  <si>
    <t>Appointments are subject to OMB approval. For additional information about DEP, visit www.dep.nyc.gov</t>
  </si>
  <si>
    <t>Click on the ''APPLY NOW''.</t>
  </si>
  <si>
    <t>35 hrs. a week/day shift</t>
  </si>
  <si>
    <t>Developmental Monitoring Specialist, Bureau of Early Intervention</t>
  </si>
  <si>
    <t>SR HEALTHCARE PROG PLAN ANLYST</t>
  </si>
  <si>
    <t>Early Intervention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--Ensure case record is legible and complete with appropriate indication of dates for follow up.  --Ensure entries made to Doc Track by depositing case file in designated location.  --Assist the family in the utilization of Ages and Stages Questionnaire (ASQ).  --Discuss results of ASQ with families and incorporate family concerns with results of ASQ to determine next steps.  --Professionally and courteously assess appropriateness of referrals from ACS Hotline using established criteria for accepting a referral.   --Utilize customer service techniques and etiquette to respond to inquiries and to defuse irate callers.  --Contact families of children born at less than 33wks or under 1500 grams to inform them of services and enroll in program if interested.  --Contact families of children who missed initial newborn hearing screen or failed first screening, and have not returned for follow up screening.  --Contact family via phone or letter to obtain current status.  --Assist family with transfer to EI for an evaluation if child has failed audiological evaluation.</t>
  </si>
  <si>
    <t>Qualification Requirements  1. A Baccalaureate Degree from an accredited college or university in Business Administration, Engineering, or Social Sciences, Health Care Specialization, Physical Sciences or related programs; and  A minimum of four years of progressive, responsible, experience related to Health Care Program Planning, Research, Design, Operation, Evaluation and Analysis; or    2. A Master's Degree from an accredited college or university in Public Health, Public or Hospital Administration, Health Care Specialization, Business Administration or related disciplines; and   A minimum of three years progressive, responsible, experience directly related to health care program planning, research, design, operation, evaluation and analysis; or     3. A satisfactory equivalent combination or training, education and experience; and  4. Demonstrated skills in written and oral communication.</t>
  </si>
  <si>
    <t>Preference will be given to individuals who understand child development and handicapping conditions, in addition to having knowledge of services for young children and family centered services. Knowledge of EI regulations and philosophy is also an asset, as well as good communication and organizational skills and the ability to work well under pressure and responding to time frames. Computer skills are a plus.</t>
  </si>
  <si>
    <t>Apply online with a cover letter to https://a127-jobs.nyc.gov/.  In the Job ID search bar, enter: job ID number # 235454.    We appreciate the interest and thank all applicants who apply, but only those candidates under consideration will be contacted.</t>
  </si>
  <si>
    <t>For City employees, please go to Employee Self Service (ESS), click on Recruiting Activities &gt; Careers, and search for Job ID # 235973 For all other applicants, please go to www.nyc.gov/jobs/search and search for Job ID #235973 -or-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</si>
  <si>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MANHATTAN COMMUNITY BOARD #10</t>
  </si>
  <si>
    <t>Community Assistant</t>
  </si>
  <si>
    <t>215 W. 125Th St., N.Y.</t>
  </si>
  <si>
    <t>Community Board  #10</t>
  </si>
  <si>
    <t>Senior Mainframe Programmer</t>
  </si>
  <si>
    <t>WEC/Central Office CIS</t>
  </si>
  <si>
    <t>Special Projects Coordinator, Bureau of School Health</t>
  </si>
  <si>
    <t>Apply online with a cover letter to https://a127-jobs.nyc.gov/.  In the Job ID search bar, enter: job ID number # 236807.   We appreciate the interest and thank all applicants who apply, but only those candidates under consideration will be contacted.</t>
  </si>
  <si>
    <t>--4-6 years of internal audit experience or 2-3 years of  public accounting experience preferable  --Highly organized, motivated and self-directed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 flexibility in responding to changes in assignment and job responsibility, Microsoft Excel advanced knowledge.</t>
  </si>
  <si>
    <t>Apply online with a cover letter to https://a127-jobs.nyc.gov/.  In the Job ID search bar, enter: job ID number # 236839.  We appreciate the interest and thank all applicants who apply, but only those candidates under consideration will be contacted.</t>
  </si>
  <si>
    <t>Labor and Employment Counsel</t>
  </si>
  <si>
    <t>The successful candidate should possess the following: Highest level of commitment to principles of workforce diversity and inclusion; experience with labor and employment law; high-quality federal and state litigation experience; knowledge of city labor and employment issues; outstanding collaboration skills; strong written and verbal communication skills; excellent analytic, organization, presentation and facilitation skills; ability to manage multiple tasks under tight deadlines; and the ability to interact with executive level management and give senior level presentations.</t>
  </si>
  <si>
    <t>For City Employees, please go to Employee Self Service (ESS), click on Recruiting Activities &gt; Careers, and search for Job ID #237355 For all other applicants, please go to www.nyc.gov/jobs/search and search for Job ID #237355 -or-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</si>
  <si>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management duties of this position in a 24/7 operation, candidate may be required to be on call and/or work various shifts such as weekends and/or evenings.</t>
  </si>
  <si>
    <t>.NET Developer (Finance and Admiration System, Bureau of Application Development and Database Administration</t>
  </si>
  <si>
    <t>App. Dev. &amp; DB Administration</t>
  </si>
  <si>
    <t>Apply online with a cover letter to https://a127-jobs.nyc.gov/   In the Job ID search bar, enter: &lt;job ID number# 237498.  We appreciate the interest and thank all applicants who apply, but only those candidates under consideration will be contacted</t>
  </si>
  <si>
    <t>OFFICE OF EMERGENCY MANAGEMENT</t>
  </si>
  <si>
    <t>US&amp;R ASSISTANT COORDINATOR</t>
  </si>
  <si>
    <t>EMERGENCY PREPAREDNESS SPECIAL</t>
  </si>
  <si>
    <t>165 Cadman Plaza East</t>
  </si>
  <si>
    <t>TO APPLY, PLEASE SUBMIT RESUME AND COVER LETTER WITH THE JVN NUMBER TO: Mailing Address:	 E-Mail Address:	  NOTE: ONLY THOSE CANDIDATES UNDER CONSIDERATION WILL BE CONTACTED.  -	AN EQUAL OPPORTUNITY EMPLOYER- Special accommodations will be provided for disabled applicants.</t>
  </si>
  <si>
    <t>ELECTRICAL ENGINEER II</t>
  </si>
  <si>
    <t>Staff Analyst, Bureau of Sexually Transmitted Disease Control (BSTDC)</t>
  </si>
  <si>
    <t>**OPEN TO PERMANENT STAFF ANALYSTS ONLY. YOU MUST CLEARLY STATE YOUR CIVIL SERVICE STATUS ON YOUR RESUME OR COVER LETTER.  ALL OTHER CANDIDATES WILL NOT BE CONSIDERED.  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The Staff Analyst  II will assist with the following:  --	Prepare all job postings and hiring packets for all hires; works closely with  PMO and unit heads to monitor postings and recruitment of candidates.   --	Prepare  and initiate  of Personnel Action Triggering System (PATS) Actions.  --	Track Personal Services (PS) including headcount.  --	Assist in the preparation and monitoring BSTDC budgets (Grant as well as City Tax Levy budgets).  --	Participate in the analysis program expenditures; assists in tracking and allocating all OTPS expenses to appropriate grant or CTL funds.  --	Submit resumes for qualifications, schedule candidates for interviews and do  references checks on selected candidates.  --	Work with Staff Development Coordinator to track  and ensure  submissions of Tasks and Standards and Performance Evaluations to HR.  --	Track, monitor and produce time and attendance reports using Citytime.</t>
  </si>
  <si>
    <t>--	Proficiency in Microsoft Office software programs;  --	Strong organizational and administrative skills;   --	Excellent oral, inter-personal and written communication skills;  --	Working knowledge of the PATS system.</t>
  </si>
  <si>
    <t>Apply online with a cover letter to https://a127-jobs.nyc.gov/  In the Job ID search bar, enter: job ID number # 237558.   We appreciate the interest and thank all applicants who apply, but only those candidates under consideration will be contacted.</t>
  </si>
  <si>
    <t>MECHANICAL ENGINEERING INTERN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</si>
  <si>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</si>
  <si>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1. A baccalaureate degree in mechanical engineering from an accredited college. A degree in any other engineering area or in mechanical engineering technology is not acceptable.</t>
  </si>
  <si>
    <t>Deputy Chief Dam Safety</t>
  </si>
  <si>
    <t>Catskill Div Off (Source Div)</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</si>
  <si>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Shokan is a hamlet in the Town of Olive, Ulster County, New York approximately 105 miles north of New York City.</t>
  </si>
  <si>
    <t>35 Hours per week / Day shift</t>
  </si>
  <si>
    <t>DBA INTAKE SPECIALIST</t>
  </si>
  <si>
    <t>TO APPLY, PLEASE SUBMIT RESUME AND COVER LETTER TO: https://a127-jobs.nyc.gov 	  JOB ID #237569</t>
  </si>
  <si>
    <t>Quality Assurance Analyst</t>
  </si>
  <si>
    <t>The New York City of Department of Transportation (DOT) seeks an experienced Quality Assurance Analyst to join the IT &amp; Telecom, Quality Assurance (QA)/Quality Control team. The ideal candidate is expected to have a strong background as a QA Subject Matter Expert, knowledgeable of industry standards and best practices in designing QA environments, robust experience in manual testing with skilled with automated testing, adept in all aspects of the SDLC and PLC methodologies. The candidate will work with the Quality Assurance Team to implement industry best practices, procedures and metrics to determine if software releases meet the required quality standards and has passed all quality control validation steps.  The candidate will work with the Application Development and Project Management teams to continuously improve software development and testing processes, using the latest technology tools and frameworks.The ideal candidate must have a strong background in Software Development Life Cycle (SDLC), and willingness to work closely with clients, business analysts and project team members in developing and executing software test plans, verifying that the software developed meets the requirements as defined by provided specifications, and identifying and documenting any defects that need to be corrected or enhancements in usability that need to be implemented prior to code being promoted to the production environment.</t>
  </si>
  <si>
    <t>All resumes are to be submitted electronically.  Current City Employees:   Please log into Employee Self Service (ESS) at https://hrb.nycaps.nycnet, follow the Careers link and search for Job ID number 236900.  All other applicants: Please go to www.nyc.gov/careers/search and search for Job ID Number 236900.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</si>
  <si>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CLERICAL ASSOCIATE - PART TIME EMPLOYEE</t>
  </si>
  <si>
    <t>1. Demonstrates excellent communication, organization, writing skills and ability to meet/manage aggressive deadlines.   2. Preferences will be given to candidates with computer knowledge of MS Word, Excel, and Access.</t>
  </si>
  <si>
    <t>New York City residency is not required for this position.</t>
  </si>
  <si>
    <t>Deputy Budget Director</t>
  </si>
  <si>
    <t>Extensive experience with quantitative and qualitative analyses and quality assurance.  Experience with budgetary and other financial data preferably in a human services, non-profit, or government setting. Strong written and oral communications skills and the ability to work collaboratively with a diverse, multidisciplinary team. Ability to manage multiple projects and prioritize tasks in order to meet deadlines The preferred candidate should possess excellent written and oral communication skills, and have knowledge of the City's budgetary process and other financial management areas. Knowledge of computerized systems for accounting and tracking</t>
  </si>
  <si>
    <t>New York City residency required within 90 days of appointment.</t>
  </si>
  <si>
    <t>Public (Open) Data Analyst</t>
  </si>
  <si>
    <t>Experience with developing datasets in the following formats: CSV, JSON, PDF, RDF, RSS, XLS, XLSX, XML, ZIP drives. Experience with Data Mining, developing datasets types and metadata. Familiar with acceptable formats and code elements, as well as geospatial data, dataset publishing, database management, APIs and transferring files. Experience with Open Data portals and data dictionaries, such as:  Socrata, NYC Open Data portal, and ckan or dkan, open source data portals. Experience with open source and proprietary databases. Experience with data analysis and presenting data in various statistical formats. Experience with empirical methods and data analytics and have strong quantitative and problem-solving skills. Experience with building applied statistics or econometrics models, and/or conducting research. Excellent computer skills, including but not limited to: knowledge of multiple software programs (i.e. MS Word, MS Excel, Quality Center, etc.), operating systems, basic networking skills, and basic hardware knowledge. Track record of completing assignments on time with a high degree of quality. Ability to set priorities and multi-task in a fast paced environment. Excellent analytical and problem-solving skills. Good communication, presentation, and interpersonal skills. Self-starter and team player who can establish excellent working relationships. DBA skills desirable, not required. Familiar with web technologies, such as: content management systems.</t>
  </si>
  <si>
    <t>All resumes are to be submitted electronically.  Current City Employees:   Please log into Employee Self Service (ESS) at https://hrb.nycaps.nycnet, follow the Careers link and search for Job ID number 236926.  All other applicants: Please go to www.nyc.gov/careers/search and search for Job ID Number 236926.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</si>
  <si>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Network Security Specialist</t>
  </si>
  <si>
    <t>In-depth IT security principles and technology including access/control, authorization, Identification and authentication, public key infrastructure, network, and end point protection- Demonstrated experience applying security risk assessment methodology in support of system development, application development, vulnerability assessments, and resulting security risk analysis- Demonstrated proven track record of communicating and working proactively and professionally with internal and external auditors and other groups responsible for ensuring that the company is properly protecting the interests of its customers, shareholders, and employees- Familiarity with application security practices such as secure coding and secure development lifecycle management- Understanding of network protocols, data flow analysis, and network design and troubleshooting.Business needs with the ability to establish and maintain a high-level of customer trust and confidence in the security team- Project management skills- Application systems, network architecture, multiple platforms and new technologies from a security perspective to include, but not limited to, Firewalls; Intrusion Detection/Protection Systems; Operating Systems (Linux, Windows); Networking (switches, routers, protocols, etc.); Network Services and Security Vulnerabilities; Network Architecture; Remote Access; Multi-factor Authentication; Platform Security (Application, Database, OS); Antivirus; Federated Identity Management; Cryptography; Active Directory; and high-level programming languages- System and network exploitation, attack pathologies and intrusion techniques (such as denial of service, sync attacks, malicious code, password cracking, etc)Engineering, securing, implementing, and managing security solutions,etc</t>
  </si>
  <si>
    <t>Applicants must file for and take the upcoming Certified IT Administrator exam. The filing period is tentatively scheduled for 5/4/16 - 5/24/16.</t>
  </si>
  <si>
    <t>All resumes are to be submitted electronically.  Current City Employees:   Please log into Employee Self Service (ESS) at https://hrb.nycaps.nycnet, follow the Careers link and search for Job ID number 236930.  All other applicants: Please go to www.nyc.gov/careers/search and search for Job ID Number 236930.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</si>
  <si>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Automotive Service Worker</t>
  </si>
  <si>
    <t>AUTOMOTIVE SERVICE WORKER</t>
  </si>
  <si>
    <t>The Fire Department of the City of New York (FDNY) seeks a full-time Automotive Service Worker for the Bureau of Fleet Services.  The successful candidate will:  Perform maintenance services such as preventive maintenance inspection, lubrication, oil change, cleaning, tire changing, battery service as well as other simple repairs.    Assist in performing repairs of engine parts, drivetrains, transmissions, steering gear and other vehicular components.   Perform related work.</t>
  </si>
  <si>
    <t>Qualification Requirements  For Assignment to Level I  1. Two years of full-time satisfactory experience, acquired in an automotive repair shop or gasoline service station within the last ten years, performing automotive maintenance services, such as inspection, lubrication and oil changing; or    2. Graduation from a trade high school, vocational high school or technical high school approved by a State's Department of Education or a recognized accredited organization in a course of study in automotive maintenance and repair; or    3. An Associate Degree from an accredited college with a major in automotive technology.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    For Assignment to Level II  In addition to meeting the qualification requirements for Assignment Level I above, either:  1. One year of service as an Automotive Service Worker - Assignment Level I; or    2. One additional year of full-time automotive mechanical experience in an automotive repair shop or gasoline service station acquired within the last ten years.</t>
  </si>
  <si>
    <t>CDL-B license and NYS Inspectors License  (light and heavy)  preferred.</t>
  </si>
  <si>
    <t>NON-CITY EMPLOYEES/EXTERNAL CANDIDATES PLEASE GO TO https://a127-jobs.nyc.gov/   CITY EMPLOYEES MUST APPLY VIA EMPLOYEE SELF SERVICE https://a127-ess.nyc.gov/</t>
  </si>
  <si>
    <t>Communications Specialist, Prevention and Primary Care/Administration</t>
  </si>
  <si>
    <t>The ideal candidate should be able to work in a fast-paced and diverse environment, have critical thinking skills, and be able to process, interpret, and synthesize information quickly  --Preference for expertise in the following areas: communications (writing, editing, messaging, developing communications strategy), health, campaign development, media relations, communications research and evaluation, and developing health education material.  --Ability to handle multiple high-priority projects and assignments simultaneously, to shift fluidly among them, and to work independently, when necessary, towards creative problem solving  --Ability to create and maintain productive relationships with internal and external partners; and  --Preferred candidates should have excellent analytical and reasoning skills, strong written and oral communication skills, and superior interpersonal skills.</t>
  </si>
  <si>
    <t>Apply online with a cover letter to https://a127-jobs.nyc.gov/.  In the Job ID search bar, enter: job ID number # 236968.    We appreciate the interest and thank all applicants who apply, but only those candidates under consideration will be contacted.</t>
  </si>
  <si>
    <t>City employees: 1) Apply through Employee Self Service (ESS) under Recruiting Activities 2) Search for Job ID#: 236579  Include your ERN on all correspondence.  For all other applicants: 1) Go to www.nyc.gov/careers/search    2) Search for Job ID#: 236579</t>
  </si>
  <si>
    <t>We are looking for a highly motivated and productive public health professional to be a part of an internationally-renowned bureau.   DUTIES WILL INCLUDE BUT NOT BE LIMITED TO:   --Assisting the Director of Research and Evaluation develop the bureau research and evaluation agenda to support bureau and agency priorities.   --Supervising at least one unit staff, as needed.  --Working closely with other Bureau staff to ensure that research and evaluation activities are aligned with bureau goals.   --Supporting the design and implementation of evaluation plans for the Bureau's programs and policies.   --Ensuring the rigor of study designs and the integrity of data collection and analysis.   --Working with the Director of Research and Evaluation to coordinate core unit activities including surveillance, data management and analysis, preparation of summary tables, figures, and maps.   --Assisting in the development of analytic plans; analyzing data in support of bureau research and program evaluation efforts, as needed.    --Drafting reports and presentations for internal and external audiences.    --Contributing to the preparation of grant requests to support unit and bureau efforts, as opportunities arise.   --Identifying and developing opportunities for collaboration with internal and external researchers and stakeholders.  --Drafting and coordinating submission of peer-reviewed articles and other reports.   --Providing additional research, evaluation and analytic support as necessary for bureau programs.</t>
  </si>
  <si>
    <t>--PhD. degree in public health, or related field  --2 years' experience in public health practice;   --A Master's or Ph.D. in epidemiology, public health or related field;   --Expertise in managing, cleaning, analyzing, and reporting on quantitative data, including large datasets, is essential;   --Prior experience supervising and guiding the work of other analysts is also expected;   --Preferred candidates should have excellent analytical skills and reasoning;   --Strong written and oral communication skills;   --Experience utilizing mixed methods, including qualitative data; and a general appreciation for data quality.</t>
  </si>
  <si>
    <t>Apply online with a cover letter to https://a127-jobs.nyc.gov/  In the Job ID search bar, enter: job ID #:236984.   We appreciate the interest and thank all applicants who apply, but only those candidates under consideration will be contacted.</t>
  </si>
  <si>
    <t>Research Dev &amp; Plan</t>
  </si>
  <si>
    <t>All applicants may apply by going to www.nyc.gov/careers/search and search for Job ID#236992 Please be sure to submit a resume and cover letter when applying  Please do not email, mail or fax your resume to DFTA directly.</t>
  </si>
  <si>
    <t>Identity Management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</si>
  <si>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Identity Management Engineer reporting to the IT Services Division. Responsibilities will include: Perform IT Security Identity and Access Management duties to monitor and manage the identity services infrastructure for the City of New York, which includes: NetIQ eDirectory, NetIQ Identity Manager, SuSE Linux, Sentinel Audit, NetIQ User Application (portal for internal role management, web services for public user registration/account management) with JBoss application servers/clusters, NetIQ Social Access and Cloud Access appliances (SAML Web Single Sign-On and Federation), NetIQ iManager administration portal, Password Self-Service portal, PKI services and related HSM infrastructure, NetIQ SuSE Manager for patch management, and Nagios for monitoring; handle identity services incidents and requests on a daily basis as well as planning and implementation for major upgrades, patch management, and service capacity; and perform special projects and initiatives as assigned.</t>
  </si>
  <si>
    <t>The preferred candidate should possess the following: Experience managing Linux, VMware, storage services, LDAP directory services (eDirectory) and Novell/NetIQ identity management services, PKI infrastructure (certificate management and HSM appliances); sound knowledge of LDAP, HTTPS, SNMP, DNS and TCP/IP protocols; good written, verbal and analytical skills; experience in host system administration, network engineering, or database administration; familiarity with application infrastructure.</t>
  </si>
  <si>
    <t>Special Note: Taking and passing the Certified IT Administrator (LAN/WAN) civil service exam will be necessary to maintain employment with the City of New York. Filing for this exam is tentatively scheduled for May 2016.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  For City employees, please go to Employee Self Service (ESS), click on Recruiting Activities &gt; Careers, and search for Job ID #236600 For all other applicants, please go to www.nyc.gov/jobs/search and search for Job ID #236600 -or-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</si>
  <si>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To apply: All applicants may apply by going to www.nyc.gov/careers/search and search for Job ID#236995 Please be sure to submit a resume and cover letter when applying  Please do not email, mail or fax your resume to DFTA directly.</t>
  </si>
  <si>
    <t>DEPT OF CITYWIDE ADMIN SVCS</t>
  </si>
  <si>
    <t>Microsoft Dynamics XRM Functional Analyst</t>
  </si>
  <si>
    <t>Please go to www.nyc.gov/careers and search for Job ID # 236997 For current City employees please go to www.nyc.gov/ess and log into Employee Self Service. NO PHONE CALLS, FAXES OR PERSONAL INQUIRIES PERMITTED. NOTE: ONLY THOSE CANDIDATES UNDER CONSIDERATION WILL BE CONTACTED.</t>
  </si>
  <si>
    <t>Senior Project Manager</t>
  </si>
  <si>
    <t>For City Employees, please go to Employee Self Service (ESS), click on Recruiting Activities &gt; Careers, and search for Job ID #236998 For all other applicants, please go to www.nyc.gov/jobs/search and search for Job ID #236998 -or-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</si>
  <si>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technical management duties of this position in a 24/7 operation, candidate may be required to be on call and/or work all shifts such as weekends and/or nights/evenings.</t>
  </si>
  <si>
    <t>Public Health Inspector, Bureau of Environmental Disease and Injury Prevention</t>
  </si>
  <si>
    <t>--This position draws on technical and scientific skills, as well as effective communication skills  --Candidates should have excellent verbal, written, interpersonal, and organizational skills  --Previous experience conducting pest, housing quality, or lead paint inspections in commercial or residential settings a plus  --Preference will be given to candidates with at least 1 year of field experience with inspections. Flexible schedule and travel within the five boroughs is required.    40 hours a week.</t>
  </si>
  <si>
    <t>Apply online with a cover letter to https://a127-jobs.nyc.gov/.  In the Job ID search bar, enter: job ID number # 236609.    We appreciate the interest and thank all applicants who apply, but only those candidates under consideration will be contacted.</t>
  </si>
  <si>
    <t>Bronx North South Yard Reser</t>
  </si>
  <si>
    <t>COLLEGE AIDE - ASSIGNMENT LEVE</t>
  </si>
  <si>
    <t>1020B</t>
  </si>
  <si>
    <t>As a College Aide, you can work full time during the summer and then up to 17 hours during the school year. Please note you must be a student enrolled in an accredited college or graduate school to be eligible.  The Project Controls college aides will assist with the following tasks: manage project cost and project schedules; analyze project management data and data analytics; and maintain a project information management system. The college aides will work alongside project controls professionals and projects managers. The successful candidate will get exposure to Project Controls tools such as Oracle Primavera Unifier, Primavera P6, MS Project, MS Access and MS Visio.</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</si>
  <si>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</si>
  <si>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Proficient in Microsoft Office Suite; excellent analytical, organizational and communication skills, knowledge of data analysis, project schedules, and cost management.</t>
  </si>
  <si>
    <t>For City Employees, please go to Employee Self Service (ESS), click on Recruiting Activities/Careers and Search for Job ID # 237020.   For all other applicants, please go to www.nyc.gov/jobs, go to Search for Open NYC Jobs and click on Non-Employee Login to search for Job ID # 237020.   Do not e-mail, mail or fax your resume to DDC directly. No phone calls will be accepted.</t>
  </si>
  <si>
    <t>Varies on schedule</t>
  </si>
  <si>
    <t>Civil Engineer II</t>
  </si>
  <si>
    <t>Senior Manager, Applications Development</t>
  </si>
  <si>
    <t>Administrative Assistant, Bureau of Mental Health</t>
  </si>
  <si>
    <t>-	Strong interpersonal skills function as a member of a team  -	Prior office/administration experience and strong organizational skills are required  -	Excellent oral and written communication skills are required  -	Ability to work well under pressure while juggling multiple tasks simultaneously  -	Ability to make sound decisions consistent with functions  -	Ability to prioritize with minimal supervision and work independently as well as function as a member of a team  -	Proficiency in computer packages including MS Office applications.</t>
  </si>
  <si>
    <t>Apply online with a cover letter to https://a127-jobs.nyc.gov/  In the Job ID search bar, enter: job ID number # 237057.   We appreciate the interest and thank all applicants who apply, but only those candidates under consideration will be contacted.</t>
  </si>
  <si>
    <t>Site Environmental Health and Safety Officer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</si>
  <si>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Environmental, Health &amp; Safety (EHS) Directorate seeks to hire an Industrial Hygienist II for a position located at the Croton Water Treatment Plant, Bronx New York. The Industrial Hygienist (IH) will serve as a Site EHS Officer focusing primarily on the Croton Water Treatment Plant while providing support to other facilities and staff located within New York City. The IH will report directly to the EHS Facility Compliance Downstate Supervisor and will work closely with the facility operational staff. Under direction, the IH will be responsible for ensuring the overall day-to-day EHS compliance at the Croton Water Treatment Plant and other facilities in the regional area. Specific tasks include, but are not limited to, attending meetings to assess the needs of facilities and staff and providing appropriate support to address needs; developing and maintaining required EHS plans, such as emergency response plans, SPCC (Spill Prevention Control Countermeasure) plans, and PPE (Personal Protection Equipment) assessments; managing and shipping hazardous and non-hazardous waste materials; identifying required permits and assisting in permit application preparation; and conducting routine EHS walkthroughs and safety assessments of facilities and recommending corrective actions. The selected candidate will also participate in the development of Safe Work Plans and Standard Operating Procedures and in the review of construction and demolition plans with a focus in identifying EHS aspects of such projects and impacts to staff performing unrelated routine tasks in the vicinity.  The Industrial Hygienist will be responsible for managing and maintaining EHS information, which includes the use of spreadsheets, databases, and record retention systems. They will provide certain EHS training for staff at assigned facilities, meet with staff to explain the proper selection and use of PPE and other safety tools, coordinate and conduct incident investigations and root causes analyses and act as a local resource for EHS questions and concerns.  The successful candidate will be knowledgeable of Federal, New York State and local EHS regulations, law and requirements, possess excellent communication skills, be thoroughly familiar with Microsoft Word and Excel and be able to wear/use required personal protective equipment.  Although reporting to the Bronx, New York location, routine travel throughout the five boroughs of New York City will be required as will travel throughout the 2,000 square mile upstate watershed supported by BWS EHS staff, including, but not limited to sites in Westchester County, Ulster County and Sullivan County. The selected candidate must possess a Motor Vehicle License valid in the State of New York and maintain a License for the duration of employment.</t>
  </si>
  <si>
    <t>Transportation Policy Advisor</t>
  </si>
  <si>
    <t>A graduate degree from an accredited college in city planning, urban planning, urban design, architecture, landscape architecture, transportation engineering, public administration, economic development, energy, engineering, or related fields.  Familiarity with cutting-edge transportation technologies and city planning.  Strong organizational, program management and interpersonal skills.  Strong data analysis skills, including the ability to work with very large datasets, and proficiency in statistical and analytical software, geographic information systems, and desktop publishing.  Candidates should be comfortable with quantitative analysis, public speaking, advocacy, group engagement, and environmental issues.</t>
  </si>
  <si>
    <t>MOS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</si>
  <si>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DYFJ Trainer</t>
  </si>
  <si>
    <t>Satterwhite Academy (Qa)</t>
  </si>
  <si>
    <t>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</si>
  <si>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Director of Education &amp; Training</t>
  </si>
  <si>
    <t>CITY EMPLOYEES:   1) Apply through Employee Self Service (ESS) under Recruiting Activities  2) Search for Job ID#237095  3) Submit a cover letter, resume and writing sample  FOR ALL OTHER APPLICANTS: 1) Go to www.nyc.gov/careers/search  2) Search for Job ID#237095  3) Submit a cover letter, resume and writing sample  *NOTE: PLEASE UPLOAD COVER LETTER, RESUME AND WRITING EXAMPLE (5 PGS MAX) INTO ONE (1) DOCUMENT. THERE IS NO LINK TO UPLOAD THESE DOCUMENTS SEPERATELY.  NO PHONE CALLS PLEASE. ONLY THOSE CANDIDATES CONSIDERED FOR AN INTERVIEW WILL BE CONTACTED.</t>
  </si>
  <si>
    <t>City Medical Specialist,  Bureau of School Health</t>
  </si>
  <si>
    <t>**ALL CANDIDATES MUST POSSESS A VALID NEW YORK STATE LICENSE TO PRACTICE MEDICINE AND THIS LICENCE MUST BE MAINTAINED FOR THE DURATION OF EMPLOYMENT.     $71.23/hour hiring rate, $76.30/hour after one year</t>
  </si>
  <si>
    <t>Supervisor (Water &amp; Sewer Systems)</t>
  </si>
  <si>
    <t>SUPERVISOR (WATER &amp; SEWER SYST</t>
  </si>
  <si>
    <t>22 N. 15 St, Bklyn</t>
  </si>
  <si>
    <t>Wtr Supply/Cty Operation Mai</t>
  </si>
  <si>
    <t>1. Four years of full-time satisfactory experience acquired within the last ten years in the construction, repair or maintenance of sewer, drainage and/or water supply systems; or    2. Experience which is equivalent to that described in ''1'' above.    License Requirement    At the time of appointment, candidates must possess a Motor Vehicle Driver License valid in the State of New York. This license must be maintained for the duration of employment.</t>
  </si>
  <si>
    <t>Civil Engineer 3</t>
  </si>
  <si>
    <t>Bridges Roadways</t>
  </si>
  <si>
    <t>TO BE APPOINTED TO ANY CIVIL ENGINEERING POSITION IN BRIDGES, CANDIDATES MUST POSSESS ONE YEAR OF CIVIL ENGINEERING EXPERIENCE IN BRIDGES DESIGN, BRIDGE CONSTRUCTION, BRIDGE MAINTENANCE OR BRIDGE INSPECTION.   ***SALARIES WILL BE BASED ON THE CANDIDATES EARNINGS HISTORY UP TO THE MAXIMUM OF 110,413***</t>
  </si>
  <si>
    <t>Resumes may be submitted using the following methods:  For City employees only, go to Employee Self Service (ESS), Recruiting Activities, Careers, and search for Job ID# 236692.  For other applicants go to www.nyc.gov/careers and search for Job ID# 236692.  Your resume must include a chronological work history and salary earnings summary.  Appointments are subject to OMB approval.  Only candidates selected for an interview will be contacted.  No telephone inquiries please.</t>
  </si>
  <si>
    <t>QUALITY ASSURANCE SPECIALIST (FUEL) L1</t>
  </si>
  <si>
    <t>OCP/Purchasing Operations (QA)</t>
  </si>
  <si>
    <t>1. A four-year high school diploma or its educational equivalent and four years of satisfactory full-time experience, purchasing or inspecting fuels and lubricants, coal, fuel, oil, gasoline, kerosene, asphalt and other petroleum related products; or    2. An associate degree from an accredited college, plus three years of satisfactory full-time experience as described in ''1'' above; or    3. A baccalaureate degree from an accredited college, plus one year of satisfactory full-time satisfactory experience as described in ''1'' above;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one year of satisfactory full-time experience as  described in ''1'' above.  License Requirement  A motor vehicle driver license valid in the State of New York. This license must be maintained for the duration of employment.</t>
  </si>
  <si>
    <t>Please go to www.nyc.gov/careers and search for Job ID # 236693 For current City employees please go to www.nyc.gov/ess and log into Employee Self Service. NO PHONE CALLS, FAXES OR PERSONAL INQUIRIES PERMITTED. NOTE: ONLY THOSE CANDIDATES UNDER CONSIDERATION WILL BE CONTACTED.</t>
  </si>
  <si>
    <t>ASSOCIATE QUALITY ASSURANCE SPECIALIST</t>
  </si>
  <si>
    <t>ASSOCIATE QUALITY ASSURANCE SP</t>
  </si>
  <si>
    <t>1. A four-year high school diploma or its educational equivalent and five years of satisfactory full-time experience, purchasing or inspecting supplies, materials and/or products such as: paints, linoleum, hose, sand, brick, wire, shades, hardware and tools; plumbing, electrical machine shop, building and cleaning supplies; furnishings and furniture; lumber and wood related products; metals; equipment; foods, drugs, and chemicals; fuel; textiles; printing, stationery and other sundry items. At least one year of this experience must have been in a supervisory capacity; or  2. An associate degree from an accredited college, plus four years of satisfactory fulltime experience as described in ''1'' above, at least one year of which must have been in a supervisory capacity; or  3. A baccalaureate degree from an accredited college, plus two years of satisfactory full-time satisfactory experience as described in ''1'' above, at least one year of which must have been in a supervisory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two years of satisfactory full-time experience as described in ''1'' above, at least one year of which must have been in a supervisory capacity.  License Requirement A motor vehicle driver license valid in the State of New York. This license must be maintained for the duration of employment.</t>
  </si>
  <si>
    <t>Please go to www.nyc.gov/careers and search for Job ID #237112  For current City employees please go to www.nyc.gov/ess and log into Employee Self Service. NO PHONE CALLS, FAXES OR PERSONAL INQUIRIES PERMITTED. NOTE: ONLY THOSE CANDIDATES UNDER CONSIDERATION WILL BE CONTACTED.</t>
  </si>
  <si>
    <t>Quality Assurance Auditor</t>
  </si>
  <si>
    <t>A minimum of five years of infrastructure construction related and safety experience is required.  Practical working knowledge of OSHA, DOT, MUTCD (Manual on Uniform Traffic Control Devices), and field auditing is preferred. OSHA Construction Industry 30 Hours certification. Strong verbal, written and computer skills are required. Valid NYS Driver License is required.</t>
  </si>
  <si>
    <t>For City Employees, please go to Employee Self Service (ESS), click on Recruiting Activities/Careers and Search for Job ID # 236703.    For all other applicants, please go to www.nyc.gov/jobs, go to Search for open NYC Jobs and click to Non-Employee Login to search for Job ID # 236703.    Do not email, mail or fax your resume to DDC directly. No phone calls will be accepted.</t>
  </si>
  <si>
    <t>Deputy Chief Investigator</t>
  </si>
  <si>
    <t>1. Extensive experience in the investigative field, including 4-8 years of experience conducting and managing complex, long term investigations.  2. Significant experience in executing arrests, search warrants, and wiretaps, as well as conducting surveillance, participating in undercover operations, and debriefing informants.  3. Demonstrated ability to analyze, assess and draw conclusions based on a multitude of complex documents/data, including but not limited to policies, procedures and financial documents.  4. Strong computer skills, including Word, Excel and databases.  5. Strong interpersonal skills, oral communication and interviewing skills and proven ability to manage time efficiently, meet deadlines, multi-task, and manage competing priorities.  6. Ability to manage large case dockets and conduct objective investigations.  7. Ability to work as part of a team by following directions and taking instruction.  8. Foreign language skills are desirable.</t>
  </si>
  <si>
    <t>All current City Employees may apply by going to Employee Self Service (ESS) http://cityshare/ess Click on Recruiting Activities/Careers and Search for the specific Job ID# 236710.  All other applicants, please go to www.nyc.gov/career/search and search for the specific Job ID# 236710.  Please do not email, mail or fax your resume to DOI directly. Submissions of resumes does not guarantee an interview. Due to the high volume of resumes DOI receives for positions, only selected candidates will be contacted.</t>
  </si>
  <si>
    <t>311 Business Intelligence Manager</t>
  </si>
  <si>
    <t>For City employees, please go to Employee Self Service (ESS), click on Recruiting Activities &gt; Careers, and search for Job ID #237139.  For all other applicants, please go to www.nyc.gov/jobs/search and search for Job ID #237139 or click the ''Apply Now'' button below.  SUBMISSION OF A RESUME IS NOT A GUARANTEE THAT YOU WILL RECEIVE AN INTERVIEW.  APPOINTMENTS ARE SUBJECT TO OVERSIGHT APPROVAL.</t>
  </si>
  <si>
    <t>Due to the necessary technical management duties of this position in a 24/7 operation, candidate may be required to be on call and/or work various shifts such as weekends and/or evenings.</t>
  </si>
  <si>
    <t>CITY PEST CONTROL AIDE</t>
  </si>
  <si>
    <t>151 Maujer St., Brooklyn</t>
  </si>
  <si>
    <t>The Bureau of Veterinary and Pest Control Services protects the public from animal/vector borne diseases, animal hazards, animal nuisances from uncontrolled or unregulated animals, rodent populations, and pathogens from vector-borne disease carrying mosquitoes.   DUTIES WILL INCLUDE BUT NOT BE LIMITED TO:   --Remove refuse accumulations from the interiors and exteriors of premises and adjacent lots in Pest Control Program target areas and load such accumulations on trucks.   --Assist exterminators in exterminating in vacant lots on each program block, in cellars and in interiors and exteriors of buildings.   --Assist in the analysis of the designated rodent infestation conditions and in selecting the appropriate rodenticide and baits for exterminating and eliminating the infestation.   --Assist in miscellaneous unskilled activities related to the Pest Control Program.</t>
  </si>
  <si>
    <t>Qualification Requirements  There are no formal education or experience requirements for this position.</t>
  </si>
  <si>
    <t>Apply online with a cover letter to https://a127-jobs.nyc.gov/  In the Job ID search bar, enter: job ID#:  237145.    We appreciate the interest and thank all applicants who apply, but only those candidates under consideration will be contacted.</t>
  </si>
  <si>
    <t>DEPARTMENT OF CITY PLANNING</t>
  </si>
  <si>
    <t>Technical Review Division Director</t>
  </si>
  <si>
    <t>120 Broadway, New York, NY</t>
  </si>
  <si>
    <t>Technical Review</t>
  </si>
  <si>
    <t>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As advocates for the health and well-being of children and adolescents in NYC,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Under direct supervision, the Public Health Assistants will perform the following duties, including but not limited to:   --Providing administrative support to the Medical Unit Corresponding and communicating with school based administrators, health care providers, public and non-public school nurses in addition to parents and guardians regarding all incoming medical orders Organizing, maintaining, retrieving and replacing medical folders, charts and forms.  --Reviewing medical orders for completeness, as well as record and transcribe medical information onto appropriate forms, documents and charts.  --Sending, receiving, and sorting mail, medical records and notices Maintaining logs and monthly MD schedules Requesting, arranging, and maintaining equipment and supplies Performing other duties as assigned.</t>
  </si>
  <si>
    <t>Apply online with a cover letter to https://a127-jobs.nyc.gov/  In the Job ID search bar, enter: job ID number # 236719.   We appreciate the interest and thank all applicants who apply, but only those candidates under consideration will be contacted.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</si>
  <si>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City Research Scientist (CRS) Level II for the Environmental, Health and Safety (EH&amp;S) Directorate, Croton Filtration Plant located in the Bronx, New York. Reporting directly to the Chief of Facility Compliance, the selected candidate will serve as the Facility Compliance Supervisor for the Downstate Division and is anticipated to supervise one or two direct report(s) in the future. The CRS will work with operational and field staff to ensure on-going EHS compliance for BWS facilities and staff located within the five boroughs of New York City with specific emphasis/focus on establishing EHS programs at the new Croton Water Treatment Plant located in the Bronx. Initially, the selected candidate will be responsible for all day-to-day compliance requirements at the Croton Water Treatment Plant as described below and for working with the Chief to develop a long-term sustainable strategy for EHS compliance. In the role of Supervisor, the selected candidate will be responsible for adhering to and enforcing all applicable personnel policies and procedures including time and leave approvals and performance evaluations for assigned subordinates.  The Facility Compliance Supervisor will ultimately lead a small team of Site EHS Officers who will support the overall day-to-day EHS compliance requirements within their assigned areas and facilities including, but not limited to: assessing the needs of facilities and staff and providing appropriate EHS support; developing and maintaining required EHS plans, such as emergency response plans and PPE (Personal Protection Equipment) assessments; managing and overseeing removal of hazardous and non-hazardous waste materials; identifying required permits and assisting in obtaining and maintaining all necessary permits; providing training support for safety briefings and policy updates; and conducting routine EHS walkthroughs and safety assessments of facilities and recommending corrective actions. The selected candidate will also participate in the development and review of Safe Work Plans and Standard Operating Procedures and in the review of construction and demolition plans with focus in identifying EHS aspects of such projects and impacts to staff working on or in the vicinity of project site. In addition, the CRS will be responsible for managing EHS information, which includes the use of spreadsheets, databases, and record retention systems and for tracking, reporting and analyzing EHS performance indicators for the Downstate Division.   The successful candidate will be extremely knowledgeable of Federal, New York State, and New York City EHS regulations, laws and requirements, possess excellent communication skills, be thoroughly familiar with Microsoft Word and Excel and be able to wear/use required personal protective equipment.   Although reporting to the Bronx, NY location, routine travel throughout the five boroughs of New York will be required as will some travel throughout the 2,000 square mile upstate watershed supported by BWS EHS staff, including but not limited to sites in Westchester County, Ulster County and Sullivan County.</t>
  </si>
  <si>
    <t>Chief of Policy and Long-Range Planning</t>
  </si>
  <si>
    <t>ADM CITY PLANNER (NON MGRL)</t>
  </si>
  <si>
    <t>1005A</t>
  </si>
  <si>
    <t>Planning</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</si>
  <si>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</si>
  <si>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City Employees: 1) Apply through Employee Self Service (ESS) under Recruiting Activities 2) Search for Job ID#: 237206  Include your ERN on all correspondence.  For all other applicants: 1) Go to www.nyc.gov/careers/search 2) Search for Job ID#: 237206</t>
  </si>
  <si>
    <t>Senior Director</t>
  </si>
  <si>
    <t>ADMINISTRATIVE TAX AUDITOR</t>
  </si>
  <si>
    <t>Audit - Metro - Sales Tax</t>
  </si>
  <si>
    <t>1. A baccalaureate degree including or supplemented by 24 credits in accounting, including at least one course each in auditing, U.S. taxation, advanced accounting, and cost accounting and four years of full-time progressively responsible tax related auditing or tax accounting experience at least 18 months of which must have been in an administrative or managerial capacity, requiring independent decision making concerning program management or planning, allocation of resources and scheduling and assignment of work.    2. High school or equivalent and 24 credits in accounting including at least one course each in auditing, U.S. taxation, advanced accounting and cost accounting and six years full-time progressively responsible tax related auditing or tax accounting experience at least 18 months of which must have been in an administrative or managerial capacity requiring independent decision making concerning program management or planning, allocation of resources and the scheduling and assignment of work.    3. Education and/or experience equivalent to ''1'' or ''2'' above.  However, all candidates must have at least 24 credits in accounting from an accredited college including at least one course each in auditing, U.S. taxation, advanced accounting and cost accounting. Appropriate education may be substituted for the general tax related auditing or tax accounting experience (but not for the 18 months of administrative or managerial experience described above) at the rate of one year of college for six months of experience up to a maximum of four years college for two years of experience.  A master's degree with a major in accounting, auditing or taxation may be substituted for an additional year of the general tax related auditing or tax accounting experience.  In all case, all candidates must have at least 18 months of tax related auditing or tax accounting experience in an administrative or managerial capacity.</t>
  </si>
  <si>
    <t>Planning Coordinator, Center for Health Equity</t>
  </si>
  <si>
    <t>Apply online with a cover letter to https://a127-jobs.nyc.gov/.  In the Job ID search bar, enter: job ID number # 236768.   We appreciate the interest and thank all applicants who apply, but only those candidates under consideration will be contacted.</t>
  </si>
  <si>
    <t>Senior Research Analyst,  Bureau of Mental Health</t>
  </si>
  <si>
    <t>The successful candidate will have strong analytic and statistical skills with the ability to manipulate and analyze data using sophisticated statistical software such as SAS or SPSS. Working knowledge of SQL is strongly preferred. Competency in the use of Microsoft Word, Excel, and PowerPoint is strongly preferred. A background and experience with research, program evaluation methodologies, survey development and implementation, and data analysis is required. Knowledge of the NYC criminal justice system is a plus. The candidate will have excellent written and oral communication skills, and experience with scientific writing.  In addition, the preferred candidate will be very self-motivated and self-disciplined, will have a strong sense of teamwork, and will have the ability to get along with a wide range of people. The ability to work independently, solve problems, and research issues is imperative. The individual will possess project management skills and the capacity to lead and advise staff involved in various projects as well as an ability to easily adapt to multiple programmatic (Criminal Justice, Treatment, Rehabilitation, Case Management, Housing, etc.) and/or functional areas (Administration, Finance, Budgeting and Contracting) to support programmatic planning.</t>
  </si>
  <si>
    <t>Apply online with a cover letter to https://a127-jobs.nyc.gov/.  In the Job ID search bar, enter: job ID number # 236771.   We appreciate the interest and thank all applicants who apply, but only those candidates under consideration will be contacted.</t>
  </si>
  <si>
    <t>Office Space Designer</t>
  </si>
  <si>
    <t>Administrative Procurement Analyst</t>
  </si>
  <si>
    <t>OCP/Purchasing Operations</t>
  </si>
  <si>
    <t>Thorough knowledge of procurement practices, principles, terms and conditions and contract law; strong analytical skills with commitment to detail and organization; strong ability to handle multiple contract requests concurrently and on an on-going basis; proven ability to manage a large workload within tight time constraints, establish and maintain cooperating working relationships with a diverse population of staff and make sound decisions; proven ability to work independently in a fast-paced environment and possess a shared organizational value for integrity, flexibility and professional/ethical behavior; proven ability to address problems and obtain solutions in dealing with both internal and external issues; proven written and verbal communication skills and negotiation skills. Knowledge of City systems such as Financial Management System (FMS) and Automated Procurement Tracking (APT) are a plus.</t>
  </si>
  <si>
    <t>Please go to www.nyc.gov/careers and search for Job ID #237242  For current City employees please go to www.nyc.gov/ess and log into Employee Self Service. NO PHONE CALLS, FAXES OR PERSONAL INQUIRIES PERMITTED. NOTE: ONLY THOSE CANDIDATES UNDER CONSIDERATION WILL BE CONTACTED.</t>
  </si>
  <si>
    <t>Trauma-Informed Early Care Education Social Worker</t>
  </si>
  <si>
    <t>SUPERVISOR I SOCIAL WORK</t>
  </si>
  <si>
    <t>A Master's Degree in Social Work from an accredited school of social work and one year of full-time satisfactory experience practicing social work utilizing one or a combination of casework, group work and community organization methodologies.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</si>
  <si>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Project Manager-Trauma-Informed Early Care and Education Initiative</t>
  </si>
  <si>
    <t>Quality Assurance Manager</t>
  </si>
  <si>
    <t>ECB - Manhattan Office</t>
  </si>
  <si>
    <t>The successful candidate must be proficient in Java, JavaScript, Python and Perl and HP ALM 11 modules (HP Quality Center, QTP, Load runner), must have experience in Quality Assurance and testing of Client, Server and Web Applications. Expertise in Automation testing using QTP with VB Scripting is required; hands-on experience in testing applications using database platforms like Oracle and SQL Server 2008 is highly desired. Also highly desired are: experience developing, documenting, and executing automated test scenarios to validate usability, functionality, performance, and data integrity; experience performing complex UI, functional, application, regression, and performance tests; experience developing automated testing scripts, automating manual test cases with the goal of 100% automation.  A good understanding of different Software Development Life Cycle (SDLC) models and QA Methodologies is highly desired, as well as a familiarity with Agile and Scrum methodologies. History of volunteerism, such as service in the AmeriCorps or Peace Corps, is viewed favorably</t>
  </si>
  <si>
    <t>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</si>
  <si>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INFORMATION TECHNOLOGY ASSOCIATE</t>
  </si>
  <si>
    <t>Please submit your resume and cover letter</t>
  </si>
  <si>
    <t>Full-time, 35/week</t>
  </si>
  <si>
    <t>Policy Advisor</t>
  </si>
  <si>
    <t>123 William Street, NY, NY</t>
  </si>
  <si>
    <t>Mayor's Office</t>
  </si>
  <si>
    <t>To APPLY: Search for the Job ID # 238711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</si>
  <si>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</si>
  <si>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Trauma-Informed Early Care and Education Case Supervisor</t>
  </si>
  <si>
    <t>AVL Technical Developer</t>
  </si>
  <si>
    <t>This position is for a 4:00am to 12:00pm shift during normal operations, but during snow and other emergencies this position would be required to be on an overnight shift (either 5:00pm-12:00am or 12:00am -8:00am) and to be available anytime for on-call support.  The minimum work schedule is 35 hours per week</t>
  </si>
  <si>
    <t>AGENCY ATTORNEY /  ASSISTANT GENERAL COUNSEL</t>
  </si>
  <si>
    <t>Legal</t>
  </si>
  <si>
    <t>To apply for this position, ALSO email your resume and cover letter including the following subject line:  Assistant General Counsel to: careers@sbs.nyc.gov  Salary:  Commensurate with Experience/Expected Salary Range: $55,000 - $85,000 (Annually)  NOTE: Only those candidates under consideration will be contacted.   NYC residency is required within 90 days of appointment.  However, City Employees in certain titles who have worked for the City for two (2) continuous years may also be eligible to reside in Nassau, Suffolk, Putnam, Westchester, Rockland or Orange County.  To determine if the residency requirement applies to you, please discuss with the agency representative at the time of the interview.</t>
  </si>
  <si>
    <t>Windows Systems Engineer Supervisor - Night Shift</t>
  </si>
  <si>
    <t>11 Metrotech Center Brooklyn N</t>
  </si>
  <si>
    <t>For City employees, please go to Employee Self Service (ESS), click on Recruiting Activities &gt; Careers, and search for Job ID #238282 For all other applicants, please go to www.nyc.gov/jobs/search and search for Job ID #238282 -or-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</si>
  <si>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Night Shift - Due to the necessary technical management duties of this position in a 24/7 operation, candidate may be required to be on call and/or work night shifts such as weekends and/or nights/evenings.</t>
  </si>
  <si>
    <t>Director of Operations Research</t>
  </si>
  <si>
    <t>Mgt. Info. Systems &amp; Review</t>
  </si>
  <si>
    <t>Under general direction, the Director of Operations Research will work with the Bureau of Management Analysis and Planning to lead a comprehensive operations research strategy that meets the needs of the New York City Fire Department. The Director will develop the application of Operations Research and statistical research methods in order to evaluate initiatives and processes of Fire and EMS Operations, Communications, Training, Prevention and other key activities of the Department in order to enhance systems, understand the effects of change, and to provide an avenue to achieving Evidence Based Practice. Key responsibilities include management, supervision and training of analysts; planning and execution of research projects; reporting and authoring findings where appropriate; instituting technical documentation and model validation processes; developing the scope, feasibility and timelines for identified research projects. The Director will work closely with the Data Quality Unit, GIS Unit and Strategic Planning on joint projects; have expert ability in general OR/ Statistical methods and techniques including deployment analysis and resource allocation modeling, systems/operations analysis, simulation and optimization, predictive analytics, econometrics, time series/forecasting, vehicle routing, linear programming, nonlinear and integer programming, statistical and probabilistic methods, causal inference, simulation modeling, queuing theory, decision analysis. Exemplifies utmost leadership and team work; excellent articulation of scientific processes and results to internal and external stakeholders; and will develop research ties with academia, partnering agencies and other organizations where applicable.</t>
  </si>
  <si>
    <t>Advanced degree (Masters required, PhD preferred) in Operations Research, Statistics, Management Science, or a closely related field that includes a significant amount of research methods and statistical analysis. Knowledge of relevant industry standards, best-practices and scientific literature is essential. Proven track record conducting and managing high-level quantitative research/ mathematical modelling (3-5 years direct experience). Expertise in statistical/simulation/ optimization packages such as C#, Python, R, SAS, STATA, Visual Basic, SQL, SatScan, AMPL, ArcGIS, Tableau, etc. Excellent at communicating findings and providing pragmatic analytical solutions. Capable and comfortable with executing research under tight timelines and pressure. Contributions to research in related fields through peer-reviewed talks and publications a plus.</t>
  </si>
  <si>
    <t>Click the apply now button.  NON-CITY EMPLOYEES/EXTERNAL CANDIDATES PLEASE GO TO https://a127-jobs.nyc.gov/    CITY EMPLOYEES MUST APPLY VIA EMPLOYEE SELF SERVICE https://a127-ess.nyc.gov/</t>
  </si>
  <si>
    <t>Manager of Application Development</t>
  </si>
  <si>
    <t>The successful candidate, while reporting directly to the Deputy Director of Application Development and to the Chief Medical Officer, will serve as a Manager of Application Development and will be responsible for the Software development for the FDNY World Trade Center (WTC) Health Program and other related health and injury application at FDNY. The person filling this role must excel in many areas of technical expertise, as well as be a person with a vision for a design that marries the business needs to the appropriate technical solutions.  The Manager of Application Development will work as part of an agile development organization and be accountable for developing software requirements, development estimates, designing software and managing timeline commitments as defined by the FDNY Word Trade Center Health Program.  Candidate will share responsibility for maintaining compliance with HIPAA and all other regulations and contractual obligations that apply to the WTC Health Program; act as technology advisor to the World Trade Center Health Program leadership. Additionally, the selected candidate will perform the following duties manages development teams through reviews, coaching, and training; responsible for all aspects of development team activities, including new development, enhancements and maintenance support; responsible for managing application releases and deployments; lead and grow a team of technical staff in the design and development of computer application to automate business processes; accountable for all application development phases to ensure on-time completion; review and analyze current applications and develop recommendations for improvement; develop, enhance and maintain application components in accordance with project standards and best-practice; a dynamic team player that can simultaneously work on multiple projects and be accountable for providing delivery estimates, and producing quality software deliverables.</t>
  </si>
  <si>
    <t>Click the apply now button.  NON-CITY EMPLOYEES/EXTERNAL CANDIDATES PLEASE GO TO https://a127-jobs.nyc.gov/     CITY EMPLOYEES MUST APPLY VIA EMPLOYEE SELF SERVICE https://a127-ess.nyc.gov/</t>
  </si>
  <si>
    <t>RESEARCH ASSISTANT TO THE CHIEF DIVERSITY OFFICER</t>
  </si>
  <si>
    <t>Executive</t>
  </si>
  <si>
    <t>To apply, please click the ''APPLY NOW'' button.</t>
  </si>
  <si>
    <t>SPECIAL ASSISTANT (CORPORATE GOVERNANCE)</t>
  </si>
  <si>
    <t>Asset Management</t>
  </si>
  <si>
    <t>To apply, please click on the ''APPLY NOW'' button</t>
  </si>
  <si>
    <t>MOME Associate Commissioner, Media Strategy</t>
  </si>
  <si>
    <t>For City employees, please go to Employee Self Service (ESS), click on Recruiting Activities &gt; Careers, and search for Job ID #238302 For all other applicants, please go to www.nyc.gov/jobs/search and search for Job ID #238302 -or-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</si>
  <si>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management duties of this position in a 24/7 operation, candidate may be required to be on call and/or work various shifts such as weekends and/or nights/evenings.          .</t>
  </si>
  <si>
    <t>Chief Enterprise Architect</t>
  </si>
  <si>
    <t>This position is responsible for providing senior technical leadership for high level business information architecture, design, and implementation strategies that maximize the organization's ability to deliver high-quality IT solutions at minimum cost and quickest time to market.  The individual will address the people, process, technology, and information aspects of business problems to specify complete solution architectures.  The Chief Enterprise Architect identifies the business, technical roles and skills needed to deliver and maintain the solution.  The ideal candidate will have demonstrated strong performance in this role and gain instant credibility to help mature the architecture practice.  The Chief Enterprise Architect: - Promotes and manages disruptive technologies and industry trends to achieve desired business outcomes. - Develops IS technology strategy 3+ years out. - Develops architecture principles to guide day-to-day needs and annual planning/prioritization initiatives. - Is accountable for the careers and development of enterprise architecture (EA) and data team members, mentoring junior architects/information modelers and DBAs. - Drives consolidation and simplification with reference architectures.  Tasks: - Tracking/prioritizing technology trends, such as mobility, Cloud Services and Big Data, and defining strategies/road map process. - Strategizing for the IT organization when transitioning to cloud-/service-based applications. - Drive the development and application of architectural principles, models, methods, and practices for application to information architecture development. - Provide oversight and guidance to technology solutions to ensure the consistent employment of standards for sustainable solutions. - Employee reviews and development plans for EA and data teams. - Knowledge transfer; hold regular seminars on topics of interest and technology innovations.</t>
  </si>
  <si>
    <t>Service Desk Agent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</si>
  <si>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Service Desk Agent reporting to the IT Services Division. Responsibilities will include: Triage and support all application and connectivity issues including script management, role management, and account access problems; provide telephone and email technical support on hardware, software, network, and telephony issues; perform proper screening of calls and maintain clear documentation by utilizing Remedy Incident Management system; train new staff; participate in Service Desk management projects that enhance the quality and efficiency of services provided; perform SharePoint Administration and troubleshooting; administer, diagnose, and resolve Smart Phone issues; create LAN Accounts utilizing Microsoft Active Directory; troubleshoot network connectivity issues; perform password and account management; fulfill Network Drive access requests; handle provision account access for new employees; and perform special projects and initiatives as assigned.</t>
  </si>
  <si>
    <t>The preferred candidate should possess the following: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effective telephone etiquettes; experience in Windows XP/7 environments; proficiency with Microsoft Office suites; excellent troubleshooting and analytical skills; demonstrated knowledge and accomplishment in analyzing, diagnosing and recommending solutions for hardware and software problems; working knowledge of Microsoft applications, System Center Configuration Manager, Microsoft s Active Directory (AD) as related to integration of desktop systems into AD, and all aspects of Windows security to include any subsequent software releases/upgrades.</t>
  </si>
  <si>
    <t>For City employees, please go to Employee Self Service (ESS), click on Recruiting Activities &gt; Careers, and search for Job ID #238339 For all other applicants, please go to www.nyc.gov/jobs/search and search for Job ID #238339 -or-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</si>
  <si>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Day - Due to the necessary technical support duties of this position in a 24/7 operation, candidates may be required to work various shifts such as weekends and/or nights/evenings.</t>
  </si>
  <si>
    <t>TESTER (Per Diem)</t>
  </si>
  <si>
    <t>Complaint Processing</t>
  </si>
  <si>
    <t>For City employees: Go to Employee Self-Service (ESS) - www.nyc.gov/ess and search for  Job ID#   For all other applicants: Go to www.nyc.gov/careers and search for Job ID#  NOTE: ONLY THOSE CANDIDATES UNDER CONSIDERATION WILL BE CONTACTED, SUBMISSION OF A RESUME IS NOT A GUARANTEE THAT YOU WILL RECEIVE AN INTERVIEW. **NO PHONE CALLS, FAXES OR PERSONAL INQUIRIES PERMITTED. **  New York City Residency is Required Within 90 Days of Appointment.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</si>
  <si>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BUDGETREVENUE ANALYST</t>
  </si>
  <si>
    <t>Executive Offices</t>
  </si>
  <si>
    <t>Candidate must hold permanent Staff Analyst Civil Service Title.</t>
  </si>
  <si>
    <t>Day - Due to the necessary technical duties of this position, candidate may be required to be on call and/or work various shifts such as weekends and/or evening shifts.</t>
  </si>
  <si>
    <t>City Research Scientist- Risk</t>
  </si>
  <si>
    <t>Under general direction, the City Research Scientist LIII will report to the Bureau of Management Analysis and Planning (MAP) to provide analytical support to the Departments risk-based research/analytics strategy. This position is grant funded and requires interaction with Fire and EMS Operations, Communications, Training and other areas of the agency in order to identify and incorporate data, create metrics and to track, evaluate and validate decisions and outcomes using quantitative methods. General responsibilities include planning and execution of research projects, reporting and authoring findings where appropriate, and providing the department with technical documentation and model validation processes. The candidate will possess demonstrated analytical ability in methods of risk management, Enterprise Risk Management (ERM), operational risk, econometrics, forecasting and time series analysis, cross-section and panel methods, causal inference and program evaluation methods, predictive analytics and text mining; flexibility in providing short and long-term analytical solutions to executive and operational questions and a natural ability to translate complex methods utilized into simplified data visualizations that assist stakeholders using BI tools. Strong team player, excellent communicator and ability to work independently.</t>
  </si>
  <si>
    <t>Click the apply now button.   NON-CITY EMPLOYEES/EXTERNAL CANDIDATES PLEASE GO TO https://a127-jobs.nyc.gov/    CITY EMPLOYEES MUST APPLY VIA EMPLOYEE SELF SERVICE https://a127-ess.nyc.gov/</t>
  </si>
  <si>
    <t>Server Administrator</t>
  </si>
  <si>
    <t>To be determined / 35 Hour per week (minimum); overtime and shift-related work may be required during peak work periods.  Due to the necessary technical management duties of this position in a 24/7 operation, candidate may be required to be on call and/or work various shifts such as weekends and/or nights/evenings.</t>
  </si>
  <si>
    <t>Administrative Assistant, Bureau of School Health/SH Medical</t>
  </si>
  <si>
    <t>Proficient in Microsoft Office</t>
  </si>
  <si>
    <t>Apply online with a cover letter to https://a127-jobs.nyc.gov/.  In the Job ID search bar, enter: job ID number # 238362.    We appreciate the interest and thank all applicants who apply, but only those candidates under consideration will be contacted.</t>
  </si>
  <si>
    <t>Senior Personnel Coordinator, Epidemiology Administration</t>
  </si>
  <si>
    <t>EPI Division Admin</t>
  </si>
  <si>
    <t>The Personnel Services Unit has an opening for a self-motivated and energetic individual to serve as the Senior Personnel Coordinator who will provide high-level administrative and operational support for the division with hiring new staff and supporting existing employees. The successful candidate must be able to work independently as well as collaboratively with all levels of division and agency staff.     DUTIES WILL INCLUDE BUT NOT BE LIMITED TO:   --Perform complex, highly sensitive and confidential personnel related tasks.     --Interview hiring managers and write justifications, impact statements and other documentation required to recruit and hire staff.  --Coordinate and perform tasks that support division operations and the efficient functioning of the Personnel Services Unit.   --Interact and build relationships with division senior leadership, supervisors, managers and external partners.  --Effectively communicate with job applicants and existing employees regarding various policies, internal requirements, benefits, evaluations, time and leave and general work expectations, etc.    --Research and prepare wage reviews, organization charts and other staffing reports for division management.    --Schedule and conduct various meetings with employees and supervisory staff on agency personnel rules and regulations and other requirements.   --Respond to requests for information from staff, other divisions or internal agency oversight offices.   --Assist with or manage special projects and priority initiatives.     --Provide outstanding, highly professional customer service to division staff for all personnel related matters.</t>
  </si>
  <si>
    <t>Apply online with a cover letter to https://a127-jobs.nyc.gov/.  In the Job ID search bar, enter: job ID number # 238393.  We appreciate the interest and thank all applicants who apply, but only those candidates under consideration will be contacted.</t>
  </si>
  <si>
    <t>New York City Residency is not require for this position</t>
  </si>
  <si>
    <t>250 Church St., N.Y.</t>
  </si>
  <si>
    <t>General Support Services-NM</t>
  </si>
  <si>
    <t>Specifications Writer</t>
  </si>
  <si>
    <t>LANDSCAPE ARCHITECT INTERN</t>
  </si>
  <si>
    <t>Qualification Requirements  A Bachelor of Science degree in landscape architecture or a Bachelor or a Master of Landscape Architecture from an accredited college or university.</t>
  </si>
  <si>
    <t>1. Excellent communication, verbal and writing skills. 2. Ability to conduct research, solve problems and pay attention to technical details. 3. Ability to read and interpret design and construction drawings and contract documents. 4. Proficiency in Microsoft Word, Excel and AutoCAD. 5. Excellent administrative and interpersonal skills. 6. A driver license valid in New York State.</t>
  </si>
  <si>
    <t>City employees: 1) Apply through Employee Self Service (ESS) under Recruiting Activities 2) Search for Job ID#: 238783  Include your ERN on all correspondence.  For all other applicants: 1) Go to www.nyc.gov/careers/search    2) Search for Job ID#: 238783</t>
  </si>
  <si>
    <t>Compliance Associate</t>
  </si>
  <si>
    <t>Regulatory Compliance Unit</t>
  </si>
  <si>
    <t>9:00 AM - 5:00 PM</t>
  </si>
  <si>
    <t>Director-Trauma-Informed Early Care and Education</t>
  </si>
  <si>
    <t>Director of Technology Policy</t>
  </si>
  <si>
    <t>Interested candidates should have excellent written and verbal communication skills, effective problem-solving and analytic skills, and the ability to prioritize, manage time, engage and develop staff, and engage in multiple concurrent projects in a fast-paced environment. Attention to detail is a must. Candidates should be highly motivated and able to work well independently and drive projects to completion.  Candidates must have at least three years of satisfactory experience in, but not limited to, computer systems development, computer applications development, project management, technology implementations, or the planning of data/information processing, of which 18 months must have been in an administrative, managerial or executive capacity.  Experience with analytical and database software like Excel and Access is strongly desired.</t>
  </si>
  <si>
    <t>Compliance Advisor, Pre-Inspector</t>
  </si>
  <si>
    <t>To apply, please ALSO email your resume and cover letter including the following subject line: Compliance Advisor, Pre-Inspection  to:  careers@sbs.nyc.gov   Salary to Commensurate with Experience.</t>
  </si>
  <si>
    <t>Legal &amp; Regulatory Compliance</t>
  </si>
  <si>
    <t>Zika Virus Surveillance Coordinator, Bureau of Communicable Diseases</t>
  </si>
  <si>
    <t>Experience in infectious disease epidemiology, especially arboviral disease   Experience with SAS, R, Access, Excel, and GIS   Ability to work well with others   Experience with conducting interviews with health care providers and case patients  Excellent oral and written communication skills.</t>
  </si>
  <si>
    <t>Apply online with a cover letter to https://a127-jobs.nyc.gov/  In the Job ID search bar, enter: job ID number # 238456.    We appreciate the interest and thank all applicants who apply, but only those candidates under consideration will be contacted.</t>
  </si>
  <si>
    <t>JavaScript Developer</t>
  </si>
  <si>
    <t>IT Administrator</t>
  </si>
  <si>
    <t>Network Team</t>
  </si>
  <si>
    <t>Click the ''Apply Now'' button.   While we appreciate every applicant's interest, only those under consideration will be contacted</t>
  </si>
  <si>
    <t>Environmental Planning Specialist</t>
  </si>
  <si>
    <t>Environmental Planning Support</t>
  </si>
  <si>
    <t>Click on the ''APPLY NOW.''</t>
  </si>
  <si>
    <t>EEO Officer</t>
  </si>
  <si>
    <t>In compliance with federal law, all persons hired will be required to verify identity and eligibility to work in the United States and to complete the required employment eligibility verification document form upon hire.  NOTE: This position is only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t>
  </si>
  <si>
    <t>Standards Specialist ( Monitor)</t>
  </si>
  <si>
    <t>CORRECTIONAL STANDARDS REVIEW</t>
  </si>
  <si>
    <t>Please submit Resume and Cover Letter</t>
  </si>
  <si>
    <t>Full-time, 35hrs/week</t>
  </si>
  <si>
    <t>1.	Proven design ability in landscape architectural work. 2.	Strong skills in AutoCAD, Photoshop, PowerPoint and SketchUp. 3.	Excellent communication, interpersonal and organizational skills.   4.	LEED Certification or a strong knowledge of sustainable and universal design principles. 5.	Driver license valid in New York State.</t>
  </si>
  <si>
    <t>NOTE: All resumes must be received no later than the last day of the posting period.  www.nyc.gov/parks  Current New York State Registration as a Landscape Architect must be maintained for the duration of your employment.</t>
  </si>
  <si>
    <t>City employees: 1) Apply through Employee Self Service (ESS) under Recruiting Activities 2) Search for Job ID#: 238003  Include your ERN on all correspondence.  For all other applicants: 1) Go to www.nyc.gov/careers/search    2) Search for Job ID#: 238003</t>
  </si>
  <si>
    <t>Executive Director, Health Access Equity, Prevention and Primary Care Administration</t>
  </si>
  <si>
    <t>Apply online with a cover letter to https://a127-jobs.nyc.gov/.   In the Job ID search bar, enter: job ID number # 238004.   We appreciate the interest and thank all applicants who apply, but only those candidates under consideration will be contacted.</t>
  </si>
  <si>
    <t>GIS /.Net Web Developer</t>
  </si>
  <si>
    <t>Under the supervision of the Exec. Director of Application Development &amp; Integration, the GIS/.Net Programmer will be responsible for spatially enabling .Net applications in an Agile development environment.</t>
  </si>
  <si>
    <t>A minimum of three to five years in .Net and spatial web programming experience.  Advanced software development experience with ESRI Web APIs.  Familiarity with ArcObjects.  C# and object oriented programming experience.  Strong web application development experience using JavaScript and HTML5.  Solid understanding of IIS, Webserver and troubleshooting skills are required.  Experience working with RDBMS (MS SQL Server, Oracle, MySQL).  Proficient in building and deploying .NET web applications.  Knowledge of ASP, ASP.NET, AngularJS, JQuery highly desirable.</t>
  </si>
  <si>
    <t>Manager of External Affairs</t>
  </si>
  <si>
    <t>Mayor's Office of Operations</t>
  </si>
  <si>
    <t>For City Employees, please go to Employee Self Service (ESS), click on Recruiting Activities &gt; Careers, and search for Job ID #238555 For all other applicants, please go to www.nyc.gov/jobs/search and search for Job ID #238555 -or-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</si>
  <si>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management duties of this position in a 24/7 operation, candidate may be required to be on call and/or work various shifts such as weekends and/or nights/evenings.</t>
  </si>
  <si>
    <t>ASSOCIATE INVESTIGATOR (NOT PR</t>
  </si>
  <si>
    <t>1. A four-year high school diploma or its educational equivalent and five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or 60 semester credits from an accredited college and four years of satisfactory, full-time experience as described in ''1'' above; or  3. A baccalaureate degree from an accredited college and two years of satisfactory, full-time experience as described in ''1'' above; or  4. Education and/or experience equivalent to ''1'', ''2'', or ''3'' above.</t>
  </si>
  <si>
    <t>In compliance with federal law, all persons hired will be required to verify identity and eligibility to work in the United States and to complete the required employment eligibility verification document form upon hire.  NOTE:  This position is open to permanent Associate Investigator and those that are reachable on the open-competitive list. Please include your list number and/or your Employee Identification Number (EIN) when applying.</t>
  </si>
  <si>
    <t>Agency Medical Director</t>
  </si>
  <si>
    <t>Managerial</t>
  </si>
  <si>
    <t>1.	Possession of a valid license to practice medicine in the State of New York;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''1''above. However, all candidates must have a valid license to practice medicine in the State of New York and not less than one year of medical practice in an administrative or supervisory capacity.</t>
  </si>
  <si>
    <t>Board certification in psychiatry and documented completion of ACGME-accredited residency in psychiatry. Not less than six years of management experience in health, mental health, substance use and/or social services provider setting.</t>
  </si>
  <si>
    <t>Based on 24/7 operation</t>
  </si>
  <si>
    <t>Recovery Deputy Regional Manager</t>
  </si>
  <si>
    <t>Under general supervision from Regional Managers, perform responsible supervisory and detail oriented work examining and reviewing design and/or equipment plans and specifications for the construction, alteration or repair of buildings under the jurisdiction of the Division of Public Buildings-Build it Back (BIB) Program. Primarily responsible for assisting with overall delivery of the Build it Back (BIB) program per region. S/he will oversee and manage Design/Build contracts working in a region in an Integrated Office, responsible for: managing and coordinating all program activities with the Construction Management (CM) firm, Design Project Managers and Construction Project Managers to ensure quality and timely delivery of all tasks; and monitoring progress of the program goals to ensure overall success of the program. The selected candidates will be reporting to the Regional Managers and provide updates to senior staff as needed, as well as ensuring that CMs identify, track and manage individual projects, communications, plans, and resources while providing weekly and monthly status updates to supervisors; working closely with the project managers on a day-to-day basis to understand and facilitate discussions related to design and construction implementation; prepare briefing notes, reports and presentations as required and track project deliverables, and manage the CM to ensure deliverables are accomplished within specified time frame. * This is a grant-funded position that may only have tenure of up to eighteen months.</t>
  </si>
  <si>
    <t>For City Employees, please go to Employee Self Service (ESS), click on Recruiting Activities/Careers and Search for Job ID #238013.   For all other applicants, please go to www.nyc.gov/jobs, go to Search for Open NYC Jobs and click on Non-Employee Login to search for Job ID #238013.   Do not e-mail, mail or fax your resume to DDC directly. No phone calls will be accepted.</t>
  </si>
  <si>
    <t>Bridge Repair/PM Headquarters</t>
  </si>
  <si>
    <t>Under general supervision, performs construction management of critical repair work or initiates and supervises actual specific field work on difficult rehabilitation tasks and routine reconstruction.  Performs technical condition inspection tasks to determine the need for construction work.  Oversees private contractors carrying out new construction, rehabilitation, repairs and structural maintenance work.  Monitors work in progress and reports all hazardous condition.  These tasks involve work during night shifts and off hours during weekends and holidays.  Performs other related duties.</t>
  </si>
  <si>
    <t>TO BE APPOINTED TO A CONSTRUCTION PROJECT MANAGER POSITION IN THE DIVISION OF BRIDGES, CANDIDATES MUST HAVE ONE YEAR OF CONSTRUCTION PROJECT MANAGER EXPERIENCE IN BRIDGE DESIGN, BRIDGE CONSTRUCTION, BRIDGE MAINTENANCE OR BRIDGE INSPECTION.  TO BE CONSIDERED FOR THIS POSITION CANDIDATES MUST BE PERMANENT IN THE TITLE OF CONSTRUCTION PROJECT MANAGER OR MUST HAVE FILED FOR EXAM #6042.</t>
  </si>
  <si>
    <t>Resumes may be submitted electronically using the following method:  For City employees only, go to Employee Self Service (ESS), Recruiting Activities, Careers, and search for Job ID# 238629.  Your resume must include a chronological work history and salary earnings summary.  Appointments are subject to OMB approval.  Only candidates selected for an interview will be contacted.  No telephone inquiries please.</t>
  </si>
  <si>
    <t>SENIOR AUDITOR</t>
  </si>
  <si>
    <t>Fiscal</t>
  </si>
  <si>
    <t>To apply for this position, please email your resume and cover letter including the following subject line: Senior Auditor to: careers@sbs.nyc.gov   Salary for this position is: $60,000 - $65,000  NOTE: Only those candidates under consideration will be contacted.  If you do not have access to email, mail your cover letter &amp; resume to:  NYC Department of Small Business Services  Human Resources Unit  110 William Street  New York, New York 10038</t>
  </si>
  <si>
    <t>Only candidates who are permanent in the Administrative Engineer title or those who can provide proof of successful registration for the June 2016 Open Competitive or Promotional Exam may apply. Failure to do so will result in your disqualification Under general supervision from Regional Managers, perform responsible supervisory and detail oriented work examining and reviewing design and/or equipment plans and specifications for the construction, alteration or repair of buildings under the jurisdiction of the Division of Public Buildings-Build it Back (BIB) Program. Primarily responsible for assisting with overall delivery of the Build it Back (BIB) program per region. S/he will oversee and manage Design/Build contracts working in a region in an Integrated Office, responsible for: managing and coordinating all program activities with the Construction Management (CM) firm, Design Project Managers and Construction Project Managers to ensure quality and timely delivery of all tasks; and monitoring progress of the program goals to ensure overall success of the program. The selected candidates will be reporting to the Regional Managers and provide updates to senior staff as needed, as well as ensuring that CMs identify, track and manage individual projects, communications, plans, and resources while providing weekly and monthly status updates to supervisors; working closely with the project managers on a day-to-day basis to understand and facilitate discussions related to design and construction implementation; prepare briefing notes, reports and presentations as required and track project deliverables, and manage the CM to ensure deliverables are accomplished within specified time frame. * This is a grant-funded position that may only have tenure of up to eighteen months.</t>
  </si>
  <si>
    <t>Preference will be given to candidate with at least four years of experience in a managerial, administrative or supervisory position.</t>
  </si>
  <si>
    <t>For City Employees, please go to Employee Self Service (ESS), click on Recruiting Activities/Careers and Search for Job ID #238027.   For all other applicants, please go to www.nyc.gov/jobs, go to Search for Open NYC Jobs and click on Non-Employee Login to search for Job ID # 238027.   Do not e-mail, mail or fax your resume to DDC directly. No phone calls will be accepted.</t>
  </si>
  <si>
    <t>For City Employees, please go to Employee Self Service (ESS), click on Recruiting Activities/Careers and Search for  Job ID# 238028.   For all other applicants, please go to www.nyc.gov/jobs, go to Search for Open NYC Jobs and click on Non-Employee Login to search for Job ID# 238028.   Do not e-mail, mail or fax your resume to DDC directly. No phone calls will be accepted</t>
  </si>
  <si>
    <t>Engineer-In-Charge, Plan Review</t>
  </si>
  <si>
    <t>Press Secretary</t>
  </si>
  <si>
    <t>Care Coordination Specialist, Care Coordination and Health Homes</t>
  </si>
  <si>
    <t>Apply online with a cover letter to https://a127-jobs.nyc.gov/.  In the Job ID search bar, enter: job ID number # 238081.  We appreciate the interest and thank all applicants who apply, but only those candidates under consideration will be contacted.</t>
  </si>
  <si>
    <t>Operating System Engineer - Windows/Mac</t>
  </si>
  <si>
    <t>Microsoft Windows 2012 Datacenter Server Microsoft Windows 2008 Enterprise Server Microsoft Windows 7, 8.1, 10 and mobility versions Apple OS X esp. El Capitan &amp; Yosemite MS Office 2010, 2013 VmWare 4.5 and up &amp; VDI Microsoft Terminal Server, application publishing, and clustering MDT 2010/12/13, Deployment workbench, Task Sequences and Sysprep technologies WDS deployment methods Microsoft System Center Configuration Manager 2012 / 2016</t>
  </si>
  <si>
    <t>Policy and Data Analyst</t>
  </si>
  <si>
    <t>In compliance with Federal law, all persons hired will be required to verify identity and eligibility to work in the United States and to complete the required employment eligibility verification document form upon hire.  As of 4/4/16 Exam #6046 Computer Programmer Analyst is postponed.  Candidates applying to this position will be expected to apply for the exam once it becomes available.</t>
  </si>
  <si>
    <t>Recovery Project Manager</t>
  </si>
  <si>
    <t>Only candidates who are permanent in the Associate Project Manager title, or those who can provide proof of successful registration for the June 2015 Open Competitive or Promotional Exam may apply. Failure to do so will result in your disqualification.  The Department of Design and Construction, Division of Public Buildings, seeks Recovery Project Managers to work with the Division of Public Buildings-Build it Back (BIB) Program. The candidates will perform technical work of ordinary difficulty in an architecture setting: make drawings from complex data with or without sketches; extract data from various sources, e.g., manuals, standard reference guides, field notes, reports, etc., and apply well defined methods and principles; assist in various design/construction administration activities and prepare scope for purchasing of required equipment and materials; read and interpret complex drawings involving an unusual projection, check for errors, and make inspections of complex installations to ensure conformance with plans.  This is a temporary position not to exceed eighteen months.</t>
  </si>
  <si>
    <t>The candidates should have the ability to manage; complete multiple multi-trade projects on schedule; possess strong computer, organizational, verbal and written communication skills, and detail-orientation is required.</t>
  </si>
  <si>
    <t>For City Employees, please go to Employee Self Service (ESS), click on Recruiting Activities/Careers and Search for Job ID #237802.  For all other applicants, please go to www.nyc.gov/jobs, go to Search for Open NYC Jobs and click on Non-Employee Login to search for Job ID #237802. Do not email mail or fax your resume to DDC directly. No phone calls will be accepted.</t>
  </si>
  <si>
    <t>Principal Administrative Associate III</t>
  </si>
  <si>
    <t>W   S/Connections Permitting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</si>
  <si>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that 1 million people in Upstate New York, and we collect and treat an average of 1.3 billion gallons of wastewater per day.  The Department of Environmental Protection's (DEP) Bureau of Water and Sewer Operations (BWSO) seeks to hire a Principal Administrative Associate for the Contract Repair and Maintenance Division, located in Queens, New York.  The overall objective of the Division of Connections and Permitting is the protection of the New York City environment by means of the protection of the New York City water supply and sewer systems.  Regulation of connection to the New York City water supply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Regulation of Connections to the New York City sewer system is necessary in order to minimize the possibility of excessive discharge into the city sewer system, damage to the city sewer system due to improperly constructed connections, and backup and/or flooding onto streets and/or private property due to inadequate size or slope of connections.  The Division of Connections and Permitting is made up of Permitting section five (5) Borough Water and Sewer Units, Connections Section and Cross Connection Control Unit.  The Division conducts water and sewer inspections, issues water and sewer permits and reviews cross connection plans.  Working in the Bureau of Water &amp; Sewer Operations Contract Repair and Maintenance Division, Connections and Permitting Unit, the selected candidate will perform responsible supervisory and administrative work. Supervise staff engaged in scheduling Tap/Wet connection installations and/or inspections, as well as other clerical/administrative work varying Levels of Difficulty. Direct the scheduling unit on the daily operations.  Manage the office, provide guidance on policy and oversee any observed problems.  Analyze and research all related facts to make recommendations for action/response including all requests for tap release letters and the Certificate of Inspections and ensure that they are process by staff in timely manner.  Ensure consistent policies and procedures are followed by staff and eliminate any identified differences. Advise staff and provide direction in the areas of scheduling house connection inspections, tap installation, the Hansen scheduling system, record management.  Supervises and trains the staff of scheduling unit, engaged in data entry or such personnel functions as updating inspection reports to the Hansen system, scheduling . Supervises and trains subordinate personnel in the clerical and related activities performed in the inspection call center. Performs difficult and responsible administrative, including work related to the connections and permitting section. Monitors work performed by staff to ensure that performance is satisfactory and timely, and finds ways to enhance performance. Conducts staff meetings to review work progress in unit and discuss and implement new policies and procedures. Prioritizes and allocates the workload of staff to provide flexibility in managing assignments and meeting deadlines; adjusts workflow and methods for optimum efficiency.  *** ONLY PERMANENT EMPLOYEES SERVING IN THE TITLE OF PRINCIPAL ADMINISTRATIVE ASSOCIATE MAY APPLY ***</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</si>
  <si>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</si>
  <si>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Researcher and Data Analyst, Developmental Disabilities</t>
  </si>
  <si>
    <t>MRDD Unit</t>
  </si>
  <si>
    <t>Apply online with a cover letter to https://a127-jobs.nyc.gov/  In the Job ID search bar, enter: job ID number # 238223.    We appreciate the interest and thank all applicants who apply, but only those candidates under consideration will be contacted.</t>
  </si>
  <si>
    <t>City Planner</t>
  </si>
  <si>
    <t>WSO-Executive Div/Project Mgmt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</si>
  <si>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Working in the Bureau of Water and Sewer Operations Executive Division, varying degrees of supervision or direction, with varying degrees of latitude for independent judgment, difficulty and responsibility, performs and/or supervises research and analysis activities in the field of city planning; the selected candidate will serve as a City Planner for the Bureau of Water &amp; Sewer Operations to supporting policies and standards for in-house programs and projects, cross-functional project management support and coordination.  Under supervision, with some latitude for independent judgment, the candidate will be responsible for organizing and/or performing research and analysis activities. The selected candidate will participate in the implementation of procedures for strategic initiatives and programs. The candidate will also support operational, administrative and management process improvements within the Bureau, as well as conduct a variety of analytical and administrative support tasks to help deliver projects within its planned scope, schedule and budget. The candidate will interface regularly with project team members and stakeholders, particularly on large, cross-divisional projects. Specific assigned activities may vary, based on the needs of the project. The candidate will be responsible for creating, managing and distributing reports related to the project. In addition, the candidate will manage project plans and communications, to ensure that objectives are met and will notify the entire project team of abnormalities or variances, as well as status updates, as needed.   Working with Bureau senior management and technical staff, candidate will coordinate the development, collection and tracking of performance metrics for different bureau functions and divisions. Monitoring and analysis of these metrics as well as analysis and dissemination of the data collected for use in operations, asset management and financial planning are also key tasks performed by this position.</t>
  </si>
  <si>
    <t>Candidate should have a background in water utility management, public administration, management science, quality assurance, budgeting, or a related field.    Familiarity with operation of water, wastewater, and sewer utilities/public works activities. Strong oral and written communication skills are required.   Analytical skills to identify problems and offer solutions.   Organizational skills, detail oriented and adaptable to flexible work styles.   Extensive computer skills including MS Project, Excel, Visio, PowerPoint, Word, Access, Hansen, Crystal Report, or other reporting tools are a plus.</t>
  </si>
  <si>
    <t>DEPARTMENT OF PROBATION</t>
  </si>
  <si>
    <t>Undergraduate Major: Social Work, Education or Counseling Must be able to work summer months June thru August    Ability to work your scheduled hours five days a week during the summer months of July and August Demonstrate leadership ability and possess an interest in working with youth (Ages 14-17) Bi-lingual English/Mandarin/Cantonese, English/French or English/Spanish a plus</t>
  </si>
  <si>
    <t>Residency waived.</t>
  </si>
  <si>
    <t>Laboratory Microbiologist, Bureau of Sexually Transmitted Disease Prevention and Control</t>
  </si>
  <si>
    <t>1218 Prospect Place Bklyn, N.Y</t>
  </si>
  <si>
    <t>The mission of Bureau of Sexually Transmitted Disease Control is to promote sexual health   and reduce impact of sexually transmitted infections in NYC The Bureau of STD Control is requesting to hire Lab Micro II to work in the STD Clinics.   DUTIES WILL INCLUDE BUT NOT BE LIMITED TO:   --Assist the STD Director in the training of subordinates, new personnel and others as required, implement new procedures in a correct and timely fashion and participate and cooperate in order functions consistent with the training of a microbiologist Obtain genital, blood and other specimens and performs lab tests as requested.  --Perform Quality Control testing and preventive maintenance, record results and documents untoward occurrences and corrective action taken.  --Prepare accession records, recording patients' lab reports, charts and other reports and recording information required by the program.  --Participate in quality assurance and proficiency testing and inspection programs implemented by the bureau or outside agencies.   --Maintain laboratory supplies and reagents.</t>
  </si>
  <si>
    <t>Applicant must possess or be eligible for a New York State clinical Laboratory Technologist License as described in Article 165 of the New York State Education Law effective August 7, 2008; Applicant must maintain New York State (NYS) Clinical Laboratory Technologist License/restricted for the duration of employment.</t>
  </si>
  <si>
    <t>Apply online with a cover letter to https://a127-jobs.nyc.gov/.  In the Job ID search bar, enter: job ID number # 239141.    We appreciate the interest and thank all applicants who apply, but only those candidates under consideration will be contacted.</t>
  </si>
  <si>
    <t>The Department of Design and Construction, Division of Public Buildings, seeks Recovery Project Managers to work with the Division of Public Buildings-Build it Back (BIB) Program. The candidates will perform technical work of ordinary difficulty in an architecture setting: make drawings from complex data with or without sketches; extract data from various sources, e.g., manuals, standard reference guides, field notes, reports, etc., and apply well defined methods and principles; assist in various design/construction administration activities and prepare scope for purchasing of required equipment and materials; read and interpret complex drawings involving an unusual projection, check for errors, and make inspections of complex installations to ensure conformance with plans.  This is a temporary position not to exceed eighteen months.</t>
  </si>
  <si>
    <t>For City Employees, please go to Employee Self Service (ESS), click on Recruiting Activities/Careers and Search for Job ID #237804 . For all other applicants, please go to www.nyc.gov/jobs, go to Search for Open NYC Jobs and click on Non-Employee Login to search for Job ID #237804. Do not email mail or fax your resume to DDC directly. No phone calls will be accepted.</t>
  </si>
  <si>
    <t>Support Team Specialist</t>
  </si>
  <si>
    <t>CHILD WELFARE SPECIALIST SUPER</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</si>
  <si>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Note: Section 424-a of the New York Social Services Law requires an authorized agency to inquire whether a candidate for employment with child-caring responsibilities has been the subject of a child abuse and maltreatment report.</t>
  </si>
  <si>
    <t>The preferred candidate should possess the ability to Ability to produce well written and timely reports, knowledge of mental health conditions affecting children and adolescents, ability to work effectively across disciplines, superb communication skills and a solid track record in program administration.</t>
  </si>
  <si>
    <t>Clerk</t>
  </si>
  <si>
    <t>Labor &amp; Employment Law Div P</t>
  </si>
  <si>
    <t>Duties include assisting division management and the supervising paralegals of the unit in the completion of the following clerical tasks:  Stores and retrieves files from the central file room and the archives.  Assists in moving files and boxes between offices, and delivering items to other agencies and/or Law Department units such as the Messengers and Copy Center.  Data entry and retrieval using software such as Law Manager, Court Alert, PACER and other available case tracking tools.  Sorts and delivers mail up to three times a day.  Assists in making copies of and organizing files.  Other clerical type duties to be assigned as necessary.</t>
  </si>
  <si>
    <t>This position requires the individual to lift, move, and store items ranging from small redwelds to heavy boxes. Carts and other moving type equipment will be provided.</t>
  </si>
  <si>
    <t>Experience with ESRI ArcGIS 10.x application suite, extensions and add-ons. Experience with Crystal Reports is strongly preferred. Experience with Database Platforms: MS Access, MS SQL, ArcSDE. Programming Experience: SQL, Python. Excellent analytic, problem solving, verbal and written communication skills and the ability to work under tight deadlines.</t>
  </si>
  <si>
    <t>CUSTOMER INFORMATION REP</t>
  </si>
  <si>
    <t>9:00 AM to 5:00 PM</t>
  </si>
  <si>
    <t>Network and Communications Engineer</t>
  </si>
  <si>
    <t>TO APPLY, PLEASE SUBMIT RESUME AND COVER LETTER TO: https://a127-jobs.nyc.gov.   JOB ID #237834   NO PHONE CALLS PLEASE</t>
  </si>
  <si>
    <t>OMB BUSINESS ANALYST</t>
  </si>
  <si>
    <t>IT PROJECT SPECIALIST</t>
  </si>
  <si>
    <t>Qualification Requirements 1. A baccalaureate degree from an accredited college and four years of satisfactory full-time experience related to the area(s) required by the particular position; or, 2. Education and/or experience which is equivalent to ''1'' above.</t>
  </si>
  <si>
    <t>P241</t>
  </si>
  <si>
    <t>External applicants please visit https://a127-jobs.nyc.gov/ to apply to Job ID # 237855. Current NYC employees may apply via Employee Self Service (ESS). While all complete applications will be given consideration, only candidates selected for an interview will be contacted by FISA.   FISA IS AN EQUAL OPPORTUNITY EMPLOYER</t>
  </si>
  <si>
    <t>Admin Executive Offices</t>
  </si>
  <si>
    <t>Demonstrate leadership ability and possess an interest in working with youth (Ages 14-17)  Undergraduate Major: Social Work, Education or Counseling. Must be able to work summer months June thru August. Ability to work your scheduled hours five days a week during the summer months of July and August. Bi-Lingual English/Mandarin/Cantonese, English/French or English/Spanish a plus.</t>
  </si>
  <si>
    <t>PLEASE SUBMIT RESUME AND COVER LETTER TO:  External Applicants: https://a127-jobs.nyc.gov/  Internal Applicants: Employee Self Service (ESS)      SUBMISSION OF APPLICATION IS NOT A GUARANTEE THAT YOU WILL RECEIVE AN INTERVIEW</t>
  </si>
  <si>
    <t>NEW YORK STATE RESIDENCY IS REQUIRED</t>
  </si>
  <si>
    <t>Gardener II</t>
  </si>
  <si>
    <t>1. Permanent Gardeners will receive preference in hiring.</t>
  </si>
  <si>
    <t>ONLY CURRENT YEAR-ROUND PARKS EMPLOYEES ARE ELIGIBLE TO APPLY.  If you have any questions regarding this vacancy or require a reasonable accommodation during the application process, please call the Personnel Division at 212-830-7851.  NOTE: All resumes must be received no later than the last day of the posting period.  *Posting period extended to 08/26/2016. Previous applicants to this posting are still under consideration and need not reapply.  www.nyc.gov/parks</t>
  </si>
  <si>
    <t>Year-Round Parks Employees: 1) Apply through Employee Self Service (ESS) under Recruiting Activities 2) Search for Job ID#: 238208   Include your ERN on all correspondence.</t>
  </si>
  <si>
    <t>Manager of Statistical Data</t>
  </si>
  <si>
    <t>For City employees, please go to Employee Self Service (ESS), click on Recruiting Activities &gt; Careers, and search for Job ID #237856 For all other applicants, please go to www.nyc.gov/jobs/search and search for Job ID #237856 -or-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</si>
  <si>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Clerical Associate</t>
  </si>
  <si>
    <t>PREFERRED SKILLS   Must have experience in data entry and be familiar with Microsoft word and other office computer programs. Experience operating Pitney Bowes mail machine for all outgoing mails that require postage and/or additional mail services, which includes certified, return receipt, delivery confirmation, priority, and insured mail.  Must be detail oriented.  Have good organizing skills and ability to follow through on tasks, reliable and punctual.  Adhere to strict data confidentiality. Must be highly organized and possess excellent oral communication and interpersonal skills.  SPECIAL NOTE  1. Selected candidates will be required to provide a DNA sample by swabbing. 2. 2.	In case of an emergency, your position may be designated as essential staff.</t>
  </si>
  <si>
    <t>CITY EMPLOYEES WHO ARE INTERESTED IN THIS POSITION, PLEASE LOG INTO YOUR EMPLOYEE SELF SERVICE (ESS).  JOB ID #237866  NO PHONE CALLS</t>
  </si>
  <si>
    <t>Program Manager</t>
  </si>
  <si>
    <t>Vulnerable Youth &amp;At-riskYout</t>
  </si>
  <si>
    <t>To APPLY: Search for the Job ID #238267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</si>
  <si>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Clinical Program Nurse Manager</t>
  </si>
  <si>
    <t>Candidate must possess a BSN/Registered Nurse license with a minimum of five years of experience in Nursing Administration/ program management. In addition, the ideal candidate should show proficiency in Word, Excel.</t>
  </si>
  <si>
    <t>Audit Nurse</t>
  </si>
  <si>
    <t>SUPERVISOR OF NURSES</t>
  </si>
  <si>
    <t>A valid New York State License and current registration to practice as a Registered Professional Nurse. This license must be maintained for the duration of employment.  AND:  For Assignment Level I  In addition to meeting the license requirement above, candidates must have three years of full-time satisfactory experience as a Registered Nurse, two of which must have been in a supervisory capacity within a hospital or other appropriate setting.  For Assignment Level II  In addition to meeting the license requirement above, candidates must:  a) have completed a Psychiatric Nurse Practitioner or equivalent program registered or approved by the New York State Education Department; or  b) have current certification as a Psychiatric Nurse Practitioner by a national certifying body recognized by the New York State Education Department.  In addition, candidates must have three years of full-time satisfactory experience as a Registered Nurse, one of which must have been working in the capacity of Psychiatric Nurse Practitioner.</t>
  </si>
  <si>
    <t>A valid New York State License and current registration as a Registered Nurse.  Some experience with Foster care and/or Juvenile Justice.  Some experience with medical record audits.</t>
  </si>
  <si>
    <t>Click on the ''Apply  Now'' Button.</t>
  </si>
  <si>
    <t>Watershed Maintainer</t>
  </si>
  <si>
    <t>WATERSHED MAINTAINER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</si>
  <si>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supervision, performs duties related to the operation, maintenance, repair and inspection of facilities, equipment and lands including Shafts, groundwater supply and other water supply systems of the City of New York, DEP's Division of Distribution Operations; operates motor vehicles and motor-powered equipment; performs related work.</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</si>
  <si>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</si>
  <si>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</si>
  <si>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Engineering Supervisor</t>
  </si>
  <si>
    <t>10 Walker Rd, Valhalla NY10595</t>
  </si>
  <si>
    <t>Catskill/Delaware UV Plant</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</si>
  <si>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NY approximately 28 miles from mid-town Manhattan.</t>
  </si>
  <si>
    <t>Bilingual English/Spanish preferred</t>
  </si>
  <si>
    <t>Apply online with a cover letter to https://a127-jobs.nyc.gov/.  In the Job ID search bar, enter: job ID number # 239140.    We appreciate the interest and thank all applicants who apply, but only those candidates under consideration will be contacted.</t>
  </si>
  <si>
    <t>Apply online with a cover letter to https://a127-jobs.nyc.gov/  In the Job ID search bar, enter: job ID#:  239580.    We appreciate the interest and thank all applicants who apply, but only those candidates under consideration will be contacted.</t>
  </si>
  <si>
    <t>Director of MS4 Permitting - Repost</t>
  </si>
  <si>
    <t>1. A valid New York State License as a Professional Engineer is required. In addition, candidates must have six (6) years of full-time paid experience in civil, mechanical, electrical, chemical, environmental engineering or plan examining work, at least two (2) years of which must have been in an executive, managerial or administrative capacity.</t>
  </si>
  <si>
    <t>A BS in Civil Engineering with education and a minimum of ten years experience in site planning, hydrology and hydraulics. Experience in designing and/ or managing storm water management project is required.</t>
  </si>
  <si>
    <t>Click ''APPLY NOW''</t>
  </si>
  <si>
    <t>35 hrs a week/day shift</t>
  </si>
  <si>
    <t>Customer Technology Liaison</t>
  </si>
  <si>
    <t>Chief Of Staff</t>
  </si>
  <si>
    <t>1. A baccalaureate degree from an accredited college and four years of satisfactory full-time experience related to the area(s) required by the particular position; or,  2. Education and/or experience which is equivalent to  ''1'' above.</t>
  </si>
  <si>
    <t>For City employees, please go to Employee Self Service (ESS), click on Recruiting Activities &gt; Careers, and search for Job ID #239583 For all other applicants, please go to www.nyc.gov/jobs/search and search for Job ID #239583 -or-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</si>
  <si>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Day - Due to the necessary technical duties of this position in a 24/7 operation, candidate may be required to work various shifts such as weekends and/or nights/evenings.</t>
  </si>
  <si>
    <t>Co-Response Supervisor, Bureau of Mental Health/Office of the Criminal Justice Special Advisor</t>
  </si>
  <si>
    <t>1. 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</si>
  <si>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Apply online with a cover letter to https://a127-jobs.nyc.gov/.  In the Job ID search bar, enter: job ID number # 239173.   We appreciate the interest and thank all applicants who apply, but only those candidates under consideration will be contacted.</t>
  </si>
  <si>
    <t>Supervisor</t>
  </si>
  <si>
    <t>Admin/Acco-Comp Seal Bid Contr</t>
  </si>
  <si>
    <t>The selected candidate should have significant training in the City's Procurement rules, as evidenced by attendance to the Mayor's Office of Contracts Procurement Training Institute, hands-on experience in procurement functions, entering and retrieving data from automated information systems, specifically VENDEX, The City's Financial Management System (FMS), Info advantage, and City's Automated Procurement Tracking System ( APT) is highly desirable. Strong analytical and computer skills, including proficiency using Microsoft Word and Access queries and reports, and strong client service ethics, as well as excellent organizational and interpersonal skills. Strong oral and written communication skills required.</t>
  </si>
  <si>
    <t>For City Employees, please go to Employee Self Service (ESS), click on Recruiting Activities/Careers and Search for Job ID # 239453.   For all other applicants, please go to www.nyc.gov/jobs, go to Search for Open NYC Jobs and click on Non-Employee Login to search for Job ID # 239453.  Do not e-mail, mail, or fax your resume to DDC directly. No phone calls will be accepted.</t>
  </si>
  <si>
    <t>Engineer In Charge, Linear Capital Program Management</t>
  </si>
  <si>
    <t>100 Central Park Ave N Yonkers</t>
  </si>
  <si>
    <t>BWS-Hillview Reservoir</t>
  </si>
  <si>
    <t>A valid or ability to obtain a New York State Grade IIB Water Treatment Operator Certification issued by the State of New York Department of Health after one year of appointment.</t>
  </si>
  <si>
    <t>40 Hours per week / Shift work (Days, Evenings and Nights) including weekends</t>
  </si>
  <si>
    <t>Scientist (Radiation Control), Bureau of Environmental Sciences and Engineering/Radiation Equipment</t>
  </si>
  <si>
    <t>SCIENTIST (RADIATION CONTROL)</t>
  </si>
  <si>
    <t>Radiation Equipment</t>
  </si>
  <si>
    <t>The Office of Radiological Health (ORH) inspects facilities using radioactive by product materials and facilities with x-ray producing equipment (CT Fluroscopy, Mammography, Linear accelerators) throughout New York City to ensure compliance with public health &amp; safety regulations at more than 7,000 facilities.   DUTIES WILL INCLUDE BUT NOT BE LIMITED TO:  --Inspect facilities using radioactive materials or x-ray producing equipment throughout the city for compliance.  --Take appropriate action when threats which may seeing radiation equipment, closing regulated facilities or secure the removal of radioactive materials.   --Serve court summons, Commissioner's Orders, prepare and serve Administrative Tribunal hearing notices where specific violations of City, State or Federal laws and regulations are found.   --Participate in Tribunal hearings.   --Assist in the review and approval of applications for radioactive materials licenses.   --Review and verify license and registration information during inspection.   --Evaluate quality control procedures.   --Prepare required narrative of inspections and prepare standard forms and reports of inspection activity.   --May supervise Scientists (Radiation Control, level I Inspectors) to monitor quality of inspection performance.   --Participate in emergency training exercises and drills and assist in emergency response.</t>
  </si>
  <si>
    <t>1. A masters degree in radiological health or a related field; or    2. A baccalaureate degree from an accredited college, including or supplemented by 24 semester credits in physics, chemistry, biology, engineering, or a related field, plus one year of satisfactory full-time professional experience in the field of health physics, radiological health, or radiation hygiene.    For Assignment Level II  To be eligible for placement in Assignment Level II, individuals must have, after meeting the minimum requirements described above, at least one year of satisfactory service as a Scientist (Radiation Control) AL I with the City of New York, or at least one additional year of satisfactory full-time professional experience in the field of health physics, radiological health, or radiation hygiene.    For Assignment Level III  To be eligible for placement in Assignment Level III, individuals must have, after meeting the minimum requirements described in Assignment Level I, at least two years of satisfactory service as a Scientist (Radiation Control) AL I and AL II with the City of New York, or at least two additional years of satisfactory full-time professional experience in the field of health physics, radiological health, or radiation hygiene.</t>
  </si>
  <si>
    <t>Apply online with a cover letter to https://a127-jobs.nyc.gov/.  In the Job ID search bar, enter: job ID number # 239194.   We appreciate the interest and thank all applicants who apply, but only those candidates under consideration will be contacted.</t>
  </si>
  <si>
    <t>Cyber Security Threat Detection Specialist</t>
  </si>
  <si>
    <t>The selected candidate will be assigned to the Information Security group responsible for engaging security technologies to detect potentially malicious events occurring in the FDNY enterprise environment. The successful candidate will have a working experience with SIEM technologies; Assist in deploying security monitoring tools and countermeasures; detect all threats facing the environment from the everyday to the advanced persistent threats. Research, analyze and understand log sources, particularly security and networking devices (such as firewalls, routers, anti-virus products, and operating systems).</t>
  </si>
  <si>
    <t>Must have 5 years or more experience working in a complex enterprise environment. Strong understanding of network and web related protocols (e.g., TCP/IP, UDP, IPSEC, HTTP, HTTPS, routing protocols) and topologies. Experience in correlating SIEM events; knowledgeable in network forensic techniques.  Experience in monitoring both commercial and open source IDS/IPS; knowledgeable of network forensic techniques. Professional Certifications from industry respected sources (SANS, GIAC, ISC2)</t>
  </si>
  <si>
    <t>This position is open to applicants who filed for Exam #6049 (Open Competitive). Applicants who filed for an exam will be required to produce a copy of their Order Confirmation Receipt for verification if contacted for an interview. If you do not include this information in your cover letter, you will not be considered for an interview.</t>
  </si>
  <si>
    <t>Click the apply now button.   NON-CITY EMPLOYEES/EXTERNAL CANDIDATES PLEASE GO TO https://a127-jobs.nyc.gov/     CITY EMPLOYEES MUST APPLY VIA EMPLOYEE SELF SERVICE https://a127-ess.nyc.gov/</t>
  </si>
  <si>
    <t>Community Engagement Coordinator, Shop Healthy, Systems Partnerships/Center for Health Equity</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</si>
  <si>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The Community Engagement Coordinator is assigned a sector and will be responsible for all outreach and communication within that sector as well as attending relevant sector-related meetings.   --Duties will include but not limited to: Retail Outreach: Conduct baseline data collection Determine interest in intensive participation Store owner training and survey.  --Provide hands-on assistance in product placement.  --Provide assistance in store re-design to promote the sale of healthier options Community Outreach.  --Manage database of community organizations with current contact information and correspondence.  --Match community groups and store owners to Adopt-a-Shop program and keep track of their work via summary forms.  --Help plan, implement, coordinate, monitor and/or evaluate how the program provides important community services.</t>
  </si>
  <si>
    <t>Apply online with a cover letter to https://a127-jobs.nyc.gov/  In the Job ID search bar, enter: job ID number # 239623.   We appreciate the interest and thank all applicants who apply, but only those candidates under consideration will be contacted.</t>
  </si>
  <si>
    <t>Special Counsel, Office of the Taxpayer Advocate</t>
  </si>
  <si>
    <t>Deputy Director for Child Welfare Management Reporting</t>
  </si>
  <si>
    <t>SRM: Elig/Rpt/Sys Spprt-P&amp;P</t>
  </si>
  <si>
    <t>Background Investigation</t>
  </si>
  <si>
    <t>1.	Strong writing, editing, and communication skills 2.	Comfortable working in a fast paced environment and addressing unforeseen challenges 3.	Demonstrated ability to analyze, assess and draw conclusions based on a multitude of complex material. 4.	Excellent organizational and time management skills 5.	Self-motivated with great attention to detail  6.	Experience with investigative, legal and/or academic research is a plus</t>
  </si>
  <si>
    <t>All current City Employees may apply by going to Employee Self Service (ESS) http://cityshare/ess Click on Recruiting Activities/Careers and Search for Job ID #239639.  All other applicants, please go to www.nyc.gov/career/search and search for Job ID#239639.  PLEASE DO NOT EMAIL, MAIL OR FAX YOUR RESUME TO DOI DIRECTLY.  Appointments are subject to Office of Management &amp; Budget approval for budgeted headcount.</t>
  </si>
  <si>
    <t>LAN/NETWORK ENGINEER</t>
  </si>
  <si>
    <t>Hardware: Array SPX5800, Imperva 4500/6500/MX (web application firewall), Riverbed Cascade (Mazu Sensors and profilers), , Cisco SSL ACE, F5, Cisco ASA 55XX, Cisco Routers2800/7200 Series), Cisco Switches 4500/5000/5500/6500 Series, FWSM. Software/Management systems: Cisco  ACS, Cisco Security Manager, Imperva SecureSpehere, Linux, Wireshark</t>
  </si>
  <si>
    <t>P548</t>
  </si>
  <si>
    <t>External applicants please visit https://a127-jobs.nyc.gov/ to apply to Job ID # 239053. Current NYC employees may apply via Employee Self Service (ESS). While all complete applications will be given consideration, only candidates selected for an interview will be contacted by FISA.   FISA IS AN EQUAL OPPORTUNITY EMPLOYER.</t>
  </si>
  <si>
    <t>Child Welfare Analyst</t>
  </si>
  <si>
    <t>Critical to this position is strong technical skills research skills. The preferred candidate should possess: (1) experience analyzing large administrative databases; (2) expertise programing in SQL and in SPSS and/or SAS, (3) proficiency in R programing a plus, (4) ability to work on multiple projects effectively and efficiently, both independently and collaboratively with a team. Background in child welfare policy and operations is strongly preferred.</t>
  </si>
  <si>
    <t>Project Engineer  (Structural)</t>
  </si>
  <si>
    <t>Infra-Design 2-Executive</t>
  </si>
  <si>
    <t>Under the supervision of the Executive Officer/Design Director, the selected candidate will serve as a Project Engineer (Structural) for the Coastal Resiliency Program. Responsibilities will include: preparing structural design and analysis of retaining walls, bridges, waterfront structures, sea walls, earth retaining systems, step streets, deep sewer chambers, and other specialized structures; preparing studies and reports on load effects, strengths of materials, structural safety, elasticity, creep, deformation, flow fracture, fatigue, etc.; preparing and reviewing work by others on contract plans, estimates and specifications; supervising consultants, engineers and technical staff; reviewing contract changes and ensuring compliance with Agency's policies and regulations; participating in task force meetings; review of shop drawings; conducting field investigations; and carrying out the Agency's initiatives, such as scheduling, cost management, project safety, quality assurance and emergency response. Duties also include: supervising bridge rehabilitation/reconstruction projects; inspecting bridges and related elevated structures; monitoring fabrication of steel and precast concrete components; conducting progress meetings and coordination the work between contractors, railroads, consultants, various City Agencies and community boards; assisting in the preparation of requests for proposals; analysis of the bidding process  and the contract registration process.   *This is a grant-funded position that may only have tenure of up to eighteen months.</t>
  </si>
  <si>
    <t>Candidates must have professional experience in the design of retaining wall systems, bridges, sea walls, deep sewer chambers, step streets, and other structures, including up-to-date knowledge of engineering methods and standards. Candidates must have understanding of structures and foundation interaction. Candidates must have working knowledge of the various types of capital construction contracts. Construction and supervisory experience preferred. Preference will be given to candidates with detailed knowledge of AASHTO, NYSDOT and NYCDOT Bridge design standards. ACI Codes, earth retaining structure standards, specifications and stability of structures. Candidates must have strong verbal and written communication skills and be proficient with MS Office applications.</t>
  </si>
  <si>
    <t>For City Employees, please go to Employee Self Service (ESS), click on Recruiting Activities/Careers and Search for Job ID #239644.   For all other applicants, please go to www.nyc.gov/jobs, go to Search for Open NYC Jobs and click on Non-Employee Login to search for Job ID # 239644.   Do not e-mail, mail or fax your resume to DDC directly. No phone calls will be accepted.</t>
  </si>
  <si>
    <t>164-21 110 Ave. Jamaica Queens</t>
  </si>
  <si>
    <t>Stn (6) Ctrl Opr Ctr - Plt 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</si>
  <si>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t>
  </si>
  <si>
    <t>Senior Article XI / 420 -c Analyst</t>
  </si>
  <si>
    <t>.Candidates must have excellent verbal and written communication and strong interpersonal skills, strong analytical, organizational, and quantitative skills; demonstrated ability to meet deadlines and manage multiple projects in a timely manner and to be a team player. Capability of utilizing and developing complex Excel spreadsheets is strongly preferred.</t>
  </si>
  <si>
    <t>Housing Inspector</t>
  </si>
  <si>
    <t>INSPECTOR (HOUSING)</t>
  </si>
  <si>
    <t>701 Euclid Ave., Brooklyn</t>
  </si>
  <si>
    <t>CE-Brooklyn Office</t>
  </si>
  <si>
    <t>1. Five years of full-time experience performing one or a combination of the following:  (a) As a journeywoman/journeyman (i.e., fully-trained, knowledgeable,  experienced, proficient and competent) in at least one of the following  trades: masonry, carpentry, plumbing, plastering, or ironwork; or  (b) As agent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three years of experience as described in ''1'' above, plus sufficient education in an accredited college or technical school in the trades listed in ''1(a)'' above, towards a baccalaureate degree in engineering, architecture, engineering technology, construction, construction management, construction technology, or architectural technology to make up the remaining equivalent of the required total of five years of experience, on the basis that one year of acceptable experience will be credited for each 30 semester credits of relevant education; or  3. Completion of at least three years of apprenticeship in housing inspection plus sufficient experience as described in ''1'' above to make up the remaining equivalent of the required total of five years of experience; or  4. Completion of a five year apprenticeship in housing inspection; or  5. A baccalaureate degree from an accredited college or university, in engineering, architecture, engineering technology, construction, construction management, construction technology, or architectural technology; or  6. Any baccalaureate degree from an accredited college or university, plus one year of experience as described in ''1'' above. In ''1'', ''2'', ''3'', and ''6'' above, six months of experience will be credited for each year of apprenticeship in the building trades, up to a maximum of two years of experience.    License Requirement  A motor vehicle driver license valid in the State of New York. This license must be maintained for the duration of employment.</t>
  </si>
  <si>
    <t>Predictive Risk Analyst</t>
  </si>
  <si>
    <t>Business Systems Manager, Neighborhood Action Centers/Center for Health Equity</t>
  </si>
  <si>
    <t>CERT IT ADMINISTRATOR (DB)</t>
  </si>
  <si>
    <t>-	Minimum 3 years of hands-on experience with T-SQL programming development on SQL Server 2005/2008/2012  -	Demonstrated expertise in writing T-SQL scripts for tables, keys, constraints, indexes, views, triggers, stored procedures, scalar functions and table-valued functions  -	Demonstrated expertise with SQL Server Integration Services packages (SSIS)  -	Experience in handling data exchanges across different database platforms, e.g. extracting data from Oracle to SQL Server  -	Experience designing and supporting automated jobs that leave the database in a valid state under all conditions.                                                                                                                                                     -	Ability to design a normalized relational database model, produce entity-relationship diagrams and data dictionaries.                                                    -	Must have advanced knowledge of information technology, network infrastructure, software development, and business processes for clinical trial and regulated manufacturing environments.  -	Strong track record of meeting business development targets and developing thought leadership materials is required.  -	Demonstrated success with implementation of the following strategic methods: business process improvement, information technology strategy, enterprise architecture, business case development, ROI calculations, quality and process frameworks, performance measurement frameworks, and project management is required  -	Demonstrated proficiency in the following areas: IT Strategic Planning, Enterprise Architecture, and IT Governance  -	Must be precise in project management, record keeping, and documentation skills. -	Sharepoint 2013 experience from a design, implementation, administration role for internal and external customers. Latest best practice security methodology.  -	Ability to analyze and understand complex business processes.  -	Interpret business requirements and transform it into a development solution  -	Experience in designing reports with SQL Server Reporting Services (SSRS). -	Highly motivated self-starter  -	Strong work ethic with a methodical approach to new challenges  -	Strong time management skills; able to produce high quality work in a fast-paced environment and complete multiple, concurrent assignments  -	Ability to comfortably interact and clearly communicate with individuals at all levels of the organization and within external stakeholder organizations  -	Strong collaborative skills and ability to work well in a cross-functional, matrixed environment.</t>
  </si>
  <si>
    <t>Apply online with a cover letter to https://a127-jobs.nyc.gov/.  In the Job ID search bar, enter: job ID number # 238797.    We appreciate the interest and thank all applicants who apply, but only those candidates under consideration will be contacted.</t>
  </si>
  <si>
    <t>Sr. Recovery Project Manager</t>
  </si>
  <si>
    <t>The Department of Design and Construction, Division of Public Buildings, seeks Sr. Recovery Project Managers to work with the Division of Public Buildings-Build it Back (BIB) Program. The candidates will perform technical work of ordinary difficulty in an architecture setting: make drawings from complex data with or without sketches; extract data from various sources, e.g., manuals, standard reference guides, field notes, reports, etc., and apply well defined methods and principles; assist in various design/construction administration activities and prepare scope for purchasing of required equipment and materials; read and interpret complex drawings involving an unusual projection, check for errors, and make inspections of complex installations to ensure conformance with plans.  This is a grant-funded position that may only have tenure of up to eighteen months.</t>
  </si>
  <si>
    <t>For City Employees, please go to Employee Self Service (ESS), click on Recruiting Activities/Careers and Search for Job ID #238807. For all other applicants, please go to www.nyc.gov/jobs, go to Search for Open NYC Jobs and click on Non-Employee Login to search for Job ID #238807. Do not email mail or fax your resume to DDC directly. No phone calls will be accepted.</t>
  </si>
  <si>
    <t>Recovery Regulatory Manager</t>
  </si>
  <si>
    <t>Only candidates who are permanent in the Construction Project Manager title or those who are reachable on the current Construction Project Manager list (Exam 2034) may apply. Please include a copy of your Notice of Result Card or indicate if you are already permanent in the title. Failure to do so will result in your disqualification. The Department of Design and Construction, Division of Public Buildings, seeks Recovery Regulatory Managers to work with the Division of Public Buildings-Build it Back (BIB) Program.  Under general supervision by Regional Manager, perform responsible supervisory and detail oriented work examining and reviewing design and/or equipment plans and specifications for the construction, alteration or repair of buildings under the jurisdiction of the Division of Public Buildings-Build it Back (BIB) Program to note compliance with and violation of Construction Code provisions and other pertinent codes and regulations including Board of Standards &amp; Approvals, DOB, DCP, NYS DEC, DEP, FDNY, HUD and FEMA regarding structures, materials, applications, and methods of construction, etc. Interpreting the Construction Code, Zoning Resolution and other rules, regulations and legislation as they apply to the legality of proposed building construction, alteration or repair, including all Energy code requirements.  Preparing reports and tracks all the approved applications and the issuance of all permits for building construction from regulatory agencies. *This is a grant-funded position that may only have tenure of up to eighteen months..</t>
  </si>
  <si>
    <t>The position requires excellent communication and customer service skills.</t>
  </si>
  <si>
    <t>For City Employees, please go to Employee Self Service (ESS), click on Recruiting Activities/Careers and Search for Job ID #238830.   For all other applicants, please go to www.nyc.gov/jobs, go to Search for Open NYC Jobs and click on Non-Employee Login to search for Job ID #238830.    Do not email, mail or fax your resume to DDC directly. No phone calls will be accepted.</t>
  </si>
  <si>
    <t>DYFJ Senior Analyst</t>
  </si>
  <si>
    <t>Critical to this position is strong technical skills research skills. The preferred candidate should possess: (1) experience analyzing large administrative databases; (2) expertise programing in SQL and SPSS, (3) proficiency in R programing a plus, (4) experience conducting GIS analyses, (5) ability to work on multiple projects effectively and efficiently, both independently and collaboratively with a team. Background in NYC juvenile justice policy and operations is preferred.</t>
  </si>
  <si>
    <t>GEOLOGIST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</si>
  <si>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DEP's Bureau of Environmental Planning and Analysis (BEPA) is seeking a mid-level engineer to perform professional engineering work on large priority projects to help support the Mayor's Community Parks Initiative (CPI) and the agencies goals in implementing green infrastructure practices.  Under general direction, this position encompasses the assisting in the planning, design and construction of various Low Impact Development construction projects of varying degrees of difficulty, responsibility and complexity.  The successful candidate will assist in the development of schedule, cost estimates and management reports, on a variety of civil engineering design and related construction projects.  The position expects a candidate that is sincerely interested in integrating ecology and sustainable civil engineering designs on a variety of public development of integrated ecological restoration and engineering design of restoration projects. We are looking for a hardworking and motivated individual with technical knowledge in stormwater management and low impact development design.  Primary responsibilities would include assisting a senior engineer in developing stormwater management retrofit design plans (site and structural), Low Impact Development (LID) and Environmental Site Design (ESD) assessment and design, creating site specific conceptual design through fully biddable construction documents, applying ecological principles to the resolution of challenges posed by the built environment, preparing specifications and cost estimates, construction bid support and construction inspection.</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</si>
  <si>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t>
  </si>
  <si>
    <t>MS in environmental engineering, watershed planning, environmental sciences, natural resources Experience with AutoCAD and GIS Strong written and oral communication skills Unwavering environmental ethic LID &amp; ESD experience NYS Professional Engineering License strongly preferred 4-8 years of full time Civil Engineering design experience Experienced in planning, layout and details of contract drawings, specifications, shop drawing review, field inspections and investigations. Proficient in Civil 3D as well as AutoCAD, Microsoft Word and Excel applications.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</si>
  <si>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www.dep.nyc.gov</t>
  </si>
  <si>
    <t>Click the 'APPLY NOW BUTTOM'</t>
  </si>
  <si>
    <t>35 Hours Per Week / Day Shift</t>
  </si>
  <si>
    <t>Policy Analyst, Property Tax Analysis</t>
  </si>
  <si>
    <t>Tax Policy-Prop Tax Analysis</t>
  </si>
  <si>
    <t>Data Analyst, Bureau of HIV/AIDS Prevention and Control</t>
  </si>
  <si>
    <t>Preferred candidates will have excellent analytical skills and reasoning; a firm grasp of the content area and specific concerns of HIV/AIDS program evaluation; strong written and oral communication skills; outstanding working knowledge of SAS, SPSS and/or STATA, as well as Access and other MS Office software; proficiency in ArcGIS; and a general appreciation for data quality. Proven experience and expertise in managing, cleaning, analyzing, and reporting on quantitative data, is essential. All Research and Evaluation staff members are expected to maintain multiple projects simultaneously and function effectively both independently and as part of a team.</t>
  </si>
  <si>
    <t>Apply online with a cover letter to https://a127-jobs.nyc.gov/.  In the Job ID search bar, enter: job ID number # 239237.  We appreciate the interest and thank all applicants who apply, but only those candidates under consideration will be contacted.</t>
  </si>
  <si>
    <t>DEPARTMENT OF CORRECTION</t>
  </si>
  <si>
    <t>Correction Academy Defensive Tactics Training Instructor (Part-Time)</t>
  </si>
  <si>
    <t>66-26 Metropolitan Ave., Queen</t>
  </si>
  <si>
    <t>Correction Academy (Recruits</t>
  </si>
  <si>
    <t>For City employees: Go to Employee Self-Service (ESS) - www.nyc.gov/ess and search for Job ID# 239276  For all other applicants: Go to https://a127-jobs.nyc.gov and search for Job ID# 239276  Submission of a resume is not a guarantee that you will receive an interview.  Only candidates under consider will be contacted.</t>
  </si>
  <si>
    <t>Lead Designer for Water Tunnel Structural</t>
  </si>
  <si>
    <t>Water Supply/Design Div (WRD)</t>
  </si>
  <si>
    <t>**** Only those applicants with permanent civil service status as a Civil Engineer are eligible to apply to this JVN. If you do not have permanent civil service status as a Civil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</si>
  <si>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Nutrition Consultant</t>
  </si>
  <si>
    <t>NUTRITION CONSULTANT</t>
  </si>
  <si>
    <t>Nutrition</t>
  </si>
  <si>
    <t>Familiarity with the different nutrition analysis software; ability to work with diverse populations and communicate with stakeholders of other community based organizations; strong organizational skills and the ability to multitask and prioritize workload; familiarity with the food safety and sanitation standards required by the Department of Health and Mental Hygiene; Serve Safe certified or New York City certificate in food protection is a plus; Spanish speaking preferred.</t>
  </si>
  <si>
    <t>Please be sure to submit a resume &amp; cover letter when applying.   All current City Employees may apply by going to Employee Self Service (ESS) http://cityshare.nycnet/ess  Click on Recruiting Activities/Careers and Search for Job ID #238980   All other applicants, please go to www.nyc.gov/careers/search  and search for Job ID#238980   Please do not email, mail or fax your resume to DFTA directly.</t>
  </si>
  <si>
    <t>Assistant Civil Engineer</t>
  </si>
  <si>
    <t>5 Jay Street</t>
  </si>
  <si>
    <t>Dist Off East of Hudson Upst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</si>
  <si>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Assistant Civil Engineer to work in the Source Water Operations Directorate, Engineering &amp; Construction Division.  The Assistant Civil Engineer (ACE) will be responsible for assisting with research investigations and inspections related to the Dam Safety Program as well as City-Owned bridges and roadways. The ACE will develop drawings, write specifications and prepare engineering and construction estimates. They will participate in inspections involving Class A, B and C dams throughout the 2,000 square mile Bureau of Water Supply watershed. The Assistant Civil Engineer will be required to review and examine plans for the construction, demolition or alteration of dams and related structures to ensure compliance with New York State rules and regulations and will assist in maintaining and updating Emergency Action Plans (EAPs) and inspection and maintenance manuals for all Class B and C dams. The ACE will aid in inspecting DEP owned bridges, in conjunction with New York State Department of Transportation and County and local highway departments. The selected candidate, on an as-needed basis, may be involved in the Call Before You Dig Program and be responsible to provide information back to the State when requested. This candidate may also assist in the project management of small in-house projects within the division.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</si>
  <si>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Katonah is a hamlet in the Town of Bedford, Westchester County, New York approximately 45 miles from mid-town Manhattan.</t>
  </si>
  <si>
    <t>Special Project Lead</t>
  </si>
  <si>
    <t>Planning Support</t>
  </si>
  <si>
    <t>Safety Code Compliance</t>
  </si>
  <si>
    <t>OSHA Construction Industry 30 Hour certification. Construction related experience and practical working knowledge of OSHA requirements and safety auditing. Strong verbal, written and computer skills are required. Valid NYS Driver License is required.</t>
  </si>
  <si>
    <t>For City Employees, please go to Employee Self Service (ESS), click on Recruiting Activities/Careers and Search for Job ID # 239306.   For all other applicants, please go to www.nyc.gov/jobs, go to Search for Open NYC Jobs and click on Non-Employee Login to search for Job ID # 239306.   Do not email, mail or fax your resume to DDC directly. No phone calls will be accepted.</t>
  </si>
  <si>
    <t>Integration Support Engineer</t>
  </si>
  <si>
    <t>For City Employees, please go to Employee Self Service (ESS), click on Recruiting Activities &gt; Careers, and search for Job ID #238995 For all other applicants, please go to www.nyc.gov/jobs/search and search for Job ID #238995 -or-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</si>
  <si>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Deputy Director of Survey</t>
  </si>
  <si>
    <t>1. Knowledge of AutoCAD, Photoshop, PowerPoint and 3D rendering. 2. Excellent communication, interpersonal and organizational skills. 3. Proficiency in Microsoft Word and Excel.</t>
  </si>
  <si>
    <t>City Employees: 1)  Apply through Employee Self Service (ESS) under Recruiting Activities 2)  Search for Job ID#: 239310   Include your ERN on all correspondence.  For all other applicants: 1)  Go to www.nyc.gov/careers/search 2)  Search for Job ID#: 239310</t>
  </si>
  <si>
    <t>Home Ownership Programs Project Manager / Underwritier / Analyst</t>
  </si>
  <si>
    <t>Disposition Programs</t>
  </si>
  <si>
    <t>Knowledge of NYC government and housing issues;   Significant experience with housing finance, real estate underwriting and financial feasibility analysis;   Project management or expediting experience;   Demonstrated ability to meet deadlines and manage projects in a timely manner;   Excellent analytical, quantitative and research skills;   Excellent interpersonal skills,   Ability to work effectively in collaboration with others as well as independently;   Ability to perform complex tasks with limited supervision  Excellent written and verbal communication skills;   Strong facility with Microsoft Word &amp; Excel.</t>
  </si>
  <si>
    <t>Public Health Advisor,  Bureau of School Health/SH Nursing Services &amp; Prof Dev</t>
  </si>
  <si>
    <t>The Family and Child Health Administration (FCH) is a division comprising of the Bureau of School Health (BSH),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DUTIES WILL INCLUDE BUT NOT BE LIMITED TO:   Under the guidance of the Public Health Nurse; Public Health Advisers prepare the clinical session.  --Assist clinician during the medical session.  --Collect and transmit medical records from assigned schools to the Central Health Office they creates and updates school health records.  --Establish and maintain a working relationship with school personnel.  --Transcribe medical information as received.  --Assist self directed students with their own medication.  --Ensure that students' equipment are functioning and properly used.  --Maintain adequate storage of students medication.  --Document the observations on the medication logs and student medical records.  --Perform simple first aid, participate in agency wide activities for Emergency Preparedness.</t>
  </si>
  <si>
    <t>Knowledge of DOHMH and DOE personnel policies and procedures. Excellent interpersonal, communication and presentation skills.</t>
  </si>
  <si>
    <t>Apply online with a cover letter to https://a127-jobs.nyc.gov/.  In the Job ID search bar, enter: job ID number # 239688.  We appreciate the interest and thank all applicants who apply, but only those candidates under consideration will be contacted.</t>
  </si>
  <si>
    <t>Procurement Specialist</t>
  </si>
  <si>
    <t>Capital Program Unit</t>
  </si>
  <si>
    <t>****Please Note: Only candidates in the permanent title of Principle Administrative Associate will be considered for this position. ****</t>
  </si>
  <si>
    <t>Apply online with a cover letter to https://a127-jobs.nyc.gov/  In the Job ID search bar, enter: job ID number # 239006.    We appreciate the interest and thank all applicants who apply, but only those candidates under consideration will be contacted.</t>
  </si>
  <si>
    <t>Information Modeler</t>
  </si>
  <si>
    <t>Minimum of 8 years of progressive industry experience in the field of database design and data architecture of OLTP and Data Warehouse.  Ability to work with database administrators, application designers and developers, business analysts and users to define the information needs of the organization. Detailed knowledge of CA Erwin Data Modeler Detailed knowledge of XML (XML Spy) Should have proficiency in a database SQL language Extensive working experience with Service Oriented Architecture (SOA) Basic programming knowledge in .NET Experience in object modeling Experience in OOPS concept Strong communication, influencing and leadership skills Excellent verbal and writing skills Experience in debugging and optimizing SQL queries Should have a good understanding of ETL concepts Should have good proficiency in transformation and mapping using ODI/Informatica Familiarity with Oracle database architecture Familiarity with .NET platform and PowerBuilder Familiarity with legacy mainframe technologies Familiarity with technical and architectural skills with OBIEE</t>
  </si>
  <si>
    <t>Fleet Administration</t>
  </si>
  <si>
    <t>Preference will be given to applicants who are current permanent Construction Project Managers or who file and take the Construction Project Manager Civil Service Examination (Exam No. 6042).    1. Bachelor of Science degree in Civil or Structural Engineering. 2. Strong computer skills. Proficiency in Microsoft Word and Excel; knowledge of AutoCAD, PhotoShop, PowerPoint and 3D Rendering.  3. Excellent communication, writing and organizational skills.</t>
  </si>
  <si>
    <t>*Appointees to this position will receive a $2,000 Assignment Differential in addition to their base salary.  www.nyc.gov/parks</t>
  </si>
  <si>
    <t>City employees: 1) Apply through Employee Self Service (ESS) under Recruiting Activities 2) Search for Job ID#: 239336  Include your ERN on all correspondence.  For all other applicants: 1) Go to www.nyc.gov/careers/search    2) Search for Job ID#: 239336</t>
  </si>
  <si>
    <t>MANHATTAN COMMUNITY BOARD #8</t>
  </si>
  <si>
    <t>Community Associate</t>
  </si>
  <si>
    <t>316 East 88 Street, New York N</t>
  </si>
  <si>
    <t>Manhattan Community Board #8</t>
  </si>
  <si>
    <t>New York City residency is generally required within 90 days of appointment.</t>
  </si>
  <si>
    <t>Associate Staff Analyst</t>
  </si>
  <si>
    <t>For City employees: Go to Employee Self-Service (ESS) - www.nyc.gov/ess. Click on Recruiting Activities &gt; Careers and search for Job ID#: 239337.   Submission of a resume is not a guarantee that you will receive an interview.  Only those candidates under consideration will be contacted.</t>
  </si>
  <si>
    <t>Recovery Director</t>
  </si>
  <si>
    <t>Admin/Acco-Executive</t>
  </si>
  <si>
    <t>For City Employees, please go to Employee Self Service (ESS), click on Recruiting Activities/Careers and Search for Job ID # 239357.   For all other applicants, please go to www.nyc.gov/jobs, go to Search for Open NYC Jobs and click on Non-Employee Login to search for Job ID # 239357.   Do not email, mail or fax your resume to DDC directly. No phone calls will be accepted.</t>
  </si>
  <si>
    <t>Scientist Radiation Control, Bureau of Environmental Sciences and Engineering</t>
  </si>
  <si>
    <t>The Office of Radiological Health (ORH) inspects facilities using radioactive by product materials and facilities with x-ray producing equipment (CT Fluroscopy, Mammography, Linear accelerators) throughout New York City to ensure compliance with public health &amp; safety regulations at more than 7,000 facilities.    DUTIES WILL INCLUDE BUT NOT BE LIMITED TO:   --Administer a radiation control program and supervise the staff of the program.   --Direct schedule and supervise staff in the conduct of inspections or surveys to enforce compliance with radiation regulations, radioactive materials and equipment licensing process.  --Perform Quality Assurance (QA) reviews on radiological field inspection process and reporting. Plan conduct and training of radiation control staff and others.   --Act as a technical liaison to other governmental agencies (City, State and Federal) regarding radiation control regulations and programs.   --Consult with other units concerning the inspection and evaluation of radiation instruments and the setting of suitable radiation exposure standards used to assess and measure radiation levels.   --Determine the enforcement actions appropriate to violations.   --Prepare reports and papers on results of activities monthly and quarterly statistical reports for management.   --Participate in emergency training exercises and drills and assist in emergency response.</t>
  </si>
  <si>
    <t>Apply online with a cover letter to https://a127-jobs.nyc.gov/.  In the Job ID search bar, enter: job ID number # 239404.   We appreciate the interest and thank all applicants who apply, but only those candidates under consideration will be contacted.</t>
  </si>
  <si>
    <t>APA Foster Care Program Evaluator</t>
  </si>
  <si>
    <t>PROGRAM EVALUATOR (ACS)</t>
  </si>
  <si>
    <t>Agency Program Assistance(Qa)</t>
  </si>
  <si>
    <t>The preferred candidate should possess the following skills: ability to deal tactfully and effectively with diverse constituencies at all levels of an organization and a solid understanding of child welfare issues. Excellent analytical, written and oral communication skills are required as is the ability to work both independently and as part of a team.</t>
  </si>
  <si>
    <t>Child Welfare Trainer</t>
  </si>
  <si>
    <t>The preferred candidate should possess knowledge of Child Welfare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</si>
  <si>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Office Assistant, Bureau of Mental Health</t>
  </si>
  <si>
    <t>Apply online with a cover letter to https://a127-jobs.nyc.gov/  In the Job ID search bar, enter: job ID number # 239451.   We appreciate the interest and thank all applicants who apply, but only those candidates under consideration will be contacted.</t>
  </si>
  <si>
    <t>Field/Desktop Technician</t>
  </si>
  <si>
    <t>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t>
  </si>
  <si>
    <t>To be determined / 35 Hour per week (minimum); due to the necessary duties of this position in a 24/7 operation, candidate will be required to work rotating shifts, rotating days off, nights, Saturdays, Sundays, holidays and mandatory overtime.</t>
  </si>
  <si>
    <t>Assistant Director of Clinical Programs and Services</t>
  </si>
  <si>
    <t>Medical Director</t>
  </si>
  <si>
    <t>Click the apply now button.   NON-CITY EMPLOYEES/EXTERNAL CANDIDATES PLEASE GO TO https://a127-jobs.nyc.gov/      CITY EMPLOYEES MUST APPLY VIA EMPLOYEE SELF SERVICE https://a127-ess.nyc.gov/</t>
  </si>
  <si>
    <t>560 Brook Avenue Bronx New Yor</t>
  </si>
  <si>
    <t>Horizon Juvenile Center</t>
  </si>
  <si>
    <t>1.	A baccalaureate degree from an accredited college, and four years of full-time satisfactory professional experience in group, community educational or institutional work involving juveniles; or at least eighteen months of which must have been in an administrative, managerial or executive capacity or supervising personnel performing group, community, educational or institutional work involving juveniles.</t>
  </si>
  <si>
    <t>Stock Worker, Bureau of the Public Health Laboratory</t>
  </si>
  <si>
    <t>STOCK WORKER</t>
  </si>
  <si>
    <t>PHL Admin &amp; Lab Support</t>
  </si>
  <si>
    <t>The New York City Department of Health and Mental Hygiene, Public Health Laboratory, is seeking to hire a qualified Stock Worker II to perform the following duties.  DUTIES WILL INCLUDE BUT NOT BE LIMITED TO:   --Under supervision, the Stock Worker, II will supervise a section of a storehouse, storage yard, or equivalent storage unit.  -- Perform related work.  -- Under supervision will receive, store, distribute and care for materials, supplies and equipment.  --Responsible for the storeroom, and may perform duties of the supervisor in his or her temporary absence.  --Check materials received against purchase orders, and notes breakage and discrepancies in quantity.  --Pack, unpack, count, weighs and measure materials, supplies and equipment.  --Verify, count and check orders before shipping or distribution.  --Pick supplies from shelves to fill requisitions, lift and carry supplies when necessary.  --Keep records, prepare reports, and assist in preparing inventories.  --Keep storage facilities and materials clean and orderly.  --Care for stock.  --Maintain, or assist in the maintenance of perpetual inventories and detailed inventory records.  --Act as a foreman, exercise direct supervision over Assistant Stock Handlers and/or other subordinate employees engaged in receiving, checking, storing, distributing and caring for materials, supplies and equipment.  --Load and unload at the storehouse and at the point of pick-up, delivery or distribution.   --For this purpose, may travel to point of pick-up, delivery or distribution.  -- Also operate elevator and other necessary equipment to perform loading and unloading.</t>
  </si>
  <si>
    <t>One (1) year of satisfactory full-time experience in the supervision of a section of a storehouse, storage yard or equivalent storage unit.</t>
  </si>
  <si>
    <t>Apply online with a cover letter to https://a127-jobs.nyc.gov/.  In the Job ID search bar, enter: job ID number # 239473.   We appreciate the interest and thank all applicants who apply, but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</si>
  <si>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NOTE:  MINIMUM QUALIFICATION REQUIREMENTS   **Must be able to perform the physical tasks of the job.</t>
  </si>
  <si>
    <t>E Hudson Dist Shop 60 Kensic</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</si>
  <si>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Watershed Protection Programs seeks to hire a Civil Engineer (CE) II for a position in the Regulatory and Engineering Programs, East of Hudson Wastewater Design Review group at offices located in Valhalla, New York. The Civil Engineer, under general supervision, with latitude for the exercise of judgment or action, be responsible for the technical review of designs of Wastewater Treatment Plants, Sewage Collection Systems and Subsurface Sewage Treatment Systems and related applications for compliance with the Watershed Regulations and County Health Department Regulations while utilizing  good design practices. Candidate will conduct technical reviews and provide recommendations on feasibility of applications for variances where the Watershed Regulations cannot be met. Candidate will initiate and manage enforcement actions for projects that violate the Watershed Regulations. They will assist in reviewing environmental assessment forms, in compliance with the State Environmental Quality Review Act (SEQRA) and will assist in the preparation and technical review of SEQRA documentation for actions in the watershed. The CE may assist with the implementation of programs within the 2007 and 2014 USEPA Filtration Avoidance Determination by compiling technical input, tracking progress and preparation of reports.  	 In addition, the Civil Engineer will be responsible for coordinating technical review activities with county health departments, New York State Department of Health, New York State Department of Environmental Conservation, town boards, town planning boards, town engineering departments and building departments and other division and bureau staff including DEP legal staff. Candidate will witness field testing and perform construction inspections for wastewater projects as representative of DEP. They will also represent DEP with engineers, consultants, contractors and government representatives. Candidate may be expected to plan, assign and review the work of subordinates. The Civil Engineer will be expected to comply with BWS Health and Safety Policies and must be willing to assume changing responsibilities as applicable to the CEII Title Specs, should the need arise.</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</si>
  <si>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from midtown Manhattan.</t>
  </si>
  <si>
    <t>ASSOCIATE CONTRACT SPECIALIST</t>
  </si>
  <si>
    <t>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</si>
  <si>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To APPLY: Search for the Job ID  # 239068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</si>
  <si>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Server Engineer</t>
  </si>
  <si>
    <t>Server Team</t>
  </si>
  <si>
    <t>In compliance with Federal law, all persons hired will be required to verify identity and eligibility to work in the United States and to complete the required employment eligibility verification document form upon hire.  The registration period for the Open Competitive Certified IT Administrator (LAN/WAN) Exam (#6049) will start on 05/04/16. All applicants who are not permanent in the title are encouraged to register for this exam when it becomes available. You can visit http://www.nyc.gov/html/dcas/html/work/exam_monthly.shtml for more information and to register starting 05/04/16.</t>
  </si>
  <si>
    <t>182 Joline Ave, Staten Isl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</si>
  <si>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t>
  </si>
  <si>
    <t>iOS Mobile Application Developer</t>
  </si>
  <si>
    <t>For City employees, please go to Employee Self Service (ESS), click on Recruiting Activities &gt; Careers, and search for Job ID #242941 For all other applicants, please go to www.nyc.gov/jobs/search and search for Job ID #242941 -or-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</si>
  <si>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Cyber Security Threat Response Specialist</t>
  </si>
  <si>
    <t>The selected candidate will be assigned to the Information Security group responsible for conducting regular incident response efforts which will include malware analysis, as well as traditional forensics and e-discovery tasks as required. Respond to information security incidents including internal events and targeted threats. Perform internal and external Penetration Testing; and developing remediation strategies by working with asset owners and business units. Develop and maintain incident response plans and run books.</t>
  </si>
  <si>
    <t>Must have 5 years or more experience working in a complex enterprise environment. Strong and thorough understanding of network and web related protocols (e.g., TCP/IP, UDP, IPSEC, HTTP, HTTPS, and routing protocols) and topologies. Experience with host based forensics tools and techniques (open source or commercial). Experience in network forensic techniques using commercial and open source IDS/IPS systems. Professional Certifications from industry respected sources (SANS, GIAC, ISC2)</t>
  </si>
  <si>
    <t>Public Health Assistant, Bureau of Sexually Transmitted Disease Prevention &amp; Control</t>
  </si>
  <si>
    <t>1309 Fulton Ave Bronx</t>
  </si>
  <si>
    <t>Bilingual English/Spanish</t>
  </si>
  <si>
    <t>Apply online with a cover letter to https://a127-jobs.nyc.gov/.  In the Job ID search bar, enter: job ID number # 239134.    We appreciate the interest and thank all applicants who apply, but only those candidates under consideration will be contacted.</t>
  </si>
  <si>
    <t>Asset Management Specialist</t>
  </si>
  <si>
    <t>Prior knowledge of imaging, encryption, configuring and setting up of desktops, laptops, iPads and other mobile devices.  Familiarity with Microsoft SharePoint portal, Telecom Inventory Management System, AirWatch and Xora data portal preferred.  IT vendor certification like A+, Network+, Security+, ITILv3 are highly desirable.  Proficient knowledge and experience using Click Software FFM (Field Force Manager).  Excellent computer skills are expected and understanding in various licensing model required.</t>
  </si>
  <si>
    <t>.NET Programmer; PowerBuilder Programmer/Analyst</t>
  </si>
  <si>
    <t>Under the supervision of the Senior Director of Application Development and Support, the Programmer/Analyst will be responsible for investigating, analyzing, designing, programming and implementing new cost effective technology solutions related to existing HPD computer systems.  Programmer/Analyst multi-task in a matrix organizational.  The position requires candidates who are self-starters in a fast paced environment.  Ability to work well and communicate effectively with other professionals.  Business/application design and development a plus.   Prepare technical/functional specification and documentation.   NOTE:  PLEASE BE ADVISED, APPLICANTS APPLYING FOR THIS POSITION MUST HAVE APPLIED FOR THE ''COMPUTER SPECIALIST (Software) EXAM OR HAVE PERMANENT STATUS IN THE TITLE.</t>
  </si>
  <si>
    <t>Experience coding either .Net (VB and C#) or ASP.Net in a web environment required. Oracle 8/9/10/11 experience required. Experience with PowerBuilder required. Candidates must have working knowledge of distributed database design and GUI. Candidates must have working knowledge of consuming web services from Powerbuilder. Hands-on experience with relational database design and implementation. Excellent verbal and written communication skills. Ability to work well and communicate effectively with other professionals.</t>
  </si>
  <si>
    <t>1. 	Ability to drive to locations in all five boroughs.  2. 	Ability to work flexible hours, nights and weekends as needed.  3.	Bilingual English/Spanish.  4. 	Commercial Driver License a plus.</t>
  </si>
  <si>
    <t>Fees: Hired candidates will be subject to a processing fee of $54.00.  Hired candidates who are not currently employed by the City will be subject to an $89.75 background check fee.  Duration: May 15, 2016 to September 6, 2016.  www.nyc.gov/parks</t>
  </si>
  <si>
    <t>Please submit a cover letter* and resume.  City Employees: 1) Apply through Employee Self Service (ESS) under Recruiting Activities 2) Search for Job ID#: 239763 Include your ERN on all correspondence  For all other applicants: 1) Go to www.nyc.gov/careers/search    2) Search for Job ID#: 239763  *Please include in your cover letter which borough (Bronx, Brooklyn, Manhattan, Queens or Staten Island) you prefer to work in.  Only candidates selected for an interview will be contacted.</t>
  </si>
  <si>
    <t>Residency in New York City, Nassau, Orange, Rockland, Suffolk, Putnam or Westchester counties required for employees with over two years of city service. New York City residency required for all other candidates.</t>
  </si>
  <si>
    <t>Administrative Nutritionist</t>
  </si>
  <si>
    <t>ADMINISTRATIVE NUTRITIONIST</t>
  </si>
  <si>
    <t>1. A general baccalaureate degree from an accredited college and a master's degree in foods and nutrition from an accredited college, and five years of full-time experience in a nutrition education program in the field of public health, two years of which shall have been in a supervisory, administrative, consultative, managerial or executive capacity; or  2. A satisfactory equivalent combination of education and experience. However all candidates must possess the educational requirements and the two years of supervisory, administrative, consultative, managerial or executive experience as specified in ''1'' above.</t>
  </si>
  <si>
    <t>For City Employees, please go to Employee Self Service (ESS), click on Recruiting Activities/Careers.  For all other applicants, please go to NYC Careers by using the following https://a127-jobs.nyc.gov/.  Most public libraries have computers available for use.  No phone calls, faxes, e-mails and personal inquiries permitted.</t>
  </si>
  <si>
    <t>1.	Strong writing, editing, and communication skills. 2.	Comfortable working in a fast paced environment and addressing unforeseen challenges. 3.	Demonstrated ability to analyze, assess and draw conclusions based on a multitude of complex material. 4.	Excellent organizational and time management skills. 5.	Self-motivated with great attention to detail. 6.	Experience with investigative, legal and/or academic research is a plus.</t>
  </si>
  <si>
    <t>All current City Employees may apply by going to Employee Self Service (ESS) http://cityshare/ess. Click on Recruiting Activities/Careers and Search for Job ID # 239781.  All other applicants, please go to  www.nyc.gov/career/search  and search for Job ID# 239781.  Please do not email, mail or fax your resume to DOI directly. Submissions of resumes does not guarantee an interview. Due to the high volume of resumes DOI receives for positions, only selected candidates will be contacted.</t>
  </si>
  <si>
    <t>For City employees, please go to Employee Self Service (ESS), click on Recruiting Activities &gt; Careers, and search for Job ID #240133 For all other applicants, please go to www.nyc.gov/jobs/search and search for Job ID #240133 -or-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</si>
  <si>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1. Demonstrated interest in law enforcement, criminal justice, or social service. 2. Prior experience in conducting or assisting in long-term criminal investigations.    3. Solid writing ability.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t>
  </si>
  <si>
    <t>All current City Employees may apply by going to Employee Self Service (ESS) http://cityshare/ess Click on Recruiting Activities/Careers and Search for the specific Job ID# 239784.  All other applicants, please go to www.nyc.gov/career/search and search for the specific Job ID# 239784.  Please do not email, mail or fax your resume to DOI directly. Submissions of resumes does not guarantee an interview. Due to the high volume of resumes DOI receives for positions, only selected candidates will be contacted.</t>
  </si>
  <si>
    <t>EEO Investigator/Diversity &amp; EEO Trainer, Bureau of Diversity/Equal Employment Opportunity (DEEO)</t>
  </si>
  <si>
    <t>INVESTIGATOR(DISCP)(ONLY FOR P</t>
  </si>
  <si>
    <t>EEO/Chief Diversity Officer</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</si>
  <si>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</si>
  <si>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Apply online with a cover letter to https://a127-jobs.nyc.gov/.  In the Job ID search bar, enter: job ID number # 239789.   We appreciate the interest and thank all applicants who apply, but only those candidates under consideration will be contacted.</t>
  </si>
  <si>
    <t>Investigative Auditor</t>
  </si>
  <si>
    <t>All current City Employees may apply by going to Employee Self Service (ESS) http://cityshare/ess Click on Recruiting Activities/Careers and Search for the specific Job ID#240118.  All other applicants, please go to www.nyc.gov/career/search and search for the specific Job ID# 240118.  Please do not email, mail or fax your resume to DOI directly. Submissions of resumes does not guarantee an interview. Due to the high volume of resumes DOI receives for positions, only selected candidates w5510	ill be contacted.</t>
  </si>
  <si>
    <t>Confidential Investigator level 3</t>
  </si>
  <si>
    <t>1. Prior experience in conducting or assisting in long-term criminal investigations    2. Solid writing ability 3. Experience analyzing large amounts of data using Microsoft Excel or other tools 4. Strong communication skills, excellent judgment, and confidence to discuss results of your      analysis 5. Ability to initiate and drive projects to completion with minimal guidance 6. Ability to work well in a team environment and take constructive criticism and feedback on a      consistent basis 7. Highly detail oriented and organized with the ability to multi-task and work in a fast paced      environment 8. Ability to prioritize and manage large volume of tasks 9. Ability to exercise discretion on sensitive or confidential matters</t>
  </si>
  <si>
    <t>All current City Employees may apply by going to Employee Self Service (ESS) http://cityshare/ess Click on Recruiting Activities/Careers and search for the specific Job ID # 240119. All other applicants, please go to www.nyc.gov/career/search and search for the specific Job ID # 240119.  Please do not email, mail or fax your resume to DOI directly. Submissions of resumes does not guarantee an interview. Due to the high volume of resumes DOI receives for positions, only selected candidates will be contacted.</t>
  </si>
  <si>
    <t>1. Prior experience in conducting or assisting in long-term criminal investigations 2. Solid writing ability 3. Experience analyzing large amounts of data using Microsoft Excel or other tools 4. Strong communication skills, excellent judgment, and confidence to discuss results of your      analysis 5. Ability to initiate and drive projects to completion with minimal guidance 6. Ability to work well in a team environment and take constructive criticism and feedback on a      consistent basis 7. Highly detail oriented and organized with the ability to multi-task and work in a fast paced      environment 8. Ability to prioritize and manage large volume of tasks 9. Ability to exercise discretion on sensitive or confidential matters</t>
  </si>
  <si>
    <t>Appointments are subject to Office of Management &amp; Budget approval for budgeted headcount.</t>
  </si>
  <si>
    <t>All current City Employees may apply by going to Employee Self Service (ESS) http://cityshare/ess Click on Recruiting Activities/Careers and search for the specific Job ID# 240120.  All other applicants, please go to www.nyc.gov/career/search and search for the specific Job ID 240120.  Please do not email, mail or fax your resume to DOI directly. Submissions of resumes does not guarantee an interview. Due to the high volume of resumes DOI receives for positions, only selected candidates will be contacted.</t>
  </si>
  <si>
    <t>Demonstrate understanding of policing, criminal justice and research methods.  Candidates must have strong interpersonal skills, strong analytical, organizational, and quantitative skills; and demonstrate ability to meet deadlines and manage multiple initiatives in a timely manner and to be a team player. Capability of utilizing complex statistical and presentation software is strongly preferred. Preference will be given to candidates with experience working for or working with government agencies and government programs related to policing and criminal justice.   Strong facility with Word, Excel and PowerPoint required. Excellent oral and written communications skills. Literate in graduate-level quantitative methods. Knowledge of SQL, SPSS, STATA and/or Tableau a plus, but not required.</t>
  </si>
  <si>
    <t>CITY EMPLOYEES:  1) Apply through Employee Self Service (ESS) under Recruiting Activities  2) Search for Job ID# 239991  FOR ALL OTHER APPLICANTS: 1) Go to www.nyc.gov/careers/search  2) Search for Job ID# 239991  NO PHONE CALLS PLEASE ONLY THOSE CANDIDATES CONSIDERED FOR AN INTERVIEW WILL BE CONTACTED. PLEASE PROVIDE 3 REFERENCES ALONG WITH A COVER LETTER AND RESUME.</t>
  </si>
  <si>
    <t>Program Director, Community Support Transformation and Primary Care, Health Access Equity Unit</t>
  </si>
  <si>
    <t>OFFICE TITLE: Program Director, Community Support Transformation and Primary Care, Health Access Equity Unit   The Division of Prevention and Primary Care (PPC) works to advance population health through supporting access to quality health services and introducing system changes that promote disease prevention and control, with an emphasis on pursuing opportunities to integrate clinical and population health strategies. The Division builds upon a portfolio of policy and programming that spans clinics and communities across the city, and includes the programmatic bureaus of Chronic Disease Prevention and Tobacco Control, Primary Care Information Project, and Primary Care Access and Planning. This exciting new position will be based in the Health Access Equity Unit, in the office of the Deputy Commissioner of the Division of PPC. This unit will conduct scientific research of the influence/impact of clinical and social systems, identifying barriers to access to care and services and developing models for resolving barriers for underserved populations. The Program Director will lead a team that designs new models that use health information technology and workflows to change the delivery and quality of primary care for underserved populations, including justice-involved and justice-impacted communities, and developing scalable approaches and training resources. The team will also lead the design and development of evidence-based practices and toolkits to support integration of community services and better coordination between the justice system, health care providers and other service agencies (housing, employment, education, etc.). The Program Director will report to the Executive Director of the Health Access Equity Unit.   DUTIES WILL INCLUDE BUT NOT BE LIMITED TO:   The Program Director's responsibilities include the following:   --Provide vision and strategic direction for improving community integration and the quality of primary care services for underserved, including justice-involved populations in the community through researching scientific data and publications.   --Oversee the development of scalable approaches to increase health education, awareness, information and assistance.  --Seek opportunities to maximize the use of information technology to advance and sustain models including such as partnerships with Regional Health Information Organizations (RHIOs), Health Homes.   --Create linkages with courts and community based organizations to facilitate patient navigation and coordination of behavioral health, preventive and primary care, and identify community resources for underserved populations.   --Leverage existing mandatory reporting systems related to infectious diseases (e.g. Hepatitis C) to facilitate coordination of services with a focus on individuals who have gaps in care due to justice-involvement.   --Participate and collaborate in cross-divisional and cross-agency planning and working groups and conduct special projects and other duties as assigned.   --Maintain multiple projects simultaneously and function effectively both independently and as part of a team.   --Collaborate with and oversee the work of data analysts and researchers.</t>
  </si>
  <si>
    <t>--Experience working with underserved groups such as justice-involved, immigrant, homeless, and veteran populations   --Knowledge of EHRs, population management, quality improvement, Meaningful Use and NCQA's Patient-Centered Medical Home   --Knowledge of principles related to Payment Reform, Healthcare landscape and stakeholders (insurance companies, CMS, etc.)   --Ability to think creatively, design and implement new programs   --Experience with recruiting, managing and motivating staff   --Ability to manage high profile projects efficiently with attention to detail, and collaborate with multiple internal and external partners.</t>
  </si>
  <si>
    <t>Apply online with a cover letter to https://a127-jobs.nyc.gov/  In the Job ID search bar, enter: job ID #: 240003.   We appreciate the interest and thank all applicants who apply, but only those candidates under consideration will be contacted.</t>
  </si>
  <si>
    <t>Project Engineer (Design)</t>
  </si>
  <si>
    <t>Under the supervision of the Executive Officer/Design Director, the selected candidate will serve as Project Engineer for the Coastal Resiliency Program. Responsibilities will include: carrying out in-house and consultant design projects; preparing design plans; reviewing and approving the work of staff, consultants and contractors; making interpretive sketches and layouts of intricate designs; preparing estimates and specifications; ensuring projects are completed on time and within budget; ensuring payments and performance evaluations are done properly and timely; reviewing consultants staffing and schedules; and ensuring proper staffing levels are assigned to projects, as well as schedules are reasonable, and corrective measures are implemented to avoid delays. The selected candidate will also be conducting and/or reviewing fee proposal negotiations when required, and ensuring that negotiation sections are well prepared.   *This is a grant-funded position that may only have tenure of up to eighteen months.</t>
  </si>
  <si>
    <t>Candidates must have working knowledge of the various types of capital construction contracts.  Construction and supervisory experience preferred.  Knowledge of the Federal and Housing and Urban Development (HUD) guidelines, requirements, and boilerplates for implementation into bid documents and procurement is preferred.  Candidates must have strong verbal and written communication skills, and be proficient with MS Office applications.</t>
  </si>
  <si>
    <t>For City Employees, please go to Employee Self Service (ESS), click on Recruiting Activities/Careers and Search for Job ID #240154. For all other applicants, please go to www.nyc.gov/jobs, go to Search for Open NYC Jobs and click on Non-Employee Login to search for Job ID #240154. Do not e-mail, mail or fax your resume to DDC directly. No phone calls will be accepted .</t>
  </si>
  <si>
    <t>CHAUFFEUR-ATTENDANT</t>
  </si>
  <si>
    <t>Office of Transportation Ser</t>
  </si>
  <si>
    <t>This position requires complete dependability, timeliness, and detailed knowledge of NYC. The candidate will be required to exhibit complete discretion and maintain absolute privacy regarding any information and issues discussed within the vehicle. The candidate will interface regularly with all Mayor's Office principles as well as with senior officials from other City agencies.</t>
  </si>
  <si>
    <t>Please go to www.nyc.gov/careers or for current City employees please go to www.nyc.gov/ess and search for Job ID# 240006  NO PHONE CALLS, FAXES OR PERSONAL INQUIRIES PERMITTED. NOTE: ONLY THOSE CANDIDATES UNDER CONSIDERATION WILL BE CONTACTED.</t>
  </si>
  <si>
    <t>Exterminator,  Bureau of Veterinary and Pest Control Services/Vector Surveillance</t>
  </si>
  <si>
    <t>**OPEN TO PERMANENT EXTERMINATORS ONLY.  YOU MUST CLEARLY STATE YOUR CIVIL SERVICE STATUS ON YOUR RESUME OR COVER LETTER. ALL OTHER CANDIDATES WILL NOT BE SELECTED.  The Bureau of Veterinary and Pest Control Services promotes and protects the health and quality of life for New York City residents and visitors by ensuring an environment free from animal-borne diseases, hazards and nuisances by controlling and regulating animals. We are recruiting staff for a new program that will control mosquitoes and reduce the risk of Zika infection from mosquitoes in New York City.  DUTIES WILL INCLUDE BUT NOT BE LIMITED TO:  --Inspect areas of infestation, prepare the most effective larvicides, insecticides, rodenticides, baits, traps, etc., for exterminating as required.  --Place larvicides in standing water found in fresh floodwater areas, woodland ponds, catch basin and abandoned swimming pools.  --Handles pesticides, larvicides and other extermination equipment safely.   --Equipment are accurately accounted for at all times.   --Prepare reports as required, including records of equipment usage, work schedules, and exterminating operations performed.   --Following all safety regulation in accordance with DEC and DOHMH</t>
  </si>
  <si>
    <t>A Category 8 license (Public Health) it's desired. Candidate should be highly organized, with the ability to work well in teams , should possess excellent verbal, written, and interpersonal skills.</t>
  </si>
  <si>
    <t>Apply online with a cover letter to https://a127-jobs.nyc.gov/  In the Job ID search bar, enter: job ID number # 240125.    We appreciate the interest and thank all applicants who apply, but only those candidates under consideration will be contacted.</t>
  </si>
  <si>
    <t>Agency Relations Manager</t>
  </si>
  <si>
    <t>For City employees, please go to Employee Self Service (ESS), click on Recruiting Activities &gt; Careers, and search for Job ID #240138 For all other applicants, please go to www.nyc.gov/jobs/search and search for Job ID #240138 -or-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</si>
  <si>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technical support duties of this position in a 24/7 operation, candidate may be required to be on call and/or work various shifts such as weekends and/or nights/evenings.</t>
  </si>
  <si>
    <t>Laboratory Microbiologist, Bureau of the Public Health Laboratory/Virology/Immunology</t>
  </si>
  <si>
    <t>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Established in 1892, the New York City (NYC) Public Health Laboratory (PHL) was the world's first Municipal Bacteriological Laboratory. In the century since its first campaign to control diphtheria in NYC, the PHL has expanded services using state-of the-art technology and testing methods to rapidly and accurately provide results necessary for effective public health intervention, focusing on communicable/infectious diseases and emerging pathogens.  Our mission - to safeguard the health of all New York City residents by providing quality-laboratory testing services that address the needs of NYC's Department of health and Mental Hygiene and its community partners to prevent and respond to clinical and environmental public health concerns. Today, PHL responds to essential and emergency public health issues and outbreaks, develops and validates new tests and technologies, performs testing on more than 100,000 clinical specimens annually, and is an essential public health hub for more than 150 laboratory professionals, research scientists, safety experts, fellows, trainers, interns and volunteers.  The Public Health Laboratory is currently seeking a public health professional to serve as a Laboratory Microbiologist.   DUTIES WILL INCLUDE BUT NOT BE LIMITED TO:   --Conduct laboratory tests and procedures at a complex and technical level on specimens submitted to the laboratory.   --Cross-train within other sections of the PHL for surge events and as needed.   --Train personnel on appropriate test methods and techniques.   --Review testing quality control data. Participate in a program of Quality Assurance.   --Take corrective action when needed.   --Perform instrument maintenance and inventory of reagents/supplies.</t>
  </si>
  <si>
    <t>It is preferred that applicants possess or are eligible for a New York State clinical Laboratory Technologist License as described in Article 165 of the New York State Education Law effective August 7, 2008; possess clinical laboratory experience, knowledge of standard infection precaution procedures and clinical testing experience.</t>
  </si>
  <si>
    <t>Apply online with a cover letter to https://a127-jobs.nyc.gov/.  In the Job ID search bar, enter: job ID number # 240015.    We appreciate the interest and thank all applicants who apply, but only those candidates under consideration will be contacted.</t>
  </si>
  <si>
    <t>POLICE DEPARTMENT</t>
  </si>
  <si>
    <t>AUTO BODY WORKER</t>
  </si>
  <si>
    <t>53-15 58Th St., Queens</t>
  </si>
  <si>
    <t>Fleet Services DIV/CIV and CAD</t>
  </si>
  <si>
    <t>Employee will perform required body repair or vehicle modifications involving the refurbishing, replacement, dissembling or welding of sectional metal parts of vehicles.</t>
  </si>
  <si>
    <t>Qualification Requirements    1. Five years of full-time satisfactory experience acquired within the last 15 years as an Auto Body Worker; or    2. At least three years of full-time satisfactory experience as an Auto Body Worker, acquired within the last 15 years, plus sufficient training of a relevant nature acquired in an approved trade or vocational high school to make up the equivalent of the remaining required experience. Six months of acceptable experience will be credited for each year of approved trade or vocational training.    License Requirements    Possession of a Certificate of Fitness Type G38 Torch Use of O-2 Combustion Gas, issued by the New York City Fire Department. At the time of appointment, appointees will be required to possess a Motor Vehicle Driver License valid in the State of New York. Employees must maintain the Certification of Fitness and the Motor Vehicle Driver License during their employment.</t>
  </si>
  <si>
    <t>CLICK ''APPLY NOW''</t>
  </si>
  <si>
    <t>40 HOURS WEEKLY; MONDAY-FRIDAY</t>
  </si>
  <si>
    <t>High Performance Building Manager</t>
  </si>
  <si>
    <t>ADMINISTRATIVE CONSTRUCTION PR</t>
  </si>
  <si>
    <t>Office of Energy Conservatio</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</si>
  <si>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</si>
  <si>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Please go to www.nyc.gov/careers or for current City employees please go to www.nyc.gov/ess and search for Job ID# 240028.   NO PHONE CALLS, FAXES OR PERSONAL INQUIRIES PERMITTED. NOTE: ONLY THOSE CANDIDATES UNDER CONSIDERATION WILL BE CONTACTED.</t>
  </si>
  <si>
    <t>Deputy Director of Nursing, Bureau of School Health/SH Nursing Services &amp; Prof Dev</t>
  </si>
  <si>
    <t>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Under the direction of the Director of Nursing, and with wide latitude for independent initiative and judgment, the Deputy Director of Nursing will be responsible for the following:   --Assisting in the general administration and development of the nursing program with line responsibility for direct supervision/management of Borough Nursing Directors (BNDs) and will handle oversight activities across the City of New York.   --Assisting in planning, developing, organizing and directing Office of School Health regional nursing program staff in all boroughs.  --Collaborating with the central nursing unit on planning of staff development, hiring of new nurses, ordering of supplies from SAVOY, incident review and communicable disease occurrences.  --Assisting in formulating and interpreting policies and procedures specifically related to nursing program development and school- based staff performance.  --Assisting in the design and dissemination of educational materials.  --Selecting, reviewing and recommending clinical educational material for the nursing and school-based staff.  --Assisting and providing technical direction within the office to plan.  --Coordinating and implementing school health-related educational activities.  --Developing and administering staff education, in-service training and orientation programs for nursing staff.  --Analyzing, evaluating and recommending changes in training programs for nursing and school-based staff.  --Collaborating with Director of Nursing in reviewing and developing of manuals, protocols, guides and other materials relevant to the administration of nursing services in the Office of School Health.  --Formulating and implementing policies and procedures to ensure effective training and education of new and existing Office staff.  --Coordinating activities with the BNDs which include monitoring of staffing levels in schools, management of disciplinary procedures.  --Maintaining a database on staff's development and training.  --Serving as primary advisor to the Director of Nursing on all nursing-related issues; and In the absence of the Director of Nursing, may serve as nursing liaison to other Department of Health &amp; Mental Hygiene programs and Department of Education as well as to City, State and Federal agencies.</t>
  </si>
  <si>
    <t>--Experience managing professional staff  --Experience in program management and development  --Administrative experience in public health  --Strong knowledge of nursing skills  --Ability to maintain effective working relationship with all levels of management  --Strong analytical, organizational, follow through and active listening skills  --Ability to communicate clearly and concisely, both verbally and in writing; and   --Good computer skills using Word, Excel and Power Point.</t>
  </si>
  <si>
    <t>Apply online with a cover letter to https://a127-jobs.nyc.gov/  In the Job ID search bar, enter: job ID number # 240155.    We appreciate the interest and thank all applicants who apply, but only those candidates under consideration will be contacted.</t>
  </si>
  <si>
    <t>E-Discovery Manager</t>
  </si>
  <si>
    <t>1) A baccalaureate degree from an accredited college; or 2) A four year high school diploma or its equivalent and an associate degree from an accredited college (or two years of coursework from an accredited baccalaureate program); and two years of satisfactory full-time experience in the field of investigation, auditing, law enforcement, security, inspection, or in a related field; or 3) Education and/or experience equivalent to 1 or 2 above</t>
  </si>
  <si>
    <t>All current City Employees may apply by going to Employee Self Service (ESS) http://cityshare/ess Click on Recruiting Activities/Careers and search for the specific Job ID# 240033.  All other applicants, please go to www.nyc.gov/career/search and search for the specific Job ID# 240033.  Please do not email, mail or fax your resume to DOI directly. Submissions of resumes does not guarantee an interview. Due to the high volume of resumes DOI receives for positions, only selected candidates will be contacted.</t>
  </si>
  <si>
    <t>1 Police Plaza, N.Y.</t>
  </si>
  <si>
    <t>The Police Department is seeking qualified candidates to fill numerous Automotive Service Worker Level I positions throughout the Patrol Services Bureau.     Under direct supervision, the Automotive Service Worker, Level I will perform automotive maintenance services and assist in performing automotive repairs. Specific duties include: performing automotive maintenance services such as: preventive maintenance; inspection; battery service; lubrication and oil change; and checking, servicing, patching and changing tires. This position will be responsible for cleaning, washing, and polishing vehicles; cleaning interiors of vehicles; dispensing gasoline and oil; checking the level, and refilling automobile fluids such as coolant, oil, transmission and brake fluids, etc., as necessary. Additional duties include: assisting in performing tune ups and repairs, in shops and on the road, and in replacement of engine parts, drive trains, transmissions, steering gear and components, ignitions, heating and cooling systems, air conditioning components, brake systems, lighting systems and sirens and back-up warning tone systems; operating motor vehicles to test repairs; operating a tow truck when required; and maintaining and updating vehicle service and repair records.</t>
  </si>
  <si>
    <t>Click ''Apply Now''</t>
  </si>
  <si>
    <t>8 hours per day / 5 days per week</t>
  </si>
  <si>
    <t>Engineer-in-Charge</t>
  </si>
  <si>
    <t>Under the supervision of the Executive Officer/Design Director, the selected candidate will serve as Engineer-in-Charge for the Coastal Resiliency Program. Responsibilities will include: supervision of a design section squad consisting of engineers and technicians in carrying out in-house and consultant design projects; designing sewers, water mains, and roadways; visiting field sites; coordinating various stages of project development within NYCDDC, with outside agencies and with private utility companies; reviewing and producing final contract plans, estimates, and specifications; generating and updating comprehensive project reports; preparing and reviewing CPM schedules; reviewing consultant design drawings, studies, and reports; managing consultant design contracts; ensuring projects are completed on time and within budget; training engineers in the area of consultant contract management; ensuring payments and performance evaluations are done properly and timely; reviewing consultantsstaffing and schedules; and ensuring proper staffing levels are assigned to projects, as well as schedules are reasonable, and corrective measures are implemented to avoid delays. The selected candidate will assist the Executive Officer/Design Director in preparing consultant task orders and specific contract requirements, and conduct and review fee proposal negotiations when required, and ensure that negotiation sections are well prepared.   *This is a grant-funded position that may only have tenure of up to eighteen months.</t>
  </si>
  <si>
    <t>Candidates must have strong supervisory experience, excellent verbal and written communication skills and knowledge of the operations, design and construction of the City's infrastructure system. Knowledge of current and up-to-date engineering methods and standards is preferred.  Knowledge of the Federal and Housing and Urban Development (HUD) guidelines, requirements, and boilerplates for implementation into bid documents and procurement is preferred.</t>
  </si>
  <si>
    <t>For City Employees, please go to Employee Self Service (ESS), click on Recruiting Activities/Careers and Search for Job ID #240156.   For all other applicants, please go to www.nyc.gov/jobs, go to Search for Open NYC Jobs and click on Non-Employee Login to search for Job ID #240156.   Do not e-mail, mail or fax your resume to DDC directly. No phone calls will be accepted. .</t>
  </si>
  <si>
    <t>Sponsorship Coordinator</t>
  </si>
  <si>
    <t>Excellent communication and writing skills; high level of computer proficiency including proficiency in Microsoft Word, Powerpoint, and Excel; Familiarity with Sharepoint preferred.</t>
  </si>
  <si>
    <t>*** IN ORDER TO BE CONSIDERED FOR THIS POSITION CANDIDATES MUST BE SERVING PERMANENTLY IN THE TITLE OF CLERICAL ASSOCIATE ***</t>
  </si>
  <si>
    <t>*** IN ORDER TO BE CONSIDERED FOR THIS POSITION CANDIDATES MUST BE SERVING PERMANENTLY IN THE TITLE OF CLERICAL ASSOCIATE ***				 All resumes are to be submitted electronically.  Current City Employees:   Please log into Employee Self Service (ESS) at https://hrb.nycaps.nycnet, follow the Careers link and search for Job ID number 240158..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</si>
  <si>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AIG/Deputy Chief Forensic Auditor</t>
  </si>
  <si>
    <t>1) A baccalaureate degree from an accredited college; or  2) A four year high school diploma or its equivalent and an associate degree from an accredited college (or two years of coursework from an accredited baccalaureate program); and two years of satisfactory full-time experience in the field of investigation, auditing, law enforcement, security, inspection, or in a related field; or  3) Education and/or experience equivalent to 1 or 2 above</t>
  </si>
  <si>
    <t>All current City Employees may apply by going to Employee Self Service (ESS) http://cityshare/ess Click on Recruiting Activities/Careers and Search for the specific Job ID# 240053.  All other applicants, please go to www.nyc.gov/career/search and search for the specific Job ID# 240053.   Please do not email, mail or fax your resume to DOI directly. Submissions of resumes does not guarantee an interview. Due to the high volume of resumes DOI receives for positions, only selected candidates will be contacted.</t>
  </si>
  <si>
    <t>Please note that employment is conditioned upon continuance as a student in a college; therefore, if hired, the employee will be expected to submit proof of admission for each semester they are employed.</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</si>
  <si>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t>
  </si>
  <si>
    <t>Safety Code Compliance Specialist</t>
  </si>
  <si>
    <t>OSHA Construction Industry 30 Hours certification. Construction related experience and practical working knowledge of OSHA requirements and safety auditing. Strong verbal, written and computer skills are required. Valid NYS Driver License is required.</t>
  </si>
  <si>
    <t>For City Employees, please go to Employee Self Service (ESS), click on Recruiting Activities/Careers and Search for Job ID # 240164.   For all other applicants, please go to www.nyc.gov/jobs, go to Search for Open NYC Jobs and click on Non-Employee Login to search for Job ID # 240164.   Do not email, mail or fax your resume to DDC directly. No phone calls will be accepted.</t>
  </si>
  <si>
    <t>RESEARCH AND LIAISON COORDINAT</t>
  </si>
  <si>
    <t>1. A baccalaureate degree from an accredited college with major in accounting, business administration, public relations, city planning, urban renewal, law, or a related field and three (3) years of satisfactory, full-time, responsible experience in housing, education, health services, planning, state-federal-city relations, or community relations involving administration or program development and evaluation; or    2. A satisfactory equivalent.</t>
  </si>
  <si>
    <t>Psychiatrist/Director of Oversight for Psychotropic Medications</t>
  </si>
  <si>
    <t>CITY MEDICAL DIRECTOR</t>
  </si>
  <si>
    <t>Office Of The Commissioner(Cr)</t>
  </si>
  <si>
    <t>EVIDENCE &amp; PROPERTY CONTROL SPECIALIST, LEVEL I</t>
  </si>
  <si>
    <t>Civilian Training Unit/Civ.</t>
  </si>
  <si>
    <t>The New York City Police Department is seeking qualified candidates to fill positions of Evidence and Property Control Specialist in various Police Precincts, Transit Districts and Housing Police Service Areas throughout the five boroughs of New York City. Evidence and Property Control Specialists will perform responsible work involving courier and storage functions for the transport, inspection, storage and delivery of legal and illegal substances and property, such as firearms, narcotics, cash, jewelry, etc., being held in evidence by Department field commands; and perform related work. Employees may be required to work varied tours or shifts including Saturdays, Sundays and holidays depending upon the needs of the Department.</t>
  </si>
  <si>
    <t>Associate Laboratory Microbiologist, Bureau of Public Health Laboratory/Virology/Immunology</t>
  </si>
  <si>
    <t>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Established in 1892, the New York City (NYC) Public Health Laboratory (PHL) was the world's first Municipal Bacteriological Laboratory. In the century since its first campaign to control diphtheria in NYC, the PHL has expanded services using state-of the-art technology and testing methods to rapidly and accurately provide results necessary for effective public health intervention, focusing on communicable/infectious diseases and emerging pathogens. Our mission - to safeguard the health of all New York City residents by providing quality-laboratory testing services that address the needs of NYC's Department of health and Mental Hygiene and its community partners to prevent and respond to clinical and environmental public health concerns. Today, PHL responds to essential and emergency public health issues and outbreaks, develops and validates new tests and technologies, performs testing on more than 100,000 clinical specimens annually, and is an essential public health hub for more than 150 laboratory professionals, research scientists, safety experts, fellows, trainers, interns and volunteers.   The Public Health Laboratory is currently seeking a public health professional to serve as a Associate Laboratory Microbiologist.   DUTIES WILL INCLUDE BUT NOT BE LIMITED TO:   --Supervise and conduct laboratory tests and procedures at a complex and technical level on specimens submitted to the laboratory.   --Provide cross-training within other sections of the PHL for surge events and as needed.   --Train personnel on appropriate test methods and techniques.   --Maintain a program of quality control. Participate in a program of Quality Assurance.   --Take corrective action when needed.   --Perform instrument maintenance and inventory of reagents/supplies.</t>
  </si>
  <si>
    <t>It is desired that applicant possesses or is eligible for a New York State Clinical Laboratory Technologist License as described in Article 165 of the New York State Education Law effective August 7, 2008.</t>
  </si>
  <si>
    <t>Apply online with a cover letter to https://a127-jobs.nyc.gov/  In the Job ID search bar, enter: job ID number # 240066 .  We appreciate the interest and thank all applicants who apply, but only those candidates under consideration will be contacted.</t>
  </si>
  <si>
    <t>Senior Policy and Program Analyst, Office of the Executive Deputy Commissioner</t>
  </si>
  <si>
    <t>Executive Deputy Com</t>
  </si>
  <si>
    <t>Apply online with a cover letter to https://a127-jobs.nyc.gov/  In the Job ID search bar, enter: job ID number # 240076.   We appreciate the interest and thank all applicants who apply, but only those candidates under consideration will be contacted.</t>
  </si>
  <si>
    <t>MIDDLEWARE ADMINISTRATOR</t>
  </si>
  <si>
    <t>Pyrl/HR, Tech Serv</t>
  </si>
  <si>
    <t>The Financial Information Services Agency (FISA) has a vacancy for a Middleware Administrator to support ongoing production maintenance and phased rollout implementation of the HR, Benefits, and Timekeeping functions of HR/Payroll systems.  Primary Responsibilities include:  This role will be a technical position responsible for the installation, maintenance, and configuration or our Middleware (WAS, MQ, PeopleSoft, Cognos) infrastructure. Tasks will include supporting the infrastructure of critical citywide applications. This person will function as one of the technical administrators for the group and work with various teams, and will need to have the ability to work independently and prioritize tasks to meet project deadlines.</t>
  </si>
  <si>
    <t>P567</t>
  </si>
  <si>
    <t>External applicants please visit https://a127-jobs.nyc.gov/ to apply to Job ID # 239790. Current NYC employees may apply via Employee Self Service (ESS). While all complete applications will be given consideration, only candidates selected for an interview will be contacted by FISA.   FISA IS AN EQUAL OPPORTUNITY EMPLOYER.</t>
  </si>
  <si>
    <t>Criminalist IA</t>
  </si>
  <si>
    <t>TO APPLY, PLEASE SUBMIT RESUME AND COVER LETTER TO: https://a127-jobs.nyc.gov.  JOB ID #240080   NO PHONE CALLS PLEASE</t>
  </si>
  <si>
    <t>Executive Assistant</t>
  </si>
  <si>
    <t>A baccalaureate degree from an accredited college and two years of experience in government or other office work in a related area. Computer-literate with expertise in Excel, Word, PowerPoint, and Visio. Possess strong verbal and written communication skills.</t>
  </si>
  <si>
    <t>All current City Employees may apply by going to Employee Self Service (ESS) http://cityshare/ess Click on Recruiting Activities/Careers and Search for the specific Job ID# 240095.  All other applicants, please go to www.nyc.gov/career/search and search for the specific Job ID# 240095.  Please do not email, mail or fax your resume to DOI directly. Submissions of resumes does not guarantee an interview. Due to the high volume of resumes DOI receives for positions, only selected candidates will be contacted.</t>
  </si>
  <si>
    <t>Capital Projects Estimator</t>
  </si>
  <si>
    <t>SENIOR ESTIMATOR (GENERAL CONS</t>
  </si>
  <si>
    <t>Qualification Requirements    1. Eight years of full-time satisfactory experience in general construction estimating and a four- year high school diploma or its educational equivalent; or    2. A four-year high school diploma or its educational equivalent and a combination of the following sufficient to equal a total of eight years of experience, at least two years of which must be general construction estimating experience:  a) Full-time satisfactory experience in civil engineering, architecture or construction can be substituted for construction estimating experience on a year-for-year basis.  b) Education in civil engineering or architecture, leading to a Bachelor's degree in civil engineering or architecture, respectively, can be substituted for up to four years of required experience on the basis of 30 semester credits for one year of acceptable experience.</t>
  </si>
  <si>
    <t>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6. Driver license valid in New York State.</t>
  </si>
  <si>
    <t>City employees: 1) Apply through Employee Self Service (ESS) under Recruiting Activities 2) Search for Job ID#: 239806   Include your ERN on all correspondence.  For all other applicants: 1) Go to www.nyc.gov/careers/search    2) Search for Job ID#: 239806</t>
  </si>
  <si>
    <t>STATISTICIAN, LEVEL I</t>
  </si>
  <si>
    <t>STATISTICIAN</t>
  </si>
  <si>
    <t>The Police Department is seeking qualified candidates to fill Statistician, Level I positions throughout the Patrol Services Bureau.   Under supervision, the Statistician, Level I performs professional statistical analysis of more than ordinary difficulty and responsibility in accordance with well-defined methods, procedures and techniques. Specific duties include: performing complex, confidential, and sensitive research and analysis of criminal activity and identifying patterns in criminal activity, which entails utilizing state of the art GIS mapping technology to identify specific crime patterns; using spatial analysis techniques to produce thematic overlays; conducting demographic analysis, and utilizing other qualitative and quantitative analytical tools to assist the agency in designing tactical and operational initiatives; and determining appropriate allocation of personnel and other critical agency resources for crime prevention. This position will also be responsible for conducting confidential analytical work in the review, extraction, examination, and compilation of highly sensitive and complex data regarding criminal activities and investigations; maintaining highly complex databases, maps, charts and reports utilizing state of the art GIS mapping and link analysis software applications; creating charts and performing analysis to graphically demonstrate relationships between entities and events; and producing computer generated maps displaying criminal activity. Additional duties include: developing statistical data resources to assist in proactive and targeted investigations, preventative enforcement and education, identification of theft patterns, trends and criminal organizations, and identification of known and repeat offenders; recognizing and identifying conditions, trends, and patterns in area of specialization; and creating clearly written and effective reports and bulletins.</t>
  </si>
  <si>
    <t>City Pest Control Aide, Bureau of Veterinary and Pest Control Services/Vector Surveillance</t>
  </si>
  <si>
    <t>**SEASONAL POSITIONS TO END NOVEMBER 30, 2016  The Bureau of Veterinary and Pest Control Services promotes and protects the health and quality of life for New York City residents and visitors by ensuring an environment free from animal-borne diseases, hazards and nuisances by controlling and regulating animals. We are recruiting seasonal staff for a new program that will control mosquitoes and reduce the risk of Zika infection from mosquitoes in New York City.   DUTIES WILL INCLUDE BUT NOT BE LIMITED TO:   --Remove refuse accumulations from the interiors and exteriors of premises in Program target areas, and loads such accumulation on trucks.  --Assist exterminator in placing larvicides in standing water found in fresh floodwater areas, woodland ponds, catch basin and abandoned swimming pools.  --Assist in the analysis of the designated infestation conditions and in eliminating the infestation.   --Assist in miscellaneous unskilled activities related to the Vector Control Program.</t>
  </si>
  <si>
    <t>Possession of a Motor Vehicle Driver License valid in the State of New York it is desired.</t>
  </si>
  <si>
    <t>Apply online with a cover letter to https://a127-jobs.nyc.gov/.  In the Job ID search bar, enter: job ID#: 240107.    We appreciate the interest and thank all applicants who apply, but only those candidates under consideration will be contacted.</t>
  </si>
  <si>
    <t>The preferred candidate should possess the ability to work on multiple projects effectively and efficiently, both independently and collaboratively within a team. Excellent oral and written communication stills, strong organizational skills and attention to detail as well as a proficiency in computer applications such as Word, Outlook and Excel. Candidate should be able to appropriately interact with various levels of ACS leadership and offer feedback on ways to further the mission of the Workforce Institute. A commitment to a collegial workplace is required.</t>
  </si>
  <si>
    <t>Mon. - Fri. 9AM - 5PM</t>
  </si>
  <si>
    <t>Administrative Director, Bureau of School Health/SH Medical</t>
  </si>
  <si>
    <t>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Under the direction of the Medical Director of the Office of School Health (OSH), with latitude for independent initiative and judgment, the Administrative Director for the OSH Medical Unit will be responsible for the management and operation of administrative procedures within the School Health Medical Unit. Will report and make commendations on the needs, formulation, implementation, direction and coordination of program policies and activities as they relate to the administration of the Medical Unit.   --Will be Responsible for overseeing process for adjudicating requests for school health medical records.   --The Administrative Director will consult with the Supervising Physicians, Director of Nursing, Assistant Director of Nursing, Borough Officer and other directors on all administrative issues within the Medical Unit of the OSH.   --Will be responsible for policy formation, program development, management and administration, resource management, planning decisions and administering personnel matters.   --Will Coordinate the program policies, activities, and resources as they relate to the day-to-day operation of the Medical Unit. Will complete projects as assigned by Medical Director of the Office of School Health (OSH).</t>
  </si>
  <si>
    <t>Apply online with a cover letter to https://a127-jobs.nyc.gov/  In the Job ID search bar, enter: job ID number # 239916.   We appreciate the interest and thank all applicants who apply, but only those candidates under consideration will be contacted.</t>
  </si>
  <si>
    <t>Crew Chief, Bureau of Veterinary and Pest Control Services/Vector Surveillance</t>
  </si>
  <si>
    <t>SUPERVISOR (PEST CONTROL)</t>
  </si>
  <si>
    <t>The Bureau of Veterinary and Pest Control Services promotes and protects the health and quality of life for New York City residents and visitors by ensuring an environment free from animal-borne diseases, hazards and nuisances by controlling and regulating animals. We are recruiting staff for a new program that will control mosquitoes and reduce the risk of Zika infection from mosquitoes in New York City.   DUTIES WILL INCLUDE BUT NOT BE LIMITED TO:   --Scheduling and supervising crew to various work sites to perform refuse removal activities.   --Making field visits to monitor the City Pest Control Aide cleanup activities.  -- Arranging and overseeing the transportation of crew members and equipment to Work sites.   --Ensuring that work has been completed in accordance with bureau standards.   --Ensuring that adequate supplies are provided and supervising the storage of those supplies.  -- Preparing reports CPCA activities for submission to supervisor.</t>
  </si>
  <si>
    <t>Qualification Requirements  1. One year of full-time, satisfactory experience in a rodent control program in cleanup, extermination or community education activities related thereto; or  2. One year of full-time, satisfactory experience performing work in one or a combination of the following areas including three months experience supervising at least three individuals:  a. Rodent or pest control  b. Trash collection  c. Street cleaning  d. Park maintenance  e. Building cleaning  f. Community service work dealing with groups and individuals    SPECIAL NOTE: For placement in Assignment Level III:  a) Four years of experience as a Supervisor (Pest Control) Assignment Level I or II; or    b) A baccalaureate degree from an accredited college including or    c) A four-year high school diploma or its educational equivalent approved by a State's department of education or a recognized accrediting organization and five (5) years of full-time paid professional experience as described in (a) above, at least one year of which must have been in a supervisory or administration capacity; or    d) A satisfactory equivalent combination of education and experience.  However, all candidates must be high school graduates or possess the  equivalent as described in (c) above and all candidates must have at least one year of full-time paid professional or administrative experience as described in (a) above.</t>
  </si>
  <si>
    <t>Apply online with a cover letter to https://a127-jobs.nyc.gov/.  In the Job ID search bar, enter: job ID number # 240109.    We appreciate the interest and thank all applicants who apply, but only those candidates under consideration will be contacted.</t>
  </si>
  <si>
    <t>LGBTQI Health Equity Specialist, Center for Health Equity</t>
  </si>
  <si>
    <t>Apply online with a cover letter to https://a127-jobs.nyc.gov/.  In the Job ID search bar, enter: job ID # 240115.  We appreciate the interest and thank all applicants who apply, but only those candidates under consideration will be contacted.</t>
  </si>
  <si>
    <t>Senior Director for Predevelopment and Neighborhood Planning</t>
  </si>
  <si>
    <t>All current City Employees may apply by going to Employee Self Service (ESS) http://cityshare/ess  Click on Recruiting Activities/Careers and Search for the specific Job ID# 240117.  All other applicants, please go to www.nyc.gov/career/search and search for the specific Job ID# 240117.  Please do not email, mail or fax your resume to DOI directly. Submissions of resumes does not guarantee an interview. Due to the high volume of resumes DOI receives for positions, only selected candidates will be contacted.</t>
  </si>
  <si>
    <t>Project Manager Intern</t>
  </si>
  <si>
    <t>Deputy Commissioner - Public Buildings</t>
  </si>
  <si>
    <t>Pub Bldgs/Admin Supp</t>
  </si>
  <si>
    <t>The successful candidate should have at least 15 years of experience working the field of engineering/ architectural/ construction management, with at least 8 years in a managerial capacity. The candidate must have excellent communication and client service skills and extensive experience in capital program delivery with an emphasis on scope, schedule, and budget management throughout the project life cycle. The ideal candidate will demonstrate extraordinary leadership abilities and extensive experience in building partnerships, facilitating collaboration and supporting teamwork.  Familiarity with City processes, Local Laws pertaining to Green Building/LEED standards and requirements are preferred; CCM and LEED AP certifications are preferred. Experience with Integrated Project Delivery (IPD), and Building Information Modeling (BIM) is a plus.</t>
  </si>
  <si>
    <t>For City Employees, please go to Employee Self Service (ESS), click on Recruiting Activities/Careers and Search for Job ID #239931.   For all other applicants, please go to www.nyc.gov/jobs, go to Search for Open NYC Jobs and click on Non-Employee Login to search for Job ID #239931.   Do not e-mail, mail or fax your resume to DDC directly. No phone calls will be accepted.</t>
  </si>
  <si>
    <t>For City Employees, please go to Employee Self Service (ESS), click on Recruiting Activities/Careers and Search for Job ID #239932.   For all other applicants, please go to www.nyc.gov/jobs, go to Search for Open NYC Jobs and click on Non-Employee Login to search for Job ID #239932.   Do not e-mail, mail or fax your resume to DDC directly. No phone calls will be accepted. .</t>
  </si>
  <si>
    <t>For City Employees, please go to Employee Self Service (ESS), click on Recruiting Activities/Careers and Search for Job ID #239934.   For all other applicants, please go to www.nyc.gov/jobs, go to Search for Open NYC Jobs and click on Non-Employee Login to search for Job ID #239934.   Do not e-mail, mail or fax your resume to DDC directly. No phone calls will be accepted.</t>
  </si>
  <si>
    <t>Chief Information Officer</t>
  </si>
  <si>
    <t>Prog Mgmt/Executive</t>
  </si>
  <si>
    <t>For City Employees, please go to Employee Self Service (ESS), click on Recruiting Activities/Careers and Search for Job ID # 239696.  For all other applicants, please go to www.nyc.gov/jobs, go to Search for Open NYC Jobs and click on Non-Employee Login to search for Job ID # 239696.  Do not e-mail, mail or fax your resume to DDC directly. No phone calls will be accepted.</t>
  </si>
  <si>
    <t>356 Flushing Ave, Brooklyn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</si>
  <si>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supervision, perform duties related to the operations, maintenance, repair and inspection of facilities, equipment and lands related to the NYC aqueduct systems and its associated shafts. Operates motor vehicles and motor-powered equipment; performs related work. Maintains and cleans water distribution shafts, appurtenant properties, etc. Performs routine repair work to concrete paths, steps, maintenance painting, etc. Cleans shrubs, weeds, snow, refuse, etc. from shaft areas. Utilizes necessary power tools and equipment safely (e.g. power saws, drills, gate devices, pumps, etc.) Loads and stores material and/or equipment as required at headquarters facilities or in the field. Assists skilled trades of various disciplines. Operates motor vehicle and forklift in conjunction with general maintenance work. Takes water samples, monitors meter equipment, etc. with regard to water distribution activities. Keeps accurate logs of activities and prepares reports to supervisors.</t>
  </si>
  <si>
    <t>Preference will be given to candidates with working knowledge of various types of capital construction and consultant contracts and the applicable rules, regulations and directives of the City of New York as well as all applicable Comptroller Directives No. 2, 6 and No.7, OMB CS-29D, PPB rules Sec.2.06, 6.02 and 6.07.</t>
  </si>
  <si>
    <t>For City Employees, please go to Employee Self Service (ESS), click on Recruiting Activities/Careers and Search for Job ID #239941.   For all other applicants, please go to www.nyc.gov/jobs, go to Search for Open NYC Jobs and click on Non-Employee Login to search for Job ID # 239941.  Do not e-mail, mail or fax your resume to DDC directly. No phone calls will be accepted.</t>
  </si>
  <si>
    <t>HOSTLER</t>
  </si>
  <si>
    <t>Mounted Unit/Civ and Cadet</t>
  </si>
  <si>
    <t>Under general supervision, cares for horses and maintains stables and equipment in orderly and sanitary condition, performs related work.  Feeds and waters horses, stacks forage, and fills oat and bran bins.  Sponges, currycombs, brushes, and rubs down horses.  Beds down horses and replaces unsuitable straw.  Inspects horses to detect sickness, lameness, or loose shoes, and reports any indications thereof.  Sweeps stables, and flushes stalls, drains, and floors with disinfectant and water.  Cleans and cares for stable sheets, blankets, and harness equipment.</t>
  </si>
  <si>
    <t>1. Six months of full-time, paid experience in the grooming, feeding, cleaning, and inspection of at least 3 horses each day.</t>
  </si>
  <si>
    <t>Some of the physical activities performed by Holsters are lifting a 50 lb. bag and placing it on a platform 4 feet in height, and lifting a 70 lb. bale of hay onto a hand truck.    You must be able to understand and be understood in English.</t>
  </si>
  <si>
    <t>Hostlers will be required to work shifts including nights, Saturdays, Sundays, and holidays.</t>
  </si>
  <si>
    <t>Data Research Analyst, Neighborhood Action Centers/Center for Health Equity</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</si>
  <si>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three key areas: leveraging policy changes to better integrate primary care and public health to serve the health needs of communities; building interagency collaboration to implement a multi-sectorial approach to addressing the root causes of health disparities; and increasing access to care by making services more accessible in neighborhoods with the worst health outcomes.The ultimate goal is to reduce differences in health outcomes that can be traced to unequal economic, environmental and social conditions.   DUTIES WILL INCLUDE BUT NOT BE LIMITED TO:   --Analyze survey and program data using SAS and /or SPSS to support and guide strategic planning and community-based efforts.  --Assist in the development and implementation of relevant research and program evaluation activities for NHAC and community-based efforts.  --Support programmatic activities around healthy eating and active living and other priority areas of the Neighborhood Health Action Centers.  --Coordinate and participate in field activities including data collection and data management around community surveys Support qualitative research activities as needed.  --Perform data entry and tracking of programmatic data.  --Prepare summary tables, literature reviews, maps and draft reports to present findings for publication and presentation to the public and other public health professionals.  --Present and report public health data and research findings to community leaders, key stakeholders, and residents.  --Summarize findings in abstracts, manuscripts for publication in peer-reviewed journals, and other type publications Respond to internal and external data requests and data consultations.  --Conduct presentations and trainings within the Agency and to community partners to build organizational capacity to access, understand, interpret, and use health data.  --Engage community partners and respond to data needs.  --Perform other tasks based on NHAC needs, including literature reviews and policy scans.  --Supervise student interns working on research and evaluation-related projects.  --Assist with development and submission of grant applications.</t>
  </si>
  <si>
    <t>Apply online with a cover letter to https://a127-jobs.nyc.gov/.  In the Job ID search bar, enter: job ID number # 239710.   We appreciate the interest and thank all applicants who apply, but only those candidates under consideration will be contacted.</t>
  </si>
  <si>
    <t>Southeast Queens Capital Program Supervisor</t>
  </si>
  <si>
    <t>Program Management Technical Assistant</t>
  </si>
  <si>
    <t>Water Quality Unit</t>
  </si>
  <si>
    <t>**** Only those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t>
  </si>
  <si>
    <t>MARKETING &amp; DESIGN INTERN</t>
  </si>
  <si>
    <t>Senior ITIL Release Manager</t>
  </si>
  <si>
    <t>The successful candidate should possess the following: 5+ years IT enterprise level experience and possess the following: Experience in managing critical systems with high availability; demonstrated analytical and Change/Release solving ability; exceptional interpersonal communication (written and verbal) abilities; a good understanding of policy framework, technical environment, management structures and procedures for service delivery, technical understanding of datacenters, enterprise IT architectures, IP networking, local and wide area networks, routing, switching, load balancers, wireless, security, operating systems, data communications, network management, SANS, infrastructure (fiber and copper); strong business and technical vision; experience in government technology organizations is helpful, but not necessary; ITIL v2 or v3, Six Sigma and/or Service Catalog certifications desired.</t>
  </si>
  <si>
    <t>For City employees, please go to Employee Self Service (ESS), click on Recruiting Activities &gt; Careers, and search for Job ID #240351 For all other applicants, please go to www.nyc.gov/jobs/search and search for Job ID #240351 -or-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</si>
  <si>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Associate Systems Developer 2</t>
  </si>
  <si>
    <t>Reporting to the Computer Systems Manager within the Office of Information Technology, with considerable latitude for independent initiative and judgment, the Application Developer, working primarily in ACCESS almost all of the versions starting from 97 to present, Visual Basic, DocuShare, SharePoint, CRM background and will work with the team to develop application systems as well as the continual improvement of development processes.  The selected candidate should have:  5+ years of experience in designing and building applications in ACCESS databases and Visual Basic.  1+ years of experience in MS Dynamics, DocuShare and SharePoint.  2+ years of experience in Oracle database.</t>
  </si>
  <si>
    <t>Project Officer, Bureau of HIV/AIDS Prevention and Control</t>
  </si>
  <si>
    <t>Hiring Rate:  $57,969.00  Flat Rate  Onboard After One Year:  $63,765.00 - $70142.00  (Annual)    The mission of the Bureau of HIV/AIDS Prevention and Control (BHIV) is to prevent new infections and reduce morbidity and mortality among HIV-infected persons.   The Risk Reduction Activities Technical Assistance (RRA TA) program within BHIV has a City Research Scientist I vacancy. The successful candidate will work closely with a team of Project Officers and the Director of Technical Assistance in order to provide routine monitoring and technical assistance to hospitals, AIDS service organizations, community health centers, community-based organizations, and other health facilities that have been awarded contracts to carry out HIV prevention services. The successful candidate will be responsible for helping to ensure funded agencies maintain a high level of technical quality and integrity of their HIV prevention programs.     DUTIES WILL INCLUDE BUT NOT BE LIMITED TO:   --Provide programmatic monitoring and technical assistance to a portfolio of HIV prevention contracts at CBOs, hospitals, and other health facilities.   --Research best practices to support the development and implementation of HIV prevention programs, with a focus on biomedical interventions as well as combination prevention strategies.    --Write reports and develop presentations on monitoring, technical assistance, and capacity building activities.    --Assist in the development of protocols and scope of services for HIV prevention contracts.   --Partner with the BHIV Master Contractor to ensure program integrity and to conduct quality assurance activities.    --Review and analyze performance-based and quality management data for program improvement.    --Inform the development and implementation of evaluation plans and activities for funded prevention contracts.    --Assist in the development and implementation of quality improvement protocols.   --Assist in the planning and coordination of grantee meetings and provider network meetings.   --Assist in writing reports, abstracts and scientific papers.   --Work closely with the Director of Technical Assistance in developing strategic plans for RRA TA that would include evaluation to be used for future research, service delivery, and presentations.</t>
  </si>
  <si>
    <t>Apply online with a cover letter to https://a127-jobs.nyc.gov/   In the Job ID search bar, enter: job ID number # 239718.  We appreciate the interest and thank all applicants who apply, but only those candidates under consideration will be contacted.</t>
  </si>
  <si>
    <t>Project Coordinator, Bureau of HIV/AIDS Prevention and Control</t>
  </si>
  <si>
    <t>Hiring Rate:  $57,969.00  (Flat Rate - Annual)  Onboard After One Year:  $63,765.00 - $70,142.00  (Annual)    The mission of the Bureau of HIV/AIDS Prevention and Control is to prevent new HIV infections and reduce morbidity and mortality among HIV-infected persons. The HIV Prevention Program, within the Bureau of HIV/AIDS Prevention and Control (BHIV), has an opening for City Research Scientist to serve as a liaison between the Director for HIV Prevention and external agencies   DUTIES WILL INCLUDE BUT NOT BE LIMITED TO:   --Lead the compilation and preparation of high priority reports, including coordination of content and commentary from multiple colleagues, both internal and external to the agency.   -- Assist Director of Prevention with diverse organizational and logistical tasks related to coordination of the HIV Prevention Program.  --Serve as the liaison between the Director of Prevention and external agencies, including coordination of multiple standing meetings involving internal and external stakeholders, developing/preparing agendas, tracking meeting attendance, securing appropriate location, preparing and executing follow-up action items.  --Prepare presentations to be made by the Director of HIV Prevention to local and national scientific, government and/or community groups.  --Assist in planning and coordinating federal site visits, meetings with contractors and other key stakeholders, and internal events related to HIV prevention.   --Assist with ad-hoc information requests about the Prevention Program's work from both internal and external partners.   --Serve as a liaison to all programs in the Bureau and to other bureaus/divisions of the Agency to keep informed of their activities and the progress of work, as they relate to the Prevention Program's work.   --Assist with conducting basic data analysis as needed to support presentations and planning Assist with preparation of scholarly manuscripts, including all aspects of the submission and revision process.  --Assist in coordination of special HIV prevention projects, including research projects, grant preparation, and assistance with procurement of contractors.   --Assist with conducting reviews of the medical/public health literature of emerging issues related to special topics in HIV prevention and summarize findings to inform policy and programs</t>
  </si>
  <si>
    <t>--Strong planning and project management skills; attention to detail; experience in summarizing research and preparing presentations for diverse audiences  --Ability to juggle multiple projects; high proficiency in Microsoft Office (including PowerPoint, Excel and Word)  --Familiarity with fundamentals of data analysis (basic SAS preferred)  --Experience in reviewing medical/scientific and public health literature  --Strong interpersonal skills; experience working diplomatically with multiple stakeholders in high pressured environments  --Ability to stay calm in stressful situations and to adapt to change  --Experience with medical/scientific writing also preferred.</t>
  </si>
  <si>
    <t>Apply online with a cover letter to https://a127-jobs.nyc.gov/   In the Job ID search bar, enter: job ID number # 239726.  We appreciate the interest and thank all applicants who apply, but only those candidates under consideration will be contacted.</t>
  </si>
  <si>
    <t>Procurement Analyst Level 2</t>
  </si>
  <si>
    <t>1. Experience with Financial Management System (FMS), Automated Procurement Tracking     System (APT), Direct Online Ordering System (DMSS), Procurement Policy Board Rules,      Vendor Source, SBS Online Directory, and VENDEX. 2. Excellent interpersonal, communication and organizational skills. 3. Proficiency in Microsoft Office and Excel. 4. Detail oriented.</t>
  </si>
  <si>
    <t>**Only candidates who are permanent in the Procurement Analyst title may apply**</t>
  </si>
  <si>
    <t>All current City Employees may apply by going to Employee Self Service (ESS) http://cityshare/ess Click on Recruiting Activities/Careers and search for the specific Job ID 239965.  All other applicants, please go to www.nyc.gov/career/search and search for the specific Job ID 239965.  Please do not email, mail or fax your resume to DOI directly. Submissions of resumes does not guarantee an interview. Due to the high volume of resumes DOI receives for positions, only selected candidates will be contacted.</t>
  </si>
  <si>
    <t>Deputy Agency Chief Contracting Officer for Small Purchasing</t>
  </si>
  <si>
    <t>General Counsel's Office (Gc)</t>
  </si>
  <si>
    <t>DESKTOP SUPPORT TECHNICIAN</t>
  </si>
  <si>
    <t>TO APPLY, PLEASE SUBMIT RESUME AND COVER LETTER TO:    Mailing Address: 165 CADMAN PLAZA EAST BROOKLYN, NY 11201  E-Mail Address: JOBS@OEM.NYC.GOV    NOTE: ONLY THOSE CANDIDATES UNDER CONSIDERATION WILL BE CONTACTED.</t>
  </si>
  <si>
    <t>M- F / 9 - 5</t>
  </si>
  <si>
    <t>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work well in a team environment and take constructive criticism and feedback on a consistent basis. 7.	Highly detail oriented and organized with the ability to multi-task and work in a fast paced environment. 8.	Ability to exercise discretion on sensitive or confidential matters.  .</t>
  </si>
  <si>
    <t>All current City Employees may apply by going to Employee Self Service (ESS) http://cityshare/ess.  Click on Recruiting Activities/Careers and Search for the specific Job ID# 239990.  All other applicants, please go to www.nyc.gov/career/search and search for the specific Job ID# 239990.  Please do not email, mail or fax your resume to DOI directly. Submissions of resumes does not guarantee an interview. Due to the high volume of resumes DOI receives for positions, only selected candidates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</si>
  <si>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</si>
  <si>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Social Worker/NoVA Program</t>
  </si>
  <si>
    <t>Domestic Violence-NM</t>
  </si>
  <si>
    <t>Must be available to work evenings, weekends and holidays</t>
  </si>
  <si>
    <t>City Research Scientist, Bureau of the Public Health Laboratory/Microbiology</t>
  </si>
  <si>
    <t>The New York City Department of Health and Mental Hygiene (NYC DOHMH), Public Health Laboratory (PHL) is seeking to hire a qualified City Research Scientist, 2 (CRS 2) to assist with the U-19 research project in the Microbiology laboratory.   DUTIES WILL INCLUDE BUT NOT BE LIMITED TO:   This grant funded position involves the selection, documentation, preparation, and packaging, shipping and tracking of all data of suitable clinical specimens that are sent to multiple partner study sites.  --Participate in the analysis of all collected data in collaboration with the partner sites and the lead PI.  -- Assist in development and validation of new diagnostic technologies for infectious diseases that bear public health significance.  --Implement new technology at the NYC PHL modeling for other PHLs nation-wide.</t>
  </si>
  <si>
    <t>--Experience working in a clinical or environmental testing laboratory Excellent technical, analytical, and organizational skills  -- Experience using statistical software packages and Laboratory Information Systems (LIS).</t>
  </si>
  <si>
    <t>Apply online with a cover letter to https://a127-jobs.nyc.gov/  In the Job ID search bar, enter: job ID number # 240166.  We appreciate the interest and thank all applicants who apply, but only those candidates under consideration will be contacted.</t>
  </si>
  <si>
    <t>ACRIS/DTM</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</si>
  <si>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delivers information and technology solutions that the Agency needs to achieve results.  FIT is seeking a Senior Software Developer who will be responsible for developing enhancements to the ACRIS (Automated City Register Information System) application and development of new functions, as well as, identifying application system alternatives to enhance performance and achieve the needs of the user environment. The candidate will also be responsible for working with vendors, becoming responsible for vendor applications and recommending solutions and application system design approaches and revisions, in order to streamline programming and operation of the system.   Additional responsibilities include day to day production support of the existing application, production deployments, which occasionally require weekend and/or holiday work hours.</t>
  </si>
  <si>
    <t>Java Developer, IV</t>
  </si>
  <si>
    <t>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Department, through its SMART project is in the process of the development, conversion and modernization of the agency's numerous old legacy systems. The successful candidate will serve as Java Developer reporting to the SMART Application Unit. This position involves the design, development and maintenance of a state-of-the-art, next generation J2EE / JavaScript / Spring Framework / Spring MVC / Spring Integrations / Spring Data. The candidate will work from specifications to develop or modify complex software programming applications.   Duties include designing, developing, troubleshooting and debugging software programs; determining requirements for new system or new features and documentation of modifications and new code procedures; collaborating with Product Managers and UX Designers to create responsive UI; testing your code using Test Driven Development, writing both unit and functional tests; building software applications by following coding standards, builds appropriate unit tests, integration tests and deployment scripts; assisting in defining software architectures through collaboration with leads to explore existing systems, determining areas of complexity, potential risks to successful implementation, and learning the applications capabilities; translating designs and style guides provided by the UI/UX team into functional user interfaces, ensuring cross browser compatibility and performance; contributing to continual improvement by suggesting improvements to user interface, software architecture or new technologies; writing clean, high-quality, high-performance, maintainable code.</t>
  </si>
  <si>
    <t>Must apply via www.nyc.gov/careers or city employees apply via Employee Self-Services.</t>
  </si>
  <si>
    <t>Hours/Shift:  35 Hour per week (minimum); Candidate may be required to be on call and/or work various shifts such as weekends and/or nights/evenings during peak work periods.</t>
  </si>
  <si>
    <t>Only candidates who are permanent in the Principal Administrative Associate title or those who are reachable on the current Principal Administrative Associate list (Exam # 8068) may apply. Please include a copy of your Notice of Result card or indicate if you are already permanent in the title. Failure to do so will result in your disqualification.  The selected candidate will perform various functions necessary to assist the Executive Officer for the Coastal Resiliency Program; prepare and maintain database, files, and records; assist in researching information from unit files; maintaining daily office operations including requests for unit supplies; liaise with Design, Construction, and Administration staff; prepare memorandums, letters, as-builts, assessments and other records; prepare change orders, time extensions, meeting minutes, etc.; coordinate meetings, responses, and inquiries; collect relevant project information to make presentations; and respond to routine phone calls.  *This is a grant-funded position that may only have tenure of up to eighteen months.</t>
  </si>
  <si>
    <t>Candidate must have excellent verbal and written communication skills. The select candidate should have a working knowledge of Microsoft PowerPoint, Excel and Word.</t>
  </si>
  <si>
    <t>For City Employees, please go to Employee Self Service (ESS), click on Recruiting Activities/Careers and Search for Job ID #240352.  For all other applicants, please go to www.nyc.gov/jobs, go to Search for Open NYC Jobs and click on Non-Employee Login to search for Job ID #240352.   Do not e-mail, mail or fax your resume to DDC directly. No phone calls will be accepted.</t>
  </si>
  <si>
    <t>Administrative Supervisor</t>
  </si>
  <si>
    <t>Corrections/Probation I.G.</t>
  </si>
  <si>
    <t>1.Prior experience managing a high case or workload in a demanding environment. 2.Prior experience in a legal and/or law enforcement setting. 3.Managerial experience a plus.   4.Demonstrated experience with Excel and a range of databases, including Oracle.  5.Demonstrated writing skills. 6.Strong attention to detail and high concern for accuracy. 7.Ability to maintain confidential information and manage multiple lime sensitive projects.</t>
  </si>
  <si>
    <t>NOTE: This position is open to applicants who have taken the Open Competitive Administrative Manager Exam (#5010), the Promotional Administrative Manager Exam (#5516), or those who are already permanent in the Administrative Manager title. Please indicate in your cover letter if you have taken any of these exams or already in the position.   All current City Employees may apply by going to Employee Self Service (ESS) http://cityshare/ess Click on Recruiting Activities/Careers and Search for Job ID #240784.  All other applicants, please go to www.nyc.gov/career/search and search for Job ID #240784.  NO PHONE CALLS, LETTERS OR FAXES.  ONLY THOSE CANDIDATES UNDER CONSIDERATION WILL BE CONTACTED.   Appointments are subject to Office of Management &amp; Budget approval for budgeted headcount.</t>
  </si>
  <si>
    <t>Procurement Analyst, Prevention and Primary Care Administration</t>
  </si>
  <si>
    <t>The Division of Prevention and Primary Care works to advance population health through supporting access to high quality health services and by introducing innovative system changes that promote disease prevention and control in New York City. This new Division builds upon a history of cutting-edge policy and programming in primary health care delivery systems and communities at large by bringing together the existing bureaus of Chronic Disease Prevention and Tobacco Control, Correctional Health, Primary Care Information Project, and Primary Care Access and Planning. Division activities span the breadth of community/population health promotion, from posting calories and restricting trans-fat use in restaurants, to the introduction of prevention-oriented electronic health records and clinical quality care improvement in medically underserved communities, to advocacy for enrollment in Medicaid and overcoming other barriers to health care access.  With an annual operating budget of $30 million plus and a staff of more than 250, this Division brings its resources and strengths to work collaboratively across the Agency, and with communities and health care systems, to support the Agency's broader mission of addressing health inequities and improving the health of all New Yorkers.    DUTIES WILL INCLUDE BUT NOT BE LIMITED TO:   --Oversee preparation, coordination and review of incoming requisitions, including P-card purchases, from each program to ensure processing is completed in timely manner.   --Serve as Office liaison /division representative with Internal Accounting.   --Coordinate transition to new Pcard holders.  --Prepare and monitor the processing of payments to vendors, contractors and employees.   --Accrue expenditures when necessary.  --Prepare, review and submit purchase requisitions to the Office of Purchasing via ConTrak-Purchasing.   --Verify receipt of supplies and equipment deliveries; reconcile orders and approve purchase order invoices utilizing PAYRS system.   --Review and approve invoices utilizing PAYRS system, track deliverables and contact vendors as needed to request supporting documentation.    --Prepare, review and submit check requests, metro card reimbursement requests and personal reimbursement requests for miscellaneous expenses to Fiscal Management.   --Maintain each bureau's OTPS electronic expenditure/encumbrance tracking log; reconcile periodically with DOHMH's financial systems.   --Prepare financial documentation as it relates to vendor payments and data entry into Payment computer system; using the Financial Management System to research contracts, etc.   --Communicate via email, mail, telephone and or in-person with contracted vendor Program areas agency wide as it related to payment processing material that require additional clarification and or status updates.   --Contact the vendor for additional financial information or inaccuracies noted upon analysis of vouchers or invoices.   --Maintain vendor files in an organized manner and keep running total of vendor accounts, invoices and payments Key responsibilities include examining discrepancies, working closely with vendors in streamlining billing process.   --Work closely with Executive Staff, Division of Financial Services, Agency Chief Contracting Officer and Program Areas.   --Serve as back up to Fleet Coordinator and office coordinator.   ________________________________________</t>
  </si>
  <si>
    <t>Apply online with a cover letter to https://a127-jobs.nyc.gov/.  In the Job ID search bar, enter: job ID number # 240792.   We appreciate the interest and thank all applicants who apply, but only those candidates under consideration will be contacted.</t>
  </si>
  <si>
    <t>ACCOUNTS PAYABLE OFFICER</t>
  </si>
  <si>
    <t>Accounts Payable &amp; Receivable</t>
  </si>
  <si>
    <t>PLEASE NOTE THIS POSITION WILL BE AVAILABLE ON JULY 1, 2016.  THIS IS A 2 YEAR GRANT FUNDED TEMPORARY POSITION.    Salary commensurate with experience  To apply, please email your resume and cover letter including the following subject line:   Accounts Payable Officer, Hurricane Sandy Disaster Recovery to: careers@sbs.nyc.gov  NYC RESIDENCY IS REQUIRED WITHIN 90 DAYS OF APPOINTMENT  NOTE: ONLY THOSE CANDIDATES UNDER CONSIDERATION WILL BE CONTACTED.  If you do not have access to email, mail your cover letter &amp; resume to:  NYC Department of Small Business Services / Human Resources Unit  110 William Street / New York, New York 10038</t>
  </si>
  <si>
    <t>Community Coordinator, Bureau of Veterinary and Pest Control Services/ Office of Veterinary Public Health Services</t>
  </si>
  <si>
    <t>The Bureau of Veterinary and Pest Control Services promotes and protects the health and quality of life for New York City residents and visitors by ensuring and environment free from animal-borne diseases, hazards and nuisances by controlling and regulating animals.  The Office of Veterinary Public Health Services (VPHS) licenses animals handling establishments, horses, and issues permits for wild or exotic animal exhibitions in NYC and enforces the health code related to animals and public health.    DUTIES WILL INCLUDE BUT NOT BE LIMITED TO:   --Providing administrative and project management support to the program's monitoring unit.  --Providing technical assistance and training to staff and to the community on regulations and policies for implementation and management.  --Coordinating the facilitation of both inspections and monitoring of contracted services for compliance of regulations and terms.   --Analyzing, evaluating and/or reconciliation of various reports, budgets, and performance indicators.   --Preparing actions and reports that provide narrative and numerical documentation, performing analyses and reviews compliance requirements of contract.   --Making recommendations on implementation of policies and procedures to support contract management.   --Serving as liaison to facilitate relationships between contractor, the program, internal and external agencies and the community.</t>
  </si>
  <si>
    <t>Apply online with a cover letter to https://a127-jobs.nyc.gov/  In the Job ID search bar, enter: job ID number # 240329.   We appreciate the interest and thank all applicants who apply, but only those candidates under consideration will be contacted.</t>
  </si>
  <si>
    <t>Project Manager, Multifamily Storm Recovery and Resiliency Program</t>
  </si>
  <si>
    <t>Sandy Recovery</t>
  </si>
  <si>
    <t>Candidates must demonstrate strong verbal and written communication skills, be detail-oriented, self-motivated, able to manage multiple projects, and be able to work independently and with others to obtain results promptly and meet deadlines. Preference will be given to candidates with a background in urban planning, real estate project management, finance, construction, or real estate law and experience working with government agencies or programs, especially related to housing and real estate development.  Strong facility with Excel, Word, and PowerPoint required. MS Visio, Access, and GIS skills a plus. Candidates with a Masters in Urban Planning, Public Policy, Public Administration, Real Estate Finance, Business Administration and related fields are strongly preferred.</t>
  </si>
  <si>
    <t>Preference will be given to applicants who are current permanent Construction Project Managers or who have taken the Construction Project Manager civil service exam (Exam No. 6042).  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t>
  </si>
  <si>
    <t>City employees: 1) Apply through Employee Self Service (ESS) under Recruiting Activities 2) Search for Job ID#: 240176   Include your ERN on all correspondence.  For all other applicants: 1) Go to www.nyc.gov/careers/search    2) Search for Job ID#: 240176</t>
  </si>
  <si>
    <t>SQL Server Business Intelligence Developer, Bureau of Primary Care Information Project</t>
  </si>
  <si>
    <t>Apply online with a cover letter to https://a127-jobs.nyc.gov/.  In the Job ID search bar, enter: job ID number # 240799.   We appreciate the interest and thank all applicants who apply, but only those candidates under consideration will be contacted.</t>
  </si>
  <si>
    <t>Deputy Director, Multifamily Storm Recovery and Resiliency Program</t>
  </si>
  <si>
    <t>Candidates must be detail oriented, self-motivated, able to manage multiple projects, and meet deadlines. Candidates should also demonstrate strong verbal and written communication skills. Preference will be given to candidates with: a proven track record of closing transactions, knowledge of housing development and HPD development programs, knowledge of/or experience with HUD programs, demonstrated analytic skills and ability to work effectively with others to obtain results promptly. Candidates with a Masters in Public Policy, Urban Planning, Public Administration, Business Administration and related fields are strongly preferred. Strong facility with Excel, Word, and PowerPoint preferred.</t>
  </si>
  <si>
    <t>COMMUNITY SERVICE CENTER DIRECTOR (BROOKLYN)</t>
  </si>
  <si>
    <t>PRINICIPAL HUMAN RIGHTS SPECIA</t>
  </si>
  <si>
    <t>Brooklyn East Field Service</t>
  </si>
  <si>
    <t>For City employees: Go to Employee Self-Service (ESS) - www.nyc.gov/ess and search for Job ID #:   For all other applicants: Go to www.nyc.gov/careers and search for Job ID #:   NOTE: ONLY THOSE CANDIDATES UNDER CONSIDERATION WILL BE CONTACTED, SUBMISSION OF A RESUME IS NOT A GUARANTEE THAT YOU WILL RECEIVE AN INTERVIEW. **NO PHONE CALLS, FAXES OR PERSONAL INQUIRIES PERMITTED. **</t>
  </si>
  <si>
    <t>Search for the Job ID  # 240341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</si>
  <si>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Web Application Developer</t>
  </si>
  <si>
    <t>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t>
  </si>
  <si>
    <t>All resumes are to be submitted electronically using one of the following methods:  Please go to www.nyc.gov/careers/search and search for the Job ID number # 240340  Current employees please log on into Employee Self Service at https://hrb.nycaps.nycnet  follow the Careers Link and search for JOB ID #  240340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</si>
  <si>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 8 - 4</t>
  </si>
  <si>
    <t>Associate Human Rights Specialist</t>
  </si>
  <si>
    <t>ASSOCIATE HUMAN RIGHTS SPECIAL</t>
  </si>
  <si>
    <t>Comm.Rel.Bureau-Central</t>
  </si>
  <si>
    <t>1. A baccalaureate degree from an accredited college and three years of full-time satisfactory professional experience in one or more of the following fields: intergroup relations, equal opportunity, human rights, community relations, labor or industrial relations, law, social service, education, housing, research, investigation, personnel administration or public relations, which included report writing as an integral part of the duties. At least two years of this experience must have been in intergroup relations, equal opportunity, or human rights, which included report writing as an integral part of the duties; or  2. A four-year high school diploma or its educational equivalent and seven years of full-time satisfactory professional experience as described in ''1'' above; or  3. Education and/or experience equivalent to ''1'' or ''2'' above.  However, all candidates must have a four-year high school diploma or its educational equivalent, and all candidates must have at least two years of full-time professional experience in intergroup relations, equal opportunity, or human rights.</t>
  </si>
  <si>
    <t>For City employees: Go to Employee Self-Service (ESS) - www.nyc.gov/ess and search for Job ID#   For all other applicants: Go to www.nyc.gov/careers and search for Job ID#   For City employees: Go to Employee Self-Service (ESS) - www.nyc.gov/ess and search for Job ID #:   For all other applicants: Go to www.nyc.gov/careers and search for Job ID #:   NOTE: ONLY THOSE CANDIDATES UNDER CONSIDERATION WILL BE CONTACTED, SUBMISSION OF A RESUME IS NOT A GUARANTEE THAT YOU WILL RECEIVE AN INTERVIEW. **NO PHONE CALLS, FAXES OR PERSONAL INQUIRIES PERMITTED. **</t>
  </si>
  <si>
    <t>ASSOCIATE HUMAN RIGHTS SPECIALIST</t>
  </si>
  <si>
    <t>APPLICATIONS PROCESSING ASSOCIATE</t>
  </si>
  <si>
    <t>Waterfront Permits</t>
  </si>
  <si>
    <t>How to Apply:  Email your resume along with a cover letter and two referrals including the following subject line Applications Processing Associate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</si>
  <si>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Director</t>
  </si>
  <si>
    <t>The selected candidate will serve as Director for the Coastal Resiliency Program. Responsibilities will include: supervision of a design section squad consisting of engineers and technicians in carrying out in-house and consultant design projects; ensure projects and tasks are completed on time and within budget; train engineers in the area of design and consultant contract management; ensure payments and performance evaluations are done properly and timely; review consultants staffing and schedule; ensure proper staffing level is assigned to projects, schedules are reasonable, and corrective measures are implemented to avoid delays; review fee proposals and conduct negotiations when required.   *This is a grant-funded position that may only have tenure of up to eighteen months.</t>
  </si>
  <si>
    <t>For City Employees, please go to Employee Self Service (ESS), click on Recruiting Activities/Careers and Search for Job ID #240356.  For all other applicants, please go to www.nyc.gov/jobs, go to Search for Open NYC Jobs and click on Non-Employee Login to search for Job ID #240356.   Do not e-mail, mail or fax your resume to DDC directly. No phone calls will be accepted.</t>
  </si>
  <si>
    <t>PROGRAM MANAGER, CAPITAL ACCESS</t>
  </si>
  <si>
    <t>Financial &amp; Bus Services</t>
  </si>
  <si>
    <t>Community Coordinator</t>
  </si>
  <si>
    <t>Manhattan Borough Comm Office</t>
  </si>
  <si>
    <t xml:space="preserve">				 All resumes are to be submitted electronically.  Current City Employees:   Please log into Employee Self Service (ESS) at https://hrb.nycaps.nycnet, follow the Careers link and search for Job ID number 270171.  All other applicants: Please go to www.nyc.gov/careers/search and search for Job ID Number 240171.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</si>
  <si>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ONLY CURRENT CITY EMPLOYEES ARE ELIGIBLE TO APPLY.  * This vacancy is only open to current permanent city employees serving in the Associate Project Manager civil service title or on leave from the title.  If you have any questions regarding this vacancy or require a reasonable accommodation during the application process, please call the Personnel division at 212-830-7851.  www.nyc.gov/parks</t>
  </si>
  <si>
    <t>City employees: 1) Apply through Employee Self Service (ESS) under Recruiting Activities 2) Search for Job ID#: 240174   Include your ERN on all correspondence.</t>
  </si>
  <si>
    <t>Pre-Development Analyst</t>
  </si>
  <si>
    <t>Current New York State Registration as a Landscape Architect must be maintained for the duration of your employment.  www.nyc.gov/parks</t>
  </si>
  <si>
    <t>City employees: 1) Apply through Employee Self Service (ESS) under Recruiting Activities 2) Search for Job ID#: 240175   Include your ERN on all correspondence.  For all other applicants: 1) Go to www.nyc.gov/careers/search    2) Search for Job ID#: 240175</t>
  </si>
  <si>
    <t>All current City Employees may apply by going to Employee Self Service (ESS) http://cityshare/ess Click on Recruiting Activities/Careers and Search for the specific Job ID# 240363.  All other applicants, please go to www.nyc.gov/career/search and search for the specific Job ID# 240363.  Please do not email, mail or fax your resume to DOI directly. Submissions of resumes does not guarantee an interview. Due to the high volume of resumes DOI receives for positions, only selected candidates will be contacted.</t>
  </si>
  <si>
    <t>Cyber Threat Specialist</t>
  </si>
  <si>
    <t>IT SECURITY SPECIALIST</t>
  </si>
  <si>
    <t>IT Security</t>
  </si>
  <si>
    <t>1. A baccalaureate degree from an accredited college and four years of satisfactory full-time experience related to projects and policies required by the particular position; or 2. Education and/or experience which is equivalent to  ''1'' above.</t>
  </si>
  <si>
    <t>For City employees, please go to Employee Self Service (ESS), click on Recruiting Activities &gt; Careers, and search for Job ID #240412 For all other applicants, please go to www.nyc.gov/jobs/search and search for Job ID #240412 -or-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</si>
  <si>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technical duties of this position in a 24/7 operation, candidate may be required to be on call and/or work various shifts such as weekends and/or nights/evenings.</t>
  </si>
  <si>
    <t>Deckhand</t>
  </si>
  <si>
    <t>DECKHAND</t>
  </si>
  <si>
    <t>F&amp;Ga Deckhands-St George</t>
  </si>
  <si>
    <t>Under supervision, performs deckhand duties in compliance with agency standard operating procedures, the Safety Management System (SMS), the Vessel Security Plan (VSP) and applicable local, state and federal rules and regulations on a municipal ferry vessel and at a ferry terminal; performs related work.  EXAMPLES OF TYPICAL TASKS: Performs general deckhand duties, including cleaning the vessel and/or terminal areas, as directed. Performs lookout and emergency duties of the assigned duty station, such as: launching and manning rescue boats and life rafts; operating firefighting equipment; and assisting in vessel to vessel transfers, under the direction of an Officer. Operates boarding doors, gates, aprons and bridges. Handles gangways and mooring lines. Directs passenger and vehicle traffic, as assigned. Patrols deck and assigned duty station to ensure that all is in a safe and clean condition; assists passengers, as needed; reports any suspicious circumstance or object to an Officer or Ferry Terminal Supervisor. Performs heavy manual labor, such as: handling vessel and terminal supplies and trash; and loading and unloading freight. Participates in safety meetings and fire and lifeboat drills.</t>
  </si>
  <si>
    <t>Medical/Physical Requirements: Medical guidelines established by the U.S. Coast Guard apply to the position of Deckhand. Candidates will therefore be required to undergo a medical examination prior to appointment and thereafter, pursuant to Coast Guard regulations. Candidates must also pass a drug screening to be appointed. Deckhands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www.tsa.gov/twic.</t>
  </si>
  <si>
    <t>Please visit www.nyc.gov/careers/search and search for Job ID Number: 240416.  For current City employees, please log into Employee Self Service (ESS) at https://hrb.nycaps.nycnet and follow the Careers link.  Your resume must include a chronological work history and salary earnings summary.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</si>
  <si>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32 hours/variable, including nights/weekends.</t>
  </si>
  <si>
    <t>IT Auditor, FDC/Audit Services</t>
  </si>
  <si>
    <t>Apply online with a cover letter to https://a127-jobs.nyc.gov/.  In the Job ID search bar, enter: job ID number # 240448.   We appreciate the interest and thank all applicants who apply, but only those candidates under consideration will be contacted.</t>
  </si>
  <si>
    <t>Computer Systems Manager (PMP)</t>
  </si>
  <si>
    <t xml:space="preserve">				 All resumes are to be submitted electronically.  Current City Employees:   Please log into Employee Self Service (ESS) at https://hrb.nycaps.nycnet, follow the Careers link and search for Job ID number 240180.  All other applicants: Please go to www.nyc.gov/careers/search and search for Job ID Number 240180.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</si>
  <si>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Project Controls Specialist</t>
  </si>
  <si>
    <t>The Department of Design and Construction seeks to hire Project Controls Specialist's to work within the Division of Program Management, Bureau of Project Controls Unit. Reporting to the Director of Cost Management, with latitude for independent judgment, the Project Controls Specialist is assigned a portfolio of capital projects with responsibilities to include, but not limited to the following: (a) assist with development of the work breakdown structure and cost breakdown structure, (b) prepare cost control reports that includes actual cost, cost accruals, earned value, budget, change orders, estimated cost at completion, and time phased cost forecasts (c) estimate and refine cost at completion (EAC) during design and construction (d) prepare and maintain cost forecast baselines (e) analyze cost data using graphs, pivot tables, queries etc, (f) review change orders and maintain change order log. The successful candidate may be assigned to specific DDC projects and support associated DDC project teams. S/he may also assist with the development and management of the cost control systems and in training.</t>
  </si>
  <si>
    <t>The selected candidates should have good knowledge of cost management tools including Skire Unifier; Knowledge of cost management in construction projects; Construction experience in public works projects; Ability to work collaboratively with a team; Ability to perform detailed work under time-sensitive deadlines; Excellent organizational, interpersonal, written and oral communication skills. Certifications related to cost management by PMI or AACEI preferred. Five (5) years of full-time experience in cost management is preferred. Proficiency in MS Excel is required.</t>
  </si>
  <si>
    <t>For City Employees, please go to Employee Self Service (ESS), click on Recruiting Activities/Careers and Search for Job ID # 240182. For all other applicants, please go to www.nyc.gov/jobs, go to Search for Open NYC Jobs and click on Non-Employee Login to search for Job ID # 240182. Do not email, mail or fax your resume to DDC directly. No phone calls will be accepted.</t>
  </si>
  <si>
    <t>Problem Manager</t>
  </si>
  <si>
    <t>IT Svcs/Telecom &amp; Network Opr</t>
  </si>
  <si>
    <t>The successful candidate should possess the following: 3+ years IT enterprise level experience; high-level technical background on LAN/WAN concepts, Virtual Machines, Oracle databases, Active Directory, LDAP directories, Windows and Unix Operating systems; basic understanding of defining and managing known problems, solutions and knowledge-base functions; demonstrated analytical and problem solving ability; exceptional interpersonal communication (written and verbal) abilities; a good understanding of ITIL policy framework, technical environment, management structures and procedures for service delivery; extensive knowledge of the Remedy ITSM suite is needed to ensure that designed manifestations of the Service Desk function do not result in an inordinate number of tool modifications. ITIL, Six Sigma and/or Service Catalog certifications desired.</t>
  </si>
  <si>
    <t>For City employees, please go to Employee Self Service (ESS), click on Recruiting Activities &gt; Careers, and search for Job ID #240450 For all other applicants, please go to www.nyc.gov/jobs/search and search for Job ID #240450 -or-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</si>
  <si>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Solutions Developer</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</si>
  <si>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</si>
  <si>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Director of Research, Evaluation and Reporting, Health Access Equity Unit</t>
  </si>
  <si>
    <t>Apply online with a cover letter to https://a127-jobs.nyc.gov/  In the Job ID search bar, enter: job ID #: 240183.   We appreciate the interest and thank all applicants who apply, but only those candidates under consideration will be contacted.</t>
  </si>
  <si>
    <t>Senior Program Officer, Entrepreneurship and Financial Empowerment</t>
  </si>
  <si>
    <t>OFC of Financial Empowerment</t>
  </si>
  <si>
    <t>Auditor, FDC/Audit Services</t>
  </si>
  <si>
    <t>Apply online with a cover letter to https://a127-jobs.nyc.gov/.  In the Job ID search bar, enter: job ID number # 240458.   We appreciate the interest and thank all applicants who apply, but only those candidates under consideration will be contacted.</t>
  </si>
  <si>
    <t>Senior Network Field Operations Engineer</t>
  </si>
  <si>
    <t>For City employees, please go to Employee Self Service (ESS), click on Recruiting Activities &gt; Careers, and search for Job ID #240462 For all other applicants, please go to www.nyc.gov/jobs/search and search for Job ID #240462 -or-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</si>
  <si>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Manager - Systems Development</t>
  </si>
  <si>
    <t>Successful candidate should possess the following: Core Java; multi-threading, concurrency, annotations, collections, etc.;  8+ years of experience in managerial/team lead role consisting of code reviews of subordinates, architectural review and experience; 15+ years' J2EE web technologies experience designing and building applications; 2+ years' WebLogic experience; 4+ years' PL/SQL; Hands-on experience developing in Open Source Java (MyFaces/Rich Faces, spring, Hibernate, Struts), web services; Strong knowledge of HTML, XML, JavaScript, AJAX, EJB, IBM MQ Series, Java Server Pages/Faces, JDeveloper, CSS, Servlets, MVC; Some programming experience in Oracle SQL, PL/SQL and BI Publisher and Some experience in creation of Procedures/functions. Additionally, Application servers, namely OAS and Web logic, Tomcat; XML technologies including DTD/XSD, XPATH, and Object XML mapping; Unit testing (JUnit/Mock), Continuous integration, and Agile methodologies; Knowledge of and experience with working on common design patterns and industry standards; Experience with version control systems, preferably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Follow guidelines and standards as set forth by the agency and the Office of Information Technology are preferred.</t>
  </si>
  <si>
    <t>Deputy Director, Chief Information Officer</t>
  </si>
  <si>
    <t>Please click the ''Apply Now'' button and also include on your resume and cover letter job number 240560.</t>
  </si>
  <si>
    <t>Health Integration Specialist, Bureau of Mental Health</t>
  </si>
  <si>
    <t>The Bureau of Mental Health is responsible for mental health service delivery to residents of New York City. Through contracting with NYC service providers and administering programs directly, the Bureau is responsible for procuring and overseeing over 500 treatment, rehabilitation, housing, case management, and Assisted Outpatient Treatment programs comprising over $200 million. Additionally, the Bureau oversees numerous initiatives under ThriveNYC, to include the Mental Health Service Corps (MHSC), which is the first comprehensive citywide plan of action to promote and protect the mental well-being of all New Yorkers through the deliver of evidence based treatment and mental health promotion practices in a variety of clinical settings, using models such as motivational interviewing, Trauma Informed Care and Collaborative Care.  The Bureau staff is responsible for managing the development, implementation, and oversight of ongoing and new contracted mental health programs in order to ensure full access and quality, community-integrated, recovery-focused care for all residents.   The Health Integration Specialist will report to the Office of Treatment Services Director. The office of Treatment Services oversees treatment service delivery in New York City, with particular emphasis on Assertive Community Treatment (ACT) programs which are the most intense and highest level of out-patient treatment offered to people with Serious Mental Illness residing in the community.   You will:  -	Oversee all aspects of health integration such as, mental health in primary care; primary care in mental health; substance use and mental health (co-occurring disorders); and tobacco use in behavioral health populations.  -	Serve as liaison and Bureau representative internally and externally.  -	Design, develop and implement evidence-based, recovery-oriented co-occurring mental and substance use disorders (COD), and tobacco control/prevention policies and programs among service providers.  -	Promote integration of mental health and substance use disorders with other bureaus, divisions, and departmental projects.  -	Promote integration of primary care in behavioral health sites.  -	Improve the use of evidence-based practices for tobacco cessation across behavioral health and primary care sites.  -	Track and improve health outcomes for people with mental illness and tobacco use (co-occurring disorder)  -	Develop and implement surveys, questionnaires and other surveillance methods to identify effective approaches to developing integrated COD and tobacco use care in primary care and behavioral care settings.  -	Develop information and training materials and conduct trainings/presentations on COD, tobacco prevention and cessation, and health integration implementation for NYC behavioral health/primary care treatment providers.  -	Create indicators, collection tools to assist with evaluation of data on integration of behavioral health and primary care.  -	Coordinate with staff to ensure timely completion of follow-up items and compile information for agency and City reports.  -	Other program evaluation duties as assigned.</t>
  </si>
  <si>
    <t>Apply online with a cover letter to https://a127-jobs.nyc.gov/.  In the Job ID search bar, enter: job ID number # 240576.  We appreciate the interest and thank all applicants who apply, but only those candidates under consideration will be contacted.</t>
  </si>
  <si>
    <t>PSYCHOLOGIST, LEVEL I</t>
  </si>
  <si>
    <t>PSYCHOLOGIST</t>
  </si>
  <si>
    <t>1 Lefrak City, Queens</t>
  </si>
  <si>
    <t>Medical DIV/CIV and Cadet</t>
  </si>
  <si>
    <t>EMPLOYEE WILL ASSIST WITH PROCESSING POLICE OFFICER, SCHOOL SAFETY AGENT, TRAFFIC ENFORCEMENT AGENT, AND POLICE COMMUNICATIONS TECHNICIAN CANDIDATES, AS WELL AS OTHER CIVIL SERVICE TITLES THAT REQUIRE PSYCHOLOGICAL SCREENING FOR THE POLICE DEPARTMENT.</t>
  </si>
  <si>
    <t>1. A doctorate in clinical psychology, counseling psychology, school psychology, forensic psychology, clinical health psychology or neuro-psychology from an accredited college or university, accredited by regional, national, professional or specialized agencies recognized as accrediting bodies by the U.S. Secretary of Education and by the Council for Higher Education Accreditation (CHEA); or  2. Completion of two years of graduate work from an accredited college or university, accredited by regional, national, professional or specialized agencies recognized as accrediting bodies by the U.S. Secretary of Education and by the Council for Higher Education Accreditation (CHEA),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3. Completion of a respecialization in clinical psychology from an accredited program, accredited by regional, national, professional or specialized agencies recognized as accrediting bodies by the U.S. Secretary of Education and by the Council for Higher Education Accreditation (CHEA) plus one year of satisfactory full-time experience as described in (2)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For assignment to Assignment Level II, individuals must have the following in addition to meeting the minimum Qualification Requirements for Assignment Level I described above:  A. A doctoral degree in clinical psychology, counseling psychology, school psychology, forensic psychology, clinical health psychology or neuro-psychology, awarded upon completion of a doctoral program in psychology registered by the New York State Department of Education and designated as licensure qualifying, or determined by the Department to be the substantial equivalent to a New York State registered program that is licensure qualifying; and   B. One additional year of satisfactory full-time experience, either working as a Psychologist for the City of New York, or in a supervisory capacity in clinical psychology, counseling psychology, school psychology, forensic psychology, clinical health psychology or neuro-psychology in an approved agency or institutio</t>
  </si>
  <si>
    <t>35 HOURS WEEKLY; MONDAY-FRIDAY</t>
  </si>
  <si>
    <t>Employee will overhaul, repair and maintain engines and component assemblies used in automotive equipment powered by internal combustion engines; and perform related work.</t>
  </si>
  <si>
    <t>Operations Assistant, Bureau of Mental Health</t>
  </si>
  <si>
    <t>**OPEN TO PERMANENT STAFF ANALYSTS ONLY. YOU MUST CLEARLY STATE YOUR CIVIL SERVICE STATUS ON YOUR RESUME OR COVER LETTER.  ALL OTHER CANDIDATES WILL NOT BE CONSIDERED.  The Bureau of Mental Health is responsible for mental health service delivery to residents of New York City. Through contracting with NYC service providers and administering programs directly, the Bureau is responsible for procuring and overseeing over 400 treatment, rehabilitation, housing, case management, advocacy, and Assisted Outpatient Treatment programs comprising over $200 million. Bureau staff is responsible for managing the development, implementation, and oversight of ongoing and new contracted mental health programs in order to ensure full access and quality, community-integrated, recovery focused care for all residents.     The Office of Mental Health Administration and Operations is responsible for the management and oversight of Bureau operations including procurement, contracting, human resources, budget and financing decisions and general administrative duties; and responding to requests for information and assistance from consumers, providers, and the public on behalf of the Bureau of Mental Health.  Reporting to the Senior Mental Health Operations Specialist, the Operations Assistant will:  -	Serve as primary point of contact to initiate purchase requests; creates budget request memos.  -	Assist in updating internal budgeting systems, monitoring spending.  -	Provide informal review of budgets for changes and corrections.  -	Use Excel to help prepare and edit fiscal summary reports and analyses.  -	Help create correspondence to service providers and/or funding agencies regarding contract related issues.  -	Maintain electronic filing system (e.g., contract actions).  -	Assist in the development and implementation of new policies and procedures that increase efficiency.  -	Assist with research of historical contract actions including changes in scope of services, funding increases/decreases, program closures/transfers.  -	Serve as primary liaison to initiate, track and follow-up on travel requests for Bureau staff; this includes making sure methods of payment for conference fees, transportation and lodging are identified and secured before travel dates.  -	Manage office supply inventory and procure as needed; maintain adequate supply levels at all times.   --     Verify supplies ordered by comparing items received against items ordered.</t>
  </si>
  <si>
    <t>-	A baccalaureate degree from an accredited college  -	Some budgeting and analytical skills  -	Excellent computer skills including Word, Excel, Visio and Outlook proficiency a must.</t>
  </si>
  <si>
    <t>Apply online with a cover letter to https://a127-jobs.nyc.gov/  In the Job ID search bar, enter: job ID number # 240580.   We appreciate the interest and thank all applicants who apply, but only those candidates under consideration will be contacted.</t>
  </si>
  <si>
    <t>Case Monitor Supervisor, Bureau of Mental Health</t>
  </si>
  <si>
    <t>--Extensive, knowledge of community mental health resources  --Excellent interpersonal and communication skills  --Ability to interface with service providers from all sectors of the service system; and strong organizational skills.</t>
  </si>
  <si>
    <t>Apply online with a cover letter to https://a127-jobs.nyc.gov/.  In the Job ID search bar, enter: job ID number # 240584.   We appreciate the interest and thank all applicants who apply, but only those candidates under consideration will be contacted.</t>
  </si>
  <si>
    <t>QA Analyst</t>
  </si>
  <si>
    <t>For City employees, please go to Employee Self Service (ESS), click on Recruiting Activities &gt; Careers, and search for Job ID #240618 For all other applicants, please go to www.nyc.gov/jobs/search and search for Job ID #240618 -or-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</si>
  <si>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All current City Employees may apply by going to Employee Self Service (ESS) http://cityshare/ess Click on Recruiting Activities/Careers and Search for the specific Job ID#240253.  All other applicants, please go to www.nyc.gov/career/search and search for the specific Job ID# 240253..  Please do not email, mail or fax your resume to DOI directly. Submissions of resumes does not guarantee an interview. Due to the high volume of resumes DOI receives for positions, only selected candidates will be contacted.</t>
  </si>
  <si>
    <t>Stock and Records Liaison</t>
  </si>
  <si>
    <t>Administrative Services</t>
  </si>
  <si>
    <t>Search for the Job ID  # 240261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</si>
  <si>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Senior Epidemiologist, Bureau Systems Strengthening and Access</t>
  </si>
  <si>
    <t>The Mental Hygiene Division of the New York City Department of Health and Mental Hygiene is responsible for policy, programs, and provider oversight related to mental health; alcohol and drug use and developmental delays and disabilities. The Division is seeking to hire a Biostatistician/Statistician with a strong background in epidemiology.  You will:  - Provide statistical and methodological consultation  and support for analyses conducted in the Division.  -Engage Division staff and promote data analytic capacity and best practices in the Division via workgroups, trainings, review of analysis proposals, and consultation with external experts.  -Work closely with research and surveillance directors to develop and conduct methods seminars.  -Collaborate with internal and external researchers and analysts for various research and evaluation projects.    - Develop new surveillance and data analysis methods.  - Develop analytic designs and perform statistical analyses to evaluate interventions/programs, and conduct epidemiologic studies that will guide programmatic interventions.  -Author reports, presentations, and scientific papers based on findings from analyses.   -Represent the Division as assigned.</t>
  </si>
  <si>
    <t>Apply online with a cover letter to https://a127-jobs.nyc.gov/  In the Job ID search bar, enter: job ID number # 240673.  We appreciate the interest and thank all applicants who apply, but only those candidates under consideration will be contacted.</t>
  </si>
  <si>
    <t>Infra-Design-Various</t>
  </si>
  <si>
    <t>Only candidates who are permanent in the Civil Engineer title or those who are reachable on the current Civil Engineer list (Exam # 3015) may apply. Please include a copy of your Notice of Result card or indicate if you are already permanent in the title. Failure to do so will result in your disqualification.   The selected candidates will serve as Engineer-In-Charge for Design's capital roadway, sewer and water main projects.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S/he will assist the Director in preparation of consultant task orders, specific contract requirements, and participate in technical consultant selection review committee.</t>
  </si>
  <si>
    <t>Candidates must have strong supervisory experience and excellent verbal and written communication skills and knowledge of the operations, design and construction of the City's infrastructure system. Knowledge of current and up-to-date engineering methods and standards is preferred.</t>
  </si>
  <si>
    <t>For City Employees, please go to Employee Self Service (ESS) www.nyc.gov/ess, click on Recruiting Activities/Careers and Search for Job ID #242899.  For all other applicants, please go to www.nyc.gov/jobs, go to Search for Open NYC Jobs and click on Non-Employee Login to search for Job ID #242899.   Do not e-mail, mail or fax your resume to DDC directly. No phone calls will be accepted.</t>
  </si>
  <si>
    <t>Investigate Consultant Level I</t>
  </si>
  <si>
    <t>PROTECTION AGENT (ACS)</t>
  </si>
  <si>
    <t>Spec Advisor For Invstgtion-Cr</t>
  </si>
  <si>
    <t>Candidates possessing experience with specialized and complex child abuse investigations, warrants, missing persons, fugitive enforcement experience in a current or former law enforcement position will be strongly considered.</t>
  </si>
  <si>
    <t>Director for Strategy and Program Development</t>
  </si>
  <si>
    <t>Gardener I</t>
  </si>
  <si>
    <t>1. Familiarity with local and ornamental plant species. 2. New York State Pesticide Applicator License category 3A or 7, a plus. 3. Commercial Driver License Class B, a plus. 4. Ability to initiate and complete projects in a timely manner.</t>
  </si>
  <si>
    <t>ONLY CURRENT PARKS EMPLOYEES ARE ELIGIBLE TO APPLY  If you have any questions regarding this vacancy or require a reasonable accommodation during the application process, please call the Personnel Division at 212-830-7851.  www.nyc.gov/parks</t>
  </si>
  <si>
    <t>Parks Employees: 1) Apply through Employee Self Service (ESS) under Recruiting Activities 2) Search for Job ID#: 240263  Include your ERN on all correspondence.</t>
  </si>
  <si>
    <t>Office Engineer/Specifications</t>
  </si>
  <si>
    <t>To be determined / 35 Hour per week (minimum)</t>
  </si>
  <si>
    <t>Policy and Research Coordinator</t>
  </si>
  <si>
    <t>Please go to www.nyc.gov/careers or for current City employees please go to www.nyc.gov/ess and search for Job ID# 240303 .   NO PHONE CALLS, FAXES OR PERSONAL INQUIRIES PERMITTED. NOTE: ONLY THOSE CANDIDATES UNDER CONSIDERATION WILL BE CONTACTED</t>
  </si>
  <si>
    <t>Investigative Consultant Level II</t>
  </si>
  <si>
    <t>Cyber Threat Analyst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</si>
  <si>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#241004 For all other applicants, please go to www.nyc.gov/jobs/search and search for Job ID #241004 -or-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</si>
  <si>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Director of Disposition</t>
  </si>
  <si>
    <t>Project Manager, Year 15 Program</t>
  </si>
  <si>
    <t>Candidates must have strong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experience), knowledge of housing development/lending and knowledge of HPD development programs and specifically, demonstrated analytical skills, and ability to work effectively with others to obtain results promptly.    Strong facility with Excel and Word required.    Candidates with Masters in Urban Planning, Real Estate Finance, Business/Public Administration or related fields are strongly preferred.</t>
  </si>
  <si>
    <t>Refund/Chargeback Associate</t>
  </si>
  <si>
    <t>Refunds</t>
  </si>
  <si>
    <t>NOTE: Only permanent Principal Administrative Associates are eligible to apply.  Please indicate in your cover letter if you are a permanent Principal Administrative Associate an include your Employee Identification Number.  If you do not include this information in your cover letter, you will not be considered for an interview.  In compliance with federal law, all persons hired will be required to verify identity and eligibility to work in the United States and to complete the required employment eligibility verification document form upon hire.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</si>
  <si>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general supervision of the Job Order Contracts (JOCs) Administrator, the selected candidate will serve as an Associate Project Manager Level 1 (APM1) within the JOCs unit.  The successful candidate will provide technical direction and oversight to various subordinate titles within the Unit.  Work will include: management and oversight of construction projects that may involve research, planning, design, construction, installation, repairs, restoration and closeout; assist the JOCs Administrator in implementing programs and policies to ensure contract compliance and construction work are performed in accordance with DEP standards and specifications; coordinate with other agencies, contractors, private utilities and the public as directed by the JOCs Administrator; perform and provide direction in the selection of preferred industry methods and materials; perform, oversee and provide direction in design analysis; perform and ensure others carry out inspections, maintenance and investigations in compliance with specifications and in accordance with rules and regulations so that product quality is achieved; will be responsible for the preparation and review of paperwork and calculations for project scope development, project execution and contractor payments; interfacing with consultants, contractors and Operations staff; supervision of field work performed by consultants and contractors; development and review of scopes of work, memos, record plans, project estimates and reports; review and comment on contractor and consultant specifications, drawings, reports, shop drawings and Requests for Information (RFIs); and perform site inspections and prepare and review associated reports.  Successful candidate may also provide special project support to the Chief of Job Order Contracts/Task Order Contracts.</t>
  </si>
  <si>
    <t>Prior construction experience preferred.  Prior experience with on-call contractor preferred but not required.</t>
  </si>
  <si>
    <t>EXECUTIVE DIRECTOR, SECTOR-BASED TRAINING</t>
  </si>
  <si>
    <t>To apply for this position, please email your resume and cover letter including the following subject line: Executive Director, Sector-Based Training, Workforce Development Division to: careers@sbs.nyc.gov  Salary will be Commensurate with Experience     NOTE: Only those candidates under consideration will be contacted.</t>
  </si>
  <si>
    <t>CLERICAL ASSOCIATE III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</si>
  <si>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***ONLY CANDIDATES PERMANENT IN THE TITLE CLERICAL ASSOCIATE SHOULD APPLY*** In the proposed title of Clerical Associate, the selected candidate will be working in the Division of Distribution Engineering and under direct supervision, will perform essential clerical tasks. In this capacity, he/she will perform difficult and responsible office work related to the ongoing administration of the office; will maintain and update schedules and records and will also answer related phone calls. The selected candidate will also handle staff administrative duties, such as typing, filings, shredding, spreadsheet preparation, meeting minutes preparation, maintenance of various types of logs, and preparation of various regulatory reports.  In addition, will perform special assignments as required.</t>
  </si>
  <si>
    <t>Must apply via www.nyc.gov/careers or city employees apply via Employee Self-Service.</t>
  </si>
  <si>
    <t>Field Services Manager, Bureau of Tuberculosis Control/TB Field Operations</t>
  </si>
  <si>
    <t>TB Field Operations</t>
  </si>
  <si>
    <t>The Bureau of TB Control requests the Job Vacancy Notice for one Health Services Manager L-I. The mission of the Bureau of Tuberculosis Control (BTBC) is to prevent the spread of tuberculosis (TB) and eliminate it as a public health problem in New York City. The BTBC goals are: 1. To identify all individuals with suspected or confirmed TB disease and ensure their appropriate treatment, ideally on a regimen of directly observed therapy.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 Oversee the daily operations of the case management unit to ensure that TB case management activities are conducted according to applicable BTBC protocols, policies and procedures.   -- Train staff in BTBC policies and procedures and/or job skills needed to demonstrate individual proficiency in conducting TB case management activities, assist in assessing and identifying training needs of staff. Ensure weekly case management meetings, pouch review and field audits are performed to achieve expected outcomes and provide feedback to supervisors and staff.   --Supervise staff in various titles and levels; assign work to staff to ensure adequate coverage for all case management activities in area of responsibility. Liaise with community partners and collaborate in a way that supports the agency and Bureau's mission.   -- Conduct routine quality improvement and quality assurance monitoring of the TB registry to, ensure compliance with documentation, timeliness, and thoroughness of cases management activities and ensure accomplishment of BTBC goals and objectives.   -- Generate reports from the TB registry and conduct data analysis to review compliance with timeliness of case management activities.   --Work with supervisors to evaluate productivity and make recommendations for program improve outcomes. Routinely report on the unit's performance.   -- Routinely reviewing the efficiency and effectiveness of case management intervention activities and make recommendations to the field operations direction.   --Participate in planning and operational activities through meetings, conference calls, and other means of input.</t>
  </si>
  <si>
    <t>--Excellent Data Management Skills  --Strong oral and written communication skills and comfortable in preparing and delivering presentations from medium to large groups  --Excellent interpersonal skills  --Must have knowledge of Public Health  --Ability to handle multiple and diverse assignments  --Applicants must have experience supervising a large number of employees including completion of performance evaluations  --Proficient in Micro Soft, (MS word, Excel etc.).</t>
  </si>
  <si>
    <t>Apply online with a cover letter to https://a127-jobs.nyc.gov/.  In the Job ID search bar, enter: job ID number # 240764.    We appreciate the interest and thank all applicants who apply, but only those candidates under consideration will be contacted.</t>
  </si>
  <si>
    <t>Business Improvement Analyst</t>
  </si>
  <si>
    <t>Manhattan Office</t>
  </si>
  <si>
    <t>Assistant Director, Bureau of Early Intervention</t>
  </si>
  <si>
    <t>The Early Intervention Program (EIP)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--Assist with the oversight of internal Regional Office practices and work to ensure that they are consistent with other EI Regional Offices Supervise regional office staff, including office managers, Early Intervention Official Designees (EIODs).  --Advise the Director of all matters relating to regional office performance.  --Work with staff to ensure delivery of high quality services to NYC's children and families, including implementing New York City policies and procedures regulatory compliance and working in the New York Early Intervention System (NYEIS).  --Work in a dynamic management team environment to build commitment to program goals and initiatives, by working closely with all levels of staff (internal and external).</t>
  </si>
  <si>
    <t>Apply online with a cover letter to https://a127-jobs.nyc.gov/  In the Job ID search bar, enter: job ID number # 240776.  We appreciate the interest and thank all applicants who apply, but only those candidates under consideration will be contacted.</t>
  </si>
  <si>
    <t>QA &amp; Test Analyst 2</t>
  </si>
  <si>
    <t>The preferred candidate should possess at least 6+ years of proven experience testing complex web-based user interfaces; 6+ years of experience preparing, documenting, and executing test criteria, test cases, test scripts, and test plans for IT system projects; experience with testing:  unit and integration test; web-based (front-end); white/black box testing; backend/frontend verification; multi-tier verification; test case development; test data preparation; test case execution; test output analysis; ability to provide accurate test schedule estimates; experience with defect reporting; test file maintenance; user acceptance test; thorough knowledge of structured test methods and processes; 6+ years using MS EXCEL; working knowledge using MS Visio, MS PowerPoint; previous experience with automated testing tools, such as ALM, QTP, or open source tool (e.g. Selenium); Previous experience with load and performance testing using automated tools such as LoadRunner. Proven experience in database analysis and validation, preferably Oracle 11i; Working knowledge of standard querying tools, such as MS Access, SQL, or TOAD; Familiarity with standard programming languages:  JAVA, VB; Project Management Experience:  MS Project; Project planning and scheduling; Working knowledge using SharePoint and MS Dynamics CRM; Knowledge of ACS application systems:  Legal Tracking System (LTS); Financial Management System (FMS); Knowledge of HRA application systems:  ACCIS; Experience working with metrics and measurement systems. Strong oral and written communication skills and the ability to meet deadlines and work well under pressure are ideal.</t>
  </si>
  <si>
    <t>Applicant must be a City resident within 90 days of appointment.  Interested candidates should apply online via NYC Careers on the NYC.gov website (http://www.nyc.gov/html/careers/html/home/home.shtml).  In addition, a writing sample should be submitted to HROATH@oath.nyc.gov. No telephone calls, faxes or personal inquiries please.  Only those candidates under consideration will be contacted. For more information about OATH, visit us at:  www.nyc.gov/oath</t>
  </si>
  <si>
    <t>Director of Programmatic Fiscal Affairs, Bureau of Controller/Fiscal Management</t>
  </si>
  <si>
    <t>Fiscal Management</t>
  </si>
  <si>
    <t>The Bureau of the Controller within the Division of Finance requests to hire an Administrative Staff Analyst, NM to function as the Director of Programmatic Fiscal Affairs.   DUTIES WILL INCLUDE BUT NOT BE LIMITED TO:   --Supervise the operation of the accounting activities for the assigned divisions.  --Monitor and review contract payments and purchase order payments that are processed in accordance to the Comptroller's Directives and Prompt Payment Rules.  --Ensure compliance with all applicable standards and directives from City oversight entitles including the NYC Comptroller, the Policy and Procurement Board and Financial Information systems Agency as well as state, federal and non-governmental entities where necessary.  --Assist with the development, implementation and monitoring of policies and procedures that support systems with respect to these functions.  --Train subordinates in new procedures, fiscal systems and or job skills, as needed.  --Prepare reports on expenses, and outstanding obligations, including ensuring timely, accurate and comprehensive information required for claiming various forms of state, federal and non-governmental reimbursement.   --Work in collaboration with Procurement, Contracts, Accounts Payable and other key constituents to improve operational efficiency.  --Participate with special projects which may be assigned as needed in the Office.</t>
  </si>
  <si>
    <t>Apply online with a cover letter to https://a127-jobs.nyc.gov/.  In the Job ID search bar, enter: job ID number # 240966.   We appreciate the interest and thank all applicants who apply, but only those candidates under consideration will be contacted.</t>
  </si>
  <si>
    <t>INFORMATION TECHNOLOGY PROGRAM MANAGER</t>
  </si>
  <si>
    <t>For City employees: Go to Employee Self-Service (ESS) - www.nyc.gov/ess and search for Job ID #:     For all other applicants: Go to www.nyc.gov/careers and search for Job ID #:     NOTE: ONLY THOSE CANDIDATES UNDER CONSIDERATION WILL BE CONTACTED, SUBMISSION OF A RESUME IS NOT A GUARANTEE THAT YOU WILL RECEIVE AN INTERVIEW.  **NO PHONE CALLS, FAXES OR PERSONAL INQUIRIES PERMITTED. **</t>
  </si>
  <si>
    <t>ADMIN PROCUREMENT ANALYST</t>
  </si>
  <si>
    <t>Procurement</t>
  </si>
  <si>
    <t>P466   TITLE SALARY RANGE: HIRING RATE: $N/A INCUMBENT RATE: $57,517 MAXIMUM: $133,857</t>
  </si>
  <si>
    <t>External applicants please visit https://a127-jobs.nyc.gov/ to apply to Job ID # 241370. Current NYC employees may apply via Employee Self Service (ESS). While all complete applications will be given consideration, only candidates selected for an interview will be contacted by FISA.   FISA IS AN EQUAL OPPORTUNITY EMPLOYER.</t>
  </si>
  <si>
    <t>Director of Contract Management &amp; Program Innovation</t>
  </si>
  <si>
    <t>MOTI Technology Strategy Analyst</t>
  </si>
  <si>
    <t>MOTI-Mayor's Off Tech &amp; Innova</t>
  </si>
  <si>
    <t>For City employees, please go to Employee Self Service (ESS), click on Recruiting Activities &gt; Careers, and search for Job ID #242162 For all other applicants, please go to www.nyc.gov/jobs/search and search for Job ID #242162 -or-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</si>
  <si>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Inspector, Bureau of Veterinary and Pest Control Services/Vector Surveillance</t>
  </si>
  <si>
    <t>The Bureau of Veterinary and Pest Control Services promotes and protects the health and quality of life for New York City residents and visitors by ensuring an environment free from animal-borne diseases, hazards and nuisances by controlling and regulating animals. We are recruiting staff for a new program that will control mosquitoes and reduce the risk of Zika infection from mosquitoes in New York City.    DUTIES WILL INCLUDE BUT NOT BE LIMITED TO:   --Investigating public complaints regarding standing water and reports for arthropod-vectors (insects and ticks) of human diseases throughout the City.  -- Investigating outbreaks of mosquito-borne diseases, analyzing data and writing technical reports.   --Reviewing and editing all vector reports, tribunal hearing dockets and notice of violation processing.   --Working with data management to ensure data quality; evaluation accuracy and completeness of data; and performing data analysis.   --Assisting in planning and executing special projects and public outreach activities of the program.</t>
  </si>
  <si>
    <t>Excellent verbal, written, interpersonal and organization skills.   Knowledge of Integrated Pest Management is a plus.</t>
  </si>
  <si>
    <t>Apply online with a cover letter to https://a127-jobs.nyc.gov/  In the Job ID search bar, enter: job ID number # 241377.   We appreciate the interest and thank all applicants who apply, but only those candidates under consideration will be contacted.</t>
  </si>
  <si>
    <t>McAfee Systems Engineer</t>
  </si>
  <si>
    <t>For City Employees, please go to Employee Self Service (ESS), click on Recruiting Activities &gt; Careers, and search for Job ID #241200 For all other applicants, please go to www.nyc.gov/jobs/search and search for Job ID #241200 -or-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</si>
  <si>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This position draws on technical and scientific skills, as well as effective communication skills.   Candidate should have excellent verbal, written, interpersonal, and organizational skills. Flexible schedule and travel within the five boroughs is required.   40 hours a week. NYS residency is required.   This position requires that staff take and pass the EPA Lead Risk Assessor exam. Preference will be given to candidates with at least 1 year of field experience with inspections.</t>
  </si>
  <si>
    <t>Apply online with a cover letter to https://a127-jobs.nyc.gov/.  In the Job ID search bar, enter: job ID number # 241214.    We appreciate the interest and thank all applicants who apply, but only those candidates under consideration will be contacted.</t>
  </si>
  <si>
    <t>Senior Business Analyst</t>
  </si>
  <si>
    <t>Preference will be given to candidates with a minimum of five (5) years of business analysis expertise in successfully overseeing small-to-medium scale information technology projects, with proficiency in creating business analysis deliverables such as requirement documents, use cases, functional/flow/sequence/swim-lane diagrams, work breakdown structure and requirement traceability matrix. Certifications such as Certified Business Analysis Professional (CBAP), Certified Scrum Product Owner (CSPO) with considerable exposure to Agile/Scrum Software Development Life Cycle (SDLC) processes would be ideal. Experience in requirements analysis for software application development using Microsoft .NET, Open Source, Java, and utilization of Microsoft Project and Microsoft Office are desired. Prior experience in federal/state/local government projects will be a plus.</t>
  </si>
  <si>
    <t>All resumes are to be submitted electronically.  Current City Employees:   Please log into Employee Self Service (ESS) at https://hrb.nycaps.nycnet, follow the Careers link and search for Job ID number 241390.  All other applicants: Please go to www.nyc.gov/careers/search and search for Job ID Number 241390.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</si>
  <si>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Preference will be given to candidates with a minimum of eight (8) years of business analysis expertise in successfully overseeing medium-to-large scale information technology projects, with proficiency in creating business analysis deliverables such as requirement documents, use cases, functional/flow/sequence/swim-lane diagrams, work breakdown structure and requirement traceability matrix. Certifications such as Certified Business Analysis Professional (CBAP), Certified Scrum Product Owner (CSPO) with considerable exposure to Agile/Scrum Software Development Life Cycle (SDLC) processes would be ideal. Experience in requirements analysis for application development using Microsoft .NET, Open Source, Java, and utilization of Microsoft Project and Microsoft Office are desired. Prior experience in federal/state/local government projects will be a plus.</t>
  </si>
  <si>
    <t>All resumes are to be submitted electronically.  Current City Employees:   Please log into Employee Self Service (ESS) at https://hrb.nycaps.nycnet, follow the Careers link and search for Job ID number 241392.  All other applicants: Please go to www.nyc.gov/careers/search and search for Job ID Number 241392.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</si>
  <si>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Buprenorphine Implementation Coordinator, Bureau of Alcohol and Drug Use, Prevention, Care, and Treatment</t>
  </si>
  <si>
    <t>--The candidate will: have clinical training and experience; have experience treating patients with substance use disorders, including pharmacological treatment for substance use disorders, particularly buprenorphine; have experience delivering trainings and public speaking;  --Have direct experience using electronic health records; have experience in evaluation and quality improvement  --Possess excellent interpersonal, written, and verbal communication skills  -- Ideally have experience practicing public health in a government setting  --Have the ability to work well with different personalities and organizational structures  --Be resourceful, detail-oriented, and have outstanding organizational skills; have the ability to multi-task in a fast-paced, high-volume environment  -- Have proficiency in Excel, Access, Word, PowerPoint, and Visio.</t>
  </si>
  <si>
    <t>Apply online with a cover letter to https://a127-jobs.nyc.gov/  In the Job ID search bar, enter: job ID number # 241220.    We appreciate the interest and thank all applicants who apply, but only those candidates under consideration will be contacted.</t>
  </si>
  <si>
    <t>Assistant Commissioner of OPTA</t>
  </si>
  <si>
    <t>Dpty Comm Fmly Spprt Svcs(Fss</t>
  </si>
  <si>
    <t>City Research Scientist,  Bureau of Sexually Transmitted Disease Control (BSTDC)</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</si>
  <si>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DUTIES WILL INCLUDE BUT NOT BE LIMITED TO:   --Independently conduct data analysis projects.  --Design and execute epidemiologic studies and mentor others on data analysis projects  --Supervise a Junior epidemiologist.  -- Provide guidance in the appropriate use of different data sources.  -- Provide guidance in the preparation and interpretation of technical reports.  -- Present data in internal and external forums including scientific conferences Write and publish manuscripts.  --Train to develop expertise in ArcGIS, SATScan, and sexual network analysis.</t>
  </si>
  <si>
    <t>Apply online with a cover letter to https://a127-jobs.nyc.gov/  In the Job ID search bar, enter: job ID number # 241393.    We appreciate the interest and thank all applicants who apply, but only those candidates under consideration will be contacted.</t>
  </si>
  <si>
    <t>Excellent communication and writings skills; very high level of computer proficiency including proficiency in Microsoft Word, Excel and FMS 3. Familiarity with Sharepoint and APT. Knowledge of Microsoft Visio preferred.</t>
  </si>
  <si>
    <t>All resumes are to be submitted electronically.  Current City Employees:   Please log into Employee Self Service (ESS) at https://hrb.nycaps.nycnet, follow the Careers link and search for Job ID number 241401.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 ***</t>
  </si>
  <si>
    <t>Contract Program Analyst, Bureau of Mental Hygiene Administration</t>
  </si>
  <si>
    <t>-Strong analytical and organizational skills background; proficient in Microsoft Word, Access and Excel   -Experience in government budgeting &amp; procurement; fiscal analysis and/or budgetary oversight; Managed Care; and other Third-Party revenue streams.</t>
  </si>
  <si>
    <t>First Line Supervisor,  Bureau of STD Prevention and Control/STD Case Invstgn &amp; Partner Srv</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</si>
  <si>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DUTIES WILL INCLUDE BUT NOT BE LIMITED TO:   --Under the supervision of the Epi Regional Manager, the Supervising Public Health Advisor will supervise all disease intervention counseling and testing activities including STD interviews, HIV post- test sessions and field activities at a clinic site.  --Monitor all Epi activities and document in appropriate tracking systems with oversight provided by the Epi Regional Manager.   --Train and enhance skill level of subordinate in Epi procedures.  --Assign work to subordinate and establish a schedule for completion.   --Assume responsibility for STD Clinic operations in the absence of the Clinic Manager.   --Monitor and analyses Epi and disease trends for catchment area and prepares periodic reports.   --Be active and participate in all agency-wide required activities, such as emergency preparedness planning meetings or events, fire drills, occupational health and safety training and any other meeting or training as determined by your supervisor.   --Perform other duties as assigned including Rapid HIV Testing and phlebotomy.</t>
  </si>
  <si>
    <t>Apply online with a cover letter to https://a127-jobs.nyc.gov/.  In the Job ID search bar, enter: job ID number # 241423.   We appreciate the interest and thank all applicants who apply, but only those candidates under consideration will be contacted.</t>
  </si>
  <si>
    <t>Budget Review Specialist</t>
  </si>
  <si>
    <t>Budget Review &amp; Risk Manageme</t>
  </si>
  <si>
    <t>To APPLY: Search for the Job ID #241439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public library*</t>
  </si>
  <si>
    <t>35 Hours Per Week (minimum)</t>
  </si>
  <si>
    <t>Functional Tester</t>
  </si>
  <si>
    <t>For City employees, please go to Employee Self Service (ESS), click on Recruiting Activities &gt; Careers, and search for Job ID #241236 For all other applicants, please go to www.nyc.gov/jobs/search and search for Job ID #241236 -or-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</si>
  <si>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Hotline Coordinator, Bureau of Immunization/Immunization Registry</t>
  </si>
  <si>
    <t>PUBLIC HEALTH EPIDEMIOLOGIST</t>
  </si>
  <si>
    <t>The New York City Department of Health and Mental Hygiene/Bureau of Immunization (BOI), Citywide Immunization Registry (CIR) is a central record-keeping system established by DOHMH to track the immunization status of individual children and to monitor immunization levels in the population in a timely manner. The CIR is accessible to licensed health care providers, parents and agencies authorized by the DOHMH for the retrieval of immunization records for the purpose of ensuring that children receive all required immunizations and are, thereby, protected from vaccine-preventable diseases.  DUTIES WILL INCLUDE BUT NOT BE LIMITED TO:   --Oversee the Bureau of Immunization hotline and perform hotline-related data quality activities including: 1) reviewing, evaluating, and correcting immunization records.  --Merging duplicate records identified by providers/facilities, clinic staff, and other BOI internal staff.  -- Supervise 3 hotline staff and train staff on appropriate customer service protocols.  --Process and manage all requests for immunization records received via phone, fax email, and the general public.  --Register new provider sites and update existing provider sites in the Citywide Immunization Registry (CIR).  --Participate in the testing of enhancements to computer applications used by hotline staff for record lookup and registering new sites, and train hotline staff on the use of these applications.  --Coordinate ongoing de-duplication work including generating duplicate lists and cleaning falsely-merged records using information from multiple databases.  --Compile data for and generate monthly reports of hotline utilization using the hotline tracking application; and perform other tasks/projects including field work/chart review and outreach activities to update patient information.</t>
  </si>
  <si>
    <t>Apply online with a cover letter to https://a127-jobs.nyc.gov/  In the Job ID search bar, enter: job ID number # 241246.  We appreciate the interest and thank all applicants who apply, but only those candidates under consideration will be contacted.</t>
  </si>
  <si>
    <t>Deputy Director of Professional Development Program (PDP)</t>
  </si>
  <si>
    <t>Public Health Educator,  Bureau of School Health/SH Medical</t>
  </si>
  <si>
    <t>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Under Administrative direction, supervises the work of Public Health Educators Level I/II for all asthma related programs and other related and support staff.   In addition, the Public Health Educator will perform tasks such as the following:  Organizing and scheduling meetings and correspondence to both internal and external agencies.   --Preparing report between agencies and programs.   --Acting as a liaison with other agencies.  --Assisting in recruiting staff, reviewing resume and assisting in conducting interviews.  --Working on special projects.  --Providing technical assistance in the preparation of education materials for publication.</t>
  </si>
  <si>
    <t>Apply online with a cover letter to https://a127-jobs.nyc.gov/.  In the Job ID search bar, enter: job ID number # 241452.   We appreciate the interest and thank all applicants who apply, but only those candidates under consideration will be contacted.</t>
  </si>
  <si>
    <t>Deputy Director of Provider Outcomes</t>
  </si>
  <si>
    <t>Critical to this position is strong analytical thinking and data analysis skills. The preferred candidate should possess: (1) programing expertise in SQL and SAS (and/or SPSS); (2) experience conducting descriptive and multivariate statistical analyses using large administrative databases; (3) proficiency in R programing a plus; (4) background in child welfare policy and operations is strongly preferred.</t>
  </si>
  <si>
    <t>Quality Assurance Lead</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</si>
  <si>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#242012 For all other applicants, please go to www.nyc.gov/jobs/search and search for Job ID #242012 -or-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</si>
  <si>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INFORMATION TECHNOLOGY HELP DESK SUPPORT TECHNICIAN</t>
  </si>
  <si>
    <t>Senior Technician</t>
  </si>
  <si>
    <t>Working knowledge to install, configure &amp; troubleshoot: Microsoft Windows 7, Office 2010, Outlook/Exchange, Project, Visio, IE, Printers, desktop/laptop hardware components; Experience configuring and troubleshooting iPads, Smart phones etc.; Knowledge of remote desktop access software preferably Bomgar to troubleshoot issues remotely; Working knowledge of Local and Wide Area Networking; Experience and knowledge of Microsoft Windows Server; Knowledge of approaches, tools and techniques for recognizing and resolving technical (hardware, software, application) problems; Certified in either A+, MCP or MCSE; Strong interpersonal skills, problem solving skills, customer service and interpersonal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Ability to provide effective and efficient real-time support for a variety of desktop computer users; Proven experience with solving computer related issues via the phone or remote desktop.</t>
  </si>
  <si>
    <t>Program Planner,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</si>
  <si>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services in the New York EMA (the 5 boroughs of New York City plus Westchester, Rockland, and Putnam Counties). These partners include community based organizations, hospitals, and other health facilities, Public Health Solutions, Contract and Management Services, other programs within the health department, as well as the HIV Health and Human Services Planning Council of New York (the Planning Council).   DUTIES WILL INCLUDE BUT NOT BE LIMITED TO:   --Review and synthesize HIV care and treatment research and programmatic information to assist in program modification, development, implementation, and evaluation.   --Develop request for proposals (RFP's) scopes and service models for medical and social support services as directed by the Planning Council.  --Implement programs in conjunction with the Technical Assistance Unit, Research and Evaluation Unit, and eSHARE development staff to ensure quality services.  --Develop evidence-based interventions; summarize and present relevant information to the Planning Council and the Director of Care and Treatment for program planning.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--Monitor health policy changes as they pertain to the Ryan White Part A program for strategic program planning; oversee and participate in strategic planning processes, as necessary.  --Prepare data or reports for the Ryan White Part A conditions of award and other grants, as necessary.  --Ensure HIV/AIDS program implementation aligns with HHS, HRSA, Ryan White,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--Perform ad-hoc duties as may be assigned by supervisor or Care &amp; Treatment Program Director.   ________________________________________</t>
  </si>
  <si>
    <t>--Excellent written, oral and interpersonal skills; experience in program planning and implementation  --Experience developing and implementing evidence-based medical and/ or social service programs for people with HIV disease.  --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t>
  </si>
  <si>
    <t>Apply online with a cover letter to https://a127-jobs.nyc.gov/.  In the Job ID search bar, enter: job ID number # 241250.  We appreciate the interest and thank all applicants who apply, but only those candidates under consideration will be contacted.</t>
  </si>
  <si>
    <t>EXECUTIVE ASSISTANT-STRATEGIC INITIATIVES DIVISION</t>
  </si>
  <si>
    <t>The candidate will perform highly confidential and sensitive investigations and inquiries concerning administrative misconduct and incompetence of agency officials and/or employees in the Department of Housing Preservation and Development. The candidate will investigate allegations of fraud, waste and mismanagement as it pertains to HPD's mission statement of developing and preserving affordable housing in NYC.  The applicant will, among other areas, examine former, future and current development projects to identify corruption vulnerabilities.  This will include ensuring that workers are paid the prevailing wage and the contractors are not unduly profiting by underpaying them.  Additionally, the candidate may investigate allegations of tax abatement violations.  Tax abatements are a key element in attracting developers to build affordable units.  It has been our experience that developers have paid bribes and have rigged the bid process to enhance their chances of being selected to the very large contracts made available by HPD in quest to create more affordable housing. The selected candidate will work with and/or investigate areas in HPD such as the Labor Monitoring Unit, Regulatory Compliance, BLDS, Preservation Development and Finance, and Tenant Interim Lease. The selected candidate will:    -  Perform surveillances, interview subjects and witnesses, examine and analyze employee records and make recommendations. -  Conduct preliminary research, develop and maintain case files, prepare reports, and analyze agency records. -  Draft correspondence, file and serve documents and schedule administrative appearances. -  Interpret rules, regulations, codes and policies. -  Maintain accurate and complete records and files. -  Generate weekly and monthly management reports. -  May testify at hearings or other court proceedings. -  May supervise a unit performing disciplinary investigations. -  Handle other responsibilities as directed.</t>
  </si>
  <si>
    <t>TO APPLY, PLEASE SUBMIT RESUME AND COVER LETTER TO: https://a127-jobs.nyc.gov.  JOB ID #240996  NO PHONE CALLS PLEASE</t>
  </si>
  <si>
    <t>Administrative Law Judge</t>
  </si>
  <si>
    <t>HEARING OFFICER (PVB - NOT EMP</t>
  </si>
  <si>
    <t>0667A</t>
  </si>
  <si>
    <t>Aljs - P/T</t>
  </si>
  <si>
    <t>NYC Department of Finance (DOF) is responsible for administering the tax revenue laws of the city fairly, efficiently, and transparently to instill public confidence and encourage compliance while providing exceptional customer service.  The Adjudications Division is responsible for conducting hearings on all parking and camera violations issued in the City of New York. We have Business centers in each of the five boroughs where we conduct in person hearings, in addition to conducting hearings by mail and by web.  The Division seeks to appoint ten Hearing Officers to adjudicate parking tickets. The selected candidates will report to the Adjudication Division and may be assigned to various Business Centers located in the five boroughs. Selected candidates will be required to work two days a week and be available to work any day Monday through Friday. Selected candidates will receive three days of unpaid training and upon completion of training, will receive CLE credits.</t>
  </si>
  <si>
    <t>Two days a week. Must be available to work any day Monday through Friday.</t>
  </si>
  <si>
    <t>New York City residency is not required for this title.</t>
  </si>
  <si>
    <t>Special Program Consultant, Children, Youth &amp; Families/Division of Mental Hygiene</t>
  </si>
  <si>
    <t>Apply online with a cover letter to https://a127-jobs.nyc.gov/.  In the Job ID search bar, enter: job ID number # 241271.  We appreciate the interest and thank all applicants who apply, but only those candidates under consideration will be contacted.</t>
  </si>
  <si>
    <t>Directory Services Support</t>
  </si>
  <si>
    <t>The preferred candidate should possess working experience with Microsoft Windows Server 2008/2012, Windows 7, Office 2010, Outlook/Exchange, Internet Explorer, Windows file system and directory management, Active Directory Services, DNS, WINS, DHCP, TCP/IP, FTP, Security Diagnostics Tools, Domain structures, User authentication, User entitlements, Email boxes, PST files, Extensive knowledge of hard drive analysis, Data Encryption, Data Governance, Data Protection, Data Management, Password expiration and change policy, Familiarity with digital signatures, Legal holds, eDiscovery, Varonis, BISCOM, User Manager Pro, IBM Guardium, CA Identity &amp; Access Management,  McAfee Network Security; Knowledge of remote desktop access software preferably Bomgar to troubleshoot issues remotely; Knowledge of approaches, tools and techniques for recognizing and resolving user permissions problems; Certified in either A+, MCP or MCSA; Strong interpersonal skills, problem solving skills, and customer service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Proven experience with solving computer related issues via the phone or remote desktop.</t>
  </si>
  <si>
    <t>Technical Assistance Intern, Bureau of HIV/AIDS Prevention and Control/HIV/AIDS Care &amp; Treatment</t>
  </si>
  <si>
    <t>**College Aide IC (1st Year Graduate)  The HIV/AIDS Care and Treatment Program (CTP) within the Bureau of HIV/AIDS Prevention and Control (BHIV) has a City College Aide vacancy.   Working with a team of Project Officers, the incumbent will be responsible for supporting technical assistance services to ensure the quality and integrity of services provided by Ryan White Part A-funded community-based organizations (CBO), hospitals, correctional facilities and other health facilities.   These organizations have been awarded contracts to deliver HIV care and treatment services.   The mission of the BHIV is to prevent and control the spread of HIV and ensure that people living with HIV/AIDS (PLWHA) have the best possible prevention, treatment and care.   DUTIES WILL INCLUDE BUT NOT BE LIMITED TO:   -- Assisting in the research of successful service delivery strategies in order to deliver technical assistance to Ryan White Part A-funded organizations providing a wide array of services.   --Facilitating programmatic monitoring of Ryan White Part A-funded services provided by CBOs/hospitals/correctional/health facilities (including preparing for and attending site visits with the Project Officer).   --Working collaboratively with the DOHMH Project Officer to ensure program integrity and to conduct quality assurance activities through data abstraction from client charts and other records.  --Performing data analysis and preparing reports about program objectives and outcomes for Ryan White Part A funded organizations.   --Aiding with the review and analysis of performance and quality data for program improvement.   --Supporting the Technical Assistance team with the coordination of site visits, provider meetings and trainings.</t>
  </si>
  <si>
    <t>Must be currently enrolled in the first year of graduate school.   --Must be available through August 2016, with the possibility of extending through Fall 2017.   --Must have knowledge of HIV/AIDS  --Excellent written, oral, and interpersonal skills; ability to handle multiple and diverse assignments and priorities; and experience working in a professional setting.   --Ability to coordinate activities like workshops, trainings, meetings and site visits  -- Ability to diplomatically navigate institutions and cope with multiple demands  -- Proficient in Microsoft Word, Excel, and PowerPoint. Experience with Microsoft Access preferred</t>
  </si>
  <si>
    <t>Apply online with a cover letter to https://a127-jobs.nyc.gov/.  In the Job ID search bar, enter: job ID number # 241339.    We appreciate the interest and thank all applicants who apply, but only those candidates under consideration will be contacted.</t>
  </si>
  <si>
    <t>Assistant Commissioner, Bureau of Environmental Surveillance and Policy</t>
  </si>
  <si>
    <t>--Established track record of applied public health leadership and management experience with a demonstrated ability to use of data to inform and improve programs and policies  --Relevant content area knowledge and experience in environmental health, epidemiology, and environmental and occupational medicine; a track record of relevant peer-reviewed publications is a plus  --Experience in public health emergency preparedness and response Strong written and verbal communication skills, including experience in public speaking.    **Possession of a valid license to practice medicine in the State of New York plus valid Board Certification issued by the appropriate American Specialty Board in an approved medical specialty. THE LICENSE MUST BE MAINTAINED DURING THE TIME OF EMPLOYMENT.</t>
  </si>
  <si>
    <t>Apply online with a cover letter to https://a127-jobs.nyc.gov/.  In the Job ID search bar, enter: job ID number # 241353.   We appreciate the interest and thank all applicants who apply, but only those candidates under consideration will be contacted.</t>
  </si>
  <si>
    <t>INFORMATION TECHNOLOGY HELP DESK MANAGER</t>
  </si>
  <si>
    <t>Cyber Security Engineer</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</si>
  <si>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#241011 For all other applicants, please go to www.nyc.gov/jobs/search and search for Job ID #241011 -or-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</si>
  <si>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Community Coordinator of Training &amp; Workforce Operations</t>
  </si>
  <si>
    <t>The preferred candidate should possess the ability to work on multiple projects effectively and efficiently, both independently and collaboratively within a team. Prior experience providing executive support in a related field. Excellent oral and written communication stills, strong organizational skills and attention to detail as well as a commitment to a collegial workplace are preferred.</t>
  </si>
  <si>
    <t>Policy Analyst</t>
  </si>
  <si>
    <t>For City employees, please go to Employee Self Service (ESS), click on Recruiting Activities &gt; Careers, and search for Job ID #240910 For all other applicants, please go to www.nyc.gov/jobs/search and search for Job ID #240910 -or-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</si>
  <si>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Field Medical Doctor, Bureau of School Health/SH Reproductive Health</t>
  </si>
  <si>
    <t>Hiring Rate: $71.23 - Hourly/Flat Rate  Onboard Rate: $76.30 (Hourly)   The Office of School Health (OSH) is a joint Program of the Department of Education and the Department of Health and Mental Hygiene responsible for promoting the health of the 1.3 million school children enrolled in approximately 1,800 public and non 'public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--Work within the mandates, policies and protocols of the OSH Will perform mandated physical examination (new entrant, sport physical, working paper physical.   --Attend to the health needs of their assigned school community, function as a liaison for students with community health providers to resolve school-related issues.   --Maintain good public relations and communicate effectively within the school community. Will utilize the Automated Student Health Record (ASHR) to maintain adequate student record and serve as a consultant to the school nurse and administration on school related health concerns.   --Support the development of school educational and prevention programs promoting the health and wellness of our students. Will provide clinical assistance in the event of an environmental or communicable disease.   --Support all medical initiatives put forth by the Office of School Health, e.g. Asthma, Reproductive health, Obesity and Diabetes initiatives.   --Stay abreast of health management policy statements and emerging research within the health community affecting school health.   --Participate in School Health's research activities.   --Attend mandated DOHMH and Office of School Health trainings and meet for all program meetings and Continuing Medical Education classes provided by the Office of School Health.</t>
  </si>
  <si>
    <t>--Highly Preferred: NYS Board Certified Pediatric Physician;   --Board Certified in Pediatrics or Adolescent Health.   --Effective Communication and interpersonal skills.   --Computer skills in Microsoft Office, Excel, Word and Internet.   --Masters in Public Health (MPD).</t>
  </si>
  <si>
    <t>Field Medical Doctor,  Bureau of School Health/SH Medical</t>
  </si>
  <si>
    <t>Hiring Rate:  &amp;71.23  (hourly/rate)   Onboard Rate: $76.30 (Hourly/rate)   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Under the supervision of the supervising MD, the Field MD would have the following responsibilities:   --Work within the mandates, policies and protocols of the OSH.   --Perform mandated physical examination (new entrant, sport physical, working paper physical).   --Attend to the health needs of their assigned school community, function as a liaison for students with community health providers to resolve school-related issues.  --Maintain good public relations and communicate effectively within the school community.  --Utilize the Automated Student Health Record (ASHR) to maintain adequate student record and serve as a consultant to the school nurse and administration on school related health concerns.  --Support the development of school educational and prevention programs promoting the health and wellness of our students.  --Provide clinical assistance in the event of an environmental or communicable disease.  --Support all medical initiatives put forth by the Office of School Health, e.g. Asthma, Reproductive Health, Obesity and Diabetes initiatives.  --Stay abreast of health management policy statements and emerging research within the health community affecting school health.  --Participate in School Health's research activities.  --Attend mandated DOHMH and Office of School Health trainings and meet for all program meetings and Continuing Medical Education classes provided by the Office of School Health.</t>
  </si>
  <si>
    <t>Commuter Benefits</t>
  </si>
  <si>
    <t>Laboratory Disease Reporting Specialist, Bureau of the Public Health Laboratory</t>
  </si>
  <si>
    <t>--5-7 years of hands on programming experience in .NET environments, Java Script, ASP .NET, HTML4/5, XML, ISP, ADO.Net, Web Services.   --5 years of hands on experience in SQL database 2005,2008/R2, 2012, SSRS and Crystal Report V.9 and UP.   --Experience with web services technologies/concepts such as SOAP, REST, XML  --Must have excellent communication skills to work in cross functional teams.   --Experience with STARLIMS database and integration methodologies.</t>
  </si>
  <si>
    <t>Apply online with a cover letter to https://a127-jobs.nyc.gov/.  In the Job ID search bar, enter: job ID number # 241037.   We appreciate the interest and thank all applicants who apply, but only those candidates under consideration will be contacted.</t>
  </si>
  <si>
    <t>Scanning Operator/Bureau of Vital Statistics</t>
  </si>
  <si>
    <t>**OPEN TO PERMANENT CLERICAL ASSOCIATES ONLY. YOU MUST CLEARLY STATE YOUR CIVIL SERVICE STATUS ON YOUR RESUME OR COVER LETTER.  ALL OTHER RESUMES WILL NOT BE CONSIDERED.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BE LIMITED TO:   --Prepare batches of birth, death and other related documents prior to scanning into the VRMS Imaging system.   --Scan new birth, death and acknowledgement of paternity documents into the VRMS Imaging system.   --Index new birth, death and other related Vital Records documents in the VRMS Imaging System.   --Produce uncertified copies of records and related documents either from microfilm reels or electronically as necessitated by requests.   --Manually file corrected birth and death records.   --Special assignments submitted from various units within the bureau.  --Retrieve sealed documents from the Queens Vault as requested for an administrative or court ordered review.   --Assist with logging and tracking all sealed envelope requests.   --Utilize electronic imaging software program to retrieve birth/death records as necessitated by requests from various units within the bureau.   --Check all records against Evers Database.</t>
  </si>
  <si>
    <t>Apply online with a cover letter to https://a127-jobs.nyc.gov/  In the Job ID search bar, enter: job ID number # 241065.   We appreciate the interest and thank all applicants who apply, but only those candidates under consideration will be contacted.</t>
  </si>
  <si>
    <t>UNIX/Linux Systems Lead</t>
  </si>
  <si>
    <t>For City employees, please go to Employee Self Service (ESS), click on Recruiting Activities &gt; Careers, and search for Job ID #244296 For all other applicants, please go to www.nyc.gov/jobs/search and search for Job ID #244296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</si>
  <si>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Director of Special Initiatives, Division of Prevention and Primary Care</t>
  </si>
  <si>
    <t>Apply online with a cover letter to https://a127-jobs.nyc.gov/  In the Job ID search bar, enter: job ID number # 241075.    We appreciate the interest and thank all applicants who apply, but only those candidates under consideration will be contacted.</t>
  </si>
  <si>
    <t>Clerical Associate, Level III</t>
  </si>
  <si>
    <t>Payrolls</t>
  </si>
  <si>
    <t>Serves as a Clerical Associate of the Payroll Unit of the Human Resources Bureau. Process payroll for Uniform and Civilian Employees of DSNY.  Works with the Office of Payroll Administration and FISA for the administration of weekly and bi-weekly payroll for the Department.  Payroll Division duties include:   Under supervision, with latitude for independent judgment performs one or more of the following:   * Serves as Administrative Assistant to Payroll Manager * Daily contact with field location Supervisors/Timekeepers for data collection &amp; verification * Data entry of payroll related information in PMS * Conducts a daily review of RMDS reports and approve transactions in PMS as necessary * Processes Regular Gross Pay adjustments in City Time * Enters Manual Leave Adjustments in City Time  * Processes forms such as Transit Benefit, Direct Deposit (EFT) and Stop Payment requests * Assists on special projects.</t>
  </si>
  <si>
    <t>Extensive Knowledge of PMS and knowledge of MS Word and EXCEL.  In depth knowledge of RMDS, City Time, NYCAPS &amp; CHRMS required.</t>
  </si>
  <si>
    <t>MUST BE A CURRENT PERMANENT CLERICAL ASSOCIATE WITH THE CITY OF NEW YORK</t>
  </si>
  <si>
    <t>Assistant Commissioner of Governmental Relations</t>
  </si>
  <si>
    <t>ADMINISTRATIVE HOUSING DEVELOP</t>
  </si>
  <si>
    <t>Dep Comm - Pol &amp; Ext Aff</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</si>
  <si>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</si>
  <si>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Clinical Program Officer</t>
  </si>
  <si>
    <t>Non-Secure Placement</t>
  </si>
  <si>
    <t>Deputy Chief of Outside Development</t>
  </si>
  <si>
    <t>Water Emergency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</si>
  <si>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the executive direction of the Chief of Construction &amp; Engineering with the widest latitude for independent judgment and decision making, the selected candidate will serve as the Deputy Chief of Outside Projects. The Deputy Chief will direct a unit of engineers, inspectors and support staff in the management and oversight of projects affecting NYC water mains and sewers initiated by private developers, and governmental agencies. Typical tasks will include but are not limited to: coordinating installations and replacement of the trunk water and sewer mains on all construction projects affecting DEP infrastructure; establish programs and policies to ensure inspections and installations are performed in accordance with DEP standards and coordinated with all relevant governmental agencies, private utilities and the public; interface and liaise with developers, civic groups, community boards, elected officials and governmental agencies; ensure all organizations are billed for work performed by DEP; advise and assist the Chief on special projects. The Deputy Chief will be responsible for reviewing proposals for modifications and/or improvements on projects to relevant parties and providing comments; proper communication/correspondence with Agency personnel, community representatives and residents, utilities company representatives, and other agencies; and creating timelines for coordinating work activities.</t>
  </si>
  <si>
    <t>ASP.net Programmer/Analyst</t>
  </si>
  <si>
    <t>Supervisor, Registration/Bureau of Vital Statistics</t>
  </si>
  <si>
    <t>**OPEN TO PERMANENT PRINCIPAL ADMINISTRATIVE ASSOCIATES ONLY. YOU MUST CLEARLY STATE YOUR CIVIL SERVICE STATUS ON YOUR RESUME OR COVER LETTER. ALL OTHER CANDIDATES WILL NOT BE CONSIDERED.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BE LIMITED TO:   --Supervising staff of the Registration Unit, ensuring that certificates are processed in a consistent and timely manner.   --Assigning work tasks, reviewing and evaluating the productivity and work performance of subordinates. Promoting a high level of employee productivity and quality performance.   --Staff training and development for operational policies and procedures.   --Monitoring and evaluating daily work progress, workflows and turnaround times and resolving operational problems as appropriate.   --Conducting quality assurance of registration-related documents and generate reports.--  Overseeing and monitoring the functionality of the Electronic Vital Events Registration System(EVERS), ancillary electronic systems and mechanical work equipment.   --Overseeing the implementation and use of new electronic systems.   --Conducting end user acceptance testing for new system releases.   --Communicating and enforcing compliance with the NYC Health and Administrative codes related to the registration of vital events.   --Ensuring compliance with department protocols and guidelines for confidentiality of vital records and related information.   --Researching and responding to customer inquiries from the general public, funeral directors, hospital staff, birthing center staff and other governmental agencies.</t>
  </si>
  <si>
    <t>Apply online with a cover letter to https://a127-jobs.nyc.gov/.  In the Job ID search bar, enter: job ID number # 241099.  We appreciate the interest and thank all applicants who apply, but only those candidates under consideration will be contacted</t>
  </si>
  <si>
    <t>Applications Developer</t>
  </si>
  <si>
    <t>Please go to www.nyc.gov/jobs or www.nyc.gov/ess (for current NYC employees) and search for Job ID# 241105.  NO PHONE CALLS, FAXES OR PERSONAL INQUIRIES PERMITTED.  NOTE: ONLY THOSE CANDIDATES UNDER CONSIDERATION WILL BE CONTACTED</t>
  </si>
  <si>
    <t>Help Desk Supervisor,  Bureau of Early Intervention</t>
  </si>
  <si>
    <t>The Early Intervention Program (EIP)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-Supervise Help Desk staff -Monitor the workload of the New York Early Intervention System (NYEIS) Help Desk Staff.  -Analyze and support resolution of complex billing data issues.  -Recommend system enhancements to improve NYEIS functionality.  -Develop or identify training needs of staff.  -Assist with compiling and reviewing statistical information to inform program work.  -Accurately update and maintain children's records in the program databases.  -Other duties as assigned.</t>
  </si>
  <si>
    <t>Apply online with a cover letter to https://a127-jobs.nyc.gov/.  In the Job ID search bar, enter: job ID # 240941.  We appreciate the interest and thank all applicants who apply, but only those candidates under consideration will be contacted.</t>
  </si>
  <si>
    <t>Clinical Program Associate</t>
  </si>
  <si>
    <t>Assistant Commissioner of Juvenile Justice Planning &amp; Policy</t>
  </si>
  <si>
    <t>Office Manager, Bureau of School Health/SH Vision</t>
  </si>
  <si>
    <t>514 49Th St., Brooklyn</t>
  </si>
  <si>
    <t>Apply online with a cover letter to https://a127-jobs.nyc.gov/  In the Job ID search bar, enter: job ID number # 241130.   We appreciate the interest and thank all applicants who apply, but only those candidates under consideration will be contacted.</t>
  </si>
  <si>
    <t>Laboratory Helper, Bureau of Veterinary and Pest Control Services</t>
  </si>
  <si>
    <t>The Bureau of Veterinary and Pest Control Services promotes the thealth and quality of life for New York City residents and visitors by ensuring an enviroment free from animal borne diseases, hazards and nuisance by controlling and regulating animals.  We are recruiting staff for a new program that will control mosquitoes and reduce the risk of Zika infection from mosquitoes in New York City.   DUTIES WILL INCLUDE BUT NOT BE LIMITED TO:   --Assist with the mosquito identification and preparation of culture media and laboratory samples.  --Sort and number samples and specimens.   --Assist with the preparation of specimens for submission to Public Health Laboratory for arthropod-borne disease testing.   --Assist with (vector) ecological surveys, and conducting laboratory and field experiments.   --Assist in special projects, preparing reports and tasks as assigned by the supervisor.   --Wash and sterilize laboratory glassware including receiving, storing and distribution of laboratory supplies and equipment.</t>
  </si>
  <si>
    <t>1.  Graduation from elementary school; or  2.  Six months of Full-time paid experience in a scientific laboratory: or  3.  Education and/or experience which is equivalent to ''1'' or ''2'' above. Experience in a hospital, clinic, or clinical laboratory as a Laboratory Technician, Laboratory Helper, Laboratory Assistant, Laboratory Aide, Animal Caretaker or Cleaner of laboratory equipment is acceptable.</t>
  </si>
  <si>
    <t>Knowledge of working in a laboratory setting; organizational skills; and ability to work in team.</t>
  </si>
  <si>
    <t>Apply online with a cover letter to https://a127-jobs.nyc.gov/.  In the Job ID search bar, enter: job ID number # 240945   We appreciate the interest and thank all applicants who apply, but only those candidates under consideration will be contacted.</t>
  </si>
  <si>
    <t>ASSISTANT MECHANICAL ENGINEER</t>
  </si>
  <si>
    <t>Asset Mgmt/Facility Operations</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</si>
  <si>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</si>
  <si>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Please go to www.nyc.gov/careers and search for Job ID: 241902 For current City employees please go to www.nyc.gov/ess and log into Employee Self Service.   NO PHONE CALLS, FAXES OR PERSONAL INQUIRIES PERMITTED. NOTE: ONLY THOSE CANDIDATES UNDER CONSIDERATION WILL BE CONTACTED.</t>
  </si>
  <si>
    <t>**OPEN TO PERMANENT CLERICAL ASSOCIATES ONLY. YOU MUST CLEARLY STATE YOUR CIVIL SERVICE STATUS ON YOUR RESUME OR COVER LETTER.  ALL OTHER RESUMES WILL NOT BE CONSIDERED.  The NYC Department of Health and Mental Hygiene (DOHMH) is an agency recognized worldwide for being a leader in public health.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BE LIMITED TO:   --Process birth and death applications for various types of corrections including Adoptions and Paternities.   --Deliver excellent customer service, including resolving and addressing customer problems.   --Review confidential documents submitted with application for corrections.    --Addresses and solves complex problems regarding the correction of certificates.    --Perform other related clerical support functions as assigned.</t>
  </si>
  <si>
    <t>Apply online with a cover letter to https://a127-jobs.nyc.gov/  In the Job ID search bar, enter: job ID number # 240947.   We appreciate the interest and thank all applicants who apply, but only those candidates under consideration will be contacted.</t>
  </si>
  <si>
    <t>280 Broadway, 7th Floor, N.Y.</t>
  </si>
  <si>
    <t>Exc Office Of Commissioner</t>
  </si>
  <si>
    <t>ONLY THOSE WHO CAN PROVIDE PROOF OF TAKING THE ADMINISTRATIVE STAFF ANALYST CIVIL SERVICE EXAM OR THOSE WHO ARE SERVING PERMANENTLY IN THIS TITLE WILL BE CONSIDERED</t>
  </si>
  <si>
    <t>For Non-City/External Candidates: Visit the External Applicant NYC Careers site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</si>
  <si>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35 hours (minimum)</t>
  </si>
  <si>
    <t>Clinic Billing Supervisor, Bureau of Budget and Revenue</t>
  </si>
  <si>
    <t>Apply online with a cover letter to https://a127-jobs.nyc.gov/  In the Job ID search bar, enter: job ID number # 236190.   We appreciate the interest and thank all applicants who apply, but only those candidates under consideration will be contacted.</t>
  </si>
  <si>
    <t>E-Discovery Analyst</t>
  </si>
  <si>
    <t>E - Discovery</t>
  </si>
  <si>
    <t>BUSINESS INTEGRITY COMMISSION</t>
  </si>
  <si>
    <t>Investigatitve Auditor</t>
  </si>
  <si>
    <t>City employees: https://a127-ess.nyc.gov/psp/prdess/?cmd=login  Non-City candidates: https://a127-jobs.nyc.gov/   Appointments are subject to the approval of the Office of Management and Budget  (OMB)</t>
  </si>
  <si>
    <t>IT Intern, DIIT Administration/Office of Chief Information Officer</t>
  </si>
  <si>
    <t>DIIT Administration</t>
  </si>
  <si>
    <t>** College Aide, II (Information Technology, Undergraduate)  Salary:  $14.48 (Flat Rate)  The nation's leading local health department seeks a College Aide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Support IT staff with agency moves and inventory:    Responsibilities:   --Maintain the inventory records, Disassembling and reassembling IT equipment.   --Provide technical support to end-users of Microsoft products, DOHMH in-house applications, and third party software packages.  --Packing and moving all types of IT equipment (PCs, Monitors, Scanners, Routers, Switches, Fax etc) for the Work Location Change Request at Gotham Center, Queens.</t>
  </si>
  <si>
    <t>Apply online with a cover letter to https://a127-jobs.nyc.gov/.  In the Job ID search bar, enter: job ID number # 241198.   We appreciate the interest and thank all applicants who apply, but only those candidates under consideration will be contacted.</t>
  </si>
  <si>
    <t>--This position draws on technical and scientific skills, as well as effective communication skills  --Candidate should have excellent verbal , written, interpersonal, and organizational skills, flexible schedule and travel within the five boroughs is required  -- 40 hours a week  **This position requires that staff take and pass the EPA lead risk assessor exam. Preference will be given to candidate with at least 1 year of field experience with inspections.</t>
  </si>
  <si>
    <t>Apply online with a cover letter to https://a127-jobs.nyc.gov/.  In the Job ID search bar, enter: job ID number # 241968.    We appreciate the interest and thank all applicants who apply, but only those candidates under consideration will be contacted.</t>
  </si>
  <si>
    <t>Senior Planner- Resiliency Planning</t>
  </si>
  <si>
    <t>Business Intelligence Analyst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</si>
  <si>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either are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#241661 For all other applicants, please go to www.nyc.gov/jobs/search and search for Job ID #241661 -or-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</si>
  <si>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technical support duties of this position in a 24/7 operation, candidate may be required to be on call and/or work various shifts such as weekends and/or evenings.</t>
  </si>
  <si>
    <t>TO APPLY, PLEASE SUBMIT RESUME AND COVER LETTER TO: https://a127-jobs.nyc.gov   JOB ID #241671  NO PHONE CALLS PLEASE</t>
  </si>
  <si>
    <t>Systems Developer 3</t>
  </si>
  <si>
    <t>The preferred candidate should possess 8 years' experience in J2EE web technologies, strong knowledge in ColdFusion, experience with CRM tools such as MS Dynamics is preferable, experience with C#, .Net 3.5 or higher and Visual Studio, experience in MS SQL, Server 2008 or above, as well as SQL Server Integration Services (SSIS), Core Java; multi-threading, concurrency, annotations, collections, etc.  Hands-on experience developing in Open Source Java (spring, Hibernate, Struts), web services.  Strong knowledge of HTML, XML, JavaScript, AJAX, EJB, IBM MQ Series, Java Server Pages/Faces, JDeveloper, eclipse, CSS, Servlets, MVC., some programming experience in Oracle SQL, PL/SQL and BI Publisher, some experience in creation of Procedures/functions, application servers, namely OAS and Web logic, Tomcat, XML technologies including DTD/XSD, XPATH, and Object XML mapping, Unit testing (JUnit/Mock), Continuous integration, and Agile methodologies, Knowledge of and experience with working on common design patterns and industry standards, experience with version control systems, preferably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as well as following guidelines and standards as set forth by ACS and OIT.</t>
  </si>
  <si>
    <t>Climate Health Vulnerability Analyst,  Bureau of Environmental Surveillance and Policy</t>
  </si>
  <si>
    <t>-	Strong organizational team-collaboration skills   -	Comfort working with and evaluating new technologies  -	Experience working in emergency and high pressure settings  -	Subject matter knowledge and experience in one or more of the following content areas is preferred: public health, environmental science, housing, emergency preparedness   -	Familiarity with data management technologies and analysis tools including GIS, relational databases, SQL servers a plus but not required  -	Experience in obtaining, documenting and analyzing large and complex data sets.</t>
  </si>
  <si>
    <t>Apply online with a cover letter to https://a127-jobs.nyc.gov/.  In the Job ID search bar, enter: job ID number # 241978.    We appreciate the interest and thank all applicants who apply, but only those candidates under consideration will be contacted.</t>
  </si>
  <si>
    <t>CATCH Health Educator,  Bureau of School Health/SH Reproductive Health</t>
  </si>
  <si>
    <t>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The Office of School Health's Adolescent Health Unit (AHU) manages, among other programs, an in-school reproductive health program, Connecting Adolescents to Comprehensive Healthcare (CATCH) tailored for high school students.   DUTIES WILL INCLUDE BUT NOT BE LIMITED TO:   Responsibilities will include but not be limited to:   --Work with health care team to implement health education activities in school settings.  --Provide health education sessions (classroom, small group or individual) to student population with special emphasis on adolescent sexuality and reproductive health.   --Develop relationships between the medical rooms and community-based clinics, facilitating adolescents in obtaining reproductive Coordinates and assists with follow-up of missed appointments to the nurse, nurse practitioner or OSH physician.   --Conduct workshops in adolescent sexuality and parent/adolescent communication to adults as requested.   --Organize and monitors the inventory of all educational materials.   --Develop effective means for publicizing the reproductive health education program through the school community.   --Utilize appropriate multi-media teaching aids (e.g. audio-visual) in both publicizing and conducting the education programs.  --Assist in the planning, organizing and implementation of special health education events and campaigns within the school campuses (Teen Pregnancy Prevention Month, Healthy Relationship Month, World AIDS Day, etc.).  --Maintain effective professional relationships with school staff, colleagues and supervisors to meet the needs of the program.   --Assist in identifying and resolving problems and issues of concern.   --Maintain personal knowledge in order to provide up-to-date information and improved care to clients.   --Assist in all daily administrative aspects of program management as guided by the clinical staff (nurse, nurse practitioner or physician).   --Contribute to project program planning and evaluation by maintaining up-to-date records, filling out required statistical forms and entering program data into any electronic systems as required.   --Attend in-service training and conferences as required. Perform other related responsibilities as required.</t>
  </si>
  <si>
    <t>--Bilingual (English/Spanish) preferred  --Experience working with adolescents  --Knowledge of adolescent sexuality and health issues preferred  -- Work effectively and enthusiastically with adolescents, adults, professionals and other personnel from a wide range of cultural, social and economic backgrounds   --Excellent writing and oral presentation skills.</t>
  </si>
  <si>
    <t>Apply online with a cover letter to https://a127-jobs.nyc.gov/.  In the Job ID search bar, enter: job ID number # 241979.   We appreciate the interest and thank all applicants who apply, but only those candidates under consideration will be contacted.</t>
  </si>
  <si>
    <t>Chief of Staff to the Assistant Commissioner for Operations</t>
  </si>
  <si>
    <t>Administrative Services(Admin)</t>
  </si>
  <si>
    <t>The preferred candidate should possess excellent communication (oral and written) and presentation skills; supervisory skill (manage and develop staff); ability to exhibit professional demeanor in a fast paced and high-pressure work environment; ability to prioritize and manage a wide array of project to completion; outstanding attention to detail and follow through; ability to handle sensitive and confidential matters, and knowledge of NYC Civil Service Rules and Regulations a plus.</t>
  </si>
  <si>
    <t>ASSOCIATE PROJECT MANAGER, LEVEL III</t>
  </si>
  <si>
    <t>Life-Safety Systems Div/Civ</t>
  </si>
  <si>
    <t>Employee will manage all radio circuit and fiber implementations that support the Department's radio systems which include analyzing complex engineering designs, network diagrams, and complex test plans; overseeing all radio installation and acceptance testing; providing support of all radio interface efforts to ensure all radio communication systems fully integrate with other PSAC II technologies including Computer Aided Design, and Emergency 9-1-1 Logging and Recording ; and reviewing and documenting engineering test plans and system impact analysis.  In addition, will also be responsible for ensuring critical project timelines are met; ensuring agency compliance with city, state, and federal regulations; and working collaboratively with internal and external stakeholders on cross-functional teams toward fulfillment of organization projects and goals.</t>
  </si>
  <si>
    <t>City residency is not required for this position.</t>
  </si>
  <si>
    <t>Field Supervisor, Bureau of Veterinary and Pest Control Services</t>
  </si>
  <si>
    <t>The Bureau of Veterinary and Pest Control Services promotes and protects the health and quality of life for New York City residents and visitors by ensuring an environment free from animal-borne diseases, hazards and nuisances by controlling and regulating animals. The supervising Exterminator position assure compliance with pertinent laws, rules and regulations governing environmental sanitation, safety and health especially as they pertain to city rat infestations.   DUTIES WILL INCLUDE BUT NOT BE LIMITED TO:   --Inspect premises and investigate complaints of infestation.   --Determine the appropriate method of extermination and/or pest prevention (e.g., stoppage efforts; refuse management) to be used.   --Supervise and make assignments to any exterminators engaged in preparing and using traps, rodenticides, stoppage equipment, etc. and supervise the cleaning and repair of equipment.  --Order necessary supplies and equipment, and keeps related records and ensure the safe storage and cautious use of the various poisons employed in exterminating operations.   --Supervise the preparation of the various substances used in exterminating.   --Make recommendations for improving exterminating methods.  -- Keep records of exterminating operations and makes reports thereof. May be required to perform exterminating/stoppage duties.  -- Coordinate follow-up with DOHMH exterminator when treatment/stoppage is necessary.</t>
  </si>
  <si>
    <t>--Excellent verbal, written, and interpersonal skills  - A Category 8 Exterminator license (Public Health) would be a plus.</t>
  </si>
  <si>
    <t>Apply online with a cover letter to https://a127-jobs.nyc.gov/.  In the Job ID search bar, enter: job ID number #241983  We appreciate the interest and thank all applicants who apply, but only those candidates under consideration will be contacted.</t>
  </si>
  <si>
    <t>IP Telephony Design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</si>
  <si>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IP Telephony Design Engineer reporting to the IT Services division. Responsibilities include: Design, engineer, deploy 8 CUCM, Unity Connection, Presence and SME clusters; perform CUCM LDAP integrations; develop best practice DR designs, standards compliance and dial-plan enhancements; document network elements and devices that are part of the enterprise infrastructure and develop operational run books and detailed network diagrams; interface with DoITT teams to ensure that all changes flow efficiently; oversee design and code router/switch configurations including but not limited to QoS, multicasting, ISDN, HSRP and advanced gateway configurations; provide Level 3 support for IP Telephony issues; install and configure, upgrade of Cisco Unified Call Manager (CCM) 9.X/ 10.X, Unity Connection 9.X/ 10.X; deploy and support Cisco Jabber video and Jabber mobile clients; perform the integration of Cisco Unified Unity Connection servers with Active Directory and Exchange for unified messaging; perform SRST implementation on various platforms; participate in program activities within an established project methodology, including status reporting and strategic planning; coordinate and oversee special projects and initiatives as assigned.</t>
  </si>
  <si>
    <t>The preferred candidate should possess the following: 3+ years of experience with IP switches/router/based networks; knowledge of IP addressing and subnetting (IPv4/6); advanced installation/troubleshooting experience of Cisco hardware/IOS software, including 28xx, 29xx, 38xx, and 39xx series routers; 3+ years of experience with design, deploying and management of Unified CUCM 8.x/9.x/10.x and Cisco Unity Connection 8.x/9.x; knowledge on Cisco HCS 8.X or 10.X versions is a plus; extensive experience with CUCM dial-plans, H.323 and SIP trunks, voice encryption and CUCM enterprise parameters; experience with Carrier SIP trunks, ACEM Packet and Session management highly desired; knowledge of UCCE/UCCX; demonstrated experience working with technical and non-technical staff; knowledge and troubleshooting skills in VMware and virtual environments; outstanding collaboration and team building skills; strong written and verbal communication skills; excellent analytic, organization, presentation and facilitation skills; ability to handle multiple tasks under tight deadlines.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</si>
  <si>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#241985 For all other applicants, please go to www.nyc.gov/jobs/search and search for Job ID #241985 -or-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</si>
  <si>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Communinity Assistant, Bureau of STD Prevention and Control/STD Clinic Ops &amp; Patient Srvs</t>
  </si>
  <si>
    <t>**Community Assistant  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DUTIES WILL INCLUDE BUT NOT BE LIMITED TO:   --Registering patients and scheduling follow-up appointments.  -- Answering telephone calls and relaying messages.  --Providing results to patients and information to the public.  -- Maintaining patient records and/or charts.  --Recording patient results and other information in the EMR (Electronic Medical Record) system and other records.  --Compiling statistical data and reports for distribution.</t>
  </si>
  <si>
    <t>Bi Lingual: English/Spanish</t>
  </si>
  <si>
    <t>Apply online with a cover letter to https://a127-jobs.nyc.gov/  In the Job ID search bar, enter: job ID number # 241709.    We appreciate the interest and thank all applicants who apply, but only those candidates under consideration will be contacted.</t>
  </si>
  <si>
    <t>Change Management Operations Specialist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</si>
  <si>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Change Management Operations Specialist reporting to the IT Services Division. Responsibilities will include: Work with teams to integrate change management activities into the overall project plan; identify performance gaps, and work to develop and implement corrective actions; identify potential risks and anticipated points of resistance, and develop specific plans to mitigate or address the concerns; work with agencies to help them conform to Change Management procedures/and operations; provide direct support and coaching to front-line Operations managers and supervisors as they help their direct reports through transitions; help drive process/procedure improvements; participate in and support the running of Change Advisory Board (CAB) meeting to review technical changes; effectively and efficiently communicate change impact assessment and change adoption status to business and IT stakeholders; conduct post implementation CAB review meetings ensuring changes have met their objectives and provide feedback on corrective and preventative actions as needed; create statistical reports in Excel; work to drive faster adoption, higher ultimate utilization and greater proficiency of the changes that impact employees in the organization to increase benefit realization, value creation, and the achievement of results and outcomes; review and approve/reject changes based on a situational awareness of the details of the change and the groups being impacted by the change in support of day to day operations; coordinate Change Management scheduling conflicts/deviations; identify change impacts as a result of proposed process and/or organizational changes; and perform special projects and initiatives as assigned.</t>
  </si>
  <si>
    <t>For City employees, please go to Employee Self Service (ESS), click on Recruiting Activities &gt; Careers, and search for Job ID #241729 For all other applicants, please go to www.nyc.gov/jobs/search and search for Job ID #241729 -or-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</si>
  <si>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PHYSICIAN'S ASSISTANT, LEVEL II</t>
  </si>
  <si>
    <t>PHYSICIANS ASSISTANT</t>
  </si>
  <si>
    <t>The Personnel Bureau of the NYPD seeks a NYS Certified Physician's Assistant for its Medical Division activities   Duties will include medical screening of Police Officer candidates by reviewing applicant medical histories, performing physical examinations and medical document reviews, as well as performing screening examinations on our Mobile Health Van, Wellness Fairs, and other health-related venues, under the supervision of NYPD Police Surgeons.</t>
  </si>
  <si>
    <t>Qualification Requirements  A current New York State Registration as a Physician's Assistant.    Special Note  To be eligible for placement in Assignment Level II, individuals must have 3 years of satisfactory, full-time experience as a Physician's Assistant. NCCPA board certification may be substituted for one year of the required experience.</t>
  </si>
  <si>
    <t>7.5 Hours Daily Monday-Friday</t>
  </si>
  <si>
    <t>52-35 58Th St., Woodside, Ny</t>
  </si>
  <si>
    <t>Bldg Mgnt Office</t>
  </si>
  <si>
    <t>Under supervision, operates, maintains and adjusts steam power plant and electro-mechanical building equipment; Operates, maintains and adjusts boilers, furnaces engines, pumps, heat exchanger, generators, motors equipment for heating, ventilating, air conditioning, lighting and associated equipment in public buildings, municipal pumping stations and incinerators.  Makes periodic inspections of equipment and minor repairs to such equipment.  Performs preventive maintenance.  Takes responsible charge of a watch, and while so engaged is responsible for and directs subordinate personnel.  May operate control consoles in control rooms.  Prepares requisitions for materials and spare parts.  Instructs and trains subordinates and other personnel.  Reads and logs meter gauges and other recording devices.  Keeps records and makes reports.  As directed, inspects low pressure boilers in accordance with unified inspection procedure instituted by the New York City Department of Buildings.</t>
  </si>
  <si>
    <t>Varies</t>
  </si>
  <si>
    <t>The New York City Law Department is accepting applications from applicants who graduated law school in December 2015 or in 2016 for entry level Assistant Corporation Counsel positions to start in the Fall of 2016.  These attorneys will perform basic legal tasks appropriate to their level of education and experience and, until admitted to the Bar of the State of New York, in a manner consistent with the Appellate Division practice orders.  Depending upon the division to which they are assigned, they will draft briefs, pleadings and motions, perform legal research, take depositions, interview witnesses, draft contracts, draft legislation and make court and administrative agency appearances.  Applicants may be placed in any division of the Law Department based on needs of the Law Department.  Applicants selected to be in the Tort or Family Court Divisions may be placed in offices located in any of the five New York City Boroughs.</t>
  </si>
  <si>
    <t>Applicants must have graduated from an ABA approved law school in December 2015 or in 2016.  Applicants must sit for the first available administration of the New York State Bar Exam following graduation and must sit for the Multi-State Professional Responsibility Exam (MPRE) prior to commencing employment.  Applicants must possess strong oral and written communication skills, and good interpersonal skills.</t>
  </si>
  <si>
    <t>Psychiatric Nurse</t>
  </si>
  <si>
    <t>Candidate must possess a Registered Nurse license with a minimum of three to five years of experience in mental health settings preferably in an inpatient pediatric psychiatry unit.  Experience with foster care and juvenile justice preferred. Candidate should show efficiency in Word, Excel</t>
  </si>
  <si>
    <t>Clerical Support,  Public Health Engineering</t>
  </si>
  <si>
    <t>The Bureau of Environmental Sciences and Engineering (ESE) is looking to hire Clerical Support for the newly created Office of Building Water Supply Oversight (OBWSO). The Clerical Support Staff will be responsible for carrying out the goals of the program which will be to prevent illness caused by poorly maintained and managed building water supply and distribution systems in more than 10,000 New York City buildings. As support staff the candidates will provide various administrative duties necessary to the function of a program that will be responsible for implementing the first proactive inspection program for cooling towers in the United States; educating building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DUTIES WILL INCLUDE BUT NOT BE LIMITED TO:   --Checking records and forms submitted by building owners/managers for accuracy and conformity with established policy and procedures.  --Verifying submitted information against information in computerized systems.  --Contacting building owners/managers (by phone and email) to request needed information.  --Performing data entry and other clerical activities on a personal computer.  --Identifying and referring cases for follow-up to appropriate staff.  --Supporting day-to-day office function, such as receiving and unpacking supplies and materials and operating office machines.</t>
  </si>
  <si>
    <t>Experience in Microsoft Office Excellent communication skills    **THE MAXIMUM TENURE FOR THIS TITLE IS TWO (2) YEARS.</t>
  </si>
  <si>
    <t>Apply online with a cover letter to https://a127-jobs.nyc.gov/.  In the Job ID search bar, enter: job ID number #241504.   We appreciate the interest and thank all applicants who apply, but only those candidates under consideration will be contacted.</t>
  </si>
  <si>
    <t>Supervising Budget Analyst Early Care &amp;Education</t>
  </si>
  <si>
    <t>New York City residency required within 90 days of appointment</t>
  </si>
  <si>
    <t>Public Heatlth Adviser, Bureau of Sexually Transmitted Disease Control/STD Case Invstgn &amp; Partner Srv</t>
  </si>
  <si>
    <t>**OPEN TO EMPLOYEES WHO ARE CURRENTLY SERVING AS PUBLIC HEALTH ADVISERS. YOU MUST CLEARLY STATE YOUR CIVIL SERVICE STATUS ON YOUR RESUME OR COVER LETTER. ALL OTHER CANDIDATES WILL NOT BE SELECTED.  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The Public Health Advisor will be assigned  within the STD clinic setting and will perform the following duties:  1)	Conduct confidential interviews in order to identify and bring for evaluation and/or treatment those contacts, suspects or associates at risk as well as providing education and risk reduction messages, emergency contraction and family planning referrals.   2)	Perform STD case management activities on designated patients in order to facilitate disease intervention; perform pouch management activities in order to expedite and ensure disease intervention for assigned patients.   3)	Perform confidential field investigations per bureau protocol in order to refer patients, contacts,  associates and suspects for exams and/or treatments.   4)	Maintain liaison with health care providers and others including public and private agencies to expedite the efficient follow-up and treatment of patients at risk.  5)	Collect blood specimens for testing and perform HOV Rapid Screening test.</t>
  </si>
  <si>
    <t>Apply online with a cover letter to https://a127-jobs.nyc.gov/.  In the Job ID search bar, enter: job ID number # 241728 :    We appreciate the interest and thank all applicants who apply, but only those candidates under consideration will be contacted.        STD Case Invstgn &amp; Partner Srv</t>
  </si>
  <si>
    <t>Environmental Engineering Intern</t>
  </si>
  <si>
    <t>1. A Baccalaureate degree in environmental, chemical, mechanical, petroleum, aeronautical, or materials engineering from an accredited college.    A Baccalaureate degree in engineering technology is not acceptable.</t>
  </si>
  <si>
    <t>EIT/FE certification is preferred.</t>
  </si>
  <si>
    <t>Appointments are subject to OMB approval. For additional information about DEP, visit  www.nyc.gov/dep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</si>
  <si>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</si>
  <si>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Apply online with a cover letter to https://a127-jobs.nyc.gov/.  In the Job ID search bar, enter: job ID number # 241730.    We appreciate the interest and thank all applicants who apply, but only those candidates under consideration will be contacted.</t>
  </si>
  <si>
    <t>Attorney Level-IV</t>
  </si>
  <si>
    <t>350 St. Marks Pl., Staten Isla</t>
  </si>
  <si>
    <t>Family Court Legal Svcs-Fcls</t>
  </si>
  <si>
    <t>2501 Grand Concourse</t>
  </si>
  <si>
    <t>Bronx Zone Z (DCP)</t>
  </si>
  <si>
    <t>Survey Methodologist</t>
  </si>
  <si>
    <t>Preference will be given to the following education, experience and skills:  Masters or Doctoral Degree in Survey Methodology preferred. Degrees in other related field will also be considered;  At least 2-3 years of experience conducting survey research, including working knowledge of the following: reliability and validity, sampling, questionnaire design, primary data collection, weighting, and data management;  Experience in designing and using complex survey weights including replicate weights;  Experience in designing questionnaires for various modes of data collection;   Literacy in at least one of the following sets of statistical methods: econometrics, spatial analysis, hierarchical modeling and/or survey analysis;  Fluency in multivariate (OLS) regression and categorical data analysis, as well as assumptions underlying such methods;  Mastery of statistical software such as Stata or SAS;  Proven desire to learn by doing and work hard to ensure the highest quality work product;  Energetic, pro-active, independent, and intellectually-curious;  Strong written and oral communications skills;  Strong technical documentation skills.   The following are additional desired attributes:  Understanding of housing policy, concepts and theories;  Experience conducting primary data collection is preferred;  Experience designing experimental modules within long term survey efforts;  Experience with cognitive testing of survey questions.</t>
  </si>
  <si>
    <t>Training Specialist</t>
  </si>
  <si>
    <t>Personnel</t>
  </si>
  <si>
    <t>Public Safety Cyber Operations Specialist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</si>
  <si>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Public Safety Cyber Operations Specialist reporting to the IT Security Division. Responsibilities will include: Perform IT Security operational duties; monitor and manage the 9-1-1 public safety security infrastructure for the City of New York, which includes Next Generation Firewalls (NGFW), threat intelligence feed integration, web content filtering system, and advanced malware detection system; respond to security incidents and resolve security related change requests on a daily basis; participate in daily change management review meetings. Has strong understanding of NetFlow collection, proxy servers, web content filtering systems, malware filtering system, security incident response platforms, external DNS systems, Kerberos authentication, IPS, IDS, and HIPS. Working knowledge on TACACS and RADIUS, comprehensive knowledge on digital certificate signing and multi-factor authentication technologies; and perform special technology projects and initiatives as assigned.</t>
  </si>
  <si>
    <t>Special Note:  In order to be considered for this position, you must have recently filed for the Computer Specialist (Software) Exam or have a permanent Computer Specialist  (Software) title. For more information regarding the civil service process, please visit the DCAS website at: http://www.nyc.gov/html/dcas/html/work/work.shtml</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</si>
  <si>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#241809 For all other applicants, please go to www.nyc.gov/jobs/search and search for Job ID #241809 -or-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</si>
  <si>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Asthma Program Social Worker, Bureau of School Health/SH Medical</t>
  </si>
  <si>
    <t>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The Asthma Program Social Worker will be expected to provide case management consultation, support, and supervision to case workers assigned to high risk asthmatic students.  Under general direction of the Program Director, the Consultant Social Worker will:   - Supervise a team of asthma case managers across multiple schools.  -- Monitor implementation of case management plans and their outcomes.  --Develop and implement case management protocols as needed.  --Facilitate group case reviews with case managers and OSH nurse and physicians.  -- Serve as an educational resource for students and families regarding asthma treatment and control.  --Coordinate ongoing training and support for asthma case managers.</t>
  </si>
  <si>
    <t>--Certified/Licensed Social Worker with a Master's Degree in Social Work Bilingual/Spanish speaker  --Experience working in low-income communities desired   --Experience working with families  --Excellent interpersonal, written and oral communication skills.</t>
  </si>
  <si>
    <t>Apply online with a cover letter to https://a127-jobs.nyc.gov/.  In the Job ID search bar, enter: job ID number # 241460.   We appreciate the interest and thank all applicants who apply, but only those candidates under consideration will be contacted.</t>
  </si>
  <si>
    <t>CRIMINALIST, LEVEL IB</t>
  </si>
  <si>
    <t>150-14 Jamaica Ave</t>
  </si>
  <si>
    <t>Police Lab/Civilian</t>
  </si>
  <si>
    <t>ASSISTS AND RECEIVES TRAINING IN COLLECTION OF EVIDENCE AND IN PERFORMING SCIENTIFIC LABORATORY ANALYSES AND TESTING OF EVIDENTIARY MATERIAL.  PERFORMS CHEMICAL, PHYSICAL, EVIDENCE AND CONTROLLED SUBSTANCES.  TRAINED IN ROUTING REPAIRS AND PREVENTIVE MAINTENANCE AND CALIBRATION OF LABORATORY EQUIPMENT AND ANALYTICAL INSTRUMENTS.  RESEARCHES AND IS TRAINED IN PROPER LABORATORY STANDARDS AND QUALITY CONTROL PROCEDURES.  REVIEWS BOOKS, JOURNALS AND TECHNICAL MANUALS; ASSEMBLES DATA AND PREPARES PRELIMINARY REPORTS.</t>
  </si>
  <si>
    <t>35 HOURS WEEKLY MONDAY-FRIDAY</t>
  </si>
  <si>
    <t>60 Bay St. S.I. Ny</t>
  </si>
  <si>
    <t>Tort: Staten Island (Part-Time</t>
  </si>
  <si>
    <t>Candidates must be admitted and in good standing with the NYS Bar and have at least one year of litigation experience, preferably in personal injury law, following graduation from an ABA accredited law school. Candidates must possess exceptional organizational abilities; strong legal analytical skills; solid knowledge of municipal tort law, the CPLR, and evidentiary issues; solid knowledge of and experience in personal-injury-case evaluation and valuation of injuries; strong interpersonal skills; and excellent judgment.</t>
  </si>
  <si>
    <t>Asthma Health Educator,  Bureau of School Health/SH Medical</t>
  </si>
  <si>
    <t>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The Asthma Health Educator will be expected to provide health education, support and referrals for families of students with asthma and communicate to OSH and community providers on asthma management and social services needs of students and families.   Under the supervision of Asthma Program Consultant Social Worker, the Asthma Health Educators will:   -- Provide direct education to students and families on asthma control measures.  -- Participate in case management meetings with OSH physicians and nurses to consult on student and families enrolled in the program to ensure all needs are being addresses and services coordinated.  -- Provide appropriate referrals for families for social support and pest control.  -- Lead educational sessions for families and school staff as needed.  -- Work closely with school and community-based organization staff on family engagement and school-wide education on asthma.  -- Communicate to gather and share information with external providers and partners to better coordinate care for students.  -- Record all activities in the electronic student health record.</t>
  </si>
  <si>
    <t>Apply online with a cover letter to https://a127-jobs.nyc.gov/.  In the Job ID search bar, enter: job ID number # 241469.   We appreciate the interest and thank all applicants who apply, but only those candidates under consideration will be contacted.</t>
  </si>
  <si>
    <t>Green Infrastructure Horticulturist</t>
  </si>
  <si>
    <t>ADMINISTRATIVE HORTICULTURIST</t>
  </si>
  <si>
    <t>1. A baccalaureate degree from an accredited college with major study in horticulture, arboriculture, or landscape architecture and four years of full-time, paid experience in horticultural work of which two (2) years must have been in a supervisory, administrative, consultative, managerial, or executive capacity; or    2. A satisfactory equivalent. However, all candidates must have at least a high school diploma or evidence of having passed an examination for a high school equivalency diploma and one year of supervisory, administrative, consultative, managerial, or executive experience as described above.</t>
  </si>
  <si>
    <t>For additional information about DEP, visit www.nyc.gov/dep All Appointments are subject to OMB Approval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</si>
  <si>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</si>
  <si>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Director of Task Orders and Change Orders</t>
  </si>
  <si>
    <t>Agency Chief Contracting off</t>
  </si>
  <si>
    <t>Hands on experience in procurement functions, entering and retrieving data from automated information systems, specifically VENDEX, Financial Management System, Infoadvantage, and Automated Procurement Tracking System is highly desirable. Significant training in the Citys Procurement rules is required as evidenced by attendance to the Mayors Office of Contract Services, Procurement Training Institute. Excellent desktop computer application knowledge and skills, and excellent writing skills are required.</t>
  </si>
  <si>
    <t>For City Employees, please go to Employee Self Service (ESS), click on Recruiting Activities/Careers and Search for Job ID # 241882.  For all other applicants, please go to www.nyc.gov/jobs, go to Search for Open NYC Jobs and click on Non-Employee Login to search for Job ID # 241882.  Do not e-mail, mail or fax your resume to DDC directly. No phone calls will be accepted.</t>
  </si>
  <si>
    <t>Public Health Advisor,  Bureau of School Health/SH Reproductive Health</t>
  </si>
  <si>
    <t>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The Public Health Advisers will perform the following duties:   --Conduct health education sessions (classroom, small group or individual) to high school student population with special emphasis on adolescent sexuality and reproductive health.  --Help prepare the clinical sessions, and assist the clinical staff during the medical session and assist in the follow-up.  -Create and update school health records, and assist in maintaining, organizing and monitoring inventory of all educational materials.  --Establish and maintain a working relationship with school personnel and develop effective means for publicizing the reproductive health education program to the school community.  --Perform simple first aid and participate in agency-wide activities for Emergency Preparedness.</t>
  </si>
  <si>
    <t>Excellent interpersonal, presentation and communication skills.</t>
  </si>
  <si>
    <t>Apply online with a cover letter to https://a127-jobs.nyc.gov/.  In the Job ID search bar, enter: job ID number # 241478.  We appreciate the interest and thank all applicants who apply, but only those candidates under consideration will be contacted.</t>
  </si>
  <si>
    <t>Public Health Adviser, Bureau of School Health/SH Medical</t>
  </si>
  <si>
    <t>**OPEN TO EMPLOYEES WHO ARE CURRENTLY SERVING AS PUBLIC HEALTH ADVISERS. YOU MUST CLEARLY STATE YOUR CIVIL SERVICE STATUS ON YOUR RESUME OR COVER LETTER. ALL OTHER CANDIDATES WILL NOT BE SELECTED.  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Under the direct supervision of the Program Manager will train case managers in the performance specifically to asthma activities, techniques and the application of disease control principles and methods.   --Orientation with social workers for the case managers in field techniques, health testing and skills for both ACMP and TEAM programs.   --Evaluate employees' performance and discuss with Program Manager and social workers evaluation of the employees.  --Serve as team leader to evaluate the quality of asthma techniques and presentations.  --Supervise the conduct of and may conduct interview/counseling specifically on asthma.  --Visit professionals involved in health care in a variety of settings.  --May be assigned to a field site when needed.</t>
  </si>
  <si>
    <t>Apply online with a cover letter to https://a127-jobs.nyc.gov/.  In the Job ID search bar, enter: job ID number #  241484.  We appreciate the interest and thank all applicants who apply, but only those candidates under consideration will be contacted.</t>
  </si>
  <si>
    <t>Director of Purchasing</t>
  </si>
  <si>
    <t>Under the direction of the Deputy ACCO of Procurement, Planning and Reporting, the Director of Purchasing will be responsible for the procurement portfolio that includes all procurement actions, compliance, tracking and reporting associated with the following procurement methods: micro and small purchases, and purchase orders. Responsibilities include but are not limited to: direct training and supervision of the staff overseeing the purchasing of both Capital and Expense funded goods and services, using the micro and small purchase procurement methods; manage the development of tracking systems to allow for efficient and prompt reporting on solicitations, awards and other compliance and performance metrics; and, ensure that files and documents are properly maintained for audit purposes.  The Director will provide guidance and support to Agency staff in the procurement of goods and services utilizing the aforementioned methods; and, provide oversight and timely approvals and data entry of the procurements and associated documents to ensure that the City obtains fair prices, high quality and timely delivery of essential goods and services, while safeguarding the integrity of the procurement process.  In addition, coordinate contract procurement processes with oversight agencies including the Mayor's Office of Contract Services, the Department of Citywide Administrative Services, the Department of Information Technology, and the Office of the NYC Comptroller.  S/he will participate in meetings and telephone discussions in order to coordinate receipt of paperwork necessary for progressing procurement actions and requests, and monitor approval of procurement actions from other oversight and related agencies.</t>
  </si>
  <si>
    <t>For City Employees, please go to Employee Self Service (ESS), click on Recruiting Activities/Careers and Search for Job ID # 241883.  For all other applicants, please go to www.nyc.gov/jobs, go to Search for Open NYC Jobs and click on Non-Employee Login to search for Job ID # 241883.  Do not e-mail, mail or fax your resume to DDC directly. No phone calls will be accepted.</t>
  </si>
  <si>
    <t>For City Employees, please go to Employee Self Service (ESS), click on Recruiting Activities/Careers and Search for Job ID # 241903.  For all other applicants, please go to www.nyc.gov/jobs, go to Search for Open NYC Jobs and click on Non-Employee Login to search for Job ID # 241903.  Do not e-mail, mail or fax your resume to DDC directly. No phone calls will be accepted.</t>
  </si>
  <si>
    <t>ADMINISTRATIVE CONTRACT SPECIALIST, M-I</t>
  </si>
  <si>
    <t>Deputy Comm Mgt &amp; Budget Civ</t>
  </si>
  <si>
    <t>Proven supervisory skills working with project team members; thorough knowledge of the procurement process; excellent technical, analytical, verbal and writing skills and familiarity with Microsoft Office Suite including Excel, PowerPoint and Project.</t>
  </si>
  <si>
    <t>SPECIAL NOTE 1. Selected candidate will be required to provide a DNA sample by swabbing. 2. In case of an emergency, your position may be designated as essential staff.   PREFERED SKILLS Must have the ability to multi-task in a fast paced environment.  Knowledge of Procurement Policy Board Rules, MOCS, Comptrollers Directives, FMS and VENDEX.  Computer literate with strong working skills in Microsoft Word and Excel. Excellent written, communication and interpersonal skills. Detail-oriented and ability to prioritize and multi-task a diverse portfolio. Problem anticipation, prevention, and resolution.</t>
  </si>
  <si>
    <t>TO APPLY, PLEASE SUBMIT RESUME AND COVER LETTER TO: https://a127-jobs.nyc.gov.  JOB ID #241921  NO PHONE CALLS</t>
  </si>
  <si>
    <t>Agency Attorney</t>
  </si>
  <si>
    <t>Supervisor of Purchasing</t>
  </si>
  <si>
    <t>Only candidates who are permanent in the Principal Administrative Associate title or those who are reachable on the current Principal Administrative Associate list (Exam # 8068) may apply. Please include a copy of your Notice of Result card or indicate you are already permanent in the title. Failure to do so will result in your disqualification.  Under the direction of the Director of Purchasing, with wide latitude for the exercise of judgment, the candidate recruited will serve as Supervisor. The procurement portfolio includes all procurement actions, compliance, tracking and reporting associated with the following procurement methods: micro and small purchases, and purchase orders. Responsibilities include but are not limited to: supervise the staff overseeing the purchasing of both Capital and Expense funded goods and services using the micro and small purchase procurement methods; assist with the development of tracking systems to allow for efficient and prompt reporting on solicitations, awards and other compliance and performance metrics; ensure that files and documents are properly maintained for audit purposes; and provide guidance and support to Agency staff in the procurement of goods and services utilizing the aforementioned methods.  The Supervisor will ensure that the Purchasing team is providing oversight and timely approvals and data entry of the procurements and associated documents to ensure that the City obtains fair prices, high quality and timely delivery of essential goods and services, while safeguarding the integrity of the procurement process; and work closely with the Director of Purchasing to coordinate contract procurement processes with oversight agencies including the Mayor's Office of Contract Services, the Department of Citywide Administrative Services, the Department of Information Technology, and the Office of the NYC Comptroller. In addition, participate in meetings and telephone discussions in order to coordinate receipt of paperwork necessary for progressing the procurement action and request and monitor approval of procurement actions from other oversight and related agencies.</t>
  </si>
  <si>
    <t>For City Employees, please go to Employee Self Service (ESS), click on Recruiting Activities/Careers and Search for Job ID #241905.   For all other applicants, please go to www.nyc.gov/jobs, go to Search for Open NYC Jobs and click on Non-Employee Login to search for Job ID # 241905.   Do not e-mail, mail or fax your resume to DDC directly. No phone calls will be accepted.</t>
  </si>
  <si>
    <t>INSPECTOR GENERAL</t>
  </si>
  <si>
    <t>All current City Employees may apply by going to Employee Self Service (ESS) http://cityshare/ess  Click on Recruiting Activities/Careers and Search for Job ID# 241928.  All other applicants, please go to www.nyc.gov/career/search  and search for Job ID# 241928.  Please do not email, mail or fax your resume to DOI directly.</t>
  </si>
  <si>
    <t>Division PS &amp; OTPS Analyst, Division Management, Administration/EH Administration/Support</t>
  </si>
  <si>
    <t>The mission of the Division of Environmental Health (EH) is to protect and reduce incidence of illness and injury caused by environmental health hazards and promote the health of all New Yorkers through the services provided by the seven Bureaus that comprise the Division: Division Management, Child Care, Food Safety Community Sanitation, Environmental Disease and Injury, Environmental Sciences and Engineering, Veterinary and Pest Control Services, and Environmental Surveillance and Policy.    Under the general direction of the Executive Director of Administration for Division of EH, with extreme latitude for independent decision making, initiative, and judgment the PS/OTPS Analyst will:  -	Oversee EHS Division P-Card purchases for all 8 Bureaus, review various P-Card holder purchases.  Provides monthly summary reports for Executive Director of Administration approval.  -	Prepare, revise and maintain EH Division document library and templates for OTPS and ensures division wide compliance.  -	Bi-weekly reconciliation of EHS Division PS Reports for CTL &amp; Grant funds.  Works closely with EH Director of Human Resources and unit staff to ensure PATS actions are properly coded and have sufficient funds.  -	Reconciles EH Division reports with Finance applications (BMS, PECOS).  -	Functions as EH Division reviewer for Miscellaneous and Personal expenses, and custodian for MetroCard (distribution and inventory).  -	Approves actions in DOHMH systems:  ConTrak, BMS, PAYRS.   -	Assists Executive Director of Administration and Fiscal Administrator with special projects; prepares reports; and backfills for other staff as needed.  The Division of Environmental Health Services is centralizing its administrative services as instructed by First Deputy Commissioner in order to streamline services and minimize costs.  The Division PS &amp; OTPS Analyst will provide professional consultation to Senior Management and will work closely with Assistant Commissioners and designees to ensure Bureau budgets are spend down in a timely manner. This position is critical to EH Division as it will manage a large portfolio of CTL and grant funds which require an experienced analyst.</t>
  </si>
  <si>
    <t>Apply online with a cover letter to https://a127-jobs.nyc.gov/.  In the Job ID search bar, enter: job ID number # 241912.    We appreciate the interest and thank all applicants who apply, but only those candidates under consideration will be contacted.</t>
  </si>
  <si>
    <t>Director of  NYC Records Management</t>
  </si>
  <si>
    <t>Municipal Records Center</t>
  </si>
  <si>
    <t>1. Certified Records Manager (CRM). Five years of experience setting and implementing policy and  managing records in complex organizations.  2. Must have overseen projects, from inception to completion, to integrate electronic record management systems with business operations.  3. Five years of working with digital repositories and/or special collections. Experience with digitization projects, database management systems. 4. Excellent organizational, communication and project management skills with a track record of planning and implementing large projects. 5. Technical skills and knowledge including current metadata schemes and standards (EAD, MODS, METS, XML/XSL and other data structure standards) relevant to the archival control of digital collections, long- term storage planning and digital asset management systems 6.Three or more years of supervisory experience.</t>
  </si>
  <si>
    <t>Click ''Apply Now''  NO E-MAILS, PHONE CALLS, FAXES OR PERSONAL INQUIRIES PERMITTED. NOTE: ONLY THOSE CANDIDATES UNDER CONSIDERATION WILL BE CONTACTED.  APPOINTMENTS ARE SUBJECT TO OFFICE OF MANAGEMENT AND BUDGET (OMB) APPROVAL.</t>
  </si>
  <si>
    <t>Day - Due to the necessary technical management duties of this position, candidate may be required to be on call and/or work various shifts such as weekends and/or evening shifts.</t>
  </si>
  <si>
    <t>Chief, Enterprise Program Management Information System</t>
  </si>
  <si>
    <t>1.	BS or MS in Information Systems, Computer Science, Information Technology or Business or equivalent  2.	10+ years of experience in participating and/or leading business process reengineering with structured methods 3. 	Strong organization, writing and communication skills 4. 	Project Management experience with track record of successful implementation of PMIS like systems. 5. 	Working knowledge of MS Azure, e-Builder, Tableau software.</t>
  </si>
  <si>
    <t>35 hours week/day shift</t>
  </si>
  <si>
    <t>Construction Project Manager II</t>
  </si>
  <si>
    <t>1. Thorough knowledge in all areas of design and construction, including City, State, and Federal regulations and      procedures, and methods and standards for both the preservation and new construction of multi-family housing. 2.  Knowledge of construction contracts and documents, scheduling, site safety, cost and controls. 3.  Excellent trade base knowledge and familiarity with New York City government and housing issues.  4.  Ability to work in a fast-paced environment, negotiate with diverse technical specialists, apply independent judgment in technical matters, take initiative, and work effectively with others.   5.  Excellent technical writing, organizational, communication, interpersonal, and negotiation skills.   6.  Demonstrated ability to meet deadlines, coordinate multiple projects at one time, and deal with complex construction issues.   7.  Must possess a motor vehicle driver license valid in the State of New York with no restrictions which preclude the performance of Construction Project Manager work. This license must be maintained for the duration of employment.   8.  Candidate may be subject to a background investigation conducted by the New York City Department of Investigation.</t>
  </si>
  <si>
    <t>AGENCY ATTORNEY, LEVEL III</t>
  </si>
  <si>
    <t>Legal Bureau/Civ and Cadet</t>
  </si>
  <si>
    <t>THIS POSITION IN THE POLICE ACTION LITIGATION SECTION WILL BE RESPONSIBLE FOR PREPARING LEGAL DOCUMENTS, ATTENDING COURT PROCEEDINGS, INTERVIEWING INVESTIGATORS AND WITNESSES, AND RESEARCHING AND ANALYZING LEGAL ISSUES SURROUNDING LAWSUITS BROUGHT AGAINST THE DEPARTMENT.</t>
  </si>
  <si>
    <t>Prefer candidates with civil litigation experience.</t>
  </si>
  <si>
    <t>CLICK THE ''APPLY NOW'' BUTTON</t>
  </si>
  <si>
    <t>35 HOURS WEEKLY, MONDAY-FRIDAY</t>
  </si>
  <si>
    <t>Procurement Analyst</t>
  </si>
  <si>
    <t>**Only candidates who are permanent in the Procurement Analyst title may apply.**  All current City Employees may apply by going to Employee Self Service (ESS) http://cityshare/ess Click on Recruiting Activities/Careers and search for the specific Job ID 241929.  All other applicants, please go to www.nyc.gov/career/search and search for the specific Job ID 241929.   Please do not email, mail or fax your resume to DOI directly. Submissions of resumes does not guarantee an interview. Due to the high volume of resumes DOI receives for positions, only selected candidates will be contacted.</t>
  </si>
  <si>
    <t>College Aide, Epidemiology Administration</t>
  </si>
  <si>
    <t>College Aide (2nd Year Graduate)  The Division Management has an opening for an College Aide in the Fiscal Management and Reporting Unit (FMRU). The FMRU provides budgetary oversight, data management and reporting, and guidance and support for bureaus and programs to ensure core operational activities and contractual initiatives are adequately funded and monitored to enable programs to meet objectives and expenditures are complaint with relevant agency, city, state and federal guidelines. The unit is also responsible for supporting the division in maintaining compliance with administrative, contractual and fiscal policies, rules and regulations involving travel, records management, audits and confidentiality.    DUTIES WILL INCLUDE BUT NOT BE LIMITED TO:   - Extract &amp; compile OTPS data by accessing various DOHMH finance systems, archived internal reports and other resources.  -- Organize, match, clean and prepare data for OTPS Access database import.  -- In coordination with the Assistant Manager, begin to organize the OTPS database framework and provide a workflow.  -- Ensure accurate importation of data.</t>
  </si>
  <si>
    <t>Apply online with a cover letter to https://a127-jobs.nyc.gov/.  In the Job ID search bar, enter: job ID number # 241527.   We appreciate the interest and thank all applicants who apply, but only those candidates under consideration will be contacted.</t>
  </si>
  <si>
    <t>STEAMFITTER'S HELPER</t>
  </si>
  <si>
    <t>STEAM FITTER'S HELPER</t>
  </si>
  <si>
    <t>Building Maintenance/CIV and C</t>
  </si>
  <si>
    <t>Employee will assist in performing work related to installing, maintaining and repairing piping, controls and equipment for heating and cooling systems, compressed air systems, steam and hot water systems and fire suppression and sprinkler systems.</t>
  </si>
  <si>
    <t>35 hours Weekly Monday-Friday</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</si>
  <si>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will file for the examination when there is an open filing period. For more information regarding the civil service process, please visit the DCAS website at: http://www.nyc.gov/html/dcas/html/work/work.shtml</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</si>
  <si>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will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#241945 For all other applicants, please go to www.nyc.gov/jobs/search and search for Job ID #241945 -or-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</si>
  <si>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Administrative Early Childhood Education Consultant, Bureau of Childcare</t>
  </si>
  <si>
    <t>The Bureau of Child Care ensures that child care services in New York City operate in compliance with the New York City Health Code and New York State Social Service regulations, and are licensed or permitted as required by law. The Bureau routinely monitors child care centers, home-based child care programs, after-school programs and summer camps to protect the health and safety of children while in the child care environment. The Bureau seeks to hire an Administrative Early Childhood Education Consultant to serve on its senior leadership team.   DUTIES WILL INCLUDE BUT NOT BE LIMITED TO:   --Interpret NYC Health Code Regulations, NYS Social Service Law and Bureau policies and procedures to ensure consistent application of regulatory requirements.   --Develop and manage activities relative to the Bureau's field operations.  -- Review and inform enforcement actions involving child care providers including suspension and revocation of permits. '  --Conduct literature reviews and analyze child care industry best practices, and make recommendations to Management aimed at continually improving the operations of child care programs.   --Represent the agency at professional conferences and stakeholder meetings with other government agencies and community organizations to further the Bureau's agenda.   --Prepare written reports and presentations, coordinate project timelines, and manage special projects as assigned by the Assistant Commissioner.</t>
  </si>
  <si>
    <t>Apply online with a cover letter to https://a127-jobs.nyc.gov/.  In the Job ID search bar, enter: job ID number # 241631.    We appreciate the interest and thank all applicants who apply, but only those candidates under consideration will be contacted.</t>
  </si>
  <si>
    <t>TO APPLY, PLEASE SUBMIT RESUME AND COVER LETTER TO: https://a127-jobs.nyc.gov.  JOB ID #241636  NO PHONE CALLS PLEASE</t>
  </si>
  <si>
    <t>IT Operations Center Manager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</si>
  <si>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IT Operations Center Manager reporting to the IT Services Division. Responsibilities will include: Manage the operations associated with a team of front line technical staff providing end-to-end support for infrastructure services: includes problem isolation, issue resolution, and escalation management according to pre-defined protocols; manage the identification and escalation for all operational events affecting production environment requiring 24 X 7 X 365 uptime; develop, document, implement and maintain  processes and procedures for the day-to-day operations and the integration of new services into the NOC; generate reports for management in regards to service availability, uptime, and adherence to Standard Operating Procedures and SLAs etc.; facilitate a cohesive communication process across business &amp; IT by orchestrating multiple internal groups towards common goals, including recurring operational performance reviews; provide oversight of related incident management processes including trouble-shooting, approval of quick fixes, and ensuring accurate incident reports &amp; communications; direct responsibility to drive an ongoing incident management process including root cause identification, incident solving, change recommendation and coordination, risk determination, and ongoing communications; provide timely written and verbal status updates to senior management for assigned incidents and problem ticket escalations, and when applicable, coordinate SWAT team (escalated incident management) activities; work across one or more shifts in a 24x7x365 operational team must be available for after hours and weekend calls for problem resolution; challenge the team to minimize adverse impact on business operations when restoring service; coordinate infrastructure and application teams to restore normal service operation as quickly as possible; lead application/infrastructure/ engineering teams to incident resolution, including off-shift and weekend support functions; escalate incidents to senior management as needed, scheduling, facilitating and reconvene meetings for incident and problems; oversee the handling of Urgent incidents as well as any service impacting Incidents; manage special IT projects as assigned; leading and facilitating Root cause analysis, post mortem investigations; ownership, provide oversight to drive root cause determination, risk mitigation, and ensure permanent resolution is put in place.   The position's responsibilities include commitment to and compliance with the City's EEO policy.</t>
  </si>
  <si>
    <t>The preferred candidate should possess the following: Strong leadership qualities and facilitation skills with the ability to lead large groups of technical and operational support through assessment and mitigation activities, facilitate effective bridge lines, and provide required detailed documentation and follow up; must have excellent interpersonal, coordination &amp; communication skills; must be able to easily switch between operational &amp; project management roles Utilize additional ITIL processes on an as needed basis to effectively manage IT services; must have in depth knowledge and experience across key IT architecture layers including business functionality, applications, distributed computing, database systems, and infrastructure; ability to clearly articulate IT governance or ITIL trends, especially process &amp; tool approaches, and communicate the value proposition of these trends to business managers; extensive enterprise incident management experience across several IT disciplines, a fundamental understanding of the agency process and procedures; knowledge and experience working with a wide-range of enterprise technologies; 5 years  experience in a supervisory/management role, managing greater than 20 NOC technical and operational staff; 2 years  supervising/managing a technical service team or network operational management center; familiarity with the following technologies or concepts: Basic LAN/WAN network administration and maintenance practices; in-depth knowledge of system integration and networking architectures; experience with IP switched/router/based networks; general knowledge of Oracle database, Windows 2003/2008/2012, Active directory, group policy, UNIX/Linux, Veritas Storage and Netbackup and their uses in application hosting architecture; knowledge of BMC Remedy, Netcool and Net IQ, cloud-based file sharing, deduplication, Proxy servers, web architecture and various virtualization infrastructure, security operations, intrusion detection, firewalls, Single Sign On (SSO),Enterprise Service Management (ESM) platforms such as remedy; solid communication skills including verbal, written, &amp; presentation; must be proficient with Microsoft excel generating management reports related to service level agreements; proven ability to multitask and perform well under pressure; proven organizational, teamwork, and mentoring skills; professionalism and/or demonstrated customer service skills; knowledge of the ITIL version 3 frameworks; good conflict management skills; Leadership- Capacity, Capability, and Competency, inspire other to take action; exercise influence over a wide range of individuals at all levels of technical &amp; business leadership.</t>
  </si>
  <si>
    <t>For City employees, please go to Employee Self Service (ESS), click on Recruiting Activities &gt; Careers, and search for Job ID #241637 For all other applicants, please go to www.nyc.gov/jobs/search and search for Job ID #241637 -or-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</si>
  <si>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SENIOR PROJECT MANAGER, HUMAN CAPITAL DIVISION</t>
  </si>
  <si>
    <t>DIRECTOR EMPLOYEE MANAGEMENT D</t>
  </si>
  <si>
    <t>Employee Mgmt Div/Civ &amp; Cadet</t>
  </si>
  <si>
    <t>The NYPD is recruiting for a Senior Project Manager in an effort to improve efficiency, increase the use of automation, and promote a greater flow of communication and information.  The selected candidate will report to the Assistant Commissioner, Human Capital Division.    The Senior Project Manager will work closely with all of the sections in the Human Capital Division to review all processes, policies and procedures to identify areas for improvement that will result in increased transparency, effectiveness and efficiency, consistency and customer service for the civilian and uniformed members of service, candidates, and potential applicants.    The Senior Project Manager will conduct research and thorough job analyses, create current and proposed process flows, and make recommendations for improvements.  May be asked to draft new processes, policies and procedures and train impacted staff for approved suggestions.   The Senior Project Manager will also handle special projects as directed and supervise a staff of analysts and administrative staff and handle related assignments.</t>
  </si>
  <si>
    <t>Six years of full-time, progressively responsible personnel administration, experience at least 18 months of which must have been in  a managerial or administrative capacity; or  Education and/or experience equivalent to ''1'' above.  Education may be substituted for the general personnel administration experience described above at the rate of 1 year of college for 6 months of experience up to a maximum of 4 years of college for 2 years of experience.  A Master's degree with a major in management or administration may be substituted for an additional year of the general personnel administration experience.  However all candidates must have eighteen months of managerial or administrative experience.</t>
  </si>
  <si>
    <t>Prefer candidates with at least three years of project management experience in NYC government.  Candidates must have a strong knowledge of NYC human resources policies and procedures and strong writing, presentation and analytical skills.</t>
  </si>
  <si>
    <t>Monday through Friday</t>
  </si>
  <si>
    <t>Supervising Nurse, Bureau of School Health/SH Nursing Services &amp; Prof Dev</t>
  </si>
  <si>
    <t>** OPEN TO PERMANENT PUBLIC HEALTH NURSES ONLY.  YOU MUST CLEARLY STATE YOUR CIVIL SERVICE STATUS ON YOUR RESUME OR COVER LETTER.  ALL OTHER CANDIDATES WILL NOT BE CONSIDERED.  The Family and Child Health Administration (FCH) is a division comprising of the Bureau of School Health (BSH), the Bureau of Maternal Infant &amp; Reproductive Health (BMIRH), the Bureau of Early intervention (BEI) and FCH Administration. BSH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DUTIES WILL INCLUDE BUT NOT BE LIMITED TO:   Under the supervision of the Borough Nursing Director; the Public Health Nurse III will:  --Serve as a resource to the Regional school staff, parents and community agencies.  --Oversee and monitor the implementation of program policies and special projects within an assigned area.  --Supervise and evaluate nursing and paraprofessional staff through field visits.  --Supervise Office of School Health staff within an assigned area.  --Provide assignments and schedules for nursing and paraprofessional staff.  --Utilize Automated Student Health Record (ASHR) to generate reports.  --Conduct in-service trainings and plan staff development activities.  --Participate in recruitment and orientation of new staff and will be responsible for maintaining inventory of medical supplies and equipment within a designed area.  --Serve on emergency teams which are on call for all future bioterrorism attacks within the City of New York as well as all emergencies as directed by the Commissioner of the Department of Health and Mental Hygiene.</t>
  </si>
  <si>
    <t>--Expertise in Planning and Program Development  --Knowledge of DOHMH and DOE personnel policies and procedures  --Excellent interpersonal, communication and presentation skills  --Candidate must be permanent; License and current registration to practice as a Register; At least one year supervisor experience; Experience with program development and conducting presentations.    **ALL CANDIDATES MUS HAVE A NEW YORK STATE LICENSE AND CURRENT REGISTRATION TO PRACTICE AS REGISTERED PROFESSIONAL NURSE. THIS LICENSE MUST BE MAINTAINED FOR THE DURATION OF EMPLOYEMENT</t>
  </si>
  <si>
    <t>Apply online with a cover letter to https://a127-jobs.nyc.gov/.  In the Job ID search bar, enter: job ID number # 241962.    We appreciate the interest and thank all applicants who apply, but only those candidates under consideration will be contacted.</t>
  </si>
  <si>
    <t>THERMOSTAT REPAIRER</t>
  </si>
  <si>
    <t>Plant Mgmt Unit Civ &amp; Cadet</t>
  </si>
  <si>
    <t>Employee will be responsible for HVAC systems installation and maintenance; calibrate thermostats; troubleshoot HVAC split systems and related thermostat equipment; and requisition parts, keep records and supervise assigned personnel as required.</t>
  </si>
  <si>
    <t>Qualification Requirements    1. Five years of full-time satisfactory experience as a thermostat repairer acquired within the last ten years; or    2. At least three years of experience as described in ''1'' above and either sufficient experience in the thermostat repairing field as a helper or apprentice, or sufficient training of a relevant nature acquired in an approved trade, technical or vocational high school to make up the equivalent of the remaining required experience. Six months of acceptable experience will be credited for each year of the above helper or apprenticeship experience or training.</t>
  </si>
  <si>
    <t>35 hours weekly, Monday - Friday</t>
  </si>
  <si>
    <t>Mental Health Services Corp Specialist, Bureau of Mental Health</t>
  </si>
  <si>
    <t>Apply online with a cover letter to https://a127-jobs.nyc.gov/.  In the Job ID search bar, enter: job ID number # 241660.    We appreciate the interest and thank all applicants who apply, but only those candidates under consideration will be contacted.</t>
  </si>
  <si>
    <t>RECORDS OFFICER</t>
  </si>
  <si>
    <t>Current City Employees: Apply via Employee Self-Service (ESS).  Go to Recruiting Activities &gt; Careers &gt; Search Job ID# 241967  Non-City Employees/External Candidates: Apply via NYC Careers. Go to www.nyc.gov/careers/search &gt; Search Job ID# 241967  NOTE: ONLY THOSE CANDIDATES UNDER CONSIDERATION WILL BE   -	AN EQUAL OPPORTUNITY EMPLOYER- Special accommodations will be provided for disabled applicants</t>
  </si>
  <si>
    <t>Project Coordinator</t>
  </si>
  <si>
    <t>9:00AM to 5:00PM</t>
  </si>
  <si>
    <t>Cement Mason</t>
  </si>
  <si>
    <t>CEMENT MASON</t>
  </si>
  <si>
    <t>390 Kent Ave., Brooklyn</t>
  </si>
  <si>
    <t>Asset Mgmt/Painting Shop</t>
  </si>
  <si>
    <t>Please go to www.nyc.gov/jobs or www.nyc.gov/ess for current NYC employees and search for Job ID# 242146.  NO PHONE CALLS, FAXES OR PERSONAL INQUIRIES PERMITTED.  NOTE: ONLY THOSE CANDIDATES UNDER CONSIDERATION WILL BE CONTACTED</t>
  </si>
  <si>
    <t>Director of Qualitative Review &amp; Evaluation Unit</t>
  </si>
  <si>
    <t>Quality Improvement (Qa)</t>
  </si>
  <si>
    <t>The preferred candidate will possess managerial skills sufficient to oversee the duties outlined above, highly developed supervisory skills to lead senior reviewers and analysts on the staff, and sufficient knowledge of frontline practice in the Division of Child Protection to lead the unit, make qualitative judgments and rate frontline practice. In addition, the ability to write and present clear oral summaries of findings is essential for success.</t>
  </si>
  <si>
    <t>Correspondence Coordinator Assistant</t>
  </si>
  <si>
    <t>BCIA/BWT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</si>
  <si>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</si>
  <si>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Capacity Building Analyst</t>
  </si>
  <si>
    <t>Capacity Building</t>
  </si>
  <si>
    <t>Search for the Job ID  #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</si>
  <si>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1.Strong interpersonal skills 2. Strong writing and editing skills 3. Highly detail-oriented, strong organizational skills and proven ability to manage time      efficiently, meet deadlines, and multi-task in a fast-paced environment 4. Knowledge, demonstrated interest, and/or prior work experience in any of the following fields:     investigation, law enforcement, criminal justice, or public service</t>
  </si>
  <si>
    <t>All current City Employees may apply by going to Employee Self Service (ESS) http://cityshare/ess Click on Recruiting Activities/Careers and Search for the specific Job ID# 242382. All other applicants, please go to www.nyc.gov/career/search and search for the specific Job ID# 242382.  Please do not email, mail or fax your resume to DOI directly. Submissions of resumes does not guarantee an interview. Due to the high volume of resumes DOI receives for positions, only selected candidates will be contacted.</t>
  </si>
  <si>
    <t>MOME Director of New Initiatives</t>
  </si>
  <si>
    <t>For City Employees, please go to Employee Self Service (ESS), click on Recruiting Activities &gt; Careers, and search for Job ID #242535 For all other applicants, please go to www.nyc.gov/jobs/search and search for Job ID #242535 -or-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</si>
  <si>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Developer, Bureau of Application Development and Database Administration</t>
  </si>
  <si>
    <t>SENIOR IT ARCHITECT</t>
  </si>
  <si>
    <t>The nation's leading local health department seeks a Sr.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Responsibilities: The candidate will be responsible for the development of new systems as well as enhancement and bug fixes to existing applications.   The candidate will also be responsible but not limited to:  --Work on multiple and simultaneous intranet and public-facing web applications built in .NET of varying degrees of complexity and priorities.  --Work closely with the Development Director and Project Manager to review requirements and provide work effort estimations.    --Provide status updates to project manager and development director.  --Mentor and coach junior developers and provide guidance to their work.  --Review the code of other members in the team.  --Assist the director in developing database design, system architecture, coding, unit testing, and deployment standards.  --Adhere and enforcing all database design, system architecture, coding, unit testing, and deployment standards.  --Create and review technical design documents.  --Resolve all security scan issues identified and create a knowledge-base of common security issues.  --Continuously learn new technologies and participate in adoption of new technologies.</t>
  </si>
  <si>
    <t>1. A baccalaureate degree from an accredited college and six years of satisfactory full-time experience related to the area(s) required by the particular position; or 2. Education and/or experience which is equivalent to  ''1'' above.</t>
  </si>
  <si>
    <t>--Minimum 10 years of strong hands-on experience of application development in .NET  --Prefer at least 2 year experience leading a team of at least 2 developers  --Strong knowledge and experience in C#,.NET 4.0/4.5, MVC4+, ADO.net, and Web Services  --Strong knowledge and experience in of HTML5, CSS, Javascript, JQuery, and Bootstrap  --Strong knowledge and experience developing in Microsoft SQL 2008R2/2012R2 environment   --Experience translating business requirements to technical specifications and database designs   --Ability to work well in a team environment   --Strong oral and written communication skills   --Strong desire to keep up to date on latest technology trends.</t>
  </si>
  <si>
    <t>Apply online with a cover letter to https://a127-jobs.nyc.gov/.  In the Job ID search bar, enter: job ID number # 242533.     We appreciate the interest and thank all applicants who apply, but only those candidates under consideration will be contacted.</t>
  </si>
  <si>
    <t>ADMINISTRATIVE PUBLIC INFORMATION SPECIALIST, M-I</t>
  </si>
  <si>
    <t>Dep Comm Pub Info/Civ and Cad</t>
  </si>
  <si>
    <t>ENGLISH REQUIREMENT:   CANDIDATES MUST BE ABLE TO UNDERSTAND AND BE UNDERSTOOD IN ENGLISH.</t>
  </si>
  <si>
    <t>VARIOUS</t>
  </si>
  <si>
    <t>CONTRACT ANALYST - CONTRACTOR  AND PROCUREMENT REVIEW</t>
  </si>
  <si>
    <t>Contract Administration</t>
  </si>
  <si>
    <t>ASSISTANT BUDGET ANALYST</t>
  </si>
  <si>
    <t>ASSISTANT BUDGET ANALYST (COMP</t>
  </si>
  <si>
    <t>Fiscal &amp; Budget Study</t>
  </si>
  <si>
    <t>1. A baccalaureate degree from an accredited college; or  2. A four-year high school diploma or its educational equivalent and four years of full-time experience in budgetary planning, financial analysis, management or engineering.</t>
  </si>
  <si>
    <t>To apply, please click on the ''APPLY NOW'' button.</t>
  </si>
  <si>
    <t>LONG TERM CARE WEB SENIOR PROJECT LEADER</t>
  </si>
  <si>
    <t>MWBE/Business Services Director</t>
  </si>
  <si>
    <t>Exceptional analytical, communications (written and oral) and presentation skills;  Knowledge of federal, state and local M/WBE mandates, target hiring initatives, Section 3 requirements, and procurement regulations;  Experience managing compliance staff;  Experience in organizational change and program development;  Demonstrated ability to work with diverse groups,solve problems in a fast paced environment and meet tight deadlines;  Strong organizational skills and detail-oriented;  Experience in public speaking, marketing and meeting program goals;  Strong interpersonal skills and ability to work in a team environment  Proficiency in Microsoft Word, Excel, and PowerPoint and database management.</t>
  </si>
  <si>
    <t>1. Familiarity with local and ornamental plant species. 2. New York State Pesticide Applicator License category 3A or 7 a plus. 3. Ability to initiate and complete projects in a timely manner.</t>
  </si>
  <si>
    <t>Duration: The lengths of positions will vary  Fees: Hired candidates will be subject to a processing fee of $54.00.  Hired candidates who are not currently employed by the City will be subject to an $89.75 background check fee.   www.nyc.gov/parks</t>
  </si>
  <si>
    <t>City Employees:  1) Apply through Employee Self Service (ESS) under Recruiting Activities  2) Search for Job ID#: 242407   Include your ERN on all correspondence.  For all other applicants: 1) Go to www.nyc.gov/careers/search    2) Search for Job ID#: 242407</t>
  </si>
  <si>
    <t>Registrar, Bureau of Child Care</t>
  </si>
  <si>
    <t>The Bureau of Child Care ensures that child care services in New York City operate in compliance with the New York City Health Code and New York State Social Service regulations, and are licensed or permitted as required by law.  The Bureau routinely inspects child care centers, home-based child care programs, after school programs and summer camps to protect the health and safety of children while in the child care environment.   DUTIES WILL INCLUDE BUT NOT BE LIMITED TO:   --Provide assistance to child care applicants that will lead to the registration/license of State Modality Child Care and Day Camps Programs.   --Prepare and maintain case folders for applicant documentation.  --Review applications in accordance with State Code to assure completion and accuracy.   --Submit SCR for State Review in a timely fashion.  --Review complete application packages and recommend for license or denial.     --Maintain records and files on provider activity.  --Will be the liaison with child care providers, networks and community based organizations.   --Provide technical assistance to applicants. Will prepare and send standard checklist, compliance letters and other reminders to site operators.  --Maintain professional knowledge of State modalities and assist with other related duties.</t>
  </si>
  <si>
    <t>Apply online with a cover letter to https://a127-jobs.nyc.gov/.  In the Job ID search bar, enter: job ID number # 242554.   We appreciate the interest and thank all applicants who apply, but only those candidates under consideration will be contacted.</t>
  </si>
  <si>
    <t>NYC Media Chief of Staff</t>
  </si>
  <si>
    <t>For City Employees, please go to Employee Self Service (ESS), click on Recruiting Activities &gt; Careers, and search for Job ID #242557 For all other applicants, please go to www.nyc.gov/jobs/search and search for Job ID #242557 -or-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</si>
  <si>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Supervisor, Building Coordination</t>
  </si>
  <si>
    <t>ASSOCIATE REAL PROPERTY MANAGE</t>
  </si>
  <si>
    <t>1. A four-year high school diploma or its educational equivalent and four years of satisfactory, full-time experience in the following: management of residential, commercial, industrial, or waterfront properties, including both renting and operating; or site management or tenant relocation activities in connection with housing or with reconstruction/rehabilitation projects. Such experience must include at least one year of experience supervising other real estate management agents; or    2. A baccalaureate degree from an accredited college and two years of experience described in ''1'' above, including the one year of experience supervising other real estate management agents; or    3. A satisfactory combination of education and/or experience equivalent to ''1'' or ''2'' above. However, all candidates must have the one year of experience supervising other real estate management agents. Education may be substituted for experience on the basis of 60 semester college credits for one year of acceptable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</si>
  <si>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APPLY ONLINE</t>
  </si>
  <si>
    <t>Project Executive</t>
  </si>
  <si>
    <t>Infra-Management Support Ser</t>
  </si>
  <si>
    <t>For City Employees, please go to Employee Self Service (ESS), click on Recruiting Activities/Careers and Search for Job ID #242558 . For all other applicants, please go to www.nyc.gov/jobs, go to Search for Open NYC Jobs and click on Non-Employee Login to search for Job ID #242558. Do not e-mail, mail or fax your resume to DDC directly. No phone calls will be accepted.</t>
  </si>
  <si>
    <t>Public Health Sanitarian, Bureau of Environmental Sciences and Engineering</t>
  </si>
  <si>
    <t>Apply online with a cover letter to https://a127-jobs.nyc.gov/.  In the Job ID search bar, enter: job ID number # 242563.    We appreciate the interest and thank all applicants who apply, but only those candidates under consideration will be contacted.</t>
  </si>
  <si>
    <t>Affordable Neighborhood Cooperative Program Project Manager</t>
  </si>
  <si>
    <t>Knowledge of NYC government and housing issues   Significant experience with housing finance, real estate underwriting and financial feasibility analysis   Project management experience  Strong follow-through and focus on timely results   Excellent analytical, quantitative and research skills   Excellent interpersonal skills  Ability to work effectively in collaboration with others   Excellent written and verbal communication skills   Facility with Microsoft Word &amp; Excel  Fluency in Spanish is highly preferred</t>
  </si>
  <si>
    <t>Retrofit Accelerator Policy Advisor</t>
  </si>
  <si>
    <t>NYSERDA Grant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</si>
  <si>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*****Please Note: This is a long-term grant funded position with an estimated duration of two years.******</t>
  </si>
  <si>
    <t>Apply online with a cover letter to https://a127-jobs.nyc.gov/  In the Job ID search bar, enter: job ID number # 242163.   We appreciate the interest and thank all applicants who apply, but only those candidates under consideration will be contacted.</t>
  </si>
  <si>
    <t>IT- Senior Network Manager</t>
  </si>
  <si>
    <t>MOCS BUSINESS ANALYST</t>
  </si>
  <si>
    <t>P369     TITLE SALARY RANGE: HIRING RATE: $ 75,000 INCUMBENT RATE: UP TO $90,000 MAXIMUM: $90,000</t>
  </si>
  <si>
    <t>External applicants please visit https://a127-jobs.nyc.gov/ to apply to Job ID # 242468. Current NYC employees may apply via Employee Self Service (ESS). While all complete applications will be given consideration, only candidates selected for an interview will be contacted by FISA.   FISA IS AN EQUAL OPPORTUNITY EMPLOYER.</t>
  </si>
  <si>
    <t>Click onthe ''Apply Now'' Button.</t>
  </si>
  <si>
    <t>Intelligence Analyst</t>
  </si>
  <si>
    <t>The New York City Business Integrity Commission is a combined law enforcement and regulatory agency with jurisdiction over the trade waste industry and the public wholesale markets.  Under supervision, the Intelligence Analyst will conduct background investigations of applicants who are seeking public wholesale market and commercial waste removal licensure and registration, as well as conduct intelligence research to aid in criminal and civil investigations.  The candidate must have experience in the use of proprietary databases, collecting and analyzing intelligence and research information, and preparing detailed reports.</t>
  </si>
  <si>
    <t>City employees: https://a127-ess.nyc.gov/psp/prdess/?cmd=login  Non-City candidates: https://a127-jobs.nyc.gov/    Appointments are subject to Office of Management and Budget (OMB) approval.</t>
  </si>
  <si>
    <t>New York City residency is required within 90 days of appointment.</t>
  </si>
  <si>
    <t>MOTI Director of Special Projects</t>
  </si>
  <si>
    <t>The successful candidate should possess the following: Extensive project management experience, helping develop and implement technology projects from start to finish; track record of fostering innovation, prioritizing initiatives, and coordinating the deployment of complex projects across departments and different groups of stakeholders; knowledge and experience working with emerging technologies; exceptionally self-motivated and directed with a keen attention to detail and organization; demonstrated ability to understand the strategic business objectives of the organization and translate a vision into strategies, goals, and plans; experience analyzing, identifying and implementing appropriate business solutions to meet operational needs; strong communication skills to inspire and motivate staff at all levels and develop and maintain effective working relationships with diverse sets of partners within the technology and user community; 10+ years of experience in similar roles; Government experience, PMP certification, and graduate degree preferred.</t>
  </si>
  <si>
    <t>For City employees, please go to Employee Self Service (ESS), click on Recruiting Activities &gt; Careers, and search for Job ID #242166 For all other applicants, please go to www.nyc.gov/jobs/search and search for Job ID #242166 -or-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</si>
  <si>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Policy Writer</t>
  </si>
  <si>
    <t>The candidate should possess excellent writing skills, as well as strong verbal communication skills. The candidate should also possess strong computer skills (e.g., formatting Word documents, creating Excel spreadsheets), and should have experience in conducting research. Additionally, the candidate should also have knowledge of child welfare and juvenile justice statutes, regulations, and policies.</t>
  </si>
  <si>
    <t>Agency Attorney Interne</t>
  </si>
  <si>
    <t>AGENCY ATTORNEY INTERNE</t>
  </si>
  <si>
    <t>Graduation from an accredited United States law school as defined in the Rules of the New York Court of Appeals (Sections 520.3 or 520.5) or admission to the New York State Bar.</t>
  </si>
  <si>
    <t>Preference given to candidates having familiarity with NYC Procurement rules and/or bridge engineering concepts also preferred.</t>
  </si>
  <si>
    <t>All resumes are to be submitted electronically.  Current City Employees:   Please log into Employee Self Service (ESS) at https://hrb.nycaps.nycnet, follow the Careers link and search for Job ID number 242487.  All other applicants: Please go to www.nyc.gov/careers/search and search for Job ID Number 242487.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</si>
  <si>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CITY RESEARCH SCIENTIST, LEVEL II</t>
  </si>
  <si>
    <t>Office Mgmt Analysis &amp; Plan/CV</t>
  </si>
  <si>
    <t>Proficiency in statistical programming (e.g. R, SQL, Python, JavaScript/D3) or the strong desire to learn and self-teach.  Ability to quickly learn new software, including Tableau, IBM Cognos, and internal Department software platforms.  Extensive knowledge of applied statistics, analytics, machine learning, data science or big data tools.  Interest in taking initiative and helping the team discover problems and troubleshoot solutions.  Ability to think creatively, embrace new approaches and pioneer innovative solutions to intricate problems.  Strong written, verbal and interpersonal communication skills.  Ability to write reports, correspondence, literature reviews and memorandums.  Ability to read, analyze and interpret project protocols, general periodicals, professional and academic journals, reports and business correspondence.  Experience working on multiple tasks and assignments while maintaining attention to detail, and the ability to be flexible with changing demands.  Familiarity with Outlook, and Microsoft Office Suite.</t>
  </si>
  <si>
    <t>Admin Law</t>
  </si>
  <si>
    <t>Baccalaureate degree from an accredited college and completion of one and one-half years of evening law school study or completion of two semesters of day law school, and current matriculation and attendance at an accredited law school.  Maximum tenure in this position is two to two and one half years or upon graduation from law school, whichever is sooner; employment is conditional upon continuance as a student in a degree program in law.</t>
  </si>
  <si>
    <t>Excellent research and writing skills, and oral communication abilities.  Prior work experience as a paralegal desirable.</t>
  </si>
  <si>
    <t>Applicants must be currently be enrolled in law school as a matriculated part-time second, third or rising fourth year student.  Candidates selected to move forward in the application process will be required to provide one legal writing sample, three references, and an unofficial law school transcript.</t>
  </si>
  <si>
    <t>Supervisor, Cleaning Services</t>
  </si>
  <si>
    <t>CUSTODIAN</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</si>
  <si>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</si>
  <si>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TO APPLY, PLEASE SUBMIT RESUME AND COVER LETTER TO: HTTPS://A127-JOBS.NYC.GOV. JOB ID #242492  NO PHONE CALLS</t>
  </si>
  <si>
    <t>TO APPLY, PLEASE SUBMIT RESUME AND COVER LETTER TO: https://a127-jobs.nyc.gov .   JOB ID #242493</t>
  </si>
  <si>
    <t>Community Planner, Bureau of HIV/AIDS Prevention and Control/HIV/AIDS Care &amp; Treatment</t>
  </si>
  <si>
    <t>Within the Division of Disease Control, the Office of the Ryan White Planning Council is responsible for ensuring that the mission/vision of the Planning Council and the New York Eligible Metropolitan Area (EMA) is achieved - that all people living with HIV/AIDS residing in the New York EMA (the five boroughs of NYC and Westchester, Rockland and Putnam counties) will have equal access to comprehensive health and social services in order to achieve the best possible quality of life and health outcomes, which will contribute to controlling the epidemic. The Planning Council's goals and objectives are met through the facilitation of Planning Council committees and workgroups, planning for Ryan White Part A services, participating on the national level in public policy initiatives and acting as a liaison to community service providers and consumers regarding HIV/AIDS - related issues.   DUTIES WILL INCLUDE BUT NOT BE LIMITED TO:   --Providing technical support to the leadership of assigned HIV Planning Council Committees, by assisting the leadership in the definition and maintenance of a clear mission and vision for the role of the Committees in relation to the community planning process.  --Assisting the Committee's leadership in planning activities which fulfill the overall mandate of the HIV/AIDS Treatment Extension Modernization Act (HATEM) and assisting in facilitating the leadership with the development of agendas of Planning Council meetings.   --Providing program support to assigned Planning Council committees by obtaining and distributing relevant materials to conduct their planning work and researching and synthesizing background materials for committees.   --Conducting topical research in support of planning activities by completing assigned research, summarizing and presenting findings and communicating findings.   --Maintaining federally mandated records of the proceedings of community planning work of the assigned committees by maintaining files and meeting minutes of the work of the assigned committee.</t>
  </si>
  <si>
    <t>--Candidate must have knowledge of HIV/AIDS; the Ryan White Treatment Extension Modernization Act, HIV-related health disparities and culturally competent service delivery  --Candidate must be able to: work jointly with others to achieve program goals, communicate effectively, conveying issues and decisions to superiors, colleagues and staff and transparently conveying bases for decisions and methods  --Demonstrate initiative and intellectual curiosity and inquiry by actively seeking risks and opportunities to improve systems and processes, seeking creative solutions  --Conveying vision for change and identifying and implementing actions to be a change agent  --Demonstrate a high level of decision-making skills, with ability to plan ahead and to make timely decisions while considering implications of decisions for larger picture; and demonstrate a high degree of judgment when making decisions that promote public health and support the agency's mission.  --Excellent written, oral and interpersonal skills; experience in program planning and implementation  --Computer literacy; ability to prioritize and to handle multiple and diverse assignments  --Experience and knowledge of service utilization and provider landscape, epidemiology and outcome evaluations  --Experience with project management, meeting management, provision of technical assistance and experience working with professional staff.</t>
  </si>
  <si>
    <t>Apply online with a cover letter to https://a127-jobs.nyc.gov/.  In the Job ID search bar, enter: job ID number # 242183.  We appreciate the interest and thank all applicants who apply, but only those candidates under consideration will be contacted.</t>
  </si>
  <si>
    <t>Trades Supervisor</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</si>
  <si>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north of mid-town Manhattan.</t>
  </si>
  <si>
    <t>Clerical Associate (Part-Time)</t>
  </si>
  <si>
    <t>OIG NYPD</t>
  </si>
  <si>
    <t>All current City Employees may apply by going to Employee Self Service (ESS) http://cityshare/ess  Click on Recruiting Activities/Careers and Search for Job ID # 242186.  All other applicants, please go towww.nyc.gov/career/search and search for Job ID # 242186.  NO PHONE CALLS, LETTERS OR FAXES.  ONLY THOSE CANDIDATES UNDER CONSIDERATION WILL BE CONTACTED.   Appointments are subject to Office of Management &amp; Budget approval for budgeted headcount.</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</si>
  <si>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requirements applies to you, please discuss with the agency representative at the time of interview</t>
  </si>
  <si>
    <t>MOTI Project Manager</t>
  </si>
  <si>
    <t>The successful candidate should possess the following: 3+ years of relevant work experience related to technology and innovation; strong oral and written communication skills, including the ability to translate complex ideas into easy to understand language; a bent for pursuing new and innovative ideas, the ability to manage ambiguity and generate enthusiasm across a diverse set of constituencies; knowledge of coding languages (e.g. Python, PHP, Ruby) strongly desired; graphic design skills a plus; exceptionally self-motivated and directed with a keen attention to detail and organization; extensive project management experience, helping develop and implement technology projects from start to finish; knowledge and experience working with emerging technologies; Bachelor's degree in computer science, engineering or a related field.</t>
  </si>
  <si>
    <t>For City employees, please go to Employee Self Service (ESS), click on Recruiting Activities &gt; Careers, and search for Job ID #242189 For all other applicants, please go to www.nyc.gov/jobs/search and search for Job ID #242189 -or-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</si>
  <si>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duties of this position in a 24/7 operation, candidate may be required to work various shifts such as weekends and/or nights/evenings.</t>
  </si>
  <si>
    <t>IT Auditor</t>
  </si>
  <si>
    <t>Internal Audit</t>
  </si>
  <si>
    <t>In compliance with Federal law, all persons hired will be required to verify identity and eligibility to work in the United States and to complete the required employment eligibility verification document form upon hire.  NOTE: This position is open to applicants who have taken the Open Competitive Management Auditor Exam (#6017), or those who are already permanent in the Management Auditor title. Please indicate in your cover letter whether you have taken the exam or are already permanent in the Management Auditor title. Applicants who have taken the exam will be required to produce a copy of their Order Confirmation Receipt for verification if contacted for an interview.</t>
  </si>
  <si>
    <t>Investigator Level 1</t>
  </si>
  <si>
    <t>INVESTIGATOR (CCRB)</t>
  </si>
  <si>
    <t>The largest civilian oversight agency in the United States, the CCRB is an independent, non-police agency. It is empowered to investigate, make findings and recommend action on complaints against New York City police officers that allege the use of excessive force, abuse of authority, discourtesy or offensive language. The board's investigations are conducted in an impartial fashion by the board's investigative staff, which is composed entirely of civilian employees. The CCRB receives and investigates approximately 5,000 complaints each year. Investigators conduct sensitive and confidential investigations of these complaints. CCRB investigators are responsible for investigating, making findings, and recommending action on complaints made by civilians that allege the use of excessive force, abuse of authority, discourtesy and offensive language by New York City police officers. Investigating complaints of police misconduct is challenging and rewarding. It is a substantive entry level position with enormous responsibility and autonomy.  Investigators as part of their job duties will:  *Receive complaints from citizens with regard to allegations of police misconduct and assess whether they are within CCRB jurisdiction. *Schedule complainants for interviews with regard to allegations of police misconduct. *Interview witnesses from diverse socio-economic and ethnic backgrounds. *Interview New York City police officers, who are represented by union attorneys. *Research and obtain documentary evidence for cases including medical and police reports. *Draft summaries of interviews. *Draft closing reports in which they must concisely describe factual findings, analysis and reasoning employed to arrive at these findings, and write recommendations to the Board.  Our investigative staff is comprised of more than 110 investigators. New investigators undergo intensive orientation training and are managed by supervisors with investigative and/or administrative experience. Investigators become knowledgeable about the criminal justice system, police department procedures, legal principles governing search and seizure law, and the circumstances under which officers can use force.</t>
  </si>
  <si>
    <t>1. A baccalaureate degree from an accredited college or university</t>
  </si>
  <si>
    <t>A baccalaureate degree from an accredited college and a 3.0 GPA with relevant coursework is required.  This position requires a two year commitment.  Desirable Qualifications *Prior work experience. *Foreign language skills.  Essential Skills  Strong analytical writing skills. Excellent overall communication skills. Critical thinking with the ability to arrive at logical conclusions. Ability to multi-task, manage competing priorities, and meet deadlines. Ability to manage large case dockets. Conduct objective investigations of police misconduct. Ability to work as part of a team by following directions and taking instruction. A collegial, flexible and adaptable approach to work is required.</t>
  </si>
  <si>
    <t>CITY EMPLOYEES:  1) Apply through Employee Self Service (ESS) under Recruiting Activities  2) Search for Job ID# 242036 FOR ALL OTHER APPLICANTS: 1) Go to www.nyc.gov/careers/search  2) Search for Job ID# 242036 ALONG WITH RESUME AND COVER LETTER, PLEASE UPLOAD OFFICIAL TRANSCRIPT AND WRITING SAMPLE INTO ONE DOCUMENT.  NO PHONE CALLS PLEASE. ONLY THOSE CANDIDATES CONSIDERED FOR AN INTERVIEW WILL BE CONTACTED  THE CITY OF NEW YORK IS AN EQUAL EMPLOYMENT OPPORTUNITY EMPLOYER.</t>
  </si>
  <si>
    <t>Payroll Coordinator</t>
  </si>
  <si>
    <t>Click ''Apply''  All current City Employees may apply by going to Employee Self Service (ESS) http://cityshare/ess. Click on Recruiting Activities/Careers and Search for Job ID# 242055.   All other applicants, please go to www.nyc.gov/career/search and search for Job ID# 242055. Please do not email, mail or fax your resume to DOI directly.  Submissions of resumes does not guarantee an interview. Due to the high volume of resumes DOI receives for positions, only selected candidates will be contacted. NO PHONE CALLS, LETTERS, OR FAXES. ONLY THOSE CANDIDATES UNDER CONSIDERATION WILL BE CONTACTED</t>
  </si>
  <si>
    <t>CRM Solutions Designer</t>
  </si>
  <si>
    <t>For City employees, please go to Employee Self Service (ESS), click on Recruiting Activities &gt; Careers, and search for Job ID #242252 For all other applicants, please go to www.nyc.gov/jobs/search and search for Job ID #242252 -or-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</si>
  <si>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IT Business Analyst/UX Researcher</t>
  </si>
  <si>
    <t>For City employees, please go to Employee Self Service (ESS), click on Recruiting Activities &gt; Careers, and search for Job ID #242254 For all other applicants, please go to www.nyc.gov/jobs/search and search for Job ID #242254 -or-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</si>
  <si>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CITY LABORER</t>
  </si>
  <si>
    <t>Under immediate supervision, the City Laborer will perform duties such as or not limited to:  -Sweeping and washing floors; -Emptying refuse; -Shoveling and salting snow, collecting and arranging disposal of same;  -Operating forklifts; -Performing floor maitenance; - Maintaining equipment and shop cranes;  -Recording paperwork accurately and neatly;  -Using safety equipment as needed; -Maintain a clean work area and comply with OSHA regulations.</t>
  </si>
  <si>
    <t>1. There are no formal education or experience requirements for this position.  2. There are certain medical and physical requirements.  License Requirements  Possession of a Motor Vehicle Driver License valid in the State of New York.</t>
  </si>
  <si>
    <t>Possession of a Class B Commercial Motor Vehicle Driver License valid in the State of New York.</t>
  </si>
  <si>
    <t>SUPERIVSOR, CIVILIAN EMPLOYEE SERVICES UNIT</t>
  </si>
  <si>
    <t>The ideal candidate for this position should have excellent interpersonal skills, supervisory experience, strong verbal and written communication skills, a strong knowledge of citywide personnel rules and regulations, and knowledge of citywide time and leave regulations.     Experience in NYC government workers compensation, sick leave grants, and leaves of absence is preferred.    Knowledge of Microsoft Office, including Word, Access, Excel and Outlook is preferred.</t>
  </si>
  <si>
    <t>Candidates must be permanent in the title of Administrative Staff Analyst or be a permanent Associate Staff Analyst who has taken the promotional examination for Administrative Staff Analyst.</t>
  </si>
  <si>
    <t>Senior Director Capital Budget</t>
  </si>
  <si>
    <t>Capital Budget Management</t>
  </si>
  <si>
    <t>HUMAN RIGHTS SPECIALIST</t>
  </si>
  <si>
    <t>HUMAN RIGHTS SPECIALIST (COMM</t>
  </si>
  <si>
    <t>1. A baccalaureate degree from an accredited college plus two years of satisfactory full- time experience in intergroup relations * ; community relations; civil rights law enforcement; block or tenant organizing; investigations related to law enforcement; labor or industrial relations; education; social work; or law; or    2. A four year high school diploma or its educational equivalent and four years of satisfactory, full-time experienced as described under ''1'' above; or    3. Education and/or experience equivalent to ''1'' or ''2'' above. However, all candidates must have a four year high school diploma or its educational equivalent, and must possess at least one year of experience described under ''1'' above.    * ''Intergroup relations'' is defined as experience in which the employee's major responsibility is to facilitate communication and cooperation, and mediate tensions between different groups.</t>
  </si>
  <si>
    <t>For City employees: Go to Employee Self-Service (ESS) - www.nyc.gov/ess and search for Job ID #:   For all other applicants: Go to www.nyc.gov/careers and search for Job ID #:    NOTE: ONLY THOSE CANDIDATES UNDER CONSIDERATION WILL BE CONTACTED, SUBMISSION OF A RESUME IS NOT A GUARANTEE THAT YOU WILL RECEIVE AN INTERVIEW. **NO PHONE CALLS, FAXES OR PERSONAL INQUIRIES PERMITTED. **  New York City Residency is Required Within 90 Days of Appointment.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</si>
  <si>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Sandy HRO Administration</t>
  </si>
  <si>
    <t>**This is a long-term temporary grant funded position with an estimated duration of up to two (2) years.**</t>
  </si>
  <si>
    <t>To apply click ''Apply Now''   The NYCDEP is an Equal Opportunity Employer</t>
  </si>
  <si>
    <t>CATCH School Nurse,  Bureau of School Health/SH Reproductive Health</t>
  </si>
  <si>
    <t>**30-35 hours/week -Part-time  OPEN TO PERMANENT PUBIC HEALTH NURSES ONLY. YOU MUST CLEARLY STATE YOUR CIVIL SERVICE STATUS ON YOUR RESUME OR COVER LETTER.  ALL OTHER CANDIDATES WILL NOT BE CONSIDERED.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--Will be responsible for maintaining school records and prepares monthly reports to be used by nursing supervisors.  --Will be responsible for establishing contacts and collaborate working relationships with the schools administrators and community.</t>
  </si>
  <si>
    <t>Excellent interpersonal, communication and presentation skills; for appointment to OSH, individual must be able to perform Cardio-Pulmonary Resuscitation.</t>
  </si>
  <si>
    <t>We appreciate the interest and thank all applicants who apply, but only those candidates under consideration will be contacted  Apply online with a cover letter to https://a127-jobs.nyc.gov/  In the Job ID search bar, enter: &lt;job ID number# 242091.</t>
  </si>
  <si>
    <t>COMMUNITY ASSOCIATE (LEB)</t>
  </si>
  <si>
    <t>Law Enforc.Bureau Executive</t>
  </si>
  <si>
    <t>Policy Data Analyst</t>
  </si>
  <si>
    <t>Tax Policy - Assoc Comm</t>
  </si>
  <si>
    <t>Unless otherwise indicated all positions require a 5 day workweek.</t>
  </si>
  <si>
    <t>Senior Mobile Developer</t>
  </si>
  <si>
    <t>STATIONARY ENGINEER (ELECTRIC)</t>
  </si>
  <si>
    <t>65-10 Douglaston Pkwy., Queens</t>
  </si>
  <si>
    <t>Douglaston Pump Station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</si>
  <si>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in the absence of the Supervisor will be responsible for the facility's operation. Will operate, maintain, repair, inspect, test, and adjust equipment, including pumps, electric motors, generators, bearings, switchboards, controllers, transformers, circuit breakers, compressors, gauges, valves, fittings, heating, and ventilation apparatuses of several potable water facilities citywide such as pumping stations. Will be responsible for coordinating and supervising the work of Oilers and other employees. Keep records, make inspections and prepare reports. In addition prepare requisitions for materials, services and repairs that may be required.</t>
  </si>
  <si>
    <t>****Only those who have already applied and, are planning on taking the upcoming DCAS Civil Service Exam (visit nyc.gov for more details on the upcoming exam) for Project Manager Intern or permanent Civil Service Project Manager Intern may apply for this posting****</t>
  </si>
  <si>
    <t>City Medical Specialist, Bureau of Tuberculosis Control</t>
  </si>
  <si>
    <t>600 W 168Th St., N.Y.</t>
  </si>
  <si>
    <t>TB Medical Affairs</t>
  </si>
  <si>
    <t>TheBureau of TB Control request the job vacancy notice for one City Medical Specialist Level-IV Part-Time. The mission of the Bureau of Tuberculosis Control (BTBC) is to prevent the spread of tuberculosis (TB) and eliminate it as a public health problem in New York City.  The BTBC goals are: 1. To identify all individuals with suspected or confirmed TB disease and ensure their appropriate treatment, identify on a regimen of directly observed therapy.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 Performing histories and physicals, evaluating laboratory and microbiologic data and x-rays and other radiological studies to determine if a patient needs treatment for tuberculosis disease or infection.   --Supervising or formulating treatments and interventions, including complex regimens for patients with drug resistant and multidrug resistant TB.  --Monitoring and ensuring patient compliance during treatment.   -- Participating in the implementation of patient care protocols in the care and treatment of latent TB infection or active TB disease in the BTBC chest centers.   --Overseeing work of other City Medical Specialists, health care providers and BTBC staff in the evaluation and treatment of tuberculosis.   --Becoming an integral member of the case management team, performing systematic reviews of patient case and contact investigation.   --Participating in contact investigation and evaluating clients for disease or preventative therapy.   --Acting as a consultant to community doctors and other health care providers in all aspects of tuberculosis.   --Attending conferences, symposiums, seminars, and meetings as appropriate.  --Writing standard and special reports as assigned.  --Participating in agency wide emergency response activities.</t>
  </si>
  <si>
    <t>Apply online with a cover letter to https://a127-jobs.nyc.gov/.  In the Job ID search bar, enter: job ID number # 242362.   We appreciate the interest and thank all applicants who apply, but only those candidates under consideration will be contacted.</t>
  </si>
  <si>
    <t>RESIDENT BUILDING SUPERINTENDENT</t>
  </si>
  <si>
    <t>RESIDENT BUILDING SUPERINTENDE</t>
  </si>
  <si>
    <t>Heating Mgmt &amp; Svcs Dept</t>
  </si>
  <si>
    <t>1. A four year high school diploma or its educational equivalent, plus five years of supervisory experience in the operation, repair and maintenance of large tenanted buildings, three years of which must have been in responsible charge of properties having not less than seven maintenance and operations employees. Higher education may be substituted for up to two years of this experience on the basis of 30 semester credits from an accredited college for each year of experience. However, all candidates must have at least three years of experience in responsible charge of properties having not less than seven maintenance and operations employees.</t>
  </si>
  <si>
    <t>1.	CDL Driver's License. 2.	Excellent trouble-shooting ability and mechanical aptitude. 3.	Excellent analytical and organizational skills. 4.	Strong leadership skills; ability to work independently. 5.	Ability to trouble-shoot various types of vacuum heating equipment. 6.	Knowledge of steam and pneumatic heating systems; steam and hot water generating systems; various types of heat, air and water pumps. 7.	Broad based knowledge of multiple types of burners, boilers, vacuum pumps and other heating equipment components used throughout the Authority. 8.	Broad based knowledge of Maximo work order system, Word, Access and Excel. 9.	Two years in the title of Assistant Resident Building Superintendent with hands-on experience supervising the maintenance and repair of Development heating equipment.</t>
  </si>
  <si>
    <t>1.Strong interpersonal skills 2. Strong writing and editing skills 3. Highly detail-oriented, strong organizational skills and proven ability to manage time efficiently, meet deadlines,  and multi-task in a fast-paced environment 4. Knowledge, demonstrated interest, and/or prior work experience in any of the following fields: investigation, law enforcement, criminal justice, or public service</t>
  </si>
  <si>
    <t>All current City Employees may apply by going to Employee Self Service (ESS) http://cityshare/ess Click on Recruiting Activities/Careers and Search for the specific Job ID#.242367.  All other applicants, please go to www.nyc.gov/career/search and search for the specific Job ID# 242367.  Please do not email, mail or fax your resume to DOI directly. Submissions of resumes does not guarantee an interview. Due to the high volume of resumes DOI receives for positions, only selected candidates will be contacted.</t>
  </si>
  <si>
    <t>Contract Accounting</t>
  </si>
  <si>
    <t>A baccalaureate degree from an accredited college including or supplemented by 24 credits in accounting, including one course in each of the following: advance accounting, auditing, and cost accounting; and one of the following: one year of full-time experience in management auditing, financial auditing, and/or information technology (IT) auditing or a valid New York State CPA license; or a valid Certified Internal Auditor certificate.  Knowledge of Microsoft Excel and Microsoft Word.  Very good oral and writing skills.</t>
  </si>
  <si>
    <t>All current City Employees may apply by going to Employee Self Service (ESS) http://cityshare.nycnet/ess  Click on Recruiting Activities/Careers and Search for Job ID #242107  All other applicants, please go to www.nyc.gov/careers/search  and search for Job ID#242107  Please do not email, mail or fax your resume to DFTA directly.</t>
  </si>
  <si>
    <t>For City employees: Go to Employee Self-Service (ESS) - www.nyc.gov/ess and search for Job ID #:   For all other applicants: Go to www.nyc.gov/careers and search for Job ID #:   NOTE: ONLY THOSE CANDIDATES UNDER CONSIDERATION WILL BE CONTACTED, SUBMISSION OF A RESUME IS NOT A GUARANTEE THAT YOU WILL RECEIVE AN INTERVIEW. **NO PHONE CALLS, FAXES OR PERSONAL INQUIRIES PERMITTED</t>
  </si>
  <si>
    <t>ASSOCIATE PROJECT MANAGER, LEVEL I</t>
  </si>
  <si>
    <t>INFO TECHNOLOGY BUREAU/CV</t>
  </si>
  <si>
    <t>Product Support Manager, Bureau of IT Strategy and Project Management</t>
  </si>
  <si>
    <t>IT SERVICE MANAGEMENT SPECIALI</t>
  </si>
  <si>
    <t>he nation's leading local health department seeks a Product Support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--Specifically, the Product Manager will obtain expert level knowledge about various system applications for Department of Health and Mental Hygiene.   --Obtain expert level technical knowledge of several existing system applications, including system architecture, database schema, application specific web services and integration points with external systems.   --Troubleshoot issues regarding the interfaces and connectivity to other applications or databases in a timely manner.   --Communicate problem and solution to users.   --Learn how to configure application features and understand which portions of the application can be customized onsite through configuration files or other settings, and which requests must be referred to the vendor for a core product change.   --Manage the development and testing of enhancements by 1) personally make the change using the application administration tools; or 2) submit the request to our internal development group for programming and manage the development cycle; 3) Assist and work with counterparts in DoITT and other city agencies on addressing issues and implementing future enhancements or 4) submit the request to application vendor and manage the coordination with the vendor's technical resources.  --Manage the testing and deployment of new core product releases from the application vendor.   --Follow change control processes for version control, testing and deploying configuration changes.   --Be responsible for managing the release build process, including bug resolution and determining the features to be included in each build.   --Support and maintain the multiple application environments (Development, Quality Assurance, Staging and Production) required for software fixes and new features to be developed, tested and approved for use in the production system.   --Be the primary point of contact for user configuration and feature requests.   --Be responsible for reviewing, analyzing, and evaluating end-user support requests.   --Coordinate user training for new features.   --Conduct regular status meetings with internal clients and the vendor.   --Assure proper articulation and reporting of activities to stakeholders and executive management.   --Analyze database systems, queries, and procedures in Oracle 11g &amp; up environment and Microsoft SQL Server 2005 &amp; above.</t>
  </si>
  <si>
    <t>1. A baccalaureate degree from an accredited college and four years of satisfactory full-time information technology experience related to the area(s) required by the particular position; or, 2. Education and/or experience which is equivalent to  ''1'' above.</t>
  </si>
  <si>
    <t>--3-5 year overall experience with supporting IT applications  --Experience with commercial of the shelf products (COTS) that have form and workflow builders  --Experience in software development life cycle and application development  --Ability to troubleshoot issues regarding system configuration and scripts  --Ability to communicate problem and solution to the user  --Fixing issues in a timely manner  --Ability to prioritize issues based on business and operational needs  --Good follow up skills and ability to learn applications quickly  --Experience with web servers such as IIS and Apache  --Analyze database systems, queries, and procedures in SQL 2005 &amp; up; Oracle 11g &amp; up environment  --Advanced expertise in building high performance data integration solutions, including extraction, transformation, and load (ETL) packages  --2-4 years of experience in in writing SQL queries using Microsoft SQL Server 2005 &amp; above.  --2-4 years of experience with web service development in .NET.</t>
  </si>
  <si>
    <t>Apply online with a cover letter to https://a127-jobs.nyc.gov/.  In the Job ID search bar, enter: job ID number # 242931.   We appreciate the interest and thank all applicants who apply, but only those candidates under consideration will be contacted.</t>
  </si>
  <si>
    <t>The preferred candidate should possess excellent oral and written communication skills; exceptional interpersonal skills; experiences in related work to underscore commitment to human rights issues; experience working with marginalized communities a plus.</t>
  </si>
  <si>
    <t>For City employees: Go to Employee Self-Service (ESS) - www.nyc.gov/ess and search for Job ID# 215303  For all other applicants: Go to www.nyc.gov/careers and search for Job ID# 215303  Submission of a resume is not a guarantee that you will receive an interview. Only those candidates under consideration will be contacted.   New York City Residency is Required Within 90 Days of Appointment.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</si>
  <si>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DISBURSEMENT MANAGER, BUSINESS PREPAREDNESS AND RESILIENCY PROGRAM</t>
  </si>
  <si>
    <t>PLEASE NOTE THIS POSITION WILL BE AVAILABLE ON JULY 1, 2016.  THIS IS A 2 YEAR GRANT FUNDED TEMPORARY POSITION.   To apply, please ALSO email your resume and cover letter including the following subject line:   Disbursement Manager, Business Preparedness and Resiliency Program to:  careers@sbs.nyc.gov   Salary commensurate with experience</t>
  </si>
  <si>
    <t>NYC RESIDENCY IS REQUIRED WITHIN 90 DAYS OF APPOINTMENT</t>
  </si>
  <si>
    <t>Technology &amp; Strategic Development (TSD) is the IT division within HPD.  TSD is committed to transform HPD through technology by promoting productivity and eliminating manual processing; shrinking costs and increasing the pace of work.  TSD works to improve effectiveness of business processes using core applications for flawless execution.  TSD empowers decision makers with access to quality (complete and accurate) information to anticipate and pro-actively react to building, neighborhood and market conditions.  HPD seeks an experienced professional to serve as a Senior Business Product Analyst (BA). The senior BA will be a key development team member representing the business owners and stakeholders.  The primary responsibility will be to translate business needs for the development of technology solutions with a focus on data for business intelligence for all aspects of engagement, administration, and monitoring related to housing production regulatory compliance and open data mandates.     Key Responsibilities Business Process Analysis: Develop an in-depth knowledge of business operations, document business processes and work with stakeholders to design new processes to achieve strategic goals. Understand on a broad level how operations between different business units interact and flow together. Lead technology team discussions concerning business requirements.  Business Data Analysis: Develop an in-depth understanding of enterprise data objects and attributes.  Work with business stakeholders to define functional data needs for the creation of data marts.     Communication and Implementation: Represent business as a subject matter expert in technical discussions. Must be able to convey requirements to developers, UI/UX, quality assurance testers and information modelers through process flows, user stories, and use cases.    Leadership:  The senior BA will lead product specific requirement gathering efforts and discussions, drive outcomes and work with the business to realize efficiency and streamlining opportunities through technology.</t>
  </si>
  <si>
    <t>Required Skills  4+ years of experience of analysis, requirements gathering, and/or operations analysis/process design.  Excellent written and verbal communication skills, particularly being able to discuss business needs to both technical and non-technical staff.  Excellent people skills and the ability to provide leadership in a collaborative, team-driven approach.  Independent thinking and decision making skills.  Capable of managing multiple task in a fast paced, high volume environment and the ability to adapt plans to unexpected changes.  Competence in SQL or other data query language.  Familiarity with Agile and Waterfall software development life cycle approaches.  Familiarity with UML process diagramming, including experience with Microsoft Visio.  Have an aptitude for solving puzzles and bringing clarity to abstract, often contradictory needs.  Advanced degree in a relevant field is strongly preferred (e.g. Business Administration, Public Administration, Public Policy, Computer Science, Information Systems, Urban Planning, Law, etc.).  Preferred Skills The strongest candidates will demonstrate an intellectual curiosity and/or experience in data analytics for public policy, affordable housing, real estate development, and/or city government.</t>
  </si>
  <si>
    <t>Senior Application Developer</t>
  </si>
  <si>
    <t>The candidate  will perform difficult and complex legal work having significant financial, procedural, and policy consequences.  Perform and supervise closings of conveyances of City-owned property, construction loans, and/or permanent loans.  Prepare and/or review complex legal documents related to real estate transactions, contracts and governmental approvals.  Negotiate difficult and complex issues, transactions, and documents.  Analyze federal, state and local statutes and regulations.  Handle other complex legal issues pertaining to the implementation of housing programs.</t>
  </si>
  <si>
    <t>Director of Residential Care/Assistant Commissioner</t>
  </si>
  <si>
    <t>Off Plcmnt/Pre-Plcmnt Svcs-Dcp</t>
  </si>
  <si>
    <t>OneNYC Analyst</t>
  </si>
  <si>
    <t>Executive - Various</t>
  </si>
  <si>
    <t>For City Employees, please go to Employee Self Service (ESS), click on Recruiting Activities/Careers and Search for Job ID # 242750.   For all other applicants, please go to www.nyc.gov/jobs, go to Search for Open NYC Jobs and click on Non-Employee Login to search for Job ID # 242750.   Do not e-mail, mail or fax your resume to DDC directly. No phone calls will be accepted.</t>
  </si>
  <si>
    <t>.NET Developer</t>
  </si>
  <si>
    <t>For City employees, please go to Employee Self Service (ESS), click on Recruiting Activities &gt; Careers, and search for Job ID #242937 For all other applicants, please go to www.nyc.gov/jobs/search and search for Job ID #242937 -or-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</si>
  <si>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Java Developer</t>
  </si>
  <si>
    <t>Construction Inspector</t>
  </si>
  <si>
    <t>INSPECTOR (CONSTRUCTION)</t>
  </si>
  <si>
    <t>Working knowledge of the NYC Construction Codes and Zoning Resolution Computer literacy</t>
  </si>
  <si>
    <t>You must have a motor vehicle driver license valid in the State of New York. If you have moving violations, license suspension or an accident record, you may be disqualified. This license must be maintained for the duration of your employment.   Candidates applying for Special Patrolman status must have NYC residency, be a US Citizen and be of good moral character.</t>
  </si>
  <si>
    <t>For Non-City/External Candidates: Visit the www.nyc.gov/jobs/search and search for the specific Job ID # 242792  For Current City Employees: Visit www.nyc.gov/ess to view and apply for available positions.  Click on Recruiting Activities, Careers, and search for the specific Job ID # 242792  No phone calls, faxes or personal inquiries permitted.  NOTE: ONLY THOSE CANDIDATES UNDER CONSIDERATION WILL BE CONTACTED</t>
  </si>
  <si>
    <t>40 hours (minimum)</t>
  </si>
  <si>
    <t>Parking Operations &amp; Planning</t>
  </si>
  <si>
    <t>In compliance with Federal law, all persons hired will be required to verify identity and eligibility to work in the United States and to complete the required employment eligibility verification document form upon hire.  NOTE: This position is open to permanent and non-competitive Principal Administrative Associates. Please indicate in your cover letter if you are a permanent or non-competitive Principal Administrative Associate and include your Employee Identification Number (EIN) when applying.</t>
  </si>
  <si>
    <t>Technical Lead</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</si>
  <si>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#242945 For all other applicants, please go to www.nyc.gov/jobs/search  and search for Job ID #242945 -or-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</si>
  <si>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Senior Integration Developer</t>
  </si>
  <si>
    <t>For City employees, please go to Employee Self Service (ESS), click on Recruiting Activities &gt; Careers, and search for Job ID #242957 For all other applicants, please go to www.nyc.gov/jobs/search and search for Job ID #242957 -or-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</si>
  <si>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Senior Exchange Engineer</t>
  </si>
  <si>
    <t>IT Svcs/IT Systems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</si>
  <si>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#242851 For all other applicants, please go to www.nyc.gov/jobs/search and search for Job ID #242851 -or-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</si>
  <si>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Android Mobile Applications Developer</t>
  </si>
  <si>
    <t>Senior IT Architect</t>
  </si>
  <si>
    <t>The Senior IT Architect must have extensive knowledge in:  Oracle Fusion Middleware Stack   Java Development and multiple J2EE frameworks especially ADF, Struts and JSPs  Application security design principles and integration with identity management systems using different technologies such as Federation, SAML, OAuth, etc.  Secure coding principles to build applications resilient to malicious attacks.  Service oriented design as it works within the context of an application.  Service orientation to enable integration of applications across different city agencies and vendors  SOA Governance and Security   Oracle database design and development (SQL &amp; PL/SQL) with respect to application development  In addition, the Senior IT Architect should have intermediate-level proficiency with Windows and Linux operating systems; proven ability to work creatively and analytically in a problem-solving environment; and strong leadership skills with the ability to motivate team members.</t>
  </si>
  <si>
    <t>DIRECTOR OF DATA CENTER &amp; SERVER MANAGEMENT</t>
  </si>
  <si>
    <t>Exceptional communication skills-both verbal and written-are required. Staff development and strong analytical skills. Strong experience in project management. An understanding of various methodologies for deploying, changing, documenting and managing projects for technical operations, including various structured, standard based and agile development methods; a deep understanding of, and experience with, setting standards and development of procedures that deliver an end-to-end, tightly monitored system infrastructure.</t>
  </si>
  <si>
    <t>NON-CITY EMPLOYEES/EXTERNAL CANDIDATES PLEASE GO TO https://a127-jobs.nyc.gov/ CITY EMPLOYEES MUST APPLY VIA EMPLOYEE SELF SERVICE https://a127-ess.nyc.gov/</t>
  </si>
  <si>
    <t>Executive Director of Strategic Operations</t>
  </si>
  <si>
    <t>EXECUTIVE PROGRAM SPECIALIST (</t>
  </si>
  <si>
    <t>Operations &amp; Strategic Plan</t>
  </si>
  <si>
    <t>1. A baccalaureate degree from an accredited college and four years of satisfactory, full-time experience of a nature to qualify for the duties of the position, at least 18 months of which must have been in an administrative, managerial or executive capacity or supervising personnel performing activities related to the duties of the position; or  2. Education and/or experience equivalent to ''1'' above. However, all candidates must have the 18 months of administrative, managerial, executive or supervisory experience described in ''1'' above.</t>
  </si>
  <si>
    <t>o	A Master's Degree or a minimum of five to seven years of relevant professional experience is required o	Proven record of initiating and managing complex, interdisciplinary projects involving multiple stakeholders o	Extensive experience mediating among groups with competing perspectives; overseeing (and improving the operational efficiency) of complicated organizations; and pioneering innovative solutions to intricate problems  o	Strong strategic planning, policy development and project management skills. o	Ability to analyze and modify organizational structures with an eye toward improvement, accountability and control o	Ability to think creatively and inspire innovation among team members o	A willingness to consider new approaches o	Strong written and verbal communication skills  o	Advanced knowledge of MS Office products, particularly PowerPoint, Visio and Project o	Experience / familiarity with MS Access o	An understanding of urban issues, especially New York City's politics and policies is preferred</t>
  </si>
  <si>
    <t>Please go to www.nyc.gov/jobs or www.nyc.gov/ess for current NYC employees and search for Job ID# 242983  No phone calls, faxes or personal inquiries permitted.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</si>
  <si>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</si>
  <si>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Deputy Commissioner for Policy</t>
  </si>
  <si>
    <t>Computer Specialist (Software) I</t>
  </si>
  <si>
    <t>Note: Provisional candidates must be registered for and pass a civil service exam for the civil service title listed above to maintain employment with the City of New York.  Resumes and cover letters without a JVN number included will not be considered.</t>
  </si>
  <si>
    <t>PLEASE SUBMIT RESUME WITH COVER LETTER INCLUDING JVN # TO:  www.nyc.gov/careers or city employees apply via Employee Services</t>
  </si>
  <si>
    <t>35 hours per week (minimum)/ to be determined</t>
  </si>
  <si>
    <t>Claim Specialist</t>
  </si>
  <si>
    <t>CLAIM SPECIALIST</t>
  </si>
  <si>
    <t>Experience managing a large volume of documents.  Excellent communication and interpersonal skills.   Excellent oral and written skills.   Professional telephone manner.   Well organized and detail oriented.  Excellent customer service skills.  Excellent ability to work independently and as part of a team.  Proficient with computers, including experience using the Microsoft Office Suite, in particular, Excel, Word, and PowerPoint.</t>
  </si>
  <si>
    <t>Candidates MUST be permanent in the Claim Specialist Civil Service Title.</t>
  </si>
  <si>
    <t>This is a Full Time position of 35 hours per week.</t>
  </si>
  <si>
    <t>Contracts Associate</t>
  </si>
  <si>
    <t>City employees: 1) Apply through Employee Self Service (ESS) under Recruiting Activities 2) Search for Job ID#: 242878  Include your ERN on all correspondence  For all other applicants: 1) Go to www.nyc.gov/careers/search    2) Search for Job ID#: 242878</t>
  </si>
  <si>
    <t>For City Employees, please go to Employee Self Service (ESS), click on Recruiting Activities/Careers and Search for Job ID #242593. For all other applicants, please go to www.nyc.gov/jobs, go to Search for Open NYC Jobs and click on Non-Employee Login to search for Job ID #242593 .Do not e-mail, mail or fax your resume to DDC directly. No phone calls will be accepted.</t>
  </si>
  <si>
    <t>GIS Editor</t>
  </si>
  <si>
    <t>WSO-Executive/Tech Mgmt Office</t>
  </si>
  <si>
    <t>Background in Geography or related field; experience working with GIS applications (ESRI ArcGIS Suite); computer and research skills; experience working with relational databases; good communication skills are essential.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</si>
  <si>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</si>
  <si>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Project Manager, Bureau of IT Strategy and Project Management</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</si>
  <si>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Business Analyst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--Manage and work with a matrix-based team of staff including the disease programs; server administration team; and vendors and consultants.   --Manage the vendor contract including budget, funding, invoices and deliverables tracking .  --Conduct regular status meetings with internal clients and the vendor.   --Ensure proper articulation and reporting of activities to stakeholders and executive management.   --Obtain expert level technical knowledge of the J2EE application, including system architecture, database schema, application specific web services and integration points   --Be the primary point of contact for user configuration and feature requests.   --Modify and create new features using Java, JSP, ANT, and batch scripting.  --Configure application features and understand which portions of the application can be customized through XML configuration files and/or custom Java classes, and which requests must be referred to the vendor for a core product change.   --Manage the development and testing of enhancements by 1) making the change using the application administration tools; or 2) submit the request to our internal development group for Java programming and manage the development cycle; or 3) submit to the request to the application vendor and manage the coordination with the vendor's technical resources.   --Be responsible for reviewing, analyzing, and evaluating end-user requests.   --Manage the testing and deployment of new core product releases from the application vendor.   --Follow change control processes for version control, testing and deploying configuration changes.   --Be responsible for managing the release build process, including bug resolution and determining the features to be included in each build.   --Document each build using issue tracking and source versioning software.   --Coordinate user training for new features.   ________________________________________</t>
  </si>
  <si>
    <t>--At least six years' experience in creating project management artifacts (project charter, project plan, timelines (MS Project or other project management software), requirements documents, project and resource planning, deployment plans, support plans, conversion plans  Experience working with J2EE applications deployed on Tomcat, including using Java toolkit (Ant, Tomcat, log4j, Hibernate)  Java and JSP programming (3-4 years' experience)  Experience (1-2 years) with build and release methodologies and deployments. Batch scripting  Ability to work with end-users, technical staff, vendors, and all project stakeholders Strong data analysis skills   Familiarity with Source repositories (SVN)  Experience with bug tracking methodology and software (JIRA)  Experience developing and running SQL queries (SQL Server Management Studio)  Strong written and oral communication skills  Ability to proactively drive projects to completion and resolve issues independently</t>
  </si>
  <si>
    <t>Apply online with a cover letter to https://a127-jobs.nyc.gov/  In the Job ID search bar, enter: job ID number # 242901.  We appreciate the interest and thank all applicants who apply, but only those candidates under consideration will be contacted.</t>
  </si>
  <si>
    <t>***SPECIAL NOTE***  1.	If you were educated in a foreign school you must submit an evaluation of your foreign education from an approved organization with your resume. 2.	Selected candidates will be required to provide a DNA sample by swabbing. 3.	Candidates must demonstrate accurate color vision in order to notice shades of color in the detection of body fluids and colorimetric tests when performing job.  4. In case of an emergency, your position may be designated as essential staff.    PREFERRED SKILLS Successful candidates should have experience working in an accredited laboratory facility.</t>
  </si>
  <si>
    <t>When submitting your application, please ensure that cover letter includes an unofficial copy of college transcripts and professional references.   TO APPLY, PLEASE SUBMIT RESUME AND COVER LETTER TO: https://a127-jobs.nyc.gov  JOB ID#242881</t>
  </si>
  <si>
    <t>Budget Analyst, Bureau of Budget and Revenue</t>
  </si>
  <si>
    <t>Apply online with a cover letter to https://a127-jobs.nyc.gov/.  In the Job ID search bar, enter: job ID number # 242883.   We appreciate the interest and thank all applicants who apply, but only those candidates under consideration will be contacted.</t>
  </si>
  <si>
    <t>Civilian Investigator</t>
  </si>
  <si>
    <t>Personnel Bureau/Civ &amp; Cad</t>
  </si>
  <si>
    <t>The new Civilian Investigation Unit in the NYPD's Personnel Bureau is recruiting for Investigators, who will be responsible for conducting detailed background investigations on potential job candidates.  Under supervision, with some latitude for independent initiative and judgement, performs professional investigations of ordinary difficulty designed to determine qualifications for City employment.    Meets with applicants for an in-person interview to review background paperwork and any supporting documentation.  Verifies information concerning education, experience, and other personal qualifications bearing upon character and fitness of applicants for City employment and trade licenses.  Conducts fingerprint and criminal background investigations.   May prepare written and statistical reports.   Utilizes computer systems to assist in the processing of investigations.</t>
  </si>
  <si>
    <t>All candidates must hold a civil service title of Investigator or submit proof of filing for the December 12, 2015 Investigator civil service exam.   Potential applicants should have a strong work ethic, good interpersonal skills, excellent time management and organizational skills, and have an exemplary sick and disciplinary records.</t>
  </si>
  <si>
    <t>This position is open to current City employees who have a permanent Investigator title or those who can submit proof of filing for the December 12, 2015 Investigator civil service exam.</t>
  </si>
  <si>
    <t>Monday through Friday, 35 hours per week</t>
  </si>
  <si>
    <t>For City Employees, please go to Employee Self Service (ESS), click on Recruiting Activities/Careers and Search for Job ID #242606. For all other applicants, please go to www.nyc.gov/jobs, go to Search for Open NYC Jobs and click on Non-Employee Login to search for Job ID #242606. Do not e-mail, mail or fax your resume to DDC directly. No phone calls will be accepted.</t>
  </si>
  <si>
    <t>Associate Project Manager, Level I</t>
  </si>
  <si>
    <t>The selected candidate should have the ability to manage simultaneously several multi-trade projects, possess strong verbal and written communication skills along with computer and organizational capabilities</t>
  </si>
  <si>
    <t>Legal Counsel</t>
  </si>
  <si>
    <t>- Admission to the New York State Bar;  - At least one year of relevant, full time, satisfactory legal experience;  - Comfort working in a fast-paced environment and managing multiple projects and assignments simultaneously;  - Excellent attention to detail;  - Exceptional organizational skills;  - Strong oral and written communication skills;  - Experience working as part of a team; and  - Commitment to public service.</t>
  </si>
  <si>
    <t>- Familiarity with City conflict of interest rules;  - Knowledge of FOIL and experience processing requests; - Experience with document review, including the use of specialized software;  - Experience developing and/or operating systems for managing complex administrative processes; and  - General familiarity with New York City government and related issues.</t>
  </si>
  <si>
    <t>SENIOR PROGRAM MANAGER OF BID DEVELOPMENT</t>
  </si>
  <si>
    <t>To apply for this position, please also email your resume and cover letter including the following subject line: Senior Program Manager, BID Development, Neighborhood Development Division  to: careers@sbs.nyc.gov  Salary for this position is: $55,000 - $60,000 per year,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</si>
  <si>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Structural Engineer</t>
  </si>
  <si>
    <t>Safety Investigator</t>
  </si>
  <si>
    <t>Applicant should possess experience supporting municipal construction projects as a Resident Engineer/ Project Engineer/Safety Specialist. ABS degree in Safety Engineering, Science, Engineering, or a related field is preferred. Previous work experience in construction inspection and practical working knowledge of OSHA, DOT, DOB and MUTCD is required. Certified safety, professional status is preferred. Good communication and computer skills are preferred. A valid NYS Driver License is required.</t>
  </si>
  <si>
    <t>For City Employees, please go to Employee Self Service (ESS), click on Recruiting Activities/Careers and Search for Job ID # 242623.   For all other applicants, please go to www.nyc.gov/jobs, go to Search for Open NYC Jobs and click on Non-Employee Login to search for Job ID #  242623.   Do not email mail or fax your resume to DDC directly. No phone calls will be accepted.</t>
  </si>
  <si>
    <t>PROGRAM MANAGER OF POLICY &amp; COMMUNICATIONS, BID PROGRAM</t>
  </si>
  <si>
    <t>To apply for this position, please also email your resume and cover letter including the following subject line: BID Program Manager, Policy &amp; Communications  to: careers@sbs.nyc.gov   Salary range for this position is: $45,000 - $55,000 per year, commensurate with experience  NYC residency is required within 90 days of appointment (does not apply to all positions) If you do not have access to email, mail your cover letter &amp; resume to: NYC Department of Small Business Services Human Resources Unit 110 William Street New York, New York 10038</t>
  </si>
  <si>
    <t>Draft, review, and supervise the preparation of contracts and other complex legal documents.  Analyze and advise on federal, state, and local statutes and regulations pertaining to contracts and procurement.  Handle complex legal issues and negotiate with governmental entities and private parties.  Train and supervise attorneys and support staff.</t>
  </si>
  <si>
    <t>Substantial preference will be given to candidates who have legal experience with NYC contracts and procurement.</t>
  </si>
  <si>
    <t>PEER COUNSELOR</t>
  </si>
  <si>
    <t>90 Church St, Ny Ny 12Th Floor</t>
  </si>
  <si>
    <t>PROVIDE PEER ASSISTANCE; ADVISE, AND PROVIDE RESOURCES AND REFERRALS; ACT AS LIAISON TO OUTSIDE AGENCIES AND DEPARTMENT RESOURCES; AND TRAIN MEMBERS OF THE DEPARTMENT IN RELATED TOPICS.  NOTE: CANDIDATE MUST BE A PERMANENT STAFF ANALYST, LEVEL I.</t>
  </si>
  <si>
    <t>PREFER CANDIDATE WITH A BACKGROUND IN COUNSELING OR THE SOCIAL SCIENCES (PSYCHOLOGY, THERAPY, COUNSELING, SOCIAL WORK, TEACHING, CASE WORK, ETC.)</t>
  </si>
  <si>
    <t>PLEASE NOTE: CANDIDATES MUST BE PERMANENT IN THE TITLE OF STAFF ANALYST, LEVEL I.</t>
  </si>
  <si>
    <t>CLICK  THE ''APPLY NOW''  BUTTON</t>
  </si>
  <si>
    <t>EH&amp;S Compliance Specialist</t>
  </si>
  <si>
    <t>EHS-Sutton Park 02</t>
  </si>
  <si>
    <t>This position requires excellent analytical, verbal and written communication skills; attention to detail and the ability to work effectively with others.  The successful candidate will be extremely knowledgeable of Environmental Protection Agency (EPA), New York State Department of Environmental Conservation (NYSDEC), Occupational Health &amp; Safety Administration (OSHA), Department of Transportation (DOT) and New York State Public Employee Health &amp; Safety (PESH) regulations. Advanced competency with Microsoft Word, Excel, and PowerPoint is strongly preferred.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</si>
  <si>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NY in Westchester County approximately 28 miles north of mid-town Manhattan.</t>
  </si>
  <si>
    <t>CASE MANAGEMENT SERVICES DIRECTOR</t>
  </si>
  <si>
    <t>9am-5pm</t>
  </si>
  <si>
    <t>PROGRAM MANAGER OF DATA &amp; DEVELOPMENT, BID PROGRAM</t>
  </si>
  <si>
    <t>To apply for this position, please also email your resume and cover letter including the following subject line: BID Program Manager, Data &amp; Development to: careers@sbs.nyc.gov  Salary for this position is: $45,000 - $55,000 per year, commensurate with experience  NYC residency is required within 90 days of appointment (does not apply to all positions) If you do not have access to email, mail your cover letter &amp; resume to: NYC Department of Small Business Services Human Resources Unit 110 William Street</t>
  </si>
  <si>
    <t>Strong verbal and written communication skills are required.  Familiarity with general civil and transportation engineering design and construction is required.</t>
  </si>
  <si>
    <t>259 Bristol St., Brooklyn</t>
  </si>
  <si>
    <t>** OPEN TO PERMANENT PUBLIC HEALTH NURSES ONLY.  YOU MUST CLEARLY STATE YOUR CIVIL SERVICE STATUS ON YOUR RESUME OR COVER LETTER.  ALL OTHER CANDIDATES WILL NOT BE CONSIDERED.  The Family and Child Health Administration (FCH) is a division comprising of the Bureau of School Health (BSH), the Bureau of Maternal Infant &amp; Reproductive Health (BMIRH), the Bureau of Early intervention (BEI) and FCH Administration. BSH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DUTIES WILL INCLUDE BUT NOT BE LIMITED TO:   Under the supervision of the BND, and in collaboration with the Supervising Nurse/PHN III, the PHN Level II will serve as nursing preceptor for newly hired Nurses, Public Health Advisers and Public Health Assistants   --Will participate in the interview process for new hires.   --Assist staff in the application of nursing and administrative procedures, provide individual guidance and support, observe and review activities.   --Utilize automated Student Health Record (ASHR) to generate reports, compile statistics, analyze workflow, assess staff ASHR competency and provide support and guidance as required.   --Serve as a training resource for nurses. other School Health Staff and school based Department of Education staff.   --Plan, conduct meetings, in-service training programs and complete designated special projects.</t>
  </si>
  <si>
    <t>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t>
  </si>
  <si>
    <t>Apply online with a cover letter to https://a127-jobs.nyc.gov/.  In the Job ID search bar, enter: job ID number #242639.    We appreciate the interest and thank all applicants who apply, but only those candidates under consideration will be contacted.</t>
  </si>
  <si>
    <t>CAD Deputy Director</t>
  </si>
  <si>
    <t>The CAD Deputy Director must have extensive knowledge in:  Managing real-time production systems with many users.  Software development.  Technical project management.</t>
  </si>
  <si>
    <t>NON-CITY EMPLOYEES/EXTERNAL CANDIDATES PLEASE GO TO https://a127-jobs.nyc.gov/    CITY EMPLOYEES MUST APPLY VIA EMPLOYEE SELF SERVICE https://a127-ess.nyc.gov/</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</si>
  <si>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Project Manager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--Manage and work with a matrix-based team of staff including the disease program staff; development, quality assurance and server administration teams; and where applicable, vendors and consultants.   --Document project tasks and timelines and maintain various project plans; provide status reports to all team members; drive action items to completion.   --Troubleshoot issues in a timely fashion and minimize disruption of data transmission.   --Gather and document requirements for change requests.   --Develop operational and analytic reports using SQL and Excel to address quality control and quality assurance issues and ensure detection and resolution of data errors.  --Develop automated routine aggregate reports and respond to other data queries as needed.   --Create test plans of new features and bug fixes and coordinate testing with users.   --Train users on new features.   --Assist with deployments of upgrades and provide post-production support to users.   --Become a subject matter expert on the business and technical operations of eDRI, including understanding the technical aspects and operation of components that make up the eDRI system; these include a Java-based application, web services, SSIS packages and stored procedures.</t>
  </si>
  <si>
    <t>--At least six years' experience in creating project management artifacts (project charter, project plan, timelines (MS Project or other project management software), requirements documents, project and resource planning, deployment plans, support plans, conversion plans.  --At least six years' experience gathering requirements, developing use cases and creating functional requirements documents.  --Strong data analysis skills   --Experience developing and running SQL queries (SQL Server Management Studio)  --Strong written and oral communication skills  --Leadership experience   --Ability to proactively drive projects to completion and resolve issues independently  --Experience managing Java web-based applications.</t>
  </si>
  <si>
    <t>Apply online with a cover letter to https://a127-jobs.nyc.gov/  In the Job ID search bar, enter: job ID number # 242913.  We appreciate the interest and thank all applicants who apply, but only those candidates under consideration will be contacted.</t>
  </si>
  <si>
    <t>Comm Lit</t>
  </si>
  <si>
    <t>Under the supervision of an attorney, student legal specialists in the Commercial and Real Estate Litigation Division assume direct responsibility for a wide variety of breach of contract and lien foreclosure actions brought against the City of New York, its constituent agencies and entities. Working pursuant to student practice orders of the Appellate Divisions, the person selected for the position will communicate with clients, conduct investigations, prepare pleadings and requests for and responses to discovery, draft and argue motions, and possibly conduct small trials.</t>
  </si>
  <si>
    <t>Excellent research and writing skills, and oral communication abilities.</t>
  </si>
  <si>
    <t>Must currently be enrolled in law school as a matriculated part time second, third or rising fourth year student.  Candidates selected to move forward in the application process will be required to provide two legal writing samples, list of references and an unofficial law school transcript.</t>
  </si>
  <si>
    <t>Must be able to work full time hours.  Monday - Friday, 9:00 am to 5:00 pm.</t>
  </si>
  <si>
    <t>Investigative Attorney</t>
  </si>
  <si>
    <t>All current City Employees may apply by going to Employee Self Service (ESS) http://cityshare/ess Click on Recruiting Activities/Careers and Search for the specific Job ID# 242645.  All other applicants, please go to www.nyc.gov/career/search and search for the specific Job ID# 242645.  Please do not email, mail or fax your resume to DOI directly. Submissions of resumes does not guarantee an interview. Due to the high volume of resumes DOI receives for positions, only selected candidates will be contacted.</t>
  </si>
  <si>
    <t>1. Demonstrated ability to analyze and assess and draw conclusions based on a multitude of  2. Complex documents/data, including but not limited to policies, procedures and financial     documents 3. Strong computer skills, including Word, Excel and databases 4. Strong interpersonal skills, oral communication and interviewing skills 5. Demonstrated ability to write succinct and organized reports  6. Prior work experience in any of the following fields:  investigation, security, law     enforcement, criminal justice, and/or auditing  7. Strong organizational skills and proven ability to manage time efficiently, meet deadlines and      multi-task</t>
  </si>
  <si>
    <t>All current City Employees may apply by going to Employee Self Service (ESS) http://cityshare/ess Click on Recruiting Activities/Careers and Search for the specific Job ID# 242646.  All other applicants, please go to www.nyc.gov/career/search and search for the specific Job ID# 242646.  Please do not email, mail or fax your resume to DOI directly. Submissions of resumes does not guarantee an interview. Due to the high volume of resumes DOI receives for positions, only selected candidates will be contacted.</t>
  </si>
  <si>
    <t>This posting serve for 2 available positions:  JVN# 242916  JVN# 242880- which is not posted.    Resumes and cover letters without a JVN number indicated will not be considered.</t>
  </si>
  <si>
    <t>Product Manager, Bureau of IT Strategy and Project Management</t>
  </si>
  <si>
    <t>--5+ years overall experience with managing and supporting IT applications  --2-4 years of experience in in writing SQL queries using Microsoft SQL Server 2005 &amp; above   -- 2-4 years of experience with software development in .NET or Java (including web services)  --2-4 years of experience with java script  --Experience with .NET applications  --Experience with HTML development  --Experience with web servers such as IIS and Apache  --Analyze database systems, queries, and procedures in SQL 2008 &amp; up; Oracle 11g &amp; up environment  --Advanced expertise in building high performance data integration solutions, including extraction, transformation, and load (ETL) packages.</t>
  </si>
  <si>
    <t>Apply online with a cover letter to https://a127-jobs.nyc.gov/.  In the Job ID search bar, enter: job ID number # 242912.  We appreciate the interest and thank all applicants who apply, but only those candidates under consideration will be contacted.</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</si>
  <si>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New York City Department of Investigation conducts highly confidential and sensitive investigations into fraud, corruption, misconduct or other illegal or improper activities involving New York City officials, employees and persons of entities doing business with New York City.   The selected candidate will be responsible for the investigation of matters involving fraud, waste and abuse related to DOIs Independent Private Sector Inspector General (IPSIG)/Integrity Monitor program specifically on the New York City Housing Authority's (NYCHA) Hurricane Sandy Recovery Program (the NYCHA Program). The NYCHA Program will repair and restore thirty-six (36) existing NYCHA housing developments damaged by the storm. Additionally, the selected candidate will assist the Inspector General with varying tasks related to operations of the NYCHA Program. The candidate may also be required to work with other investigative units and City agencies to provide support. DOI is also interested in candidates with special skills including: construction/engineering; or CPA/accounting.</t>
  </si>
  <si>
    <t>Knowledge of, and demonstrated interest in, law enforcement, criminal justice, and/or civil rights issues.  Relationship-builder with strong interpersonal skills who effectively conveys information verbally and in writing.  Highly analytical thinking with demonstrated talent for identifying, scrutinizing, improving, and streamlining complex work processes.  Auditing experience including financial and/or risk assessment.  MAC Environment and Excel proficiency is preferred. Familiarity with New York City a plus.</t>
  </si>
  <si>
    <t>All current City Employees may apply by going to Employee Self Service (ESS) http://cityshare/ess. Click on Recruiting Activities/Careers and Search for Job ID# 242648.   All other applicants, please go to www.nyc.gov/career/search and search for Job ID# 242648.   Please do not email, mail or fax your resume to DOI directly. Submissions of resumes does not guarantee an interview and due to the high volume of resumes DOI receives for positions, only selected candidates would be contacted.</t>
  </si>
  <si>
    <t>Only candidates who are permanent in the Administrative Engineer title, or those who can provide proof of successful registration for the March 2016 Open Competitive or Promotional Exam may apply. Failure to do so will result in your disqualification.  The selected candidates will serve as Deputy Director for Bridge, Step Street and Retaining Wall Program Unit and will report to the Borough Director. Duties include: responsibility for an annual capital program comprised of approximately 10 projects with a total value of $120 million; managing technical and professional construction staff responsible for overseeing capital-funded sewer, water main and roadway projects; and reviewing construction plans; coordinating with client agencies to resolve any operational field problems involving design; ensuring contract compliance and payment of contractors; and scheduling and performing final inspections. Additionally, the selected candidates will participate in various agency taskforces relating to new initiatives in the area of change orders, project record keeping, and quality assurance.</t>
  </si>
  <si>
    <t>For City Employees, please go to Employee Self Service (ESS), click on Recruiting Activities/Careers and Search for Job ID #242920. For all other applicants, please go to www.nyc.gov/jobs, go to Search for Open NYC Jobs and click on Non-Employee Login to search for Job ID #242920. Do not e-mail, mail or fax your resume to DDC directly. No phone calls will be accepted.</t>
  </si>
  <si>
    <t>xRM/SharePoint Architect</t>
  </si>
  <si>
    <t>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</si>
  <si>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Please go to www.nyc.gov/careers or for current City employees please go to www.nyc.gov/ess and search for Job ID# 242921.   NO PHONE CALLS, FAXES OR PERSONAL INQUIRIES PERMITTED. NOTE: ONLY THOSE CANDIDATES UNDER CONSIDERATION WILL BE CONTACTED.</t>
  </si>
  <si>
    <t>Senior Systems Analyst</t>
  </si>
  <si>
    <t>To Apply Please go to www.nyc.gov/careers and search for Job ID: 242923  For current City employees please go to www.nyc.gov/ess and log into Employee Self Service.   NO PHONE CALLS, FAXES OR PERSONAL INQUIRIES PERMITTED. NOTE: ONLY THOSE CANDIDATES UNDER CONSIDERATION WILL BE CONTACTED.</t>
  </si>
  <si>
    <t>Early Intervention Official Designee, Bureau of Early Intervention</t>
  </si>
  <si>
    <t>Early Intervention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--Conduct IFSP meetings in a manner consistent with the EI regulations and municipal policies.   --Apply the regulations, rate methodology and billing rules applicable to the IFSP process Chair IFSP meetings in a manner that is conducive to discussion of all relevant issues and concerns of the parent, evaluator and service coordinator.   --Ensure the completion of all necessary documentation relating to the evaluation and IFSP process.  --Review and ensure the accurate completion of six month updates, and annual reviews.   --Review evaluations as assigned for completeness and accuracy.  --Ensure the accurate completion of other procedures as delineated in the Policy and Procedure Manual and EIOD Handbook.   --Attend regularly scheduled meetings.   --This includes but is not limited to (a) scheduled meetings with office and field staff, (b) attending meetings outside the regional office.   --Report concerns and submit requests for technical assistance to supervisors and other EI staff when appropriate.   --Respond to, prepare for, and attend mediations and fair hearings as assigned, also perform and complete other assignments as necessary.</t>
  </si>
  <si>
    <t>Preference will be given to individuals who understand child development and handicapping conditions, in addition to having knowledge of services for young children and family centered services. Knowledge of EI regulations and philosophy is also an asset, as well as good communication &amp; organizational skills and the ability to work well under pressure and responding to time frames. Computer skills are a plus.</t>
  </si>
  <si>
    <t>Apply online with a cover letter to https://a127-jobs.nyc.gov/.  In the Job ID search bar, enter: job ID number # 242649.    We appreciate the interest and thank all applicants who apply, but only those candidates under consideration will be contacted.</t>
  </si>
  <si>
    <t>Radio Repair Mechanic</t>
  </si>
  <si>
    <t>RADIO REPAIR MECHANIC</t>
  </si>
  <si>
    <t>58-65 52Nd Rd. Woodside Ny</t>
  </si>
  <si>
    <t>Radio Repair</t>
  </si>
  <si>
    <t>1. FIVE years of full-time satisfactory experience acquired within the last 10 years as a radio repair mechanic, or as an electronic technician repairing electronic equipment;  or    2. At least THREE years of experience as described in ''1'' above acquired within the last 10 years plus sufficient full-time training of a relevant nature, specializing in electronics, acquired in a trade school, technical school or vocational high school approved by a State's department of education or recognized accrediting organization, to make up the equivalent of the remaining required experience.  Six months of acceptable experience will be credited for each year of approved trade school, technical school or vocational high school.    3. Possession of a Motor Vehicle Driver License valid in the State of New York.  This license must be maintained for the duration of employment.    4. For appointment to certain positions possession of a Federal Communications Commission (FCC) General Radiotelephone Operator's License, with a radar endorsement, is required.</t>
  </si>
  <si>
    <t>This position is open to applicants who took exam #5048, or exam #6018, or those who are already permanent in the Radio Repair Mechanic title. Please indicate in your cover letter whether you have taken any of these exams or are already permanent in the Radio Repair Mechanic title. If you do not include this information in your cover letter, you will not be considered for an interview. Applicants who took an exam will be required to produce a copy of their Order Confirmation Receipt for verification if contacted for an interview.</t>
  </si>
  <si>
    <t>Forensic Logistics Specialist</t>
  </si>
  <si>
    <t>TO APPLY, PLEASE SUBMIT RESUME AND COVER LETTER TO: https://a127-jobs.nyc.gov.  JOB ID #242650   NO PHONE CALLS</t>
  </si>
  <si>
    <t>The selected candidates will serve as Deputy Director for Bridge, Step Street and Retaining Wall Program Unit and will report to the Borough Director. Duties include: responsibility for an annual capital program comprised of approximately 10 projects with a total value of $120 million; managing technical and professional construction staff responsible for overseeing capital-funded sewer, water main and roadway projects; and reviewing construction plans; coordinating with client agencies to resolve any operational field problems involving design; ensuring contract compliance and payment of contractors; and scheduling and performing final inspections. Additionally, the selected candidates will participate in various agency taskforces relating to new initiatives in the area of change orders, project record keeping, and quality assurance.</t>
  </si>
  <si>
    <t>For City Employees, please go to Employee Self Service (ESS), click on Recruiting Activities/Careers and Search for Job ID #242924. For all other applicants, please go to www.nyc.gov/jobs, go to Search for Open NYC Jobs and click on Non-Employee Login to search for Job ID #242924. Do not e-mail, mail or fax your resume to DDC directly. No phone calls will be accepted.</t>
  </si>
  <si>
    <t>Infra-Construction-Exec</t>
  </si>
  <si>
    <t>For City Employees, please go to Employee Self Service (ESS), click on Recruiting Activities/Careers and Search for Job ID #242925. For all other applicants, please go to www.nyc.gov/jobs, go to Search for Open NYC Jobs and click on Non-Employee Login to search for Job ID #242925. Do not e-mail, mail or fax your resume to DDC directly. No phone calls will be accepted.</t>
  </si>
  <si>
    <t>Stationary Engineer Electric</t>
  </si>
  <si>
    <t>41158 Highway 28, Margaretvill</t>
  </si>
  <si>
    <t>Pepacton/Downsville Sub Del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</si>
  <si>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Source Water Operations Directorate, seeks to hire a Stationary Engineer Electric (SEE) for offices located at the Margaretville Wastewater Treatment Plant, Margaretville, New York. The SEE will report directly to the Deputy Chief, Engineering &amp; Technical Maintenance. They will be responsible for supervising and overseeing electro-mechanical maintenance at this modern wastewater treatment plant.   Under general supervision, the Stationary Engineer Electric will operate, inspect and maintain generators, motors, transformers, pumps, heat exchangers, converters, rectifiers, controllers, switchboards, motor control centers, circuit breakers, heating systems, Programmable Logic Controls, HVAC, air compressors and related electro-mechanical equipment. They will clean, make repairs to, test operate electro-mechanical equipment related to wastewater treatment plant process operations; read meters, gauges, recording devices, test equipment, graphical interfaces associated with electro-mechanical equipment. The SEE must be able to demonstrate the ability to read and interpret blueprints, schematics, wiring diagrams, and ladder logic prints as they pertain to existing and new equipment installation. They will prepare basic documentation for procurement of goods and services based on the City of New York procurement guidelines, prepare reports and maintain records, update equipment Office of Emergency Management (OEM) manuals, utilize lock out tag out procedures, and prepare standard operating/safety procedures.   Candidate must be able to respond to emergencies on a 24-hour basis.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</si>
  <si>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Margaretville is a village located in Delaware County, New York approximately 140 miles Northwest of New York City.</t>
  </si>
  <si>
    <t>DIRECTOR - PTAC/VENDOR SERVICES</t>
  </si>
  <si>
    <t>To apply for this position, please ALSO email your resume and cover letter including the following subject line: PTAC Director to: careers@sbs.nyc.gov</t>
  </si>
  <si>
    <t>Technical Project Portfolio Analyst</t>
  </si>
  <si>
    <t>Governance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</si>
  <si>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Technical Project Portfolio Analyst reporting to the Governance division. Responsibilities will include: Assist Project Portfolio Management (PPM) team's improvement and development of portfolio processes; review project portfolio to ensure accuracy of data and compliance with PPM team standards; work with PPM and other teams within the agency to improve tracking of project data valuable for portfolio processes; work with the PPM and Agency Relations teams to improve how new projects come to the agency, including improvement of the DoITT Service Catalog; support PPM tasks related to project prioritization and staffing; provide support to the PPM team for all reporting needs related to portfolio processes; assist with special projects as needed.</t>
  </si>
  <si>
    <t>The preferred candidate should possess the following: Experience with CA Clarity or other similar project management software tools; ability to work within a collaborative environment; demonstrated experience working with technical and non-technical staff; exceptional knowledge of Microsoft Office programs such as Excel, Access, Word, PowerPoint, Visio and Project; outstanding team-building, customer service and negotiation skills; strong written and verbal communication skills; excellent organization, presentation and facilitation skills; and the ability to manage multiple tasks under tight deadlines.</t>
  </si>
  <si>
    <t>For City employees, please go to Employee Self Service (ESS), click on Recruiting Activities &gt; Careers, and search for Job ID #242929 For all other applicants, please go to www.nyc.gov/jobs/search and search for Job ID #242929 -or-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</si>
  <si>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Community Associate, Bureau of Childcare</t>
  </si>
  <si>
    <t>The Bureau of Child Care ensures that child care services in New York City operate in compliance with the New York City Health Code and New York State Social Service regulations, and are licensed or permitted as required by law. The Bureau routinely inspects child care centers, home-based child care programs, after-school programs and summer camps to protect the health and safety of children while in the child care environment. The Bureau seeks to hire Community Associates to support efforts in searching for child care providers who are operating illegally, unregulated and thus more likely to create an environment with health and safety risks to children. The successful candidate will also assist in public education and outreach efforts conveying the importance of choosing licensed providers and reporting to the NYC Health Department programs that may be unsafe, unhealthy or operating illegally.   DUTIES WILL INCLUDE BUT NOT BE LIMITED TO:   --Conducting rigorous online searches of commercial advertisement websites, social media sites, blogs and search engines to identify illegal child care operations.   --Researching databases of registered providers to confirm current and valid license.   --Receiving and processing telephone and email complaints from the public.   --Making presentations at community meetings and health fairs to promote the importance of choosing licensed providers and encourage reporting of illegal operations.   --Performing other special projects and duties, as assigned.</t>
  </si>
  <si>
    <t>Apply online with a cover letter to https://a127-jobs.nyc.gov/.  In the Job ID search bar, enter: job ID number # 243029.   We appreciate the interest and thank all applicants who apply, but only those candidates under consideration will be contacted.</t>
  </si>
  <si>
    <t>Oracle Applications Developer (DOJ)</t>
  </si>
  <si>
    <t>The Fire Department of the City of New York (FDNY) seeks a full-time Oracle Applications Developer in the Bureau of Technology Development and Systems (BTDS).  Reporting directly to the Application Support Manager, the successful candidate will:  Develop, support and administer IT systems for a project with the Department of Justice regarding the hiring of firefighters.   Participate in all phases of the system development lifecycle, including performing systems analysis, requirements definition, database design, preparation of scopes of work, and creation of project plans.   Prepare the technical specifications and perform the necessary programming tasks for applications development.   Use Oracle development tools to design, develop, implement and support complex, Oracle-based applications.</t>
  </si>
  <si>
    <t>Candidate must be proficient in programming in Java, Java scripts, JSF, JSP, PL/SQL.  Must have working experience with Java, Java script, SQL. Well-versed with Oracle development tool JAVA, J-Developer.  Knowledge of Oracle ADF, PL/SQL, XML with J2EE and EJB technology is a plus. Good analytical, written and verbal communication skills.</t>
  </si>
  <si>
    <t>Trainer, Bureau of Environmental Sciences and Engineering</t>
  </si>
  <si>
    <t>The Bureau of Environmental Sciences and Engineering (ESE) is looking to hire a Trainer/Technical Support in the newly created Office of Building Water Supply Oversight (OBWSO).   The Trainer will be responsible for carrying out the goals of the program which will be to prevent illness caused by poorly maintained and managed building water supply and distribution systems in more than 10,000 New York City buildings. As a Trainer the candidate will provide training to all OBWSO staff   in a program that will be responsible for implementing the first proactive inspection program for cooling towers in the United States; educating building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DUTIES WILL INCLUDE BUT NOT BE LIMITED TO:   --Identify training development needs by consulting with the Senior Advisor and through job analysis.   --Coordinating and conducting training sessions for all technical staff, field staff, industry stakeholders, and the general public.  --Preparing training materials, develop lesson plans and write all training curriculum aimed at achieving goals and objectives.  --Monitoring training activities to ensure all schedule training is conducted.   --Developing reference materials such as procedures, policy documentation and other supportive materials.   --Updating materials as procedures and polices change to ensure information is accurate, consistent, complete and in compliance with rules and regulations.   --Attending professional educational opportunities in keep up-to-date on new developments to be used in the training class.</t>
  </si>
  <si>
    <t>Apply online with a cover letter to https://a127-jobs.nyc.gov/.  In the Job ID search bar, enter: job ID number # 243047.   We appreciate the interest and thank all applicants who apply, but only those candidates under consideration will be contacted.</t>
  </si>
  <si>
    <t>Please go to www.nyc.gov/careers and search for Job ID# 243312.  For current City employees please log into Employee Self Service (www.nyc.gov/ess) and search for Job ID# 243312.   NO PHONE CALLS, FAXES OR PERSONAL INQUIRIES PERMITTED. NOTE: ONLY THOSE CANDIDATES UNDER CONSIDERATION WILL BE CONTACTED.</t>
  </si>
  <si>
    <t>OCP/Performance Mgt &amp; Analysis</t>
  </si>
  <si>
    <t>Please go to www.nyc.gov/careers and search for Job ID # 243314.  For current City employees, please log into Employee Self Service (www.nyc.gov/ess) and search for Job ID # 243314.  NO PHONE CALLS, FAXES OR PERSONAL INQUIRIES PERMITTED. NOTE: ONLY THOSE CANDIDATES UNDER CONSIDERATION WILL BE CONTACTED.</t>
  </si>
  <si>
    <t>Infra-Program Management</t>
  </si>
  <si>
    <t>For City Employees, please go to  Employee Self Service (ESS), click on Recruiting Activities/Careers and Search for Job ID# 243204. For all other applicants, please go to  www.nyc.gov/jobs, go to Search for Open NYC Jobs and click on Non-Employee Login to search for Job ID # 243204.  Do not email mail or fax your resume to DDC directly. No phone calls will be accepted.</t>
  </si>
  <si>
    <t>RFP Writer, Office of the Agency Chief Contracting Officer</t>
  </si>
  <si>
    <t>Apply online with a cover letter to https://a127-jobs.nyc.gov/.  In the Job ID search bar, enter: job ID number #243208.   We appreciate the interest and thank all applicants who apply, but only those candidates under consideration will be contacted.</t>
  </si>
  <si>
    <t>Strong organizational leadership abilities as a project manager to plan, coordinate, implement and manage complex projects in an efficient manner; capacity to work independently in a fast paced environment while remaining productive and efficient; support and incorporate group initiatives to develop projects and reports;  maintain rapport with clients and staff members internally and externally; inclusive judgment and decision-making abilities; quantitative and qualitative analytical skills; aptitude to manage various in-house databases simultaneously; excellent writing, communication, and research skills; ability to address and resolve difficult situations in a professional and ethical manner; and knowledge of Microsoft Office Suite. The candidate must be adequately experienced and qualified to effectively adapt to the altering priorities and requirements of the organization.</t>
  </si>
  <si>
    <t>Please go to www.nyc.gov/careers and search for Job ID # 243321.  For current City employees please log into Employee Self Service (www.nyc.gov/ess) and search for Job ID # 243321.  NO PHONE CALLS, FAXES OR PERSONAL INQUIRIES PERMITTED. NOTE: ONLY THOSE CANDIDATES UNDER CONSIDERATION WILL BE CONTACTED.</t>
  </si>
  <si>
    <t>Project Manager - COS</t>
  </si>
  <si>
    <t>Moderate Rehab Program</t>
  </si>
  <si>
    <t>Excellent Communication Skills (both written and oral). Computer knowledge (Word, Excel and Access). Strong Analytical and Interpersonal Skills. Strong Organizational Skills. Knowledge of Rental Subsidies or Section 8 Subsidy Preferred. Bilingual a Plus.</t>
  </si>
  <si>
    <t>The nation's leading local health department seeks a Developer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The Bureau of Application Development and Database Administration is seeking a .NET Developer to join our growing team. The candidate will be responsible for the development of new systems as well as enhancement and bug fixes to existing applications. The developer will join the Environmental Health Systems team that builds and supports systems such as Vector, Rat and Pest Control system, Restaurant and Mobile Food Inspection, Dog Licensing, Mosquito Surveillance, etc. In particular, this position will focus on Vector, Rat and Pest Control systems.   --Work on multiple and simultaneous intranet and public-facing web applications built in .NET of varying degrees of complexity and priorities. Technologies include C#,.NET 4.0/4.5, MVC4+, ADO.net, Web Services/Web APIs, HTML5, CSS, Javascript, JQuery, Bootstrap, Microsoft SQL 2008R2/2012R2, Xamarian and Appcelerator. Develop complex ETL data transformations using SSIS and stored procedures, and conducting performance tuning to optimize the system.   --Work on mobile inspection applications utilizing Microsoft Xamarian and/or Appcelerator. Work closely with the Technical Lead and the Project Manager to review requirements and provide work effort estimations; Provide status updates to project manager and technical lead; Adhere to all database design, system architecture, coding, unit testing, and deployment standards; Create and review technical design documents.   --Provide architecture oversight and code review of vendors.  --Resolve all security scan issues identified and create a knowledge-base of common security issues; Develop and maintain IT architecture diagrams of enterprise, business, data, security and / or technology architectures for IT solutions, concepts and strategies to meet business requirements for target audiences.   --Define and maintain the methodology, principles, roadmap, standards and guidelines for IT architecture team for security, reuse, interoperability and integration.  --Confirm the conformance of applications, components and service to established standards. Ensure compliance with architecture standards and guidelines throughout the application development lifecycle.   --Assist with major internally-developed projects and new software products, including continued support, documentation and training; Identify probable system problems or design flaws and escalates issues to upper management before serious performance impact.</t>
  </si>
  <si>
    <t>--Minimum 10 years of strong hands-on experience of application development in .NET  --Possessing the Microsoft Certified Solutions Developer (MCSD): Web Applications or equivalent is a plus  --Prefer at least 2 year experience leading a team of at least 2 developers  --Strong knowledge and experience in C#,.NET 4.0/4.5, MVC4+, ADO.net, and Web Services  --Strong knowledge and experience in of HTML5, CSS, Javascript, JQuery, and Bootstrap  --Strong knowledge and experience developing in Microsoft SQL 2008R2/2012R2 environment  --Experience building mobile applications using Xamarian and/or Appcelerator is a plus  --Experience translating business requirements to technical specifications and database designs  --Ability to work well in a team environment  --Strong oral and written communication skills   --Strong desire to keep up to date on latest technology trends.</t>
  </si>
  <si>
    <t>Apply online with a cover letter to https://a127-jobs.nyc.gov/.  In the Job ID search bar, enter: job ID number # 243328.     We appreciate the interest and thank all applicants who apply, but only those candidates under consideration will be contacted.</t>
  </si>
  <si>
    <t>SYSTEMS MONITORING ADMIN</t>
  </si>
  <si>
    <t>The Financial Information Services Agency (FISA) has a vacancy for a Systems Monitoring Admin to support ongoing production maintenance and enhancement to various HR/Payroll applications.  Primary Responsibilities include:  This role will be responsible to install, maintain, and configure BMC ProactiveNet Performance Management as well as Truesight Operations. Management supporting critical Citywide applications including NYC Automated Personnel System (NYCAPS) and related Web applications. This person will work with various teams, but will need to have the ability to work independently and prioritize tasks to meet project deadlines.</t>
  </si>
  <si>
    <t>P593</t>
  </si>
  <si>
    <t>External applicants please visit https://a127-jobs.nyc.gov/ to apply to Job ID # 243210. Current NYC employees may apply via Employee Self Service (ESS). While all complete applications will be given consideration, only candidates selected for an interview will be contacted by FISA.   FISA IS AN EQUAL OPPORTUNITY EMPLOYER.</t>
  </si>
  <si>
    <t>Property Acquisition Coordinator</t>
  </si>
  <si>
    <t>For City Employees, please go to  Employee Self Service (ESS),  click on Recruiting Activities/Careers and Search for Job ID # 243211. For all other applicants, please go to  www.nyc.gov/jobs, go to Search for Open NYC Jobs and click on Non-Employee Login to search for Job ID # 243211. Do not email mail or fax your resume to DDC directly. No phone calls will be accepted.</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</si>
  <si>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Developer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The Bureau of Application Development and Database Administration is seeking a .NET Developer to join our growing team. The candidate will be responsible for the development of new systems as well as enhancement and bug fixes to existing applications. The developer will join the Environmental Health Systems team that builds and supports systems such as Vector, Rat and Pest Control system, Restaurant and Mobile Food Inspection, Dog Licensing, Mosquito Surveillance, etc. In particular, this position will focus on Restaurant and Mobile Food Inspection systems.   --Work on multiple and simultaneous intranet and public-facing web applications built in .NET of varying degrees of complexity and priorities. Technologies include C#,.NET 4.0/4.5, MVC4+, ADO.net, Web Services/Web APIs, HTML5, CSS, Javascript, JQuery, Bootstrap, Microsoft SQL 2008R2/2012R2, Xamarian and Appcelerator.   --Develop complex ETL data transformations using SSIS and stored procedures, and conducting performance tuning to optimize the system.  --Work on mobile inspection applications utilizing Microsoft Xamarian and/or Appcelerator.   --Work closely with the Technical Lead and the Project Manager to review requirements and provide work effort estimation.   --Provide status updates to project manager and technical lead; Adhere to all database design, system architecture, coding, unit testing, and deployment standards.  --Create and review technical design documents.   --Provide architecture oversight and code review of vendors.  --Resolve all security scan issues identified and create a knowledge-base of common security issues.   --Continuously learn new technologies and participate in adoption of new technologies.</t>
  </si>
  <si>
    <t>--Minimum 3-5 years of strong hands-on experience of application development in .NET  --Strong knowledge and experience in C#,.NET 4.0/4.5, MVC4+, ADO.net, and Web Services.  --Possessing the Microsoft Certified Solutions Developer (MCSD): Web Applications or equivalent is a plus.  --Strong knowledge and experience in of HTML5, CSS, Javascript, JQuery, and Bootstrap.  --Strong knowledge and experience developing in Microsoft SQL 2008R2/2012R2 environment.   --Experience building mobile applications using Xamarian and/or Appcelerator is a plus.  --Experience translating business requirements to technical specifications and database designs.  --Ability to work well in a team environment.  --Strong oral and written communication skills.   --Strong desire to keep up to date on latest technology trends.  Must have one of the following professional certifications: o Microsoft Certified Professional Developer: Web Developer  o Microsoft Certified Professional Developer: Windows Developer  o Microsoft Certified Professional Developer: Enterprise Applications Developer  o Microsoft Certified Solutions Developer: Universal Windows Platform (MCSD)  o Microsoft Certified Solutions Developer: Web Applications (MCSD)  o Microsoft Technology Associate: Database (MTA)  o Microsoft Technology Associate: Developer (MTA)</t>
  </si>
  <si>
    <t>Apply online with a cover letter to https://a127-jobs.nyc.gov/.  In the Job ID search bar, enter: job ID number # 243334.  We appreciate the interest and thank all applicants who apply, but only those candidates under consideration will be contacted.</t>
  </si>
  <si>
    <t>EQUAL EMPLOY PRACTICES COMM</t>
  </si>
  <si>
    <t>EEO PROGRAM ANALYST</t>
  </si>
  <si>
    <t>Equal Employment Practices C</t>
  </si>
  <si>
    <t>1.	At least one year of full-time experience researching and analyzing employment practices. 2.	Demonstrated knowledge of one or more of the following: the New York City Charter; the New York City Human Rights Law; mayoral/non-mayoral EEO Programs; Citywide EEO policies/discrimination complaint procedures/personnel rules and regulations; the Americans with Disabilities Act and its Accessibility Guidelines for Buildings and Facilities; New York State Civil Service Law; Uniform Guidelines on Employee Selection Procedures; and relevant City, State, and Federal EEO laws. 3.	Full-time experience and/or education in labor/industrial relations, EEO investigations, civil rights law enforcement, personnel/human resources which includes credits in administration. 4.	Strong analytical, research, communication and organization skills. 5.	Ability to produce high quality analytical presentations upon request..</t>
  </si>
  <si>
    <t>Executive Director, Client Advocacy &amp; Access</t>
  </si>
  <si>
    <t>ADMIN COMMUNITY RELATIONS SPEC</t>
  </si>
  <si>
    <t>1002F</t>
  </si>
  <si>
    <t>Office of the Advocacy NM</t>
  </si>
  <si>
    <t>1.A baccalaureate degree from an accredited college and four years of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Education and/or experience equivalent to ''1'' above. However, all candidates must be high school graduates or possess a high school equivalency diploma and have two years of full-time experience in a broad administrative or policy-making capacity as described in ''1'' above.</t>
  </si>
  <si>
    <t>Click ''APPLY NOW'' Button.</t>
  </si>
  <si>
    <t>Production Support Operations Supervisor</t>
  </si>
  <si>
    <t>Data Ctr &amp; Operations Support</t>
  </si>
  <si>
    <t>This position requires a five-day workweek, Monday through Friday, evening shift from 7:30PM - 3:30AM. Candidate must be able to provide shift coverage for all shifts for all seven days with weekend flexibility. Overtime will be required on an as needed basis.</t>
  </si>
  <si>
    <t>SYSTEMS TESTING SPECIALIST</t>
  </si>
  <si>
    <t>ACCOUNTANT (FIXED ASSETS AND CAPITAL PROJECTS)</t>
  </si>
  <si>
    <t>Debt &amp; Capital</t>
  </si>
  <si>
    <t>132 W 125Th St., N.Y.</t>
  </si>
  <si>
    <t>CLICK ''Apply Now'' Button</t>
  </si>
  <si>
    <t>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 6.  In case of an emergency, your position may be designated as essential staff.</t>
  </si>
  <si>
    <t>TO APPLY, PLEASE SUBMIT RESUME AND COVER LETTER TO: https://a127-jobs.nyc.gov JOB ID #243343    When submitting your application, please ensure that cover letter includes an unofficial copy of college transcripts and professional references.</t>
  </si>
  <si>
    <t>Senior QA Analyst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</si>
  <si>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#243344 For all other applicants, please go to www.nyc.gov/jobs/search and search for Job ID #243344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</si>
  <si>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Message Broker / Java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The candidate will be responsible for the development, enhancement, and maintenance of complex data transformation projects for Disease Surveillance, Electronic Medical Records, Laboratory Information Management System, and Environment Health.   --Work on multiple simultaneous complex data transformation projects utilizing IBM Websphere Message Broker (WMB) / IBM Integration Bus (IIB). Hands on experience WMB / IIB is required.   --Handle data exchanges across different database platforms and data sources within DOHMH and with other City Agencies.   --Adhere to all database design, system architecture, coding, unit testing, and deployment standards.   --Create and maintain documentation for all messages flows and configuration settings.   --Create and review technical design documents; Develop policies, standard operating procedures, and architectural decisions that impact the entire Enterprise Messaging / Services program.   --Plan, organize, and control overall activities for the entire Enterprise Messaging / Services program; Manage day to day operations of the Enterprise Messaging / Services program.  --Oversee a team of message broker developers.</t>
  </si>
  <si>
    <t>--10+ years of experience with IBM Message Broker / Integration Bus, preferably with at least 2 years hands on experience IBM IIB v10. This includes system administration / configuration and eSQL development.  --Experience with IBM Health Pack and/or WTX  --10+ years of experience SOA, Java, J2EE, XML, XSLT  --Strong technical and analytical experience in a health care setting transforming XML and HL7 messages  --Experience leading a small team of MB developers and creating policies and standard operating procedures.</t>
  </si>
  <si>
    <t>Apply online with a cover letter to https://a127-jobs.nyc.gov/  In the Job ID search bar, enter: job ID number # 243352.  We appreciate the interest and thank all applicants who apply, but only those candidates under consideration will be contacted.</t>
  </si>
  <si>
    <t>ACCOUNTANT (ACCRUED EXPENDITURES UNIT)</t>
  </si>
  <si>
    <t>Accounting Compliance</t>
  </si>
  <si>
    <t>890 Garrison Avenue</t>
  </si>
  <si>
    <t>275-285 Bergen St, Brooklyn Ny</t>
  </si>
  <si>
    <t>35 hour</t>
  </si>
  <si>
    <t>Admin/Various</t>
  </si>
  <si>
    <t>Candidates should possess excellent organizational and verbal communications skills and proficiency with MS Word and Excel.</t>
  </si>
  <si>
    <t>For City Employees, please go to Employee Self Service (ESS), click on Recruiting Activities/Careers and Search for Job ID # 243353.  For all other applicants, please go to www.nyc.gov/jobs, go to Search for Open NYC Jobs and click on Non-Employee Login to search for Job ID # 243353.  Do not e-mail, mail or fax your resume to DDC directly. No phone calls will be accepted.</t>
  </si>
  <si>
    <t>SQL/ETL Developer, Bureau of Application Development and Database Administration</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</si>
  <si>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SQL/ETL Developer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The SQL / ETL Developer candidate will be responsible for the development, enhancement, and maintenance of complex data transformation projects involving Early Intervention data, Medicaid/Medicare data, financial data, environmental, disease surveillance, public health information, and other diverse data sets.   --Work on multiple simultaneous complex data transformation projects utilizing SQL and tools such as SQL Server Integration Services (SSIS); Develop complex reports using SQL Server Reporting Services (SSRS); Handle data exchanges across different database platforms, in particular from Oracle to SQL Server.   --Design and support automated jobs that leave the database in a valid state under all conditions; Performance tune and optimize long running queries and stored procedures; work closely with the Technical Lead and the Project Manager to review requirements and provide work effort estimations.   --Provide status updates to project manager and technical lead; Adhere to all database design, system architecture, coding, unit testing, and deployment standards.  --Provide architecture oversight and code review of vendors.   --Create and review technical design documents.  --Continuously learn new technologies and participate in adoption of new technologies.</t>
  </si>
  <si>
    <t>--Minimum 5 years (prefer minimum 7 years) of strong hands-on experience of database development developing T-SQL in Microsoft SQL 2008R2/2012R2 environment   --Microsoft Certified Solutions Expert: Business Intelligence (MCSE) (is a plus)  --Demonstrated expertise in writing T-SQL scripts for tables, keys, constraints, indexes, views, triggers, stored procedures, etc..  --Ability to analyze, understand, and create complex data processes  --Demonstrated expertise in creating and troubleshooting SQL Server Integration Services (SSIS) packages  --Ability to transform data from Oracle to SQL Server is a plus   --Experience translating business requirements to technical specifications and database designs  --Ability to work well in a team environment   --Strong oral and written communication skills   --Strong analytical skills   --Strong desire to keep up to date on latest technology trends.  Must have one of the following professional certifications:  o Microsoft Certified Solutions Expert: Business Intelligence (MCSE) o Oracle Advanced PL/SQL Developer Certified Professional o Oracle Certified Expert, Oracle Database 11g Release 2 SQL Tuning o Oracle Database 12c SQL Certified Associate o Oracle Database SQL Certified Expert o Oracle PL/SQL Developer Certified Associate</t>
  </si>
  <si>
    <t>Apply online with a cover letter to https://a127-jobs.nyc.gov/.  In the Job ID search bar, enter: job ID number # 243357.  We appreciate the interest and thank all applicants who apply, but only those candidates under consideration will be contacted.</t>
  </si>
  <si>
    <t>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t>
  </si>
  <si>
    <t>TO APPLY, PLEASE SUBMIT RESUME AND COVER LETTER TO: https://a127-jobs.nyc.gov   When submitting your application, please ensure that cover letter includes an unofficial copy of college transcripts and professional references.   JOB ID #243238</t>
  </si>
  <si>
    <t>Environmental Assessment &amp; R</t>
  </si>
  <si>
    <t>PSAC Facilities Coordinator</t>
  </si>
  <si>
    <t>General Services</t>
  </si>
  <si>
    <t>For City employees, please go to Employee Self Service (ESS), click on Recruiting Activities &gt; Careers, and search for Job ID #243253 For all other applicants, please go to www.nyc.gov/jobs/search and search for Job ID #243253 -or-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</si>
  <si>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Program Assistant, Leveraged Preservation Programs</t>
  </si>
  <si>
    <t>Interest in community development, urban planning, affordable housing or real estate finance.  Advanced computer skills including competency in full Microsoft Office suite, especially Excel.  Capacity to simultaneously work on multiple tasks and set priorities for a challenging workload.  Strong interpersonal and communication skills. Excellent writing and editing skills.  1-2 years of applicable experience working in a fast-paced and dynamic environment preferred.</t>
  </si>
  <si>
    <t>Research Analyst, Bureau of Systems Strengthening and Access</t>
  </si>
  <si>
    <t>It is the mission of the BSSA to drive innovation and scalable solutions in behavioral health policy, practice and research in support of new and existing initiatives, and to enhance the ability of the Division to respond to and lead substantial changes in the delivery, payment, and policy environment surrounding mental health care services throughout the City of New York.  The Office of Informatics and Research supports this mission by providing analytics, research and support to the Bureau and the Division.   The Research Analyst will:  -	Support the office in the planning, development, and implementation of various research and data analytic projects.  -	Pre-process, clean, and prepare data for analysis; document data management procedures.  -	Conduct analyses on large administrative datasets, such as Medicaid claims data, to evaluate program effectiveness, identify disparities, and discover patterns and trends in service utilization and outcomes.  -	Conduct literature reviews to inform analysis designs and outcome measures.  -	Respond as needed to fast-paced ad hoc requests for research and analysis in support of emerging Agency priorities.  -	Work in an Agile team-based approach for project deliverables.  -	Collaborate with other Bureaus, Divisions, City and State Agencies to enhance and support the Mental Hygiene system.</t>
  </si>
  <si>
    <t>-	Full time experience processing, cleaning, manipulating, and analyzing large administrative datasets using software such as SQL, R, and SAS  -	Familiarity with Medicaid claims data, particularly with regards to mental and behavioral health  -	A background and experience in research and data analysis with a focus on population and sample-based epidemiological methods is highly desirable  -	Excellent written and oral communication skills and experience with scientific writing  -	Ability to work independently, self-train, and manage multiple priorities.</t>
  </si>
  <si>
    <t>Apply online with a cover letter to https://a127-jobs.nyc.gov/.  In the Job ID search bar, enter: job ID number # 243050 .    We appreciate the interest and thank all applicants who apply, but only those candidates under consideration will be contacted.</t>
  </si>
  <si>
    <t>Supervising Public Health Nurse, Bureau of School Health/SH Nursing Services &amp; Prof Dev</t>
  </si>
  <si>
    <t>90-27 Sutphin Blvd, Queens Ny</t>
  </si>
  <si>
    <t>** OPEN TO PERMANENT PUBLIC HEALTH NURSES ONLY.  YOU MUST CLEARLY STATE YOUR CIVIL SERVICE STATUS ON YOUR RESUME OR COVER LETTER.  ALL OTHER CANDIDATES WILL NOT BE CONSIDERED.  The Family and Child Health Administration (FCH) is a division comprising of the Bureau of School Health (BSH), the Bureau of Maternal Infant &amp; Reproductive Health (BMIRH), the Bureau of Early intervention (BEI) and FCH Administration. BSH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DUTIES WILL INCLUDE BUT NOT BE LIMITED TO:   Under the supervision of the BND, and in collaboration with the Supervising Nurse/PHN III, the PHN Level II will serve as nursing preceptor for newly hired Nurses, Public Health Advisers and Public Health Assistants.   --Participate in the interview process for new hires.   --Assist staff in the application of nursing and administrative procedures, provide individual guidance and support, observe and review activities.   --Utilize automated Student Health Record (ASHR) to generate reports, compile statistics, analyze workflow, assess staff ASHR competency and provide support and guidance as required.   --Serve as a training resource for nurses. other School Health Staff and school based Department of Education staff.   --Plan, conduct meetings, in-service training programs and complete designated special projects.</t>
  </si>
  <si>
    <t>--Expertise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t>
  </si>
  <si>
    <t>Apply online with a cover letter to https://a127-jobs.nyc.gov/.  In the Job ID search bar, enter: job ID number #243055.    We appreciate the interest and thank all applicants who apply, but only those candidates under consideration will be contacted.</t>
  </si>
  <si>
    <t>IT INFRASTRUCTURE ENGINEER</t>
  </si>
  <si>
    <t>1. A baccalaureate degree from an accredited college and four years of satisfactory full-time experience related to the projects and policies required for the particular position; or, 2. Education and/or experience which is equivalent to  ''1'' above.</t>
  </si>
  <si>
    <t>P484</t>
  </si>
  <si>
    <t>External applicants please visit https://a127-jobs.nyc.gov/ to apply to Job ID # 243270. Current NYC employees may apply via Employee Self Service (ESS). While all complete applications will be given consideration, only candidates selected for an interview will be contacted by FISA.   FISA IS AN EQUAL OPPORTUNITY EMPLOYER.</t>
  </si>
  <si>
    <t>55 West 125 St, New York, Ny</t>
  </si>
  <si>
    <t>Mnhtn Zone B (DCP)</t>
  </si>
  <si>
    <t>HUMAN RESOURCES BUSINESS PARTNER (HRBP) ASSISTANT</t>
  </si>
  <si>
    <t>Off Of Staff Resources-NM</t>
  </si>
  <si>
    <t>Must be permanent in the Associate Staff Analyst title.</t>
  </si>
  <si>
    <t>Environmental Health Technician, Bureau of Tuberculosis Control/TB Medical Affairs</t>
  </si>
  <si>
    <t>ENVIRONMENTAL HEALTH TECHNICIA</t>
  </si>
  <si>
    <t>The Bureau of TB Control requests the job vacancy notice of one Environmental Health Technician. The mission of the Bureau of Tuberculosis Control (BTBC) is to prevent the spread of tuberculosis (TB) and eliminate it as a public health problem in New York City.  The BTBC goals are: 1. To identify all individuals with suspected or confirmed TB disease and ensure their appropriate treatment, identify on a regimen of directly observed therapy.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--Maintain High Efficiency Particulate Air (HEPA) filtration devices located in the DOHMH Bureau of Tuberculosis Control Clinics and other related sites and maintain environmental service logs.   --Maintain ultraviolet radiation for all GUV fixtures located in the Bureau sites, also monitoring relative humidity.   --Provide inventory for all equipment including UV fixtures located in the Bureau sites.   --Liaison with other units to resolve defects in the Isolaide machines and fixtures.   --Assist the unit in various projects related to environmental control of nosocomial tuberculosis transmission.   --Assist in making inspections relating to nosocomial tuberculosis transmission in congregate settings.   --Assist in coordinating special studies and surveys to collect data or correct existing BTBC environmental devices.   --Assist in respiratory protection fit testing activities for the BTBC.</t>
  </si>
  <si>
    <t>1.  An Associate Degree or 60 credits from an accredited college with at least twelve credits in the physical or biological sciences; or    2.High School graduation or its equivalent, plus three (3) years of satisfactory, full-time paid experience conducting environmental health inspections; or    3. Education and/or experience which is equivalent to ''1'' or ''2''. However, all candidates must possess a high school diploma or its equivalent.</t>
  </si>
  <si>
    <t>--Knowledge of environmental health procedures and practices;  --Knowledge of computer programs including spreadsheets and data base programs;  --Basic Industrial Hygiene instrumentation skills;  --Ability to measure/calculate air flow rate, etc.;  --Familiarity with relevant CDC, OSHA, NYC-DOHMH and TB Control Guidelines.</t>
  </si>
  <si>
    <t>Apply online with a cover letter to https://a127-jobs.nyc.gov/.  In the Job ID search bar, enter: job ID number # 243080.  We appreciate the interest and thank all applicants who apply, but only those candidates under consideration will be contacted.</t>
  </si>
  <si>
    <t>Excellent interpersonal, research and writing skills.  Proficiency in Lexis Advance, Microsoft Word and Excel is a must.</t>
  </si>
  <si>
    <t>Must currently be enrolled in a law school as a matriculated part time second, third or rising fourth year student.</t>
  </si>
  <si>
    <t>This is a full time position consisting of 35 hours per week.</t>
  </si>
  <si>
    <t>8811 State Route 28</t>
  </si>
  <si>
    <t>Schoharie Sect Catskill Upst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</si>
  <si>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Watershed Maintainer for the Pine Hill Wastewater Treatment Plant located in Upstate New York, Catskill Mountain area. Under supervision, the selected candidate will perform duties related to the operation, maintenance repair and inspection of facilities and equipment for wastewater treatment plants, wastewater collection systems, and wastewater pump stations including laboratory work. The Watershed Maintainer will perform physical tasks related to, but not limited to, lifting and moving objects, equipment operation as well as repair, roadwork and landscaping. The WSM will perform administrative tasks such as recording data, preparing reports and maintaining computer database for plant maintenance.  Preference will be given to candidates possessing New York State Wastewater Certification. The candidate must obtain a Grade 2 certification within two (2) years of appointment.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</si>
  <si>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The Pine Hill Wastewater Treatment Plant is located in the town of Shandaken, Ulster County, New York approximately 120 miles North of New York City.</t>
  </si>
  <si>
    <t>40 Hours per week / Day shift</t>
  </si>
  <si>
    <t>Director, Audit Training Unit</t>
  </si>
  <si>
    <t>Developer</t>
  </si>
  <si>
    <t>The salary for this vacancy is up to $100,000</t>
  </si>
  <si>
    <t>Rental Processor</t>
  </si>
  <si>
    <t>In compliance with Federal law, all persons hired will be required to verify identity and eligibility to work in the United States and to complete the required employment eligibility verification document form upon hire.  NOTE: Permanent and non-competitive Principal Administrative Associates will be considered for an interview. Please include your Employee Identification Number (EIN) when applying and indicate in your cover letter if you are a permanent or non-competitive Principal Administrative Associate.</t>
  </si>
  <si>
    <t>Research Analyst, Bureau of Systems Strengthening and Access/Informatics and Research</t>
  </si>
  <si>
    <t>It is the mission of the BSSA to drive innovation and scalable solutions in behavioral health policy, practice and research in support of new and existing initiatives, and to enhance the ability of the Division to respond to and lead substantial changes in the delivery, payment, and policy environment surrounding mental health care services throughout the City of New York.  The Office of Informatics and Research supports this mission by providing analytics, research and support to the Bureau and the Division.  The Research Analyst will:  -	Support the office in the planning, development and implementation of various research and data analytic projects.  -	Utilize a diverse array of analytic tools and techniques to conduct innovative analyses of large datasets.  -	Respond as needed to fast-paced ad hoc requests for research and analysis in support of emerging Agency priorities.  -	Develop methods to process data efficiently and prepare them for further analysis, reporting, and dissemination to internal and external audiences.  -	Analyze and explore datasets (such as Medicaid claims, provider networks, surveys) to discover and report trends, disparities and outcomes.  -	Work in an Agile team-based approach for project deliverables.  -	Collaborate with other Bureaus, Divisions, City and State Agencies to enhance and support the Mental Hygiene system.  -	Develop capacity to oversee projects and manage project teams.</t>
  </si>
  <si>
    <t>-	Background in epidemiological research  -	Familiarity with Medicaid claims data, particularly with regards to mental and behavioral health  -	Expertise analyzing very large data sets using appropriate tools (SQL Server, Python, R, SAS, Salient)  -	Experience with data visualization and geographic information systems (Tableau, ArcGIS)  -	Excellent written and oral communication skills   -	Experience contributing to reports, presentations, and scientific papers based on findings from analyses  -	Ability to work independently, self-train, and manage multiple priorities in a fast paced environment.</t>
  </si>
  <si>
    <t>Apply online with a cover letter to https://a127-jobs.nyc.gov/.  In the Job ID search bar, enter: job ID number #243084.    We appreciate the interest and thank all applicants who apply, but only those candidates under consideration will be contacted.</t>
  </si>
  <si>
    <t>Systems Developer 3 (ODI)</t>
  </si>
  <si>
    <t>The candidate is expected to possess 8+ years' of experience designing, implementing and testing data warehouse/mart reports; 5+ years' designing, testing, implementing ETL/ELT for data warehouse and reporting needs; 5+ years of experience with designing, developing and testing OBIEE reporting; 5+ years of experience designing, developing and testing complex BI Publisher reporting; 3+ years' PL/SQL; 3+ years' designing and building applications with object-oriented software development methodologies and practices using J2EE and related technologies.  The candidate must also have experience in Data modeling, creation and configuration of metadata objects using ODI and have experience in designing and developing ETL solutions interfacing between source application and the Enterprise Data Warehouse using ODI.  The candidate must have a strong background in data warehouse, data management and data analytics and experience in an Oracle environment with knowledge of views, packages, stored procedures, functions, constraints, cursors, indexes and table partitions.  The candidate must have  experience in basic Unix commands and shell scripting; Unit testing (JUnit/Mock), Continuous integration, and Agile methodologies as well as knowledge of and experience working on common design patterns and industry standards.  The candidate must have experience with version control systems, preferably PVCS and be versed in different development methodologies (Iterative, Agile, Scrum etc.).   The candidate must have strong communication, analysis, and problem solving skills and be experienced in creation of design documents.   The candidate must be quick to learn, self-motivated, and enthusiastic, work well within a team environment and with minimal supervision; be comfortable working with clearly defined project plans and contributing estimates to the planning process and be able to meet and deliver on deadlines and work well under pressure while following guidelines and standards as set forth by ACS and OIT.</t>
  </si>
  <si>
    <t>Policy and Public Affairs Manager, Division of Prevention and Primary Care</t>
  </si>
  <si>
    <t>--3 plus years in public health policy research and development  --Excellent communications skills (both oral and written)  --Basic ability to interpret data and analyze statistics  --Sound professional judgment, ability to work in a demanding, fast-paced environment.</t>
  </si>
  <si>
    <t>Apply online with a cover letter to https://a127-jobs.nyc.gov/  In the Job ID search bar, enter: job ID #: 243123.   We appreciate the interest and thank all applicants who apply, but only those candidates under consideration will be contacted.</t>
  </si>
  <si>
    <t>Senior Economist</t>
  </si>
  <si>
    <t>ADMINISTRATIVE TRANSPORTATION</t>
  </si>
  <si>
    <t>Office of the Commissioner</t>
  </si>
  <si>
    <t>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</si>
  <si>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 xml:space="preserve">				 All resumes are to be submitted electronically.  Current City Employees:   Please log into Employee Self Service (ESS) at https://hrb.nycaps.nycnet, follow the Careers link and search for Job ID number  243304.  All other applicants: Please go to www.nyc.gov/careers/search and search for Job ID Number 243304.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</si>
  <si>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Director of Records Management Initiatives</t>
  </si>
  <si>
    <t>ADMINISTRATION PUBLIC RECORD O</t>
  </si>
  <si>
    <t>Litigation Svs and Record Mgmt</t>
  </si>
  <si>
    <t>Qualification Requirements  1. A master's degree from an accredited college in Library Science, Archival Science, American History or Political Science or a related area, plus four years of full-time professional experience in a governmental archives, records management center or library complex, 18 months of which must have been in a supervisory, administrative, consultative, managerial or executive capacity; or    2. Education and/or experience equivalent to ''1'' above. However, all candidates must have a master's degree and the 18 months supervisory, administrative, consultative, managerial or executive experience as described in ''1'' above.</t>
  </si>
  <si>
    <t>The following skills are highly desired: 1) Certified Records Manager (CRM). Five years of experience implementing policy and supervising records management in complex organizations that utilize multiple electronic databases and web applications to conduct business. 2) Experience  overseeing projects, from inception to completion, to integrate electronic records management systems with business operations. 3) Experience working with digital repositories and/or special collections. Experience with digitization projects and database management systems. 4) Excellent organizational, communication and project management skills with a track record of planning and implementing large projects. 5) Technical skills and knowledge including current metadata schemes and standards relevant to the archival control of digital collections, long- term storage planning and digital asset management systems. 6) Three or more years of supervisory experience.</t>
  </si>
  <si>
    <t>All resumes are to be submitted electronically.  Current City Employees:   Please log into Employee Self Service (ESS) at https://hrb.nycaps.nycnet, follow the Careers link and search for Job ID number 243124.  All other applicants: Please go to www.nyc.gov/careers/search and search for Job ID Number 243124.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</si>
  <si>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Analyst</t>
  </si>
  <si>
    <t>Admin/Budget &amp; Finance-Exec</t>
  </si>
  <si>
    <t>Preference will be given to candidates with NYC budget and knowledge of FMS and PIMS system; working knowledge of Microsoft Excel and Words; and strong verbal and written communication skills.</t>
  </si>
  <si>
    <t>For City Employees, please go to Employee Self Service (ESS), click on Recruiting Activities/Careers and Search for Job ID # 243003.  For all other applicants, please go to http://www.nyc.gov/jobs, go to Search for Open NYC Jobs and click on Non-Employee Login to search for Job ID # 243003.  Do not email, mail or fax your resume to DDC directly. No phone calls will be accepted.</t>
  </si>
  <si>
    <t>Dashboard Data Developer</t>
  </si>
  <si>
    <t>IT AUTOMATION AND MONITORING E</t>
  </si>
  <si>
    <t>IT Svcs/IT Service Mgmt</t>
  </si>
  <si>
    <t>1. A Baccalaureate degree from an accredited college and 4 years of satisfactory full-time experience in IT automation and engineering related to the area(s) required by the particular position; or 2. Education and/or experience which is equivalent to  ''1'' above.</t>
  </si>
  <si>
    <t>For City employees, please go to Employee Self Service (ESS), click on Recruiting Activities &gt; Careers, and search for Job ID #243128 For all other applicants, please go to www.nyc.gov/jobs/search and search for Job ID #243128 -or-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</si>
  <si>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In compliance with federal law, all persons hired will be required to verify identity and eligibility to work in the United States and to complete the required employment eligibility verification document form upon hire.  NOTE: Only permanent and non-competitive Principal Administrative Associates will be considered for an interview. Please include your Employee Identification Number (EIN) when applying and indicate in your cover letter if you are a permanent or non-competitive Principal Administrative Associate.</t>
  </si>
  <si>
    <t>Physician In Charge, Bureau of Sexually Transmitted Disease Prevention and Control</t>
  </si>
  <si>
    <t>Apply online with a cover letter to https://a127-jobs.nyc.gov/.  In the Job ID search bar, enter: job ID number #243150.    We appreciate the interest and thank all applicants who apply, but only those candidates under consideration will be contacted.</t>
  </si>
  <si>
    <t>Systems Developer III</t>
  </si>
  <si>
    <t>Successful candidate should possess the following: 8 years' experience in J2EE web technologies; Experience with CRM tools such as MS Dynamics is preferable; Experience with C#, .Net 3.5 or higher and Visual Studio is preferable; Experience in MS SQL, Server 2008 or above as well as SQL Server Integration Services (SSIS); Core Java; multi-threading, concurrency, annotations, collections, etc.; Hands-on experience developing in Open Source Java (spring, Hibernate, Struts), web services; Strong knowledge of HTML, XML, JavaScript, AJAX, EJB, IBM MQ Series, Java Server Pages/Faces, JDeveloper, eclipse, CSS, Servlets, MVC; Some programming experience in Oracle SQL, PL/SQL and BI Publisher; Some experience in creation of Procedures/functions; Application servers, namely OAS and Web logic, Tomcat.  XML technologies including DTD/XSD, XPATH, and Object XML mapping; Unit testing (JUnit/Mock), Continuous integration, and Agile methodologies; Knowledge of and experience with working on common design patterns and industry standards; Experience with version control systems, preferably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and Follow guidelines and standards as set forth by ACS and OIT are preferred.</t>
  </si>
  <si>
    <t>Techno-Functional Analyst</t>
  </si>
  <si>
    <t>The Office of Payroll Administration (OPA) has a vacancy for a Techno-Functional Analyst to support the Payroll Management System (PMS), Pension Payroll Management System (PPMS), HR and Benefits (NYCAPS) System applications.     The Techno-Functional Analyst will be responsible for developing, prioritizing, and implementing production application changes for both project initiatives and support needs while working closely with the Project Manager and key business partners.   The individual must have the ability to determine system requirements from meetings with the customer community and oversight users.</t>
  </si>
  <si>
    <t>For City employees: Go to Employee Self-Service (ESS) - www.nyc.gov/ess. Click on Recruiting Activities &gt; Careers and search for Job ID#: 243015. For all other applicants: Go to www.nyc.gov/careers/search and search for Job ID#: 243015. Submission of a resume is not a guarantee that you will receive an interview. Only those candidates under consideration will be contacted.</t>
  </si>
  <si>
    <t>Boiler Inspector</t>
  </si>
  <si>
    <t>INSPECTOR (BOILERS)</t>
  </si>
  <si>
    <t>280 Broadway, 4th Floor, N.Y.</t>
  </si>
  <si>
    <t>Construction Safety/Boilers</t>
  </si>
  <si>
    <t>Working knowledge of the NYC Construction Codes Computer literacy</t>
  </si>
  <si>
    <t>For Non-City/External Candidates: Visit the External Applicant NYC Careers site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</si>
  <si>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Low Pressure Boiler Inspector</t>
  </si>
  <si>
    <t>INSPECTOR (LOW PRESSURE BOILER</t>
  </si>
  <si>
    <t>1. Three years of full-time, satisfactory experience as a boiler maker; a high pressure plant operator; an inspector, installer and/or repairer of low pressure boilers; or an operator or maintainer of boilers under the supervision of a licensed High Pressure Boiler Operating Engineer; or   2. Two years of experience as described in ''1'' above, in addition to 1 year of education in an accredited college leading toward a baccalaureate degree in Mechanical Engineering or Engineering Technology; or   3. Completion of a three year apprenticeship in low pressure boiler inspection.     License Requirement:   1. A Motor Vehicle Driver's License valid in the State of New York.    NOTE: At the time of appointment, candidates must qualify for appointment as Special Patrolmen.  This includes a requirement that a candidate be a United States Citizen and be of good moral character.</t>
  </si>
  <si>
    <t>For Non-City/External Candidates: Visit the External Applicant NYC Careers site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</si>
  <si>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Paralegal</t>
  </si>
  <si>
    <t>COMM. LIT. (PART-TIME)</t>
  </si>
  <si>
    <t>Performs various types of paralegal duties including, but not limited to:  Assists attorneys with discovery and document production.  Prepares and processes motion papers, affidavits, legal notices and/or other forms and papers related to legal proceedings and transactions in the division.    Obtains, collects, assembles, reviews records and enter data for attorneys using databases such as Law Manager and/or programs such as ACRIS, FAIRTAX, Court Alert, Excel, Word, and other Microsoft Office applications.    Submits, obtains and files legal documents with the various courts or other city agencies.    May perform legal research using Lexis.    Performs routine administrative duties when necessary including photocopying, scanning and electronic case filing.    Assists in obtaining, reviewing, updating and maintaining physical and electronic case files.  Some of the physical activities performed and environmental conditions experienced include lifting and carrying large boxes and/or heavy files; climbing stairs; and traveling throughout the City on all types of public transportation , and/or walking in all kinds of weather, often carrying heavy files.</t>
  </si>
  <si>
    <t>Candidates must have excellent communication and interpersonal skills as well as have good judgment and have the ability to show discretion. Candidates are preferred to have knowledge of Lexis/Nexis, Court Alert, ACRIS, FAIRTAX, Microsoft Word, Excel, Outlook and other Microsoft Office applications.</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</si>
  <si>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</si>
  <si>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This is a part time position.  20 hours / week.</t>
  </si>
  <si>
    <t>Child Care Investigator, Bureau of Childcare</t>
  </si>
  <si>
    <t>The Bureau of Child Care ensures that child care services in New York City operate in compliance with the New York City Health Code and New York State Social Service regulations, and are licensed or permitted as required by law. The Bureau routinely inspects child care centers, home-based child care programs, after-school programs and summer camps to protect the health and safety of children while in the child care environment.    The Bureau seeks to hire Investigators to search for child care providers who are operating illegally, unregulated and thus more likely to create an environment with health and safety risks to children. The successful candidate will also assist in public education and outreach efforts conveying the importance of choosing licensed providers and reporting to the NYC Health Department programs that may be unsafe, unhealthy or operating illegally.   DUTIES WILL INCLUDE BUT NOT BE LIMITED TO:   --Investigate allegations of illegal child care operations throughout the City.  --Conduct intense surveillance in and around commercial and residential buildings of suspected illegal operations.   --Interview child care operators, staff, witnesses, families and children involved in complaints involving allegations of illegal operations.   --Collaborate with other investigative agencies such as ACS, DOI, NYPD, FDNY and private investigators.   --Examine and analyze records and files of the child care program to ensure compliance with regulations.   --Responsible for the maintenance of confidential records/files for all investigations performed.   --Must be prepared to produce all required records and evidence to substantiate related legal processes.</t>
  </si>
  <si>
    <t>--Be able to work independently and as part of a team; Good observational skills; Strong analytical skills  --Ability to deduce potential impacts of conditions or assess risk  --Excellent writing skills including the ability to adequately describe observations in detail  --Experience conducting administrative, criminal, or internal investigations or in child protective services a plus  --Computer skills including the use of mobile computing devices.</t>
  </si>
  <si>
    <t>Apply online with a cover letter to https://a127-jobs.nyc.gov/.  In the Job ID search bar, enter: job ID number # 243017.     We appreciate the interest and thank all applicants who apply, but only those candidates under consideration will be contacted.</t>
  </si>
  <si>
    <t>Plumbing Inspector</t>
  </si>
  <si>
    <t>INSPECTOR (PLUMBING)</t>
  </si>
  <si>
    <t>Experience or training in the design of Plumbing and Fire Sprinkler/Standpipe systems Working knowledge of the NYC Construction Codes Computer literacy Excellent communication, organizational and writing skills</t>
  </si>
  <si>
    <t>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At the time of appointment, all candidates residing in New York City must apply to receive Special Patrolman status</t>
  </si>
  <si>
    <t>For Non-City/External Candidates: Visit the www.nyc.gov/jobs/search and search for the specific Job ID #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</si>
  <si>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Agency Architect</t>
  </si>
  <si>
    <t>Operational Services - Exec</t>
  </si>
  <si>
    <t>Mgmt Information Sys Operation</t>
  </si>
  <si>
    <t>The preferred candidate will possess at least 8 years of project management experience; at least 6 years managing the full life-cycle implementation of data warehouse implementations; at least 5 years managing the design, implementation, and test of data warehouse and reporting systems; at least 5 years of experience using Oracle, ODS, and OBIEE; demonstrated ability to lead technical data warehouse and reporting teams and providing technical direction. Experience and ability to interpret and translate PL/SQL ELT logic to ODS; expert in using and applying Microsoft Project; expert in using and applying the Microsoft Office suite; excellent communications capability demonstrated ability to meet and deliver on deadlines and work well under pressure. Follow guidelines and standards as set forth by ACS and MIS.</t>
  </si>
  <si>
    <t>QA &amp; Test Analyst Team Lead</t>
  </si>
  <si>
    <t>10+ years of proven experience testing complex web-based user interfaces; 10+ years of experience preparing, documenting, and executing test criteria, test cases, test scripts, and test plans for IT system projects; Experience with testing:  unit and integration test; web-based (front-end); white/black box testing; backend/frontend verification; multi-tier verification; test case development; test data preparation; test case execution; test output analysis; Ability to provide accurate test schedule estimates; Experience with defect reporting; test file maintenance; user acceptance test is preferred. The ideal candidate will possess thorough knowledge of structured test methods and processes; 7+ years of proven experience managing, leading and mentoring QA team members; 7+ years of proven experience reviewing test deliverables, defects, test results created by team members; 7+ years of proven experience creating reports and creating test metrics for senior management; Advanced MS EXCEL skills along with a working knowledge using MS Visio, MS PowerPoint. 5+ years proven expert level experience with automated testing tools, such as ALM, QC, QTP, or open source tool (e.g. Selenium); 5+ years proven expert level experience with load and performance testing using automated tools such as LoadRunner. Proven experience in database analysis and validation, preferably Oracle 11i; Working knowledge of standard querying tools, such as MS Access, SQL, or TOAD; Project Management Experience:  MS Project; Project planning and scheduling; Working knowledge using SharePoint; Experience working with metrics and measurement systems; Strong oral and written communication skills; Ability to meet deadlines and work well under pressure is preferred.</t>
  </si>
  <si>
    <t>CMS Developer</t>
  </si>
  <si>
    <t>For City employees, please go to Employee Self Service (ESS), click on Recruiting Activities &gt; Careers, and search for Job ID #243189 For all other applicants, please go to www.nyc.gov/jobs/search and search for Job ID #243189 -or-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</si>
  <si>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Manager - Customer Relationship Management</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</si>
  <si>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delivers information and technology solutions that the Agency needs to achieve results.  FIT is seeking a Customer Relationship Management (CRM) subject matter expert to manage and direct a newly formed agile development team. Tasks will include the customization, design, deployment and integration of Microsoft Dynamics CRM throughout numerous Department of Finance Business Units.    The selected candidate will be also be required to provide architectural leadership and develop the necessary operational processes for the deployment of custom CRM solutions using .NET, Java Script, and Dynamics CRM in order to meet client needs.  The selected candidate will be responsible for managing a team of three or more developers plus consultants.</t>
  </si>
  <si>
    <t>COMPUTER SPECIALIST (SW), LEVEL II</t>
  </si>
  <si>
    <t>THIS EMPLOYEE WILL ANALYZE, DESIGN, DEVELOP, IMPLEMENT, ENHANCE, MAINTAIN, AND SECURE DATABASE MANAGEMENT SYSTEMS, APPLICATIONS, MOBILE APPLICATIONS, WEBSITES, AND RELATED SOFTWARE FUNCTIONS.  IN ADDITION, WILL SUPERVISE A UNIT ENGAGED IN WORK RELATED TO CREATING, MAINTAINING, AND IMPLEMENTING SOURCE CODE, AND APPLICATIONS ANALYSIS AND TESTING; PREPARING PROGRAM SPECIFICATIONS AND DIAGRAMS; DEVELOPING LOGIC FLOW CHARTS; AND DOCUMENTING PROGRAM DEVELOPMENT AND REVISIONS.</t>
  </si>
  <si>
    <t>Child Care Data Analyst, Bureau of Childcare</t>
  </si>
  <si>
    <t>** 57969.00   HIRING RATE (FLAT) ON BOARD AFTER ONE YEAR: $ 63,765.00  - $70,142.00   The Bureau of Environmental Surveillance and Policy (BESP) is seeking a Child Care Analyst to work with a multi-disciplinary team that designs and maintains surveillance and reporting systems that inform improvements in DOHMH environmental health services, policies and prevention programs.  A major goal of DOHMH and the City is supporting early childhood health and development; improving and expanding access to quality child care services will contribute to this larger effort. The Child Care Analyst's primary function will be to support the risk-based inspection and improvement model for the Bureau of Child Care through analysis and reporting as part of the Child Care Analytics Unit.   DUTIES WILL INCLUDE BUT NOT BE LIMITED TO:   --Working with data algorithms to assign risk, provide reports, and monitor performance to enhance child care inspection targeting and effectiveness.   --Conducting routine updates of inspectional data for state-regulated facilities.  --Executing routine and ad-hoc queries of inspectional data to meet child care program needs.   --Contributing to ongoing end-user report development and maintenance, as well as enhancement of child care analytic database.   --Supporting performance monitoring initiatives for child care program; Complete monthly indicator reports for child care program. Conduct data checks for other child care data team members.   --Supporting the maintenance of the Environmental Public Health Tracking Portal data indicators.  --Conducting data quality assurance, including QA/QC checks for other analysts.   --Contributing as needed to additional analyses of environmental and health data from a variety of sources, including but not limited to health surveys and Animal Care and Control data to support ongoing epidemiological surveillance and research projects.   --Supporting exploratory analyses on critical environmental health topics and contributing to written reports and presentations.   --Assisting data analytic emergency response preparedness work.</t>
  </si>
  <si>
    <t>Apply online with a cover letter to https://a127-jobs.nyc.gov/.  In the Job ID search bar, enter: job ID number #243027.    We appreciate the interest and thank all applicants who apply, but only those candidates under consideration will be contacted.</t>
  </si>
  <si>
    <t>Customer Relationship Management Developer</t>
  </si>
  <si>
    <t>Director, Bureau of IT Strategy and Project Management</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</si>
  <si>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Solution Director,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The Director will oversee the IT projects for the Bureau of Early Intervention, in the Division of Mental Hygiene. The Bureau of Early Intervention is responsible for leading a $450 million per year, 250-staff, federally mandated program that plans, purchases and manages the services for 37,000 children ages 0-3 with developmental delays and disabilities each year.   The Director will develop and implement long-term strategies for data collection, data storage and data analysis. The Director will oversee EI's Programming and Analysis &amp; Planning units, co-lead EI's transition to the new NYEIS IT system, and supervise the development of a new data warehouse, as well as the adaptation or development of applications for audits, complaint tracking, and other purposes.   The Director of Data Systems will design and oversee both the analytic and IT aspects of reports, research projects and analysis.   --Manage a staff of 4 to 6 Project managers, Business Analysts and Product managers; Effectively manage a portfolio of projects and oversee all aspects of implementation, including requirements gathering, development, roll-out, vendor management and project financials.   --Oversee the RFP and Contracting processes across the portfolio.  --Lead the assessment of technologies and proposal of technical solutions that meet business needs, DIITT standards and Agency goals.   --Ensure that project management practices are followed during the entire project lifecycle to ensure successful delivery of IT solutions on time and on budget;   --Manages the Portfolio Budget and ensure project budget is maintained well by Project Manager.   --Communication between Clients (Agency Bureaus) and DIITT serving as the liaison to DIITT technical staff; Review, analysis, and evaluation of business processes and user needs.  --Manage gates for all project artifacts including reviewing the upkeep of project plans and technology documentation during transition to Application support group.   --Provide oversight and guidance to Application Support resources to manage the application life cycle during post-production phase; Leading, planning and directing EI data management and analysis.  --Co-lead  the Bureau's conversion from the existing KIDS data system to NYEIS, a web-based case management and billing system.   --Areas to be addressed include: quality improvement; process changes and new initiatives; EI service delivery; and fiscal analysis and cost drivers.   --Collaborate with the Director of Early Intervention Services and Regional Office Directors to assess, improve, streamline and automate data-related processes within the Regional Offices.</t>
  </si>
  <si>
    <t>--At least six (6) years' experience in IT Project management and/or business analysis on enterprise projects.   --At least ten (10) years' experience in software industry  --Should have hands-on experience in managing enterprise-wide solutions   --Excellent communication and writing skills   --Ability to work with end-users, technical staff, and upper management.</t>
  </si>
  <si>
    <t>Apply online with a cover letter to https://a127-jobs.nyc.gov/  In the Job ID search bar, enter: job ID number # 243710.  We appreciate the interest and thank all applicants who apply, but only those candidates under consideration will be contacted.</t>
  </si>
  <si>
    <t>-	Experience managing a single point of access  or entity with similar functions   -	Understanding of Home and Community-Based Services Waiver, Intensive Case Management, Blended Case Management, and Community Residence services in NYC.  -	Familiarity with functional assessments using validated tools  -	Strong communication skills   -	Strong attention to detail  -	Experience  producing and improving upon qualitative and quantitative reports  -	Quality assurance and improvement experience.</t>
  </si>
  <si>
    <t>Apply online with a cover letter to https://a127-jobs.nyc.gov/.  In the Job ID search bar, enter: job ID number # 243714.  We appreciate the interest and thank all applicants who apply, but only those candidates under consideration will be contacted.</t>
  </si>
  <si>
    <t>Case Monitor, Bureau of Mental Health</t>
  </si>
  <si>
    <t>- Extensive, knowledge of community mental health resources; excellent interpersonal and communication skills; ability to interface with service providers from all sectors of the service system; and strong organizational skills.</t>
  </si>
  <si>
    <t>Apply online with a cover letter to https://a127-jobs.nyc.gov/  In the Job ID search bar, enter: job ID number # 243718.   We appreciate the interest and thank all applicants who apply, but only those candidates under consideration will be contacted.</t>
  </si>
  <si>
    <t>Health Tribunal-Manhattan</t>
  </si>
  <si>
    <t>IT Project Manager, Bureau of IT Strategy and Project Management</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</si>
  <si>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Business Analyst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The IT PM will be responsible for delivering large scale, complex, enterprise-wide projects on time, and on budget. This role relies on project management experience, technical experience, and sound judgment to plan and accomplish goals. In order to successfully deliver this project the following duties will be required:   --Establish and foster relationships with assigned internal clients/stakeholders.   --Understand clients' business process to better guide them on technology decisions.   --Evaluate whether any internal applications or products can meet client's IT need and conduct space market research to evaluate available COTS solutions. Recommend a best fit IT solution.   --Prepare a plan document defining the project schedule and budget, project team framework and scope, highlighting the milestones and the execution strategy.   --Oversee the RFP and procurement process.   --Provide vendor management for large projects from start to completion of project.   --Oversee the Business Analysis process.   --Gather requirements for changes to existing systems and building new systems.   --Develop rollout plan and oversee deployment into production, including developing a support plan.   --Execution of project from start to finish.   --Meet with key stakeholder to understand current operations.   --Provide guidance on best solution to streamline or process re-engineer their current operations.   --Conduct JAD sessions or workshops with business users to elicit information regarding their need and requirements for existing or new systems.   --Develop functional requirement documents for small and medium projects.   --Maintain and update the project schedule on a regular basis.   --Update DOHMH's project management tool with current status and budget information.   --Triage issues and manage support for IT applications.   --Conduct status meetings.   --Assure proper articulation and reporting of project status to stakeholders and executive management.</t>
  </si>
  <si>
    <t>--4+ years of experience in a role as IT project manager leading complex, enterprise-wide technical and/or business initiatives   --4+ years of experience with managing SDLC Waterfall and/or Agile methodology projects  --4+ years of experience in creating project management artifacts (project charter, project plan, timelines (MS Project or other project management software), requirements documents, project and resource planning, deployment plans, support plans, conversion plans  --4+ years in gathering requirements, business analysis, use cases and creating functional requirements documents  --3+ years of experience managing web based applications especially .NET and java web based solutions using SQL Server 2008 and above  --3 + years in vendor management  --Experience working with City of New York agencies is a plus but not mandatory  --Experience with programming in .NET and/or java web based applications is a plus but not mandatory</t>
  </si>
  <si>
    <t>Apply online with a cover letter to https://a127-jobs.nyc.gov/  In the Job ID search bar, enter: job ID number # 243585.  We appreciate the interest and thank all applicants who apply, but only those candidates under consideration will be contacted.</t>
  </si>
  <si>
    <t>Admin Engineer (NM)</t>
  </si>
  <si>
    <t>Preventive Maintenance</t>
  </si>
  <si>
    <t>Serves as Project Manager of the East River and Movable Bridges Preventive Maintenance contract.  Supervises the planning and assessment of cyclical maintenance contract items.  Monitors work schedules and approves contract changes and payments.  Ensures proper implementation of safety plans.  Represents the agency at coordination meetings with consultants, contractors, utilities and other governmental entities.  Ensures that record keeping standards are maintained.  Supervises engineers and other staff.  Ensures quality control of contractors items and performs special engineering projects.  Required to work off-hours when necessary.  Performs other related duties.</t>
  </si>
  <si>
    <t>Ability to communicate effectively in verbal and written form.  Possession of a Motor Vehicle Driver's license valid in the State of New York is preferred.  Ability to work off-hours when necessary.</t>
  </si>
  <si>
    <t>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THE POSITION CANDIDATES MUST HAVE FILED FOR THE ADMINISTRATIVE ENGINEER EXAM #6526 OR #6045.</t>
  </si>
  <si>
    <t>Resumes may be submitted using one of the following methods:  For City employees only, go to Employee Self Service (ESS), Recruiting Activities, Careers, and search for Job ID# 243586.  For other applicants go to www.nyc.gov/careers and search for Job ID# 243586.  Your resume must include a chronological work history and salary earnings summary.  Appointments are subject to OMB approval.  Only candidates selected for an interview will be contacted.  No telephone inquiries please.</t>
  </si>
  <si>
    <t>Computer Associate (Software)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</si>
  <si>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Computer Associate (Software) III for a position in the Data Management section of Distribution Water Quality Operations (DWQO) at offices located in Queens, New York. This position will be responsible for developing and maintaining the Laboratory Information Management System (STARLIMS) web based application and the SQL (Standard Query Language) database which manages the collection, processing, storage, retrieval, analysis and reporting of information generated by the Distribution Laboratory and Field. 	 The Computer Associate (SW) will be required to plan, design, test, implement, train and document activities resulting from new and updated software user requirements or vendor supplied upgrades. They will integrate and coordinate with other aspects of the Data Management program, including the mobile application and reporting. The candidate should possess proven .NET programming and SQL Server experience including advanced SQL querying skills. The Candidate must possess the ability to communicate effectively with all levels of the organization and provide comprehensive STARLIMS training to laboratory section supervisors and analysts to support the analytical capabilities of the Distribution Laboratory.</t>
  </si>
  <si>
    <t>Click the ' Apply Now' button.</t>
  </si>
  <si>
    <t>Under supervision, performs civil engineering work of moderate difficulty and responsibility.  Engages in research, investigation, or studies related to the engineering functions or activities.  Develops drawings, writes specifications and prepares estimates of quantities.  Checks shop drawings.  Participates in inspection operations by observing, checking and certifying the installation of materials and equipment.  Performs other related duties.</t>
  </si>
  <si>
    <t>Resumes may be submitted using the following methods:  For City employees only, go to Employee Self Service (ESS), Recruiting Activities, Careers, and search for Job ID# 243745.  For other applicants go to www.nyc.gov/careers and search for Job ID# 243745.  Your resume must include a chronological work history and salary earnings summary.  Appointments are subject to OMB approval.  Only candidates selected for an interview will be contacted.  No telephone inquiries please.</t>
  </si>
  <si>
    <t>Technician,  Bureau of Network Technology Services</t>
  </si>
  <si>
    <t>COMPUTER SERVICE TECHNICIAN (C</t>
  </si>
  <si>
    <t>Network Technology Services</t>
  </si>
  <si>
    <t>The nation's leading local health department seeks a Computer Service Technician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--Providing IT technical support for the Bureau of Child Care of New York City Department of Health and Mental Hygiene (DOHMH) facilities.   --Maintaining network systems (LAN) including desktop PCs, laptops, tablets and other computer peripheral devices such as Wireless network, Wi-Fi connection, secure access Control printers, switches, and network ports, structured network cabling, and UPS devices.   --Setting-up AV services and Audio/Video-Conferencing to conference rooms in DOHMH facilities.   --Providing technical support to end-users of Microsoft products, DOHMH in-house applications, and third party software packages.   --Performing PC maintenance, hardware and software installation, upgrades, system support, equipment salvages, and inventory tracking.   --Performing computer diagnostic and troubleshooting processes to resolve network, hardware, and software errors.   --Creating installation and troubleshooting guides for IT staff and end users.   --Testing and configuring applications for Windows OS environment.   --Installing network switches, network routers, and UPS devices.   --VoIP Phone installation and support   --Performing imaging and encryption of desktop computer, laptops and tablets (iOS &amp; Android).</t>
  </si>
  <si>
    <t>--Travel throughout the 5 boroughs  --Operating Systems: Windows OS, Android and iOS  --LAN and WAN Knowledge  --Help Desk Experience   --Verbal Communication  --Phone Skills  --Customer Service  --PC, laptop, mobile device, and network proficiency  --VoIP Phone installation and troubleshooting.</t>
  </si>
  <si>
    <t>Apply online with a cover letter to https://a127-jobs.nyc.gov/.  In the Job ID search bar, enter: job ID number # 243596.    We appreciate the interest and thank all applicants who apply, but only those candidates under consideration will be contacted.</t>
  </si>
  <si>
    <t>Special Projects Coordinator, Bureau of Facilities Planning and Administrative Services:  Office Services Unit</t>
  </si>
  <si>
    <t>Health Support Services</t>
  </si>
  <si>
    <t>Apply online with a cover letter to https://a127-jobs.nyc.gov/  In the Job ID search bar, enter: job ID number # 243759.   We appreciate the interest and thank all applicants who apply, but only those candidates under consideration will be contacted.</t>
  </si>
  <si>
    <t>CPM SCHEDULER II</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</si>
  <si>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</si>
  <si>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ANALYST, CAPITAL ACCESS</t>
  </si>
  <si>
    <t>ASSISTANT COMMISSIONER, BUSINESS PROGRAMS</t>
  </si>
  <si>
    <t>ASSISTANT COMMISSIONER (DBS)</t>
  </si>
  <si>
    <t>Qualification Requirements                                               1. A baccalaureate degree from an accredited college and four years of satisfactory full-time professional experience in one or more of the following fields: business administration, marketing, public relations, journalism, law, public market operations, government contracting, urban planning, finance or grant administration, at least 18 months of which must have been in an administrative, managerial or executive capacity or in supervising personnel performing professional duties in one or more of the fields noted above; or     2. Education and/or experience equivalent to that described in ''1'' above. However all candidates must have the 18 months of supervisory, administrative, managerial or executive experience as described in ''1'' above.</t>
  </si>
  <si>
    <t>To apply, please email your resume and cover letter including the following subject line:  Assistant Commissioner, Business Programs to: careers@sbs.nyc.gov  Salary commensurate with experience  NOTE: ONLY THOSE CANDIDATES UNDER CONSIDERATION WILL BE CONTACTED.  If you do not have access to email, mail your cover letter and resume to:  NYC Department of Small Business Services Human Resources Unit  110 William Street  New York, New York 10038</t>
  </si>
  <si>
    <t>AGENCY ATTORNEY, LEVEL II</t>
  </si>
  <si>
    <t>THIS POSITION WILL BE ASSIGNED TO THE POLICE ACTION LITIGATION SECTION AND WILL PREPARE AND REVIEW LEGAL DOCUMENTS REGARDING SERIOUS LEGAL ISSUES; AND REVIEW AND INTERPRET EXISTING LAWS, RULES, AND REGULATIONS WHICH CAN IMPACT THE POLICE DEPARTMENT AND THE CITY OF NEW YORK.</t>
  </si>
  <si>
    <t>THIS EMPLOYEE WILL BE ASSIGNED TO THE POLICE ACTION LITIGATION SECTION AND WILL ASSIST IN PREPARING AND REVIEWING LEGAL DOCUMENTS REGARDING SERIOUS LEGAL ISSUES; AND REVIEW AND INTERPRET EXISTING LAWS, RULES, AND REGULATIONS WHICH CAN IMPACT THE POLICE DEPARTMENT AND THE CITY OF NEW YORK.</t>
  </si>
  <si>
    <t>35 HOURS WEEKLY, MONDAY - FRIDAY</t>
  </si>
  <si>
    <t>City Research Scientist, Bureau of Tuberculosis/TB Surveillance &amp; Epidemiology</t>
  </si>
  <si>
    <t>TB Surveillance &amp; Epidemiology</t>
  </si>
  <si>
    <t>--Experienced conducting investigations of infectious disease (i.e. TB)exposures, genotype clusters and outbreaks   --Data analysis skills, particularly using SAS  --Strong written and oral communication skills. Must be highly motivated and enthusiastic and able to work well in a team environment.</t>
  </si>
  <si>
    <t>Apply online with a cover letter to https://a127-jobs.nyc.gov/.  In the Job ID search bar, enter: job ID number # 243797.   We appreciate the interest and thank all applicants who apply, but only those candidates under consideration will be contacted.</t>
  </si>
  <si>
    <t>GIS Developer, Bureau of IT Informatics</t>
  </si>
  <si>
    <t>IT Informatics</t>
  </si>
  <si>
    <t>The nation's leading local health department seeks a GIS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IT informatics team requires an innovative GIS web developer with professional experience focusing on interactive design for geospatial visualizations, able to build scalable GIS tools and to incorporate visualization of spatial data into multiple business processes and for use in emergency response. Candidates must be passionate about problem solving and providing GIS data services.   DUTIES WILL INCLUDE BUT NOT BE LIMITED TO:   --Leverage geospatial data using ESRI and other GIS tools to develop high quality maps and GIS applications for the agency.   --Develop and maintain geospatial applications.   --Follow GIS projects through their entire lifecycle, from requirements gathering, choosing the technical platform, to creating UI designs /mockups and implementing them, presenting the results, troubleshooting, fixing bugs, and performance tuning.   --Provide expertise to help build quality software by working effectively with members of other software development teams to select and integrate with the right GIS products and analysis tools.  --Enable users to better understand and communicate analysis results using interactive, informative, and attractive maps, charts and graphs.   --Support ArcGIS Desktop &amp; Server administration and deployment.   --Participate in GIS projects and analysis for daily analysis and emergency response.   --Assist with Geocoding and address verification on large data sets.  --Present and train on GIS software and tools. Produce documentation and training materials.   --Participate in inter and intra agency data meetings.</t>
  </si>
  <si>
    <t>--A Graduate degree in Geography/Cartography; Demography; Informatics; Epidemiology; Public Health; or Mathematics highly preferred  -- Experience with mapping, data, and visualization apis (2+ years)  -- Experience administering ArcGIS Desktop &amp; Server &amp; Extensions development and maintenance (2+ years)  -- Experience with GIS data modeling, data conversion, geocoding, and SQL Scripting and Spatial Queries  --Experience with open source GIS products, e.g. qgis, spatialite, leaflet, cartoDB, openlayers  --Experience working with NYC spatial data and NYC OpenData  --Familiarity with additional data visualization software, e.g, Matlab, Python, Tableau, R, d3.js, ArcGIS Online  --Experience with web and mobile application development using JavaScript and HTML5, CSS  --Knowledge of ASP, ASP.NET, AngularJS, JQuery, Python   --Experience working with an interdisciplinary team of developers, and subject-matter experts.  --Strong design &amp; cartographic skills.</t>
  </si>
  <si>
    <t>Apply online with a cover letter to https://a127-jobs.nyc.gov/  In the Job ID search bar, enter: job ID number # 242622.  We appreciate the interest and thank all applicants who apply, but only those candidates under consideration will be contacted.</t>
  </si>
  <si>
    <t>ANALYST, BUSINESS PROCESS AND REFORM</t>
  </si>
  <si>
    <t>Business Incentives</t>
  </si>
  <si>
    <t>DIRECTOR, BUSINESS OUTREACH</t>
  </si>
  <si>
    <t>To apply, please email your resume and cover letter including the following subject line:  Director, Business Outreach to: careers@sbs.nyc.gov  Salary commensurate with experience  NOTE: ONLY THOSE CANDIDATES UNDER CONSIDERATION WILL BE CONTACTED.  If you do not have access to email, mail your cover letter and resume to:  NYC Department of Small Business Services Human Resources Unit  110 William Street  New York, New York 10038</t>
  </si>
  <si>
    <t>CERTIFIED IT ADMINISTRATOR LAN/WAN, LEVEL IV</t>
  </si>
  <si>
    <t>THIS EMPLOYEE WILL PROVIDE MAINTENANCE, SUPPORT, AND ENHANCEMENT IN CONFIGURING NETWORK OPERATING SYSTEMS, LOCAL AND WIDE AREA NETWORK ADMINISTRATION,  APPLICATIONS, VOICE OVER INTERNET PROTOCOL (VOIP), COMPUTER SOFTWARE/HARDWARE AND ASSOCIATED DEVICES; AND MAINTAIN AND TROUBLESHOOT THE POLICE DEPARTMENT'S IT REMEDIATION EFFORTS.</t>
  </si>
  <si>
    <t>Junior Public Health Nurse, Bureau of Immunization</t>
  </si>
  <si>
    <t>JUNIOR PUBLIC HEALTH NURSE</t>
  </si>
  <si>
    <t>Immun. Clinical/Emerg. Prep.</t>
  </si>
  <si>
    <t>The Bureau of Immunization (BOI) walk-in immunization clinic provides immunizations required for school attendance and vaccines for adults, including hepatitis B, tetanus, MMR, and pneummococcal vaccines.  The Bureau is recruiting for a Junior Public Health Nurse.  This position will report to the Director of Clinical Services and be responsible for the implementation and oversight of clinical services and quality improvement standards in the BOI clinic in accordance with Article 28 regulations.   DUTIES WILL INCLUDE BUT NOT BE LIMITED TO:   --Act as on-site Standards of Practice monitor under the supervision of the Director of Clinical Services.   --Assist the Director in developing, implementing, directing, and evaluating quality improvement activities that support the Program's goals and objectives in the delivery of quality immunization services in the walk-in Immunization clinic.   --Implement quality management plans and activities that reflect the program's philosophy and standards of care in the operation of the walk-in Immunization clinic.   --Monitor the implementation of new quality management activities at the clinic site; Assist the Director in evaluating the outcomes of quality management activities.   --Assist in the training of new staff and the annual re-certification of current non-professional staff.   --Assist in the training and orientation of agency nurses hired for school rush and flu season.   --Assist with the training of the Electronic Medical Record within the clinic.   --As indicated, and in accordance with ACIP guidelines, serve as an on-site reference and guide for appropriate immunization practice.   --Provide medical support for the routine medical screening activities, answering medically related questions that arise as part of the screening process and in making recommendations for newly licensed and recommended vaccines  (for example hepatitis A and B vaccination for high-risk adults and use of Tdap).   --As indicated, act as on-site coordinator for emergency procedures and treatment (such as for anaphylaxis)</t>
  </si>
  <si>
    <t>Apply online with a cover letter to https://a127-jobs.nyc.gov/.  In the Job ID search bar, enter: job ID number # 243808.   We appreciate the interest and thank all applicants who apply, but only those candidates under consideration will be contacted.</t>
  </si>
  <si>
    <t>IT Infrastructure Project Manager</t>
  </si>
  <si>
    <t>DIRECTOR, CENTER-BASED PROGRAMS</t>
  </si>
  <si>
    <t>To apply, please email your resume and cover letter including the following subject line: Director, Center-Based Programs to: careers@sbs.nyc.gov  Salary is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</si>
  <si>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DIRECTOR, BUSINESS CENTER OPERATIONS</t>
  </si>
  <si>
    <t>To apply, please email your resume and cover letter including the following subject line: Director, Center Operations to: careers@sbs.nyc.gov  Salary is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</si>
  <si>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Public Health Epidemiologist, Bureau of Veterinary and Pest Control Services</t>
  </si>
  <si>
    <t>The Bureau of Veterinary and Pest Control Services promotes and protects the health and quality of life for New York City residents and visitors by ensuring an environment free from animal-borne diseases, hazards and nuisances by controlling and regulating animals. We are recruiting a Public Health Epidemiologist L-I for a new program that will control mosquitoes and reduce the risk of Zika infection from mosquitoes in New York City.   DUTIES WILL INCLUDE BUT NOT BE LIMITED TO:   --Provide expertise during planning, response, and mitigation efforts related to the control of vectors of human diseases.   --Conduct ecological and epidemiological analyses of mosquito infections of vector-borne diseases and make recommendations for their control.   --Serve on workgroups and committees related to vector borne diseases.   --Analyze effect of climate change on vector biology and estimate risk of emerging and re-emerging vector-borne diseases.   --Educate and train the community to prevent the transmission of vector-borne diseases in New York City.   --Respond to public concerns about mosquitoes and ticks, and the diseases they spread and assist with administrative tasks and other related work as required.   --Develop and conduct presentations, and write and publish scientific reports and papers.</t>
  </si>
  <si>
    <t>Experience with statistical modeling, SAS, and Geographical Information System will be preferred.</t>
  </si>
  <si>
    <t>Apply online with a cover letter to https://a127-jobs.nyc.gov/  In the Job ID search bar, enter: job ID number # 243826.  We appreciate the interest and thank all applicants who apply, but only those candidates under consideration will be contacted.</t>
  </si>
  <si>
    <t>THESE EMPLOYEES WILL BE RESPONSIBLE FOR PROVIDING PROJECT MANAGEMENT ASSISTANCE INCLUDING DEVELOPING AND MAINTAINING PROJECT PLANS, AND OTHER DOCUMENTS; MANAGING AND COORDINATING PROJECT ELEMENTS; REVIEWING WORK PRODUCTS; AND ENSURING EFFICIENT PROGRESS ON IMPLEMENTATION OF INITIATIVES; LEADING RESEARCH AND/OR EVALUATION PROJECTS; DEVELOPING RESEARCH PLANS; CREATING AND IMPLEMENTING SURVEYS AND OTHER DATA COLLECTION TOOLS; COLLECTING DATA; ANALYZING PRIMARY AND SECONDARY DATA USING APPROPRIATE STATISTICAL METHODS; ELOPING POLICY AND PROGRAM RECOMMENDATIONS BASED ON RESEARCH AND EVALUATION RESULTS; COMMUNICATING FINDINGS TO INTERNAL AND EXTERNAL AUDIENCES THROUGH REPORTS AND PRESENTATIONS; MONITORING AND SYNTHESIZING RELEVANT EMERGING RESEARCH; AND RESPONDING TO TIME-SENSITIVE RESEARCH AND POLICY ANALYSIS ACTIVITIES.</t>
  </si>
  <si>
    <t>EXECUTIVE DIRECTOR, BUSINESS DEVELOPMENT AND STRATEGY</t>
  </si>
  <si>
    <t>To apply, please email your resume and cover letter including the following subject line:  Executive Director, Business Development and Strategy to: careers@sbs.nyc.gov  Salary commensurate with experience  NOTE: ONLY THOSE CANDIDATES UNDER CONSIDERATION WILL BE CONTACTED.  If you do not have access to email, mail your cover letter and resume to:  NYC Department of Small Business Services Human Resources Unit  110 William Street  New York, New York 10038</t>
  </si>
  <si>
    <t>Apply online with a cover letter to https://a127-jobs.nyc.gov/  In the Job ID search bar, enter: job ID number # 243612.  We appreciate the interest and thank all applicants who apply, but only those candidates under consideration will be contacted.</t>
  </si>
  <si>
    <t>City Research Scientist, Bureau of the Public Health Laboratory/Virology/Immunology</t>
  </si>
  <si>
    <t>The Public Health Laboratory (PHL) is seeking a qualified individual to assist the Unit Chief of a laboratory in the Section of Virology. Background and experience in molecular assays are required.   DUTIES WILL INCLUDE BUT NOT BE LIMITED TO:   --Responsibilities include supervising testing for viral disease, such as influenza, Zika Virus, Ebola Virus, HIV, Mumps and Measles using molecular techniques.   --Candidate will be also be responsible for researching, developing and implementing new assays.   --Required to participate in all emergency management of DOHMH.</t>
  </si>
  <si>
    <t>--Demonstrated experience in state of art complex testing in the area of responsibility  --Candidate must exhibit excellent writing, organizational and interpersonal skills  --Must possess or be eligible for a NYSDOH Director COQ (Certificate of Qualification); must be qualified as a Laboratory Supervisor per NYSDOH, Part 58-1.4 of 10 NYCRR Clinical Laboratory Regulation  --Must possess or eligible for NYS Clinical Laboratory Technologist license as described in Title 8, Article 165 of the New York State Education effective August 7, 2008.</t>
  </si>
  <si>
    <t>Apply online with a cover letter to https://a127-jobs.nyc.gov/  In the Job ID search bar, enter: job ID number # 243616.  We appreciate the interest and thank all applicants who apply, but only those candidates under consideration will be contacted.</t>
  </si>
  <si>
    <t>Clerical Associate III</t>
  </si>
  <si>
    <t>Successful candidates should have experience in data entry.  Knowledge of various computer programs such as Microsoft Word and Microsoft Excel; ability to type at least 35 words per minute.</t>
  </si>
  <si>
    <t>TO APPLY, PLEASE SUBMIT RESUME AND COVER LETTER TO: https://a127-jobs.nyc.gov Job ID# 243377</t>
  </si>
  <si>
    <t>Supervisor of Flow Testing and Cross Connections Inspection</t>
  </si>
  <si>
    <t>All Appointments are subject to OMB Approval. For additional information about DEP, visit www.nyc.gov/dep.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</si>
  <si>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ASSISTANT COMMISSIONER, BUSINESS OPERATIONS</t>
  </si>
  <si>
    <t>To apply, please email your resume and cover letter including the following subject line:  Assistant Commissioner, Business Operations to: careers@sbs.nyc.gov  Salary commensurate with experience  NOTE: ONLY THOSE CANDIDATES UNDER CONSIDERATION WILL BE CONTACTED.  If you do not have access to email, mail your cover letter and resume to:  NYC Department of Small Business Services Human Resources Unit  110 William Street  New York, New York 10038</t>
  </si>
  <si>
    <t>Investigator (Empl Disc)</t>
  </si>
  <si>
    <t>Hypertension Initiative Director, Prevention and Primary Care Administration</t>
  </si>
  <si>
    <t>Apply online with a cover letter to https://a127-jobs.nyc.gov/  In the Job ID search bar, enter: job ID number # 243632.    We appreciate the interest and thank all applicants who apply, but only those candidates under consideration will be contacted.</t>
  </si>
  <si>
    <t>Research Scientist,  WDRAP Program Director, Bureau of Communicable Disease</t>
  </si>
  <si>
    <t>Apply online with a cover letter to https://a127-jobs.nyc.gov/  In the Job ID search bar, enter: job ID number # 243634.    We appreciate the interest and thank all applicants who apply, but only those candidates under consideration will be contacted.</t>
  </si>
  <si>
    <t>Project Manager, Bureau of Facilities Planning &amp; Administrative Services/Architecture Eng-Phw</t>
  </si>
  <si>
    <t>Architecture Eng-Phw</t>
  </si>
  <si>
    <t>Apply online with a cover letter to https://a127-jobs.nyc.gov/.  In the Job ID search bar, enter: job ID number # 243412.  We appreciate the interest and thank all applicants who apply, but only those candidates under consideration will be contacted.</t>
  </si>
  <si>
    <t>Senior Windows Administrator</t>
  </si>
  <si>
    <t>The Senior Windows Administrator will:  configure and administer Windows 2008 &amp; 2012 servers.   configure and manage DHCP and DNS zones.   create and manage Active Directory objects and containers.  assign and remove user and group rights.  create and manage group policy objects within Active Directory.  build and manage Windows 2012 failover clusters.  build and manage both physical and virtual Windows 2008 &amp; 2012 print servers.  install and upgrade print drivers.  provide expert level Windows support and troubleshooting.  create and manage VMWare virtual workstations and servers with VMWARE ESXi 5.5.  configure and manage SAN and NAS storage.  manage and configure Citrix Xenapp servers and publish applications.  configure Cisco routers and switches, Ports, protocols, routes and Vlans.  manage TCP/IP addresses and subnets.</t>
  </si>
  <si>
    <t>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t>
  </si>
  <si>
    <t>Must be permanent in the Computer Specialist Software title.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</si>
  <si>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In the proposed title of Mechanical Engineering Intern, the selected candidate will perform required water distribution engineering assignments in both the field and the office. Some examples of field assignments include performing hydrant flow testing, conducting pressure &amp; water quality surveys, and directing departmental crews in the operation of water valves in the support of water main shutdowns, reactivations and flushing and disinfecting type operations. Additional examples of typical engineering office assignments include researching water maps and departmental records, interpreting daily water pressure and flow data from existing telemetry units, and assisting the Distribution Engineer in developing new water main proposals, master plans and official comments in responding to capital construction projects that affect the water distribution system. The candidate will also attend and represent the Division in a professional manner, both with the Distribution Engineer and in his/her absence at internal and external meetings in office and field location settings. Although not typically routine, the candidate will be required to respond timely and come to work as needed at all hours in times of emergencies in the water distribution system. Field assignments can occur in all five boroughs of New York City. Some scheduled off- work hour assignments may also be required as needed.</t>
  </si>
  <si>
    <t>Juvenile Justice Trainer</t>
  </si>
  <si>
    <t>ADMINISTRATIVE DIRECTOR OF RES</t>
  </si>
  <si>
    <t>1. A master's degree in social work from an accredited school of social work and four years of full-time, paid professional experience in a child care institution or in group work with children in a child care setting, including two years in an administrative capacity; or    2. A master's degree from an accredited college in sociology, psychology, education, public administration or a closely related field, and five years of full-time paid professional experience as described in ''1'' above including two years in an administrative capacity; or   3. Education and/or experience equivalent to ''1'' or ''2'' above. However, all candidates must have two years of administrative experience in a child care setting.</t>
  </si>
  <si>
    <t>The Construction Project Manager Intern (CPMI) will be assigned to OCMC and will provide assistance in the preparation and distribution of construction coordination meetings, ensure coordination among multiple entities, compile and analyze construction project data and schedules, review logistics plans, conduct site visits to assess progress and compliance with DOT construction permit stipulations.  CPMI will assist in assessing construction project requirements and preparation of construction permits.  The CPMI will assist with investigating constituent issues and follow up with contractors on coordination requirements.</t>
  </si>
  <si>
    <t>Good computer skills.</t>
  </si>
  <si>
    <t>License Requirement: Possession of a Motor Vehicle Driver License valid in the State of New York. Employees must maintain the license during their employment.</t>
  </si>
  <si>
    <t xml:space="preserve">				 All resumes are to be submitted electronically.  Current City Employees:   Please log into Employee Self Service (ESS) at https://hrb.nycaps.nycnet, follow the Careers link and search for Job ID number 243433.  All other applicants: Please go to www.nyc.gov/careers/search and search for Job ID Number 243433.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</si>
  <si>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Deputy Medical Director</t>
  </si>
  <si>
    <t>CITY DEPUTY MEDICAL DIRECTOR</t>
  </si>
  <si>
    <t>o	Possession of a valid license to practice medicine in New York State  o	Valid board certification in psychiatry, internal medicine, family practice, or public health and general preventative medicine  o	Documented completion of ACGME-accredited residency in psychiatry, internal medicine, family practice, or preventative medicine o	Not less than four years of management/supervisory experience in health, mental health, substance use, and/or social services provider setting</t>
  </si>
  <si>
    <t>For City Employees, please go to Employee Self Service (ESS), click on Recruiting Activities/Careers.  For all other applicants, please go to NYC Careers by using the following link https://a127-jobs.nyc.gov/.  Most public libraries have computers available for use.  No phone calls, faxes, e-mails and personal inquiries permitted.</t>
  </si>
  <si>
    <t>Reporting &amp; Publications Assistant</t>
  </si>
  <si>
    <t>7870 State Rd 42 Grahamsville,</t>
  </si>
  <si>
    <t>Del Div Office Delaware Upst</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</si>
  <si>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at the junction of NY 42 and 55 in the Town of Neversink, in Sullivan County, NY approximately 107 miles northwest of Midtown Manhattan (New York City).</t>
  </si>
  <si>
    <t>Chief of Staff</t>
  </si>
  <si>
    <t xml:space="preserve">				 All resumes are to be submitted electronically.  Current City Employees:   Please log into Employee Self Service (ESS) at https://hrb.nycaps.nycnet, follow the Careers link and search for Job ID number 243439.  All other applicants: Please go to www.nyc.gov/careers/search and search for Job ID Number 243439.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</si>
  <si>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Document and Data Coordinator</t>
  </si>
  <si>
    <t>The Division of Asset Management is responsible for ensuring the longevity and affordability of units the agency has created and preserved. Its programs are geared to proactively identify at-risk buildings and portfolios and to stabilize struggling and mismanaged assets.  The Division tracks information on the physical and financial condition of properties, as well as oversees compliance with regulatory agreements ensuring affordability.  Working with owners, partners, and HPD's Office of Development, the division helps reposition projects using a variety of approaches including financial assistance, management changes, and ownership changes.  Reporting to Asset Management and working closely with Development and Legal, will be responsible for planning and coordinating the timely collection of the correct and final documents relating to affordable housing finance closings, from internal and external sources.    Responsible for saving and organizing those documents and related information in electronic systems for accurate and easy retrieval;  Working with electronic files and retrieval of paper files to be scanned and cataloged.  Responsible for data analysis and report production; reading legal documents and project narratives and recording key provisions in data systems; and  Management and normalization of data for migration to new systems</t>
  </si>
  <si>
    <t>Professional Development Liaison</t>
  </si>
  <si>
    <t>The Human Resources Division provides employment services and resources to internal and external customers in a courteous, professional and accessible manner. Our goal is to recruit and retain a talented, driven workforce to further the mission of creating and preserving affordable housing.  The Unit of Career Development is seeking a Professional Development Liaison. Career Development is responsible for providing services and resources for professional development for the various divisions within HPD.   The Professional Development Liaison will report to the Director of Career Development to manage strategic initiatives led by the unit. The liaison will work directly with the various agency areas funded through the Community Development Block Grant (CDBG) to support the development and programming of trainings and activities dedicated to enriching employees and fostering professional growth. These specific areas are Housing Shelter Program, Emergency Repair Program, and CD eligible property management programs. The Professional Development Liaison will be a point person for ENS and assist with code inspector and other ENS division trainings. Overall duties will include, but not be limited to, the following: Provide day-to-day program development coordination to meet project deadlines, Assist director in creating new ideas for new programs as it relates to professional development, help with the implementation and delivery of trainings, liaison between HPD and external vendors in relation to training and development, create and market career development and training events throughout the agency, maintain computer based record keeping system with career development information and contacts, prepare, process and handle correspondence, documents, and other forms of communication including telephone calls, outlook calendar and HPD intranet, assist with compiling data, preparing reports and briefings, and in the development of educational or informative materials.</t>
  </si>
  <si>
    <t>Resumes may be submitted using the following methods:  For City employees only, go to Employee Self Service (ESS), Recruiting Activities, Careers, and search for Job ID# 243657.  For other applicants go to www.nyc.gov/careers and search for Job ID# 243657.  Your resume must include a chronological work history and salary earnings summary.  Appointments are subject to OMB approval.  Only candidates selected for an interview will be contacted.  No telephone inquiries please.</t>
  </si>
  <si>
    <t>Apply online with a cover letter to https://a127-jobs.nyc.gov/  In the Job ID search bar, enter: job ID number # 243567.  We appreciate the interest and thank all applicants who apply, but only those candidates under consideration will be contacted.</t>
  </si>
  <si>
    <t>Truck Main Maintenance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</si>
  <si>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</si>
  <si>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The nation's leading local health department seeks a Developer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The Bureau of Application Development and Database Administration is seeking a .NET Developer to join our growing team. The candidate will be responsible for the development of new systems as well as enhancement and bug fixes to existing applications. The developer will work on critical systems that is vital to the mission of the agency such as Electronic Medical Records systems.   --Work on multiple and simultaneous intranet and public-facing web applications built in .NET of varying degrees of complexity and priorities. Technologies include C#,.NET 4.0/4.5, MVC4+, ADO.net, Web Services/Web APIs, HTML5, CSS, Javascript, JQuery, Bootstrap, Microsoft SQL 2008R2/2012R2, Xamarian and Appcelerator.   --Develop complex ETL data transformations using SSIS and stored procedures, and conducting performance tuning to optimize the system.   --Work on mobile inspection applications utilizing Microsoft Xamarian and/or Appcelerator.   --Work closely with the Technical Lead and the Project Manager to review requirements and provide work effort estimations.   --Provide status updates to project manager and technical lead.   --Adhere to all database design, system architecture, coding, unit testing, and deployment standards.   --Create and review technical design documents.   --Provide architecture oversight and code review of vendors.   --Resolve all security scan issues identified and create a knowledge-base of common security issues.   --Develop and maintain IT architecture diagrams of enterprise, business, data, security and / or technology architectures for IT solutions, concepts and strategies to meet business requirements for target audiences.   --Define and maintain the methodology, principles, roadmap, standards and guidelines for IT architecture team for security, reuse, interoperability and integration   --Confirm the conformance of applications, components and service to established standards.   --Ensure compliance with architecture standards and guidelines throughout the application development lifecycle.   --Assist with major internally-developed projects and new software products, including continued support, documentation and training.   --Identify probable system problems or design flaws and escalates issues to upper management before serious performance impact.</t>
  </si>
  <si>
    <t>--Minimum 10 years of strong hands-on experience of application development in .NET.  --Possessing the Microsoft Certified Solutions Developer (MCSD): Web Applications or equivalent is a plus  --Prefer at least 2 year experience leading a team of at least 2 developers  --Strong knowledge and experience in C#,.NET 4.0/4.5, MVC4+, ADO.net, and Web Services  --Strong knowledge and experience in of HTML5, CSS, Javascript, JQuery, and Bootstrap  --Strong knowledge and experience developing in Microsoft SQL 2008R2/2012R2 environment   --Experience building mobile applications using Xamarian and/or Appcelerator is a plus  --Experience translating business requirements to technical specifications and database designs  --Ability to work well in a team environment  --Strong oral and written communication skills   --Strong desire to keep up to date on latest technology trends.</t>
  </si>
  <si>
    <t>Apply online with a cover letter to https://a127-jobs.nyc.gov/.  In the Job ID search bar, enter: job ID number # 243494 .     We appreciate the interest and thank all applicants who apply, but only those candidates under consideration will be contacted.</t>
  </si>
  <si>
    <t>EEO Research Specialist</t>
  </si>
  <si>
    <t>1.   Possess advanced skill set, methods, and knowledge required to contribute to advanced            research/recommendations on relevant issues. 2.    Experience in research and analysis in the area of equal employment practices. 3.    Experience in development and analysis of availability and utilization data. 4.    Experience analyzing data for design and development of databases. 5.    The ability to produce high quality presentations and analyses upon request. 6.    Strong analytical, research and organization skills, as well as excellent written and oral skills.</t>
  </si>
  <si>
    <t>Cybersecurity Training Program Manager</t>
  </si>
  <si>
    <t>For City Employees, please go to Employee Self Service (ESS), click on Recruiting Activities &gt; Careers, and search for Job ID #243497 For all other applicants, please go to www.nyc.gov/jobs/search and search for Job ID #243497 -or-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</si>
  <si>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Director, Staffing &amp; Employee Engagement</t>
  </si>
  <si>
    <t>280 Broadway, 6th Floor, N.Y.</t>
  </si>
  <si>
    <t>ONLY PERMANENT ADMINISTRATIVE STAFF ANALYSTS WILL BE CONSIDERED</t>
  </si>
  <si>
    <t>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</si>
  <si>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All current City Employees may apply by going to Employee Self Service (ESS) http://cityshare/ess  Click on Recruiting Activities/Careers and Search for Job ID # 243665.  All other applicants, please go towww.nyc.gov/career/search and search for Job ID # 243665.  NO PHONE CALLS, LETTERS OR FAXES.  ONLY THOSE CANDIDATES UNDER CONSIDERATION WILL BE CONTACTED.   Appointments are subject to Office of Management &amp; Budget approval for budgeted headcount.</t>
  </si>
  <si>
    <t>Community Assistant, Bureau of STD Prevention and Control/STD Clinic Ops &amp; Patient Srvs</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</si>
  <si>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DUTIES WILL INCLUDE BUT NOT BE LIMITED TO:   --Registering patients and scheduling follow-up appointments.  -- Answering telephone calls and relaying messages.  --Providing results to patients and information to the public.  -- Maintaining patient records and/or charts.  --Recording patient results and other information in the EMR (Electronic Medical Record) system and other records.  --Compiling statistical data and reports for distribution.</t>
  </si>
  <si>
    <t>Apply online with a cover letter to https://a127-jobs.nyc.gov/  In the Job ID search bar, enter: job ID number # 243668.    We appreciate the interest and thank all applicants who apply, but only those candidates under consideration will be contacted.</t>
  </si>
  <si>
    <t>Business Analyst, Bureau of IT Strategy and Project Management</t>
  </si>
  <si>
    <t>The nation's leading local health department seeks a Business Analyst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--Create elicitation plans and work with Project Managers to set timeline and meet project deadlines.   --Conduct stakeholder interviews, JAD and brainstorming sessions to elicit end-user requirements for new systems and enhancement of existing systems.   --Work with project stakeholders and end-users to understand and document business process and business requirements, and highlight gaps between current and desired system state.   --Analyze business functions, conducting stakeholders interviews and Use-Case modeling to capture and document system requirements.   --Review and revise system specifications until end-users and stakeholders agreement and sign-off are completed.   --Work with project stakeholders to gain thorough understanding of system functions, and provide insight to vendors on system development and implementation.   --Provide bridge between business units and technical teams to ensure requirements are fully captured and understood by all stakeholders.   --Participate in design discussions and document functional specifications.   --Collaborate with IT SMEs to prepare Business Case / Technical Assessment for project justification and seek stakeholder approval.   --Partner with development lead in the development of Solution Architecture and System Design Documents.   --Liaise with development teams to explain technical/architectural complexities to project stakeholders.   --Schedule and facilitate project team meetings as needed.   --Responsible for ensuring any issues that arise from testing or implementation are escalated and resolved appropriately.   --Prepare business use cases to validate system requirements and to assist in UAT case preparation and UAT testing initiatives.   --Partner with PM/BA and provide guidance in requirements elicitation and documentation.   --Perform quality control review of project lifecycle process and project documents such as Business Requirements Document (BRD), Functional Specification Document (FSD) and other project related documents for compliance to the organization's Project Management Lifecycle Process.</t>
  </si>
  <si>
    <t>Apply online with a cover letter to https://a127-jobs.nyc.gov/.  In the Job ID search bar, enter: job ID number # 243551.   We appreciate the interest and thank all applicants who apply, but only those candidates under consideration will be contacted.</t>
  </si>
  <si>
    <t>Senior Legal Advisor - Tax Audit Resolution</t>
  </si>
  <si>
    <t>ELECTRICIANS HELPER</t>
  </si>
  <si>
    <t>415 East 203 St, Bronx</t>
  </si>
  <si>
    <t>BWS-Reservoir Headquarters</t>
  </si>
  <si>
    <t>35 Hours per week / Shift and/or weekend coverage may be required.</t>
  </si>
  <si>
    <t>Deputy Commissioner for Adult Services</t>
  </si>
  <si>
    <t>Mon.-Fri. 9:00am-5:00pm</t>
  </si>
  <si>
    <t>New York City Residency is required within 90 days of appointment.</t>
  </si>
  <si>
    <t>Planning Analyst, Bureau of Systems Strengthening and Access/Policy and Planning</t>
  </si>
  <si>
    <t>Apply online with a cover letter to https://a127-jobs.nyc.gov/.  In the Job ID search bar, enter: job ID number # 243676 .    We appreciate the interest and thank all applicants who apply, but only those candidates under consideration will be contacted.</t>
  </si>
  <si>
    <t>*** IN ORDER TO BE CONSIDERED FOR THIS POSITION CANDIDATES MUST BE SERVING PERMANENTLY IN THE TITLE OF INVESTIGATOR ***</t>
  </si>
  <si>
    <t xml:space="preserve">				 All resumes are to be submitted electronically.  Current City Employees:   Please log into Employee Self Service (ESS) at https://hrb.nycaps.nycnet, follow the Careers link and search for Job ID number 243565.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INVESTIGATOR ***</t>
  </si>
  <si>
    <t>Help Desk and PC Technician</t>
  </si>
  <si>
    <t>Significant knowledge of computer software:    MS Office Suite  and operating systems including Win7, Win10, and Mac OS.   Knowledge of the following is a plus: Visio, Crystal Reports, MS Project, VPN.  Strong experience with pc hardware required.  Analytical skills necessary to troubleshoot user problems and determine user needs and system requirements.  Strong interpersonal skills: possesses a customer satisfaction mentality with the ability to train both inexperienced &amp; experienced users in the use of technology.  Ability to effectively communicate both in writing and orally with all levels of internal users.  Understands network protocols and methodologies and can support TCP/IP and Network Protocols in a Microsoft environment.  Willingness and ability to work flexible hours.    Physical ability to lift and install equipment (computers and peripherals) in and around desks and in small places.</t>
  </si>
  <si>
    <t>Provides help desk support to end users through visits, phone calls and Help Desk software for daily hardware/software/mobile system issues. Installs PCs and desktop applications, including upgrades as assigned.  Preferably, candidates are permanent in the Computer Service Technician title.  Otherwise, candidates must upload, along with their resume, a copy of their receipt that they have filed for the Computer Service Technician Civil Service Exam (Exam # 5018 ).   Personal information, other than your name, on the receipt may be removed prior to submitting the receipt.</t>
  </si>
  <si>
    <t>ANALYST, EMERGENCY RESPONSE</t>
  </si>
  <si>
    <t>Bus Outreach &amp; Emer Response</t>
  </si>
  <si>
    <t>PROJECT MANAGER</t>
  </si>
  <si>
    <t>Data Reporting/Analysis-NM</t>
  </si>
  <si>
    <t>To Apply, Click ''Apply Now'' button</t>
  </si>
  <si>
    <t>Monday- Friday (9AM - 5PM) Flex</t>
  </si>
  <si>
    <t>All current City Employees may apply by going to Employee Self Service (ESS) http://cityshare/ess Click on Recruiting Activities/Careers and Search for the specific Job ID# 243703.  All other applicants, please go to www.nyc.gov/career/search and search for the specific Job ID# 243703.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</si>
  <si>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Ben Neslin Lab</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</si>
  <si>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Kingston is a City in Ulster County New York, approximately 91 miles North of New York City.</t>
  </si>
  <si>
    <t>ESCAPE Cessation Counselor, Bureau of Chronic Disease Prevention and Tobacco Control</t>
  </si>
  <si>
    <t>The Division of Prevention and Primary Care is  seeking a City Research Scientist II/ ESCAPE Cessation Counselor in our Bureau of Chronic Disease Prevention and Tobacco Control.   DUTIES WILL INCLUDE BUT NOT BE LIMITED TO:   - Providing client-based quit smoking services. Administering psychological evaluations deemed appropriate for cessation services. - Evaluating individuals' emotional and intellectual functioning. - Interpreting social and emotional factors important to smoking cessation and health.   - Obtaining information required to formulate a treatment plan. Maintaining accurate records. - Researching and making recommendations of innovative approaches to offering cessation services through multiple avenues within employee and occupational health. - Participating in program planning and policy making with regard to cessation services for NYC employees.   - Creating systems to track the delivery of cessation services and the distribution of NRT.   - Conducting research and tracking trends to ensure that ESCAPE is implementing state-of-the art programs based on current guidelines and best practices.  - Maintaining records, writing reports, preparing and conducting presentations.   - Utilizing and updating ESCAPE database as needed to support research and analysis.   - Providing support to the Worksite Wellness unit, including the development of educational materials and brochures, the design and delivery of training for multiple audiences, the preparation of reports, and the provision of technical assistance to partners.   - The Cessation Counselor will also plan and attend meetings and conferences, draft agendas, ensure appropriate follow up, maintain correspondences, and respond to request for information.</t>
  </si>
  <si>
    <t>A Master's degree from an accredited college of psychology, social work, counseling or public health and at least one (1) year of satisfactory full-time professional experience.  Excellent interpersonal, communication, and organizational skills</t>
  </si>
  <si>
    <t>Apply online with a cover letter to https://a127-jobs.nyc.gov/  In the Job ID search bar, enter: job ID #: 243707.   We appreciate the interest and thank all applicants who apply, but only those candidates under consideration will be contacted.</t>
  </si>
  <si>
    <t>Water Ecologist Trainee, Bureau of Environmental Sciences and Engineering</t>
  </si>
  <si>
    <t>SCIENTIST (WATER ECOLOGY) TRAI</t>
  </si>
  <si>
    <t>**Civil Service Title: Water Ecologist Trainee  The Bureau of Environmental Sciences and Engineering (ESE) is looking to hire a Water Ecologist Trainees for the newly created Office of Builidng Water Supply Oversight (OBWSO).  The Trainees will be responsible for carrying out the goals of the program which will be to prevent illness caused by poorly maintained and managed builiding water supply and distribution  systems in more than 10,000 New York City buildings.  As a Trainee the candidates will train with Inspectors during inspections of building water supply and distribution systems in a program that will be responsible for implementing the first proactive inspection program for cooling towers in the United States; educating building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DUTIES WILL INCLUDE BUT NOT BE LIMITED TO:   Directly under supervision, is trained in performing routine water ecology, water quality testing and water quality analysis.  --Trained in conducting investigations of building water supply and distribution systems including cooling towers, water tanks, evaporative condensers, internal plumbing and waste water systems.  --Trained in reviewing building maintenance programs and plans for building cooling tower systems to ensure compliance.  --Trained in preparing reports pertaining to the findings of the field investigation.  --Trained in issuing Notice of Violations and Tribunal summons for non-compliance with NYC Health Code and NYS Sanitary Code.  --Trained in preparing and assisting in the production of reviewing field inspection reports.  --Participate in the development of procedures, and conduct field surveys associated with building water supply and distribution systems.  --Trained in reviewing plans, drawings and specifications for building water supply and distribution systems.  --Provide recommendations and take corrective action based on findings of the field investigation as needed or directed by supervisor.</t>
  </si>
  <si>
    <t>A baccalaureate degree from an accredited college with 24 semester credits in one of the following areas of study: environmental or chemical engineering, limnology, environmental science, marine science, geology, biology, earth science, chemistry, physics, or health science.    License Requirement  Candidates must possess a Motor Vehicle Driver License valid in the State of New York. This license must be maintained for the duration of employment.</t>
  </si>
  <si>
    <t>--Ideal candidate must be able to climb ladders and work in confined spaces, work in high altitudes (building roofs) in order to perform water testing;  --Pass medical clearance and FIT testing for wearing proper PPE respirators and must complete and pass Agency required trainings and be in compliance with position related certificates and licenses.</t>
  </si>
  <si>
    <t>Apply online with a cover letter to https://a127-jobs.nyc.gov/.  In the Job ID search bar, enter: job ID number # 243874.  We appreciate the interest and thank all applicants who apply, but only those candidates under consideration will be contacted.</t>
  </si>
  <si>
    <t>Apply online with a cover letter to https://a127-jobs.nyc.gov/  In the Job ID search bar, enter: job ID number # 243876.    We appreciate the interest and thank all applicants who apply, but only those candidates under consideration will be contacted.</t>
  </si>
  <si>
    <t>COMPUTER ASSOCIATE, (OP) LEVEL I</t>
  </si>
  <si>
    <t>AS TECHNICAL COMPUTER RESOURCE PERSONNEL, THESE EMPLOYEES WILL MONITOR, TROUBLESHOOT, DIAGNOSE, AND SOLVE PROBLEMS OF COMPUTER OPERATIONS OR DATA COMMUNICATIONS FOR THE POLICE DEPARTMENT.</t>
  </si>
  <si>
    <t>HRIS Analyst</t>
  </si>
  <si>
    <t>NYCAPS Central</t>
  </si>
  <si>
    <t>The Department of Citywide Administrative Services (DCAS) seeks to hire a Human Resources Information Systems (HRIS) Analyst to support the continuing development of the New York City Automated Personnel System (NYCAPS) application.  NYCAPS Central is a human resources service center that oversees the expansion and maintenance of the New York City Automated Personnel System (NYCAPS), a web-based PeopleSoft Human Resources Management System for human resources professionals, managers, and employees to access and manage personnel and benefits information.  The HRIS Analyst will support various initiatives including additional rollouts of eHire (eRecruit) and related functionality, and the ongoing support of the core HR and Benefits Administration modules.  The selected candidate will be responsible for the design, implementation, enhancement and maintenance of either Database Management Systems, Applications, and/or related software functions.  The candidate will provide user support for the NYCAPS application by troubleshooting and analyzing issues before escalation to other areas; develop business requirements and solutions for the business needs that are aligned with best-practice methodologies; liaise with the IT organization on system defects, enhancements, requirements and solutions; write test plans and test cases; perform user acceptance testing for production support fixes/enhancements; write complex queries; ensure integrity of employee data by performing data analysis and providing comprehensive reports to management, work on special projects as needed.</t>
  </si>
  <si>
    <t>In addition to having knowledge of PeopleSoft 9.0 and the core HR application, candidate should have at least 5 years of hands on experience performing business analysis and supporting various PeopleSoft HRMS modules such as eRecruit, Training Administration, Benefits Administration and Performance Management; thorough understanding of PeopleSoft tables, relational databases, and their impact throughout the application; experienced using Application Designer, advanced PeopleSoft Query; proficient in SQL and similar query tools; expert in MS Excel (i.e. pivot tables, vlookup, and other advanced Excel functions and formulas) and proficient in MS Access; possess  analytical, problem solving, and excellent communications skills; ability to handle multiple concurrent tasks; work collaboratively in a team environment with internal and external entities.</t>
  </si>
  <si>
    <t>Please go to www.nyc.gov/jobs or www.nyc.gov/ess for current NYC employees and search for Job ID#: 244201 NO PHONE CALLS, FAXES OR PERSONAL INQUIRIES PERMITTED. NOTE: ONLY THOSE CANDIDATES UNDER CONSIDERATION WILL BE CONTACTED.</t>
  </si>
  <si>
    <t>Floor Supervisor/Facilitator</t>
  </si>
  <si>
    <t>Brooklyn Business Center</t>
  </si>
  <si>
    <t>In compliance with federal law, all persons hired will be required to verify identity and eligibility to work in the United States and to complete the required employment eligibility verification document form upon hire.  NOTE: Permanent and non-competitive Principal Administrative Associates will be considered for an interview. Please include your Employee Identification Number (EIN) when applying and indicate in your cover letter if you are a permanent or non-competitive Principal Administrative Associate.</t>
  </si>
  <si>
    <t>Click the ''Apply Now' button.  When we appreciate every applicant's interest, only those under consideration will be contacted.</t>
  </si>
  <si>
    <t>COMPUTER OPERATIONS MANAGER, M-I</t>
  </si>
  <si>
    <t>THIS EMPLOYEE WILL MANAGE AND DIRECT THE LIFE SAFETY SYSTEMS DIVISION'S RADIO COMMUNICATIONS SYSTEMS INTEGRATION UNIT AND ADMINISTER AND COORDINATE THE DEPARTMENT'S COMPLEX AND MULTIFACETED COMMUNICATIONS AND INFORMATION TECHNOLOGY PROJECT PLANNING  SERVE AS PRINCIPAL TECHNICAL ADVISOR AND OVERSEE THE OPERATION OF TWELVE (12) SYSTEMS INTEGRATION RESOURCES SUPPORTING ALL ENGINEERING AND PROJECT MANAGEMENT RELATED TASKS AND SCHEDULES  MANAGE AND OVERSEE $200 MILLION IN CAPITAL PROJECTS INVOLVED IN THE DEVELOPMENT AND IMPLEMENTATION OF MULTIPLE COMPREHENSIVE AND HIGHLY COMPLEX INNOVATIVE MISSION CRITICAL COMMUNICATIONS PROJECTS  OVERSEE PROJECT MANAGERS AND ENGINEERS FROM VARIOUS TECHNOLOGY VENDORS  OVERSEES BUDGET AND CONTRACT ADHERENCE FOR EACH PROJECT  ADVISE EXECUTIVE DEPARTMENT PERSONNEL REGARDING INNOVATIVE AND CUTTING EDGE TECHNOLOGIES TO EFFECTIVELY MANAGE THE NEW INFORMATION TECHNOLOGY INFRASTRUCTURE</t>
  </si>
  <si>
    <t>UNIX/Linux System Administrator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</si>
  <si>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DoITT maintains a mixed environment of servers - with UNIX Operations responsible for close to 2,000 nodes running Solaris 8 / 9 / 10 or RedHat 5.x / 6.x / 7.x Linux operating systems, respectively.   The successful candidate will serve as a UNIX/Linux Systems Administrator reporting to the IT Services division. Responsibilities will include: Administer and ensure the integrity of a distributed platform hosting services for various critical New York City agencies including, but not limited to 311 Call Center, DSNY, HHSC, DHS/CARES providing 24x7 service coverage of all UNIX infrastructures; support UNIX/Solaris servers and Red Hat Linux servers; prepare technical deployment plans and system utilization reports; work with other technical staff to coordinate activities and implementations, follow and document procedures, respond, track, and escalate systems incident; perform system deployments and hardware maintenance; perform application upgrades; monitor and resolve alerts; follow change management and configuration management procedures and guidelines; monitor system security; install and maintain various Sun, HP and IBM equipment; perform system administration duties such as installations, configurations, troubleshooting, kernel tuning, user access administration, file system tuning, hardware configuration, system performance tuning, disk management, custom package creation, shell scripting, and fine grain access control (CA Account Management); patch the UNIX/Solaris and RedHat Linux systems based on industry/vendor standards and guidelines related to the configuration of UNIX/Solaris and Linux operating systems; document detailed technical configurations and risk areas to communicate effectively with business owners; and perform special projects and initiatives as assigned</t>
  </si>
  <si>
    <t>For City employees, please go to Employee Self Service (ESS), click on Recruiting Activities &gt; Careers, and search for Job ID #244330 For all other applicants, please go to www.nyc.gov/jobs/search and search for Job ID #244330 -or-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</si>
  <si>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technical duties of this position in a 24/7 operation, candidate may be required to be on call and/or work various shifts such as weekends and/or nights/evenings.</t>
  </si>
  <si>
    <t>For City employees, please go to Employee Self Service (ESS), click on Recruiting Activities &gt; Careers, and search for Job ID #244013 For all other applicants, please go to www.nyc.gov/jobs/search and search for Job ID #244013 -or-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</si>
  <si>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Apply online with a cover letter to https://a127-jobs.nyc.gov/.  In the Job ID search bar, enter: job ID number #244014.    We appreciate the interest and thank all applicants who apply, but only those candidates under consideration will be contacted.</t>
  </si>
  <si>
    <t>DIRECTOR, WOMEN ENTREPRENEURS NYC (WE NYC)</t>
  </si>
  <si>
    <t>Compliance Review Unit Supervisor</t>
  </si>
  <si>
    <t>Click the apply now.   NON-CITY EMPLOYEES/EXTERNAL CANDIDATES PLEASE GO TO https://a127-jobs.nyc.gov/     CITY EMPLOYEES MUST APPLY VIA EMPLOYEE SELF SERVICE https://a127-ess.nyc.gov/</t>
  </si>
  <si>
    <t>SENIOR PROGRAM MANAGER, WOMEN ENTREPRENEURS NYC (WE NYC)</t>
  </si>
  <si>
    <t>Fingerprint Unit</t>
  </si>
  <si>
    <t>All current City Employees may apply by going to Employee Self Service (ESS) http://cityshare/ess Click on Recruiting Activities/Careers and Search for the specific Job ID# 244452.  All other applicants, please go to www.nyc.gov/career/search and search for the specific Job ID# 244452.  Please do not email, mail or fax your resume to DOI directly. Submissions of resumes does not guarantee an interview. Due to the high volume of resumes DOI receives for positions, only selected candidates will be contacted.</t>
  </si>
  <si>
    <t>Fiscal Analyst, Bureau of HIV/AIDS Prevention and Control</t>
  </si>
  <si>
    <t>The mission of the Administration Unit of the Bureau of HIV/AIDS Prevention and Control   is to provide administrative support and coordination in the areas of contract administration; procurement; human resources management; fiscal administration; and contracts management to enable the program areas (Prevention; Care, Treatment &amp; Housing; and Epidemiology) to function effectively and efficiently.   DUTIES WILL INCLUDE BUT NOT BE LIMITED TO:   --Manage the lifecycle of a grant budget from development of grant application budgets and associated documents for submission to funders; expenditure tracking; final financial reporting.   - Manage tracking systems for Personnel Services (PS) and Other Than Personnel Services (OTPS).  --Prepare statistical and narrative reports on a regular basis.   --Review bids and proposals submitted by vendor/providers to ensure conformity to agency, city, state and federal requirement.   --Monitor the operations of funded programs to ensure contract compliance and assists contractors in developing more efficient/effective approaches to program administration.   --Review and reconcile budget reports from the DOHMH's multiple fiscal systems and proprietary tracking systems.   --Analyze complex financial reports and fiscal data.   --Collaborate in the developing budgets/applications for new grants.   -- Participate in planning, design and implementation of computer systems to track all aspects of grant budgets.   --Act as liaison to other DOHMH offices in order to effectively execute budget activities, including: budget, claiming, internal accounting, grants.   --Conduct ad-hoc reports or analysis as requested by the Deputy Director of Fiscal Administration and/or the Director of Administration.</t>
  </si>
  <si>
    <t>Apply online with a cover letter to https://a127-jobs.nyc.gov/.  In the Job ID search bar, enter: job ID number # 244021.   We appreciate the interest and thank all applicants who apply, but only those candidates under consideration will be contacted.</t>
  </si>
  <si>
    <t>MANAGER OF RADIO REPAIR OPERATIONS, LEVEL I</t>
  </si>
  <si>
    <t>MANAGER OF RADIO REPAIR OPERAT</t>
  </si>
  <si>
    <t>CANDIDATE WILL MANAGE AND OVERSEE ALL RADIO COMMUNICATIONS OPERATIONS AND PROJECTS INCLUDING ENGINEERING, PROJECT MANAGEMENT AND SYSTEM OPERATIONS RESOURCES AND TEAMS RELATED TO THE TECHNICAL SERVICE, MAINTENANCE, REPAIR OF COMMUNICATIONS NETWORK AND BACKHAUL SYSTEMS, PROJECT MANAGEMENT, INSTALLATION AND ACCEPTANCE TESTING OF ALL RADIO COMMUNICATIONS INFRASTRUCTURE PROJECTS; OVERSEE ALL TASKS RELATED TO THE IMPLEMENTATION OF NEXT GENERATION RADIO PLATFORMS AND TECHNOLOGY REFRESH ACTIVITIES OF THE NYPD'S OVERALL RADIO INFRASTRUCTURE INCLUDING ALL ALARM AND CONTROL SYSTEMS, RF SITE MANAGEMENT AND BACK-END CORE SYSTEMS; REVIEW, EVALUATE, AND DEVELOP RECOMMENDATIONS REGARDING THE ESTABLISHMENT OF NEW TECHNICAL STANDARDS AND PROCEDURES, NEW RADIO COMMUNICATIONS SPECIFICATION REQUIREMENTS TO ENSURE COMPLIANCE WITH INDUSTRY WIDE STANDARDS AND ALL FCC RULES AND REGULATIONS; ADVISE THE DEPARTMENT'S EXECUTIVE LEVEL PERSONNEL AND OTHER TEAM MEMBERS ON THE IMPACT OF LONG RANGE PLANNING, STRATEGIES AND REGULATORY ACTIONS, AND ESTABLISHING OF DOCUMENTING RADIO ENGINEERING STANDARDS AND TRAINING PROGRAMS ACROSS THE SECTION; DEVELOP AND DELIVER PROJECT BRIEFINGS, REPORTS, AND PRESENTATIONS WITH RECOMMENDATIONS TO EXECUTIVE LEVEL DEPARTMENT PERSONNEL; AND LIAISON WITH OTHER NYPD DIVISIONS, CITY AGENCIES, AND VENDORS AS REQUIRED.</t>
  </si>
  <si>
    <t>A Federal Communications Commission Radio Telephone General Class Operator's License with a radar endorsement, and  1. Nine years of recent experience in the repair and maintenance of communications equipment, at least 18 months of which must have been in an administrative, managerial or supervisory capacity; or    2. Education and experience equivalent to ''1'' above. Six months experience will be credited for each year of education acquired in an approved trade or vocational high school, college, or training program in electronics, electrical engineering or a related field, up to a maximum of eight years of education for four years of experience. However, all candidates must have the 18 months administrative, managerial or supervisory experience noted above.    License Requirement  A motor vehicle Driver License valid in the State of New York.</t>
  </si>
  <si>
    <t>35 HOURS WEEKLY; MONDAY - FRIDAY</t>
  </si>
  <si>
    <t>Data Quality Analyst</t>
  </si>
  <si>
    <t>Bur of Strategic Plng &amp; Revi</t>
  </si>
  <si>
    <t>Under general direction, and with the expectation to work independently, the Data Quality Analyst will report directly to the Director of Data Quality in the Bureau of Management Analysis and Planning.  With a strong emphasis on client satisfaction and customer service, the candidate will be expected to design, develop and modify various reports and dashboards;  Create, maintain and support Tableau dashboards, current canned reports, surveys, forms and data requests;  Become well versed in current web-based end-user applications including Lookup applications, survey applications, EPIS applications, PSA applications and others; Create, maintain, and perform programming functions in key department databases maintained by Management Analysis and Planning; provide and educate end users on proper protocols governing the use of department data for analysis;  Create and update technical documentation regarding data, metrics and reports/dashboards.  The candidate will be part of a team that is responsible for enhancing both the quality of data in the agency as well as the quality of key performance indicators and metrics by partnering with key agency stakeholders including operations (Fire and EMS), OMA, Strategic Planning and Budget among others.  Other tasks include facilitating data sharing ability between the Data Quality unit and other units of the Department and acting as the agency s point of contact for the Open Data Initiative. The successful candidate must be comfortable working under tight timelines and in an ad hoc request environment.</t>
  </si>
  <si>
    <t>Ability to work with all types of data (structured and un-structured) in various settings.  Experience in Oracle, SQL,PLSQL, Discoverer, TOAD, R, STATA, Tableau, OBIEE, etc.  Excellent communication skills, writing and documentation ability.  Great team player with genuine ability and willingness to work with others.</t>
  </si>
  <si>
    <t>MOTI Director of Project Management Office (PMO)</t>
  </si>
  <si>
    <t>The preferred candidate should have the following: At least 10 years of software project management experience with full SDLC, preferably with at least 5 years in the public sector; hands-on experience with agile and scrum project methodology; extensive knowledge and experience working with Microsoft technologies; cloud and virtual infrastructure knowledge a plus; excellent client management skills with demonstrated experience working with both technical and non-technical resources and stakeholders; experience concisely explaining technical concepts to executive audiences and articulating the business value of a given technical solution; excellent analytical, creative, and organizational skills; PMP certification.</t>
  </si>
  <si>
    <t>For City employees, please go to Employee Self Service (ESS), click on Recruiting Activities &gt; Careers, and search for Job ID #244455 For all other applicants, please go to www.nyc.gov/jobs/search and search for Job ID #244455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</si>
  <si>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Operations Analysis</t>
  </si>
  <si>
    <t>A baccalaureate degree from an accredited college and two years of satisfactory, full-time experience related to the projects and polices to be studied in the particular position.</t>
  </si>
  <si>
    <t>Please go to www.nyc.gov/jobs or www.nyc.gov/ess for current NYC employees and search for Job ID 244464. No phone calls, faxes or personal inquiries permitted.  Only those candidates under consideration will be contacted.</t>
  </si>
  <si>
    <t>In compliance with Federal law, all persons hired will be required to verify identity and eligibility to work in the United States and to complete the required employment eligibility verification document form upon hire.  Applicants may be required to provide a writing sample prior to their interview.</t>
  </si>
  <si>
    <t>Dpty Comm Policy &amp; Plning(P&amp;P)</t>
  </si>
  <si>
    <t>The ideal candidate must have strong managerial, leadership, and customer service skills; excellent oral and written communication skills; the ability to work in a fast-paced environment, pay attention to detail, meet deadlines, and work well with multiple stakeholders.  In addition, the preferred candidate will possess strong analytical thinking, advanced knowledge of statistics and superb technical skills. The preferred candidate should possess: (1) programing expertise in SQL and other statistical and data analysis applications such as R, SAS and SPSS, (2) Background in child welfare policy and operations a plus, but not required.</t>
  </si>
  <si>
    <t>Epidemiologic Liaison, Bureau of HIV/AIDS Prevention and Control/HIV/AIDS Epidem &amp; Field Srvcs</t>
  </si>
  <si>
    <t>The HIV Epidemiology and Field Services Program is recruiting a senior scientist to serve as its Epidemiologic Liaison.   The individual will report to the program's Deputy Director and will work closely with HIV Surveillance and Research to ensure the provision of timely reports and presentations to the planning bodies and their special-issue committees.   The Epidemiologic Liaison will also work closely with personnel in the Bureau of HIV Prevention and Control who manage the federal grants and the planning bodies, the Director of Community Planning, the Director of Care and Treatment Services, and governmental co-chairs of the HPG and RWPC.   Responsibilities include ensuring that expressed needs for data are met (and anticipated), and that the two planning bodies have the support they require for adequate interpretation of the data, data-driven allocation of their grant dollars and formulation of their annual plan.  The position requires epidemiologic expertise, knowledge of and experience in analyzing the NYC surveillance registry, skill in writing and public speaking, and expert management of questions and concerns about the meaning of data from persons of varying backgrounds. Wisdom and perspective on the history of the AIDS epidemic in NYC are ideal, as is knowledge of state-of-the-art prevention science and HIV treatment and care guidelines.     The ambitious goals of the state's EtE initiative make this a challenging and stimulating time for the Epidemiologic Liaison, the planning bodies, and all others engaged in HIV prevention and control.   DUTIES WILL INCLUDE BUT NOT BE LIMITED TO:   --Working closely with bureau and HPG/RWPC management to develop a calendar of annual reports and presentations and to ensure that data needs are met.   --Advising bureau and HPG/RWPC management of the scope, methods of data collection and analysis, completeness and accuracy and availability of data that they can expect to have at their disposal.   --Attending HPG and RWPC plenary meetings as well as meetings of selected committees within each planning body.   --Regularly and as needed or requested, presenting data from surveillance and research studies to the HPG, RWPC and committees through oral presentations; providing assistance with interpretation.   --Working with bureau staff to produce grant applications for federal prevention, treatment and care funding, providing epidemiologic data and tables for narratives where required and producing any support documents focusing exclusively on epidemiologic data, for example, the annual Epidemiologic Profile.   --Writing appropriate SAS code and producing statistical reports needed by the planning bodies.   --Acting as liaison with the New York State HPG and RWPC, as well as other senior NYS officials and with prevention personnel at the Centers for Disease Control and Prevention.  Active participation in the surveillance analysis unit, including involvement in data cleaning, analysis, verification and preparation of reports and other routine publications for dissemination as assigned.   --Ensuring that agency and program data security and confidentiality guidelines are strictly adhered to during all phases of data collection, management, analysis and presentation.   --Working collaboratively with the HIV Surveillance Unit, Field Services Unit, Data Support Unit, and Public Health Laboratories to facilitate program and bureau goals.   --Other duties as assigned to facilitate program, bureau and department objectives.</t>
  </si>
  <si>
    <t>--Master's or doctoral level degree in public health or related field is required  -- Excellent analytic skills, including expertise in SAS, Excel, Access and PowerPoint  -- Experience in managing, cleaning and analyzing large surveillance and/or research datasets. Understanding of complex surveillance and epidemiologic monitoring systems  -- Familiarity with NYC surveillance system and/or similar system of other large jurisdiction and familiarity with the history of HIV and AIDS in New York  --Detail-oriented, conscientious, responsive   Excellent interpersonal skills  --Experience with providing epidemiologic data to non-scientists and other lay audiences is a plus. Strong written and verbal communication skills  -- Ability to handle multiple and diverse priorities.</t>
  </si>
  <si>
    <t>Apply online with a cover letter to https://a127-jobs.nyc.gov/.  In the Job ID search bar, enter: job ID number # 244029.  We appreciate the interest and thank all applicants who apply, but only those candidates under consideration will be contacted.</t>
  </si>
  <si>
    <t>Senior Strategy Analyst</t>
  </si>
  <si>
    <t>STRATEGIC INITIATIVE SPECIALIS</t>
  </si>
  <si>
    <t>There are no formal educational or experience requirements for this position.</t>
  </si>
  <si>
    <t>Please go to www.nyc.gov/jobs or www.nyc.gov/ess for current NYC employees and search for Job ID# 244030 No phone calls, faxes or personal inquiries permitted.  Only those candidates under consideration will be contacted.</t>
  </si>
  <si>
    <t>Executive Director for Systems Analysis and Improvement</t>
  </si>
  <si>
    <t>Director of Home Away from Home Implementation</t>
  </si>
  <si>
    <t>Resident Engineer/Accountable Manager</t>
  </si>
  <si>
    <t>EMSCAD Analyst</t>
  </si>
  <si>
    <t>.NET Application Developer, Bureau of HIV/AIDS Prevention and Control</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</si>
  <si>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HIV Epidemiology and Field Services program is seeking a highly-motivated, experienced Application Developer to join our Data Support Unit IT team to develop Web applications and manage complex HIV databases. The IT developer will function primarily as a .NET Developer, under the supervision of the Director for Data Support Unit. He or she will be working with the team to develop application systems, and will also have the opportunity to contribute to the evolution of the system's architecture and technology, as well as the continual improvement of development processes. Duties include, but are not limited to developing, designing, implementing, enhancing, maintaining and analyzing software systems.   DUTIES WILL INCLUDE BUT NOT BE LIMITED TO:   - Strong experience in design, code, test and implement high quality, scalable and extendable software solutions using C#/.NET, XML technologies including DTD/XSD, XPATH, and Object XML mapping.   - Hand on experience with MVC, LINQ, AJAX, JQUERY, WCF Web service, Web API, HTML5, XML, CSS3 - Solid experience in processing large volume data and using complex SQL query.   - Strong communication, analysis, and problem solving skills. Must be detailed oriented, self-motivated, and enthusiastic; work well within a team environment and with minimal supervision.   - Comfortable working with clearly defined project plans and contributing estimates to the planning process.</t>
  </si>
  <si>
    <t>The prospective employee should be familiar and have strong experience with the following technologies/software: MVC, C#, ASP.NET, VS2010/VS2012/VS2013, .Net Framework 4/4.5, XML, Web Services, SQL Server 2008/2012, Reporting Service, Crystal report, .Net development.   The selected candidate should possess 3+ years of experience designing and building applications with object-oriented software development methodologies and practices using .NET and related technologies.   Demonstrated knowledge and understanding of project life-cycle management</t>
  </si>
  <si>
    <t>Apply online with a cover letter to https://a127-jobs.nyc.gov/.  In the Job ID search bar, enter: job ID number # 244034.    We appreciate the interest and thank all applicants who apply, but only those candidates under consideration will be contacted</t>
  </si>
  <si>
    <t>COMPUTER OPERATIONS MANAGER, M-III</t>
  </si>
  <si>
    <t>INFO TECHNOLOGY SRV DIV/CIV</t>
  </si>
  <si>
    <t>THIS EMPLOYEE WILL MANAGE, DIRECT, COORDINATE, AND OVERSEE SYSTEMS ARCHITECTURE AND ENGINEERING TO SUPPORT STRATEGIC INFORMATION TECHNOLOGY SYSTEMS, INCLUDING THE ARREST PROCESSING SYSTEM AND THE PROPERTY &amp; EVIDENCE TRACKING SYSTEM (PETS); AND WILL CHAIR THE INFORMATION TECHNOLOGY BUREAU'S ARCHITECTURE AND ENGINEERING REVIEW BOARD AND THE CHANGE CONTROL COMMITTEE.  IN ADDITION, WILL BE RESPONSIBLE FOR COORDINATING AMONG VARIOUS IT ENGINEERS TO IMPROVE VARIOUS HARDWARE AND SOFTWARE PLATFORMS.</t>
  </si>
  <si>
    <t>COMPUTER ASSOCIATE (OP), LEVEL III</t>
  </si>
  <si>
    <t>AS TECHNICAL COMPUTER RESOURCE PERSONNEL, CANDIDATES WILL MONITOR, TROUBLESHOOT, DIAGNOSE, AND SOLVE PROBLEMS OF COMPUTER OPERATIONS OR DATA COMMUNICATIONS FOR THE POLICE DEPARTMENT.</t>
  </si>
  <si>
    <t>Extensive, knowledge of community mental health resources; excellent interpersonal and communication skills; ability to interface with service providers from all sectors of the service system; and strong organizational skills.</t>
  </si>
  <si>
    <t>Apply online with a cover letter to https://a127-jobs.nyc.gov/  In the Job ID search bar, enter: job ID number # 243895.   We appreciate the interest and thank all applicants who apply, but only those candidates under consideration will be contacted.</t>
  </si>
  <si>
    <t>City Planner/Assistant Urban Designer</t>
  </si>
  <si>
    <t>120-55 Queens Blvd, Queens Ny</t>
  </si>
  <si>
    <t>Queens Office</t>
  </si>
  <si>
    <t>DAFN SHELTER ACCESSIBILITY COORDINATOR</t>
  </si>
  <si>
    <t>Current City Employees: Apply via Employee Self-Service (ESS).  Go to Recruiting Activities&gt;Careers and search Job ID# 244135  Non-City Employees/External Candidates: Apply via NYC Careers. Go to www.nyc.gov/careers and search Job ID# 244135  NOTE: ONLY THOSE CANDIDATES UNDER CONSIDERATION WILL BE CONTACTED  AN EQUAL OPPORTUNITY EMPLOYER- Special accommodations will be provided for applicants with disabilities</t>
  </si>
  <si>
    <t>Apply online with a cover letter to https://a127-jobs.nyc.gov/  In the Job ID search bar, enter: job ID number # 243898.   We appreciate the interest and thank all applicants who apply, but only those candidates under consideration will be contacted.</t>
  </si>
  <si>
    <t>15 Skyline Drive</t>
  </si>
  <si>
    <t>Hawthorne Lab</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</si>
  <si>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Scientist (Water Ecology) (SWE) Level II for a position in the Watershed Water Quality Operations Division located at the Hawthorne Laboratory, Hawthorne, New York. Reporting to a Field Supervisor, under general supervision, with latitude for the exercise of independent initiative and judgment, the selected candidate will participate in field sample and data collection and assist in coordinating field activities as described in Divisional Standard Operating Procedures. As such, the SWE will use established sampling protocols for the proper collection, transportation and relinquishment of samples collected from streams, reservoirs and key-points. They may also assist in the purchasing and maintenance of supplies and equipment, maintain and prepare field data and records and contribute to the production of operational, compliance and special investigation reports.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</si>
  <si>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Hawthorne is a hamlet in the Town of Mount Pleasant, Westchester County, New York approximately 28 miles north of mid-town Manhattan.</t>
  </si>
  <si>
    <t>DEPUTY DIRECTOR OF FLEET SERVICES</t>
  </si>
  <si>
    <t>CDL</t>
  </si>
  <si>
    <t>35 Hours Per Week Day Shift</t>
  </si>
  <si>
    <t>CONFLICTS OF INTEREST BOARD</t>
  </si>
  <si>
    <t>Ethics Trainer/Web Specialist</t>
  </si>
  <si>
    <t>Conflicts of Interest Board</t>
  </si>
  <si>
    <t>Under the supervision of the Director of Training and Education, the candidate will be responsible for conducting ethics training classes at multiple locations in the five boroughs, working with other City agencies in arranging and scheduling ethics training, coordinating the Board's extensive list of publications, and creating other ethics-related content in print, video and new media.  The Trainer's second main focus will be to maintain the Board's website, managing content and helping to optimize performance.The candidate will also be responsible for assisting in the administration of the Board's online ethics training program and researching training issues. Additionally, the candidate may be asked to represent the agency at meetings; draft correspondence regarding agency training; and publish and distribute ethics training materials.</t>
  </si>
  <si>
    <t>Strong writing skills are a must and skills in web development are strongly preferred. THOSE WITH A BACKGROUND IN TEACHING, IMPROVISATION, STORYTELLING, AND/OR WRITING AND PERFORMING ORIGINAL MATERIAL IN FRONT OF AN AUDIENCE ARE STRONGLY ENCOURAGED TO APPLY.</t>
  </si>
  <si>
    <t>To apply for this position, please submit your cover letter and resume electronically using one of the following methods:  For City Employees:  Go to Employee Self-Service (ESS) - www.nyc.gov/ess.  Click on Recruiting Activities&gt;Careers and search for Job ID# 243944.  For all other applicants:  Go to www.nyc.gov/careers/search and search Job ID# 243944.</t>
  </si>
  <si>
    <t>9:00 a.m. to 5:00 p.m (Approx.)</t>
  </si>
  <si>
    <t>Demand Management Project Manager</t>
  </si>
  <si>
    <t>M/WBE Compliance Analyst</t>
  </si>
  <si>
    <t>Chief Diversity and Indust Rel</t>
  </si>
  <si>
    <t>The selected candidate should have strong analytical and computer skills, including proficiency using Microsoft Word and Access queries and reports. Strong client-service ethics, as well as excellent organizational and interpersonal skills, and prior knowledge of Local Law 129 and Local Law 1 are required.</t>
  </si>
  <si>
    <t>For City Employees, please go to Employee Self Service (ESS), click on Recruiting Activities/Careers and Search for Job ID # 244168.  For all other applicants, please go to www.nyc.gov/jobs, go to Search for Open NYC Jobs and click on Non-Employee Login to search for Job ID # 244168.  Do not e-mail, mail or fax your resume to DDC directly. No phone calls will be accepted.</t>
  </si>
  <si>
    <t>Ethics Trainer/Video Specialist</t>
  </si>
  <si>
    <t>Under the supervision of the Director of Training and Education, the candidate will be responsible for conducting ethics training classes at multiple locations in the five boroughs, working with other City agencies in arranging and scheduling ethics training, coordinating the Board's extensive list of publications, and creating other ethics-related content in print, video and new media.  The Trainer's second main focus will be on production of video content, with a primary focus on editing, but also assisting in writing, producing, and shooting. The candidate will also be responsible for assisting in the administration of the Board's online ethics training program and researching training issues.  Additionally, the candidate may be asked to represent the agency at meetings; draft correspondence regarding agency training; maintain the agency website; and publish and distribute ethics training materials.</t>
  </si>
  <si>
    <t>Strong writing skills are a must and skills in video edition (particularly Adobe Premier) are strongly preferred. THOSE WITH A BACKGROUND IN TEACHING, IMPROVISATION, STORYTELLING, AND/OR WRITING AND PERFORMING ORIGINAL MATERIAL IN FRONT OF AN AUDIENCE ARE STRONGLY ENCOURAGED TO APPLY.</t>
  </si>
  <si>
    <t>To apply for this position, please submit your cover letter and resume electronically using one of the following methods:  For City Employees:  Go to Employee Self-Service (ESS) - www.nyc.gov/ess.  Click on Recruiting Activities&gt;Careers and search for Job ID# 243948.  For all other applicants:  Go to www.nyc.gov/careers/search and search Job ID# 243948.</t>
  </si>
  <si>
    <t>Senior Optical Network Sepcialist</t>
  </si>
  <si>
    <t>For City Employees, please go to Employee Self Service (ESS), click on Recruiting Activities &gt; Careers, and search for Job ID #243960 For all other applicants, please go to www.nyc.gov/jobs/search and search for Job ID #243960 -or-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</si>
  <si>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DAFN INTERAGENCY TRAINING COORDINATOR</t>
  </si>
  <si>
    <t>NOTE: ONLY THOSE CANDIDATES UNDER CONSIDERATION WILL BE CONTACTED.  -AN EQUAL OPPORTUNITY EMPLOYER- Special accommodations will be provided for disabled applicants</t>
  </si>
  <si>
    <t>Current City Employees: Apply via Employee Self-Service (ESS).  Go to Recruiting Activities/ Careers and search Job ID#   244184.  Non-City Employees/External Candidates: Apply via NYC Careers. Go to www.nyc.gov/careers/search and search Job ID# 244184.</t>
  </si>
  <si>
    <t>BUSINESS ANALYST</t>
  </si>
  <si>
    <t>Mechanical Engineer Intern</t>
  </si>
  <si>
    <t>199 River Road North</t>
  </si>
  <si>
    <t>Chelsea Hudsn Rvr Pump Sta C</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</si>
  <si>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Mechanical Engineer Intern for a position in the Shaft Maintenance Section, Source Water Operations Division located at offices in Wappingers Falls, New York. Under direct supervision of the Deputy Chief of Shaft Maintenance Section or other qualified personnel, the Mechanical Engineer Intern will review and develop plans and specifications, coordinate and assist in the maintenance and repair of the NYC water supply infrastructure (specifically shafts along the Delaware Aqueduct and all the apparatus in those shafts) in support of the Source Water Operations Division. This will include the maintenance, repair, testing and inspecting of gate valves, regulators, pumps, gauges, pressure transmitters, riser valves and their apparatus and other shaft equipment as well as assisting in obtaining the necessary material and equipment for the Shaft Maintenance Section. In addition, the ME Intern will assist in implementing CMMS (Computerized Maintenance Management System) in the Shaft Maintenance Section. They will keep records and update reports.They will be responsible for adhering to and complying with all environmental, health and safety laws, Agency policies, rules, and regulations.</t>
  </si>
  <si>
    <t>A Motor Vehicle Driver License valid in the State of New York. This license must be maintained for the duration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</si>
  <si>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Wappingers Falls is a Village in Dutchess County New York approximately 70 miles north of New York City.</t>
  </si>
  <si>
    <t>THESE EMPLOYEES WILL WORK DIRECTLY WITH THE COMMUNITY AND COMMUNITY BOARD TO ENSURE CHANGE IN PRECINCT FACILITIES AND ANY NEWLY  DEVELOPED COMMUNITY ORGANIZATIONS SUCH AS THE EXPLORERS, YOUTH POLICE ACADEMY, AND COPS &amp; KIDS TO DEVELOP PROGRAMS THAT ARE IN-KIND TO THE AREA IN WHICH THE DEPARTMENT IS FOCUSING ON.</t>
  </si>
  <si>
    <t>235 E 20Th St., N.Y.</t>
  </si>
  <si>
    <t>Applicant Processing Div/Civ</t>
  </si>
  <si>
    <t>THIS EMPLOYEE WILL BE RESPONSIBLE FOR PLANNING, IMPLEMENTING, COORDINATING, MONITORING, AND EVALUATING THE COMMUNITY OUTREACH PROJECTS FOR THE CANDIDATE ASSESSMENT DIVISION.</t>
  </si>
  <si>
    <t>Senior Research Analyst, Bureau of Mental Health</t>
  </si>
  <si>
    <t>The successful candidate will have strong analytic and statistical skills with the ability to manipulate and analyze data using sophisticated statistical software such as SAS, R, or SPSS. Knowledge of SQL is also preferred., or SPSS. Competency in the use of Microsoft Word, Excel, and PowerPoint, is required. A background and experience with research, program evaluation methodologies, survey development and implementation, and data analysis is required. The candidate will have excellent written and oral communication skills, and experience with scientific writing.  In addition, the preferred candidate will be very self-motivated and self-disciplined, will have a strong sense of teamwork, and will have the ability to get along with a wide range of people. The ability to work independently, solve problems, and research issues is imperative. The individual will possess project management skills and the capacity to lead and advise staff involved in various projects as well as an ability to easily adapt to multiple programmatic (Treatment, Rehabilitation, Case Management, Housing, etc) and/or functional areas (Administration, Finance, Budgeting and Contracting) to support Bureau-wide programmatic planning.</t>
  </si>
  <si>
    <t>Apply online with a cover letter to https://a127-jobs.nyc.gov/.  In the Job ID search bar, enter: job ID number # 243839  We appreciate the interest and thank all applicants who apply, but only those candidates under consideration will be contacted.</t>
  </si>
  <si>
    <t>Attorney</t>
  </si>
  <si>
    <t>The New York City Conflicts of Interest Board is seeking an Attorney for its Legal Advice Unit.  The Board is an independent City agency and is responsible for administering and enforcing the City's conflicts of interest and financial disclosure laws. (See the Board's website at http://nyc.gov/ethics). The Board's legal staff, consisting of eight attorneys, gives advice to the City's public servants about whether their proposed conduct conforms to the requirements of the conflicts law, and also prosecutes suspected violations of the law.    Under the supervision of the Board's General Counsel, the successful candidate will conduct legal research; draft advisory opinions and staff letters; provide oral advice to City employees; and conduct training sessions.  The successful candidate will also give written and oral advice regarding Local Law 16 of 2006, the restriction on gifts from lobbyists.  Under the supervision of its Executive Director, the Board's legal staff functions as a collegial, high quality law firm.  The successful candidate must possess the maturity, discretion, and judgment necessary for the handling of a myriad of sensitive, and often confidential matters, and for the advising of public servants at all levels, including senior elected and appointed officials.</t>
  </si>
  <si>
    <t>Computer skills essential.</t>
  </si>
  <si>
    <t>To apply for this assignment, please submit your cover letter/resume/writing sample electronically using one of the following methods:  For City Employees:  Go to Employee Self-Service (ESS) - www.nyc.gov/ess.  Click on Recruiting Activities &gt; Careers and search for Job ID#243965.  For all other applicants:  Go to www.nyc.gov/careers/search and search for Job ID#243965.</t>
  </si>
  <si>
    <t>9:00 a.m. - 5:00 p.m.</t>
  </si>
  <si>
    <t>Bilingual Spanish/English</t>
  </si>
  <si>
    <t>Apply online with a cover letter to https://a127-jobs.nyc.gov/  In the Job ID search bar, enter: job ID # 243977.  We appreciate the interest and thank all applicants who apply, but only those candidates under consideration will be contacted.</t>
  </si>
  <si>
    <t>Apply online with a cover letter to https://a127-jobs.nyc.gov/  In the Job ID search bar, enter: job ID number # 243966.   We appreciate the interest and thank all applicants who apply, but only those candidates under consideration will be contacted.</t>
  </si>
  <si>
    <t>PECO Community Engagement Specialist, Policy, Community Resilience and Response</t>
  </si>
  <si>
    <t>Policy, Resilience &amp; Response</t>
  </si>
  <si>
    <t>--Strong interpersonal skills; Ability to thrive working within a team-based environment.  --Emergency management experience, particularly in the area disaster human services.  Working with or within nonprofit organizations or coalitions engaged in disaster planning, response or recovery a plus.     --Experience with group facilitation, in a community setting.   --Excellent oral and written communication skills. Emergency Response Plan writing experience a plus (must submit writing samples).   --Strong organizational skills. Ability to prioritize and handle multiple assignments; an ability to work with all levels of staff, inside and outside of the Agency.   --Ability to establish priorities and work independently.  --Knowledge of New York City agencies, social service organizations and familiarity with the concepts of functional needs planning   --Strong computer skills. Familiarity with project management software, a plus.</t>
  </si>
  <si>
    <t>Apply online with a cover letter to https://a127-jobs.nyc.gov/.  In the Job ID search bar, enter: job ID number #243847.    We appreciate the interest and thank all applicants who apply, but only those candidates under consideration will be contacted.</t>
  </si>
  <si>
    <t>Poison Information Specialist, Bureau of Environmental Health Administration/EH Administration/Support</t>
  </si>
  <si>
    <t>Apply online with a cover letter to https://a127-jobs.nyc.gov/.  In the Job ID search bar, enter: job ID number # 243851.  We appreciate the interest and thank all applicants who apply, but only those candidates under consideration will be contacted.</t>
  </si>
  <si>
    <t>DC Strategic Comm/Civ</t>
  </si>
  <si>
    <t>THIS EMPLOYEE WILL WORK IN THE NEW RAPID VIDEO RESPONSE UNIT AND ASSIST IN CREATING AND MAINTAINING INFORMATION REGARDING COMMUNITY POLICING PROGRAMS ON SEVERAL INTERNET AND SOCIAL MEDIA FORUMS.</t>
  </si>
  <si>
    <t>School Mental Health Quality Improvement Specialist, Bureau of Children, Youth &amp; Families</t>
  </si>
  <si>
    <t>-	Advanced training and experience in quality improvement techniques and methodologies, training and technical assistance and implementation of evidence-based practices  -	Outstanding knowledge of or experience working in school settings  -	Experience working in a complex environment with multiple stakeholders and partners, including government agencies at federal, state, or City levels  -	Outstanding interpersonal, written and verbal communication skills  -	Able to work independently and to multi-task in a fast-paced, high volume environment -	Proficiency in Excel, Word, PowerPoint.</t>
  </si>
  <si>
    <t>Apply online with a cover letter to https://a127-jobs.nyc.gov/.  In the Job ID search bar, enter: job ID number # 243992.  We appreciate the interest and thank all applicants who apply, but only those candidates under consideration will be contacted.</t>
  </si>
  <si>
    <t>Project Administrator and Evaluator, CBO Action Guide, Systems Strengthening &amp; Access</t>
  </si>
  <si>
    <t>The Mental Hygiene Division of the New York City Department of Health and Mental Hygiene is responsible for policy, programs, and provider oversight related to mental health; alcohol and drug use and developmental delays and disabilities.   The Bureau of Systems Strengthening &amp; Access (BSSA) will enable the Division of Mental Hygiene (MHy) to enhance its roles as the office within DOHMH, and as the State Local Government Unit (LGU) in New York City, for mental health, substance use, and developmental disability (collectively: ''behavioral health''/''public mental health'').   Project Evaluator, CBO Action Guide, BSSA, Job Description The mission of the Bureau of System Strengthening and Access (BSSA) is to drive innovation and scalable solutions in behavioral health policy, practice and research in support of new and existing initiatives, and to enhance the ability of the Division to respond to, and lead, substantial changes in the delivery, payment and policy environment surrounding mental health care services throughout the City of New York.  The Project Evaluator will support at the work of the Director of Strategic Partnerships, the Mental Health Innovation Lab, and Virtual Learning Center by managing and expanding the use of a new web-based educational platform designed to build the capacity of community based organizations (CBOs) to adopt task-shifted mental health skills.  We are seeking an experienced public health professional (including community public health and behavioral health and wellness) to work with NYSPI and DOHMH in the development of modules, fact sheets, and psychoeducational materials for the Virtual Learning Center, an educational web-based platform. The platform will be a CBO Action Guide that through providing structured learning (videos, pdf printed guides and reinforcing material, links) and self-proficiency testing in this new skill content through already proven methods and web-platform designs that have successfully used such interactive adult learning for other clinical skills. The candidate must also have strong analytical and evaluation skills who will develop evaluation plans.  Duties will include but not be limited to:  -	Developing behavioral health and wellness materials that are appropriate for a web-based learning system for use city-wide by community groups and non-specialized individuals partnered with a behavioral health provider(s).  -	Work closely with DOHMH and NYSPI coordinating efforts between agencies. -	Oversee design and implementation of evaluation plans for a web-based learning system for use city-wide by community groups and non-specialized individuals partnered with a behavioral health provider(s).  -	Manage Action Guide evaluation-related projects and tasks, including working with multiple City agencies and external evaluation partners.  -	Manage the development of evaluation reports and presentations for internal and external audiences for Action Guide-related projects.  -	Support publication plan including submission of peer-reviewed articles and other reports. -	Work closely with internal partners on evaluation design needed to inform strategic and tactical decisions.  -	Provide technical assistance to community based organizations participating in Action Guide-related projects.  -	Provide evaluation and evaluation capacity building services throughout the Bureau.</t>
  </si>
  <si>
    <t>-	Demonstrated track record of leading and writing community-based behavioral health materials  -	Knowledge of evaluation to inform strategic and tactical decisions  -	Strong analytic and statistical skills with experience in analyzing data  -	Ability to work collaboratively in a cross-disciplinary team environment, including both internal and external partners, and in a fast-paced environment  -	Familiarity with behavioral health, including adult and child mental health, substance use, developmental disabilities, community-based mental health, social determinants of health and health equity  -	Experience with scientific writing.</t>
  </si>
  <si>
    <t>Apply online with a cover letter to https://a127-jobs.nyc.gov/.  In the Job ID search bar, enter: job ID number # 243852 .    We appreciate the interest and thank all applicants who apply, but only those candidates under consideration will be contacted.</t>
  </si>
  <si>
    <t>SPECIAL ASSISTANT- PENSIONS</t>
  </si>
  <si>
    <t>Executive Director</t>
  </si>
  <si>
    <t>The Department of Design and Construction, Division of Public Buildings, seeks Executive Directors to work within the program units.  Reporting directly to the Assistant Commissioner, the selected candidates will be responsible for administration of the program unit to affect the design, renovation and construction of public facilities throughout the City.  Responsibilities include: Managing a director and deputy director(s), along with their team of architects, engineers and construction managers; overseeing allocation of resources; ensuring timely delivery of projects and achievement of yearly project and budget commitment plans; planning and monitoring projects to meet the agency's objectives and milestones; monitoring the lifecycle of projects; solving complex problems; participating in new initiatives in the areas of performance and change management; and interacting with various oversight agencies and stakeholders.  Significant interaction with senior level management is required.</t>
  </si>
  <si>
    <t>Preference will be given to candidates with at least 10 years of experience in a managerial, administrative or supervisory position.</t>
  </si>
  <si>
    <t>For City Employees, please go to Employee Self Service (ESS), click on Recruiting Activities/Careers and Search for Job ID # 245757.    For all other applicants, please go to www.nyc.gov/jobs, go to Search for Open NYC Jobs and click on Non-Employee Login to search for Job ID # 245757.    Do not email, mail or fax your resume to DDC directly. No phone calls will be accepted.</t>
  </si>
  <si>
    <t>SENIOR PROJECT CONTROLS SPECIALIST</t>
  </si>
  <si>
    <t>Experience with ESRI ArcGIS 10.x application suite, extensions and add-ons (ArcHydro preferred). Experience with Database Platforms: ArcSDE, MS SQL, MS Access. Programming Experience: SQL, Java, Python. Excellent analytic, problem solving, verbal and written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</si>
  <si>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</si>
  <si>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New York City Department of Health and Mental Hygiene (NYC DOHMH) Public Health Laboratory (PHL) is seeking to hire a qualified Associate Laboratory Microbiologist I, to serve as a laboratory supervisor.   DUTIES WILL INCLUDE BUT NOT BE LIMITED TO:   --Supervise, train, assign work and evaluate work performance of staff.   --Perform duties related to laboratory tests and procedures at a highly complex technical level on specimens submitted to the laboratory.   --Cross training within other sections of the PHL for surge events and as needed.   --Assist in the coordination of partners within the Agency as well as local and federal partners on public health related investigations.   --Ensure lab complies with regulatory agencies.   --Maintain a program of quality control and participates in a program of quality assurance; advises staff on appropriate methods and techniques.   --Evaluate data, prepare reports and maintain records.</t>
  </si>
  <si>
    <t>Background and experience in working with pathogenic organisms, validating lab developed tests, performing PCR, whole genome sequencing and other molecular biology assays, performing microbiological assays and familiarity with BSL2 practices and laboratory information systems are preferred.  It is preferred that the applicant possess or be eligible for a NYS Clinical Laboratory Technologist license as described in Part 58, Article 165 of the New York State Education Law effective August 7, 2008. Strong verbal and written communication skills. Ability to work well within a management team environment.</t>
  </si>
  <si>
    <t>Apply online with a cover letter to https://a127-jobs.nyc.gov/  In the Job ID search bar, enter: job ID number # 243856 .  We appreciate the interest and thank all applicants who apply, but only those candidates under consideration will be contacted.</t>
  </si>
  <si>
    <t>ISS Application Manager</t>
  </si>
  <si>
    <t>The Office of Payroll Administration is recruiting a Computer Systems Manager M-1 who will be responsible to perform activities related to technical design, coding and unit testing of enhancements and defect corrections for the City's payroll applications. Tasks will involve application, architecture and interface/integration development and maintenance. Technical skills include Java/JEE, WebSphere, Junit, Object Oriented Design, UML Modeling, JavaScript and HTML.</t>
  </si>
  <si>
    <t>For City employees: Go to Employee Self-Service (ESS) - www.nyc.gov/ess. Click on Recruiting Activities &gt; Careers and search for Job ID#: 244002. For all other applicants: Go to www.nyc.gov/careers/search and search for Job ID#: 244002. Submission of a resume is not a guarantee that you will receive an interview. Only those candidates under consideration will be contacted.</t>
  </si>
  <si>
    <t>Assistant Public Health Advisor, Bureau of STD Prevention and Control</t>
  </si>
  <si>
    <t>ASST PB HLTH ADV (COMM DIS CON</t>
  </si>
  <si>
    <t>General Statement of Duties and Responsibilities  Under direct supervision with some latitude for independent judgment and initiative, learns and applies communicable disease control principles including interviewing, suspect follow-up and epidemiologic record systems maintenance.  In addition, assists in visiting private physicians, laboratories, and hospitals; performs related work.    1. High school graduation or evidence of having passed an examination for a high school equivalency diploma or U.S. Armed Forces GED certificate with a score of at least 35 on each of the five tests and an over-all score of at least 225 in the examination for the diploma or certificate, and   2. One year of satisfactory experience in a program related to the duties of the position; or     1. High school graduation or evidence of having passed an examination for a high school equivalency diploma or U.S. Armed Forces GED certificate with a score of at least 35 on each of the five tests and an over-all score of at least 225 in the examination for the diploma or certificate, and  3. A satisfactory equivalent combination of education and experience.    Note: A valid New York State driver's license will be required for certain assignments.</t>
  </si>
  <si>
    <t>Apply online with a cover letter to https://a127-jobs.nyc.gov/.  In the Job ID search bar, enter: job ID number # 243865.    We appreciate the interest and thank all applicants who apply, but only those candidates under consideration will be contacted.</t>
  </si>
  <si>
    <t>Science Advisor, Bureau of Chronic Disease Prevention and Tobacco Control</t>
  </si>
  <si>
    <t>Apply online with a cover letter to https://a127-jobs.nyc.gov/  In the Job ID search bar, enter: job ID #: 244008.   We appreciate the interest and thank all applicants who apply, but only those candidates under consideration will be contacted.</t>
  </si>
  <si>
    <t>Strategic Operations Policy Analyst</t>
  </si>
  <si>
    <t>A baccalaureate degree from an accredited college and two years of satisfactory, full-time experience related to the projects and policies to be studied in the particular position.</t>
  </si>
  <si>
    <t>Please go to www.nyc.gov/jobs or www.nyc.gov/ess for current NYC employees and search for Job ID# 244011 No phone calls, faxes or personal inquiries permitted.  Only those candidates under consideration will be contacted.</t>
  </si>
  <si>
    <t>Only candidates who are permanent in the Administrative Engineer title, or those who can provide proof of successful registration for the March 2016 Open Competitive or Promotional Exam may apply. Failure to do so will result in your disqualification.   The Department of Design and Construction, Division of Public Buildings, seeks Executive Directors to work within the Build It Back program units.  Reporting directly to the Assistant Commissioner, the selected candidates will be responsible for administration of the program unit to affect the design, renovation and construction of public facilities throughout the City.  Responsibilities include: Managing a director and deputy director(s), along with their team of architects, engineers and construction managers; overseeing allocation of resources; ensuring timely delivery of projects and achievement of yearly project and budget commitment plans; planning and monitoring projects to meet the agency's objectives and milestones; monitoring the lifecycle of projects; solving complex problems; participating in new initiatives in the areas of performance and change management; and interacting with various oversight agencies and stakeholders.  Significant interaction with senior level management is required.  This is a temporary position that may be up to eighteen months.</t>
  </si>
  <si>
    <t>For City Employees, please go to Employee Self Service (ESS), click on Recruiting Activities/Careers and Search for Job ID # 245719.    For all other applicants, please go to www.nyc.gov/jobs, go to Search for Open NYC Jobs and click on Non-Employee Login to search for Job ID # 245719.    Do not email, mail or fax your resume to DDC directly. No phone calls will be accepted</t>
  </si>
  <si>
    <t>Laboratory Coordinator, Bureau of IT Informatics</t>
  </si>
  <si>
    <t>The nation's leading local health department seeks a City Research Scientist to join its award-winning, innovative technology team in revolutionizing public health IT.  The Bureau of IT Informatics uses novel informatics approaches to support health information exchange, electronic reporting, surveillance, GIS, probabilistic data linkage, and web-based surveys across DOHMH bureaus &amp; programs.  DUTIES WILL INCLUDE BUT NOT BE LIMITED TO:   -- Coordinate and liaise with staff at assigned laboratories on implementation, maintenance and compliance issues with respect to electronic laboratory and syndromic surveillance reporting.  -- Assist with upgrades to the Syndromic surveillance and Electronic Laboratory reporting processes  --Monitor and review Health Information Exchange data in a variety of formats including, HL7, XML and SQL Server databases  --Work closely with disease surveillance team define and develop data integration projects in Pentaho and Orion Rhapsody  -- Develop and Maintain a preferred Loinc and Snomed codebook  -- Design, build and deploy reports to manage compliance and aid team productivity.  -- Aid in the creation and customization of online surveys  -- Clearly document work with laboratories using Agency tracking tools  -- Use and help manage data transport technologies, PHINMS, UPHN, and SIMPL to ensure timely processing of data from and into the unit for disease surveillance and other public health initiatives.   -- Help maintain exceptional system performance to ensure appropriate data transfer in a 24/7 data processing environment.  -- Participate in NYC DOHMH's and related area agencies presentations, seminars and lectures as time permits.</t>
  </si>
  <si>
    <t>Apply online with a cover letter to https://a127-jobs.nyc.gov/  In the Job ID search bar, enter: job ID number # 246440.  We appreciate the interest and thank all applicants who apply, but only those candidates under consideration will be contacted.</t>
  </si>
  <si>
    <t>Business Analyst II</t>
  </si>
  <si>
    <t>Systems Developer II</t>
  </si>
  <si>
    <t>Richard C. Failla OATH Law Clerk Fellowship</t>
  </si>
  <si>
    <t>Preference will be given to candidates who can demonstrate excellent writing, legal research, analytical skills and demonstrated interest in administrative law.  History of volunteerism, such as service in the AmeriCorps or Peace Corps, is viewed favorably.</t>
  </si>
  <si>
    <t>Human Resources Assistant</t>
  </si>
  <si>
    <t>Please submit cover letter/resume electronically using one of the following methods:  CITY EMPLOYEES: Apply through Employee Self Service (ESS). www.nyc.gov/ess.                                       Search for Job ID #: 228376 ALL OTHER APPLICANTS: Go to www.nyc.gov/careers/search. Search for Job ID#: 228376  Only applicants scheduled for interviews will be contacted. Submission of application does not guarantee that you will receive an interview.</t>
  </si>
  <si>
    <t>35HHours/Week</t>
  </si>
  <si>
    <t>Infrastructure Engineer</t>
  </si>
  <si>
    <t>Procurement Director</t>
  </si>
  <si>
    <t>Please submit cover letter/resume electronically using one of the following methods:  CITY EMPLOYEES: Apply through Employee Self Service (ESS). www.nyc.gov/ess.  Search for Job ID #: 246456  ALL OTHER APPLICANTS: Go to www.nyc.gov/careers/search. Search for Job ID#: 246456  Only applicants scheduled for interviews will be contacted. Submission of application does not guarantee that you will receive an interview.</t>
  </si>
  <si>
    <t>Construction Project Manager, Bureau of Facilities Planning and Management</t>
  </si>
  <si>
    <t>Apply online with a cover letter to https://a127-jobs.nyc.gov/.  In the Job ID search bar, enter: job ID number # 245345.  We appreciate the interest and thank all applicants who apply, but only those candidates under consideration will be contacted.</t>
  </si>
  <si>
    <t>1.	A four (4) year high school diploma or its educational equivalent. 2.	The ability to understand and carry out simple instructions.</t>
  </si>
  <si>
    <t>Training Specialist, Bureau of Human Resources and Labor Relations</t>
  </si>
  <si>
    <t>The Bureau of Human Resources, Training and Professional Development Unit's mission is to provide employees with learning programs that enable them to perform their jobs more productively and with greater satisfaction. With over 200 years of leadership in the field, our vision is that our high quality training programs enable employees to deliver exceptional services to the New York City community.   DUTIES WILL INCLUDE BUT NOT BE LIMITED TO:   --Assist with the development and delivery of agency wide training and staff development programs.   --Create training surveys, summarize and analyze data, prepare monthly training reports and support classroom training events.   --Input training related information into HealthNet including but not limited to: course descriptions, student enrollment and attendance credit.   --Conduct training related research including but not limited to: training trends, best practices and training locations Liaise with Finance, Operations and other internal units regarding, payments/invoicing for training and participate in ongoing staff development.</t>
  </si>
  <si>
    <t>Apply online with a cover letter to https://a127-jobs.nyc.gov/.  In the Job ID search bar, enter: job ID number #245355.    We appreciate the interest and thank all applicants who apply, but only those candidates under consideration will be contacted.</t>
  </si>
  <si>
    <t>Project Coordinator, Bureau of Primary Care Information Project</t>
  </si>
  <si>
    <t>Apply online with a cover letter to https://a127-jobs.nyc.gov/.  In the Job ID search bar, enter: job ID number # 245392.  We appreciate the interest and thank all applicants who apply, but only those candidates under consideration will be contacted.</t>
  </si>
  <si>
    <t>Action Center Communications Specialist, Systems Partnerships/Center for Health Equity</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</si>
  <si>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--Act as liaison between CHE and Agency's Media and Marketing.   --Research, analyze, develop, write and edit social media messaging on important public health issues.   Communications and Intergovernmental offices  --Act as communications advisor to CHE management on issues such as: social media, publications, literature, special events and other communication venues.   --Work closely with the Agency's Communications Office to ensure that CHE priorities are consistent with the Agency's.   --Propose communications strategies to educate and raise awareness about DOHMH/CHE projects.   --Provide leadership and guidance on message and materials development and, dissemination, and partners with the Agency's Office of External Affairs on strategy, development and production.   --Propose a range of communication tools, materials and products including newsletters, e-newsletters, list-serves, social media sites (Tumblr), blogs, press releases, fact sheets, brochures, etc.</t>
  </si>
  <si>
    <t>Apply online with a cover letter to https://a127-jobs.nyc.gov/.  In the Job ID search bar, enter: job ID number # 246463.   We appreciate the interest and thank all applicants who apply, but only those candidates under consideration will be contacted</t>
  </si>
  <si>
    <t>PROJECT MANAGER, NEIGHBORHOOD PLANNING</t>
  </si>
  <si>
    <t>HOME-STAT Policy Analyst</t>
  </si>
  <si>
    <t>CISCO Network Administrator</t>
  </si>
  <si>
    <t>IT Project Manager</t>
  </si>
  <si>
    <t>The preferred candidate will possess at least 4+ years of experience in a role as IT project manager leading complex, enterprise-wide technical and/or business initiatives; 4+ years of experience with managing SDLC Waterfall and/or Agile methodology projects; 4+ years of experience in creating project management artifacts (project charter, project plan, timelines (MS Project or other project management software), requirements documents, project and resource planning, deployment plans, support plans, conversion plans; 4+ years in gathering requirements, business analysis, use cases and creating functional requirements documents. In addition, 3+ years of experience managing web based applications especially; 3 + years in vendor management; 1+ year experience managing application projects developed on MS Dynamics CRM; Experience working with City of New York agencies is a plus but not mandatory; PMP certification preferred but not mandatory.</t>
  </si>
  <si>
    <t>SharePoint Developer</t>
  </si>
  <si>
    <t>In compliance with Federal law, all persons hired will be required to verify identity and eligibility to work in the United States and to complete the required employment eligibility verification document form upon hire.  NOTE: This position is open to applicants who have filed for the Open Competitive Computer Specialist (Software) Exam (#6020), the Promotional Computer Specialist (Software) Exam (#6514), or those who are already permanent in the Computer Specialist (Software) title. Please indicate in your cover letter if you have filed for these exams or are already permanent in the Computer Specialist (Software) title.</t>
  </si>
  <si>
    <t>Tenant Representative Liaison</t>
  </si>
  <si>
    <t>Asset Mgmt/Acquisition&amp;Leasing</t>
  </si>
  <si>
    <t>Candidates who have experience in conflict-of-interest prevention protocols and principles of fiduciary obligation, familiarity with green technology and finance, and complex lease and construction financing transactions are preferred.  Similarly, law school graduates, or candidates having a working knowledge of laws, rules regulations and public land use processes that impact municipal leasing transactions, candidates with experience interacting with City agencies, and individuals who have established and monitored performance metrics are also preferred.</t>
  </si>
  <si>
    <t>Please go to www.nyc.gov/ess and search for Job ID # 244817 NO PHONE CALLS, FAXES OR PERSONAL INQUIRIES PERMITTED. NOTE: ONLY THOSE CANDIDATES UNDER CONSIDERATION WILL BE CONTACTED.</t>
  </si>
  <si>
    <t>Senior IT Operations Specialist</t>
  </si>
  <si>
    <t>Purchasing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</si>
  <si>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Purchasing Analyst reporting to the Financial Management and Administration division within the Office of the ACCO. Responsibilities will include: Prepare, issue and process small purchase solicitations in accordance with the Procurement Policy Board (PPB) Rules; procure information technology equipment, hardware, software and maintenance through New York State Office of General Services (OGS) contracts, federal General Services Agency (GSA) and Department of Citywide Administrative Services (DCAS) requirements contracts; review purchase requisitions forms from agency personnel for completeness and accuracy; process micro-purchase orders; review purchase requests for appropriate authorizations and sufficient backup documentation; review all bid responses to ensure conformity with PPB Rules and bid requirements and prepare Recommendation for Award; enter contract/budget information into the Financial Management System (FMS); interact with NYC Comptroller's Office and DCAS to ensure that contract documents are registered; plan and schedule the delivery of goods and services, follow-up on related schedule and delivery issues; maintain procurement tracking, status reports and databases; assist contract managers with administrative tasks, including, scheduling Public Hearings, posting City Record advertisements, drafting notices to proceed and other related tasks; assist to process VENDEX, DLS and Vendor Name Checks; assist in contract compliance, including, the subcontractor approval process; Minority and Women-Owned Business Enterprise (M/WBE) Program, Prevailing Wage and Insurance Certificate compliance program; and perform special projects and initiatives as directed.</t>
  </si>
  <si>
    <t>The preferred candidate should possess the following: Experience in contract administration, financial management or procurement; knowledge of NYC Procurement Policy Board Rules, working knowledge of the Financial Management System (FMS), strong knowledge of Microsoft Office products such as Word and Excel; excellent written and verbal communications skills; organizational skills and the ability to handle multiple tasks under tight deadlines.</t>
  </si>
  <si>
    <t>For City employees, please go to Employee Self Service (ESS), click on Recruiting Activities &gt; Careers, and search for Job ID #246632 For all other applicants, please go to www.nyc.gov/jobs/search and search for Job ID #246632 -or-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</si>
  <si>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PSAC Service Center Associate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</si>
  <si>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PSAC (Public Safety Answering Center) Service Center Associate reporting to the IT Services Division. Responsibilities will include: Triage and support all E911 application and connectivity issues; provide telephone and email technical support on hardware, software, network, and telephony issues; perform proper screening of calls and maintain clear documentation by utilizing Remedy Incident Management system; participate in Service Desk management projects that enhance the quality and efficiency of services provided; administer, diagnose, and resolve basic desktop related issues; create LAN Accounts utilizing Microsoft Active Directory; troubleshoot network connectivity issues; perform password and account management; provision account access for new employees; evaluate and prioritize calls for service to determine the nature of the call and appropriate level of service required; answer emergency and non-emergency calls for service; manage procedures related to identification, prioritization and resolution of incidents, including the monitoring, tracking and coordination of Service Desk functions; ensure high levels of customer service quality and availability by working closely with Tier 2, Tier 3 and Vendor support groups; monitor Service Level Agreements (SLA s) to ensure problem resolution match business expectations and timeframes; update policies and procedures that outline how issues are identified, documented, assigned and corrected; identify problem areas, and devise and deliver solutions to enhance quality of service and to prevent future problems; identify solutions and make effective decisions; manage incoming telephone calls and e-mails to ensure courteous, timely and effective resolution of end user issues; develop and enforce request handling and escalation policies and procedures; assess need for any system reconfigurations (minor or significant) based on request trends and make recommendations; clearly document the problem, action taken, and end solution for a historical record; monitor and update the status of various customer problems at any given time; provide a medium through which to share knowledge regarding the evaluation and correction of technical problems with other Tier 2 &amp; 3 Support professionals; capture data to be used by management regarding problem trends, resolution time, costs, or other metrics; contribute to escalated problem resolution by giving in-person, hands-on support to end users when necessary; monitor incident trends and anticipate potential problems for proactive resolution; and perform special projects and initiatives as assigned.</t>
  </si>
  <si>
    <t>For City employees, please go to Employee Self Service (ESS), click on Recruiting Activities &gt; Careers, and search for Job ID #246636 For all other applicants, please go to www.nyc.gov/jobs/search and search for Job ID #246636 -or-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</si>
  <si>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ONLY PERMANENT CLERICAL ASSOCIATES WILL BE CONSIDERED  Reports directly to the Supervisor of the Timekeeping and is responsible for performing the following tasks: - Assist employees with all aspects of CityTime submissions. -Research, resolve and respond to employee time/leave questions. -Adjust and process documented sick leave, Blood Donations, and all excused absences in CityTime. -Process timesheets and leave requests for employees on leave of absence. -Process supplemental payroll; adjust final paychecks, process necessary reports and transactional forms and data - Perform related timekeeping administrative functions as needed. -Conduct exit interviews. -Run reports as requested. - Assist Supervisor of Timekeeping and Deputy Director of Compensation/Workforce Analysis with special projects</t>
  </si>
  <si>
    <t>ONLY PERMANENT CLERICAL ASSOCIATES WILL BE CONSIDERED</t>
  </si>
  <si>
    <t>Information Management Analyst</t>
  </si>
  <si>
    <t>Bilingual Trainer,  Bureau of HIV/AIDS Prevention and Control/HIV/AIDS Care &amp; Treatment</t>
  </si>
  <si>
    <t>The HIV/AIDS Care and Treatment Program (CTP) within the Bureau fo HIV/AIDS Prevention and Control (BHIV) has a Community Coordinator vacancy to work on a new Centers for Disease Control and Prevention (CDC) funded five-year program, Capacity Building Assistance for High-Impact Prevention. The goal of this program is to provide capacity building assistance to health departments and community based organizations nationally, on high-impact HIV prevention activities that align with meeting the goals of the National HIV/AIDS Strategy. The mission of the Bureau of HIV/AIDS Prevention and Control is to prevent and control the spread of HIV and ensure that People Living with HIV/AIDS (PLWH) have the best possible prevention, treatment and care. This position will be responsible for working closely with a small team of training and specialized technical assistance experts and will be responsible for provide training and specialized technical assistance to Community Based Organizations (CBOs) and health departments nationwide.   DUTIES WILL INCLUDE BUT NOT BE LIMITED TO:   --Make and record observations on the progress of curriculum pilot testing, curriculum development, training and technical assistance.   --Research best practices to provide evidence-informed technical assistance and material development to CDC funded CBOs and HDs, as well as New York City funded CBOs in the areas of HIV Testing, Condom Distribution, Prevention with HIV Positive Individuals and Policy Development.   --Develop, coordinate and disseminate programmatic materials and resources to CBA network.   --Coordinate, plan and implement technical assistance which consists of, conducting intake, needs assessment, development of action plans, facilitation of interventions when appropriate, and determining the most appropriate method of administering CBA, including but not limited to, information dissemination, information transfer, onsite training, and distance learning in an individualized or group-level setting.   --Plan, implement, coordinate and translate culturally and linguistically appropriate presentations, training and technical assistance curriculum and materials focused on best practices and evidence-based intervention development.   --Travel to provide training and technical assistance to CBOs and health departments nationwide (30% travel).   --Manage and update the CBA Request Information System (CRIS) on progress with regard to the coordination of CBA activities.   --Candidate must have experience in the coordination of group-level trainings for community-based organizations and health departments. Tasks include the coordination of logistics, conducting participant outreach and recruitment, the coordination of efforts with external vendors and managing onsite logistics for each event.    ________________________________________</t>
  </si>
  <si>
    <t>--The incumbent must be bilingual (Spanish/English) and have knowledge of HIV/AIDS  --Must have knowledge of HIV/AIDS, HIV testing activities, large scale condom distribution, policy development and prevention with HIV positive individuals and their partners  --Excellent written, oral and interpersonal skills; ability to handle multiple and diverse assignments and priorities  --Experience working with professional staff at CBOs and HDs  --Understanding of Adult Learning Principles and how to utilize them in presentations, training and technical assistance that is evidence based  -- Proficient in Microsoft Word, Excel and PowerPoint; ability to design materials, handouts and questionnaires  --Diplomatic ability to navigate within Health Departments and Community Based Organizations with different needs.</t>
  </si>
  <si>
    <t>Apply online with a cover letter to https://a127-jobs.nyc.gov/.  In the Job ID search bar, enter: job ID # 244824.  We appreciate the interest and thank all applicants who apply, but only those candidates under consideration will be contacted.</t>
  </si>
  <si>
    <t>Community Development</t>
  </si>
  <si>
    <t>The New York City Department of Youth and Community Development (DYCD) invests in a network of community-based organizations and programs to alleviate the effects of poverty and to provide opportunities for New Yorkers and communities to flourish.   Under supervision of the Director of Community Development Operations, with wide latitude for independent action and decision making, the Deputy Director will perform the following duties: - Provide direct supervision to assigned program managers involved in contract management, development and monitoring of CD Operations contracts and ensure that staff provide effective oversight. - Review site visit reports prepared by program managers using the Program Quality Monitoring Tool and ensure they and all contract monitoring instruments are completed in a timely and efficient manner. -Ensure that Work Improvement and/or Corrective Action Plans are completed and submitted in a timely manner. -Provide technical assistance to underperforming contractors and assist CBOs generally to identify resources, strengthen linkages and referrals, and refine practices. -Review budgets, programmatic and contract documents for final approval. Provide technical expertise for contract negotiations and development. -Provide technical support for staff and CBOs as well as coordinate trainings with the Capacity Building Unit. -Accompany program managers on-site visits during program hours (may include weekends and evenings). -Monitor each CBO's program design, work scope and other documentation and procedures to ensure they remain aligned with the stated programmatic goals and objective as per the Request for Proposal and contract. -Coordinate with Procurement, Fiscal and other DYCD departments the flow of contract development. -Become proficient and provide training as needed to CBOs on DYCD web-based program management and reporting system as well as DYCD's protocols (e.g. case management standards). -Provide regular updates to supervisory staff concerning poor performing programs along with recommendations to improve program performance. -Monitor and analyze longitudinal performance of contractors and provide periodic reports. -Prepare reports and carry out special assignments, tasks and projects as assigned by the Director and Assistant Commissioner. -Supervise the preparation and facilitation of the provider meetings for the Youth programs. -Prepare staff evaluation and monitor time and leave activities. -Represent DYCD at public meetings, conferences, symposia and other forums. -Other duties as assigned.</t>
  </si>
  <si>
    <t>Knowledge of New York City contracting processes. Must possess strong oral and written communication, organizational and analytical skills Strong ability to juggle multiple projects and priorities at once. Demonstrated working knowledge of target populations shown through management of relevant programs. Extensive experience in and working knowledge of developing human services programs and program budgets. Computer literate with advance skills in Microsoft Office: Word, Excel, Power Point and Access.</t>
  </si>
  <si>
    <t>To APPLY:  Search for the Job ID #245637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</si>
  <si>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Minimum</t>
  </si>
  <si>
    <t>Senior Policy Analyst, Bureau of Systems Strengthening and Access</t>
  </si>
  <si>
    <t>-	Strong research and analytical skills  -	Excellent knowledge of public policy and policy development  -	Strong project management skills   -	Excellent written, verbal and presentation skills  -	Able to work independently and in team settings and manage multiple priorities in a fast paced environment  -	Proficiency in Microsoft Word, Excel, Project, Power Point, and Outlook  -	Knowledge of and experience with the public behavioral health system especially in the areas of current trends in public and commercial health insurance, and the mental health, substance use, and/or the developmental disabilities services system  -	Ability to develop and sustain situational awareness of needs of various stakeholders.</t>
  </si>
  <si>
    <t>Apply online with a cover letter to https://a127-jobs.nyc.gov/  In the Job ID search bar, enter: job ID number # 245700.  We appreciate the interest and thank all applicants who apply, but only those candidates under consideration will be contacted.</t>
  </si>
  <si>
    <t>Tort: New York</t>
  </si>
  <si>
    <t>Applicants must be graduates of ABA accredited law schools and admitted and in good standing with the NYS Bar.  Applicants must possess trial experience.  Applicants also must possess substantial legal experience; demonstrated exceptional organizational and supervisory abilities; strong legal analytical skills; a solid knowledge of municipal tort law, the CPLR, and evidentiary issues; a solid knowledge of and experience in personal-injury-case evaluation and valuation of injuries; strong interpersonal skills; and excellent judgment.</t>
  </si>
  <si>
    <t>College Aide -  Bureau of Food Safety and Community Sanitation</t>
  </si>
  <si>
    <t>College Aide IA (Freshman - Sophomore)   The New York City DOHMH promotes and protects the health and quality of life for NYC residents. The Bureau of Food Safety and Community Sanitation's goal is to prevent and reduce incidence and injury caused by environmental health hazards. The Summer College Aide, under supervision, performs duties in the Bureau of Food Safety and Community Sanitation, involving a range of tasks to include, but not limited to Survey 750 sites explaining findings to operators, prepare statistical reports, enter and analyze data, answer telephones, respond to inquiries, and perform other duties as required.   DUTIES WILL INCLUDE BUT NOT BE LIMITED TO:   Report to field office in the morning and at 3:00pm come to office to enter in the day's log and information into BFSCS database.   --Perform mandated services to meet the Agency survey targets to regulate 750 feeding sites.  Ensure a safe environment for children by surveying feeding sites that are usually located at schools, day camps, parks, and playgrounds.   --Survey the feeding sites to evaluate their impact on food safety.   --Explain findings to the operators of the feed site.</t>
  </si>
  <si>
    <t>Able to work until the end of August  Additional Information 35 Hours/Week when school is in session.</t>
  </si>
  <si>
    <t>Apply online with a cover letter to https://a127-jobs.nyc.gov/.  In the Job ID search bar, enter: job ID number #244835.   We appreciate the interest and thank all applicants who apply, but only those candidates under consideration will be contacted.</t>
  </si>
  <si>
    <t>Registration Clerk</t>
  </si>
  <si>
    <t>144-06 94Th Avenue, Jamaica Ny</t>
  </si>
  <si>
    <t>Queens Business Ctr-Adjudicatn</t>
  </si>
  <si>
    <t>In compliance with federal law, all persons hired will be required to verify identity and eligibility to work in the United States and to complete the required employment eligibility verification document form upon hire.  NOTE: Permanent and non-competitive Clerical Associates will be considered for an interview. Please include your Employee Identification Number (EIN) when applying and indicate in your cover letter if you are a permanent or non-competitive Clerical Associate.</t>
  </si>
  <si>
    <t>Project Officer, Bureau of HIV/AIDS Prevention and Control/HIV/AIDS Care &amp; Treatment</t>
  </si>
  <si>
    <t>Hiring Rate:  $57,969.00  Flat Rate  Onboard After One Year:  $63,765.00 - $70,142.00  (Annual)    The HIV/AIDS Care and Treatment Program (CTP) within the Bureau of HIV/AIDS Prevention and Control (BHIV) has a City Research Scientist I vacancy.   The incumbent will work with a small team of Project Officers and will be responsible for working with Ryan White Part A funded community-based organizations (CBO), hospitals, correctional facilities and other health facilities who have been awarded contracts to carry out HIV care and treatment services to ensure technical quality and integrity of the programs.   The mission of the Bureau of HIV/AIDS Prevention and Control is to prevent and control the spread of HIV and ensure that People Living with HIV/AIDS (PLWHA) have the best possible prevention, treatment and care.   DUTIES WILL INCLUDE BUT NOT BE LIMITED TO:   --Provide technical assistance to Ryan White Part A funded organizations, research and implement strategies to support development and delivery of services under several different program categories.     --Perform programmatic monitoring for HIV care and treatment services provided by CBOs/hospitals/correctional facilities/health facilities.     --Establish and maintain linkages with CBOs/hospitals/correctional facilities/health facilities.   -- Assist in the development of protocols and scopes of service for Ryan White Part A contracts.  --  Collaborate with the DOHMH Master Contractor to monitor program integrity and to conduct quality assurance activities through site visits and records reviews.    --Review and analyze performance and quality management data to inform program improvement.     --Perform data analysis and prepare presentations and reports describing program implementation.    --Assist in the development and implementation of quality improvement protocols.   --Collaborate with the CTP Research and Evaluation Unit (REU) to manage and secure all data collected in the field, review data for consistency and completeness and design evaluation strategies.</t>
  </si>
  <si>
    <t>--Knowledge of HIV/AIDS (history, epidemiological profile, transmission, prevention, treatment, sociopolitical issues).   --Excellent written, oral, presentation, facilitation and interpersonal skills  --Ability to handle multiple and diverse assignments and priorities  --Experience working with professional staff  --Proficiency with MS Office  -- Ability to plan and carry out projects  --Comfort navigating within and among diverse institutions with competing priorities.</t>
  </si>
  <si>
    <t>Apply online with a cover letter to https://a127-jobs.nyc.gov/   In the Job ID search bar, enter: job ID number # 245716.  We appreciate the interest and thank all applicants who apply, but only those candidates under consideration will be contacted.</t>
  </si>
  <si>
    <t>Only candidates who are permanent in the Administrative Engineer title, or those who can provide proof of successful registration for the March 2016 Open Competitive or Promotional Exam may apply. Failure to do so will result in your disqualification.   The Department of Design and Construction, Division of Public Buildings, seeks Executive Directors to work within the program units.  The selected candidates will be responsible for administration of the program unit to affect the design, renovation and construction of public facilities throughout the City.  Responsibilities include: Managing a director and deputy director(s), along with their team of architects, engineers and construction managers; overseeing allocation of resources; ensuring timely delivery of projects and achievement of yearly project and budget commitment plans; planning and monitoring projects to meet the agency's objectives and milestones; monitoring the lifecycle of projects; solving complex problems; participating in new initiatives in the areas of performance and change management; and interacting with various oversight agencies and stakeholders.  Significant interaction with senior level management is required.</t>
  </si>
  <si>
    <t>For City Employees, please go to Employee Self Service (ESS), click on Recruiting Activities/Careers and Search for Job ID # 245719. For all other applicants, please go to www.nyc.gov/jobs, go to Search for Open NYC Jobs and click on Non-Employee Login to search for Job ID # 245719.   Do not email, mail or fax your resume to DDC directly. No phone calls will be accepted.</t>
  </si>
  <si>
    <t>The Department of Design and Construction, Division of Public Buildings, seeks Executive Directors to work within the program units.  The selected candidates will be responsible for administration of the program unit to affect the design, renovation and construction of public facilities throughout the City.  Responsibilities include: Managing a director and deputy director(s), along with their team of architects, engineers and construction managers; overseeing allocation of resources; ensuring timely delivery of projects and achievement of yearly project and budget commitment plans; planning and monitoring projects to meet the agency's objectives and milestones; monitoring the lifecycle of projects; solving complex problems; participating in new initiatives in the areas of performance and change management; and interacting with various oversight agencies and stakeholders.  Significant interaction with senior level management is required.</t>
  </si>
  <si>
    <t>For City Employees, please go to Employee Self Service (ESS), click on Recruiting Activities/Careers and Search for Job ID # 245757.   For all other applicants, please go to www.nyc.gov/jobs, go to Search for Open NYC Jobs and click on Non-Employee Login to search for Job ID # 245757.  Do not email, mail or fax your resume to DDC directly. No phone calls will be accepted.</t>
  </si>
  <si>
    <t>Lease Negotiator</t>
  </si>
  <si>
    <t>Please go to www.nyc.gov/ess and search for Job ID # 244858 NO PHONE CALLS, FAXES OR PERSONAL INQUIRIES PERMITTED. NOTE: ONLY THOSE CANDIDATES UNDER CONSIDERATION WILL BE CONTACTED.</t>
  </si>
  <si>
    <t>ASSISTANT RESIDENT BUILDING SUPT</t>
  </si>
  <si>
    <t>ASSISTANT RESIDENT BUILDING SU</t>
  </si>
  <si>
    <t>Pomonok</t>
  </si>
  <si>
    <t>Queens-SI Property Management</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</si>
  <si>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Please read this posting carefully to make certain you meet the minimum qualification requirements before applying to this position.   Note: Employees with one year of permanent service in the title of Supervisor of Housing Exterminators are eligible to apply.</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</si>
  <si>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</si>
  <si>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1. This position is open as a promotional opportunity only. It is not open on a direct transfer (lateral) basis.   2. Employees applying for promotional, title or level change opportunities must have served a period of one year in their current title and level (if applicable)   SPECIAL NOTE: The Department of Citywide Administration Services (DCAS) administered a civil service exam for Assistant Resident Building Superintendent on May 21, 2016. The exam filing period ended February 23, 2016, candidates applying to this posting should have filed for this exam Candidates that do not take and pass this exam will be in jeopardy of being replaced with an eligible from the upcoming civil service list.</t>
  </si>
  <si>
    <t>To apply for this assignment, please submit your cover letter/resume electronically using the following method:   Apply through Employee Self-Service (ESS). www.nyc.gov/ess Search for JOB ID# 244866.  Only applicants scheduled for interviews will be contacted.  Submission of an application is not a guarantee that you will receive an interview.   NOTE: All Resumes must be received no later than the last day of the posting period.</t>
  </si>
  <si>
    <t>College Aide,  Bureau of Food Safety and Community Sanitation</t>
  </si>
  <si>
    <t>** College Aide (Junior - Senior)   The New York City DOHMH promotes and protects the health and quality of life for NYC residents. The Bureau of Food Safety and Community Sanitation's goal is to prevent and reduce incidence and injury caused by environmental health hazards.     DUTIES WILL INCLUDE BUT NOT BE LIMITED TO:   Report to field office in the morning and at 3:00pm come to office to enter in the day's log and information into BFSCS database.   --Perform mandated services to meet the Agency survey targets to regulate 750 feeding sites.  --Ensure a safe environment for children by surveying feeding sites that are usually located at schools, day camps, parks, and playgrounds.  --Survey the feeding sites to evaluate their impact on food safety.   --Explain findings to the operators of the feed site.</t>
  </si>
  <si>
    <t>Apply online with a cover letter to https://a127-jobs.nyc.gov/.  In the Job ID search bar, enter: job ID number # 244872.    We appreciate the interest and thank all applicants who apply, but only those candidates under consideration will be contacted.</t>
  </si>
  <si>
    <t>For City Employees, please go to Employee Self Service (ESS), click on Recruiting Activities/Careers and Search for Job ID # 245772.    For all other applicants, please go to www.nyc.gov/jobs, go to Search for Open NYC Jobs and click on Non-Employee Login to search for Job ID # 245772.    Do not email, mail or fax your resume to DDC directly. No phone calls will be accepted.</t>
  </si>
  <si>
    <t>Data Analyst</t>
  </si>
  <si>
    <t>PAGU IG</t>
  </si>
  <si>
    <t>All current City Employees may apply by going to Employee Self Service (ESS) http://cityshare/ess Click on Recruiting Activities/Careers and Search for the specific Job ID# 245775.  All other applicants, please go to www.nyc.gov/career/search and search for the specific Job ID# 245775.  Please do not email, mail or fax your resume to DOI directly. Submissions of resumes does not guarantee an interview. Due to the high volume of resumes DOI receives for positions, only selected candidates will be contacted.</t>
  </si>
  <si>
    <t>Telecommunications Policy Coordinator</t>
  </si>
  <si>
    <t>GC/Telecom Policy &amp; Design</t>
  </si>
  <si>
    <t>The preferred candidate is an experienced, highly motivated professional with the ability to:  perform extensive legal, economic, and technical research and analysis; synthesize large amounts of information from disparate sources; convey the information to varying audiences in a clear and concise manner; propose well-considered recommendations; and prepare, sometimes quickly, well-organized presentations , reports, briefs, or other documents from complex material.  The preferred candidate also possesses the following:  a strong sense of strategy and facility with long-term strategic planning and analytical thinking; facility with statistical and other data, and with Excel and other data analysis software, as well as PowerPoint and other presentation software; creative and innovative problem solving skills; the ability to work constructively with a wide variety of stakeholders; and strong oral and written communication skills (a writing sample is requested).  Knowledge of the telecommunications industry and technologies is desirable but not required.</t>
  </si>
  <si>
    <t>This is a grant funded position with an estimated duration of nine months to one year</t>
  </si>
  <si>
    <t>For City employees, please go to Employee Self Service (ESS), click on Recruiting Activities &gt; Careers, and search for Job ID #244873 For all other applicants, please go to www.nyc.gov/jobs/search and search for Job ID #244873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</si>
  <si>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Apply online with a cover letter to https://a127-jobs.nyc.gov/.  In the Job ID search bar, enter: job ID number # 245784.    We appreciate the interest and thank all applicants who apply, but only those candidates under consideration will be contacted.</t>
  </si>
  <si>
    <t>Strategic Relations Manager, Bureau of Chronic Disease Prevention and Tobacco Control</t>
  </si>
  <si>
    <t>The Division of Prevention and Primary Care is seeking a City Research Scientist III to serve as a Strategic Relations Manager within the Bureau of Chronic Disease Prevention and Tobacco Control.   DUTIES WILL INCLUDE BUT NOT BE LIMITED TO:   --In collaboration with other units, coordinate education projects with retailers about relevant tobacco legislation and other topics.   --Develop and revise education materials.  --Create distribution plan for materials that may involve mailings, online or other media methods.   --Coordinate all printing and distribution logistics with partners, including print shops.   --Research ways of educating retailers.   --Develop research projects to better understand retailer education programs.   Create, edit and revise Bureau educational materials, posters, other publications. When applicable, coordinate production of materials with internal and external partners.   --Coordinate all printing and distribution logistics with partners, including print shops.   --Research options for content, medium and distribution of future educational materials.   --In collaboration with unit staff, strategize about media and education projects.   --Build relationships with internal and external partners around Bureau activities and campaigns.   --Ensure that relationships built through Bureau activities, grants, etc. are maintained.   --Offer support and training to staff in other Bureaus who will be implementing related work.   --Support implementation of media work.</t>
  </si>
  <si>
    <t>Apply online with a cover letter to https://a127-jobs.nyc.gov/  In the Job ID search bar, enter: job ID #: 245788.   We appreciate the interest and thank all applicants who apply, but only those candidates under consideration will be contacted.</t>
  </si>
  <si>
    <t>Neighborhood Maternal and Infant Health Manager, Bureau of Systems Partnerships/Center for Health Equity</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</si>
  <si>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--The Maternal and Infant Health Manager oversees all programs and policy work in and related to the Reproductive Health Suites across the NHACs.  --Work to align agency and city-wide maternal and child health (MCH) work with neighborhood level planning and CHE specific programming (including but not limited to IMR Strategy, Healthy Start BK, NYC Teens Connection and BK Breastfeeding Empowerment Zone).   --Engage in collaborative development of intra-agency infant mortality reduction and maternal health activities (i.e. toxic stress and trauma).  --Provide MCH neighborhood level lens to intra-agency workgroups that affect MCH outcomes Provides overarching strategy and implementation plans for the launch and maintenance of 7 Reproductive Health Suites.  --Collaborate with CHE Neighborhood Health Team to align evaluation plans and assess impact, sustainability and replication of MCH neighborhood level programming.  --Supervise Reproductive Health Suite Site Coordinators.  --Manage Reproductive Health Suite operating budget Leads the development of communication materials that frame poor MCH outcomes with social determinants.</t>
  </si>
  <si>
    <t>Apply online with a cover letter to https://a127-jobs.nyc.gov/  In the Job ID search bar, enter: job ID number # 244880.    We appreciate the interest and thank all applicants who apply, but only those candidates under consideration will be contacted.</t>
  </si>
  <si>
    <t>Director of Contracts, Bureau of Mental Hygiene Administration</t>
  </si>
  <si>
    <t>Apply online with a cover letter to https://a127-jobs.nyc.gov/  In the Job ID search bar, enter: job ID number # 244907.    We appreciate the interest and thank all applicants who apply, but only those candidates under consideration will be contacted.</t>
  </si>
  <si>
    <t>City Research Scientist, World Trade Center Health Registry</t>
  </si>
  <si>
    <t>Apply online with a cover letter to https://a127-jobs.nyc.gov/   In the Job ID search bar, enter: job ID number # 245790.  We appreciate the interest and thank all applicants who apply, but only those candidates under consideration will be contacted.</t>
  </si>
  <si>
    <t>Program Officer, Crossover-Youth Practice Model</t>
  </si>
  <si>
    <t>The ideal candidate will have professional or educational experience in one or more of the following: program evaluation, collective impact, direct service experience in underserved communities, child abuse prevention, juvenile justice, criminal justice, law, program planning and management. The preferred candidate must have proven experience independently managing and completing projects involving stakeholders from varied backgrounds; proven excellent research and communications skills (both oral and written). Additionally, the preferred candidate must have demonstrated ability to manage multiple, time-sensitive responsibilities effectively and independently in a fast paced environment. Experience conducting operational reviews/process evaluations and analyzing qualitative and quantitative data, the ability to build and maintain effective working relationships across programs and with outside agencies, initiative, reliability, and resourcefulness are strongly desired. The preferred candidate will have experience with the following computer software: MS Word, Excel, Project, and PowerPoint; SPSS or another statistical software package.  The preferred candidate will have a master's degree from an accredited college in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in management or methods analysis, operations research, organizational research or program evaluation; in personnel or public administration, social services program planning/evaluation, or fiscal management; or in a related area. 18 months of this experience must have been in an executive, managerial, administrative or supervisory capacity or equivalent. Supervision must have included supervising staff performing professional work in the areas described above</t>
  </si>
  <si>
    <t>Fiscal Analyst</t>
  </si>
  <si>
    <t>For City employees: Go to Employee Self-Service (ESS) - www.nyc.gov/ess. Click on Recruiting Activities &gt; Careers and search for Job ID#: 246314.  Submission of a resume is not a guarantee that you will receive an interview.  Only those candidates under consideration will be contacted.</t>
  </si>
  <si>
    <t>OTPS</t>
  </si>
  <si>
    <t>CITY EMPLOYEES MUST APPLY VIA EMPLOYEE SELF SERVICE https://a127-ess.nyc.gov/</t>
  </si>
  <si>
    <t>Management Auditor</t>
  </si>
  <si>
    <t>Sr. Manager Apartment</t>
  </si>
  <si>
    <t>Waste Prevention Reuse Recyc</t>
  </si>
  <si>
    <t>Reporting to Senior Management, with varying degrees of latitude for independent initiative, judgment and decision making; the successful candidate will perform professional, complex and responsible program management, field operations work, outreach, and community engagement on Department sustainable waste management programs and initiatives including:  Manage the Apartment Programs unit including textile, electronics, recycling, and organics diversion programs for high rise buildings. Represent the Bureau in internal and external meetings. Manage external vendors and their contracts. Research, evaluate and make recommendations on program implementation and operational planning. Develop new programs to respond to the requirements of new laws and rules, to divert more materials from apartment buildings, and to promote and educate the public about recycling. Prepare comprehensive reports and presentations on the status of programs (including charts, graphs and tables).</t>
  </si>
  <si>
    <t>Team Leader - Client and Owner Services</t>
  </si>
  <si>
    <t>ADMINISTRATIVE CONTRACT SPECIALIST, M-I DSGN. DIRECTOR, CAPITAL BUDGET &amp; RESILIENCY UNIT</t>
  </si>
  <si>
    <t>CANDIDATE SHOULD HAVE STRONG ANALYTIC AND QUANTITATIVE SKILLS.  ABLE TO MEET PRESSURED DEADLINES TO SATISFY BUDGET AND FINANCIAL PLAN PREPARATION, AND UPDATE AND REPORTING REQUIREMENTS. CANDIDATE SHOULD ALSO POSSESS THE ABILITY TO MANAGE MULTIPLE, OFTEN-COMPETING PRIORITIES, AND MANAGE STAFF EFFECTIVELY TO ENSURE PROPERLY SKILLED INDIVIDUALS ARE ASSIGNED TO AND SATISFY SPECIFIC NEEDS.  CANDIDATE SHOULD HAVE EXCELLENT WRITTEN AND VERBAL COMMUNICATION SKILLS, AND POSSESS STRONG INTERPERSONAL SKILLS.</t>
  </si>
  <si>
    <t>Serves as Project Manager for in-depth and load rating inspections in the Bridge Inspections Unit of the Bureau of Maintenance, Inspections and Operations.  Directs the conduct of in-depth inspections of the city's elevated infrastructure with special emphasis on load rating issues.  Reviews inspection reports and identifies problem areas.  Directs the provision of pertinent inspection data for the analysis of load ratings.  Responds to structural emergencies.  Supervises subordinate staff.  Performs other related duties.</t>
  </si>
  <si>
    <t>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THIS POSITION CANDIDATES MUST HAVE FILED FOR THE ADMINISTRATIVE ENGINEER EXAM #6526 OR #6045.</t>
  </si>
  <si>
    <t>Resumes may be submitted using one of the following methods:  For City employees only, go to Employee Self service (ESS), Recruiting Activities, Careers, and search for Job ID# 245238.  For other applicants go to www.nyc.gov/careers and search for Job ID# 245238.  Your resume must include a chronological work history and salary earnings summary.    Appointments are subject to OMB approval.  Only candidates selected for an interview will be contacted.  No telephone inquiries please.</t>
  </si>
  <si>
    <t>CHIEF OF STAFF (DCAS)</t>
  </si>
  <si>
    <t>Please go to www.nyc.gov/careers and search for Job ID # 246328.  For current City employees please go to www.nyc.gov/ess and log into Employee Self Service.   NO PHONE CALLS, FAXES OR PERSONAL INQUIRIES PERMITTED. NOTE: ONLY THOSE CANDIDATES UNDER CONSIDERATION WILL BE CONTACTED.</t>
  </si>
  <si>
    <t>Senior Documentum Engineer</t>
  </si>
  <si>
    <t>Staff Analyst 2</t>
  </si>
  <si>
    <t>Bureau of Bridges Exec Hdqtr</t>
  </si>
  <si>
    <t>Assists the Senior Director of the Capital Coordination Unit in the Division of Bridges.  Performs responsible and highly complex work relating to the Division's $8 billion ten year capital plan.  Confers with, advises and coordinates operational, technical and professional staff in the Capital process.  Performs complex professional work involved in the development and management of summary reports with recommendations to capital funding plans spreadsheets used to track and forecast the capital program.  Tracks capital registrations and de-registrations for capital projects.  Trains capital plan coordinators on how to utilize FMS2/FMS3 financial systems to manage their projects.  Performs other related duties.</t>
  </si>
  <si>
    <t>Ability to communicate effectively in verbal and written form.  Knowledge of FMS2, FMS3, and advanced Microsoft Excel skills.</t>
  </si>
  <si>
    <t>TO BE CONSIDERED FOR THIS POSITION CANDIDATES MUST BE PERMANENT IN THE TITLE OF STAFF ANALYST.</t>
  </si>
  <si>
    <t>Resumes may be submitted using the following method:  For City employees only, go to Employee Self Service (ESS), Recruiting Activities, Careers, and search for Job ID# 245324.  Your resume must include a chronological work history and salary earnings summary.    Appointments are subject to OMB approval.  Only candidates selected for an interview will be contacted.  No telephone inquiries please.</t>
  </si>
  <si>
    <t>AUDIT MANAGER (FINANCIAL AUDIT)</t>
  </si>
  <si>
    <t>Financial Audit</t>
  </si>
  <si>
    <t>To apply, please click the ''APPLY NOW'' button</t>
  </si>
  <si>
    <t>Executive Vice President for Community Programs &amp; Development</t>
  </si>
  <si>
    <t>DEPUTY EXECUTIVE DIRECTOR (HA)</t>
  </si>
  <si>
    <t>Comm Pgms &amp; Dev-EVP</t>
  </si>
  <si>
    <t>Office of EVP-Comm Pgms &amp; Dev</t>
  </si>
  <si>
    <t>Qualification Requirements  1. A baccalaureate degree from an accredited college or university, and five (5) years of full-time paid experience in an administrative, executive or consultative capacity in a large public housing agency; or    2. A satisfactory equivalent.</t>
  </si>
  <si>
    <t>PROGRAM MANAGER, CAPACITY BUILDING PROGRAMS</t>
  </si>
  <si>
    <t>Corporate Partnerships</t>
  </si>
  <si>
    <t>Grant Manager, Bureau of Budget and Revenue</t>
  </si>
  <si>
    <t>The Bureau of Budget and Revenue within the Division of Finance is seeking an Administrative Contract Specialist to function as a Grant Manager.  DUTIES WILL INCLUDE BUT NOT BE LIMITED TO:    --The Grant Manager will manage the  oversight of all HIV grant revenue-related activities and exercises.  --Assist in the coordination with other Division of Finance units, Audit Services, and grantee programs to respond to internal and external audit requests &amp; Uniform Guidance related issues.  --Identify grants at risk of under-spending or funding reductions (including sub-recipient monitoring) and working with Division programmatic management staff to address and mitigate program impact.  --Oversee the development of grant compliance measures with reporting and audit requirements as a condition of grant funding and new Uniform Guidance requirements.  --Assist with the development of policies and procedures to improve efficiency and grant maximization.  --Coordinate the integration of non-FMS budget information into agency financial systems to inform executive decision-making regarding allocation of financial resources and manage the reporting of expense details.  --Work closely with DOHMH divisions on budgeting, expenditure and claiming issues regarding federal, state and private grant programs.  --Monitor and review grant-funded personnel and OTPS encumbrances and expenditures and assist in the preparation of budget modifications, journal entries and grant closeouts.  --Ensure accurate and timely claiming of expenditures incurred against executed NYS agreements as well as Federal and private grants.  --Oversee federal Payment Management System (PMS) process to ensure timely claiming and claim for agency administrative and IT support costs and working closely with the Office of Budget Administration to ensure appropriate allocation to DOHMH programs serve as administrator of DOHMH Central Review Committee, which is tasked with reviewing proposed collaborations between DOHMH and external entities.  --Perform compliance duties.</t>
  </si>
  <si>
    <t>Apply online with a cover letter to https://a127-jobs.nyc.gov/.  In the Job ID search bar, enter: job ID number # 245296.    We appreciate the interest and thank all applicants who apply, but only those candidates under consideration will be contacted.</t>
  </si>
  <si>
    <t>Event Coordinator</t>
  </si>
  <si>
    <t>Supply &amp; Inventory Liaison</t>
  </si>
  <si>
    <t>Search for the Job ID  # 246390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</si>
  <si>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Deputy Director of Forensic Investigations</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</si>
  <si>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t>
  </si>
  <si>
    <t>TO APPLY, PLEASE SUBMIT RESUME AND COVER LETTER TO: https://a127-jobs.nyc.gov  JOB ID #245314  NO PHONE CALLS PLEASE</t>
  </si>
  <si>
    <t>NYCERS is looking for a self-starter to lead our IT/Infrastructure unit.  The unit consists of the following groups; Service Desk, Mainframe Operations, Server/Database Support and Networking.  The candidate will be responsible for ensuring the units meet the SLA's and establish/track PKI's for each unit.  In addition we are seeking an individual that has led a transformation of Infrastructure teams from manual to automated processes.  The Infrastructure Manager will be responsible for overseeing infrastructure related projects and reporting progress to Senior IT management and PMO.  The role will work closely with the development teams to ensure the necessary Infrastructure is in place to support the strategic vision.  The candidate will also work with Enterprise architecture to define the life cycle road map for the hardware and software platforms.</t>
  </si>
  <si>
    <t>- Minimum 5 years' experience in a supervisory/manager role overseeing IT/Infrastructure units.  - Solid problem solving, decision making, and analytical skills. - Experience managing multi datacenters, disaster recovery.  - Experience defining infrastructure policies and procedures. - Experience managing continuous delivery environment is a plus - Experience in an environment that practices Infrastructure as Code methodologies. - Ability to work with little oversight and in team environments. - Must have vendor management experience. - Must be able to balance multiple workloads. - Must have excellent verbal, and written communication skills with the ability to discuss technical, functional, data security, and managerial information clearly and concisely to ensure technical and non-technical parties.  - Must have working knowledge of the following technologies: Cisco routers, switches and firewalls, IBM BladeCenter hardware, Citrix Zen Desktop and Zen App, Windows Server platforms, Linux, IBM DS Series SAN, EMC VTL.  - ITIL v3/Cobit 5 certification(s) a plus</t>
  </si>
  <si>
    <t>Please click the ''apply'' button and indicate Job ID: 247073</t>
  </si>
  <si>
    <t>Strategic Projects Advisor, Bureau of Agency Preparedness and Response</t>
  </si>
  <si>
    <t>NYC Department of Health and Mental Hygiene(NYCDOHMH)'s Office of Emergency Preparedness and Response(OEPR)was created to promote DOHMH's and NYC's ability to prevent, prepare for, respond to, and recover from health emergencies.OEPR coordinates agency-wide emergency preparedness planning,exercises and training,evaluation of incident response, exercise performance and coordinating with community stakeholders, city, state&amp;federal partners on public health emergency planning and response. We work with healthcare partners to optimize the provision of health services during a large-scale disaster.   DUTIES WILL INCLUDE BUT NOT BE LIMITED TO:   --Plan for upcoming critical meetings by preparing the agenda and necessary supporting materials; and attend meetings with the Assistant Commissioner to provide a record of the discussion, decisions made, next steps and follow-up items. Distribute follow-up items and delegate tasks to Bureau staff or others, as needed.   --Prepare routine reports and materials such as Quarterly Performance Reviews, budget hearing background information, presentations, talking points or one-pagers;  Write letters, design and produce routine and any special reports soliciting input from leadership team.   --Monitor and coordinate rapid requests from the Mayor's Office, City Hall, Commissioner of Health Office, Chief of Staff, Deputy Commissioner's Office and all other requests as needed;  Evaluate, analyze and report on key initiatives with specific attention to successes, challenges and use of resources.   --Monitor and track tasks, deliverables and deadlines for the Assistant Commissioner;  Coordinate and assist with compiling regular and ad hoc reports.   --Coordinate ongoing feedback mechanisms to continuously improve Bureau management;  Disseminate information and serve as liaison between the Assistant Commissioner and the Bureau's programs and other staffs to assist with troubleshooting and provide advice on programmatic matters.   --Determine potential collaborations between projects within the Bureau to ensure work is coordinated and expertise is maximized and activities are aligned with Bureau goals.   --Support the continuity of Bureau work during emergency response when the Assistant Commissioner is pulled away for sustained periods.   --Develop and maintain relationships with key internal and external contacts.   --Assist with special projects including grant preparation.   --Maintain up-to-date knowledge base on relevant policy issues including Incident Command, preparedness policy/research and emergency planning models.   --Initiate special projects as requested by the Assistant Commissioner.</t>
  </si>
  <si>
    <t>Apply online with a cover letter to https://a127-jobs.nyc.gov/.  In the Job ID search bar, enter: job ID number # 246407.   We appreciate the interest and thank all applicants who apply, but only those candidates under consideration will be contacted.</t>
  </si>
  <si>
    <t>Timekeeper Representative</t>
  </si>
  <si>
    <t>Payroll, Timekeeping &amp; Benefit</t>
  </si>
  <si>
    <t>In compliance with federal law, all persons hired will be required to verify identity and eligibility to work in the United States and to complete the required employment eligibility verification document form upon hire.  NOTE: Only permanent and non-competitive Clerical Associates will be considered for an interview. Please include your Employee Identification Number (EIN) when applying and indicate in your cover letter if you are a permanent or non-competitive Clerical Associate.</t>
  </si>
  <si>
    <t>Optical Network Specialist</t>
  </si>
  <si>
    <t>For City Employees, please go to Employee Self Service (ESS), click on Recruiting Activities &gt; Careers, and search for Job ID #246792 For all other applicants, please go to www.nyc.gov/jobs/search and search for Job ID #246792 -or-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</si>
  <si>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Senior Data Center Operations Technician</t>
  </si>
  <si>
    <t>For City employees, please go to Employee Self Service (ESS), click on Recruiting Activities &gt; Careers, and search for Job ID #246795 For all other applicants, please go to www.nyc.gov/jobs/search and search for Job ID #246795 -or-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</si>
  <si>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GIS Specialist</t>
  </si>
  <si>
    <t>Data Analysis &amp; Planning</t>
  </si>
  <si>
    <t>Cyber Threat Junior Analyst</t>
  </si>
  <si>
    <t>For City employees, please go to Employee Self Service (ESS), click on Recruiting Activities &gt; Careers, and search for Job ID #246806 For all other applicants, please go to www.nyc.gov/jobs/search and search for Job ID #246806 -or-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</si>
  <si>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Senior Architect Cloud Infrastructure Design and Engineering</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</si>
  <si>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Architect Cloud Infrastructure Design and Engineering reporting to the IT Services Division. Responsibilities will include: Drive high priority initiatives and projects in a both cloud and cloud hybrid model in collaboration with customers both internal and external to DoITT; evaluate and make recommendations to move IAAS and deploy SAAS workloads to a cloud based model; work with vendors and do independent research to architect and design state of the art cloud hardware and software solutions; storage virtualization, server virtualization technologies, software defined datacenter technologies, hyper-converged x86 datacenter hardware solutions and software to manage and maintain cloud environments; lead the development of tools and documentation to enable the support organization to resolve technical issues, including complex technical scenarios dealing with the cloud architecture; provide technical leadership to project managers and stakeholders about operating maintaining, migrating and transitioning applications to cloud based services; design repeatable cloud solutions in areas like Disaster Recovery, Cloud Migration, and Web Applications, and storage replication; and handle special projects and initiatives as assigned.</t>
  </si>
  <si>
    <t>For City Employees, please go to Employee Self Service (ESS), click on Recruiting Activities &gt; Careers, and search for Job ID #246814 For all other applicants, please go to www.nyc.gov/jobs/search and search for Job ID #246814 -or-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</si>
  <si>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Apply online with a cover letter to https://a127-jobs.nyc.gov/.  In the Job ID search bar, enter: job ID number # 247088.   We appreciate the interest and thank all applicants who apply, but only those candidates under consideration will be contacted.</t>
  </si>
  <si>
    <t>Supervising Public Health Adviser, Bureau of  Tuberculosis Control/TB Field Operations</t>
  </si>
  <si>
    <t>The Bureau of TB Control is looking to hire a Supervising Public Health Adviser. The mission of the Bureau of Tuberculosis Control (BTBC) is to prevent the spread of tuberculosis (TB) and eliminate it as a public health problem in New York City. The BTBC goals are: 1. To identify all individuals with suspected or confirmed TB disease and ensure their appropriate treatment, ideally on a regimen of directly observed therapy.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1. Supervise staff in different titles and levels; assign work to staff to ensure adequate coverage for all case management activities in area of responsibility. Monitor all components of case management to ensure successful treatment for each patient, and contacts assigned for management.   2. Conduct routine quality assurance monitoring of the TB registry to ensure compliance with documentation, timeliness, and thoroughness of cases management activities and provide guidance to staff to ensure that case management activities are conducted according to applicable BTBC protocols, policies and procedures; and ensure accomplishment of BTBC goals and objectives.   3. Cultivate relationships with community partners and collaborate in a way that supports the agency and Bureau's mission.   4.Train staff in BTBC policies and procedures and/or job skills needed to demonstrate individual proficiency in conducting TB case management activities, assess and identify training needs of staff.   5. Ensure weekly case management meetings, pouch review, cohort reviews and field audits are performed to achieve expected outcomes and provide feedback to staff and supervisor.   6. Review work of staff and evaluate work performance; take corrective action as needed to achieve proficiency in conducting TB case management activities.</t>
  </si>
  <si>
    <t>--Extensive supervisory experience in disease surveillance activities; experience with hospitals and other healthcare professionals  --Proficient in Microsoft suite, (MS word, Excel etc.) and a valid New York State Driver's license.</t>
  </si>
  <si>
    <t>Apply online with a cover letter to https://a127-jobs.nyc.gov/.  In the Job ID search bar, enter: job ID number # 247089.  We appreciate the interest and thank all applicants who apply, but only those candidates under consideration will be contacted.</t>
  </si>
  <si>
    <t>Help Desk Supervisor</t>
  </si>
  <si>
    <t>Please go to www.nyc.gov/jobs or www.nyc.gov/ess for current NYC employees and search for Job ID # 247091.  No phone calls, faxes or personal inquiries permitted.  Only those candidates under consideration will be contacted.</t>
  </si>
  <si>
    <t>Assistant General Counsel</t>
  </si>
  <si>
    <t>Under general supervision of a Senior Counsel and staff counsel, the Assistant General Counsel will: act as liaison with DOT staff on EEO matters; analyze complaints; conduct fact-finding, review confidential reports and related documents; prepare any related correspondence, conduct legal research and prepare legal memoranda; act as liaison with various external agencies, including the EEOC, SDHR, CCHR, Corporation Counsel and the Department of Citywide Administrative Services (DCAS).</t>
  </si>
  <si>
    <t>All resumes are to be submitted electronically.  Current City Employees:   Please log into Employee Self Service (ESS) at https://hrb.nycaps.nycnet, follow the Careers link and search for Job ID number 246905.  All other applicants: Please go to www.nyc.gov/careers/search and search for Job ID Number 246905.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</si>
  <si>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WeCARE Program Support Specialist</t>
  </si>
  <si>
    <t>Deputy Commissioner for USB</t>
  </si>
  <si>
    <t>ADMINISTRATIIVE TAXI &amp; LIMOUSI</t>
  </si>
  <si>
    <t>1. A four year high school diploma or its equivalent, and six years of full-time experience in criminal justice or law enforcement; at least eighteen months which must have been in an administrative, managerial, executive capacity or supervising enforcement personnel. Education received at an accredited college may be substituted for the work experience cited above at the rate of one year of college for six months of experience, up to a maximum of four years of college for two years of experience. In addition, a master's degree from an accredited university may be substituted for up to one additional year of the general experience on the same basis as described above; or    2. A satisfactory equivalent of education and experience as cited above. However, all candidates must have the eighteen months of administrative, managerial, executive experience or supervising enforcement personnel as described in ''1'' above.</t>
  </si>
  <si>
    <t>Senior Database Developer</t>
  </si>
  <si>
    <t>Supervising Public Health Advisor, Bureau of Tuberculosis Control/TB Field Operations</t>
  </si>
  <si>
    <t>The Bureau of TB Control is looking to hire a Supervising Public Health Advisor. The mission of the Bureau of Tuberculosis Control (BTBC) is to prevent the spread of tuberculosis (TB) and eliminate it as a public health problem in New York City. The BTBC goals are: 1. To identify all individuals with suspected or confirmed TB disease and ensure their appropriate treatment, ideally on a regimen of directly observed therapy.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1. Supervise staff in different titles and levels; assign work to staff ensure adequate coverage for all case management activities in area of responsibility. Monitor all components of case management to ensure successful treatment for each patient, and contacts assigned for management.   2. Conduct routine quality assurance monitoring of the TB registry to, ensure compliance with documentation, timeliness, and thoroughness of case management activities and provide guidance to staff to ensure that case management activities are conducted according to applicable BTBC protocols, policies and procedures; and ensure accomplishment of BTBC goals and objectives.   3. Cultivate relationships with community partners and collaborate in a way that supports the agency and Bureau's mission.   4. Train staff in BTBC policies and procedures and/or job skills needed to demonstrate individual proficiency in conducting TB case management activities, assess and identify training needs of staff.   5. Ensure weekly case management meetings, pouch review, cohort reviews and field audits are performed to achieve expected outcomes and provide feedback to staff and supervisor.   6. Review work of staff and evaluate work performance; take corrective actions as needed to achieve proficiency in conducting TB case management activities.</t>
  </si>
  <si>
    <t>--Extensive supervisory experience in disease surveillance activities  --Experience with hospitals and other health care professionals  --Proficient in Microsoft suite, (MS word, Excel etc.) and a valid New York State Driver's license.</t>
  </si>
  <si>
    <t>Apply online with a cover letter to https://a127-jobs.nyc.gov/.  In the Job ID search bar, enter: job ID number # 247093.   We appreciate the interest and thank all applicants who apply, but only those candidates under consideration will be contacted.</t>
  </si>
  <si>
    <t>Assistant Director of Mortuary Services</t>
  </si>
  <si>
    <t>LICENSE REQUIREMENT A motor vehicle driver license valid in the state of New York may be required for certain assignments.  If required, this license must be maintained for the duration of employment.</t>
  </si>
  <si>
    <t>TO APPLY, PLEASE SUBMIT RESUME AND COVER LETTER TO: https://a127-jobs.nyc.gov   JOB ID #247094  NO PHONE CALLS PLEASE</t>
  </si>
  <si>
    <t>CRS Operations</t>
  </si>
  <si>
    <t>Under supervision, does bench, general shop and outside machinist work; performs related work. Sets up and operates machine shop equipment and tools, such as engine lathes, shapers, milling machines, drill presses, planers and grinders.   Uses machinist tools and instruments. Inspects, overhauls and repairs all types of buildings and facilities, overhead doors, pumps, heating and A/C equipment, water and disposal works equipment.  Maintains, repairs, tests, overhauls, and replaces all types of building systems equipment such as overhead doors, fans, blowers, exhausters, pumps and compressors. Fabricates obsolete parts from existing parts or sketches. Directs subordinates in the performance of various maintenance and/or repair tasks. Prepares reports and requisitions; maintains records and inventories of supplies and materials. May operate a motor vehicle or other motorized equipment in the performance of assigned duties.</t>
  </si>
  <si>
    <t>A Motor Vehicle Driver License valid in the State of New York. This license must be maintained for the duration of employment</t>
  </si>
  <si>
    <t>Service Desk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</si>
  <si>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Service Desk Analyst reporting to the IT Services Division. Responsibilities will include: Manage, market, and maintain departmental Self-Service Portal site; serve as project manager for major departmental projects; generate reports and analyze Service Levels as defined by departmental Service Level Agreements; validate and correct customer profiles; work with Tier 2 teams to ensure all self-service options are available on the Portal; generate monthly scorecards and track key performance indicator trends; design, implement, and present data in forms such as charts and reports; analyze and report on Customer Service Satisfaction Survey trends by agency and support teams; interface with Customers to improve Customer Satisfaction and measure improvement; analyze data, monitor trends and make improvement recommendations; and perform special projects and initiatives as assigned.</t>
  </si>
  <si>
    <t>The preferred candidate should possess the following: Strong organizational skills with attention to detail; strong analytical skills; and strong time management skills; working knowledge of advanced MS Excel functions such as pivot tables and VLookup; demonstrated experience with identifying, tracking and managing projects; ability to manage priorities and workflow; strong written and verbal communications skills; excellent customer service skills; ability to work independently; and knowledge of Remedy ITSM or similar tools.</t>
  </si>
  <si>
    <t>For City employees, please go to Employee Self Service (ESS), click on Recruiting Activities &gt; Careers, and search for Job ID #246930 For all other applicants, please go to www.nyc.gov/jobs/search and search for Job ID #246930 -or-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</si>
  <si>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Senior Architect Cloud Security Design and Engineering</t>
  </si>
  <si>
    <t>For City employees, please go to Employee Self Service (ESS), click on Recruiting Activities &gt; Careers, and search for Job ID #247140 For all other applicants, please go to www.nyc.gov/jobs/search and search for Job ID #247140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</si>
  <si>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Clinical Quality Management Program Analyst, Bureau of HIV/AIDS Prevention and Control/HIV/AIDS Care &amp; Treatment</t>
  </si>
  <si>
    <t>The Clinical Operations and Provider Communications (COPC) Program within the Bureau of HIV/AIDS Prevention and Control (BHIV) has a vacancy for a Program Analyst (Civil Service Title: City Research Scientist II). This position is responsible for working closely with internal and external partners to develop a clinical quality management program aimed at improving care delivery in clinical venues that care for people living with HIV/AIDS (PLWH) and those at risk for HIV infection. Ultimately, the goal is to improve viral load suppression among PLWH and reduce new infections among those at risk. The incumbent will be responsible for working closely with clinics, hospitals, Ryan White Part A funded Hospitals, Clinics, and Community Based Organizations, other health facilities, and the NYS AIDS Institute.   DUTIES WILL INCLUDE BUT NOT BE LIMITED TO:   As part of a new initiative to improve HIV clinical quality, the incumbent will conduct an in-depth assessment of clinical venues that care for PLWH and those at risk of acquiring HIV, utilizing a variety of data sources including the NYC HIV Registry and eHIVQUAL.   --Coordinate site visits to HIV clinics, focusing on those identified as having low rates of viral load suppression and patient populations that have many barriers to optimal treatment outcomes.   --Administer a survey tool to HIV clinics in order to better understand barriers to a successful HIV and preventive care continuum.   --Research best practices to provide technical assistance to staff of CBOs, hospitals, and clinics to improve clinical outcomes among PLWH and those at risk for HIV infection.   --Collaborate with the NYS AIDS Institute, academic institutions and other stakeholders to develop and implement related guidelines and implement interventions that address quality assurance findings as they relate to HIV disease.   --Work collaboratively with staff in other BHIV programs (e.g., Care and Treatment, Surveillance, and Prevention) to optimize the use of quality-related data and cross-cutting collaboration to support a continuum of care .  --Conduct technical assistance and quality improvement activities that are culturally, linguistically and educationally appropriate.   --Participate in Ryan White Part A quality management activities, coordinating with the Director of QM, as appropriate.   --Summarize and present relevant information to key stakeholders for program planning.   --Prepare data or reports for stakeholders and funders, as necessary.   --Perform ad-hoc duties as may be assigned by supervisor.</t>
  </si>
  <si>
    <t>--Excellent written, oral and interpersonal skills  --experience in quality management and improvement activities  --Experience in program planning and implementation  --Experience developing and implementing evidence-based medical and/ or social service programs for people with HIV disease  --Working knowledge of Microsoft office products and ability to handle multiple and diverse assignments.   --Must have knowledge of HIV/AIDS and ideally Ryan White Programs  --Ability to handle multiple and diverse assignments with competing priorities;   --Prior experience with project management, provision of technical assistance, diplomatic ability to navigate within institutions with different needs, and knowledge of programmatic data collection and analysis.</t>
  </si>
  <si>
    <t>Apply online with a cover letter to https://a127-jobs.nyc.gov/.  In the Job ID search bar, enter: job ID number # 247155.  We appreciate the interest and thank all applicants who apply, but only those candidates under consideration will be contacted.</t>
  </si>
  <si>
    <t>Benefits/Leave Of Absence Coordinator</t>
  </si>
  <si>
    <t>75-20 Astoria Blvd</t>
  </si>
  <si>
    <t>Employee Services</t>
  </si>
  <si>
    <t>For City employees: Go to Employee Self-Service (ESS) - www.nyc.gov/ess and search for Job ID#  247142  For all other applicants: Go to https://a127-jobs.nyc.gov and search for Job ID# 247142  Submission of a resume is not a guarantee that you will receive an interview.  Only those candidates under consideration will be contacted.</t>
  </si>
  <si>
    <t>1. At least three years of experience developing and performing procedural and operational audits 2. An advanced degree in management audit, public administration, or a related field and a background in government performance auditing 3. Knowledge of, and demonstrated interest in, law enforcement, criminal justice, police accountability, and/or civil rights issues 4. Strong communication skills, excellent judgment, and confidence to discuss results of audits and needs for additional data with OIG-NYPD staff 5. Familiarity with statistical sampling, financial analysis, and review of information technology systems 6. Proficiency in developing and implementing audit methodology, including familiarity with obtaining and evaluating various sources and forms of evidence; standards, benchmarks, and testing instruments for measurement and evaluation; and risk identification 7. Certified Internal Auditor (CIA) and/or Certified Fraud Examiner (CFE) certification a plus 8. Familiarity with NYPD procedures a plus</t>
  </si>
  <si>
    <t>All current City Employees may apply by going to Employee Self Service (ESS) http://cityshare/ess Click on Recruiting Activities/Careers and Search for the specific Job ID# 247154.  All other applicants, please go to www.nyc.gov/career/search and search for the specific Job ID# 247154.   Please do not email, mail or fax your resume to DOI directly. Submissions of resumes does not guarantee an interview. Due to the high volume of resumes DOI receives for positions, only selected candidates will be contacted.</t>
  </si>
  <si>
    <t>AGENCY ATTORNEY, LEVEL I</t>
  </si>
  <si>
    <t>Dep Comm for Trials Civ &amp; Cad</t>
  </si>
  <si>
    <t>THESE EMPLOYEES WILL ASSIST THE DEPUTY COMMISSIONER AND ASSISTANT DEPUTY COMMISSIONERS OF TRIALS IN RENDERING WELL-RESEARCHED WRITTEN DECISIONS THAT CONTAIN FINDINGS OF FACT, CONCLUSIONS OF LAW, AND PENALTY RECOMMENDATIONS CONSISTENT WITH STATUTORY AND DECISIONAL LAW, DEPARTMENT PRECEDENT AND DEPARTMENT POLICY.  IN ADDITION, CANDIDATES WILL PROOFREAD TRIAL DECISIONS, BE RESPONSIBLE FOR CASE MANAGEMENT AND MAINTAIN LEGAL DATABASE.</t>
  </si>
  <si>
    <t>INTENSIVE RESEARCH AND WRITING SKILLS.</t>
  </si>
  <si>
    <t>Infrastructure Build Coordinator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</si>
  <si>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Infrastructure Build Coordinator reporting to the IT Services Division. Responsibilities will include: Organize operations tasks between operations groups to ensure on-time completion of agency/internal build requests; meet with technical operations teams and Infrastructure Liaisons on technical requirements and operational handoff needed to perform build tasks; organize documentation pre and post build to relate to customers once build is complete as well as handing over run books to the DoITT Operation teams; manage multiple builds from Infrastructure Liaisons handoff to customer handoff; coordinate scheduling of builds in the Solutioning, On Deck, Build and Stabilization (Operational handoff) phases; ensure that objectives including build requests are met and business expectations are exceeded; meet with operational and engineering team managers to discuss upcoming and in-flight builds as well as improvements to the build process; ensure that systems, processes and methodologies are followed to provide effective service delivery; responsible for ticket/project allocation, quality, metrics and reporting; and perform special projects and initiatives as assigned.</t>
  </si>
  <si>
    <t>The successful candidate should possess the following: Project management skills pertaining to large, enterprise environments; fundamental technical knowledge of Windows, Linux, and Unix operating systems; DNS; Networking and Firewall; Oracle and SQL databases; storage, backup and monitoring systems; written and verbal communication skills, customer services skills, trouble shooting and problem solving skills; ability to manage multiple tasks and projects under tight deadlines.</t>
  </si>
  <si>
    <t>For City employees, please go to Employee Self Service (ESS), click on Recruiting Activities &gt; Careers, and search for Job ID #243332 For all other applicants, please go to www.nyc.gov/jobs/search and search for Job ID #243332 -or-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</si>
  <si>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Digital Forensic Investigator</t>
  </si>
  <si>
    <t>All current City Employees may apply by going to Employee Self Service (ESS) http://cityshare/ess Click on Recruiting Activities/Careers and search for the specific Job ID 247161.  All other applicants, please go to www.nyc.gov/career/search and search for the specific Job ID 247161.   Please do not email, mail or fax your resume to DOI directly. Submissions of resumes does not guarantee an interview. Due to the high volume of resumes DOI receives for positions, only selected candidates will be contacted.</t>
  </si>
  <si>
    <t>LEAD ENGINEER/ADMINISTRATIVE ENGINEER II</t>
  </si>
  <si>
    <t>Technology Management</t>
  </si>
  <si>
    <t>THESE EMPLOYEES WILL ASSIST THE DEPUTY COMMISSIONER AND ASSISTANT DEPUTY COMMISSIONERS OF TRIALS, IN RENDERING WELL-RESEARCHED WRITTEN DECISIONS THAT CONTAIN FINDINGS OF FACT, CONCLUSIONS OF LAW, AND PENALTY RECOMMENDATIONS CONSISTENT WITH STATUTORY AND DECISIONAL LAW, DEPARTMENT PRECEDENT AND DEPARTMENT POLICY.  IN ADDITION, WILL PROOFREAD TRIAL DECISIONS, BE RESPONSIBLE FOR CASE MANAGEMENT, AND MAINTAIN LEGAL DATABASE.</t>
  </si>
  <si>
    <t>Apply online with a cover letter to https://a127-jobs.nyc.gov/  In the Job ID search bar, enter: job ID number # 247167.   We appreciate the interest and thank all applicants who apply, but only those candidates under consideration will be contacted.</t>
  </si>
  <si>
    <t>City Research Scientist</t>
  </si>
  <si>
    <t>STEAM FITTER</t>
  </si>
  <si>
    <t>1. Five years of full-time satisfactory experience acquired within the last 15 years as a Steam Fitter; or    2. Not less than two and one-half years of such experience acquired within the last 10 years plus sufficient full-time experience as a helper or apprentice to make up a total of five years of acceptable experience. Six months of experience will be credited for each year of apprenticeship or helper experience or for each year of completed approved trade or vocational school training in the steam fitting field.</t>
  </si>
  <si>
    <t>Apply online with a cover letter to https://a127-jobs.nyc.gov/.  In the Job ID search bar, enter: job ID number # 247019.    We appreciate the interest and thank all applicants who apply, but only those candidates under consideration will be contacted.</t>
  </si>
  <si>
    <t>Apply online with a cover letter to https://a127-jobs.nyc.gov/.  In the Job ID search bar, enter: job ID number # 247026  We appreciate the interest and thank all applicants who apply, but only those candidates under consideration will be contacted.</t>
  </si>
  <si>
    <t>Senior Air Pollution Inspector</t>
  </si>
  <si>
    <t>Associate Air Pollution Inspr</t>
  </si>
  <si>
    <t>1. A four-year high school diploma or its educational equivalent approved by a State's Department of Education or a recognized accrediting organization and five years of full-time satisfactory experience in the inspection, operation, testing, designing or the maintenance of equipment that may emit air contaminants and/or excessive noise such as the following: air cleaning, fuel burning, industrial processing, incinerating, electrical or acoustical equipment; at least one year of which must have been in a supervisory capacity; or     2. A baccalaureate degree from an accredited college or university including or supplemented by at least 24 semester credits in mechanical, chemical, electrical, electronic, environmental, or acoustical engineering or engineering technology, chemistry, physics, industrial hygiene, public health, or a related field plus two years of experience as described in ''1'' above, at least one year of which must have been in a supervisory capacity.</t>
  </si>
  <si>
    <t>Data Assistant</t>
  </si>
  <si>
    <t>All current City Employees may apply by going to Employee Self Service (ESS) http://cityshare/ess Click on Recruiting Activities/Careers and Search for the specific Job ID# 246839.  All other applicants, please go to www.nyc.gov/career/search and search for the specific Job ID# 246839.  Please do not email, mail or fax your resume to DOI directly. Submissions of resumes does not guarantee an interview. Due to the high volume of resumes DOI receives for positions, only selected candidates will be contacted.</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</si>
  <si>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#246849 For all other applicants, please go to www.nyc.gov/jobs/search and search for Job ID #246849 -or-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</si>
  <si>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Bridge Operator 3</t>
  </si>
  <si>
    <t>Supervises and directs the activities of personnel involved in the operation of machinery to open and close movable bridges.  Investigates mechanical and electrical problems, unusual incidents, and rule violations.  Directs the cleaning of roadways, bridge houses, and engine rooms.  Prepares requests for repairs and supplies.   Supervises subordinate staff.  Bridge Operations is a 24-hour operation.  Employees may be assigned to work nights, weekends and holidays.  Performs other related duties.</t>
  </si>
  <si>
    <t>Resumes may be submitted electronically using the following methods:  For City employees only, go to Employee Self Service (ESS), Recruiting Activities, Careers, and search for Job ID# 247034.  For other applicants go to www.nyc.gov/careers and search for Job ID# 247034.  Your resume must include a chronological work history and salary earnings summary.    Appointments are subject to OMB approval.  Only candidates selected for an interview will be contacted.  No telephone inquiries please.</t>
  </si>
  <si>
    <t>Public Health Assistant, Bureau of School Health/SH Vision</t>
  </si>
  <si>
    <t>The Bureau of School Health (OSH) is a joint program of the Department of Education and the Department of Health and Mental Hygiene responsible for promoting the health of the 1.3 million school children enrolled in approximately 1,800 public and non-public schools in New York city; they advocates for the health and well-being of the children and adolescents of New York city; OSH has been the provider of public health services in the schools for 100 years.   DUTIES WILL INCLUDE BUT NOT BE LIMITED TO:   --Assisting in setting up and breaking down vision screening equipment.   --Recording, tallying and entering screening data accurately into ASHR; preparing packets for parents of children who fail screenings.   --Assisting in follow-ups; getting updated phone numbers from schools for children who fail the screening; maintaining and transporting equipment to and from schools.   --Relating to children and staff in a courteous manner and assists Screening Team Leader as directed.</t>
  </si>
  <si>
    <t>Apply online with a cover letter to https://a127-jobs.nyc.gov/  In the Job ID search bar, enter: job ID number # 247035.   We appreciate the interest and thank all applicants who apply, but only those candidates under consideration will be contacted.</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</si>
  <si>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#246852 For all other applicants, please go to www.nyc.gov/jobs/search and search for Job ID #246852 -or-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</si>
  <si>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Please click on the ''APPLY NOW'' button.</t>
  </si>
  <si>
    <t>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Familiar with various computer software programs.</t>
  </si>
  <si>
    <t>Coordinator - Continued Occupancy</t>
  </si>
  <si>
    <t>HCV Unit</t>
  </si>
  <si>
    <t>City Medical Specialist, Bureau of School Health</t>
  </si>
  <si>
    <t>139 Myrtle Ave., Brooklyn</t>
  </si>
  <si>
    <t>Hiring Rate: $71.23 - Hourly/Flat Rate  Onboard Rate: $76.30 (Hourly)   The Office of School Health (OSH) is a joint Program of the Department of Education and the Department of Health and Mental Hygiene responsible for promoting the health of the 1.3 million school children enrolled in approximately 1,800 public and non 'public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Under the supervision of the supervising Physician, the School Health Physician would have the following responsibilities:   --Work within the mandates, policies and protocols of the Office of School Health.   --Perform mandated physical examination (new entrant, sport physical, working paper physical).   --Attend to the health needs of your assigned school community    --Utilize the Automated Student Health Record (ASHR) to maintain adequate student record   --Serve as a consultant to the school nurse and administration on school related health concerns.   --Support the development of school educational and prevention programs promoting the health and wellness of our students.  --Provide clinical assistance in the event of an environmental or communicable disease occurrence.   --Function as a liaison for students with community health providers to resolve school related issues.   --Ability to maintain good public relations and to communicate effectively within the school community.   --Support all medical initiatives put forth by the Office of School Health, e.g. Asthma, Reproductive health, Obesity and Diabetes initiatives.   --Stay abreast of health management policy statements and emerging research within the health community affecting alcohol health.   --Participate in School Health research activities.   --Attend mandated DOHMH and Office of School Health trainings.   --Meet for all program meetings and Continuing Medical Education classes provided by the Office of School Health.</t>
  </si>
  <si>
    <t>- NYS board certified Pediatric Physician  - Board Certified in Pediatrics or Adolescent Health  - Effective communication and interpersonal skills  - Computer skills in Microsoft office, Excel, word and Internet  - Master in Public Health (MPH).</t>
  </si>
  <si>
    <t>Monitoring Engineer</t>
  </si>
  <si>
    <t>For City Employees, please go to Employee Self Service (ESS), click on Recruiting Activities &gt; Careers, and search for Job ID #246857 For all other applicants, please go to www.nyc.gov/jobs/search and search for Job ID #246857 -or-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</si>
  <si>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HVAC Service Manager,  Bureau of  Operations-Repair &amp; Maintenance Unit</t>
  </si>
  <si>
    <t>Apply online with a cover letter to https://a127-jobs.nyc.gov/  In the Job ID search bar, enter: job ID number #246859.   We appreciate the interest and thank all applicants who apply, but only those candidates under consideration will be contacted.</t>
  </si>
  <si>
    <t>ASST COMMISSIONER (ENV HS)-HMH</t>
  </si>
  <si>
    <t>1. A baccalaureate degree from an accredited college and five (5) years of broad, responsible executive or administrative experience involving program management or analysis and evaluation, in a government agency, business firm, civic organization or educational institution; or  2. A satisfactory equivalent combination of education and experience. However, all candidates must have a baccalaureate degree.</t>
  </si>
  <si>
    <t>--Established track record of applied public health leadership and management experience with a demonstrated ability to use of data to inform and improve programs and policies.   --Relevant content area knowledge and experience in environmental health, epidemiology, and environmental and occupational medicine; a track record of relevant peer-reviewed publications is a plus.  --Experience in public health emergency preparedness and response</t>
  </si>
  <si>
    <t>Apply online with a cover letter to https://a127-jobs.nyc.gov/.  In the Job ID search bar, enter: job ID number # 247058.   We appreciate the interest and thank all applicants who apply, but only those candidates under consideration will be contacted.</t>
  </si>
  <si>
    <t>DIRECTOR OF CONSTRUCTION PROCUREMENT</t>
  </si>
  <si>
    <t>Please click the ''APPLY NOW'' button.</t>
  </si>
  <si>
    <t>Please click on the ''APPLY NOW'' button</t>
  </si>
  <si>
    <t>Apply online with a cover letter to https://a127-jobs.nyc.gov/.  In the Job ID search bar, enter: job ID number # 247079.   We appreciate the interest and thank all applicants who apply, but only those candidates under consideration will be contacted.</t>
  </si>
  <si>
    <t>Apply online with a cover letter to https://a127-jobs.nyc.gov/.  In the Job ID search bar, enter: job ID number # 246875.   We appreciate the interest and thank all applicants who apply, but only those candidates under consideration will be contacted.</t>
  </si>
  <si>
    <t>Electrician (Auto)</t>
  </si>
  <si>
    <t>ELECTRICIAN (AUTOMOBILE)</t>
  </si>
  <si>
    <t>Under supervision, maintains, troubleshoots, repairs, replaces and rewires automotive electrical and electronic systems.  Maintains repairs, replaces and tests alternators, cranking motors, distributors, magnetos, generator control units, alternating systems and rectifiers, and all other electrical and electronic equipment found on automotive vehicles.  Rewires and repairs automotive electrical and electronic systems.  Acts as a troubleshooter in determining electrical defects in the electrical and electronic systems in automotive equipment.  Uses all electrical testing and shop devices. Reads wiring diagrams and service manuals.  Designs schematics and wiring diagrams of automotive electrical and electronic systems.  Transmits orders to other journeymen as directed.  Supervises and trains assigned subordinates in the performance of various maintenance and/or repair tasks.</t>
  </si>
  <si>
    <t>A New York State Class B Commercial Driver License with no restrictions.  The License should be maintained for the duration of employment.</t>
  </si>
  <si>
    <t>Capital Planning Development</t>
  </si>
  <si>
    <t>All resumes are to be submitted electronically.  Current City Employees:   Please log into Employee Self Service (ESS) at https://hrb.nycaps.nycnet, follow the Careers link and search for Job ID number 246876.  All other applicants: Please go to www.nyc.gov/careers/search and search for Job ID Number 246876.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</si>
  <si>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All resumes are to be submitted electronically.  Current City Employees:   Please log into Employee Self Service (ESS) at https://hrb.nycaps.nycnet, follow the Careers link and search for Job ID number 246877.  All other applicants: Please go to www.nyc.gov/careers/search and search for Job ID Number 246877.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</si>
  <si>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PSAC CPE Technician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</si>
  <si>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PSAC (Public Safety Answering Center) CPE Technician reporting to the IT Services Division. Responsibilities will include: Triage and support all E911 application and connectivity issues; provide telephone and email technical support on hardware, software, network, and telephony issues; maintain clear documentation by utilizing Remedy Incident Management system; assist in training new staff; participate in DoITT Public Safety management projects that enhance the quality and efficiency of services provided; administer, diagnose, and resolve basic desktop related issues; provide 24x7 on-site support for all hardware related trouble; provide technical support for NYPD &amp; FDNY end-user related issues; investigate root cause on all hardware related issues; trace Voice circuits from building DMARC to Vesta desktop locations; troubleshoot Telephony issues; manage E9-1-1 Hardware Assets and Supplies as per DoITT Inventory process, including repairing, refurbishing &amp; RMA; prepare written ''closeout'' description for Hardware related Troubles in Remedy; escalate and work with Tier 2, 3 and supporting Vendors when necessary; troubleshoot network connectivity issues; help perform special projects and initiatives as assigned; complete acceptance testing on all new Hardware implantation; report and track hardware defects to resolution; work with vendors to isolate troubles and refer to the appropriate Agencies; work with Tier 2 and Vendors to implement on-site software updates and Patches; provide Stand-By support to other agencies during vendor system upgrades; evaluate and prioritize calls for service to determine the nature of the call and appropriate level of service required; manage procedures related to identification, prioritization and resolution of incidents; ensure high levels of customer service quality and availability by working closely with Tier 2, Tier 3 and Vendor support groups; monitor Service Level Agreements (SLA s) to ensure problem resolution match business expectations and timeframes; work with ITSM teams to update policies and procedures that outline how issues are identified, documented, assigned and corrected; identify problem areas, and devise and deliver solutions to enhance quality of service and to prevent future problems; ability to react quickly and calmly to emergency situations, recognize and understand others' reactions; use logic and reasoning to identify solutions, and make effective decisions while in stressful situations and circumstances; able to manage incoming incidents via in person, telephone and e-mail to ensure courteous, timely and effective resolution of end user issues; develop and enforce request handling and escalation policies and procedures; assess need for any system reconfigurations (minor or significant) based on request trends and make recommendations; clearly document the problem, action taken, and end solution for a historical record; monitor and update the status of various customer problems at any given time; provide a medium through which to share knowledge regarding the evaluation and correction of technical problems with other Tier 2 &amp; 3 and associated Vendor Support professionals; capture data to be used by management regarding problem trends, resolution time, costs, or other metrics; train, coach and mentor PSAC CPE Technical junior staff; contribute to escalated problem resolution by giving in-person, hands-on support to end users when necessar</t>
  </si>
  <si>
    <t>For City employees, please go to Employee Self Service (ESS), click on Recruiting Activities &gt; Careers, and search for Job ID #246714 For all other applicants, please go to www.nyc.gov/jobs/search and search for Job ID #246714 -or-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</si>
  <si>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IT CONTRACT ANALYST</t>
  </si>
  <si>
    <t>Deputy Director of Community Affairs</t>
  </si>
  <si>
    <t>Community Services</t>
  </si>
  <si>
    <t>1.Strong written and verbal communications skills and experience with public speaking. 2.Ability to work and communicate effectively with a diverse range of stakeholder and community groups. 3.5+ years of experience with community relations and government affairs. 4.Ability to prioritize and successfully carry out multiple assignments, meeting critical deadlines and timeframes. 5.Thrives in a fast paced environment.  6.Self-starter with the ability to work independently and with minimal direction. 7.Fluency in additional languages preferred. 8.Familiarity with New York City government is a plus</t>
  </si>
  <si>
    <t>PROCUREMENT ANALYST, Level II</t>
  </si>
  <si>
    <t>B.C.C Headquarters</t>
  </si>
  <si>
    <t>IN ORDER TO BE CONSIDERED YOU MUST MEET THE FOLLOWING CRITERIA: MUST BE A PERMANENT PROCUREMENT ANALYST WITH THE CITY OF NEW YORK.  Under general supervision, with latitude for independent initiative and decision making, performs work of moderate difficulty in the procurement of goods, services and/or construction and in processing procurement documents and contracts; confers with, advises and coordinates operational, technical and professional staff in the procurement process; and performs professional work of moderate difficulty managing contracts for services.  Reviews all solicitation documents submitted by contractors to ensure conformity to solicitation requirements and prepares summary analyses and recommendations for supervisory staff. May provide technical assistance to contractors in preparing responses to solicitations.  Monitors the operations of funded programs to ensure contract compliance and assists contractors in developing more efficient/effective approaches to program administration.  Reviews statistical and budgetary data submitted by contract agencies.   Prepares fiscal summary reports; may make recommendations to supervisory staff concerning provision of additional funding or defunding of existing programs/contracts.  May assist in developing research methods and instruments; carries out research projects.  Reviews bids and quotations to determine most reasonable price in relation to market conditions; examines samples of items to determine compliance with specifications or standards, accepting substitute items when appropriate.  Analyzes and provides information on vendors' and contractors' past performance, financial status and other factors which might affect delivery, timeliness or quality of contracted goods and services.</t>
  </si>
  <si>
    <t>Excellent organizational skills and the ability to seamlessly multi-task.   Experience with juggling multiple priorities, exercising independent judgment and working both alone and with a collaboration of colleagues within the Department. Clear and succinct communications skills, both verbal and written.  Knowledge of FMS, Vendex, OCP, and APT.</t>
  </si>
  <si>
    <t>IN ORDER TO BE CONSIDERED YOU MUST MEET THE FOLLOWING CRITERIA: MUST BE A PERMANENT PROCUREMENT ANALYST WITH THE CITY OF NEW YORK.</t>
  </si>
  <si>
    <t>To be determined / 35 Hour per week (minimum) (Possible O/T during snow)</t>
  </si>
  <si>
    <t>Under general supervision of the senior and staff counsel, draft and review contracts and/or work on regulatory matters.   Attorney should have significant contract experience and working knowledge of the Procurement Policy Board Rules and/or City Administrative Procedures Act (CAPA).</t>
  </si>
  <si>
    <t>Assignment Level (AL) II, five years of legal experience, concentrating on the preparation of contracts, preferably in construction. and/or government regulatory activities.  Assignment Level (AL) III, ten years of legal experience, concentrating on the preparation of construction contracts, preferably in construction and/or government regulatory activities. Familiarity with NYC Procurement Policy Board Rules and/or a working knowledge of regulatory activities and the City Administrative Procedure Act (CAPA) preferred</t>
  </si>
  <si>
    <t xml:space="preserve">				 All resumes are to be submitted electronically.  Current City Employees:   Please log into Employee Self Service (ESS) at https://hrb.nycaps.nycnet, follow the Careers link and search for Job ID number 246889.  All other applicants: Please go to www.nyc.gov/careers/search and search for Job ID Number 246889.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</si>
  <si>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Apply online with a cover letter to https://a127-jobs.nyc.gov/.  In the Job ID search bar, enter: job ID number # 246890.   We appreciate the interest and thank all applicants who apply, but only those candidates under consideration will be contacted.</t>
  </si>
  <si>
    <t>Applicants must be graduates of ABA approved law schools and be admitted to the NYS Bar or in the process of becoming admitted.  Applicants also must possess demonstrated exceptional organizational and supervisory abilities; strong legal analytical skills; solid knowledge of municipal tort law, the CPLR, and evidentiary issues; strong interpersonal skills; and excellent judgment.  The ideal candidate will have trial experience and a solid knowledge of and experience in personal-injury-case evaluation and valuation of injuries.</t>
  </si>
  <si>
    <t>Grants Coordinator</t>
  </si>
  <si>
    <t>Please submit cover letter/resume electronically using one of the following methods:  CITY EMPLOYEES: Apply through Employee Self Service (ESS). www.nyc.gov/ess.  Search for Job ID #: 246783  ALL OTHER APPLICANTS: Go to www.nyc.gov/careers/search. Search for Job ID#: 246783  Only applicants scheduled for interviews will be contacted. Submission of application does not guarantee that you will receive an interview.</t>
  </si>
  <si>
    <t xml:space="preserve">				 All resumes are to be submitted electronically.  Current City Employees:   Please log into Employee Self Service (ESS) at https://hrb.nycaps.nycnet, follow the Careers link and search for Job ID number 246891.  All other applicants: Please go to www.nyc.gov/careers/search and search for Job ID Number 246891.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</si>
  <si>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311 Assistant Communications Associate</t>
  </si>
  <si>
    <t>The successful candidate will serve as an Assistant Communications Associate reporting to the 311 Customer Service Center. Responsibilities will include: utilize advanced functions of computer-based applications to support 311 business needs across multiple contact center channels; assist in research and analysis to optimize communications and business promotion activities; assist in data collection and validation; assist in planning and facilitation to support service expansion and enhancement of collaboration platforms; assist in development and implementation of marketing strategies and recommendations; assist in trends analysis and metrics management; assist in preparation of correspondence and reports; assist in liaison activities with internal and external stakeholders; conduct meetings and presentations; and provide support for customer-focused initiatives, multi-channel communications, and continuous improvement efforts.</t>
  </si>
  <si>
    <t>For City employees, please go to Employee Self Service (ESS), click on Recruiting Activities &gt; Careers, and search for Job ID# 246791.  For all other applicants, please go to www.nyc.gov/jobs/search and search for Job ID# 246791 or click the ''Apply Now'' button below.  SUBMISSION OF A RESUME IS NOT A GUARANTEE THAT YOU WILL RECEIVE AN INTERVIEW.  APPOINTMENTS ARE SUBJECT TO OVERSIGHT APPROVAL.</t>
  </si>
  <si>
    <t>Administration/P S Budget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</si>
  <si>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******ONLY CANDIDATES PERMANENT IN THE TITLE STAFF ANALYST SHOULD APPLY****</t>
  </si>
  <si>
    <t>Recoupment Supervisor</t>
  </si>
  <si>
    <t>Proficient in Microsoft Word, experience with insurance companies a plus.</t>
  </si>
  <si>
    <t xml:space="preserve">				 All resumes are to be submitted electronically.  Current City Employees:   Please log into Employee Self Service (ESS) at https://hrb.nycaps.nycnet, follow the Careers link and search for Job ID number 246902.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 ***</t>
  </si>
  <si>
    <t>Senior Hearing Officer</t>
  </si>
  <si>
    <t>S8 Appeals</t>
  </si>
  <si>
    <t>Ability and expertise, as demonstrated by recent relevant legal experience, in adjudicating administrative proceedings of varying complexity.   Excellent writing, research, communication and time management skills.    Thorough knowledge and experience with the Section 8 Program.</t>
  </si>
  <si>
    <t>Computer Associate, Bureau of Network Technology Services</t>
  </si>
  <si>
    <t>** 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Computer Associate Tech I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   DUTIES WILL INCLUDE BUT NOT BE LIMITED TO:   --Review and remediate any data or voice circuit billing issue with our telcom carriers and providers.   --Review requests for all School Health Medical Room submissions- ( new lines / moves and disconnections ). approximately 1200 locations throughout the (5) five Boroughs including Public and non-Public schools (including charter schools).   --Update circuit database records for accuracy of all telecom and data circuits cost.   --Act as an administrator on the Doitt telecom portal for the agency via weekly EDB notifications.   --Direct liaison with Doitt on agency voice and data circuit provisioning orders and telecommunications billing issues.   --Follow up on Verizon / ATT and US Sprint on billing discrepancies applying credits where necessary.   --Review Doitts Annual projected / estimated costs statement for accuracy.   --Authorize  and process  requests for authorizations codes through Doitt for non-voip locations.</t>
  </si>
  <si>
    <t>Apply online with a cover letter to https://a127-jobs.nyc.gov/.  In the Job ID search bar, enter: job ID number #  247787.   We appreciate the interest and thank all applicants who apply, but only those candidates under consideration will be contacted.</t>
  </si>
  <si>
    <t>Contract Manager, Bureau of Facilities Planning and Administrative Services</t>
  </si>
  <si>
    <t>Apply online with a cover letter to https://a127-jobs.nyc.gov/.  In the Job ID search bar, enter: job ID number #247789.   We appreciate the interest and thank all applicants who apply, but only those candidates under consideration will be contacted.</t>
  </si>
  <si>
    <t>Community Engagement Coordinator, Family and Child Health Administration</t>
  </si>
  <si>
    <t>The NYC Department of Health and Mental Hygiene's (DOHMH) Division of Family and Child Health (DFCH)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Office of School Health, the Bureau of Early Intervention and Bureau of Administration. The vision of the DFCH is that every child, woman, and family is given the opportunity and empowered to reach their full health and development potential.   DUTIES WILL INCLUDE BUT NOT BE LIMITED TO:   With strong attention to detail and latitude to independent judgment and decision-making, responsibilities include, but are not limited to:   --Coordinating community engagement activities and collaborations with key stakeholders related to division-level projects.  --Writing reports, briefs, concept papers, proposals, and other materials as needed.   --Coordinating participatory action research to identify positive measures of health and well-being in communities.   --Overseeing the creation of a database of programs and services that are available for public use.   --Coordinating logistics for community meetings, calls and webinars, as well as maintaining communication with partners such as schools and community-based organizations.   --Developing work plans, long-term goals, and strategic objectives for divisional community engagement activities.</t>
  </si>
  <si>
    <t>Apply online with a cover letter to https://a127-jobs.nyc.gov/.  In the Job ID search bar, enter: job ID number # 247307.  We appreciate the interest and thank all applicants who apply, but only those candidates under consideration will be contacted.</t>
  </si>
  <si>
    <t>Payroll Funding Analyst</t>
  </si>
  <si>
    <t>Pyrl Funding &amp; Certification</t>
  </si>
  <si>
    <t>For City employees: Go to Employee Self-Service (ESS) - www.nyc.gov/ess. Click on Recruiting Activities &gt; Careers and search for Job ID#: 247312. Submission of a resume is not a guarantee that you will receive an interview. Only those candidates under consideration will be contacted.</t>
  </si>
  <si>
    <t>Telecommunications Contracts Counsel</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</si>
  <si>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Telecommunications Contracts Counsel reporting to the Office of General Counsel with the Telecommunications Planning division as its primary client. Responsibilities will include: Provide legal support to the Telecommunications Planning Division including the development and implementation of a program for leasing and licensing city-owned buildings and properties for siting of telecommunications equipment; provide legal support which includes drafting master agreements between the city and telecommunications carriers, and standardized site license and service level agreements pursuant to the master agreements; negotiate and draft revisions of existing site leases and licenses to conform to actual uses; negotiate and draft contracts for the provision of free public WiFi services; drafting of solicitations; participating in franchise negotiations; perform related duties and handle special projects and initiatives assigned by the General Counsel.</t>
  </si>
  <si>
    <t>The preferred candidate should possess the following: Substantial experience negotiating and drafting complex contracts, preferably in the fields of telecommunications and/or real estate site management; working knowledge of wireless and wireline telecommunications operations and associated regulatory environments and/or real estate management; knowledge of laws applicable to leasing and licensing city properties, such as CEQR and ULURP; exceptional interpersonal skills and oral and written presentation skills; ability to present complex factual and legal matters effectively to executive-level officials.</t>
  </si>
  <si>
    <t>For City Employees, please go to Employee Self Service (ESS), click on Recruiting Activities &gt; Careers, and search for Job ID #247313 For all other applicants, please go to www.nyc.gov/jobs/search and search for Job ID #247313 -or-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</si>
  <si>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Click ''APPLY NOW' Current city employees must apply via ESS</t>
  </si>
  <si>
    <t>PRECINCT COMMUNITY RELATIONS ASSOCIATE</t>
  </si>
  <si>
    <t>PRECINCT COMMUNITY RELATIONS A</t>
  </si>
  <si>
    <t>Dep. Comm.Coll.Pol./Civ</t>
  </si>
  <si>
    <t>*   The position requires fluency in a foreign language.    *   These employees will assist the Crime Victim Advocates, who are tasked with effectively responding to the needs of crime victims, and perform general administrative tasks.   *   The duties include assisting Crime Victim Advocates in reviewing police documents to identify victims for services; filing victim-related documentation; data entry; generating correspondence, such as letters and emails to victims; completing paperwork on behalf of crime victims; and interacting with crime victims in person and on the telephone.</t>
  </si>
  <si>
    <t>Possession of a high school diploma or its equivalent.</t>
  </si>
  <si>
    <t>*   Must have the ability to read, write and speak both English and a specified foreign language with appropriate dialects, and  *   Must possess familiarity with the culture and customs of the specified ethnic community.  *   Preference will be given to candidates that possess computer proficiency skills, with data entry experience, good interpersonal skills, and experience in an office environment.</t>
  </si>
  <si>
    <t>The following Precincts (WORK LOCATIONS) are tentative at this time and may be subject to change:  Manhattan Precincts: 7, 23, 25, 32, 34; Bronx Precincts: 40, 43, 44, 46, 47, 48, 52; Brooklyn Precincts: 60, 62, 70, 71, 73, 77, 81; Queens Precincts: 101, 103, 105, 113, 114, 115; Staten Island Precincts: 120</t>
  </si>
  <si>
    <t>25 HOURS WEEKLY; 5 HOURS DAILY; MONDAY-FRIDAY</t>
  </si>
  <si>
    <t>City Laborer</t>
  </si>
  <si>
    <t>Asset Mgmt/DCAS Shops</t>
  </si>
  <si>
    <t>Responsibilities Under direct supervision, performs common laboring work, for which physical strength is required and included all laborer duties not specifically assigned and related duties:    a)	Operates fork-lift equipment b)	Assists skilled craftsmen c)	Loading and unloading of heavy equipment and materials at warehouses platforms, moving vans or trucks. d)	Moves, lifts and carries heavy objects and materials. e)	May make use of hand or power-driven equipment in the performance of these duties. f)	Engages in general maintenance and clean-up activities.</t>
  </si>
  <si>
    <t>CDL License Requirements valid in the State of New York.</t>
  </si>
  <si>
    <t>Please go to www.nyc.gov/careers or www.nyc.gov/ess for current NYC employees and search for job ID#: 247798 NO PHONE CALLS, FAXES OR PERSONAL INQUIRIES PERMITTED. NOTE: ONLY THOSE CANDIDATES UNDER CONSIDERATION WILL BE CONTACTED</t>
  </si>
  <si>
    <t>Human Resources Support Staff</t>
  </si>
  <si>
    <t>Cap Bdgt Eng Sup</t>
  </si>
  <si>
    <t>Under administrative direction, with wide latitude for the exercise of independent judgement; plans, coordinates and overseas Sanitation IFA capital budget. Develops researches, defends, and negotiates IFA target budget and IFA actions required to expedite capital projects. Liaison to personnel in Office of Management and Budget to obtain expeditious approvals. Liaison to IFA personnel to track Labor Allocations. Develops, prepares and modifies IFA forecasts based on commitment plans and ten year financial plans for all capital project scope development, scheduling changes, and project close-out to update plans. Evaluates planned and ongoing projects for capital eligibility. Monitors and reports on capital eligibility of Job Order Contracts task orders and evaluates capital budget commitments, expenditures and project completions.</t>
  </si>
  <si>
    <t>To be determined/35 Hour per week (minimum)</t>
  </si>
  <si>
    <t>Payment Associate</t>
  </si>
  <si>
    <t>Assigned Counsel Plan Payments</t>
  </si>
  <si>
    <t>Program Management Office Assistant</t>
  </si>
  <si>
    <t>1. Demonstrates excellent communication, organization, writing skills and ability to meet/manage aggressive deadlines 2. Demonstrates collaborative and team approach. Experience helping foster a positive team environment in which members participate, respect and cooperate with each other to receive desired results a plus 3. Preference will be given to candidates with computer proficiency including MS Word, Excel, Powerpoint, and Visio 4. Project experience with managing tracking systems or enterprise data management systems a plus.</t>
  </si>
  <si>
    <t>Associate Commissioner, Citywide Cybersecurity</t>
  </si>
  <si>
    <t>The successful candidate should possess the following: 10+ years of network or security operational experience, including at least 2 years in a senior management/VP level position in an ISP, service provider, enterprise environment, or cybersecurity focused organization; significant and demonstrated capabilities to assess organizational cybersecurity hygiene, quantify cyber risk in a prioritized schema, and recommend tactical and strategic courses of action to executive leadership; significant track record of executing cybersecurity uplift in government, financial services or professional services industry; demonstrable knowledge of information security technologies, networking and network architecture; deep and hands on understanding of the current cyber threat landscape, attack methodologies, and risk mitigation/remediation methods; experience in cyber forensics and highly complex threat analyses; CISSP, CISA, CISM, CCFP and/or other information security certifications; knowledge of common information security management frameworks, such as ISO 27001, COBIT, NIST or other data security standard; in-depth knowledge of complex network architecture, internet connectivity and DMZ hosting strategies; knowledge of data privacy regulations, and compliance issues; track record of applying innovation successfully in technology environments; excellent written and verbal communication skills.</t>
  </si>
  <si>
    <t>For City employees, please go to Employee Self Service (ESS), click on Recruiting Activities &gt; Careers, and search for Job ID #247854 For all other applicants, please go to www.nyc.gov/jobs/search and search for Job ID #247854 -or-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</si>
  <si>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Apply online with a cover letter to https://a127-jobs.nyc.gov/.  In the Job ID search bar, enter: job ID number # 247324.  We appreciate the interest and thank all applicants who apply, but only those candidates under consideration will be contacted.</t>
  </si>
  <si>
    <t>School Physician, Bureau of School Health/SH Medical</t>
  </si>
  <si>
    <t>FLEXIBLE HOURS</t>
  </si>
  <si>
    <t>Environmental Compliance Professional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</si>
  <si>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</si>
  <si>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Thorough knowledge in all areas of architecture, design, and construction, including City, State, and Federal regulations and procedures, and methods and standards for new construction of multi-family housing.  Excellent trade base knowledge and familiarity with New York City government and housing issues.   Ability to work in a fast-paced environment, negotiate with diverse technical specialists, apply independent judgment in technical matters, take initiative, and work effectively with others.    Excellent writing, interpersonal, organizational, communication, leadership, and negotiation skills.    Demonstrated ability to meet deadlines, coordinate multiple projects, and deal with complex construction issues.  Proficient in the operation of AutoCAD,  Architectural Desktop, Bluebeam Revu, Excel, Word, and Powerpoint.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t>
  </si>
  <si>
    <t>Web Developer</t>
  </si>
  <si>
    <t>Develop interactive web applications and web sites using open source technologies including, but not limited to, Python, PostgreSQL and MySQL Build and deploy both cloud-based and on premise applications Participate in requirement gathering and design sessions Communicate risks and issues to project and technical management teams Assist testing team with test condition development Work with testing team, developers and users to identify and resolve defects and performance issues Work with Project Managers and Technical Leads to determine project tasks and timelines Provide assistance in developing system and technical documentation following City standards Provide application support</t>
  </si>
  <si>
    <t>A minimum of 2 years of experience in database design and development using PostgreSQL, MySQL or any other relational databases Experience with open source search technologies such as Elastic Search or Solr or Lucene Experience building responsive/mobile-friendly web sites and knowledge of Twitter Bootstrap or similar mobile responsive development frameworks Knowledge of, and experience with, integrating web applications with social media platforms such as Facebook and/or Twitter Experience working with HTML5, CSS3 and AJAX Knowledge of, and experience working with, cloud-service providers such Amazon Web Services(AWS), Heroku, Rackspace, and Azure Knowledge of Agile principals and methodologies Experience in writing shell scripts to automate repetitive tasks Knowledge of Linux, UNIX, and Solaris Excellent oral and written communication skills Knowledge of testing tools (unittest, selenium) and techniques (test driven development)Experience in estimating development efforts Knowledge of information and digital asset management tools such Fedora Repo , Islandora and ArchivesSpace is a plus Experience in Java/.NET is a plus</t>
  </si>
  <si>
    <t>Day - Due to the necessary technical management support duties of this position, candidate may be required to be on call and/or work various shifts such as weekends and/or evening shifts.</t>
  </si>
  <si>
    <t>HR Generalist, Human Resources and Labor Relations</t>
  </si>
  <si>
    <t>Apply online with a cover letter to https://a127-jobs.nyc.gov/  In the Job ID search bar, enter: job ID number #247395    We appreciate the interest and thank all applicants who apply, but only those candidates under consideration will be contacted.</t>
  </si>
  <si>
    <t>Senior Research/Data Analyst, Bureau of Mental Health</t>
  </si>
  <si>
    <t>--The successful candidate will have strong analytic and statistical skills with the ability to manipulate and analyze data using sophisticated statistical software such as SAS, R, or SPSS. Knowledge of SQL is also preferred., or SPSS  --Competency in the use of Microsoft Word, Excel, and PowerPoint, is required  --A background and experience with research, program evaluation methodologies, survey development and implementation, and data analysis is required  --The candidate will have excellent written and oral communication skills, and experience with scientific writing.  --In addition, the preferred candidate will be very self-motivated and self-disciplined, will have a strong sense of teamwork, and will have the ability to get along with a wide range of people  --The ability to work independently, solve problems, and research issues is imperative  --The individual will possess project management skills and the capacity to lead and advise staff involved in various projects as well as an ability to easily adapt to multiple programmatic (Treatment, Rehabilitation, Case Management, Housing, etc) and/or functional areas (Administration, Finance, Budgeting and Contracting) to support Bureau-wide programmatic planning.</t>
  </si>
  <si>
    <t>Apply online with a cover letter to https://a127-jobs.nyc.gov/.  In the Job ID search bar, enter: job ID number # 247889.  We appreciate the interest and thank all applicants who apply, but only those candidates under consideration will be contacted.</t>
  </si>
  <si>
    <t>ORACLE JAVA DEVELOPER</t>
  </si>
  <si>
    <t>The Fire Department, City of New York (FDNY), seeks an Oracle Java Developer in the Bureau of Technology Development and Systems.  Reporting directly to the Deputy Director Business Application System/Support Group, the successful candidate will: Serve as an Oracle Applications Developer for the WTC Medical Monitoring Program and will design, develop, implement, maintain, and enhance complex Oracle based user applications using Oracle development tools such as Jdeveloper; Oracle Fusion Middleware technologies and Oracle Application development framework; PL/SQL, JAVA and XML; and coordinate development, testing, installation, and modifications of Oracle Application programs.</t>
  </si>
  <si>
    <t>The Oracle Java Developer must have extensive knowledge in:  Well-versed with Oracle development tools, JAVA, JDeveloper, ADF, PL/SQL and Oracle databases. Good written and verbal communication skills. Knowledgeable in deploying and debugging application related issues on Weblogic server.</t>
  </si>
  <si>
    <t>Apply online with a cover letter to https://a127-jobs.nyc.gov/.  In the Job ID search bar, enter: job ID number # 247915.   We appreciate the interest and thank all applicants who apply, but only those candidates under consideration will be contacted.</t>
  </si>
  <si>
    <t>Marshals Bureau</t>
  </si>
  <si>
    <t>All current City Employees may apply by going to Employee Self Service (ESS) http://cityshare/ess Click on Recruiting Activities/Careers and Search for the specific Job ID#.247336.  All other applicants, please go to www.nyc.gov/career/search and search for the specific Job ID#.247336. Please do not email, mail or fax your resume to DOI directly. Submissions of resumes does not guarantee an interview. Due to the high volume of resumes DOI receives for positions, only selected candidates will be contacted.</t>
  </si>
  <si>
    <t>Victim Advocate</t>
  </si>
  <si>
    <t>Domestic Violence Bureau</t>
  </si>
  <si>
    <t>Please submit cover letter/resume electronically using one of the following methods:  CITY EMPLOYEES: Apply through Employee Self Service (ESS). www.nyc.gov/ess. Search for Job ID #: 247338  ALL OTHER APPLICANTS: Go to www.nyc.gov/careers/search. Search for Job ID#: 247338  Only applicants scheduled for interviews will be contacted. Submission of application does not guarantee that you will receive an interview.</t>
  </si>
  <si>
    <t>Analyst, Bureau of HIV/AIDS Prevention and Control/HIV/AIDS Epidem &amp; Field Srvcs</t>
  </si>
  <si>
    <t>Hiring Rate:  $57,969.00  Flat Rate  Onboard After One Year:  $63,765.00 - $70,142.00  (Annual)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and Field Services Program (HEFSP)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and care status. More than 6,000 provider and 750,000 laboratory reports are received and processed annually, generating more than 12,000 field investigations, nearly 3,000 new diagnoses of HIV, and an equal number of new diagnoses of AIDS each year. It also conducts surveillance of HIV incidence and antiretroviral drug resistance and performs survey research on at-risk and infected population samples.     DUTIES WILL INCLUDE BUT NOT BE LIMITED TO:   --With supervision, carry out routine functions of analysis unit, such as respond to special data requests, generate surveillance tables and slide sets, check the quarterly analytic dataset, prepare datasets for import to eHARS, and other routine tasks.   --Work with surveillance and field services colleagues to improve upon existing protocols related to data collection, case investigation, data management/cleaning, quality assurance and other protocols, and develop and implement new ones.   --Assist with conceptualization, design and conduct of surveillance data analyses.   --Assist with preparation of scientific manuscripts for publication.   --Assist with preparation and delivery of oral presentations of epidemiologic analyses to different audiences, including scientific audiences inside and outside the health department, and community groups.</t>
  </si>
  <si>
    <t>Apply online with a cover letter to https://a127-jobs.nyc.gov/  In the Job ID search bar, enter: job ID number # 247930.  We appreciate the interest and thank all applicants who apply, but only those candidates under consideration will be contacted.</t>
  </si>
  <si>
    <t>Criminalist LIMS Superuser</t>
  </si>
  <si>
    <t>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t>
  </si>
  <si>
    <t>TO APPLY, PLEASE SUBMIT RESUME AND COVER LETTER TO: https://a127-jobs.nyc.gov JOB ID#247343</t>
  </si>
  <si>
    <t>Apply online with a cover letter to https://a127-jobs.nyc.gov/.  In the Job ID search bar, enter: job ID number # 247344.  We appreciate the interest and thank all applicants who apply, but only those candidates under consideration will be contacted.</t>
  </si>
  <si>
    <t>Criminalist LIMS SUPERUSER</t>
  </si>
  <si>
    <t>TO APPLY, PLEASE SUBMIT RESUME AND COVER LETTER TO: https://a127-jobs.nyc.gov JOB ID#247352</t>
  </si>
  <si>
    <t>Criminalist IB - LIMS Super User</t>
  </si>
  <si>
    <t>Successful candidates should have experience working in an accredited laboratory facility</t>
  </si>
  <si>
    <t>TO APPLY, PLEASE SUBMIT RESUME AND COVER LETTER TO: https://a127-jobs.nyc.gov When submitting your application, please ensure that cover letter includes an unofficial copy of college transcripts and professional references. JOB ID#247362</t>
  </si>
  <si>
    <t>Criminalist II- LIMS SUPERUSER</t>
  </si>
  <si>
    <t>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t>
  </si>
  <si>
    <t>TO APPLY, PLEASE SUBMIT RESUME AND COVER LETTER TO: https://a127-jobs.nyc.gov  When submitting your application, please ensure that cover letter includes an unofficial copy of college transcripts and professional references. JOB ID#247365</t>
  </si>
  <si>
    <t>Public Health Assistant, Bureau of Sexually Transmitted Disease Control/STD Clinic Ops &amp; Patient Srvs</t>
  </si>
  <si>
    <t>Apply online with a cover letter to https://a127-jobs.nyc.gov/.  In the Job ID search bar, enter: job ID number # 247183.    We appreciate the interest and thank all applicants who apply, but only those candidates under consideration will be contacted.</t>
  </si>
  <si>
    <t>**NOTE: Work schedule is 37.5 hours per week including Overnights, Weekends &amp; Holidays  The New York City Poison Control Center is a critical resource for both the medical community and the public and coordinates the Health Department's 24/7 response. The Poison Center provides emergency toxicology management recommendations and drug information to health care professionals and the general public. The Poison Center also monitors poisoning incidence citywide, strives to decrease unnecessary EMS &amp; emergency room visits and conducts community education to prevent poisonings.  The Poison Control Center (PCC) is an emergency medical hotline, open 24/7/365 to all inquiries regarding intentional and unintentional poisoning, decreasing medication errors, and responds to drug information inquiries from the public as well as healthcare providers. In addition, the PCC triages Health Department calls between the hours of 5pm &amp; 9am. The PCC receives over 95,000 calls and is staffed by Pharmacists, Nurses and Physician's Assistants. Failure to fill this position will result in a longer wait time in responding to calls which in turn can result in delayed diagnosis as well as increased utilization of EMS and longer wait times in Emergency Departments.  DUTIES WILL INCLUDE BUT NOT BE LIMITED TO:   --Provide emergency medical information to both the public and health care providers regarding calls about potential exposures &amp; poison or drug information inquiries.  --Triage all home calls and determine if a caller can be safely treated at home or refer to appropriate health care facility.  --Obtain a complete and thorough history from each caller and then make appropriate decisions and treatment recommendations.  --Handle all complex poisoning exposures with assistance and respond to drug information inquiries with assistance.  --Act as a liaison for the DOHMH after hours for various agencies, such as Epidemiology and Environmental Health.  --Supervise and train Poison Information Specialist, Level I.  --Upon Employment must be able to pass a Certification for Specialists in Poison Information (CSPI) exam and must maintain the re-certification.</t>
  </si>
  <si>
    <t>Apply online with a cover letter to https://a127-jobs.nyc.gov/.  In the Job ID search bar, enter: job ID number # 247192.  We appreciate the interest and thank all applicants who apply, but only those candidates under consideration will be contacted.</t>
  </si>
  <si>
    <t>Community Assistant, Bureau of STD Prevention and Control</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</si>
  <si>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DUTIES WILL INCLUDE BUT NOT BE LIMITED TO:   --Registering patients and scheduling follow-up appointments.   --Answering telephone calls and relaying messages.   --Providing results to patients and information to the public.   --Maintaining patient records and/or charts.   --Recording patient results and other information in the EMR (Electronic Medical Record) system and other records.   --Compiling statistical data and reports for distribution.</t>
  </si>
  <si>
    <t>Apply online with a cover letter to https://a127-jobs.nyc.gov/.  In the Job ID search bar, enter: job ID number # 247367.    We appreciate the interest and thank all applicants who apply, but only those candidates under consideration will be contacted.</t>
  </si>
  <si>
    <t>Procurement Analyst- II</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</si>
  <si>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</si>
  <si>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198 E 161st Street</t>
  </si>
  <si>
    <t>Tort: Bronx</t>
  </si>
  <si>
    <t>Must be permanent in the Clerical Associate title.</t>
  </si>
  <si>
    <t>9 am to 5 pm  Monday through Friday</t>
  </si>
  <si>
    <t>The New York City Conflicts of Interest Board is seeking an Attorney for its Enforcement Unit.  The Board is an independent City agency and is responsible for administering and enforcing the City's conflicts of interest, annual disclosure, and lobbyist gift laws.  (See the Board's website at http://nyc.gov/ethics).    Under the supervision of the Director of Enforcement, with some latitude for independent judgment, the successful candidate will primarily be responsible for a caseload of between 75 and 90 enforcement cases, including evaluating the legal and factual merits of potentially complex conflicts of interest law violations, writing memoranda of recommendation to the Board, drafting pleadings, negotiating settlements, and trying cases; attending monthly Board meetings; writing informational material regarding the ethics law; providing oral advice to City employees; and conducting training sessions on the conflicts of interest law.   The successful candidate must possess the maturity, discretion, and judgment necessary for the handling of a myriad of sensitive, highly confidential matters.  Also, the successful candidate must have the ability to engage in sophisticated and nuanced legal analysis and to reduce the analysis to writing in a clear, concise, and comprehensive way.</t>
  </si>
  <si>
    <t>Computer skills essential, including proficiency in Westlaw/Lexis and internet-based research.   Litigation experience preferred.</t>
  </si>
  <si>
    <t>To apply for this position, please submit your cover letter, resume, and writing sample electronically using one of the following methods:  For City Employees: Go to Employee Self-Service (ESS) - www.nyc.gov/ess. Click on Recruiting Activities &gt; Careers and search for Job ID#247193.  The writing sample should be attached to the cover letter.  For all other applicants: Go to www.nyc.gov/careers/search and search for Job ID#247193.</t>
  </si>
  <si>
    <t>All current City Employees may apply by going to Employee Self Service (ESS) http://cityshare/ess Click on Recruiting Activities/Careers and search for the specific Job ID 247211.  All other applicants, please go to www.nyc.gov/career/search and search for the specific Job ID 247211.   Please do not email, mail or fax your resume to DOI directly. Submissions of resumes does not guarantee an interview. Due to the high volume of resumes DOI receives for positions, only selected candidates will be contacted.</t>
  </si>
  <si>
    <t>EEO Director, Office of The First Deputy Commissioner</t>
  </si>
  <si>
    <t>Office of First Deputy Comm</t>
  </si>
  <si>
    <t>Apply online with a cover letter to https://a127-jobs.nyc.gov/.  In the Job ID search bar, enter: job ID number # 247404.       We appreciate the interest and thank all applicants who apply, but only those candidates under consideration will be contacted</t>
  </si>
  <si>
    <t>TEACHERS RETIREMENT SYSTEM</t>
  </si>
  <si>
    <t>Project Management Office</t>
  </si>
  <si>
    <t>All applicants must apply via ESS or NYC Careers</t>
  </si>
  <si>
    <t>To apply for this assignment, please submit your cover letter/resume/writing sample electronically using one of the following methods:  For City Employees:  Go to Employee Self-Service (ESS) - www.nyc.gov/ess.  Click on Recruiting Activities &gt; Careers and search for Job ID#247212.  For all other applicants:  Go to www.nyc.gov/careers/search and search for Job ID#247212.</t>
  </si>
  <si>
    <t>Healthy Neighborhoods Coordinator, Bureau of Environmental Disease and Injury Prevention/Healthy Homes Progam</t>
  </si>
  <si>
    <t>The Healthy Homes Program is expanding its environmental intervention efforts to address childhood asthma. As part of this expansion,  the Program was recently awarded a grant under the New York State Healthy Neighborhoods Program (HNP). The HNP seeks to reduce the burden of housing related illness and injury through a holistic, healthy homes approach. The program provides in-home assessments and interventions for asthma, tobacco cessation, indoor air quality, lead fire safety, and other environmental health hazards in high risk buildings throughout New York City.   DUTIES WILL INCLUDE BUT NOT BE LIMITED TO:   --Plan, implement, coordinate, monitor and/or evaluate the Healthy Neighborhoods Program.   --Perform difficult work in the preparation of planning documents, especially related to housing-related illnesses.   --Prepare evaluation reports, provide authoritative interpretation of complex problems, and review and reconcile quality assurance reports when needed.   --Make recommendations on policies and procedures, related to assessment and remediation of indoor home health hazards.   --Provide technical assistance/training to subordinate staff in program implementation and management, including field risk assessment services, referrals to city and state agencies, and tenant and owner engagement.   --May act as the long-term manager of a community development program, establishing and maintaining key partnerships with health care, community and social services providers</t>
  </si>
  <si>
    <t>--Undergraduate degree in public or environmental health or related social science or equivalent professional experience  --At least 1 year of field experience and housing inspection experience  --Highly organized.  --Strong written and oral communication skills.  --Ability to work both independently and as part of a team.   --Creative problem-solver, sound judgment and decision-making skills.  --Ability to work under pressure and meet deadlines.</t>
  </si>
  <si>
    <t>Apply online with a cover letter to https://a127-jobs.nyc.gov/.  In the Job ID search bar, enter: job ID # 247214.  We appreciate the interest and thank all applicants who apply, but only those candidates under consideration will be contacted.</t>
  </si>
  <si>
    <t>1) A baccalaureate degree from an accredited college; or 2) A four year high school diploma or its equivalent and an associate degree from an accredited college (or two years of coursework from an accredited baccalaureate program); and two years of satisfactory full-time experience in the field of investigation, auditing, law enforcement, security, inspection, or in a related field; or 3) Education and/or experience equivalent to 1 or 2 above.  In addition, all candidates must possess a valid New York State Driver's License.</t>
  </si>
  <si>
    <t>1.	A minimum of five years of experience conducting investigations. 2.	Experience planning and executing complex field operations. 3.	Demonstrated interest in law enforcement, criminal justice, or social service. 4.	Strong writing skills. 5.	Experience analyzing large amounts of data using Microsoft Excel or other tools. 6.	Strong communication skills, excellent judgment, and confidence discussing results of analysis. 7.	Ability to initiate and drive projects to completion with minimal guidance. 8.	Ability to work well in a team environment and take constructive criticism and feedback on a consistent basis. 9.	Highly detail oriented and organized with the ability to multi-task and work in a fast paced environment. 10.	Ability to prioritize and manage large volume of tasks. 11.	Ability to exercise discretion on sensitive or confidential matters. 12.	Familiarity with City government.</t>
  </si>
  <si>
    <t>All current City Employees may apply by going to Employee Self Service (ESS) http://cityshare/ess Click on Recruiting Activities/Careers and Search for the specific Job ID#. 247424.  All other applicants, please go to www.nyc.gov/career/search and search for the specific Job ID# 247424.   Please do not email, mail or fax your resume to DOI directly. Submissions of resumes does not guarantee an interview. Due to the high volume of resumes DOI receives for positions, only selected candidates will be contacted.</t>
  </si>
  <si>
    <t>Supervisor, Mass Hiring Unit</t>
  </si>
  <si>
    <t>Prefer candidates with extensive knowledge of NYC civil service rules and regulations.  Excellent organizational, written and verbal skills.  Candidate must have extensive supervisory experience.</t>
  </si>
  <si>
    <t>1.	Strong writing, editing, and ability to prepare professional emails, memos, letters, and reports  2.	Excellent verbal communication; active listening, conflict resolution and interpersonal skills  3.	Comfortable working in a fast paced environment and addressing unforeseen challenges 4.	Ability to analyze, assess and draw conclusions from a variety of sources 5.	Experience with investigative, legal and/or academic research  6.	Self-motivated with great attention to detail</t>
  </si>
  <si>
    <t>All current City Employees may apply by going to Employee Self Service (ESS) http://cityshare/ess Click on Recruiting Activities/Careers and Search for the specific Job ID# 247223.  All other applicants, please go to www.nyc.gov/career/search and search for the specific Job ID# 247223.   Please do not email, mail or fax your resume to DOI directly. Submissions of resumes does not guarantee an interview. Due to the high volume of resumes DOI receives for positions, only selected candidates will be contacted.</t>
  </si>
  <si>
    <t>All current City Employees may apply by going to Employee Self Service (ESS) http://cityshare/ess Click on Recruiting Activities/Careers and Search for the specific Job ID#.247224.  All other applicants, please go to www.nyc.gov/career/search and search for the specific Job ID#.247224. Please do not email, mail or fax your resume to DOI directly. Submissions of resumes does not guarantee an interview. Due to the high volume of resumes DOI receives for positions, only selected candidates will be contacted.</t>
  </si>
  <si>
    <t>Monitoring Engineer, Netcool</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</si>
  <si>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Monitoring Engineer, Netcool reporting to the IT Services Division. Responsibilities will include: Serve as technical expert and support Netcool environment; perform hands-on design and implementation, configuration, design and execution of correlation rules for alerts; plan and implement module upgrades; diagnose and resolve incidents and implement appropriate corrective actions for known errors; troubleshoot performance issues; oversee ongoing status of any incident and their corresponding problem record to ensure that identified problems are addressed and resolved; respond to and closely coordinate incident resolution and ongoing resolution status of all support requests for Netcool; develop and implement monitoring policies and standards for allocation related to the use of computing resources for various technologies such as VMs, Unix, Linux,Window servers, Network devices and applications; configure, design and implement correlation rules for alerts; work with Netcool ITNM to establish root cause alerts; ensure devices are discovered and also removed from the topology models; manage ticket creation and/or relationships for root cause and symptomatic events; and perform special projects and initiatives as assigned.</t>
  </si>
  <si>
    <t>The successful candidate should possess the following: Strong experience required (5 years) with following or similar tools: fault and performance monitoring and reporting tools such as IBM Netcool Omnibus, Netcool ITNM, Netcool TBSM,Netcool Impact; engineering experience within a large-scale, complex manager of manager (MoM) type monitoring environment and the ability to put in place an end- to end proactive event management solution; exposure to service Management/ITIL framework and concepts (Incident, Change, Asset Management); proven demonstrated troubleshooting skills (3 years); highly skilled in the implementation, integration, testing and support of distributed applications; experience with the setup, management, and optimization of servers, applications and/or databases (3 years); successful system administration and maintenance in a large enterprise environment; an understanding of web application coding built using one or more of the following: Classic ASP, ASP.NET, HTML, VB, VBScript, XML, JavaScript, VB.NET, C#, would be a plus; previous system administration or design experience with Microsoft SQL, ORACLE or DB2 is a plus; proven experience with PERL, and UNIX Shell Scripting; experience with integration and understanding of event streams in Element Management Systems such as NetIQ, AppsDynamic,Dynatrace, track; extensive IBM Netcool suite experience - Modules include Omnibus, ITNM/Precision, Impact, TBSM, TIP and Probes; experience working with VMware and an understanding of other virtualization technologies; experience working with discovery tools such as BMC ADDM, BMC Remedy and the Remedy Gateway, BMC Atrium CMDB.</t>
  </si>
  <si>
    <t>For City Employees, please go to Employee Self Service (ESS), click on Recruiting Activities &gt; Careers, and search for Job ID #247524 For all other applicants, please go to www.nyc.gov/jobs/search and search for Job ID #247524 -or-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</si>
  <si>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District Supervisor (Water &amp; Sewer Systems)</t>
  </si>
  <si>
    <t>DISTRICT SUPERVISOR (WATER &amp; S</t>
  </si>
  <si>
    <t>Water Supply/Field Oper Mgt</t>
  </si>
  <si>
    <t>1. Five years within the last ten years of full-time experience in the construction, repair, or maintenance of sewer and drainage systems and/or water supply systems including one year in a supervisor capacity; or    2. Experience which is equivalent to ''1''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</si>
  <si>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</si>
  <si>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Director, Office of Community Resilience</t>
  </si>
  <si>
    <t>The Bureau of Systems Strengthening and Access works to drive innovation and scalable solutions in behavioral health policy, practice and research in support of new and existing initiatives, and to enhance the ability of the Division to respond to, and lead, substantial changes in the delivery, payment, and policy environment surrounding mental health care services throughout the City of New York.  The Office of Community Resilience is responsible for expanding mental health responder capacity within New York City, and developing and maintaining systems for activation and deployment in cases of urgent need, natural disasters, etc. The office also leads on several strategies to promote community ties and resilience as sources of mental health, such as leading a city-wide effort to implement Mental Health First Aid.  In the event of a disaster the Office of Community Resilience deploys all mental health responders as per designation under the Incident Command System (ICS).  Reporting to the Assistant Commissioner for the Bureau of System Strengthening and Access, as the Director of the Office of Community Resilience is responsible you will:   -	Serve as the designated Incident Command System  (ICS) Liaison for the Division of Mental Hygiene, ensuring integration with the Office of Emergency Planning and Response.  -	Manage and coordinate the mental health response to public health emergencies and city-wide disasters.  -	Develop and implement systems for credentialing mental health responders.  -	Develop policies and procedures for mental health disaster response to public health emergencies and effects of disasters.  -	Develop training opportunities and public education material for mental health responders, and leaders within the general public. Includes researching and, if appropriate, applying for funding opportunities and increasing numbers trained.  -	Represent the office at professional and community meetings including but not limited to development of presentations, posters and reports.  -	Meet all requirements for the mental health portion of the Centers for Disease Control (CDC) and Health Resources and Services Administration (HRSA) grant.  Submit progress reports in a timely manner and meet all milestones.</t>
  </si>
  <si>
    <t>-	Experience in mental health aspects of disasters/ public health emergencies  -	Experience developing emergency response systems and managing emergency activities in the field  -	Knowledge of the Incident Management System  -	Excellent written and verbal communication skills  -	Strong organizational skills  -	Highly motivated and able to manage multiple and diverse work assignments.</t>
  </si>
  <si>
    <t>Apply online with a cover letter to https://a127-jobs.nyc.gov/  In the Job ID search bar, enter: job ID number # 247225.    We appreciate the interest and thank all applicants who apply, but only those candidates under consideration will be contacted.</t>
  </si>
  <si>
    <t>Digital Forensic Supervisor</t>
  </si>
  <si>
    <t>All current City Employees may apply by going to Employee Self Service (ESS) http://cityshare/ess Click on Recruiting Activities/Careers and search for the specific Job ID 247227.  All other applicants, please go to www.nyc.gov/career/search and search for the specific Job ID 247227.   Please do not email, mail or fax your resume to DOI directly. Submissions of resumes does not guarantee an interview. Due to the high volume of resumes DOI receives for positions, only selected candidates will be contacted.</t>
  </si>
  <si>
    <t>Senior Project Manager - Environmental Assessment &amp; Review</t>
  </si>
  <si>
    <t>CIVIL SERVICE TITLE:	CITY PLANNER II or III, commensurate with experience</t>
  </si>
  <si>
    <t>TAX COMMISSION</t>
  </si>
  <si>
    <t>Principal Admin Assoc</t>
  </si>
  <si>
    <t>Civ Serv &amp; Prov Employees</t>
  </si>
  <si>
    <t>Learn data entry in existing computer system for Tax Commission's core responsibility of setting assessments for real property in the City of NY and provide support.  Learn data entry in new computer system when it becomes available.  Teach and provide support for new system.  Prepare and schedule files for hearing.  Perform routine administrative work in the Operations area.  Experienced in PC software particularly Word and Excel.</t>
  </si>
  <si>
    <t>** OPEN ONLY TO EMPLOYEES WHO ARE CURRENTLY SERVING A PERMANENT PRINCIPAL ADMINISTRATIVE ASSOCIATES.  YOU MUST CLEARLY STATE YOUR CIVIL SERVICE STATUS ON YOUR RESUME OR COVER LETTER.  ALL OTHER CANDIDATES WILL NOT BE CONSIDERED.    Current City Employees:  Apply via Employee Self-Service (ESS). Go to Recruiting Activites&gt; NYC JOBS and search Job ID #247552   NOTE:  ONLY THOSE CANDIDATES UNDER CONSIDERATION WILL BE CONTACTED</t>
  </si>
  <si>
    <t>Team Leader, Bureau of School Health/SH Vision</t>
  </si>
  <si>
    <t>The Bureau of School Health (BSH) is a joint program between the Department of Education and the Department of Health and Mental Hygiene which is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Under the direct supervision of the Supervising Public Health Advisor, the Public Health Advisor II will serve as the K-1 Vision Screening Team Leader and perform the following duties:   --Supervise Public Health Advisors - Level I.   --Conduct site visits to elementary schools and community-based early childhood centers to observe the Public Health Advisors, Level I perform their duties.   --Observe and evaluate subordinate's scheduling and screening ability, efficiency, manner of dealing with children and school's personnel.   --Monitor employee's time and attendance and complete their annual Performance Evaluations.   --Meet with subordinates individually and or a group at least once per month to provide feed-back and address concerns.   --Screen specific number of children throughout the year as assigned by the program director, using a refractometer (Spot device).   --Ensure that the screening devices are in good working order.   --Monitor ASHR system to ensure all vision screening data has been uploaded as well as monitor inventory supplies and screening equipment.   --Submit requisition for repairs when necessary as well as analyze statistical data for submission of reports.   --Assist with interpreting and explaining of the Bureau of School Health's policies and procedures to appropriate personnel.   --Assist in the planning and implementation of special projects as well as research specific areas/issues that will have an effect on the program and assist senior management with other assignments as necessary.   --Perform other duties as needed.</t>
  </si>
  <si>
    <t>Apply online with a cover letter to https://a127-jobs.nyc.gov/.   In the Job ID search bar, enter: job ID number # #247234.  We appreciate the interest and thank all applicants who apply, but only those candidates under consideration will be contacted.</t>
  </si>
  <si>
    <t>Agency Attorney III</t>
  </si>
  <si>
    <t>Dep Com Legal Affairs</t>
  </si>
  <si>
    <t>None</t>
  </si>
  <si>
    <t>Environmental Investigator, Bureau of Environmental Disease and Injury Prevention</t>
  </si>
  <si>
    <t>The Bureau of Environmental Disease and Injury Prevention's (EDIP) mission is to prevent environmental disease and injury in homes, communities, and the workplace, and to protect health by promoting healthy environments and health equity. EDIP conducts research and surveillance and develops policies and programs to prevent illnesses, injuries, and death. EDIP has 2 programs - Healthy Homes and Environmental Health Assessment and Communications (EHAC). EHAC seeks a Public Health Sanitarian II to conduct the following duties:   DUTIES WILL INCLUDE BUT NOT BE LIMITED TO:   --Perform indoor environmental and suspected food poisoning investigations.   --Conduct interviews of affected parties, perform, visual inspections in residential and commercial settings, and perform environmental sampling impacted locations in accordance with established procedures.   --Prepare investigative and emergency response reports and other required documentation.   --Prepare and serves Notices of Violations where specific violations of applicable laws and regulations are found.  --Notify and counsel client and facility/ premise owner/operator regarding findings and remedial measures, and eliminate or reduce hazardous environmental conditions</t>
  </si>
  <si>
    <t>Multi-lingual</t>
  </si>
  <si>
    <t>Apply online with a cover letter to https://a127-jobs.nyc.gov/.  In the Job ID search bar, enter: job ID number # 247242.    We appreciate the interest and thank all applicants who apply, but only those candidates under consideration will be contacted.</t>
  </si>
  <si>
    <t>Associate Park Service Worker</t>
  </si>
  <si>
    <t>ASSOCIATE PARK SERVICE WORKER</t>
  </si>
  <si>
    <t>Greenthumb Program</t>
  </si>
  <si>
    <t>1. A four-year high school diploma or its education equivalent and 6 months of fulltime experience in gardening, grounds or tree maintenance, or in the building, construction or maintenance trades; or    2. One year of full-time experience in gardening, grounds or tree maintenance, or in the building, construction or maintenance trades; or    3. Education and/or experience equivalent to ''1'' or ''2'' above.    License Requirement  Possession of a Class B Commercial Driver License valid in the State of New York. There may be certain age requirements to obtain this license. Employees must maintain the Class B Commercial Driver License during their employment.</t>
  </si>
  <si>
    <t>1. Possession of Class A Commercial Driver License valid in the State of New York.   2. At least two years of supervisory experience. 3. Experience in working with diverse teams in an urban setting.  4. Excellent communication and organization skills. 5. Willing to work in inclement weather and able to perform intense and physically demanding work.  6. Background in Ecological Restoration, Urban Forestry, Gardening, Natural Area Management or related field. 7. Proficient in computer software including Microsoft Word and Excel. 8. Ability to work occasional weekends.</t>
  </si>
  <si>
    <t>ONLY CURRENT PERMANENT ASSOCIATE PARK SERVICE WORKERS ARE ELIGIBLE TO APPLY*  **The current base salary for this position is $41,060 - $47,219.  In addition, appointees to this position will receive a Heavy Duty Differential in addition to their base salary.  If you have any questions regarding this vacancy or require a reasonable accommodation during the application process, please call the Personnel Division at 212-830-7851.  NOTE: All resumes must be received no later than the last day of the posting period. ***Posting period extended to 08/19/16.  Previous applicants to this vacancy are still under consideration and do not need to reapply.</t>
  </si>
  <si>
    <t>Year-Round Parks Employees: 1) Apply through Employee Self Service (ESS) under Recruiting Activities 2) Search for Job ID#: 247558  Include your ERN on all correspondence.</t>
  </si>
  <si>
    <t>Supervisor of Motor Transport</t>
  </si>
  <si>
    <t>SUPERVISOR OF MOTOR TRANSPORT</t>
  </si>
  <si>
    <t>Qualification Requirements  License Requirements - a valid chauffeur's license issued by the New York State Bureau of Motor Vehicles;  AND  1. Seven (7) years of satisfactory experience in the operation or servicing of motor vehicles and/or motor driven equipment, including two (2) years of satisfactory experience in responsible charge of a motor vehicle or delivery service operation or a large phase thereof; or    2. Satisfactory completion of an approved 8th year of elementary school course of a satisfactory equivalent education, and five (5) years of satisfactory experience in the operation or servicing of motor vehicles and/or motor driven equipment, including two (2) years of satisfactory experience in responsible charge of a motor vehicle or delivery service operation or a large phase thereof; or    3. High school graduation, and three (3) years of satisfactory service in the operation or servicing of motor vehicles and/or motor driven equipment, including two (2) years of satisfactory experience in responsible charge of a motor vehicle or delivery service operation or a large phase thereof; or    4. A satisfactory equivalent.</t>
  </si>
  <si>
    <t>TO APPLY, PLEASE SUBMIT RESUME AND COVER LETTER TO: https://a127-jobs.nyc.gov.   JOB ID#247566   NO PHONE CALLS</t>
  </si>
  <si>
    <t>311 Technical Operations Project Manager</t>
  </si>
  <si>
    <t>The successful candidate will serve as a Technical Operations Project Manager reporting to the 311 Customer Service Center. Responsibilities will include: Provide technical project management services for 311 customer-facing technology platforms and data communications for 24/7 operations across contact center channels; coordinate multiple project management activities for technical operations; participate in development and preparation of technical documentation, reporting, and 311 business requirements; track projects from initiation to completion, ensuring that project scope, deliverables, and milestones are completed within established timeframes; engage in PMO-related functions ensuring that project plans, communications, risk management best practices, and established business processes are adhered to; serve as a technical liaison with internal and external teams and citywide partners; and perform related project management, database management, and technical support functions for special projects and initiatives as assigned.</t>
  </si>
  <si>
    <t>For City employees, please go to Employee Self Service (ESS), click on Recruiting Activities &gt; Careers, and search for Job ID# 247255.  For all other applicants, please go to www.nyc.gov/jobs/search and search for Job ID# 247255.  SUBMISSION OF A RESUME IS NOT A GUARANTEE THAT YOU WILL RECEIVE AN INTERVIEW.  APPOINTMENTS ARE SUBJECT TO OVERSIGHT APPROVAL.</t>
  </si>
  <si>
    <t>Apply online with a cover letter to https://a127-jobs.nyc.gov/.  In the Job ID search bar, enter: job ID number # 247668.    We appreciate the interest and thank all applicants who apply, but only those candidates under consideration will be contacted.</t>
  </si>
  <si>
    <t>GRANT UNIT SUPERVISOR</t>
  </si>
  <si>
    <t>The Department of Records &amp; Information Services is seeking a responsible individual to lead the team responsible for administering $1 million in grants from the New York State Local Government Records Management Improvement Fund (LGRMIF).  The program annually disperses funding to NYC mayoral agencies for projects to improve their records management programs.  With significant latitude for independent action and judgment the Unit supervisor will have overall responsibility for administering the LGRMIF program.  These responsibilities include ensuring adherence to all applicable State guidelines, guiding the application process, and closely monitoring funded projects.  The position will require familiarity with current standards and practices in records management including electronic content management and filing systems.  The supervisor serves as the primary conduit between the State program and the mayoral agencies and promulgates information through workshops, meetings, and other programs.  Strong written and oral skills are essential.  The position supervises subordinate personnel.</t>
  </si>
  <si>
    <t>1. Certified Records Manager (CRM). Five years of experience setting and implementing policy  and  managing records in complex organizations. 2. Must have overseen projects, from inception to completion, to integrate electronic record management systems with business operations 3. Five years of working with digital repositories and/or special collections. Experience with digitization projects, database management systems. 4. Excellent organizational, communication and project management skills with a track record of planning andimplementing large projects. 5.Technical skills and knowledge including current metadata schemes and standards (EAD, MODS, METS, XML/XSL and other data structure standards) relevant to the archival control of digital collections, long-term storage planning and digital asset management systems 6.Three or more years of supervisory experience.</t>
  </si>
  <si>
    <t>Click ''Apply Now''  NO E-MAILS, PHONE CALLS, FAXES OR PERSONAL INQUIRIES PERMITTED. NOTE: ONLY THOSE CANDIDATES UNDER CONSIDERATION WILL BE CONTACTED</t>
  </si>
  <si>
    <t>Day - Due to the necessary duties of this position, candidate may be required to be on call and/or work various shifts such as weekends and/or evening shifts.</t>
  </si>
  <si>
    <t>IT - Sr. Director of Application Development and Integration</t>
  </si>
  <si>
    <t>Technology &amp; Strategic Development (TSD) is the IT division within HPD. TSD is committed to transform HPD through technology by promoting productivity and eliminating manual processing; shrinking costs and increasing the pace of work.  TSD works to improve effectiveness of business processes using core applications for flawless execution.  TSD empowers decision makers with access to quality (complete and accurate) information to anticipate and pro-actively react to building, neighborhood and market conditions.  The Senior Director of Application Development and Integration (ADI) is responsible for managing all application development and integration carried out by TSD.  The candidate will report to the Executive Director of ADI.    The Senior Director will assist in formulating the organization's future direction and supporting technical initiatives.  The candidate will monitor and direct the implementation of strategic technology plans and develop solutions across multiple platforms that serve the needs of all business areas within HPD.  The candidate will work closely with other areas in the organization which includes Enterprise Architecture, Business Analysis, Visualization and Network Infrastructure.</t>
  </si>
  <si>
    <t>8+ years in the management, development and support of web applications and enterprise server environments.  5+ years in a technical role supervising technical staff.  Broad, state-of-the-art technology awareness that can be applied creatively to business problems and opportunities.  Well versed with ASP, .NET, Web services, C#, JAVA, Java Script, HTML5, JavaScript, Object-oriented coding   methodologies, and Oracle database.  Superb leadership, communication, written and interpersonal skills.  Strong organizational skills to manage a diverse project portfolio and IT resources.  Demonstrated experience in application development.  Ability to understand strategic objectives and rapidly suggest solutions.  Innovative problem-solving skills.  Strong organizational and time management skills.  Ability to communicate with and understand the needs of non-technical internal clients, and senior management.  Hands-on experience with relational database design and implementation.  Experience in a housing or real estate organization.</t>
  </si>
  <si>
    <t>Budget Office Assistant, Bureau of Budget and Revenue/Budget Administration</t>
  </si>
  <si>
    <t>Apply online with a cover letter to https://a127-jobs.nyc.gov/.  In the Job ID search bar, enter: job ID number #247698.    We appreciate the interest and thank all applicants who apply, but only those candidates under consideration will be contacted.</t>
  </si>
  <si>
    <t>NYC Regional Planning Consortium Director, Bureau of Systems Strengthening and Access</t>
  </si>
  <si>
    <t>It is the mission of the Bureau of Systems Strengthening and Access (BSSA) to drive innovation and scalable solutions in behavioral health policy, practice and research in support of new and existing initiatives, and to enhance the ability of the Division to respond to, and lead, substantial changes in the delivery, payment, and policy environment surrounding mental health care services throughout the City of New York.   Consistent with the Regional Planning Consortia (RPC) codified in the New York State Medicaid Managed Care/Family Health Plus/HIV SNP Model Contract, DOHMH has established a NYC RPC that will meet regularly to identify and address issues in the implementation of Medicaid managed behavioral healthcare, focusing on -	Access to and continuity of care -	Service efficiency, efficacy, and quality and  plan performance -	Collaboration, shared understanding and real-time consensus and problem-solving around system impact and improvement.  The NYC RPC regularly meets with multiple stakeholders including Medicaid Managed Care Plans, beneficiaries, Health Homes, Delivery System Reform Incentive Program (DSRIP) performing provider systems, behavioral health service providers, and city agencies to obtain stakeholder input on the transition.   The RPC Director will:         -	Provide direct supervision and oversight of the NYC RPC Coordinators activities.  -	Develop and implement a NYC RPC strategic plan.    -	Provide ongoing strategic direction as key issues arise in NYC RPC meetings and make recommendations to DOHMH leadership on how to address them.  -	Collaborate with other Divisions and Bureaus within DOHMH to translate and problem solve issues that arise via the RPC.  -	Collaborate with DOHMH leadership and staff engaged in health reform initiatives such as the DSRIP, Value Based Payments (VBP), and the Population Health Improvement Program  (PHIP).  -	Prepare and edit reports for DOHMH leadership.  -	Perform other duties as assigned.</t>
  </si>
  <si>
    <t>Apply online with a cover letter to https://a127-jobs.nyc.gov/  In the Job ID search bar, enter: job ID number # 247685.    We appreciate the interest and thank all applicants who apply, but only those candidates under consideration will be contacted.</t>
  </si>
  <si>
    <t>Executive Assistant to the District Attorney</t>
  </si>
  <si>
    <t>Eexcutive</t>
  </si>
  <si>
    <t>Please submit cover letter/resume electronically using one of the following methods:  CITY EMPLOYEES: Apply through Employee Self Service (ESS). www.nyc.gov/ess.  Search for Job ID #: 247686  ALL OTHER APPLICANTS: Go to www.nyc.gov/careers/search. Search for Job ID#: 247686  Only applicants scheduled for interviews will be contacted. Submission of application does not guarantee that you will receive an interview.</t>
  </si>
  <si>
    <t>Alternative to Placement (ATP) Assessor</t>
  </si>
  <si>
    <t>PROBATION OFFICER TRAINEE</t>
  </si>
  <si>
    <t>Qualification Requirements  A baccalaureate degree from an accredited college, including or supplemented by 30 semester credits in sociology, law, psychology, education, social work, criminology, rehabilitation counseling, counseling, guidance, or related courses that cover contemporary, cultural, social or psychological issues.    License Requirement A motor vehicle driver license valid in the State of New York. This license must be maintained for the duration of employment.    Peace Officer Status  Eligibility for Peace Officer status must be maintained for the duration of employment.</t>
  </si>
  <si>
    <t>Note:  New York City Residency is not required for this position; however, you must reside in New York State.</t>
  </si>
  <si>
    <t>Messaging and Collaboration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</si>
  <si>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Messaging and Collaboration Engineer reporting to the IT Services Division.   Responsibilities will include: Work with messaging and collaboration systems as they relate to all versions of MS Exchange, Office 365, Microsoft Lync, Blackberry, Right Fax, Symantec Enterprise Vault, and Clearwell and all their components, including Windows servers, Active Directory and Employee provisioning tools, Active Role Server; serve as subject matter expert for the applications mentioned above, but not limited to building out systems; perform upgrades and migrations of current systems to newer platforms; support disaster recovery activities through maintenance and testing, including coordination of disaster recover test; assist with design and manage disaster recovery plans as it relates to messaging infrastructure components; including all technical tasks such as requirements gathering, infrastructure architecture, messaging infrastructure design, pre-installation preparation, product installation and configuration; configure infrastructure and messaging technologies and help agencies with architectural reviews and network planning and design sessions, to ensure systems will work properly; advocate and practice enterprise architecture best practices related to messaging and collaborative systems; partner with architecture teams required to ensure alignment of all related architecture processes, standards, strategies, and roadmaps; document solution architectures and support information; and perform special projects and initiatives as assigned.</t>
  </si>
  <si>
    <t>The preferred candidate should possess the following: 5+ years of Microsoft Exchange Architecture and implementation, Symantec Enterprise Vault, eDiscovery systems and threat management gateways; experience in multiple infrastructure disciplines such as compute, storage, database and virtualization; knowledge of email archival systems, messaging systems, email eDiscovery systems, system administration and architecture expertise; advanced exchange 2010/2013, documentation and overall windows 2008/2012 OS skills; knowledge of PowerShell Scripting to automate deployment and configuration of Windows systems, Exchange and VMware; 5+ year experience administrating a high availability exchange 2010 DAG environment; experience in a large, geographically dispersed environment; architectural level Experience With Multi Site DAG and Exchange stretch cluster technology for Exchange disaster recovery and ancillary messaging components; understanding of DNS, WINS, DHCP and LDAP compliant directories; outlook web APP and Microsoft outlook; Blackberry 5.xx, windows mobile/active sync, exchange /2010; knowledge in SMTP and email archive solution, SAN, VM, power shell scripting; solid technical knowledge of advanced Microsoft exchange /2010, windows 2008/2012, blackberry 5.xx enterprise vault 9.xxx and 10.xxx.; excellent written and verbal communication skills; excellent analytic, organization, presentation, customer service and facilitation skills; excellent problem solving skills; and the ability to handle multiple tasks under tight deadlines.</t>
  </si>
  <si>
    <t>For City Employees, please go to Employee Self Service (ESS), click on Recruiting Activities &gt; Careers, and search for Job ID #247301 For all other applicants, please go to www.nyc.gov/jobs/search and search for Job ID #247301 -or-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</si>
  <si>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College Aide- Service Desk</t>
  </si>
  <si>
    <t>Search for the Job ID# 247303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</si>
  <si>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17 Hours Per Week (while classes are in session) 35 Hours Per Week (while classes are not in session)</t>
  </si>
  <si>
    <t>Research Scientist of Special Projects, World Trade Center Health Registry</t>
  </si>
  <si>
    <t>We appreciate the interest and thank all applicants who apply, but only those candidates under consideration will be contacted.  Apply online with a cover letter to https://a127-jobs.nyc.gov/.  In the Job ID search bar, enter: job ID number # 247710.</t>
  </si>
  <si>
    <t>DB Developer, Bureau of IT Strategy and Project Management</t>
  </si>
  <si>
    <t>** 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DB Developer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--Develop, execute, and manage Oracle PL/SQL as well as T-SQL stored program units such as a procedures, functions, packages and database triggers.   --Participate in various project and new initiative as a technical resources involving Oracle 11g/12g Server and SQL Server, as well as performing duties as documenting requirements, mapping and program logic, designing solutions, testing and implementation.   --Develop and maintain system documentation, including technical specifications, data mapping, program logic and flowcharts.   --Design and development of software using primarily PL/SQL batch processing.   --Design, develop and test reports using SSRS.   --Design, develop, and test JAVA applications.   --Learn and master database schema of complex third-party enterprise applications.   --Understand and interpret customer requirement and develop solutions to meet requirements.   --Develop and maintain system documentation, including technical specifications, data mappings, program logic, and flowchart.   --Perform additional duties and projects as assigned by management.   --Manage Role/Permissions on tablesobjects and follow other Agency Standards and procedures as required.</t>
  </si>
  <si>
    <t>-- Minimum of three (4) years' experience as an PL/SQL developer required  --Must have experience PL/SQL with Oracle 11g or 12g; T-SQL code, SSIS Packages and SSRS reports  --Demonstrated experience with production environment deployments    --Understanding of Database deployment architectures  --Excellent verbal and written communication skills   --Must be able to manage priorities and handle simultaneous demands; willingness to work in a fast paced and demanding environment  --Some experience in JAVA development preferred  --Experience in Application Development with knowledge of full software development life cycle a plus.</t>
  </si>
  <si>
    <t>Apply online with a cover letter to https://a127-jobs.nyc.gov/.  In the Job ID search bar, enter: job ID number # 247713.  We appreciate the interest and thank all applicants who apply, but only those candidates under consideration will be contacted.</t>
  </si>
  <si>
    <t>Broadcast Camera/Lighting Operator</t>
  </si>
  <si>
    <t>RADIO AND TELEVISION OPERATOR</t>
  </si>
  <si>
    <t>Qualification Requirements  Six months of full-time satisfactory experience as a radio operator, broadcast technician, repairperson or mechanic in the field of radio, television or two-way communications or broadcast trainee in a broadcasting station or performing closely related work.    License Requirement  A Motor Vehicle license valid in the State of New York may be required for some assignments. This license must be maintained for the duration of the assignment.    Special Note:  To be assigned to Assignment Level III the candidate must have, in addition to the requirements listed above, three years of satisfactory full-time experience as a broadcast technician (radio and/or television) which may include experience as a broadcast trainee in a broadcasting station.</t>
  </si>
  <si>
    <t>For City Employees, please go to Employee Self Service (ESS), click on Recruiting Activities &gt; Careers, and search for Job ID #248248 For all other applicants, please go to www.nyc.gov/jobs/search and search for Job ID #248248 -or-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</si>
  <si>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School Health Nurse Practitioner, Bureau of School Health/SH  Reproductive Health</t>
  </si>
  <si>
    <t>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The Administrative PHN, under direction of the High School Nursing Director, provide a full range of sexual and reproductive health services including, but not limited to, pregnancy tests, contraception, counseling and education.   --Provide physical examinations for sports, working papers and new admission requirements.   --Provide medical care for students who meet the criteria of any medical initiative put forth by the OSH, e.g. asthma, obesity, and diabetes initiative.   --Assist in development and administration of staff training and orientation for new Connecting Adolescents to Comprehensive Healthcare (CATCH) nurses.   --Stay abreast with policy statements, research and medical advances developed within the health community.   --Support the development of school education and prevention programs promoting health and wellness.   --Assist with developing nursing clinical policies and practices around reproductive health services.   --Supervise OSH staff in medical room.   --Participate in reproductive/family planning trainings.</t>
  </si>
  <si>
    <t>Apply online with a cover letter to https://a127-jobs.nyc.gov/  In the Job ID search bar, enter: job ID number # 248090.    We appreciate the interest and thank all applicants who apply, but only those candidates under consideration will be contacted.</t>
  </si>
  <si>
    <t>City Custodial Assistant, Bureau of Operations-Districts Operations</t>
  </si>
  <si>
    <t>Certified as a Fire Safety Director</t>
  </si>
  <si>
    <t>Apply online with a cover letter to https://a127-jobs.nyc.gov/.  In the Job ID search bar, enter: job ID number # 248091.    We appreciate the interest and thank all applicants who apply, but only those candidates under consideration will be contacted.</t>
  </si>
  <si>
    <t>Adjudications Support Aide</t>
  </si>
  <si>
    <t>Health Tribunal-Queens</t>
  </si>
  <si>
    <t>Deputy Director, Brooklyn Borough Office</t>
  </si>
  <si>
    <t>16 Court Street</t>
  </si>
  <si>
    <t>Brooklyn Office</t>
  </si>
  <si>
    <t>Special Needs Housing</t>
  </si>
  <si>
    <t>Strong preference for candidates who possess:  Knowledge of or experience working with NYC capital development sources and underwriting for affordable housing, Experience with the construction process, ability to read schematic architectural drawings and understand zoning calculations,   Ability to read and understand loan documents, experience with budgeting and project scheduling,   Proficiency using Microsoft Office suite  Demonstrated capacity for performing multiple tasks, analyzing complex processes, using independent judgment, and conducting difficult negotiations while maintaining a sense of humor.   Excellent interpersonal and communication skills.</t>
  </si>
  <si>
    <t>Technology &amp; Strategic Development (TSD) is the IT division within HPD.  TSD is committed to transform HPD through technology by promoting productivity and eliminating manual processing; shrinking costs and increasing the pace of work.  TSD works to improve effectiveness of business processes using core applications for flawless execution.  TSD empowers decision makers with access to quality (complete and accurate) information to anticipate and pro-actively react to building, neighborhood and market conditions.  TSD is seeking to fill a new Sr. Quality Assurance (QA) Specialist position.  The Sr. QA Specialist will report to the TSD QA Manager.  Through close collaboration with business analysis and technical staff, the Sr. QA Specialist will ensure the quality of IT applications.  The Sr. QA Specialist will prepare/present test plans for new and legacy IT applications, in accordance with the application business requirement definition and employ both manual and automated testing through the development and execution of test cases.  The Sr. QA Specialist will ensure compliance by following testing best practices and standards, be accountable for providing scope of work estimates, and provide QA status to the project team.  The successful candidate will demonstrate effective communication and interpersonal skills. Expert knowledge of automated test tools, as well as, working knowledge of a data base query language, Microsoft Word, Excel, Visio, Outlook and SharePoint is required.</t>
  </si>
  <si>
    <t>1. Proven experience with QA testing of large scale, multi-tiered, integrated systems.  2. Experience with performance test script set up and execution (Load Runner experience preferred).   3. Experience writing and execution manual test cases. 4. Plan test schedules or strategies in accordance with project scope or delivery dates. 5. Track and monitor bug resolution efforts. 6. Experience with automated testing (QTP experience preferred).   7. Experience with database and white box testing.  8. Experience with web based application testing.  9. Experience with Data Migration Testing, ETL, BI Tools and/or Data Warehouse testing. 10. Good understanding of SQL Server databases and constructing / executing SQL queries. 11. Ability to work independently and multi-task.  12. Strong verbal and written communication skills.</t>
  </si>
  <si>
    <t>APPLY ONLINE.</t>
  </si>
  <si>
    <t>OCME-Toxicology</t>
  </si>
  <si>
    <t>1.	If you were educated in a foreign school you must submit an evaluation of your foreign education from an approved organization with your resume. 2.	Selected candidates will be required to provide a DNA sample by swabbing</t>
  </si>
  <si>
    <t>TO APPLY, PLEASE SUBMIT RESUME AND COVER LETTER TO: https://a127-jobs.nyc.gov JOB ID#248361</t>
  </si>
  <si>
    <t>Evaluation Manager, Bureau of Alcohol and Drug Use Prevention, Care and Treatment</t>
  </si>
  <si>
    <t>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Job Description: The Research and Surveillance unit conducts alcohol and drug related research and evaluation, maintains databases, designs research protocols, produces reports, writes scientific articles for peer reviewed journals, and facilitates program and policy development.   The Bureau seeks an Evaluation Manager who will report to the Senior Director of Research and Surveillance, serving as integral part of the Unit by conducting and supervising a wide range of drug-related analyses.    Under general direction, with very wide latitude for the exercise of independent judgment and initiative, the Evaluation Manager will:  --Assist Senior Director of Research and Surveillance in the coordination and planning of drug surveillance and research efforts of BADUPCT.  --Design and conduct evaluations and research studies to determine efficacy of new initiatives to address health consequences of drug use.  --Manage the evaluation process by supervising data collection, analyses, and summarization of findings.  --Study and evaluate literature on evaluation. Write papers on research results or findings for publication.  --Review and report on findings regularly.  -Work closely with Bureau leadership to coordinate policy and programmatic interventions based on evaluation outcomes.  --Supervise and train staff epidemiologists.  --Present data and propose responses at multi-agency strategic initiatives aimed at reducing health consequences related to drug use.</t>
  </si>
  <si>
    <t>-Experience designing complex public health research studies  -Experience developing and conducting evaluations of public health initiatives  -Experience supervising multiple staff  -Experience directing multiple ongoing projects  -Proficiency with SAS, R, SQL and other statistical analysis software  -Proficiency with spatial analysis and GIS software  -Experience coordinating research efforts within work unit and with internal and external collaborators.</t>
  </si>
  <si>
    <t>Apply online with a cover letter to https://a127-jobs.nyc.gov/.  In the Job ID search bar, enter: job ID number # 248439.    We appreciate the interest and thank all applicants who apply, but only those candidates under consideration will be contacted.</t>
  </si>
  <si>
    <t>Accountable Manager</t>
  </si>
  <si>
    <t>CATCH Administrative Coordinator, Bureau of School Health/SH Reproductive Health</t>
  </si>
  <si>
    <t>Apply online with a cover letter to https://a127-jobs.nyc.gov/.  In the Job ID search bar, enter: job ID number # 248245.   We appreciate the interest and thank all applicants who apply, but only those candidates under consideration will be contacted.</t>
  </si>
  <si>
    <t>External Affairs</t>
  </si>
  <si>
    <t>1. Proven and extensive experience writing and editing press releases, media advisories, talking points, speeches, articles, pamphlets, scripts and other audio-visual materials, required.  2. Ability to coordinate press conferences and events.  3. Strong knowledge and experience working with New York City media, as well as relevant social and trade media.  4. Strong ability to condense complex and/or dense information in a brief and engaging way. 5. Strong ability to communicate ideas creatively. 6. Strong organization, professional manner, ability to meet deadlines, and attention to detail, required. 7. Ability to work with all divisions in the agency to find newsworthy stories and pitch stories and events to newspapers and television stations.  8. Public speaking ability required. 9. Knowledge of New York City government preferred. 10. Multi-language proficiency - both spoken and written - a plus. 11. Experience using Microsoft Office and knowledge of the Internet required. 12. Interest in consumer and business issues preferred.</t>
  </si>
  <si>
    <t>CITY EMPLOYEES:  1) Apply through Employee Self Service (ESS) under Recruiting Activities  2) Search for Job ID# 248455 FOR ALL OTHER APPLICANTS: 1) Go to www.nyc.gov/careers/search  2) Search for Job ID# 248455 ALONG WITH RESUME AND COVER LETTER, PLEASE UPLOAD OFFICIAL TRANSCRIPT AND WRITING SAMPLE INTO ONE DOCUMENT.  NO PHONE CALLS PLEASE. ONLY THOSE CANDIDATES CONSIDERED FOR AN INTERVIEW WILL BE CONTACTED  THE CITY OF NEW YORK IS AN EQUAL EMPLOYMENT OPPORTUNITY EMPLOYER.</t>
  </si>
  <si>
    <t>Contract Agency Audit</t>
  </si>
  <si>
    <t>To APPLY: Search for the Job ID #248461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</si>
  <si>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Real-time Surveillance Manager, Bureau of Alcohol and Drug Use Prevention, Care and Treatment</t>
  </si>
  <si>
    <t>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research and evaluation, maintains databases, designs research protocols, produces reports, writes scientific articles for peer reviewed journals, and facilitates program and policy development.   The Bureau seeks a Real-time Surveillance Manager who will report to the Senior Director of Research and Surveillance, serving as integral part of the Unit by conducting and supervising a wide range of drug-related analyses.    Under general direction, with very wide latitude for the exercise of independent judgment and initiative, the Real-time Surveillance Manager will:  -Assist Senior Director of Research and Surveillance in the coordination and planning of drug surveillance and research efforts of BADUPCT.  -Design and conduct surveillance of adverse health outcomes related to drugs using multiple real-time data sources.   -Manage syndromic surveillance and EMS surveillance and analysis.   -Initiate, design, and supervise outbreak investigations related to drugs.   -Review findings and recommend control measures.  -Supervise junior epidemiologists.  -Study and evaluate literature on real-time surveillance methodologies. Write papers and author reports on research results or findings for publication and presentation at relevant research conferences.  -Present data and propose responses at multi-agency strategic initiatives aimed at reducing health consequences related to drug use.</t>
  </si>
  <si>
    <t>-Experience conducting analyses of complex datasets  -Experience reviewing medical records and conducting outbreak investigations  -Experience developing and maintaining documentation of datasets for use by other investigators  -Proficiency with SAS, R, SQL and other statistical analysis software  -Proficiency spatial analysis and GIS software  -Experience coordinating research and surveillance efforts within work unit and with internal and external collaborators  -Desire to keep current with evolving analytic methods, statistical software, and data visualization techniques.</t>
  </si>
  <si>
    <t>Apply online with a cover letter to https://a127-jobs.nyc.gov/.  In the Job ID search bar, enter: job ID number # 248497.    We appreciate the interest and thank all applicants who apply, but only those candidates under consideration will be contacted.</t>
  </si>
  <si>
    <t>CHIEF TECHNOLOGY OFFICER</t>
  </si>
  <si>
    <t>To apply, please email your resume and cover letter including the following subject line: Chief Technology Officer to: careers@sbs.nyc.gov  Salary to commensurate with experience.    NYC RESIDENCY IS REQUIRED WITHIN 90 DAYS OF APPOINTMENT  NOTE: ONLY THOSE CANDIDATES UNDER CONSIDERATION WILL BE CONTACTED.  If you do not have access to email, mail your cover letter &amp; resume to: NYC Department of Small Business Services / Human Resources Unit 110 William Street / New York, New York 10038</t>
  </si>
  <si>
    <t>Substance Use Workforce Development Coordinator, Bureau of Alcohol and Drug Use, Prevention, Care, and Treatment</t>
  </si>
  <si>
    <t>Apply online with a cover letter to https://a127-jobs.nyc.gov/.  In the Job ID search bar, enter: job ID number # 248505.  We appreciate the interest and thank all applicants who apply, but only those candidates under consideration will be contacted.</t>
  </si>
  <si>
    <t>Contract Manager, BCD Administration</t>
  </si>
  <si>
    <t>The Bureau of Communicable Disease tracks over 73 infectious diseases and investigates outbreaks in New York City. The Bureau is looking for a highly qualified Procurement Analyst who, under the direction of the Administrative Director, will assist in the oversight and management of contracts and assist with the general administration of the Bureau.    -	Monitor and track contracting activities of the Bureau.   -	Analyze contract related documents to ensure compliance with regulations and guidelines.  -	Assist program staff in developing RFPs and preparing scope of services for various contracts.  -	Liaise with ACCO, Legal and Finance staff in executing contracts.  -	Represent Bureau in meetings with various providers and vendors.  -	Assist the Administrative director in budget analysis and preparation of grant and CTL New Needs applications.   -	Utilizing Agency and Citywide automated systems to  process and submit procurement actions.  -	Assist with preparation and submission of various financial and administrative reports.    -	Work on special projects with program staff, as needed</t>
  </si>
  <si>
    <t>Apply online with a cover letter to https://a127-jobs.nyc.gov/.  In the Job ID search bar, enter: job ID number #  248517.   We appreciate the interest and thank all applicants who apply, but only those candidates under consideration will be contacted.</t>
  </si>
  <si>
    <t>Assistant Deputy Agency Chief Contracting Officer</t>
  </si>
  <si>
    <t>Senior Analytics Developer</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</si>
  <si>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#248263 -or-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</si>
  <si>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Director of Initiatives, Bureau of Alcohol and Drug Use Prevention, Care, and Treatment</t>
  </si>
  <si>
    <t>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Bureau of Alcohol and Drug Use Prevention, Care and Treatment implements and evaluates initiatives that reduce the health consequences of alcohol and other drugs in New York City. The Director of Initiatives will develop and oversee implementation of new public health approaches to reducing the health consequences of alcohol and other drug use. With an unprecedented new funding to reduce opioid overdose deaths, the central focus of this position will be, over the next three years, to create a nonfatal overdose response system at 10 sites citywide. This will be a high level position reporting to the Assistant Commissioner with close collaboration with the Senior Directors of Research and Surveillance and Planning and Programs.  Under general direction, with wide latitude for independent judgment, the Initiatives Director will perform the following tasks:  -Provide leadership and direction for the planning, development, coordination and implementation of the nonfatal overdose responses system (NORS) project.  -Establish relationships with community-based organizations, emergency departments, and other stakeholders to gain support for the NORS.   -Plan, develop and oversee procedures for intervention design, procurement of services, intervention implementation, and evaluation.  -Interpret scientific evidence to inform intervention design and evaluation plan, policies and procedures.  -Use implementation science to support team and contracted providers to create, initiate, and maintain program.   -Design monitoring and evaluation systems to assess effectiveness of program and to modify programs as needed.   -Interpret monitoring and evaluation data to evaluate results for reporting and program modification purposes.  -Plan and carry out activities to effectively coordinate and collaborate with Senior Director of Planning and Programs and Operations Director to oversee program budget, contracted services, financial reporting.  -Manage staff who will manage contracted services, training and intervention implementation, budgets.  -Plan and carry out activities to effectively coordinate and collaborate with Senior Director of Research and Surveillance and Evaluation Manager to design and implementation evaluation; manage reporting.  -Disseminate program implementation and impact to stakeholders and in the scientific, peer-reviewed literature.  -Other duties as assigned.</t>
  </si>
  <si>
    <t>Apply online with a cover letter to https://a127-jobs.nyc.gov/.  In the Job ID search bar, enter: job ID number #248265.    We appreciate the interest and thank all applicants who apply, but only those candidates under consideration will be contacted.</t>
  </si>
  <si>
    <t>Chief, Validation Core, Bureau of the Public Health Laboratory</t>
  </si>
  <si>
    <t>The New York City Department of Health and Mental Hygiene (NYC DOHMH) Public Health Laboratory (PHL) is seeking to hire a qualified City Research Scientist IV-B to serve as a lead Scientist of clinical test and assay validation in the Virology Section.   DUTIES WILL INCLUDE BUT NOT BE LIMITED TO:   The successful candidate will fill a leading role in clinical test and assay validation in the Virology Section as well as being cross-trained as part of a cross functional key staff role.   --Supervise high level critical and complex diagnostic testing and reporting for a wide range of viruses using molecular methods as outlined by the standard operating.   --Lead validation/verification and implementation of new assays.   --Respond to public health emergency by providing surge team training and organizing urgent testing.   --Trouble-shoot and problem solve in the case of discordant results.   --Ensure all quality parameters have been met including quality control and quality assurance for all testing systems.   --Ensure staff compliance to all testing procedures.   --Assist in preparation of grant funding and budget, as well as maintaining adequate inventory.</t>
  </si>
  <si>
    <t>--Candidate must be able to demonstrate experience in state-of-the-art complex testing in the area of responsibility  --Background and experience in molecular assays.  --Must exhibit excellent written, organizational and interpersonal skills  --Must possess or be eligible for a NYSDOH Laboratory Director COQ (Certificate of Qualification); and must be qualified as a Laboratory Supervisor per NYSDOH, Part 58-1.4 of 10 NYCRR Clinical Laboratory Regulation.</t>
  </si>
  <si>
    <t>Apply online with a cover letter to https://a127-jobs.nyc.gov/.  In the Job ID search bar, enter: job ID number # 248562.   We appreciate the interest and thank all applicants who apply, but only those candidates under consideration will be contacted.</t>
  </si>
  <si>
    <t>The Fire Department of the City of New York (FDNY) seeks a full-time Assistant Deputy Agency Chief Contracting Officer (DACCO) in Fiscal Services.  Reporting directly to the DACCO, the successful candidate will: Develop procurement strategies for new and ongoing information technology (IT) initiatives. Work directly with the FDNY Bureau of Technology and Development to research and recommend best IT procurement methods through city, state and federal contracting options such as Department of Information Technology and Telecommunications, General Services Administration and Office of General Services contracts. Evaluate IT programs to determine appropriate continuation of services. Attend training, workshops and seminars related to IT service contract development and management. Provide assistance to project managers in coordinating their contracting needs. Interact with oversight agencies, other city agencies and vendors. Oversee the development and oversight of projects, including: develop, review and approve specifications for formal contracts and requirements contracts; develop and review contract addendums; develop contract responsiveness and responsibility determinations; expedite development of projects; establish project time and cost schedules; review scope and significance of project; review availability of budgeted funds; determine personnel assigned and units responsible for project completion; conduct project development meetings; and maintain a surveillance of ongoing projects to provide continuity with other related projects in development.</t>
  </si>
  <si>
    <t>Section Chief of Urban Resource Planning</t>
  </si>
  <si>
    <t>Facility Receptionist</t>
  </si>
  <si>
    <t>CLERICAL AIDE</t>
  </si>
  <si>
    <t>19 Hours per week/Day shift</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</si>
  <si>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New York City residency is not required for this position.</t>
  </si>
  <si>
    <t>Quality Assurance Inspector</t>
  </si>
  <si>
    <t>CP Qa-Safety &amp; Training</t>
  </si>
  <si>
    <t>Reporting to the Quality Assurance Administrator of Capital Projects Technical Support, the selected candidate will be responsible for auditing capital construction projects to ensure quality and timely completion.  The successful candidate will determine deficiencies, make recommendations for correction, and identify best practices. Specific responsibilities include, but are not limited to the following:   1.	Conduct physical review of construction work. 2.	Review site safety plans to ensure compliance.  3.	Conduct daily site audits to ensure adherence to contract specifications and procedural requirements.  4.	Conduct stakeholder/client interviews to ensure projects remain on time, within budget and in compliance with all applicable laws and regulations.  5.	Develop and maintain best practice log.</t>
  </si>
  <si>
    <t>1.	Exceptional leadership abilities 2.	Excellent written and verbal communication skills. 3.	Mechanical and plumbing experience a plus.</t>
  </si>
  <si>
    <t>Under the direction of the Associate Commissioner, the selected candidates will serve as Director for an assigned Borough. Responsibilities include: supervising a staff of Sr. Project Administrators and Project Administrations; managing approximately 50-60 sewer, watermain and roadway capital funded construction projects that are valued in excess of $150 million; reviewing and tracking projects from pre-design through final construction phase; and resolving operational field problems to decrease inconvenience to impacted areas. Additionally, candidates will also serve as liaison between DDC, DOT, DEP, and other client agencies as it relates to project scopes, conflicts, troubleshooting and resolving project related issues that arise.</t>
  </si>
  <si>
    <t>For City Employees, please go to Employee Self Service (ESS), click on Recruiting Activities/Careers and Search for Job ID # 248609.  Do not e-mail, mail or fax your resume to DDC directly. No phone calls will be accepted.</t>
  </si>
  <si>
    <t>Peer Coordinator</t>
  </si>
  <si>
    <t>501 New Lots Ave, Brooklyn, NY</t>
  </si>
  <si>
    <t>Linden Men's Shelter</t>
  </si>
  <si>
    <t>The NYC Department of Homeless Services seeks 1 Community Coordinator to serve as Peer Coordinator within the Adults Division Unit. The Peer Coordinator will facilitate and participate in peer support groups and raise participant awareness of existing services, pathways to recovery and help them to remove barriers that exist for access to services and supportive housing.  S/he will establish and maintain appropriate staff/clients boundaries and direct clients to the appropriate staff or department in order to address their needs. S/he will provide guidance and information to clients around the daily activity schedule, House Rules, CARF, Client Code of Conduct and Good Neighbor Policy. S/he will monitor client behavior to ensure compliance with House Rules, CARF, Client Code of Conduct and Good Neighbor Policy.  S/he will accompany and escort clients to appointments build rapport and utilize motivational interviewing strategies to support vulnerable people with moving through the stages of change and accepting an offer of housing.  S/he will monitor clients during meal times and all other activities taking place within the facility. S/he will provide guidance to clients in proper upkeep of living quarters, personal hygiene and grooming, attendance at meals, medication adherence, and participation in group activities.  S/he will also participate in and collaborate to develop a group schedule and curriculum for the clients.</t>
  </si>
  <si>
    <t>Tues.-Sat. 10:00am-6:00pm</t>
  </si>
  <si>
    <t>Scientist, Bureau of Environmental Sciences and Engineering</t>
  </si>
  <si>
    <t>The Office of Public Health Engineering (PHE) is responsible for conducting special inspections and investigations in difficult or unusual circumstances, such as water borne disease, outbreaks, drowning investigations and sewer main water breaks. The Office of Public Health Engineering through technical monitoring, surveillance and enforcement action as necessary to ensure that the drinking water, recreational water facilities and sanitary sewage conditions are in full compliance with Federal, State and City Health Code requirements are met to protect the health and safety for all the citizens of the City of New York.    DUTIES WILL INCLUDE BUT NOT BE LIMITED TO:   --Conducting research and field investigations as directed by higher-level Research scientists and the Section chief.  --Performing monitoring surveillance sampling and verification of studies &amp; reports pertaining to water quality.   --Preparing and assisting in the production and reviewing of technical reports on field inspections related to the quality of drinking and recreation water.   --Participating in the development of procedures, and conducting field surveys associated with the water supply.   --Reviewing and approving field inspections reports, evaluating field staff work performance and taking enforcement action when necessary.   --Review plans, drawings, and specifications for water facilities for the State and Bureau.   --Reviewing water purveyor data and reports for compliance with City, State and Federal mandates.   --Providing recommendations and take corrective action based on findings relative to review as needed or directed.   --Acting as a liaison to other government agencies and private organizations.</t>
  </si>
  <si>
    <t>The Bureau prefers candidates with a background in: Environmental Sciences, engineering plan and specification review; drinking and/or wastewater facility plan design; or general civil, or chemical engineering  Ideal candidate must be able to climb ladders and work in confined spaces, work in high altitudes (building roofs) in order to perform water testing.</t>
  </si>
  <si>
    <t>Apply online with a cover letter to https://a127-jobs.nyc.gov/.  In the Job ID search bar, enter: job ID number # 248288.   We appreciate the interest and thank all applicants who apply, but only those candidates under consideration will be contacted.</t>
  </si>
  <si>
    <t>Deputy Commissioner for Traffic Operations</t>
  </si>
  <si>
    <t>34-02 Queens Boulevard Long Is</t>
  </si>
  <si>
    <t>Tf. Eng./Elect Shop</t>
  </si>
  <si>
    <t>All resumes are to be submitted electronically.  Current City Employees:   Please log into Employee Self Service (ESS) at https://hrb.nycaps.nycnet, follow the Careers link and search for Job ID number 248110.  All other applicants: Please go to www.nyc.gov/careers/search and search for Job ID Number 248110.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</si>
  <si>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INDUSTRIAL HYGIENIST 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</si>
  <si>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Environmental Health and Safety Division is seeking to hire an energetic and motivated individual to join our team of professionals in our continued success in ensuring and maintaining a hazard free work environment. Under supervision, the Industrial Hygienist II will be responsible for conducting environmental, safety and health inspections and assessments; ensuring full compliance with Federal, State and City environmental and occupational health and safety regulations for employees and facilities engaged in water and sewer maintenance and repairs; preparing and submitting complete and accurate assessment reports; tracking and maintaining various environmental health and safety records; researching and reviewing Occupational Safety and Health Administration (OSHA), Public Employee Safety and Health (PESH), NYS Department of Environmental Conservation (DEC), and other regulations and policies; conducting follow-ups of health and safety monitoring; investigating injury and illness accidents/incidents; supervising Environmental Health and Safety contractors; assisting facility to implement successful corrective actions associated with audits, environmental release reports, accident reports, and notice of violations. Additional duties include field and office responsibilities; job safety analyses; recommendations for engineering controls and personal protective equipment (PPE); review of health and safety plans; develop and assist in the implementation of Standard Operating Procedures (SOPs); prepare presentations and conduct applicable employee training as required by the Bureau of Environmental Health and Safety.</t>
  </si>
  <si>
    <t>Familiarity with or experience in the following;  Applicable OSHA and EPA regulations Knowledge of OSHA 29 CFR 1910 and 29 CFR 1926 Job Hazard Assessments Illness and injury investigations Proficiency in Microsoft Office. Operating IH equipment Excellent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</si>
  <si>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</si>
  <si>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</si>
  <si>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Section Chief of Water Resource Modeling</t>
  </si>
  <si>
    <t>Asset Mgmt/Bklyn Muni Bldg</t>
  </si>
  <si>
    <t>High Pressure Plant Tenders, under direct supervision, tend oil, gas or coal fired high-pressure boilers, incinerator furnaces and related equipment, and assist in the maintenance and repair of this equipment. May be assigned to inspect, maintain and repair heating, ventilation, refrigeration, air conditioning and related auxiliary systems and equipment. They hand fire high-pressure boilers using solid fuels, and stoker equipment and incinerator furnaces using burnable refuse; clean fires; tend and operate stoker equipment, oil-, gas-, or coal-fired high-pressure boilers and incinerator furnaces, and related equipment; maintain, clean, repair and assist in the inspection and testing of high-pressure boilers, incinerators, auxiliaries and related equipment; maintain, clean, repair and/or tend to, and assist in the inspection and testing of equipment and systems used in heating, ventilation, refrigeration, air conditioning and related auxiliary equipment, such as cooling towers, air handlers, chilled water pumps, air cleaners and filters, fans, heat exchangers, tubes, air treatment assemblies, humidifiers/dehumidifiers, and controls; may dismantle and/or assemble equipment associated with heating, ventilation, refrigeration, air conditioning and mechanical systems to make it operational; requisition parts as required; and may operate a motor vehicle. All High Pressure Plant Tenders perform related work.</t>
  </si>
  <si>
    <t>Please go to www.nyc.gov/jobs or www.nyc.gov/ess for current NYC employees and search for Job ID#: 248117 NO PHONE CALLS, FAXES OR PERSONAL INQUIRIES PERMITTED. NOTE: ONLY THOSE CANDIDATES UNDER CONSIDERATION WILL BE CONTACTED</t>
  </si>
  <si>
    <t>All current City Employees may apply by going to Employee Self Service (ESS) http://cityshare/ess Click on Recruiting Activities/Careers and search for the specific Job ID 248293.  All other applicants, please go to www.nyc.gov/career/search and search for the specific Job ID 248293. Please do not email, mail or fax your resume to DOI directly. Submissions of resumes does not guarantee an interview. Due to the high volume of resumes DOI receives for positions, only selected candidates will be contacted.</t>
  </si>
  <si>
    <t>Project Manager, Bureau of  Facilities Planning &amp; Administrative Services: Facilities Planning &amp; Management Unit</t>
  </si>
  <si>
    <t>--	Proficient with AutoCad, Revit, Adobe Suite, MS Word, Excel.   --	Archibus, 3D max, Sketch Up, Microsoft Access, Lumien; strong interpersonal, organizational, verbal and writing skills a plus.</t>
  </si>
  <si>
    <t>Apply online with a cover letter to https://a127-jobs.nyc.gov/.  In the Job ID search bar, enter: job ID number # 248131.  We appreciate the interest and thank all applicants who apply, but only those candidates under consideration will be contacted.</t>
  </si>
  <si>
    <t>Evaluation Analyst, Bureau of Alcohol and Drug Use Prevention, Care and Treatment</t>
  </si>
  <si>
    <t>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The Bureau seeks an Evaluation Analyst who will report to the Evaluation Manager to assist with the evaluation of new initiatives.  Under direction, with wide latitude for the exercise of independent judgment and initiative, the Evaluation Analyst will:  -Design questionnaires and implement evaluation studies.  -Conduct baseline interviews with participants, and coordinate follow up interviews at three, six, and 12-months after enrollment.  -Maintain and review records of collected evaluation data.  -Collect data for evaluation studies and conduct analyses related to the evaluation studies.  -Prepare reports for senior managers and publications based on findings from analyses.  -Work closely with Bureau leadership and staff to collaborate on and coordinate analysis and research.</t>
  </si>
  <si>
    <t>--S/he will have experience conducting field-based evaluations, specifically of pilot projects  --Developing and maintaining documentation of datasets for use by other investigators  --Proficiency with SAS, SUDAAN, SQL, and other statistical analysis software; and graduate level work experience in data analytic techniques, mathematics, statistics, measures of association, or related data analysis fields.</t>
  </si>
  <si>
    <t>Apply online with a cover letter to https://a127-jobs.nyc.gov/.  In the Job ID search bar, enter: job ID number # 248299.    We appreciate the interest and thank all applicants who apply, but only those candidates under consideration will be contacted.</t>
  </si>
  <si>
    <t>ASSOCIATE PROJECT MANAGER I</t>
  </si>
  <si>
    <t>Environmental Health &amp; Safety Officer- Associate Water Use Inspector II</t>
  </si>
  <si>
    <t>ASSOCIATE WATER USE INSPECTOR</t>
  </si>
  <si>
    <t>58-52 Grand Ave, Maspeth Queen</t>
  </si>
  <si>
    <t>Meter Testing Station</t>
  </si>
  <si>
    <t>1. Three years of satisfactory full-time mechanical experience in plumbing or in water use inspection, one year of which shall have been in a supervisory capacity; or    2. Education and/or experience equivalent to ''1'' above.</t>
  </si>
  <si>
    <t>Candidate must have experience as a Water Use Inspector and knowledge of associated field work; organizational, administrative and communication skills; working knowledge of Microsoft Office.</t>
  </si>
  <si>
    <t>Appointments are subject to OMB approval.   For additional information about DEP visit us at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</si>
  <si>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button'' now</t>
  </si>
  <si>
    <t>Accounts Receivable Associate</t>
  </si>
  <si>
    <t>BOOKKEEPER</t>
  </si>
  <si>
    <t>Fiscal Services</t>
  </si>
  <si>
    <t>Project &amp; Design Coordinator</t>
  </si>
  <si>
    <t>www.nyc.gov/parks  NOTE: All resumes must be received no later than the last day of the posting period.</t>
  </si>
  <si>
    <t>City employees: 1) Apply through Employee Self Service (ESS) under Recruiting Activities 2) Search for Job ID#: 249361  Include your ERN on all correspondence.  For all other applicants: 1) Go to www.nyc.gov/careers/search    2) Search for Job ID#: 249361</t>
  </si>
  <si>
    <t>Search for the Job ID # 248319  External Candidates please go to www.nyc.gov/careers Current NYC employees please go to www.nyc.gov/ess  ALL APPLICATIONS MUST BE SUBMITTED VIA THE ABOVE ONLINE PORTALS. SUBMISSION OF AN APPLICATION DOES NOT GUARANTEE AN INTERVIEW. ONLY CANDIDATES UNDER CONSIDERATION WILL BE CONTACTED. *If you do not have access to a personal computer, please visit your local library*</t>
  </si>
  <si>
    <t>Deputy Commissioner of Environmental Health Services</t>
  </si>
  <si>
    <t>DEPUTY COMMISSIONER (HEALTH)</t>
  </si>
  <si>
    <t>EH Commissioner's Office</t>
  </si>
  <si>
    <t>Apply online with a cover letter to https://a127-jobs.nyc.gov/.  In the Job ID search bar, enter: job ID number # 248320.   We appreciate the interest and thank all applicants who apply, but only those candidates under consideration will be contacted.</t>
  </si>
  <si>
    <t>Apply online with a cover letter to https://a127-jobs.nyc.gov/   In the Job ID search bar, enter: job ID number # 248136.  We appreciate the interest and thank all applicants who apply, but only those candidates under consideration will be contacted.</t>
  </si>
  <si>
    <t>HR Project Manager, Bureau of Human Resources and Labor Relations</t>
  </si>
  <si>
    <t>Apply online with a cover letter to https://a127-jobs.nyc.gov/.  In the Job ID search bar, enter: job ID number # 248152.   We appreciate the interest and thank all applicants who apply, but only those candidates under consideration will be contacted.</t>
  </si>
  <si>
    <t>OCP/Prog Eval, Re-Engin &amp; Rev.</t>
  </si>
  <si>
    <t>Please go to www.nyc.gov/careers and search for Job ID # 248325 For current City employees please go to www.nyc.gov/ess and log into Employee Self Service. NO PHONE CALLS, FAXES OR PERSONAL INQUIRIES PERMITTED. NOTE: ONLY THOSE CANDIDATES UNDER CONSIDERATION WILL BE CONTACTED.</t>
  </si>
  <si>
    <t>Medicolegal Investigator I</t>
  </si>
  <si>
    <t>MEDICOLEGAL INVESTIGATOR (OCME</t>
  </si>
  <si>
    <t>Qualification Requirements 1. A New York State license as a Physician Assistant with current Registration Certificate issued by New York State. OR 2. A current New York State license to practice as a certified Registered Nurse Practitioner.  For Assignment to Level II In addition to meeting the ''Qualification Requirements'' above, to be assigned to Assignment Level II candidates must have one year of satisfactory full-time experience as a Medicolegal Investigator  For Assignment to Level III In addition to meeting the ''Qualification Requirements'' above, to be assigned to Assignment Level III, candidates must have at least four additional years of full-time satisfactory experience as a Medicolegal Investigator.   NOTE:  1- Registry or Board Certification by the American Board of Medicolegal Death Investigators (ABMDI); this certification must be obtained within one year of appointment to the title and must be maintained thereafter.  2- Possession of a Motor Vehicle Driver license valid in the State of New York at the time of appointment.  This license must be maintained for the duration of this employment.</t>
  </si>
  <si>
    <t>TO APPLY, PLEASE SUBMIT RESUME AND COVER LETTER TO: https://a127-jobs,nyc.gov.   JOB ID #248153  NO PHONE CALLS PLEASE</t>
  </si>
  <si>
    <t>There is no residency requirement.</t>
  </si>
  <si>
    <t>Research Scientist for Mental Health Outcomes, World Trade Center Health Registry</t>
  </si>
  <si>
    <t>Apply online with a cover letter to https://a127-jobs.nyc.gov/   In the Job ID search bar, enter: job ID number # 247944.  We appreciate the interest and thank all applicants who apply, but only those candidates under consideration will be contacted.</t>
  </si>
  <si>
    <t>CATCH LYFE Coordinator, Bureau of School Health/SH Reproductive Health</t>
  </si>
  <si>
    <t>The Office of School Health (OSH) is a joint Program of the Department of Education and the Department of Health and Mental Hygiene responsible for promoting the health of the 1.2 million school children enrolled in approximately 1,800 public and non 'public schools in the New York City. OSH has health records on all these students and collects vital health and wellness information in the Automated Student Health Record System. The OSH Adolescent Health Program manages, among other programs, in-school reproductive health programs at the high school level. These programs include the 1) Connecting Adolescents to Comprehensive Healthcare (CATCH) Program which offers in-school pregnancy tests, emergency contraception, hormonal contraception and referrals for reproductive health care by OSH staff in the school medical rooms; 2) School-Based Health Clinics, which offer comprehensive primary care services that include mental health and reproductive health as critical components of adolescent health care services and 3) Chancellor's Initiative which is a $30Million project to develop and build 20 SBHC's over the course of 3 years.    Under the direction of the Director of CATCH Foster Care, the CATCH LYFE Community Coordinator will be responsible for coordinating all aspects of the development and implementation of sexual and reproductive health services for expectant and parenting students, as well as services for students in foster care. The overarching goal of the position is to strengthen the coordination of community resources by systematically identifying and engaging expectant and parenting teens; assessing their health, education and social assets and risk factors; and linking students to needed services. Duties include but are not limited to the following:  --In collaboration with partners, conduct annual needs and resource assessments.   --Inventory existing linkages and establish new formal and informal linkages to services where gaps exist.   --In collaboration with NYC DOE LYFE Program, provide sexual and reproductive health education to program participants.   --Responsible for providing linkage between CATCH Program services, SBHC services and LYFE program services as needed.   --In collaboration with CATCH leadership, assess ways to track and collect data.   --Submitting required reports to leadership in a timely manner.   --Regularly reviewing the goals and direction of the program services and recommend modifications or new direction as indicated.   --Participating in the preparation of reports and presentations as needed.   --Managing relationships with key stakeholders including CATCH staff, SBHC staff, and foster care agencies. .  --Participating in demonstrating program efficacy and accountability and identifying best program practices.</t>
  </si>
  <si>
    <t>--Master's degree in social work, public health or related field  --Demonstrated experience collaborating with stakeholders in the community, schools and school based health centers  --Experience working with expectant and parenting teens  --Experience providing sexual and reproductive health education to adolescents through both group and individual interventions  --Excellent analytic writing and oral communication skills with strong presentation skills  --Familiarity with the NYC School based health centers and NYC DOE high school systems  --Knowledge of family planning and sexual and reproductive health preferred  -- Bi-lingual Spanish preferred  --Ability to work cooperatively   --Creative and well organized, with good follow through to complete assignments</t>
  </si>
  <si>
    <t>Apply online with a cover letter to https://a127-jobs.nyc.gov/.  In the Job ID search bar, enter: job ID number # 248160.    We appreciate the interest and thank all applicants who apply, but only those candidates under consideration will be contacted.</t>
  </si>
  <si>
    <t>Hoists &amp; Rigging Inspector</t>
  </si>
  <si>
    <t>INSPECTOR (HOISTS AND RIGGING)</t>
  </si>
  <si>
    <t>280 Broadway, 5th Floor, N.Y.</t>
  </si>
  <si>
    <t>Cranes &amp; Derricks</t>
  </si>
  <si>
    <t>License Requirements  1. A Motor Vehicle Driver License valid in the State of New York. This license must be maintained for the duration of employment.  2. At the time of appointment to certain positions candidates may have to qualify for appointment as Special Patrolman. The Special Patrolman status must be maintained for the duration of employment in that position.    1. Five years of full-time satisfactory experience in one or a combination of the following: as a rigger handling gear and equipment in the hoisting and rigging business; as an inspector of hoists and rigging; as a licensed crane operator; or as a crane mechanic; or  2. At least three years of experience, as described in ''1'' above, and a combination of the following, sufficient to equal a total of five years of acceptable experience:  (a) Education leading to a baccalaureate degree in Civil Engineering or Mechanical Engineering from an accredited college or university, accredited by regional, national, professional or specialized agencies recognized as accrediting bodies by the U.S. Secretary of Education and by the Council for Higher Education Accreditation (CHEA), which will be credited on the basis of one year of acceptable experience for each 30 semester credits of this education.  (b) Apprenticeship in the hoisting and rigging trade, which will be credited on the basis of six months of acceptable experience for each year of this apprenticeship experience.</t>
  </si>
  <si>
    <t>A valid New York State Department of Motor Vehicles Driver's License maintained for the duration of employment.  At the time of appointment, all candidates residing in New York City must apply to receive Special Patrolman Status.</t>
  </si>
  <si>
    <t>For Non-City/External Candidates: Visit www.nyc.gov/jobs/search and search for the specific Job ID #.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</si>
  <si>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PRESIDENT BOROUGH OF MANHATTAN</t>
  </si>
  <si>
    <t>Policy</t>
  </si>
  <si>
    <t>Preferred experience, abilities, attributes:   Graduate level degree in related area. A minimum of three (3) years of experience in government, a public policy non-profit organization, or relevant investigative, analytical and writing experience.  Knowledge of experience in the field of technology/economic  development  Exceptional writing and supervisory skills.  Demonstrated ability to explain complex policy matters in simple language (i.e., written reports or policy briefs).  A track record of working successfully with government officials (including staff) or public policy advocates.  Familiarity with the current policy issues most relevant to New York City.  The ability to work under pressure in a fast-paced government office; an eagerness to be supportive of colleagues and to work collaboratively;  Strong interest in current events and in the everyday concerns of the people of New York City.</t>
  </si>
  <si>
    <t>Vision Screening Assistant, Bureau of School Health/SH Vision</t>
  </si>
  <si>
    <t>The Bureau of School Health (OSH) is a joint program of the Department of Education and the Department of Health and Mental Hygiene responsible for promoting the health of the 1.3 million school children enrolled in approximately 1,800 public and non-public schools in New York city; they advocates for the health and well-being of the children and adolescents of New York city; OSH has been the provider of public health services in the schools for 100 years.   DUTIES WILL INCLUDE BUT NOT BE LIMITED TO:   --Assisting in setting up and breaking down vision screening equipment for vision examinations.   --Recording, tallying and entering screening data accurately into Automated Students Health Record (ASHR).  --Preparing packets for parents of children who fail screenings.   --Assisting in follow-ups.   --Getting updated phone numbers from schools for children who fail the screening examinations.  --Maintaining and transporting equipment to and from schools.  --Communicating with children and staff in a courteous manner.   -- Assisting Screening Team Leader as directed.</t>
  </si>
  <si>
    <t>Apply online with a cover letter to https://a127-jobs.nyc.gov/  In the Job ID search bar, enter: job ID number # 248165.   We appreciate the interest and thank all applicants who apply, but only those candidates under consideration will be contacted.</t>
  </si>
  <si>
    <t>Apply online with a cover letter to https://a127-jobs.nyc.gov/  In the Job ID search bar, enter: job ID number # 247959.    We appreciate the interest and thank all applicants who apply, but only those candidates under consideration will be contacted.</t>
  </si>
  <si>
    <t>241A Cross River Road</t>
  </si>
  <si>
    <t>East of Hudson North</t>
  </si>
  <si>
    <t>Senior SharePoint Developer</t>
  </si>
  <si>
    <t>Information Systems-Admin</t>
  </si>
  <si>
    <t>For a list of all upcoming civil service exams with regards to the posting title or any other title, please visit:  http://www.nyc.gov/html/dcas/html/work/exam_monthly.shtml</t>
  </si>
  <si>
    <t>For City employees: Go to Employee Self-Service (ESS) - www.nyc.gov/ess and search for Job ID# 248920 For all other applicants: Go to https://a127-jobs.nyc.gov and search for Job ID# 248920 Submission of a resume is not a guarantee that you will receive an interview. Only those candidates under consideration will be contacted.</t>
  </si>
  <si>
    <t>Microbiologist, Bureau of Veterinary and Pest Control/Vector Surveillance</t>
  </si>
  <si>
    <t>The Bureau of Veterinary and Pest Control Services promotes and protects the health and quality of life for New York City residents and visitors by ensuring an environment free from animal-borne diseases, hazards and nuisances by controlling and regulating animals. We are recruiting Associate Laboratory Microbiologist L-I for a new program that will control mosquitoes and reduce the risk of Zika infection from mosquitoes in New York City.   DUTIES WILL INCLUDE BUT NOT BE LIMITED TO:   --Maintaining and operating standard laboratory equipment Classifying arthropods of medical importance to species level.  --Identifying field collected mosquitoes to species and pooling them for PCR-based disease analysis.  --Recording and interpreting mosquito identification and testing results.  -- Preparing mosquito specimens for host preference study (blood-meal analysis).  --Conducting searches on identified topics relevant to the entomological research.  --Maintaining laboratory records and inventory for supplies and reagents.</t>
  </si>
  <si>
    <t>A degree in one of the following subjects would be a plus: Entomology, Biology or Microbiology</t>
  </si>
  <si>
    <t>Apply online with a cover letter to https://a127-jobs.nyc.gov/  In the Job ID search bar, enter: job ID number # 248166.  We appreciate the interest and thank all applicants who apply, but only those candidates under consideration will be contacted.</t>
  </si>
  <si>
    <t>Apply online with a cover letter to https://a127-jobs.nyc.gov/.  In the Job ID search bar, enter: job ID number # 248168.    We appreciate the interest and thank all applicants who apply, but only those candidates under consideration will be contacted.</t>
  </si>
  <si>
    <t>Portal Developer</t>
  </si>
  <si>
    <t>The Fire Department, City of New York (FDNY), seeks a full-time Portal Developer in the Bureau of Technology and Development Systems. Reporting directly to the Computer Systems Manager, the successful candidate will: Be responsible for the software development using Java J2EE frameworks especially ADF, Struts and JSPs. Also, provide support of web-based properties and applications used by uniformed and administrative members throughout the enterprise, including content management system, document management system, and frontend integration using CSS3 and jQuery and backend integration of WebCenter Portal.</t>
  </si>
  <si>
    <t>The Portal Developer must have: Experience with Oracle WebCenter, Oracle BPM, Oracle ADF, Java, Drupal and Adobe ColdFusion. Knowledge of mobile platform development and integration. Ability to evaluate and understand existing development methods in conjunction with new needs.</t>
  </si>
  <si>
    <t>NON-CITY EMPLOYEES/EXTERNAL CANDIDATES PLEASE GO TO https://a127-jobs.nyc.gov/  CITY EMPLOYEES MUST APPLY VIA EMPLOYEE SELF SERVICE https://a127-ess.nyc.gov/</t>
  </si>
  <si>
    <t>504 Coordinator</t>
  </si>
  <si>
    <t>Qualification Requirements 1. A baccalaureate degree from an accredited college and four years of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Education and/or experience equivalent to ''1'' above. However, all candidates must be high school graduates or possess a high school equivalency diploma and have two years of full-time experience in a broad administrative or policy-making capacity as described in ''1'' above.</t>
  </si>
  <si>
    <t>Do you have knowledge of the Americans with Disabilities Act (ADA)? (Yes / No) Do you have knowledge of physical accessibility and reasonable accommodations for employees and the public? (Yes/No)  Do you have knowledge of HUD Regulations; Section 504 of the Rehabilitation Act, Universal Federal Accessibility Standards guidelines and Fair Housing requirements? (Yes/No) Do you have knowledge of Federal and State regulations governing accessibility to residential buildings and housing  Civil rights legislation.(Yes/No) Are you proficient using Microsoft Office suite? (Yes/No) Do you have experience working with community groups and maintaining relationships with other government partners and human services providers within the community? (Yes/No)   Preferred skills also include a demonstrated capacity for performing multiple tasks, ability to work collaboratively inside and outside of the agency, and using independent judgment.   Must possess excellent interpersonal and communication skills.</t>
  </si>
  <si>
    <t>Master Control Operator</t>
  </si>
  <si>
    <t>For City Employees, please go to Employee Self Service (ESS), click on Recruiting Activities &gt; Careers, and search for Job ID #248215 For all other applicants, please go to www.nyc.gov/jobs/search and search for Job ID #248215 -or-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</si>
  <si>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Senior ETL Developer</t>
  </si>
  <si>
    <t>The New York City Department of Corrections (DOC) is one of the largest municipal jail systems in the United States.  It provides for the care, custody, and control of persons accused of crimes or convicted and sentenced to one-year or less of jail time.  The DOC operates 12 inmate facilities, nine of which are located on Rikers Island.  In addition, the department operates two hospital prison wards (Bellevue and Elmhurst hospitals) and court holding facilities in Criminal, Supreme, and Family Court in each borough.    The Senior ETL Developer will serve as a Senior datastage ETL Developer in the Information Technology Division and will work with a team to deliver ETL jobs that load data warehouse systems, provide production support for existing ETL batch jobs and datawarehouse, create technical design documents, and mentor Junior ETL Developer (s). The successful candidate will have the opportunity to contribute to the evolution of the system's architecture and technology, as well as the continual improvement of development processes.  Selected candidate will also be responsible for reviewing functional requirements and technical specifications and documents; ensures that defined architecture, coding standards and best practices are followed.  He/she will also perform development and design activities for ETL &amp; Data Integration, Query Optimization as well as supports UAT process and participates in System Integration testing.</t>
  </si>
  <si>
    <t>For City employees: Go to Employee Self-Service (ESS) - www.nyc.gov/ess and search for Job ID# 248925 For all other applicants: Go to https://a127-jobs.nyc.gov and search for Job ID# 248925  Submission of a resume is not a guarantee that you will receive an interview. Only those candidates under consideration will be contacted.</t>
  </si>
  <si>
    <t>The Bureau of School Health (BSH) is a joint program between the Department of Education and the Department of Health and Mental Hygiene which is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--Contacting and scheduling vision screening services with school administrators and nurses.   --Performing primary vision screening tests and referring students accordingly.   --Entering screening data into the student health record (ASHR).   --Assisting with the interpretation and explanation of OSH's policies and procedures to appropriate personnel.   --Collecting and analyzing data for submission of reports.   --Supervising screening team members in the performance of their duties, monitoring time and attendance and making appropriate recommendations.   --Ensuring screening equipment is in good working order.</t>
  </si>
  <si>
    <t>Apply online with a cover letter to https://a127-jobs.nyc.gov/.   In the Job ID search bar, enter: job ID number # 248216.  We appreciate the interest and thank all applicants who apply, but only those candidates under consideration will be contacted.</t>
  </si>
  <si>
    <t>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  Must be permanent in the Computer Specialist Software title.</t>
  </si>
  <si>
    <t>Must be permanent in the Computer Associate Software title.</t>
  </si>
  <si>
    <t>Project Specialist - Disaster Recovery</t>
  </si>
  <si>
    <t>Labor Monitoring Unit</t>
  </si>
  <si>
    <t>Strong critical thinking, organizational, writing and interpersonal communication skills;  Ability to work independently and in teams;  Detail oriented with strong analytical skills  Prior compliance, enforcement and/or investigative experience;  Knowledge of federal, state and local labor law mandates;  Computer proficiency in Microsoft Word and Excel and ability to learn new computer systems required.</t>
  </si>
  <si>
    <t>Facilities Assistant</t>
  </si>
  <si>
    <t>Please submit cover letter/resume electronically using one of the following methods:  CITY EMPLOYEES: Apply through Employee Self Service (ESS). www.nyc.gov/ess.                                       Search for Job ID #: 248220 ALL OTHER APPLICANTS: Go to www.nyc.gov/careers/search. Search for Job ID#: 248220  Only applicants scheduled for interviews will be contacted. Submission of application does not guarantee that you will receive an interview.</t>
  </si>
  <si>
    <t>40 hours per week/Day shift</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</si>
  <si>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New York City residency is not required for this position.</t>
  </si>
  <si>
    <t>School Mental Health Evaluation Specialist, Bureau of Children, Youth &amp; Families</t>
  </si>
  <si>
    <t>Apply online with a cover letter to https://a127-jobs.nyc.gov/.  In the Job ID search bar, enter: job ID number # 248054.  We appreciate the interest and thank all applicants who apply, but only those candidates under consideration will be contacted.</t>
  </si>
  <si>
    <t>Court Clerk</t>
  </si>
  <si>
    <t>Health Tribunal-Bronx</t>
  </si>
  <si>
    <t>Please click on the ''Apply Now'' button</t>
  </si>
  <si>
    <t>Public Health Nurse, Bureau of Sexually Transmitted Disease Control (BSTDC)</t>
  </si>
  <si>
    <t>--Specialization in family or women's health; prior experience in public health and sexually transmitted diseases  --Expertise in planning and logistics coordination  --excellent interpersonal and communication skills; especially working with adolescents</t>
  </si>
  <si>
    <t>Apply online with a cover letter to https://a127-jobs.nyc.gov/  In the Job ID search bar, enter: job ID number # 248885.   We appreciate the interest and thank all applicants who apply, but only those candidates under consideration will be contacted.</t>
  </si>
  <si>
    <t>Data Analyst, Bureau of HIV/AIDS Prevention and Control/HIV/AIDS Prevention</t>
  </si>
  <si>
    <t>Hiring Rate:  $57,969.00  Flat Rate  Onboard After One Year:  $63,765.00 - $70,142.00  (Annual)    The HIV Prevention Program in BHIV has an opening for an Evaluation Specialist/Data Analyst.   Under the direction of the Senior Data Analyst and in collaboration with other BHIV staff, the Evaluation Specialist/Data Analyst will be responsible for coordinating evaluation activities and managing data collection/monitoring.  DUTIES WILL INCLUDE BUT NOT BE LIMITED TO:  - Assist in the identification of data elements needed to monitor and evaluate funded agencies  - Help coordinate integration of new data elements into the BHIV data collection system, eSHARE - Clean, manage and analyze data using analytic software packages using programming language (SAS, or STATA) to determine accuracy and appropriateness of service provision  - Assist project officer staff to provide technical assistance to funded service providers on entering and submitting monthly data into eSHARE or other BHIV approved data reporting systems  - Act as point of contact for Prevention Program and Bureau staff data requests - Understand all data reporting requirements and all program monitoring requirements of the demonstration project and ensure that all reporting requirements are met in an accurate, timely and complete fashion  - Aid in the preparation of monthly and quarterly reports of demonstration project activities, and help produce presentations and/or papers, and abstracts describing the project</t>
  </si>
  <si>
    <t>--Master's or Ph.D. or other advanced degree in epidemiology, statistics, public health, or related field  --Preferred candidates will have strong analytical skills and reasoning  --strong written and oral communication skills; working knowledge of SAS, and/or STATA, as well as Access and other MS Office software  --proven experience and experience in managing, cleaning, analyzing, and reporting on quantitative data, particularly large datasets  Strong project management skills  --Experience with, or interest in, writing manuscripts for peer-reviewed journals  --Ability to work as a member of a team.</t>
  </si>
  <si>
    <t>Apply online with a cover letter to https://a127-jobs.nyc.gov/   In the Job ID search bar, enter: job ID number # 248911.  We appreciate the interest and thank all applicants who apply, but only those candidates under consideration will be contacted.</t>
  </si>
  <si>
    <t>Apply online with a cover letter to https://a127-jobs.nyc.gov/  In the Job ID search bar, enter: job ID number # 249023.</t>
  </si>
  <si>
    <t>The Office of Public Health Engineering (PHE) is responsible for conducting special inspections and investigations in difficult or unusual circumstances, such as water borne disease, outbreaks, drowning investigations and sewer main water breaks. The Office of Public Health Engineering through technical monitoring, surveillance and enforcement action as necessary to ensure that the drinking water, recreational water facilities and sanitary sewage conditions are in full compliance with Federal, State and City Health Code requirements are met to protect the health and safety for all the citizens of the City of New York. This position will report directly to the Senior Field Supervisor.  DUTIES WILL INCLUDE BUT NOT BE LIMITED TO: Regulatory review of New York Drinking Water Surveillance Program Conduct inspection of drinking water facilities in accordance with the Federal, State and City Health Code to ensure compliance Prepare or assist in the production of scientific reports on field inspections and research as it related to drinking and recreational water quality Act as liaison with government agencies and private organizations in drafting correspondence, phone contact or attend meetings on behalf of the Department Assist in implementing a new database</t>
  </si>
  <si>
    <t>The ideal candidate with a background in environmental Sciences, engineering plan and specification review; drinking and/or wastewater facility plan design; or general civil, or chemical engineering.</t>
  </si>
  <si>
    <t>Apply online with a cover letter to https://a127-jobs.nyc.gov/  In the Job ID search bar, enter: job ID number #249024  We appreciate the interest and thank all applicants who apply, but only those candidates under consideration will be contacted.</t>
  </si>
  <si>
    <t>Technical Project Manager</t>
  </si>
  <si>
    <t>The New York City Department of Corrections (DOC) is one of the largest municipal jail systems in the United States.  It provides for the care, custody, and control of persons accused of crimes or convicted and sentenced to one-year or less of jail time.  The DOC operates 12 inmate facilities, nine of which are located on Rikers Island.  In addition, the department operates two hospital prison wards (Bellevue and Elmhurst hospitals) and court holding facilities in Criminal, Supreme, and Family Court in each borough.    Under the supervision the Technical Project Manger will manage projects from beginning to end; define project objectives; develop and maintain project plans; create risk mitigation and communication documents; identify and document detailed technical and functional requirements including process flows and data sources. He/she will evaluate the needs of the Department and recommend cross-departmental innovative solutions; will work closely with the development, network, infrastructure and database teams to design, plan and implement technical solutions including leading and directing project resources through to implementation.</t>
  </si>
  <si>
    <t>For City employees: Go to Employee Self-Service (ESS) - www.nyc.gov/ess and search for Job ID# 248918  For all other applicants: Go to https://a127-jobs.nyc.gov and search for Job ID# 248918  Submission of a resume is not a guarantee that you will receive an interview.  Only those candidates under consideration will be contacted.</t>
  </si>
  <si>
    <t>Data Analyst Trainee / Center for Health Equity</t>
  </si>
  <si>
    <t>Cure Violence</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</si>
  <si>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As part of its comprehensive, place-based strategy to reduce health inequities and in collaboration with New York City's innovative anti-violence initiatives, the New York City Department of Health and Mental Hygiene (DOHMH) oversees implementation of a proven community-based, public health approach to violence prevention called Cure Violence.   The Health Department provides vital program oversight, coordination, training, technical assistance, performance tracking and feedback to the Cure Violence programs and partners.   DUTIES WILL INCLUDE BUT NOT BE LIMITED TO:  Under the supervision of  Director of Hospital Initiative, the Data Analyst Trainee  will perform the following duties;   -  Working directly with staff at the community based organizations (CBOs) implementing Cure Violence to define, acquire and manage all requisite performance indicators, program process measures and program outcomes    - Assist in providing ongoing support to CBOs in data tracking, management, and reporting    - Support  the conducting analyses and generating summary reports on all project measures for multiple audiences, including program sites, funders and project partners   - Communicating best-practices for data tracking and standards for data reporting to program sites   - Contribute  to providing training on online database tool for program data management and reporting; monitor database usage; provide ongoing technical assistance to users</t>
  </si>
  <si>
    <t>The candidate will have a strong background in applied public health, statistics, criminal justice or social sciences; experience in data acquisition, data management, data analysis, report-writing and oral presentations; solid organizational, and verbal and written communication skills; ability to work independently and as part of a team; experience using SAS, Excel, Access, PowerPoint, and GIS desirable; experience in survey research methods and program evaluation is also a plus; keen judgment in a fast-paced environment with multiple inputs. .</t>
  </si>
  <si>
    <t>To Apply      Apply online with a cover letter to https://a127-jobs.nyc.gov/.  In the Job ID search bar, enter: job ID number # 249028    We appreciate the interest and thank all applicants who apply, but only those candidates under consideration will be contacted.</t>
  </si>
  <si>
    <t>Research Analyst, Bureau of Early Intervention</t>
  </si>
  <si>
    <t>Apply online with a cover letter to https://a127-jobs.nyc.gov/  In the Job ID search bar, enter: job ID number # 249030.</t>
  </si>
  <si>
    <t>The New York City Department of Corrections (DOC) is one of the largest municipal jail systems in the United States.  It provides for the care, custody, and control of persons accused of crimes or convicted and sentenced to one-year or less of jail time.  The DOC operates 12 inmate facilities, nine of which are located on Rikers Island.  In addition, the department operates two hospital prison wards (Bellevue and Elmhurst hospitals) and court holding facilities in Criminal, Supreme, and Family Court in each borough.    The Senior Java Developer will work with a team to deliver application systems, provide production support for existing web applications, create technical design documents, mentor Junior Java Developer (s); design, develop and test Java and J2EE software projects. The successful candidate will have the opportunity to contribute to the evolution of the system's architecture and technology, as well as the continual improvement of development processes.  He/she will participate in requirement discussions and meetings and provide estimates; supports QA in troubleshooting and resolving defects.  Other duties as assigned.</t>
  </si>
  <si>
    <t>For City employees: Go to Employee Self-Service (ESS) - www.nyc.gov/ess and search for Job ID# 248919 For all other applicants: Go to https://a127-jobs.nyc.gov and search for Job ID# 248919 Submission of a resume is not a guarantee that you will receive an interview. Only those candidates under consideration will be contacted.</t>
  </si>
  <si>
    <t>Deductions and Distribution Associate</t>
  </si>
  <si>
    <t>Ordered Deductions</t>
  </si>
  <si>
    <t>For City employees: Go to Employee Self-Service (ESS) - www.nyc.gov/ess. Click on Recruiting Activities &gt; Careers and search for Job ID#: 249031. Submission of a resume is not a guarantee that you will receive an interview. Only those candidates under consideration will be contacted.</t>
  </si>
  <si>
    <t>Performance Improvement Specialist</t>
  </si>
  <si>
    <t>The Bureau of Child Care ensures that child care services in New York City operate in compliance with the New York City Health Code and New York State Social Service regulations, and are licensed or permitted as required by law. The Bureau routinely monitors child care centers, home-based child care programs, after-school programs and summer camps to protect the health and safety of children while in the child care environment. The Bureau seeks to hire a Performance Improvement Specialist to monitor and make recommendations to child care programs throughout New York City to improve regulatory compliance and quality.  DUTIES WILL INCLUDE BUT NOT BE LIMITED TO:  -Assist in conducting site assessments of child care programs identified to fall under the project scope,   -Provide consultation and technical support to child care operators and staff,  -Under supervision, review and analyze child care performance data for operational compliance and reporting to senior management,  -Assist in conducting quantitative data analysis to identify child care programs chronically not in compliance with the NYC Health Code,   -Monitor the quality of child care data for completeness and accuracy through data cleaning and generate reports.</t>
  </si>
  <si>
    <t>Observational and analytical skills including the ability to deduce potential impacts of conditions and assess risk. Ability to assess and report on compliance with given provisions or requirements. Excellent written and verbal communication skills and the ability to adequately describe observations in detail. Mobile and desktop computing skills including proficiency in Word and Excel</t>
  </si>
  <si>
    <t>Apply online with a cover letter to https://a127-jobs.nyc.gov/  In the Job ID search bar, enter: job ID number # 249034  We appreciate the interest and thank all applicants who apply, but only those candidates under consideration will be contacted.</t>
  </si>
  <si>
    <t>Senior BI Developer</t>
  </si>
  <si>
    <t>The New York City Department of Corrections (DOC) is one of the largest municipal jail systems in the United States.  It provides for the care, custody, and control of persons accused of crimes or convicted and sentenced to one-year or less of jail time.  The DOC operates 12 inmate facilities, nine of which are located on Rikers Island.  In addition, the department operates two hospital prison wards (Bellevue and Elmhurst hospitals) and court holding facilities in Criminal, Supreme, and Family Court in each borough.    The Senior Business Intelligence (BI) Developer will work with a team to deliver  BI  reports and data warehouse systems, provide production support for existing reports and dataware house, create technical design documents, mentor Junior BI Developer (s). The successful candidate will have the opportunity to contribute to the evolution of the system's architecture and technology, as well as the continual improvement of development processes.  The selected candidate will also be responsible for running Adhoc reports using Query Studio, scheduling and bursting, Framework modelling and OLAP cubes.  He/she will also install, configure and upgrade BI tool software.  He/she will also manage production deployments and automation as well as monitoring job control and production support.</t>
  </si>
  <si>
    <t>For City employees: Go to Employee Self-Service (ESS) - www.nyc.gov/ess and search for Job ID# 248921 For all other applicants: Go to https://a127-jobs.nyc.gov and search for Job ID# 248921 Submission of a resume is not a guarantee that you will receive an interview. Only those candidates under consideration will be contacted.</t>
  </si>
  <si>
    <t>Director of Budget anf Fiscal Management</t>
  </si>
  <si>
    <t>The New York City Department of Health and Mental Hygiene, Division of Environmental Health works to prevent and control illness and injury related to environmental and occupational health risks through outreach and education, surveillance and enforcement.     Provide the Division with administrative support, fiscal analysis and managerial direction  Manage the Divisions $94M in PS and OTPS budget for both CTL and Grants, for 8 Bureaus.    Mange the Divisions accrual balances, Grant spending and Finance inquiries.  Oversee the Divisions Budget and Fiscal Management activities and assure adherence to Federal, State and local laws, rules and regulations, policies and procedures governing program fiscal and human resource operations.  Collaborate with the Deputy Commissioner and Bureau Assistant Commissioners in the development of program planning initiatives.  Represent EH Division at Finance and HR meetings, prepare financial reports and fund spend down.  Supervise Budget and Fiscal Unit, and all Bureau of Administration staff in Assistant Commissioners absence.</t>
  </si>
  <si>
    <t>Apply online with a cover letter to https://a127-jobs.nyc.gov/  In the Job ID search bar, enter: job ID number #  249037  We appreciate the interest and thank all applicants who apply, but only those candidates under consideration will be contacted.</t>
  </si>
  <si>
    <t>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In cases of an emergency, your position may be designated as essential staff. 5.	Selected candidates will be required to provide a DNA samples by swabbing.</t>
  </si>
  <si>
    <t>TO APPLY, PLEASE SUBMIT RESUME AND COVER LETTER TO: https://a127-jobs.nyc.gov  JOB ID#249039</t>
  </si>
  <si>
    <t>Senior Database Administrator</t>
  </si>
  <si>
    <t>For City employees: Go to Employee Self-Service (ESS) - www.nyc.gov/ess and search for Job ID# 248922 For all other applicants: Go to https://a127-jobs.nyc.gov and search for Job ID# 248922 Submission of a resume is not a guarantee that you will receive an interview. Only those candidates under consideration will be contacted.</t>
  </si>
  <si>
    <t>MH - Administration</t>
  </si>
  <si>
    <t>The Office of Contracts is responsible for the Division of Mental Hygiene's management of contracting activities related to over 400 voluntary mental hygiene service contracts and other agreements throughtout the City of New York. The Procurment/Contract Analyst is responsible for the administration of annual budgets and is a major contributor to the contracting process.  Responibilities include contract negotiations, managing a portfolio of provider contract budgets, conducting analyses and ensuring that contract actions conform to NYC contracting and budget guidelines.  DUTIES WILL INCLUDE BUT NOT BE LIMITED TO:   - Be responsible for contract negotiations, analysis of contract and provider performance, including spending, revenue collection and unit cost.   - Review and approve start up, renewal and annual budgets and budget modifications.   - Process contract amendments and participate in the evaluation of contract proposals.   - Provide technical assistance to providers and program staff, ensure timely resolution of contract issues and collaborate with Program Bureaus and ACCO on contract actions.   - Review and approve start up, renewal and annual budgets and budget modifications.   - Review and research contract issues and provide related recommendations to management.  - Develop financial spreadsheets and revenue forecasts; Prepare special reports in response to requests from management.</t>
  </si>
  <si>
    <t>- Experience in budgeting, accounting, financial management, project management or program evaluation.  - Strong analytical, communication and organizational skills; proficiency in Microsoft Word, Access and Excel.</t>
  </si>
  <si>
    <t>Apply online with a cover letter to https://a127-jobs.nyc.gov/. In the Job ID search bar, enter: job ID number # 249057.</t>
  </si>
  <si>
    <t>Junior Java Developer</t>
  </si>
  <si>
    <t>The New York City Department of Corrections (DOC) is one of the largest municipal jail systems in the United States.  It provides for the care, custody, and control of persons accused of crimes or convicted and sentenced to one-year or less of jail time.  The DOC operates 12 inmate facilities, nine of which are located on Rikers Island.  In addition, the department operates two hospital prison wards (Bellevue and Elmhurst hospitals) and court holding facilities in Criminal, Supreme, and Family Court in each borough.    The candidate recruited will serve as a Junior Java Developer in the Information Technology Division and will be work with a team to deliver application systems, provide production support for existing web applications, create technical design documents with assistance from senior developers, and work with a development team on Java and J2EE software projects. The successful candidate will have the opportunity to contribute to the evolution of the system's architecture and technology, as well as the continual improvement of development processes.  The candidate should possess 1+ years in designing and building applications with Object-Oriented software development methodologies and practices using JAVA and related technologies.</t>
  </si>
  <si>
    <t>For City employees: Go to Employee Self-Service (ESS) - www.nyc.gov/ess and search for Job ID# 248926 For all other applicants: Go to https://a127-jobs.nyc.gov and search for Job ID# 248926 Submission of a resume is not a guarantee that you will receive an interview. Only those candidates under consideration will be contacted.</t>
  </si>
  <si>
    <t>BladeLogic Engineer</t>
  </si>
  <si>
    <t>The preferred candidate should possess the following: 3-5 years of experience with BMC BladeLogic and BMC ADDM; experience should consist of creating packages and other depot objects, implementing policy manager, use of the deployment manager and well versed in the Bladelogic consoles for BCM, BNA, and BSA; proficient in provisioning, patching, installing RSCD agent, automation object that is created according to organizational policies, component templates, BLPackages, and server object-based Audit and Snapshot Jobs that are policy based objects; need to have 5+ years in shell scripting; familiar with BMC BladeLogic Decision Support for Server Automation the reporting utility that delivers server configuration information to a web-based report viewer; proficient in the BMC Automation tasks from the command line using the Command Line Interface (CLI or BLCLI); experienced in bare metal provisioning; experienced using BMC Remedy for Incident, change, and asset management; well versed in the data model of BMC CMDB.</t>
  </si>
  <si>
    <t>For City employees, please go to Employee Self Service (ESS), click on Recruiting Activities &gt; Careers, and search for Job ID #249267 For all other applicants, please go to www.nyc.gov/jobs/search and search for Job ID #249267 -or-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</si>
  <si>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Grant Manager, Bureau of Grants Management and Administration</t>
  </si>
  <si>
    <t>Grants Management &amp; Admin</t>
  </si>
  <si>
    <t>--The ideal candidate must have expertise and proven success in grant development and reporting and experience coordinating projects involving multiple stakeholders, as well as familiarity with financial concepts  -- Must demonstrate excellent communication (verbal &amp; written) and ability to manage large datasets of qualitative information  --Must have the ability to prioritize and work in a fast-paced environment with hard deadlines; strong organizational, interpersonal, problem-solving and analytical skills  --Must have strong attention to detail and be solutions-oriented with communication, collaboration and customer-service skills  --Relevant experience with government agencies or knowledge of government and New York City agencies fiscal policies are desirable but not required  --Fluency in MS Word, Excel, and PowerPoint is required.</t>
  </si>
  <si>
    <t>Apply online with a cover letter to https://a127-jobs.nyc.gov/.  In the Job ID search bar, enter: job ID number #  248930.   We appreciate the interest and thank all applicants who apply, but only those candidates under consideration will be contacted.</t>
  </si>
  <si>
    <t>Project Coordinator, Bureau of  Facilities Planning &amp; Administrative Services: Facilities Planning &amp; Management Unit</t>
  </si>
  <si>
    <t>--	Experience using Excel, Microsoft Word to create reports  --	Excellent proofreading skills and ability to draft memos/emails/reports quickly and accurately  --	Familiarity with BIS systems and knowledge of database management  --	Strong communication and interpersonal skills, with an ability to collaborate with people of different backgrounds and skill levels  --	A willingness to work and learn in areas outside of your own discipline to accomplish Agency goals.</t>
  </si>
  <si>
    <t>Apply online with a cover letter to https://a127-jobs.nyc.gov/.  In the Job ID search bar, enter: job ID number # 248610.   We appreciate the interest and thank all applicants who apply, but only those candidates under consideration will be contacted.</t>
  </si>
  <si>
    <t>Only candidates who are permanent in the Administrative Engineer title, or those who can provide proof of successful registration for the March 2016 Open Competitive or Promotional Exam may apply. Failure to do so will result in your disqualification.   Under the direction of the Associate Commissioner, the selected candidates will serve as Director for an assigned Borough. Responsibilities include: supervising a staff of Sr. Project Administrators and Project Administrations; managing approximately 50-60 sewer, watermain and roadway capital funded construction projects that are valued in excess of $150 million; reviewing and tracking projects from pre-design through final construction phase; and resolving operational field problems to decrease inconvenience to impacted areas. Additionally, candidates will also serve as liaison between DDC, DOT, DEP, and other client agencies as it relates to project scopes, conflicts, troubleshooting and resolving project related issues that arise.</t>
  </si>
  <si>
    <t>For City Employees, please go to Employee Self Service (ESS), click on Recruiting Activities/Careers and Search for Job ID # 248623.    Do not e-mail, mail or fax your resume to DDC directly. No phone calls will be accepted.</t>
  </si>
  <si>
    <t>Claiming Analyst, Budget and Revenue</t>
  </si>
  <si>
    <t>The Bureau of Budget and Revenue within the Division of Finance is looking to hire an Accountant as a Claiming Analyst.   DUTIES WILL INCLUDE BUT NOT BE LIMITED TO:   Monitor and review expenditures and prepare claims on quarterly basis using the agency's information systems.   Prepare worksheets and or reports capturing and reflecting claiming details, discrepancies identified and corrective entries required to adjust accounts.   Set up receivables in the City's Financial Management System and realize once the revenue has been received.   Work closely with city and state agencies to resolve any issues and to follow up on outstanding issues.   Perform weekly reconciliation of the City's Financial Management System using various reports and or functions in the system.   Perform multiple types of reconciliation on a regular basis such as claim vs. expense, claim vs. reimbursement, expense vs. revenue, etc.   Utilize different accounting strategies to determine if revenue targets will be met and advise supervisor of the result.   Use Microsoft Office applications such as Excel to create analytical ad-hoc reports for different requests on a weekly basis.</t>
  </si>
  <si>
    <t>Apply online with a cover letter to https://a127-jobs.nyc.gov/.  In the Job ID search bar, enter: job ID number # 248934.  We appreciate the interest and thank all applicants who apply, but only those candidates under consideration will be contacted.</t>
  </si>
  <si>
    <t>Certified IT Developer, Bureau of Application Development and Database Administration</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</si>
  <si>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he nation's leading local health department seeks a Certified Java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Responsibilities: The Bureau of Application Development and Database Administration is seeking a dynamic individual who will work on Java-based systems.   The developer will be responsible for the development of new systems as well as enhancement and bug fixes to existing applications.     The candidate will:  --Work on multiple and simultaneous intranet and public-facing web applications built in Java of varying degrees of complexity and priorities.   --Work closely with the Technical Lead and the Project Manager to review requirements and provide work effort estimations.   --Provide status updates to project manager and technical lead.   --Adhere to all database design, system architecture, coding, unit testing, and deployment standards.   --Create and review technical design documents.   --Resolve all security scan issues identified and create a knowledge-base of common security issues.   --Continuously learn new technologies and participate in adoption of new technologies.</t>
  </si>
  <si>
    <t>--Minimum 5 years of experience leading a diverse team of staff and consultant developers as well as managing onsite/offsite vendors  --hands-on experience of application development in Java  --Strong knowledge and experience in of Java, J2EE, XSLT, XML, Struts, and Apache Tomcat  --Expert knowledge and experience in of HTML5, CSS, Javascript, JQuery, and Bootstrap  --Expert knowledge and experience developing in Microsoft SQL 2008R2/2012R2 environment  --Strong oral and written communication skills with the ability to lead and motivate staff  --Experience translating business requirements to technical specifications and database designs  --Must have strong database design experience  --Ability to work well in a team environment  --Strong oral and written communication skills   --Analytical mind with ability to think outside the box  --Proven ability to keep up to date on latest technology trends  --Must have an Oracle certification in Java development.</t>
  </si>
  <si>
    <t>Apply online with a cover letter to https://a127-jobs.nyc.gov/.  In the Job ID search bar, enter: job ID number # 248628.  We appreciate the interest and thank all applicants who apply, but only those candidates under consideration will be contacted.</t>
  </si>
  <si>
    <t>Public Health Epidemiologist, Bureau of Tuberculosis Control</t>
  </si>
  <si>
    <t>The Bureau of Tuberculosis Control's Office of Planning and Policy is looking to hire a Public Health Epidemiologist Level-I (PHE L-I). The mission of the Bureau of Tuberculosis Control (BTBC) is to prevent the spread of tuberculosis (TB) and eliminate it as a public health problem in New York City. The BTBC goals are: 1. To identify all individuals with suspected or confirmed TB disease and ensure their appropriate treatment, ideally on a regimen of directly observed therapy.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1. Examine staff utilization and perform cost analysis to better inform resource allocation and program practice decision.  2. Conduct systematic program performance and evaluation using CDC's evaluation framework including setting steps and standards.   3. Conduct impact evaluation to measure outcomes of projects, program, or policy by using appropriate evaluation designs.   4. Work with other members of the Bureau to develop objectives and targets to better monitor activities and implement new initiatives and coordinate projects.   5. Perform other critical related tasks related to enhancement of TB program activities and initiatives.</t>
  </si>
  <si>
    <t>1. Possess strong analytical and written/oral communication skills  2. Experience in developing logic models, SMART indicators, and evaluation questions is desired.</t>
  </si>
  <si>
    <t>Apply online with a cover letter to https://a127-jobs.nyc.gov/  In the Job ID search bar, enter: job ID number #  248933.  We appreciate the interest and thank all applicants who apply, but only those candidates under consideration will be contacted.</t>
  </si>
  <si>
    <t>Maintenance Worker</t>
  </si>
  <si>
    <t>1118 Grand Concourse, Bronx Ny</t>
  </si>
  <si>
    <t>Asset Mgmt/Bx Housing Court</t>
  </si>
  <si>
    <t>Please go to www.nyc.gov/jobs or www.nyc.gov/ess for current NYC employees and search for Job ID # 248651. No phone calls, faxes or personal inquiries permitted.  Only those candidates under consideration will be contacted.</t>
  </si>
  <si>
    <t>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makes up the difference, within specified limits.  The unit must also meet federal Housing Quality Standards and will be inspected prior to move in and once annually.  HPD administers a number of rental subsidy programs.  Taken together, HPD serves approximately 38,000 households in all five boroughs.  Over 9,000 landlords currently participate in our programs.  HPD provides vouchers to families in buildings developed or renovated under certain HPD programs, and to homeless individuals referred by Department of Homeless Services and Human Resources Administration providers.  The Client and Owner Services Program handle the Client Services, Rent Increase, Owner Services and Moves Units.  The selected candidate will serve as a Case Manager.  Responsibilities include but are not limited to the following:  - Manage a caseload of Section 8 Clients and landlords. - Initial voucher application screening. - Determination and verification of eligibility. - Lease-up process, through briefings and one-on-one client service. - HAP preparation and tracking. - Rent Calculations, file preparation and vouchering. - Client briefings internal and external meetings.  If applicant is currently a City Employee with 2+ years of City Service, salary will be $39,841</t>
  </si>
  <si>
    <t>- Excellent Communication Skills - Strong Customer Service Focus - Computer Proficiency  - Bilingual a Plus - Section 8 or other Rental Subsidy experience a Plus</t>
  </si>
  <si>
    <t>Trial Bureau Paralegal</t>
  </si>
  <si>
    <t>Supreme Court</t>
  </si>
  <si>
    <t>Please submit cover letter/resume electronically using one of the following methods:  CITY EMPLOYEES: Apply through Employee Self Service (ESS). www.nyc.gov/ess.                                       Search for Job ID #: 248946 ALL OTHER APPLICANTS: Go to www.nyc.gov/careers/search. Search for Job ID#: 248946  Only applicants scheduled for interviews will be contacted. Submission of application does not guarantee that you will receive an interview.</t>
  </si>
  <si>
    <t>Laboratory Supervisor, Bureau of the Public Health Laboratory/Environmental Sciences</t>
  </si>
  <si>
    <t>The New York City Department of Health and Mental Hygiene (NYC DOHMH) Public Health Laboratory (PHL) is seeking to hire a qualified City Research Scientist II, to serve as a Laboratory Supervisor.   Duties for this position include, but are not limited to:   --Supervise, train, assign work and evaluate work performance of staff and as well supervise staff in operation of the Food Microbiologist Unit and in the development and implementation of process improvements.   --Conduct investigations regarding agents of bioterrorism using independent judgment and initiative.   --Assist in the coordination of partners within the Agency as well as local and federal partners on investigations.   --Ensure lab complies with regulatory agencies.   --Implement and monitor laboratory quality and health and safety policies and procedures.  Maintains a program of quality control and participates in a program of quality assurance; advises staff on appropriate methods and techniques.   --Evaluate data, prepare reports and maintain records.   --Perform or oversee the design and maintenance of charts, logs, and other records, and prepares complex reports.</t>
  </si>
  <si>
    <t>--Background and experience in working with pathogenic organisms, validating lab developed tests, performing PCR and other molecular biology assays, performing microbiological assays and familiarity with BSL3 practices and laboratory information systems are preferred.  --It is preferred that the applicant possess or be eligible for a NYS Clinical Laboratory Technologist license as described in Part 58, Article 165 of the New York Station Education Law effective August 7, 2008  --Strong verbal and written communications  --Ability to work well within a management team environment.</t>
  </si>
  <si>
    <t>Apply online with a cover letter to https://a127-jobs.nyc.gov/  In the Job ID search bar, enter: job ID number # 248704.  We appreciate the interest and thank all applicants who apply, but only those candidates under consideration will be contacted.</t>
  </si>
  <si>
    <t>The position is within DOT_x001A_s Finance, Contracts and Program Management division, Roadway Capital Program Management (RCPM) is primarily responsible for conceptual cost estimate within Capital Planning &amp; Initiation (CPI) group. CPI is tasked to planning of streets programs all over five city's boroughs including carrying out 10-Year Capital Plan which includes Mayor DeBlasio's priority projects such as Vision Zero, Great Streets, Select Bus Services and Storm Recovery/Resiliency programs. Responsibilities may include, but not limited: conduct research, studies related to the infrastructure reconstruction projects and analyze historical project cost data. Review plans, conduct field visits and prepare Conceptual Cost Estimate. Contribute to project initiation process including Scope Summary Memorandum prep. Review consultants_x001A_ cost estimate ensuring its accuracy and legitimacy in conjunction with project drawings and specifications. Attend technical meetings representing the unit-division-agency and addressing issues in regards of project cost estimate, cost control and revisions of project cost during project implementation work.</t>
  </si>
  <si>
    <t>All resumes to be submitted electronically using one of the following methods: Please go to www.nyc.gov/careers/search and find the Job ID#248959. Current City employees please log on into Employees Self Service follow the Careers Link. Most Public Libraries have computers available for use. No phone calls, faxes or personnel inquiries permitted. Only applicants under consideration will be contacted. Appointments are subject to Mayor_x001A_'s Office of Management and Budget approval. For more information visit www.nyc.dot.gov</t>
  </si>
  <si>
    <t>Office Hours: 9AM-5PM</t>
  </si>
  <si>
    <t>Mobile Device Management (MDM) Specialist</t>
  </si>
  <si>
    <t>Wireless Technologies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</si>
  <si>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Mobile Device Management (MDM) Specialist reporting to the Enterprise Mobile Technology Group with the Wireless Technologies division. Responsibilities will include: Provide technical assistance to agencies, with a focus on various mobile and wireless initiatives; provide designated agency mobile coordinators with information pertaining to equipment, service pricing and availability; work with various account teams to complete orders; assist with investigations involving the abuse and misuse of wireless services; assist with inventory control which may require the candidate to carry boxes of mobile equipment not to exceed 50 pounds; assist customers on various mobile device configurations; assist the MDM administrator and perform the following functions: oversee and service software and hardware issues for Tablets &amp; Smart phones, including Android and IOS devices Citywide; serve as a software, hardware, and OS specialist to deploy, manage, track, and audit mobile devices; interface with the agency wireless coordinators and device users to build out the environment into a comprehensive solution and coordinate full deployment; enforce mobile device security, push software to devices and provide the organization with a real time inventory of active devices; oversee mobile device administration, maintenance, installation and performance optimization using specialized skills associated with enterprise based mobile device management tools; plan and execute upgrades and patches for all MDM applications and supporting tools such as databases and web based services; provide direct guidance to infrastructure team resources in delivering daily operational support of the MDM environments; track, and audit mobile devices; and assist with technology projects and initiatives as needed.</t>
  </si>
  <si>
    <t>The preferred candidate should possess the following: Advanced operational knowledge of Remedy; extensive experience overseeing a large enterprise customer base as it relates to customer service; must have technical knowledge of mobile technology and equipment, have the ability to troubleshoot problems; technical understanding of a variety of mobile technologies, preferably derived as a carrier employee or as a corporate manager of a large fleet of mobile devices, advanced operational knowledge; hold an advanced certification in the Airwatch product; extensive experience overseeing a large enterprise customer base as it relates to MDM; strong technical understanding of a variety of mobile technologies and operating systems (Android, IOS, Windows Phone); experience in large scale MDM deployments and migrations; high-level skills in the Microsoft Office Suite, particularly Word and Excel; outstanding oral and written communication skills; and the ability to handle multiple tasks under tight deadlines.</t>
  </si>
  <si>
    <t>For City employees, please go to Employee Self Service (ESS), click on Recruiting Activities &gt; Careers, and search for Job ID #248960 For all other applicants, please go to www.nyc.gov/jobs/search and search for Job ID #248960 -or-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</si>
  <si>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Day - Due to the necessary technical support duties of this position in a 24/7 operation, candidate may be required to work various shifts such as weekends and/or nights/evenings</t>
  </si>
  <si>
    <t>Building Benchmarking Analyst</t>
  </si>
  <si>
    <t>NOTE: Only permanent Administrative Staff Analyst  and those reachable on the open-competitive list are eligible to apply.</t>
  </si>
  <si>
    <t>Please go to www.nyc.gov/jobs or www.nyc.gov/ess for current NYC employees and search for Job ID #248727. No phone calls, faxes or personal inquiries permitted.  Only those candidates under consideration will be contacted.</t>
  </si>
  <si>
    <t>College Aide, World Trade Center Health Registry</t>
  </si>
  <si>
    <t>**College Aide, 2nd Year Graduate  The World Trade Center Health Registry (WTCHR) was developed as a public health response to document and evaluate the physical and mental health impact of the September 11th, 2001 disaster on a large, diverse population of exposed persons. The WTCHR provides a means for long-term follow-up of the 71,000 people who have volunteered to participate in the Registry.   DUTIES WILL INCLUDE BUT NOT BE LIMITED TO:   - Conducting statistical analysis using SAS or R.   - Conducting literature reviews.   - Assisting in manuscript writing and preparation.   - Conducting quality control measures to ensure accurate results.   - Assisting in manuscript writing and preparation.   - Conducting quality control measures to ensure accurate results.   - Maintaining data confidentiality.   - Attending regular study-related meetings.</t>
  </si>
  <si>
    <t>--Candidate should have strong data analysis skills  --Experience with SAS, R, or other statistical software  --Excellent writing skills; experience conducting literature reviews  --Commitment to work responsibly with confidential data; and the ability to work well independently.</t>
  </si>
  <si>
    <t>Apply online with a cover letter to https://a127-jobs.nyc.gov/.  In the Job ID search bar, enter: job ID number # 248749.   We appreciate the interest and thank all applicants who apply, but only those candidates under consideration will be contacted.</t>
  </si>
  <si>
    <t>Construction Project Manager L-2 (Elevator Installations)</t>
  </si>
  <si>
    <t>Eng, Design Const Supp</t>
  </si>
  <si>
    <t>Demonstrate thorough knowledge of all aspects of construction and the installation of elevator systems to provide technically sound recommendations and determinations.  Thorough knowledge of City, State and Federal housing and construction regulations, procedures and practice.   Experience in review of  plans and contract documents for elevator systems for multi-family housing.  Proficient in Microsoft Suite (Word, Excel, Outlook, etc.).   Ability to read and understand construction contract documents, including drawings/plans, scopes of work, and specifications.   Experience in conducting elevator inspections at construction job sites for new and existing buildings.  Ability to negotiate with diverse technical specialists.  Ability to work independently, apply independent judgment in technical matters, take initiative, and work effectively with others.   Excellent mathematical, technical, writing, verbal,  analytical, and organizational skills.   Demonstrated ability to work under pressure, meet deadlines, coordinate multiple projects in a timely manner, and deal with sensitive, complex issues that may arise.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t>
  </si>
  <si>
    <t>Call Center Clerk</t>
  </si>
  <si>
    <t>INFOLINE DIRECTOR</t>
  </si>
  <si>
    <t>Clinic Manager, Bureau of STD Prevention and Control</t>
  </si>
  <si>
    <t>STD Surveillance/Epidemiology</t>
  </si>
  <si>
    <t>Apply online with a cover letter to https://a127-jobs.nyc.gov/.    In the Job ID search bar, enter: job ID # 248985.</t>
  </si>
  <si>
    <t>Director of Logistics, Bureau of Operations</t>
  </si>
  <si>
    <t>a)	Extensive experience and skills in health emergencies and preparedness;  b)	Highly developed analytic abilities and writing skills;  c)	Leadership ability;  d)	Resourcefulness; and ability to work effectively on all levels of staff.</t>
  </si>
  <si>
    <t>Apply online with a cover letter to https://a127-jobs.nyc.gov/.  In the Job ID search bar, enter: job ID number # 248768.   We appreciate the interest and thank all applicants who apply, but only those candidates under consideration will be contacted.</t>
  </si>
  <si>
    <t>Supervisor of Mechanical Installations and Maintenance</t>
  </si>
  <si>
    <t>Demonstrate thorough knowledge of all aspects of mechanical installations, including HVAC, Plumbing, and Sprinkler  systems, to provide technically sound recommendations and determinations.  Thorough knowledge of City, State and Federal housing and construction regulations, procedures and practice.   Experience in review of  plans and contract documents for mechanical, plumbing, fire alarm, and sprinkler systems for multi-family housing.  Proficient in Microsoft Suite (Word, Excel, Outlook, etc.).   Ability to read and understand construction contract documents, including drawings/plans, scopes of work, and specifications.   Experience in conducting MEP inspections at construction job sites for new and existing buildings.  Ability to negotiate with diverse technical specialists.  Ability to work independently, apply independent judgment in technical matters, take initiative, and work effectively with others.   Excellent mathematical, technical, writing, verbal,  analytical, and organizational skills.   Demonstrated ability to work under pressure, meet deadlines, coordinate multiple projects in a timely manner, and deal with sensitive, complex issues that may arise.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</si>
  <si>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Medical Requirements:  Candidates will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their duration of their employment.</t>
  </si>
  <si>
    <t>To apply click the ''Apply Now'' button.</t>
  </si>
  <si>
    <t>40 Hours per week/Rotating Shifts</t>
  </si>
  <si>
    <t>Director of Budget and Planning</t>
  </si>
  <si>
    <t>Please go to www.nyc.gov/jobs or www.nyc.gov/ess for current NYC employees and search for Job ID #248769.  No phone calls, faxes or personal inquiries permitted.  Only those candidates under consideration will be contacted.</t>
  </si>
  <si>
    <t>DEPUTY PRESS SECRETARY</t>
  </si>
  <si>
    <t>Demonstrate thorough knowledge of all aspects of Structural Engineering to provide technically sound recommendations and determinations for multi-family residential buildings.  Thorough knowledge of City, State and Federal housing and construction regulations, procedures and practice.   Experience in review of  structural plans and contract documents for multi-family housing.  Strong understanding of statics and strength of building materials used in residential construction industry.  Proficient in AutoCAD and Microsoft Suite (Word, Excel, Outlook, etc.).   Ability to read and understand drawings/plans, scopes of work, and specifications.   Extensive field experience in conducting structural inspections at construction job sites for new and existing buildings.  Ability to negotiate with diverse technical specialists.  Ability to work independently, apply independent judgment in technical matters, take initiative, and work effectively with others.   Excellent mathematical, technical, writing, verbal,  analytical, and organizational skills.   Demonstrated ability to work under pressure, meet deadlines, coordinate multiple projects in a timely manner, and deal with sensitive, complex issues that may arise.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t>
  </si>
  <si>
    <t>Training Intern</t>
  </si>
  <si>
    <t>Personnel/Timekeeping/Payrol</t>
  </si>
  <si>
    <t>Knowledge of Microsoft Office 2010: Word, Excel, PowerPoint, Access and Outlook. The ability to prepare clear, concise, accurate reports; correspondence and other written materials; use spreadsheets, enter data and organize reports in Excel/Access. Exercise tact and diplomacy in dealing with sensitive, complex, and confidential personnel issues and employee situations.</t>
  </si>
  <si>
    <t>SUPERVISING HOUSING GROUNDSKEEPER</t>
  </si>
  <si>
    <t>SUPERVISING HOUSING GROUNDSKEE</t>
  </si>
  <si>
    <t>Marble Hill Houses</t>
  </si>
  <si>
    <t>Mixed Finance-Tax Credit LLC</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</si>
  <si>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Please read this posting carefully to make certain you meet the minimum qualification requirements before applying to this position.</t>
  </si>
  <si>
    <t>1. A four-year high school diploma or its educational equivalent, and three years of satisfactory full-time gardening experience, at least one year of which must have been in a supervisory capacity.    License/Certificate Requirement  1. Must possess a Motor Vehicle Driver License valid in the State of New York; and  2. Within the first six months of the probationary period, probationers will be required to pass the New York State Department of Environmental Conservation examination for a Commercial Pesticide Applicator Certificate (Category 3A) in ornamental shade tree and turf. The license and certificate described in ''1'' and ''2'' above must be maintained for the duration of employment.</t>
  </si>
  <si>
    <t>NOTE(S):   1. Preference will be given to applicants who possess a Commercial Applicator Certificate (Category 3A) in ornamental shade tree and turf OR who have completed the Career Advancement Certificate Program in Groundskeeping administered by Professional Development and Training. Applicants must submit a copy of certificate with request.  2. This position is open as a promotional opportunity only. It is not open on a direct transfer (lateral) basis.   3. Employees applying for promotional, title or level opportunities must have served a period of one (1) year in their current title and level (if applicable).</t>
  </si>
  <si>
    <t>To apply for this assignment, please submit your cover letter/resume electronically using the following method:  Apply through Employee Self-Service (ESS). www.nyc.gov/ess Search for JOB ID# 248827 Only applicants scheduled for interviews will be contacted.  Submission of an application is not a guarantee that you will receive an interview.   NOTE: All Resumes must be received no later than the last day of posting period.</t>
  </si>
  <si>
    <t>E-Discovery Counsel</t>
  </si>
  <si>
    <t>Applicants must have at least three years of litigation experience following graduation from an ABA accredited law school.  NY Bar Admission is required. Applicants should also possess a good understanding of and experience with guiding litigation through all steps of the Electronic Discovery Reference Model leading to the exchange of electronic discovery.</t>
  </si>
  <si>
    <t>Special Programs Coordinator</t>
  </si>
  <si>
    <t>City employees: 1) Apply through Employee Self Service (ESS) under Recruiting Activities 2) Search for Job ID#: 249363  Include your ERN on all correspondence.  For all other applicants: 1) Go to www.nyc.gov/careers/search    2) Search for Job ID#: 249363</t>
  </si>
  <si>
    <t>System Analyst</t>
  </si>
  <si>
    <t>Please go to www.nyc.gov/jobs or www.nyc.gov/ess for current NYC employees and search for Job ID #. 248994 No phone calls, faxes or personal inquiries permitted.  Only those candidates under consideration will be contacted.</t>
  </si>
  <si>
    <t>DEPUTY DIRECTOR OF FIELD RESPONSE</t>
  </si>
  <si>
    <t>EMERGENCY PREPAREDNESS MANAGER</t>
  </si>
  <si>
    <t>HOURS TO BE DETERMINED BY RESPONSE  MONDAY-FRIDAY</t>
  </si>
  <si>
    <t>SENIOR PROGRAM MANAGER, ENTREPRENEURSHIP</t>
  </si>
  <si>
    <t>NYC Bus Sol Prog Management</t>
  </si>
  <si>
    <t>PECO Deputy Program Manager,  Bureau of Agency Preparedness and Response</t>
  </si>
  <si>
    <t>1. A baccalaureate degree from an accredited college and four years of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Education and/or experience equivalent to ''1'' above. However, all candidates must be high school graduates or possess a high school equivalency diploma and have two years of full-time experience in a broad administrative or policy-making capacity as described in ''1'' above.</t>
  </si>
  <si>
    <t>Apply online with a cover letter to https://a127-jobs.nyc.gov/.  In the Job ID search bar, enter: job ID number # 248999.    We appreciate the interest and thank all applicants who apply, but only those candidates under consideration will be contacted.</t>
  </si>
  <si>
    <t>Enterprise Program Mgmt Office</t>
  </si>
  <si>
    <t>Enterprise Program Mgmt office</t>
  </si>
  <si>
    <t>Custodian (Part-Time)</t>
  </si>
  <si>
    <t>Rondout Neversink Sec Del Up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</si>
  <si>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Part Time Custodian (19 hours per week) for a position located at offices in Grahamsville, New York. Under supervision, the selected candidate will perform tasks of ordinary difficulty and responsibility, which may entail supervision, in the cleaning, operation and maintenance of one or more small buildings and their immediate grounds at the DEP Grahamsville Facilities. The duties will include but not be limited to the following:  1.  Sweeping, mopping, vacuuming, stripping, buffing, polishing and waxing of floor tiles, epoxy, rubber, concrete and carpeted floor as applicable. 2.  Collection and proper disposal into onsite dumpsters of general waste, paper, cardboard, glass and metal waste. Replace receptacle bags and clean receptacles when necessary. 3.  Cleaning and disinfecting restrooms and showers. Restocking paper products (toilet paper, paper towels, neat seats) and soap dispensers. 4.  Cleaning of counters, sinks, dish drain, oven/stove, microwave, refrigerator, etc. Restocking of paper and soap supplies. 5.  Dusting and damp wiping of all tables (conference, training, lunch room, etc.) chairs, partitions, office furniture, components and equipment, etc. 6.  Cleaning of all interior glass, side lights and transom lights, etc. on work stations, doors, interior walls, etc. 7.  All of the office and common space general janitorial tasks listed above with the addition of sanitizing all work surfaces, sinks, counters, shelving, etc. Dusting, cleaning and sanitizing of all vertical and horizontal surfaces and equipment. Replacement of Tacky mats. 8.  Assist Supervisor with cleaning supplies inventory and needs 9.  Inspects the building and grounds to note general condition and necessity for repairs.</t>
  </si>
  <si>
    <t>19 Hours per week</t>
  </si>
  <si>
    <t>WRITER/EDITOR</t>
  </si>
  <si>
    <t>IT Project Manager, Division of Prevention and Primary Care</t>
  </si>
  <si>
    <t>The Division of Prevention and Primary Care works to advance population health through supporting access to quality health services and introducing system changes that promote disease prevention and control, with an emphasis on pursuing opportunities to integrate clinical and population health strategies.   The Division builds upon a portfolio of policy and programming that spans clinics and communities across the city, and includes the programmatic bureaus of Chronic Disease Prevention and Tobacco Control, Primary Care Information Project, and Primary Care Access and Planning. This exciting new position supports the business and information technology activities of the Division by providing business analysis, operational analysis, systems analysis, data reporting analysis, software relationship management and support services.   In this role, you will work collaboratively with the agency's central Division of Informatics and Information Technology.   As part of this office, you will Project Manage   activities performed directly or by assigned staff to undertake business and operational requirement analysis, systems analysis, develop data reporting and system application user requirements and conduct testing and training for divisional software applications.     DUTIES WILL INCLUDE BUT NOT BE LIMITED TO:   --Direct the following activities: development of system functional requirements.  --Analyze complex business and user system needs; document system requirements and work with agency programmers and/or selected software vendor to implement requirements.  - Supervise test planning, testing and system documentation activities.   - Coordinate testing and troubleshooting of problems with the applications.   - Use strong communication and organizational skills to manage development of specifications for required Divisional applications.   - Advise division leadership on IT technologies to support divisional mission and activities.   - Manage division software vendor relationships and support services.   - Support data reporting processes and develop requirements for requested reports.   - Develop and deliver presentations to in-group settings and via WebEx to internal and external audiences.   - Direct administrative, procedural and operational studies and analysis activities.   - Serve as division's liaison to agency's central Information Technology division.   - Perform any other organizational related duty or projects as necessary.</t>
  </si>
  <si>
    <t>Apply online with a cover letter to https://a127-jobs.nyc.gov/.  In the Job ID search bar, enter: job ID number # 248877.   We appreciate the interest and thank all applicants who apply, but only those candidates under consideration will be contacted.</t>
  </si>
  <si>
    <t>Computer Service Technician I</t>
  </si>
  <si>
    <t>Under supervision, with some latitude for independent initiative and judgment, the selected candidate will be responsible for the automated camera ID system for the Department. This includes the daily computer operations of the device, taking photo ID's along with data entry of employee ID information, record maintenance of all ID activity, removal of past employee information from the data system, creating data reports, as needed, for issued and removed ID cards.  Will interact with Computer Services Unit for computer maintenance. Will act as liaison with all Department Bureaus for distribution of ID cards when expired, or when updates needed. Will ensure security protocols are maintained at all times. May assist in fingerprinting new hires, as needed, by using Live Scan Fingerprint System. Responsibility will include Special Projects as needed as indicated by immediate Supervisor.</t>
  </si>
  <si>
    <t>Experience with programs such as NYCAPS, PRISE, PMS, CHARMS, MS WORD, MS Excel, OUTLOOK and E-HIRE would be helpful but not necessary.</t>
  </si>
  <si>
    <t>Administrative Management Auditor</t>
  </si>
  <si>
    <t>No Residency Requirement.</t>
  </si>
  <si>
    <t>VISION ZERO OUTREACH INTERN</t>
  </si>
  <si>
    <t>Office Of Policy And Program</t>
  </si>
  <si>
    <t>Flexible Schedule</t>
  </si>
  <si>
    <t>Supervising Public Health Advisor, Bureau of HIV/AIDS Prevention &amp; Control</t>
  </si>
  <si>
    <t>--Good communication skills; fluent English and either Spanish or French/Creole preferred; NYS Driver's License highly desirable.</t>
  </si>
  <si>
    <t>Apply online with a cover letter to https://a127-jobs.nyc.gov/. In the Job ID search bar, enter: job ID number # 249015.</t>
  </si>
  <si>
    <t>Instrumentation Specialist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</si>
  <si>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two (2) Instrumentation Specialist Level IIs for positions in the Water Treatment Operations Directorate, Water Treatment Operations South Division, Croton Water Filtration Plant located in the Bronx, New York.  Under general supervision, the Instrumentation Specialist will assist in the instrumentation and control operations of the Croton Water Filtration Plant, Hillview Reservoir and Jerome Park Reservoir. Responsibilities will include: to skillfully adjust, calibrate, service, maintain, repair, program and calculate parameters, test automatic controls and instrumentation including telephone and radio equipment, supervisory control and data acquisition systems (SCADA), programmable logic controller (PLC), gas monitoring systems, automatic chemical dosing system, data recorders, variable frequency drives, analyzers, level meters, fire alarm system, intercoms, security systems, and other related instrumentation; maintaining detailed records on responsible equipment; performing periodic inspections of instrumentation and metering controls and report malfunctions; performing maintenance and service continuous monitoring system, alarms systems, and process control systems ensuring that documentation, observations and calibration of instrumentation conform to standard operating procedures and quality assurance plans; utilizing computer and server resources directly related to instrumentation equipment signal performance, i.e. SCADA related workstations, application software, and network transmission components; utilizing a variety of testing devices and software diagnostic routines to troubleshoot, diagnose, repair and/or adjust instrumentation and micro-computer based data acquisition control system equipment, including manometers, timers, potentiometers, magmeters, multimeters, current loop generators, pressure gauges, digital and frequency counters according to manufacturer's recommendations, and assisting higher level technicians in more complex repairs and other work as needed; monitoring and maintaining spare part inventory for plant instrumentation and control equipment; utilizing the CMMS to track inventories, issue parts and equipment, and order equipment; overseeing the maintenance of critical equipment to ensure maintenance is prioritized and that equipment reliability is maximized; supervising and overseeing the installation, setup and calibration of instruments, controls, telemetric equipment and related equipment by outside contractors; adhering to and complying with all environmental, health and safety laws, agency policies, rules and regulations; reading and interpreting wiring schematics, mechanical drawings and specifications as necessary to install, service, and/or repair equipment in accordance with related regulations; supporting the annual budget review to provide estimates of labor, materials and supplies required.</t>
  </si>
  <si>
    <t>35 Hours per week</t>
  </si>
  <si>
    <t>Mechanical Engineering - IFA</t>
  </si>
  <si>
    <t>Possession of a valid NYS Motor Vehicle Driver License is preferred.  In addition, the candidate must have a solid background in mechanical engineering principles and their application. Experience with the wastewater industry will be beneficial.  Areas of expertise include design of piping systems, pumps, HVAC systems, compressors, gas handling equipment, and any process equipment associated with wastewater pollution control plants. Familiarity with the E-Gordian software is beneficial.  Knowledge of Auto Cad, Microsoft Project, Office and Excel are very beneficial.  The selected candidate should have the ability to communicate effectively both orally and in writing with technical and non-technical staff.</t>
  </si>
  <si>
    <t>Employee Relations Specialist, Bureau of Human Resources and Labor Relations</t>
  </si>
  <si>
    <t>Apply online with a cover letter to https://a127-jobs.nyc.gov/.  In the Job ID search bar, enter: job ID number # 249128.    We appreciate the interest and thank all applicants who apply, but only those candidates under consideration will be contacted.</t>
  </si>
  <si>
    <t>Bridge Operator</t>
  </si>
  <si>
    <t>Under supervision, assists in the opening and closing of the city's movable bridges.  Operates light signals and traffic gates.  Sweeps and cleans roadways, bridge houses and engine rooms.  Removes snow and ice from the roadways and foot walks.  Reports malfunctions, accidents and mechanical defects to prevent dangerous situations on the bridge.  Bridge Operations is a 24-hour operation, employees may be assigned to work nights, weekends and holidays.  Performs other related duties.</t>
  </si>
  <si>
    <t>Resumes may be submitted electronically using one of the following methods:  For City employees only, go to Employee Self Service (ESS), Recruiting Activities, Careers, and search for Job ID# 249226.  For other applicants go to www.nyc.gov/careers and search for Job ID# 249226.  Your resume must include a chronological work history and salary earnings summary.  Appointments are subject to OMB approval.  Only candidates selected for an interview will be contacted.  No telephone inquiries please.</t>
  </si>
  <si>
    <t>AS A TECHNICAL COMPUTER RESOURCE PERSON, THIS EMPLOYEE WILL MONITOR, TROUBLESHOOT, DIAGNOSE AND SOLVE PROBLEMS OF COMPUTER OPERATIONS OR DATA COMMUNICATIONS FOR THE POLICE DEPARTMENT.</t>
  </si>
  <si>
    <t>SITE MANAGER</t>
  </si>
  <si>
    <t>3050 West 21 St, Brooklyn Ny</t>
  </si>
  <si>
    <t>MICSA Medicaid Elig-NM</t>
  </si>
  <si>
    <t>You must be permanent in title of Principal Administrative Associate</t>
  </si>
  <si>
    <t>Supervising Public Health Advisor, Bureau of Immunization</t>
  </si>
  <si>
    <t>Immunization Surveillance</t>
  </si>
  <si>
    <t xml:space="preserve">	 Apply online with a cover letter to https://a127-jobs.nyc.gov/  In the Job ID search bar, enter: job ID  #  249549.</t>
  </si>
  <si>
    <t>Dept Advocates Off/Civ and Cad</t>
  </si>
  <si>
    <t>EMPLOYEE WILL PERFORM RESPONSIBLE LEGAL WORK INVOLVING INVESTIGATION AND PROSECUTION OF MISCONDUCT BY BOTH UNIFORM AND CIVILIAN MEMBERS OF THE SERVICE FOR THE POLICE DEPARTMENT.</t>
  </si>
  <si>
    <t>APPLICANT MUST HAVE A MINIMUM OF THREE YEARS OF HEARING AND/OR TRIAL EXPERIENCE BEFORE CITY, STATE OR FEDERAL TRIBUNALS.</t>
  </si>
  <si>
    <t>City Research Scientist II, Bureau of STD Prevention and Control</t>
  </si>
  <si>
    <t>Apply online with a cover letter to https://a127-jobs.nyc.gov/  In the Job ID search bar, enter: job ID #  249556.</t>
  </si>
  <si>
    <t>DIRECTOR, HUMAN RESOURCES</t>
  </si>
  <si>
    <t>Social Justice Postgraduate Fellowship (SJPF) Program Manager</t>
  </si>
  <si>
    <t>Program Development</t>
  </si>
  <si>
    <t>Qualification Requirements A baccalaureate degree from an accredited college and two years of satisfactory, full-time experience related to the projects and policies to be studied in the particular position.  Preferred Skills Knowledge through direct experience in project or program management; must have proven ability to multi-task and prioritize, strong analytical skills,  creative problem solving, ability to perform and interpret analysis and translate findings into actionable project plans; excellent oral/written communication skills, including group facilitation and presentation skills; and ability to develop and maintain positive working relationships with all levels.</t>
  </si>
  <si>
    <t>Please go to www.nyc.gov/jobs or www.nyc.gov/ess for current NYC employees and search for Job ID# 249886.  No phone calls, faxes or personal inquiries permitted.  Only those candidates under consideration will be contacted.</t>
  </si>
  <si>
    <t>Senior Detective Investigator</t>
  </si>
  <si>
    <t>SENIOR DETECTIVE INVESTIGATOR</t>
  </si>
  <si>
    <t>Detective Investigators Squa</t>
  </si>
  <si>
    <t>1. An Associate degree or 60 credits from an accredited college, with specialization in police science, criminal justice or law enforcement and either one (1) year of full time satisfactory experience as a police officer or deputy sheriff of an authorized police department or sheriff's office or one (1) year of full time satisfactory experience performing criminal investigations in which field work comprised a substantial part of the duties; or    2. A four year high school diploma or its educational equivalent and either three (3) years of full time satisfactory experience as a police officer or duty sheriff  or three (3) year of full time paid experience performing criminal investigations in which field work comprised a substantial part of the duties; or    3. A combination of education and/or experience which is equivalent to the requirements in ''1'' and ''2'' above. However, all candidates must a high school diploma or its equivalent.                                                                     Driver License Requirement: You must have a motor vehicle driver license valid in the State of New York at the time of appointment. This license must be maintained for the duration of your employment.</t>
  </si>
  <si>
    <t>Please submit cover letter/resume electronically using one of the following methods:  CITY EMPLOYEES: Apply through Employee Self Service (ESS). www.nyc.gov/ess.    Search for Job ID #: 249887  ALL OTHER APPLICANTS: Go to www.nyc.gov/careers/search. Search for Job ID#: 249887  Only applicants scheduled for interviews will be contacted. Submission of application does not guarantee that you will receive an interview.</t>
  </si>
  <si>
    <t>40 Hours/Week</t>
  </si>
  <si>
    <t>Modeler/Policy Analyst</t>
  </si>
  <si>
    <t>Tax Policy Research&amp;Analysis</t>
  </si>
  <si>
    <t>AS TECHNICAL COMPUTER RESOURCE PERSONNEL THESE EMPLOYEES WILL MONITOR, TROUBLESHOOT, DIAGNOSE, AND SOLVE PROBLEMS OF COMPUTER OPERATIONS OR DATA COMMUNICATIONS FOR THE POLICE DEPARTMENT.</t>
  </si>
  <si>
    <t>MECHANICAL ENGINEER, LEVEL I</t>
  </si>
  <si>
    <t>MUST HAVE 2 OR MORE YEARS OF EXPERIENCE IN THE MODIFICATION AND DESIGN OF VEHICLES.  DESIGN: SPECIFICATION AND DESIGN OF NEW VEHICLES AND RECOGNIZING WEAKNESSES AND IMPROVING EXISTING VEHICLES.  RESEARCH &amp; DEVELOPMENT: FINDING SOLUTIONS TO ENGINEERING PROBLEMS.  PRODUCTION: PLANNING AND DESIGNING NEW PRODUCTION PROCESSES.  ANALYSIS: ANALYZING AND INTERPRETING TECHNICAL DATA INTO REPORTS OR PRESENTATIONS AND ANSWERING QUERIES ABOUT THE RESULTS.</t>
  </si>
  <si>
    <t>Unit Supervisor</t>
  </si>
  <si>
    <t>92-31 Union Hall St. Jamaica N</t>
  </si>
  <si>
    <t>Constituent Services-NM</t>
  </si>
  <si>
    <t>Bilingual abilities in Spanish, Russian, Cantonese and/or Mandarin helpful, but not required.</t>
  </si>
  <si>
    <t>Must be permanent in the title of Principal Administrative Associate within HRA.</t>
  </si>
  <si>
    <t>Director of Quality Management .. Bureau of the Public Health Laboratory</t>
  </si>
  <si>
    <t>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Established in 1892, the New York City (NYC) Public Health Laboratory (PHL) was the world's first Municipal Bacteriological Laboratory. In the century since its first campaign to control diphtheria in NYC, the PHL has expanded services using state-of the-art technology and testing methods to rapidly and accurately provide results necessary for effective public health intervention, focusing on communicable/infectious diseases and emerging pathogens.  Our mission - to safeguard the health of all New York City residents by providing quality-laboratory testing services that address the needs of NYC's Department of health and Mental Hygiene and its community partners to prevent and respond to clinical and environmental public health concerns. Today, PHL responds to essential and emergency public health issues and outbreaks, develops and validates new tests and technologies, performs testing on more than 100,000 clinical specimens annually, and is an essential public health hub for more than 150 laboratory professionals, research scientists, safety experts, fellows, trainers, interns and volunteers.  The Public Health Laboratory is currently seeking a public health professional to serve as Director of Quality Management.   DUTIES WILL INCLUDE BUT NOT BE LIMITED TO:   --Establishing and maintaining quantitative methods to evaluate testing parameters associated with quality evaluation.   --Providing liaison with Laboratory Information and Management System Unit in the establishment of a Laboratory-wide computer system.   --Designing and implementing management analytical tools specific to clinical and environmental laboratory testing.   --Training and supervising a staff of laboratory examiners who will inspect, monitor and evaluate compliance with generally accepted standards of laboratory performance in the Jabs operated by the Public Health Laboratory.   --Facilitating participation of scientific interdisciplinary teams and subcommittees to identify program specific and system wide problems related to quality and to subsequently provide appropriate intervention for improvement and correction.   --Lead the development of a Strategic Plan for the Public Health Laboratory.   --Maintain liaison with State and Federal authorities in the area of regulation compliance.   --Representing the Public Health Laboratory at meetings and conferences related to quality assurance and continuous quality improvement in laboratory testing.</t>
  </si>
  <si>
    <t>--Strong quality management background;  --Experience in quality assurance and quality evaluation in laboratory setting;  --Knowledge of generally accepted standards of laboratory performance;  --Strong analytical and organizational skills;   --Excellent oral, inter-personal and written communication skills.</t>
  </si>
  <si>
    <t>Apply online with a cover letter to https://a127-jobs.nyc.gov/. In the Job ID search bar, enter: job ID number #249565 .  We appreciate the interest and thank all applicants who apply, but only those candidates under consideration will be contacted.</t>
  </si>
  <si>
    <t>The Bureau of School Health (BSH) is a joint program between the Department of Education and the Department of Health and Mental Hygiene which is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--Assisting in setting up and breaking down vision screening equipment for vision examinations.   --Preparing packets for parents of children who fail screenings.   --Recording, tallying and entering screening data accurately into ASHR.   --Assisting with vision screening follow-up.  --Getting updated phone numbers from schools for children who fail the screening examinations.   --Maintaining and transporting equipment to and from schools.   --Communicating with children and staff in a courteous manner.  --Assisting Screening Team Leader as directed.</t>
  </si>
  <si>
    <t>Apply online with a cover letter to https://a127-jobs.nyc.gov/  In the Job ID search bar, enter: job ID number # 249913.</t>
  </si>
  <si>
    <t>The New York City Department of Citywide Administrative Services (DCAS), Human Capital Line of Service, seeks to appoint an Investigator to work in the Investigations Unit.  The Investigations Unit is responsible for background investigations of candidates for City employment to ensure they are of good moral character and meet the minimum qualification requirements.  The selected candidate will conduct investigations, review case records, and prepare written reports, utilizing computer systems to assist in the processing of investigations.   NOTE: Only permanent Investigators or candidates who took the open competitive Investigator civil service exam will be considered.</t>
  </si>
  <si>
    <t>Qualified candidates must have experience working in investigations and have knowledge of investigatory procedures as well as excellent analytic, problem solving, organizational, computer, and communications skills (verbal and written). Must be able to meet deadlines, exercise independent judgment, take initiative, and develop effective solutions to various problems.</t>
  </si>
  <si>
    <t>Please go to www.nyc.gov/careers or www.nyc.gov/ess for current NYC employees and search for Job ID# 249919.  NO PHONE CALLS, FAXES OR PERSONAL INQUIRIES PERMITTED.  NOTE: ONLY THOSE CANDIDATES UNDER CONSIDERATION WILL BE CONTACTED.</t>
  </si>
  <si>
    <t>For City employees, please go to Employee Self Service (ESS), click on Recruiting Activities &gt; Careers, and search for Job ID #249577 For all other applicants, please go to www.nyc.gov/jobs/search and search for Job ID #249577 -or-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</si>
  <si>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OFFICE OF THE ACTUARY</t>
  </si>
  <si>
    <t>Director of Communications</t>
  </si>
  <si>
    <t>Actuary</t>
  </si>
  <si>
    <t>To apply for this position, please submit your resume and cover letter electronically using one of the following:  CITY EMPLOYEES:  Please apply through Employee Self Service (ESS) at www.nyc.gov/ess . Search for Job ID No. 249672  ALL OTHER APPLICANTS:  Please go to https://a127-jobs.nyc.gov (or www.nyc.gov/careers) to submit your application. Search for Job ID No. 249672  We thank all who apply but only those applicants under consideration will be contacted for interviews.</t>
  </si>
  <si>
    <t>Monday through Friday, 9:00 am to 5:00 pm, 35+ hours per week</t>
  </si>
  <si>
    <t>Project Manager, Multi-Family New Construction Programs</t>
  </si>
  <si>
    <t>HPD's Division of New Construction Finance seeks a Project Manager for its Multi-family New Construction Programs. This dynamic division finances the new construction of affordable housing through its loan programs for low income, middle income and mixed income affordable housing.   As a Project Manager, under general supervision of the Executive Director, manage a portfolio of projects from predevelopment through construction completion. The Project Manager works with other divisions within HPD's Development Office to underwrite loans and manage projects through closing and construction.   Duties include:   Review and analyze project proposals and budgets   Perform financial analysis and underwriting   Manage, monitor, and track all aspects of projects from predevelopment through commitment, loan closing and construction   Define and negotiate business terms to advance HPD's goals and policy objectives   Serve as a liaison to external partners, including for-profit and non-profit developers, banks, tax credit syndicators and investors, general contractors, and other government agencies  Support the issuance of Requests for Proposals (RFPs) by performing financial modeling of potential affordability scenarios  Perform financial feasibility review of RFP responses and make recommendations to senior staff  Prepare, maintain, and circulate written correspondences, documents, reports, and files regarding all assigned projects.</t>
  </si>
  <si>
    <t>Excellent verbal and written communication and strong interpersonal skills, strong analytical, organizational, and quantitative skills.  Advanced experience utilizing and developing complex Excel spreadsheets and presentation software is strongly preferred.    Demonstrated ability to meet deadlines and manage multiple projects in a timely manner and to be a team player.   Background in or knowledge of real estate finance and/or program implementation experience, preferred.      Preference will be given to candidates with experience working for or with government agencies and government programs related to affordable housing development.  Candidates with Masters in Urban Planning, Real Estate Finance, Business Administration, Public Administration or related fields are strongly preferred.</t>
  </si>
  <si>
    <t>Deputy Director and PQA Unit Chief, Bureau of Immunization</t>
  </si>
  <si>
    <t>The Bureau of Immunization (BOI) is seeking a highly motivated public health professional to serve as Deputy Director of the Citywide Immunization Registry (CIR) and lead its Vaccines for Children (VFC) program Provider Quality Assurance (PQA) Unit. The CIR is a central database established by DOHMH to track and improve the immunization status of all New Yorkers. The CIR also serves as the management tool for VFC and other BOI programs. VFC is a critical program that distributes publicly purchased vaccines at no cost to nearly 1,500 health care facilities across New York City (NYC) for children whose families may not otherwise be able to afford vaccination. NYC's VFC program distributes approximately 3 million doses of vaccine, costing over $130 million, each year. PQA staff conducts site visits to providers to ensure proper vaccine storage and handling, compliance with VFC requirements, and to perform Assessment Feedback Incentives ExChange (AFIX), a national quality improvement program for increasing immunization rates.   DUTIES WILL INCLUDE BUT NOT BE LIMITED TO:   --Serve as the CIR Deputy Director and PQA Unit Chief and, as such, is an integral member of the BOI leadership team.   --Develop strategic direction, goals and objectives for the CIR and PQA in collaboration with the BOI Assistant Commissioner, CIR Director, and other senior BOI staff.   --Collaborate with health care providers, other BOI staff, and the Centers for Disease Control and Prevention (CDC) to increase effectiveness of CIR and PQA operations.   --Supervise CIR and PQA staff to ensure program goals are achieved and that VFC compliance and AFIX site visits are implemented in compliance with CDC and BOI policies.   --Conduct analysis of CIR, VFC, and AFIX data to improve effectiveness of VFC compliance and AFIX site visits, identify areas of weakness for interventions, and improve stewardship of publicly-purchased vaccines.   --Serve as the head liaison between the CIR and outside vendors and consultants on the design, development, and implementation of enhancements to the CIR and monitor vendor contracts.   --Oversee development and maintenance of the CIR database and applications, including management of timelines and priorities.   --Track CIR budget and budget modifications and also directs the development of contracts, contract renewals, and Requests for Proposals.   --Serve on national workgroups convened by CDC and other organizations to develop best practices for implementing immunization registries, VFC, and AFIX.   --Write grant proposals, develop and deliver presentations at local and national meetings, and collaborates with BOI senior staff on manuscripts for publication.</t>
  </si>
  <si>
    <t>Apply online with a cover letter to https://a127-jobs.nyc.gov/.  In the Job ID search bar, enter: job ID number #249920.  We appreciate the interest and thank all applicants who apply, but only those candidates under consideration will be contacted.</t>
  </si>
  <si>
    <t>Apply online with a cover letter to https://a127-jobs.nyc.gov/.  In the Job ID search bar, enter: job ID number # 249921.  We appreciate the interest and thank all applicants who apply, but only those candidates under consideration will be contacted.</t>
  </si>
  <si>
    <t>ASSISTANT RESIDENT BUILDING SUPT (HA)</t>
  </si>
  <si>
    <t>Parkside Houses</t>
  </si>
  <si>
    <t>Bronx Property Management</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</si>
  <si>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Please read this posting carefully to make certain you meet the minimum qualification requirements before applying to this position.  Note: Employees with one year of permanent service in the title of Supervisor of Housing Exterminators are eligible to apply.</t>
  </si>
  <si>
    <t>1. This position is open as a promotional opportunity only. It is not open on a direct transfer (lateral) basis.   2. Employees applying for promotional, title or level change opportunities must have served a period of one year in their current title and level (if applicable)  SPECIAL NOTE:   The Department of Citywide Administration Services (DCAS) administered a civil service exam for Assistant Resident Building Superintendent on May 21, 2016. The exam filing period ended February 23, 2016, candidates applying to this posting should have filed for this exam Candidates that do not take and pass this exam will be in jeopardy of being replaced with an eligible from the upcoming civil service list.</t>
  </si>
  <si>
    <t>To apply for this assignment, please submit your cover letter/resume electronically using the following method:   Apply through Employee Self-Service (ESS). www.nyc.gov/ess Search for JOB ID# 249726  Only applicants scheduled for interviews will be contacted.  Submission of an application is not a guarantee that you will receive an interview.   NOTE: All Resumes must be received no later than the last day of the posting period.</t>
  </si>
  <si>
    <t>NYCHA has no resdiency requirements.</t>
  </si>
  <si>
    <t>Supervisor (Watershed Maintenance) 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</si>
  <si>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in the Division of Distribution Operations, Groundwater Supply section, under general supervision, the selected candidate will supervise one or more crews of Watershed Maintainers and other subordinate personnel in the operation, maintenance, repair and inspection of watershed facilities, equipment, roads, and land.  Supervise vital chlorination and disinfection procedures essential to the reliability, continuity and safety of the water supply.  Supervise sluice gate and valve operations.  Prepare work schedules.  Maintain records and reports.  Perform related work. License Requirement: Must possess and maintain a Grade 2B Water Treatment Operator License if working in plant operations.</t>
  </si>
  <si>
    <t>COMPUTER ASSOCIATE, (OP) LEVEL II</t>
  </si>
  <si>
    <t>AS A TECHNICAL COMPUTER RESOURCE PERSON, THIS EMPLOYEE WILL MONITOR, TROUBLESHOOT, DIAGNOSE AND SOLVE PROBLEMS OF COMPUTER OPERATIONS OR DATA COMMUNICATIONS FOR THE POLICE DEPARTMENT</t>
  </si>
  <si>
    <t>EMPLOYEE WILL WORK IN THE NEW RAPID VIDEO RESPONSE UNIT AND ASSIST IN CREATING AND MAINTAINING INFORMATION REGARDING COMMUNITY POLICING PROGRAMS ON SEVERAL INTERNET AND SOCIAL MEDIA FORUMS.</t>
  </si>
  <si>
    <t>EMPLOYEE WILL BE RESPONSIBLE FOR PROVIDING PROJECT MANAGEMENT ASSISTANCE INCLUDING DEVELOPING AND MAINTAINING PROJECT PLANS, AND OTHER DOCUMENTS; MANAGING AND COORDINATING PROJECT ELEMENTS; REVIEWING WORK PRODUCTS; ENSURING EFFICIENT PROGRESS ON IMPLEMENTATION OF INITIATIVES; LEADING RESEARCH AND/OR EVALUATION PROJECTS; DEVELOPING RESEARCH PLANS; CREATING AND IMPLEMENTING SURVEYS AND OTHER DATA COLLECTION TOOLS; COLLECTING DATA; ANALYZING PRIMARY AND SECONDARY DATA USING APPROPRIATE STATISTICAL METHODS; ELOPING POLICY AND PROGRAM RECOMMENDATIONS BASED ON RESEARCH AND EVALUATION RESULTS; COMMUNICATING FINDINGS TO INTERNAL AND EXTERNAL AUDIENCES THROUGH REPORTS AND PRESENTATIONS; MONITORING AND SYNTHESIZING RELEVANT EMERGING RESEARCH; AND RESPONDING TO TIME-SENSITIVE RESEARCH AND POLICY ANALYSIS ACTIVITIES.</t>
  </si>
  <si>
    <t>Senior Planner for Regional Planning</t>
  </si>
  <si>
    <t>CIVIL SERVICE TITLE:	CITY PLANNER II or III, depending on experience 	 	 SALARY RANGE:	$65,000 - $88,000, commensurate with experience; full NYC benefits package  APPLICATION DEADLINE: 	August 15th, 2016 or until filled</t>
  </si>
  <si>
    <t>Twin Parks Consolidated East &amp;</t>
  </si>
  <si>
    <t>1. This position is open as a promotional opportunity only. It is not open on a direct transfer (lateral) basis.  2. Employees applying for promotional, title or level change opportunities must have served a period of one year in their current title and level (if applicable) SPECIAL NOTE: The Department of Citywide Administration Services (DCAS) administered a civil service exam for Assistant Resident Building Superintendent on May 21, 2016. The exam filing period ended February 23, 2016, candidates applying to this posting should have filed for this exam Candidates that do not take and pass this exam will be in jeopardy of being replaced with an eligible from the upcoming civil service list.</t>
  </si>
  <si>
    <t>To apply for this assignment, please submit your cover letter/resume electronically using the following method:   Apply through Employee Self-Service (ESS). www.nyc.gov/ess Search for JOB ID# 249733  Only applicants scheduled for interviews will be contacted.  Submission of an application is not a guarantee that you will receive an interview.   NOTE: All Resumes must be received no later than the last day of the posting period.</t>
  </si>
  <si>
    <t>EEO Investigator</t>
  </si>
  <si>
    <t>HR-EEO Office</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</si>
  <si>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</si>
  <si>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All appointments are subject to OMB approval</t>
  </si>
  <si>
    <t>EMPLOYEE WILL ASSIST IN PREPARING AND REVIEWING LEGAL DOCUMENTS REGARDING SERIOUS CIVIL AND CRIMINAL LEGAL ISSUES; AND REVIEWING AND INTERPRETING EXISTING LAWS, RULES, AND REGULATIONS WHICH CAN IMPACT THE POLICE DEPARTMENT AND THE CITY OF NEW YORK.</t>
  </si>
  <si>
    <t>CLICK THE ''APPLY NOW''</t>
  </si>
  <si>
    <t>Special Note: Only candidates who are currently serving as a permanent Clerical Associate should apply.</t>
  </si>
  <si>
    <t>Applicant must be a City resident within 90 days of appointment.  Interested candidates should apply online via NYC Careers on the NYC.gov website (http://www.nyc.gov/html/careers/html/home/home.shtml).  No telephone call, faxes or personal inquiries please. Only those candidates under consideration will be contacted.   For more information about OATH, visit us at:  www.nyc.gov/oath</t>
  </si>
  <si>
    <t>Temporary Stock Worker</t>
  </si>
  <si>
    <t>The Department of Records is seeking to hire a part time Stock Worker Level I to work at the outer borough Municipal Records Center . The candidates for this position will be expected, under direct supervision, to receive store, distribute and care for records, supplies and equipment. The Stock Worker will load and unload at the Municipal Records Center facilities and at the point of pick-up, delivery or distribution.   The Stock Worker will operate necessary equipment required to load and unload records, materials and supplies.  The individual will also be required to verify inventories and determine discrepancies in quantities and record any damages.  Remove record boxes from shelves to fill agencies requisitions, lifting and carrying boxes when necessary.  The Stock worker must be able to lift boxes weighing up 25lbs to 60lbs.</t>
  </si>
  <si>
    <t>Experience with operating electrical transports and lift trucks Organized and detail oriented Excellent verbal and written communication skills  Computer experience preferred</t>
  </si>
  <si>
    <t>Click Now</t>
  </si>
  <si>
    <t>Day - Due to the necessary support duties of this position, candidate may be required to be on call and/or work various shifts such as weekends and/or evening shifts.</t>
  </si>
  <si>
    <t>Medical Investigator</t>
  </si>
  <si>
    <t>MEDICAL INVESTIGATOR</t>
  </si>
  <si>
    <t>Qualification Requirements  1. Graduation from an accredited medical school.  2. A license to practice medicine in the State of New York.  3. Completion of an approved internship, and at least one (1) year of an approved residency, or a satisfactory equivalent.</t>
  </si>
  <si>
    <t>SPECIAL NOTE: The selected candidate will be required to provide a DNA sample by swabbing</t>
  </si>
  <si>
    <t>TO APPLY, PLEASE SUBMIT RESUME AND COVER LETTER TO: https://a127-jobs.nyc.gov JOB ID#249762</t>
  </si>
  <si>
    <t>CARP Paralegal</t>
  </si>
  <si>
    <t>Please submit cover letter/resume electronically using one of the following methods:  CITY EMPLOYEES: Apply through Employee Self Service (ESS). www.nyc.gov/ess.                                       Search for Job ID #: 249804 ALL OTHER APPLICANTS: Go to www.nyc.gov/careers/search. Search for Job ID#: 249804  Only applicants scheduled for interviews will be contacted. Submission of application does not guarantee that you will receive an interview.</t>
  </si>
  <si>
    <t>Assistant Press Secretary, Office of External Affairs</t>
  </si>
  <si>
    <t>Apply online with a cover letter to https://a127-jobs.nyc.gov/. In the Job ID search bar, enter: job ID number # 249823.</t>
  </si>
  <si>
    <t>Team Leader</t>
  </si>
  <si>
    <t>Citywide Services</t>
  </si>
  <si>
    <t>1.	Familiarity with New York City government and Parks &amp; Recreation policies and procedures. 2.	Five years of experience managing projects and staff. 3.	Excellent communication skills including public speaking and experience in translating between technical and non-technical stakeholders. 4.	Strong time management and task prioritization abilities. 5.	Strong general management skills including the ability to listen to and motivate staff. 6.	Driver license valid in New York State.</t>
  </si>
  <si>
    <t>City Employees: 1) Apply through Employee Self Service (ESS) under Recruiting Activities 2) Search for Job ID#: 249282   Include your ERN# on all correspondence.   For all other applicants:  1) Go to www.nyc.gov/careers/search    2) Search for Job ID#: 249282</t>
  </si>
  <si>
    <t>Outreach Coordinator/GreenThumb</t>
  </si>
  <si>
    <t>City employees: 1) Apply through Employee Self Service (ESS) under Recruiting Activities 2) Search for Job ID#: 249349  Include your ERN on all correspondence.  For all other applicants: 1) Go to www.nyc.gov/careers/search    2) Search for Job ID#: 249349</t>
  </si>
  <si>
    <t>Plumber</t>
  </si>
  <si>
    <t>PLUMBER</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</si>
  <si>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SPECIAL NOTES:  This is a three month temporary assignment.  Assignments will be made throughout the five boroughs.   Please read this posting carefully to make certain you meet the qualification requirements before applying to this position.</t>
  </si>
  <si>
    <t>Plumber's Helper</t>
  </si>
  <si>
    <t>1.	Assist Plumbers in the installation of plumbing fixtures, including tanks, sprinklers and fire suppression systems. 2.	Carry tools, working materials and equipment; prepare same at work locations. 3.	Move heavy valves, piping and fixtures. 4.	Cut, drill or otherwise prepare openings as may be necessary for installation, maintenance or repair of plumbing pipes or fixtures; use acetylene torches. 5.	Cut and thread pipe with hand or electrically operated tools. 6.	Clean work areas. 7.	May operate a motor vehicle.  SPECIAL NOTES:  This is a three month temporary assignment.  Assignments will be made throughout the five boroughs.   Please read this posting carefully and make certain you meet the qualification requirements before applying to this position.</t>
  </si>
  <si>
    <t>1. Three years of full-time satisfactory experience as a plumber's helper or apprentice plumber or;  2. Not less than one year of experience as described in ''1'' above plus sufficient plumbing training of a relevant nature acquired in an approved trade school, technical school or vocational high school to make up the equivalent of three years of acceptable plumber's helper or apprentice plumber experience. The apprenticeship must be recognized by the New York State Department of Labor, the U.S. Department of Labor or any apprenticeship council which is recognized by the U.S. Department of Labor. The schooling must be approved by a state's Department of Education or a recognized accrediting organization. Each year of approved, relevant training is equivalent to six months of full-time satisfactory plumber's helper or apprentice plumber experience, up to a maximum of two years of satisfactory experience.</t>
  </si>
  <si>
    <t>The successful candidate will serve as a 311 Escalation Line Team Leader reporting to the 311 Customer Service Center. Responsibilities will include: assist Call Center Representatives (CCRs) in 24/7 customer service operations; monitor CCR performance; identify coaching needs to ensure quality customer service; handle priority calls and escalated requests; provide support for 311 operations and customer service programs; maintain detailed documentation; prepare reports using computer programs and spreadsheet applications; maintain and update database systems; communicate updates as needed; conduct team meetings; gather and validate content requests; utilize automated systems, workforce management tools, online applications, and call center technologies to support data-driven strategies; and assist in coordination of special projects and programs as assigned. Note special working conditions for the Associate Call Center Representative position: Some of the physical activities performed and environmental conditions experienced include sitting for extended periods of time with headset on while monitoring two computer screens; speaking calmly and clearly in order to elicit information and provide instruction and information to continuous flow of callers; listening carefully to clearly understand information; making responsible judgments where timing is critical; and sitting within hearing distance of others working under similar conditions.</t>
  </si>
  <si>
    <t>The preferred candidate should possess the following: More than 1 year of full-time satisfactory professional experience as a Call Center Representative (CCR); recent QA average of 90 or above; overall performance evaluation rating of Good or higher; professional experience assisting or supervising work teams in a large call center environment; demonstrated knowledge of call center best practices and application technologies; advanced written and verbal communication skills; strong collaboration and team building skills; strong customer and quality focus; excellent problem solving skills; knowledge of advanced functions of Microsoft Office programs such as Word, Excel, Access, Project, and PowerPoint; knowledge of business intelligence tools and social media applications; advanced research and data compilation skills; strong documentation skills; excellent facilitation skills; strong time management skills; and ability to handle multiple tasks simultaneously under tight deadlines in a fast paced environment.</t>
  </si>
  <si>
    <t>For Internal Employees Only  Please go to Employee Self Service (ESS), click on Recruiting Activities &gt; Careers, and search for Job ID #249355 or click the ''Apply Now'' button below.   SUBMISSION OF A RESUME IS NOT A GUARANTEE THAT YOU WILL RECEIVE AN INTERVIEW  APPOINTMENTS ARE SUBJECT TO OVERSIGHT APPROVAL</t>
  </si>
  <si>
    <t>Due to the necessary support duties of this position in a 24/7 operation, candidate may be required to work various shifts such as weekends and/or nights/evenings.</t>
  </si>
  <si>
    <t>Assistant Plan Examiner</t>
  </si>
  <si>
    <t>ASSISTANT PLAN EXAMINER (BLDGS</t>
  </si>
  <si>
    <t>Working knowledge of the NYC Construction Code and Zoning Resolution.  Excellent communication and organizational skills.</t>
  </si>
  <si>
    <t>For Non-City/External Candidates: Visit the www.nyc.gov/jobs/search and search for the specific Job ID #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</si>
  <si>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Plan Examiner</t>
  </si>
  <si>
    <t>PLAN EXAMINER (BLDGS)</t>
  </si>
  <si>
    <t>This position performs work in the engineering or architectural analysis of structures and building equipment systems, and the examination of plans for the construction, alteration or repair of buildings and equipment systems under the jurisdiction of the Department of Buildings.  Under supervision: -Examines and reviews design and/or equipment plans and specifications of the construction, alteration or repair of buildings for conformity with the NYC Construction Codes, Zoning Resolution, and other pertinent laws and rules. -Works with design and construction professionals and filing representatives to achieve their building or alteration program in a compliant manner. -Reviews site safety plans. -Engages in research, investigations, studies and examinations related to the construction or demolition of structures subject to the provisions of the NYC Construction Codes and other pertinent laws and rules. -Explains and enforces rules and laws in support of compliant development. -Testifies as needed to support violations issued for non-compliant construction, alteration, and repairs. -May be required to perform fieldwork to make on site determination of structural stability and safety.</t>
  </si>
  <si>
    <t>Knowledge of the NYC Construction Code and Zoning Resolution</t>
  </si>
  <si>
    <t>Certified ID Developer (Applications), Bureau of Environmental Disease and Injury Prevention</t>
  </si>
  <si>
    <t>JOB DESCRIPTION: The Bureau of Environmental Disease and Injury Prevention is charged with conducting research and surveillance to identify and assess environmental and occupational health risks in New York City, and to develop policies, programs and services to prevent their related illnesses, injuries and death. The Bureau is comprised of three Offices - Research and Surveillance, Policy and Programming, and Emergency Planning and Operations, and three Programs - Healthy Homes, Environmental Health Assessment and Communications, and Injury and Violence Prevention. The mission of the Bureau of Environmental Disease and Injury Prevention is to prevent environmental disease and injury in homes, communities and the workplace, and to protect health by promoting healthy environments. This position will be situated in the Health Homes Program.  DUTIES WILL INCLUDE BUT NOT BE LIMITED TO:  Under supervision of the Healthy homes Deputy director for MIS, with latitude for independent action and the exercise of independent judgment, this position is responsible for the planning, designing, configuring, installing, testing, troubleshooting, integrating, performance monitoring, maintaining, enhancing, security management, and support of computer programs. Specific programs include the lead registry and related systems. The candidate will also be responsible for reviewing and developing detailed system specifications and modifying existing applications to accommodate changing business needs. Create and maintain technical and user system documentation.</t>
  </si>
  <si>
    <t>Apply online with a cover letter to https://a127-jobs.nyc.gov/  In the Job ID search bar, enter: job ID number #  249071   We appreciate the interest and thank all applicants who apply, but only those candidates under consideration will be contacted.</t>
  </si>
  <si>
    <t>ASSET MANAGER</t>
  </si>
  <si>
    <t>Must be motivated and work well independently.  A background in affordable housing, asset / property management, or auditing / accounting skills preferred. Excellent written and verbal communication skills. Strong Excel and analytical skills. Experience with financial analysis.</t>
  </si>
  <si>
    <t>Research and  Surveillance Coordinator</t>
  </si>
  <si>
    <t>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The Bureau seeks a Research and Surveillance Coordinator who will report to the Senior Director of Research and Surveillance to coordinate and support the operations of the BADUPCT Research and Surveillance Unit.   DUTIES WILL INCLUDE BUT NOT BE LIMITED TO:  -Coordinate and support the administrative and operational activities of the Research and Surveillance Unit.   -Assist in collecting and providing quantitative data analysis for special projects and requests made by the Senior Director.   -Assist with the creation and dissemination of summary data reports and presentations.   -Assist with logistical coordination or research activities including, but not limited to, drafting and submitting data use agreements and IRB applications as needed.   -Create and maintain tracking mechanisms for research and surveillance projects, data requests, presentations, and publications.   -Assist with conceptualizing and writing research proposals.</t>
  </si>
  <si>
    <t>S/he will have experience coordinating multiple projects, meeting tight deadlines, and organizing the logistics behind research operations. The successful candidate will be forward thinking and have the ability to work independently, anticipating the needs of the Research and Surveillance Unit and ensuring deadlines are adhered to. The candidate will have excellent interpersonal, research, written and verbal communication, and project management skills. The candidate will be able to read, interpret and synthesize epidemiologic and quantitative data, as well as other scientific literature. Proficiency in Excel, Access, Word, PowerPoint, and Visio preferred.</t>
  </si>
  <si>
    <t>Apply online with a cover letter to https://a127-jobs.nyc.gov/.  In the Job ID search bar, enter: job ID number # 249074    We appreciate the interest and thank all applicants who apply, but only those candidates under consideration will be contacted.</t>
  </si>
  <si>
    <t>Gen Svcs-Fleet Admin</t>
  </si>
  <si>
    <t>General Services Department</t>
  </si>
  <si>
    <t>Under direct supervision candidate will perform automotive maintenance services and assist in automotive repairs.  Duties shall include, but not be limited to the following:  1.  Assist auto mechanics or auto electricians in testing, replacement and repair of automotive components of motor  vehicles or horticultural and/or off road equipment. 2.  Remove and install engine, brakes hydraulics, and tires; perform preventive maintenance on all on road and off road equipment. 3.  Assist in testing of batteries, generators, starter motors, distributors, alternating systems and other electrical systems found on automotive equipment and off road vehicles and equipment. 4.  Operate an on road service vehicle and/or tow truck/flat bed. 5.  Keep production records and inventory of supplies and material used. 6.  Maintain daily logs and reports.</t>
  </si>
  <si>
    <t>Employees applying for promotional, title or level change opportunities must have served a period of one year in their current title and level (if applicable)</t>
  </si>
  <si>
    <t>ePMIS Solutions Manager</t>
  </si>
  <si>
    <t>1. 5-10 years of experience in participating and/or leading business process re-engineering with structured methods 2.  Strong organization, writing and communication skills 3.  Project Management experience with track record of successful implementation of PMIS like systems.</t>
  </si>
  <si>
    <t>Digital Accessibiltiy Coordinator</t>
  </si>
  <si>
    <t>Mayor's Office/Cityhall</t>
  </si>
  <si>
    <t>For City employees, please go to Employee Self Service (ESS), click on Recruiting Activities &gt; Careers, and search for Job ID #249410 For all other applicants, please go to www.nyc.gov/jobs/search and search for Job ID #249410 -or-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</si>
  <si>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PROGRAM MANAGEMENT OFFICE TECHNICAL ASSISTANT</t>
  </si>
  <si>
    <t>Contract Compliance</t>
  </si>
  <si>
    <t>Acco Office</t>
  </si>
  <si>
    <t>Under general supervision, with some latitude for independent initiative and judgment, performs professional investigations designed to prevent or detect violations of rules and regulations of City, State and Federal Government. Periodically visits contractors work sites to interview contractors and their employees, and monitor their compliance with contractual provisions of City, State and Federally funded projects. Reviews various documents for completeness, to ensure contractor and agency compliance with laws, rules and directives regarding prevailing wage rates, and verifies documents. Reviews and analyzes field staffing reports and other records at the contractor's field site. Prepares reports summarizing the results of investigations and interviews, and recommends corrective actions. Ascertains that low bidders have submitted all required forms at bid openings; conducts pre-award and pre-construction meetings to review Federal, State and City compliance requirements. Reviews subcontractor approval requests to ensure DBE/MWBE certification to perform the work proposed prior to commencement; conducts annual comprehensive compliance reviews of Federal Highway Administration projects in order to determine compliance. Performs related duties.</t>
  </si>
  <si>
    <t>Candidate should have a Driver's License valid in NYS. Knowledge of NYS Labor Law and Minority Subcontracting Programs is preferred. Knowledge in the use of Microsoft Office programs. An understanding of construction trades and there use on construction projects.</t>
  </si>
  <si>
    <t>All resumes to be submitted electronically using one of the following methods: Please go to www.nyc.gov/careers/search and find the Job ID#249077. Current City employees please log on into Employees Self Service follow the Careers Link. Most Public Libraries have computers available for use. No phone calls, faxes or personnel inquiries permitted. Only applicants under consideration will be contacted. Appointments are subject to Mayor's Office of Management and Budget approval.</t>
  </si>
  <si>
    <t>Office Hours: 9AM- 5PM</t>
  </si>
  <si>
    <t>Administration Director, Bureau of Grants Management and Administration</t>
  </si>
  <si>
    <t>Previous experience with program, budget and personnel management in a high volume, fast-paced, demanding environment in a customer service related role. Excellent written/verbal communication skills with strong meeting facilitation, presentation and training skillsStrong organizational skills. Ability to prioritize and handle multiple assignments; an ability to work with all levels of staff, inside and outside of the Agency.  Strong interpersonal skills with the ability to work in teams as well as independently.  Extensive experience and strong computer skills (Microsoft Office, Excel, Visio and financial information technology systems).  Experience with City of New York administrative and procurement policies and civil service system strongly recommended Experience with city tax levy and federal grant funding, a plus.   Previous experience with emergency management or continuity of operations planning a strong plus.</t>
  </si>
  <si>
    <t>Apply online with a cover letter to https://a127-jobs.nyc.gov/.  In the Job ID search bar, enter: job ID number # 249081.    We appreciate the interest and thank all applicants who apply, but only those candidates under consideration will be contacted.</t>
  </si>
  <si>
    <t>Computer Specialist, Bureau of Immunization</t>
  </si>
  <si>
    <t>Apply online with a cover letter to https://a127-jobs.nyc.gov/.    In the Job ID search bar, enter: job ID #  249489.</t>
  </si>
  <si>
    <t>CARETAKER X</t>
  </si>
  <si>
    <t>CARETAKER (HA)</t>
  </si>
  <si>
    <t>Surfside Gardens</t>
  </si>
  <si>
    <t>1. Drive development vehicles, and assist in debris pick up.  2. Pick up materials and supplies assist in emergency snow removal.  3. Prepare apartments for move outs.</t>
  </si>
  <si>
    <t>SPECIAL NOTE(S)  1. Possession of a valid driver s license is required. Applicant must have the ability to drive with manual transmission.   2. Employees applying for promotional, title or level change opportunities must have served a period of one year in their current title and level (if applicable).</t>
  </si>
  <si>
    <t>To apply for this assignment, please submit your cover letter/resume electronically using the following method:   Apply through Employee Self-Service (ESS). www.nyc.gov/ess Search for JOB ID# 249525  Only applicants scheduled for interviews will be contacted.  Submission of an application is not a guarantee that you will receive an interview.   NOTE: All Resumes must be received no later than the last day of the posting period.</t>
  </si>
  <si>
    <t>Facilities Operations</t>
  </si>
  <si>
    <t>The Financial Information Services Agency (FISA) has a vacancy for a College Aide to assist the Asset Management department with the data entry, tracking, and reporting of all IT assets within our Asset Management system. This includes quarterly spot checks and a yearly wall-to-wall inventory and reconciliation of FISA and OPA assets. Additionally candidate will work on Agency records retention system and entering record information into our records tracking system.</t>
  </si>
  <si>
    <t>CA-03</t>
  </si>
  <si>
    <t>External applicants please visit https://a127-jobs.nyc.gov/ to apply to Job ID # 249526. Current NYC employees may apply via Employee Self Service (ESS). While all complete applications will be given consideration, only candidates selected for an interview will be contacted by FISA.   FISA IS AN EQUAL OPPORTUNITY EMPLOYER.</t>
  </si>
  <si>
    <t>Field Researcher,  Bureau of Alcohol and Drug Use Prevention, Care and Treatment</t>
  </si>
  <si>
    <t>ALC Drug Prev &amp; Treat-Com Lia</t>
  </si>
  <si>
    <t>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DUTIES WILL INCLUDE BUT NOT BE LIMITED TO:   --Contribute to investigation planning and design including: selection of methods, recruitment strategies, and analytic plan.   --Conduct field-based activities as part of rapid investigations into emerging drug issues, including but not limited to: field observations, semi-structured and in-depth interviews, surveys, and medical file review.   --Build relationships with community stakeholders and key informants.   --Conduct quantitative and qualitative analyses of data collected through rapid investigations.   --Summarize findings and prepare reports and publications for internal and external distribution.   --Assist with the development and execution of community-based responses, including, but not limited to: neighborhood specific educational materials and fact sheets, naloxone and opioid overdose prevention materials, other health-related strategies.   --Work closely with Bureau leadership and staff to collaborate on and coordinate analysis and research.</t>
  </si>
  <si>
    <t>AMENDED WITH PREF. SKILLS **  S/he will have experience conducting field-based research including: qualitative interviews and/or surveys  --Proficiency with qualitative data analysis software such as Dedoose, Atlas ti, or NVivo  --Familiarity with SPSS or other statistical analysis software; graduate level experience in research methods.</t>
  </si>
  <si>
    <t>Apply online with a cover letter to https://a127-jobs.nyc.gov/. In the Job ID search bar, enter: job ID number # 249096.</t>
  </si>
  <si>
    <t>SQL/Oracle Database Administrator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</si>
  <si>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SQL/Oracle Database Administrator reporting to the IT Services Division. Responsibilities will include: Build and configure multiple MS SQL and Oracle databases, equally clustered, non-clustered and virtual environments for the DoITT Enterprise Content Management shared service implementation; develop, design, configure and document database architecture, including software, hardware and physical layout (Processor configurations, SAN luns, data file layouts); work with developers and administrators in a 24x7 /365 multiple-cluster production environment; perform best practice database troubleshooting; fix data corruption; perform backup and disaster recovery; perform daily DBA tasks during SDLC, including reviewing logs, establishing and responding to automated monitoring, and performance tuning; configure and maintain different types of replications (including Always On and log shipping); manage distributed databases, SSIS packages and SSRS; participate in functional, performance and security testing; assist developers and end users with implementation best practices; install, configure, customize, create, implement, and support Oracle databases in Non-RAC and RAC environments, and software and related tools/products for the CITISERV database systems at DOITT; implement Grid Infrastructure release 12c on a Unix/Linux platform; implement ASM cluster Filesystem and maintain it; add new disks to an ASM disk group; patching grid infrastructure software; implement instance caging; setup/administer Oracle database security environment; carry out DB Performance Tuning; troubleshoot DB problems, work with ORACLE support on problems and questions; schedule RMAN (backup/recovery); configure/Support Active Dataguard and Golden Gate for Oracle Replication; install and configure, customize ORACLE server and clients; schedule, install and configure ORACLE upgrades; install, configure, customize ORACLE related system level software; design, development, and create all database file systems layouts and Oracle databases; monitor software notifications and updates; managing distributed databases and configuring client/server and Web-based environments; provide technical assistance and troubleshooting support to developers; review database design specifications and application coding routines to ensure adherence to best practice methods for database usage; ensure database performance is maintained at optimal levels and is able to support defined business requirements; create/maintain referential integrity relationships/constraints; provide problem diagnosis and resolution; schedule database backups; diagnose and resolve backup failures; configure, analyze application SQL code to do SQL Tuning for performance improvement opportunities; develop/maintain Oracle database operational procedures; utilize Solaris Administration skills as needed; develop UNIX shell scripts; work with the Database team and teams of UNIX/LINUX engineers and administrators to design, build, upgrade and support the necessary Oracle infrastructure to meet the needs of DoITT and supported agencies; and handle special projects and initiatives as assigned.</t>
  </si>
  <si>
    <t>The preferred candidate should possess the following: 3+ years of experience as a Microsoft SQL Server DBA; experience and expertise with Microsoft SQL database development, Microsoft SQL networking and Multi-site replication, mirroring, log shipping and data partition; experience in database security and auditing, EMC SAN connected MS SQL; experience monitoring multiple databases; Advanced knowledge of database performance management and tuning, database fault analysis and resolution effective Database Backup/Recovery strategy deployment; experience performing database migrations; experience analyzing current database performance and making projections for future growth (CPU usage as well as storage growth); experience in administrating a Windows 2008/2012 Clustered and Virtual environment; experience supporting a high-availability production Microsoft SQL; experience with NETIQ Monitoring and Symantec NetBackup; knowledge of New York City Government; excellent written and verbal communication skills; and the ability to handle multiple tasks under tight deadlines; Oracle Database administration Experience 3+ years as an Oracle DBA; experience implementing/managing Oracle Databases in a RAC environment; experience Implementing Grid Infrastructure release 12 or higher on a Unix/Linux environment; experience implementing ASM cluster Filesystem with knowledge of how to maintain it; knowledge of Best Practices for adding a new disk to an ASM disk group; experience patching grid infrastructure software; experience implementing instance caging; familiar with Oracle database resource manager; familiar with huge pages on Linux; experience supporting a high-availability production database; experience in configuring/supporting Oracle Active Data Guard required, experience in a Solaris environment a plus; experience in Veritas Cluster Server for Oracle a plus; experience in database architecture and design highly desirable; experience with Oracle Advanced Security Option is highly desirable; experience with Golden Gate for Oracle Replication is highly desirable; should demonstrate industry awareness and should be current on relevant competitive products or solutions; Time and project management skills are required; should have excellent written, verbal and listening communication skills.</t>
  </si>
  <si>
    <t>For City employees, please go to Employee Self Service (ESS), click on Recruiting Activities &gt; Careers, and search for Job ID #249532 For all other applicants, please go to www.nyc.gov/jobs/search and search for Job ID #249532 -or-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</si>
  <si>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Application Production Support Analyst, Bureau of Network Technology Services</t>
  </si>
  <si>
    <t>The nation's leading local health department seeks an Application Production Support Analyst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Microsoft Windows Server Administration  1. Server installation, configuration and customization of both Microsoft and associated Microsoft server based products.   2. Maintaining the servers and services.   3. Troubleshooting server and service problems.   4. Schedule and Apply operating system patches for all DIIT application servers.  Microsoft IIS and SQL Administration   1. Microsoft IIS and SQL installation, migration and configuration.   2. Working closely with the application developers, DBO and DBA to customize and optimize the database.   3. Schedule and support MS patches for DIIT SQL servers with DIIT DBAs  Microsoft Active Directory Certificate Administration   1. Create certificate for all Web servers including Tomcat and IIS and enabling https for both internal and external web servers by using our PKI servers.   2. Ensure overall security and integrity of accounts hierarchy.   3. Create and management of account objects, groups, workstations and servers.  Application Deployment Administration   1. Web server installation, configuration and customization of both IIS and Tomcat based products.   2. Maintain the services and servers for all both internal and external Web and Application servers.   3. Troubleshoot servers and services with application related issues.   4. Mange all application production deployments for DIIT. 5. Working closely with Bureau of IT_SD and IT_APP for all Application Deployments</t>
  </si>
  <si>
    <t>Apply online with a cover letter to https://a127-jobs.nyc.gov/  In the Job ID search bar, enter: job ID number # 249537  We appreciate the interest and thank all applicants who apply, but only those candidates under consideration will be contacted.</t>
  </si>
  <si>
    <t>Director of Workforce Utilization</t>
  </si>
  <si>
    <t>Commissioners' Offices</t>
  </si>
  <si>
    <t>The Director of Workforce Utilization must have:  Experienced in auditing and compliance.  Expertise in NY Civil Service Law.</t>
  </si>
  <si>
    <t>MANHATTAN COMMUNITY BOARD #11</t>
  </si>
  <si>
    <t>55 East 115Th Street, N.Y.</t>
  </si>
  <si>
    <t>Manhattan Community Board  #1</t>
  </si>
  <si>
    <t>Project Manager, Accessible Design</t>
  </si>
  <si>
    <t>Satisfactory knowledge and experience in construction management, architecture, architectural technology, or related field.   Strong knowledge and familiarity with New York City government and housing issues, and federal, state, and local accessibility rules and regulations.    Ability to work in a fast-paced environment, negotiate with diverse technical specialists, apply independent judgment in technical matters, take initiative, and work effectively with others.    Excellent writing, interpersonal, organizational, communication, leadership, and negotiation skills.    Demonstrated ability to meet deadlines, coordinate multiple projects, and deal with complex construction issues.  Proficient in the operation of AutoCAD, Architectural Desktop, Excel, Word, and PowerPoint.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t>
  </si>
  <si>
    <t>CERTIFIED ADMINISTRATOR LAN/WAN, LEVEL III</t>
  </si>
  <si>
    <t>EMPLOYEE WILL PROVIDE MAINTENANCE, SUPPORT AND ENHANCEMENT IN CONFIGURING NETWORK OPERATING SYSTEMS, APPLICATIONS, VOICE OVER INTERNET PROTOCOL (VOIP), COMPUTER SOFTWARE/HARDWARE AND ASSOCIATED DEVICES; AND MAINTAIN AND TROUBLESHOOT THE POLICE DEPARTMENT'S IT REMEDIATION EFFORTS.</t>
  </si>
  <si>
    <t>For City Employees, please go to Employee Self Service (ESS), click on Recruiting Activities &gt; Careers, and search for Job ID #250692 For all other applicants, please go to www.nyc.gov/jobs/search and search for Job ID #250692 -or-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</si>
  <si>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NIGHTS - Due to the necessary technical support duties of this position in a 24/7 operation, candidate may be required to work various shifts such as weekends and/or nights/evenings.</t>
  </si>
  <si>
    <t>Intake Manager</t>
  </si>
  <si>
    <t>430 East 30 Street, New York N</t>
  </si>
  <si>
    <t>Excellent organizational and verbal skills, strong computer and analytical skills and the ability to work in a fast paced environment.  Previous experience working with the homeless.</t>
  </si>
  <si>
    <t>Thurs-Mon. 4pm-12pm RDO's Tues. &amp; Wed.</t>
  </si>
  <si>
    <t>Temporary Associate Urban Designer - Urban Design Office</t>
  </si>
  <si>
    <t>Urban Design</t>
  </si>
  <si>
    <t>Office of Quality Improvemen</t>
  </si>
  <si>
    <t>Apply online with a cover letter to https://a127-jobs.nyc.gov/.  In the Job ID search bar, enter: job ID number # 250244.   We appreciate the interest and thank all applicants who apply, but only those candidates under consideration will be contacted</t>
  </si>
  <si>
    <t>Senior Program Administrator, Systems Partnerships/Cure Violence</t>
  </si>
  <si>
    <t>**OPEN TO PERMANENT ASSOCIATE STAFF ANALYSTS ONLY. YOU MUST CLEARLY STATE YOUR CIVIL SERVICE STATUS ON YOUR RESUME OR COVER LETTER. ALL OTHER CANDIDATES WILL NOT BE SELECTED.  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As part of its comprehensive, place-based strategy to reduce health inequities and in collaboration with New York City's innovative anti-violence initiatives, the New York City Department of Health and Mental Hygiene (DOHMH) oversees implementation of a proven community-based, public health approach to violence prevention called Cure Violence. The Health Department provides vital program oversight, coordination, training, technical assistance, performance tracking and feedback to the Cure Violence programs and partners. The Health Department has an opening for an Administrative Staff Analyst II to join the initiative.   Duties will include, but are not limited to:   o   Oversee the administrative and the fiscal operations of the Cure Violence Program with a portfolio of over 11 million dollars.   o   Perform fiscal analysis of program operations and prepare fiscal reporting of PS and OTPS spending to stakeholders.   o   Develop and prepare comprehensive operational budget for various program components of the Initiative.   o   Act as a liaison with interdepartmental offices (Budget, ACCO and Finance) as well as interagency stakeholders (NYC Health and Hospitals and Young Men's Initiative) which support the program.   o   Support the Division in the management of purchase order request, micro purchases and contract related matters including the interagency MOA agreement.   o   Approve purchase order payment request and reconcile and approve the interagency payment with NYC Health and Hospital under the MOA agreement.   o   Respond to all internal and external contract-related inquiries; Resolving any contract issues and discrepancies.   o   Provide technical assistance to vendors for assistance of fiscal planning and management.   o   Monitoring development of contractor spending plans and processing budget modifications, as needed, with each Cure Violence vendor.   o   Work with Cure Violence vendors to meet fiscal deadlines and coach vendors on adherence.   o   Review and approve vendor invoices and collaborate with administrative departments at the Health Department, NYC Health and Hospitals to issue payment.  o   Maintain detailed fiscal records keeping including reconciliation reporting of Cure Violence vendors.</t>
  </si>
  <si>
    <t>o  Exceptional organizational and time management skills as well as interpersonal, communications (including public-speaking), computer, and internet search skills,  attentive to detail; creative problem-solver; sound judgment and decision-making skills; goal-oriented  o  Experience working successfully on the fiscal administration of public health or social service-oriented programs; Results-driven and accountable for results.</t>
  </si>
  <si>
    <t>Apply online with a cover letter to https://a127-jobs.nyc.gov/.  In the Job ID search bar, enter: job ID number # 250298.   We appreciate the interest and thank all applicants who apply, but only those candidates under consideration will be contacted.</t>
  </si>
  <si>
    <t>ASSISTANT HIGHWAY TRANSPORTATION SPECIALIST</t>
  </si>
  <si>
    <t>ASSISTANT HIGHWAY TRANSPORTATI</t>
  </si>
  <si>
    <t>Trl1 Red Light Program</t>
  </si>
  <si>
    <t>Candidate will study and analyze left turn and Leading Pedestrian Interval (LPI).  Conduct field investigation and make signal changes to provide safety for both vehicular and pedestrian traffic.  Analyze, design and modify signal timing, new and existing signals and various in-house safety projects.  Perform traffic work of moderate difficulty in such specialized fields as: traffic control, signal timing, modernization, meeting coordination, signal design, construction and maintenance.  Use computer to prepare AutoCadd signals design and modification, estimates, correspondence and communications.  Perform various field surveys in all five Boroughs.  Performs other related duties.</t>
  </si>
  <si>
    <t>1. A baccalaureate degree from an accredited college with a major in engineering, urban studies, panning, mathematics or one of the physical sciences; or    2. A high school graduation or its equivalent and 4 years of full-time experience performing technical work on city-wide highway transportation studies and traffic programs; or    3. Education and/or experience equivalent to ''1'' or ''2'' above.</t>
  </si>
  <si>
    <t>Should have excellent verbal, strong writing and oral communications skills:  Should also have strong computer knowledge of Microsoft Word, Excel, PowerPoint, AutoCadd, simulation modeling, Highway Capacity Software (HCS), Sig-Cinema and the latest Synchro softwares.</t>
  </si>
  <si>
    <t>For assignment to certain positions, the candidate must possess at the time of appointment or assignment a Motor Vehicle Driver License valid in the State of New York.  This license must be maintained for the duration of employment.</t>
  </si>
  <si>
    <t>All resumes are to be submitted electronically using one of the following methods: 1)Please go to www.nyc.gov/careers/search and search for the JOB ID #: 250696 2)Current employees please log on into Employee Self Service at https://hrb.nycaps.nycnet and follow the Careers Link for JOB ID #: 250696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</si>
  <si>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TBD</t>
  </si>
  <si>
    <t>Managing Editor, Office of External Affairs</t>
  </si>
  <si>
    <t>Apply online with a cover letter to https://a127-jobs.nyc.gov/.  In the Job ID search bar, enter: job ID number #250697.    We appreciate the interest and thank all applicants who apply, but only those candidates under consideration will be contacted.</t>
  </si>
  <si>
    <t>Graphics Production Designer</t>
  </si>
  <si>
    <t>GRAPHIC ARTIST</t>
  </si>
  <si>
    <t>Please go to www.nyc.gov/careers or www.nyc.gov/ess for current NYC employees and search for Job ID# 250305.   NO PHONE CALLS, FAXES OR PERSONAL INQUIRIES PERMITTED.  NOTE: ONLY THOSE CANDIDATES UNDER CONSIDERATION WILL BE CONTACTED</t>
  </si>
  <si>
    <t>Engineer-In-Charge, Plan Review Team</t>
  </si>
  <si>
    <t>Systems Maintenance Coordinator</t>
  </si>
  <si>
    <t>For City employees: Go to Employee Self-Service (ESS) - www.nyc.gov/ess. Click on Recruiting Activities &gt; Careers and search for Job ID#: 250699. For all other applicants: Go to www.nyc.gov/careers/search and search for Job ID#: 250699. Submission of a resume is not a guarantee that you will receive an interview.  Only those candidates under consideration will be contacted.</t>
  </si>
  <si>
    <t>Program Administrator</t>
  </si>
  <si>
    <t>Mon.-Fri. 9:00am-5:00pm *Based on 24/7 Coverage</t>
  </si>
  <si>
    <t>PROCUREMENT OFFICER</t>
  </si>
  <si>
    <t>PREFERRED SKILLS:  Proficient in Outlook, Word, Excel and Access Excellent communication and writing skills.  Ability to exhibit professional demeanor in a fast paced and high-pressure work environment. Ability to prioritize and manage a wide array of projects to completion.  Outstanding attention to detail and follow through.  3 years of full-time satisfactory experience Satisfactory experience in purchasing, contract administration or a related field.  Outstanding attention to details and follow through.  Knowledge of City Procurement guidelines, rules and policies.  Experience with VENDEX and FMS preferred.</t>
  </si>
  <si>
    <t>To apply for this position, ALSO email your resume and cover letter including the following subject line: Procurement Officer to: careers@sbs.nyc.gov  The salary for this position is $55,000 - $60,000   NOTE: Only those candidates under consideration will be contacted.   NYC residency is required within 90 days of appointment (does not apply to all positions)  If you do not have access to email, mail your cover letter &amp; resume to:  NYC Department of Small Business Services  Human Resources Unit  110 William Street  New York, New York 10038</t>
  </si>
  <si>
    <t>Program Evaluator, Brooklyn Neighborhood Health Action Center/Center for Health Equity</t>
  </si>
  <si>
    <t>The Center for Health Equity aligns efforts in advancing health equity across the City and ensures that we deploy resources to reduce health and mental hygiene disparities across all neighborhoods in NYC. The Center works in collaboration with community-based partners, building on work the Neighborhood Health Action Centers (formerly District Public Health Offices) and others have pursued over the years. The Center focuses on these key areas: leveraging community assets to better integrate primary care and public health to serve the health needs of communities; building inter-agency collaboration to implement multi-sectorial approaches to addressing the root causes of health disparities; and increasing organizational capacity that strengthens the agency's lens of addressing health equity.   DUTIES WILL INCLUDE BUT NOT BE LIMITED TO:   --Work closely with Healthy Start Brooklyn staff and the Director of Research and Evaluation to develop and implement a comprehensive research and evaluation plan for HSB.   --Assist in efforts to understand and reduce infant mortality, maternal morbidity and mortality, and perinatal health disparities.   --Manage HSB's research and program-evaluation activities, using HSB data systems and other measures as appropriate, and assist in designing quality-improvement activities.   --Review, analyze, and validate program data to ensure consistency, integrity, and accuracy.   --Ensure that data-tracking guidelines are met and that program outcomes can be effectively measured; develop process-improvement measures as needed.   --Provide research and evaluation support to guide the development of new initiatives.   --Use HSB, DOHMH, and other data to perform additional analyses, such as Perinatal Periods of Risk.   --Write reports to present findings for publication and presentations to the public, as well as other public health professionals.   --Prepare summary tables, figures, maps, and reports on program performance.   --Participate in compliance and data meetings with subcontractors regarding site-level performance.</t>
  </si>
  <si>
    <t>--3+ years' experience in quantitative and qualitative research and analysis, evaluation techniques, and development and implementation of large-scale public health evaluations  --Advanced degree in public health, social sciences, or a related field; or experience commensurate with these degrees  --Demonstrated knowledge of public health and health-care delivery systems; demonstrated ability to coordinate and manage evaluations in a team environment, and to analyze data and communicate findings to a broad range of audiences  --Experience working with community stakeholders  --Knowledge of maternal/child health programs, community engagement, community based participatory research, and health issues in urban, underserved neighborhoods  --Strong project-management skills  --Experience working with SAS and/or SPSS  --Experience working with relational databases.</t>
  </si>
  <si>
    <t>Apply online with a cover letter to https://a127-jobs.nyc.gov/.  In the Job ID search bar, enter: job ID number # 250790.   We appreciate the interest and thank all applicants who apply, but only those candidates under consideration will be contacted.</t>
  </si>
  <si>
    <t>Proficient in Outlook, Word, Excel and Access Excellent communication and writing skills.  Ability to exhibit professional demeanor in a fast paced and high-pressure work environment. Ability to prioritize and manage a wide array of projects to completion.  Outstanding attention to detail and follow through.  3 years of full-time satisfactory experience Satisfactory experience in purchasing, contract administration or a related field.  Experience with VENDEX and FMS preferred.</t>
  </si>
  <si>
    <t>How to Apply:  To apply for this position, ALSO email your resume and cover letter including the following subject line:  Procurement Officer to: careers@sbs.nyc.gov  This position is a grant funded position and is limited to the duration of the grant. City Holidays are not paid until the completion of 18 months of city services.   The hourly rate for this position is $30.10 - $ 35.68 ($55,000 - $65,000)    NOTE: Only those candidates under consideration will be contacted.   NYC residency is required within 90 days of appointment (does not apply to all positions)  If you do not have access to email, mail your cover letter &amp; resume to:  NYC Department of Small Business Services  Human Resources Unit  110 William Street  New York, New York 10038</t>
  </si>
  <si>
    <t>Senior Environmental Surveillance Analyst, Bureau of Childcare</t>
  </si>
  <si>
    <t>Apply online with a cover letter to https://a127-jobs.nyc.gov/  In the Job ID search bar, enter: job ID number # 250315.    We appreciate the interest and thank all applicants who apply, but only those candidates under consideration will be contacted.</t>
  </si>
  <si>
    <t>Director of Appraisal &amp; Hearings</t>
  </si>
  <si>
    <t>ADMINISTRATIVE ASSESSOR</t>
  </si>
  <si>
    <t>Possess strong management ability, excellent leadership, communication and motivational skills with ability, to supervise all levels of staff.  Interact effectively with applicants, representatives and personnel from other agencies.  Superior appraisal skills with knowledge of New York City real property.  Assign, coordinate and supervise appraisal staff.  Oversee complex scheduling and reviewing of cases.   Candidates must be experienced in using PC software, particularly Microsoft Excel and Microsoft Word.</t>
  </si>
  <si>
    <t>Qualification Requirements  1. A baccalaureate degree from an accredited college including or supplemented by 24 credits in real estate, architecture, engineering, economics or a related field and four years of full-time experience in real estate work entailing the evaluation of real property, 18 months of which must have been in an administrative, managerial or  executive capacity or supervising a staff performing the evaluation of real property or related work; or    2. Education and/or experience equivalent to ''1'' above. However, all candidates must have the 18 months experience in an administrative, managerial, executive or supervisory capacity as described in ''1'' above.</t>
  </si>
  <si>
    <t>***OPEN ONLY TO EMPLOYEES WHO ARE CURRENTLY SERVING A PERMANENT TITLE, YOU MUST CLEARLY STATE YOUR CIVIL SERVICE STATUS ON YOUR RESUME OR COVER LETTER. ALL OTHER CANDIDATES WILL NOT BE CONSIDERED.   Current City Employees:  Apply via Employee Self-Service (ESS).   Go to Recruiting Activites&gt; Careers and search Job ID# 250815     NOTE:  ONLY THOSE CANDIDATES UNDER CONSIDERATION WILL BE CONTACTED</t>
  </si>
  <si>
    <t>Associate Investigator 2</t>
  </si>
  <si>
    <t>*** IN ORDER TO BE CONSIDERED FOR THIS POSITION CANDIDATES MUST BE SERVING PERMANENTLY IN THE TITLE OF ASSOCIATE INVESTIGATOR ***  The candidate will administer the complex background investigations process for agency new hires and coordinate the investigation of ferry division employees with DOI; interface with various city and private employers to ensure validity of experience claimed by candidates; contact educational institutions and programs to verify attendance and completion of degree programs/requirements needed to qualify for positions: review and evaluate responses for compliance; monitor the preparation of detailed written communications, reports and correspondence for various executive level administrators;  prepare and update associated spreadsheets on an ongoing basis; maintain related files, documents  and confidential records; draft related correspondence and reports; performs related duties and special projects at the request of the Director of Personnel; perform related duties</t>
  </si>
  <si>
    <t>A minimum of ten years of government experience, and proven abilities in conducting extensive, confidential background investigations; proficient in the use of the City of New York's automated systems used to manage personnel, including but not limited to NYCAPS; PMS; CHRMS and PRISE; excellent communication and transactional skills, including a proven ability to effectively analyze HR issues in writing; strong interpersonal and leadership skills and the ability to maintain a high level of discretion and confidentiality.</t>
  </si>
  <si>
    <t>*** IN ORDER TO BE CONSIDERED FOR THIS POSITION CANDIDATES MUST BE SERVING PERMANENTLY IN THE TITLE OF ASSOCIATE INVESTIGATOR ***</t>
  </si>
  <si>
    <t>All resumes are to be submitted electronically.  Current City Employees:   Please log into Employee Self Service (ESS) at https://hrb.nycaps.nycnet, follow the Careers link and search for Job ID number 250435..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ASSOCIATE INVESTIGATOR ***</t>
  </si>
  <si>
    <t>Assistant Urban Designer - Urban Design Office</t>
  </si>
  <si>
    <t>Only applicants under consideration will be contacted.    Appointments are subject to Office of Management and Budget (OMB) approval.    New York City Residency is required for this position.    Authorization to work in the United States is required for this position.    THE DEPARTMENT OF CITY PLANNING IS AN EQUAL OPPORTUNITY EMPLOYER AND A COPY OF THE EQUAL OPPORTUNITY PROGRAMS IS AVAILABLE IN THE HUMAN CAPITAL MANAGEMENT DIVISION. THE DEPARTMENT MAKES AVAILABLE ACCOMMODATIONS FOR DISABLED APPLICANTS.</t>
  </si>
  <si>
    <t>Principal Administrative Associate 2 - Hiring Plan</t>
  </si>
  <si>
    <t>IN ORDER TO BE CONSIDERED FOR THIS POSITION CANDIDATES MUST BE SERVING PERMANENTLY IN THE TITLE OF PRINCIPAL ADMINISTRATIVE ASSOCIATE.  The candidate will perform professional, administrative functions regarding the daily administration of agency-wide hiring and promotion activities: prepare NYCAPS job openings for submission to OMB; review and process Personnel Request Forms (PRFs) and associated documents in order to process hiring and promotion requests; train agency personnel coordinators on developing, maintaining and streamlining procedures for processing of Personnel Request Forms; facilitate implementation of personnel actions; provide input and feedback on internal personnel actions tracking system as well as, operational enhancements; performs related duties</t>
  </si>
  <si>
    <t>Preference given to candidates familiar with the NYCAPS, PRISE and PMS databases; significant experience navigating NYCAPS desired; thorough understanding of the entire Job Opening process and roles sought; strong computer skills particularly Excel and Word valued.</t>
  </si>
  <si>
    <t>IN ORDER TO BE CONSIDERED FOR THIS POSITION CANDIDATES MUST BE SERVING PERMANENTLY IN THE TITLE OF PRINCIPAL ADMINISTRATIVE ASSOCIATE.</t>
  </si>
  <si>
    <t>IN ORDER TO BE CONSIDERED FOR THIS POSITION CANDIDATES MUST BE SERVING PERMANENTLY IN THE TITLE OF PRINCIPAL ADMINISTRATIVE ASSOCIATE.  All resumes are to be submitted electronically.  Current City Employees:   Please log into Employee Self Service (ESS) at https://hrb.nycaps.nycnet, follow the Careers link and search for Job ID number 250320.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</si>
  <si>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Systems Improvement Coordinator, Brooklyn Health Action Center/Center for Health Equity</t>
  </si>
  <si>
    <t>The Center for Health Equity aligns efforts in advancing health equity across the City and ensures that we deploy resources to reduce health and mental hygiene disparities across all neighborhoods in NYC. The Center works in collaboration with community-based partners, building on work the District Public Health Offices and others have pursued over the years. The Center focuses on these key areas: leveraging community assets to better integrate primary care and public health to serve the health needs of communities; building inter-agency collaboration to implement multi-sectorial approaches to addressing the root causes of health disparities; and increasing organizational capacity that strengthens the agency's lens of addressing health equity. Healthy Start Brooklyn (HSB), a federally-funded program based in the Brooklyn District Public Health Office, seeks to reduce disparities in maternal, infant, and family health. Serving t he neighborhoods of Brownsville, East New York, Bedford-Stuyvesant, and Bushwick, HSB is a five-year grant that supports services, education , and training to enhance the lives of families in these communities The grant is awarded by the federal Health Resources and Services Administration (HRSA).   DUTIES WILL INCLUDE BUT NOT BE LIMITED TO:   --Support care-coordination activities for the By My Side Birth Support Program and HSB's subcontracting partners.   -- Maintain up-to-date directory of high-quality health and social service providers; identify new resources to fill gaps.   --Facilitate, follow up on, and track referrals to these resources.   --Work directly with participants who have complex referral needs, as identified by their home visitors.   --Cultivate relationships with clinical and social service providers in the project area, with the overall goal of improving the health systems in the project area.   --Collect feedback from participants on the quality of services received; share constructive feedback with service providers.   --Work with DOHMH and community partners to make exercise a normal part of pregnancy and to increase the number of pregnant women and other residents of the project area who exercise regularly.   --Coordinate all HSB classes (childbirth education, Dancing Thru Pregnancy, postpartum fitness, newborn care, infant safety/CPR classes); includes identifying locations and instructors, creating and circulating flyers, sending reminders to participants, processing invoices for payment, etc.   --Organize the By My Side Village, a support and activity network for current and former participants in HSB's doula program.   --Coordinate and lead farmers' market visits for program participants.   --Compile and analyze quantitative and qualitative data on HSB classes and activities  --Make recommendations for improving service and increasing attendance.</t>
  </si>
  <si>
    <t>2+ years' experience in public health or related field; experience working with community members and organizations; understanding of and experience around community development and health issues in urban, underserved neighborhoods; knowledge of health and social service agencies in Central Brooklyn. Strong organizational and data-collection skills; outstanding written and oral communication skills; strong facilitation and presentation skills; facility with technology; social media skills a plus. Positive attitude, strong work ethic, outstanding interpersonal skills. Ability to work evenings and weekends as needed.</t>
  </si>
  <si>
    <t>Apply online with a cover letter to https://a127-jobs.nyc.gov/.  In the Job ID search bar, enter: job ID # 250816.  We appreciate the interest and thank all applicants who apply, but only those candidates under consideration will be contacted.</t>
  </si>
  <si>
    <t>Child Wait Space Counselor</t>
  </si>
  <si>
    <t>Path/Intake</t>
  </si>
  <si>
    <t>Sun. - Thurs. 8am - 4pm, Mon. - Fri. 8am - 4pm, Tues. - Sat. 8am - 4pm, Sun. - Thurs. 4pm-12am, Mon. - Fri. 4pm - 12am, Tues. - Sat. 4pm - 12am</t>
  </si>
  <si>
    <t>Deputy Director of Human Resources</t>
  </si>
  <si>
    <t>Search for the Job ID # 250322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</si>
  <si>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Computer Programmer</t>
  </si>
  <si>
    <t>The Fire Department, City of New York (FDNY), seeks a full-time Computer Programmer for the Business Application System/Support Unit (BASS).  Reporting directly to the Business Application Systems Support (BASS) Technical Manager, the successful candidate will:  Develop, maintain and administer database backend processing programs, web applications and commercial-off-the-shelf (COTS) products using Java, Java scripts, PL/SQL, BI/OBIEE and Oracle Forms/Reports.   Participate in all phases of the system development life cycle and prepare technical documents, including entity relationship diagrams, data dictionaries, technology, programming methods, database and other programming objects used in the programs developed.</t>
  </si>
  <si>
    <t>The Computer Programmer must have:   Working experience with Oracle database, PL/SQL, Java scripts/OBIEE.  Good communication skills.    Knowledge of Java programming and development of web services, a plus.</t>
  </si>
  <si>
    <t>Electrical Inspector</t>
  </si>
  <si>
    <t>INSPECTOR (ELECTRICAL FOR PAYR</t>
  </si>
  <si>
    <t>Working knowledge of the NYC Construction Codes and Electrical Code Computer literacy</t>
  </si>
  <si>
    <t>For Non-City/External Candidates: Visit www.nyc.gov/jobs/search and search for the specific Job ID #   For Current City Employees: Visit www.nyc.gov/ess and apply for available positions.  Click on Recruiting Activities, Careers, and search for the specific Job ID #   No phone calls, faxes or personal inquiries permitted.  NOTE: ONLY THOSE CANDIDATES UNDER CONSIDERATION WILL BE CONTACTED</t>
  </si>
  <si>
    <t>Program Coordinator</t>
  </si>
  <si>
    <t>1322 Bedford Avenue, Bklyn.</t>
  </si>
  <si>
    <t>Atlantic Avenue Armory</t>
  </si>
  <si>
    <t>***REPOST***  The NYC Department of Homeless Services seeks 3 Community Coordinators to serve as Program Coordinator within the Adults Division Unit. The selected candidates will serve as a Program Coordinators and will be responsible for performing administrative duties relative to client recruitment, work assignments and scheduling. Works closely with Operations staff to designate work details, provides supervision and direction to participants. Conducts and coordinates workshops and groups promote positive outcomes and productivity in the work environment. Resolves conflicts, addresses issues and responds to concerns with initiative and good judgment. Provides general administrative support including data entry, indexing and filing documents, making copies, and submitting expense reports. Informs candidates of program requirements and expectations. Prepares stipend agreements. Coordinates weekly disbursements, maintains accurate ledger for record keeping and sub imprest fund reimbursement. Assist participants with W-9 reporting. Assist in tracking and reporting client outcomes.  (4638, 4639, 4640)</t>
  </si>
  <si>
    <t>Ability to work in a fast paced environment with diverse populations. Strong interpersonal, communication, and organizational skills. High level of proficiency with MS Office products including Outlook, Word, Excel and PowerPoint. Ability to work autonomously. Ability to multi-task.</t>
  </si>
  <si>
    <t>Thurs.-Mon. 8am-4pm Sun.-Thurs. 8am-4pm Tues.-Sat. 4pm-12am</t>
  </si>
  <si>
    <t>30th Street (Bellevue Mens)</t>
  </si>
  <si>
    <t>***REPOST***  The NYC Department of Homeless Services seeks 3 Community Coordinators to serve as Program Coordinators within the Adults Division Unit. The selected candidates will serve as a Program Coordinators and will be responsible for performing administrative duties relative to client recruitment, work assignments and scheduling. Works closely with Operations staff to designate work details, provides supervision and direction to participants. Conducts and coordinates workshops and groups promote positive outcomes and productivity in the work environment. Resolves conflicts, addresses issues and responds to concerns with initiative and good judgment. Provides general administrative support including data entry, indexing and filing documents, making copies, and submitting expense reports. Informs candidates of program requirements and expectations. Prepares stipend agreements. Coordinates weekly disbursements, maintains accurate ledger for record keeping and sub imprest fund reimbursement. Assist participants with W-9 reporting. Assist in tracking and reporting client outcomes.  (4630,4631,4632)</t>
  </si>
  <si>
    <t>Tues.-Sat. 9am-5pm Sun.-Thur. 3pm-11pm Tues.-Sat 3pm-11pm</t>
  </si>
  <si>
    <t>Environmental Health &amp; Safety Incident Investigator</t>
  </si>
  <si>
    <t>DEP is an equal opportunity employer with a strong commitment to the diversity of our organization and workforce. Your voluntary response to the NYCAPS on-line application section for referral information</t>
  </si>
  <si>
    <t>Press the apply button</t>
  </si>
  <si>
    <t>IT Project Manager, Bureau of Application Development and Database Administration</t>
  </si>
  <si>
    <t>--The ideal candidate would have several years of experience as a business analyst and/or project manager  --Must have prior experience managing .NET web-based applications  --Must have some basic hands-on SQL experience with the desire to learn more complicated querying techniques  --Must have strong analytical skills working with lots of numbers and calculations  --The candidate must have strong written and oral communication skills, and have demonstrated leadership experience  -- Prefer candidate with a technical college degree such as Engineering, Computer Science, Technology, and/or Mathematics.</t>
  </si>
  <si>
    <t>Apply online with a cover letter to https://a127-jobs.nyc.gov/  In the Job ID search bar, enter: job ID number # 250372.  We appreciate the interest and thank all applicants who apply, but only those candidates under consideration will be contacted.</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</si>
  <si>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Product Manager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Specifically, the Product Manager will obtain expert level knowledge about various applications for Department of Health and Mental Hygiene.   --Obtain solid understanding of your business processes.   --Obtain knowledge of the organizational structure and culture to help build relationships with key groups.   --Excellent communication, motivational, and presentation skills with outstanding project management skills.   --Experience working on Visualization and Data Integration projects related to Salesforce using various Integration tools (SSIS, Pentaho, Informatica or similar), Geo Spatial tools (GMaps, Open Street, ESRI or similar), Visualization tools).   --Experience in designing and development data quality checks within enterprise scale solutions.   --Lead data integration into and use of Salesforce by programmatic groups throughout the agency.   --The desire to be the voice of the user in communicating with management.   --Analytical skills to respond to requested changes and identify customizations by doing market research in AppExchange and work with Salesforce sales team to research various solutions to meet the new demands considering the scope, budget and timelines.   --Support new and existing Salesforce user base with questions and issues in Sales Cloud, Service Cloud &amp; Force.com applications.   --Maintain, prioritize and report on user request backlog; Work with internal customers to gather requirements and implement configuration changes including definition of workflow and approval processes and custom object implementation.   --Keep abreast of Salesforce releases, features and best practices. Make recommendations to management regarding implementation as appropriate.   --Be responsible for reviewing, analyzing, and evaluating end-user support requests.  Continuing customization and development; user maintenance; Database de-duping and cleanup; Development of reports and dashboards; Ongoing system documentation updates  Design and manage ongoing development of the system to meet the organization's mission   Personally make the change using the application administration tools; or work with Vendor partner.  Assist and work with counterparts in DoITT and other city agencies on addressing issues and implementing future enhancements or submit the request to application vendor and manage the coordination with the vendor's technical resources.   Follow change control processes for version control, testing and deploying configuration changes.   Develop and maintain training materials and training curriculum.  Document system configuration and administrative processes.</t>
  </si>
  <si>
    <t>--5+ years overall experience with managing and supporting IT applications  --2-4 years of experience in writing RDBMS queries  --3+ years' experience performing Salesforce.com configuration  --Able to gather, document and execute detailed specifications from high-level requirements with little to average amount of supervision  --Good project management skills  --Excellent verbal and written communication skills  --Strong testing skills  --Experience leading and facilitating user group discussions  --Experience developing and maintaining training materials and training curriculum  --Salesforce.com Administrator Certification  --Advanced expertise in building high performance data integration solutions, including extraction, transformation, and load (ETL) packages  --Familiarity with Health sector, non-profit organizations, hospitals and government agencies.</t>
  </si>
  <si>
    <t>Apply online with a cover letter to https://a127-jobs.nyc.gov/  In the Job ID search bar, enter: job ID number # 249933.  We appreciate the interest and thank all applicants who apply, but only those candidates under consideration will be contacted.</t>
  </si>
  <si>
    <t>For City employees, please go to Employee Self Service (ESS), click on Recruiting Activities &gt; Careers, and search for Job ID #250373 For all other applicants, please go to www.nyc.gov/jobs/search and search for Job ID #250373 -or-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</si>
  <si>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RESIDENT BUILDING SUPERINTENDENT (HA)</t>
  </si>
  <si>
    <t>Mott Haven</t>
  </si>
  <si>
    <t>Optimal Property Management</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</si>
  <si>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1. Monitor resident repair requests and respond within prescribed guidelines; coordinate the completion of repairs and close out work orders in accordance with established procedures.  2. Monitor and maintain the Turnover Tracking Log to ensure that vacant apartments are available for immediate occupancy.  Staff Supervision  1. Ensure the timely response to emergency conditions at the development involving major incidents and matters discussed at Resident Association meetings.  2. Ensure that work performed by staff and/or contractors is completed satisfactorily and follow up on any deficiencies.  3. Adhere to established guidelines to ensure safety and security of residents and staff; observe work operations, procedures and environment to identify possible hazardous conditions or unsafe work practices; formulate corrective measures for safety. Procurement  1. Initiate bidding process for work needed at the development that falls under $5000 (Small Procurement); coordinate the submission all relevant documentation; follow up as necessary to ensure that vendor work starts promptly.  2. Maintain a sufficient supply of material for the development utilizing Oracle application system.  3.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Please read this posting carefully to make certain you meet the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</si>
  <si>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 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</si>
  <si>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This position is open as a promotional opportunity only. It is not open on a direct transfer (lateral) basis.   2. Employees applying for promotional, title or level change opportunities must have served a period of one year in their current title and level (if applicable).</t>
  </si>
  <si>
    <t>To apply for this assignment, please submit your cover letter/resume electronically using the following method:   Apply through Employee Self-Service (ESS). www.nyc.gov/ess. Search for Job ID# 250374.  Only applicants scheduled for interview will be contacted.  Submission of application is not a guarantee that you will receive an interview.   NOTE: All Resumes must be received no later than the last day of the posting period.</t>
  </si>
  <si>
    <t>Payment Analyst, Bureau of Controller/Fiscal Management</t>
  </si>
  <si>
    <t>Apply online with a cover letter to https://a127-jobs.nyc.gov/.  In the Job ID search bar, enter: job ID number # 249945.  We appreciate the interest and thank all applicants who apply, but only those candidates under consideration will be contacted.</t>
  </si>
  <si>
    <t>HUMAN RESOURCES GENERALIST</t>
  </si>
  <si>
    <t>For City employees: Go to Employee Self-Service (ESS) - www.nyc.gov/ess and search for Job ID #:   For all other applicants: Go to www.nyc.gov/careers and search for Job ID #:   NOTE: ONLY THOSE CANDIDATES UNDER CONSIDERATION WILL BE CONTACTED, SUBMISSION OF A RESUME IS NOT A GUARANTEE THAT YOU WILL RECEIVE AN INTERVIEW. **NO PHONE CALLS, FAXES OR PERSONAL INQUIRIES PERMITTED. **  New York City Residency is Required Within 90 Days of Appointment.</t>
  </si>
  <si>
    <t>Health Informatics Manager, Bureau of Epidemiology Services</t>
  </si>
  <si>
    <t>Apply online with a cover letter to https://a127-jobs.nyc.gov/.  In the Job ID search bar, enter: job ID number # 250637.    We appreciate the interest and thank all applicants who apply, but only those candidates under consideration will be contacted.</t>
  </si>
  <si>
    <t>Apply online with a cover letter to https://a127-jobs.nyc.gov/.  In the Job ID search bar, enter: job ID number #249948.    We appreciate the interest and thank all applicants who apply, but only those candidates under consideration will be contacted.</t>
  </si>
  <si>
    <t>JUNIOR HUMAN RESOURCES GENERALIST</t>
  </si>
  <si>
    <t>DIVISION CHIEF- ELECTRICAL CLAIMS</t>
  </si>
  <si>
    <t>Please click on the ''APPLY NOW '' button.</t>
  </si>
  <si>
    <t>Administrative Assistant - EEO</t>
  </si>
  <si>
    <t>Equal Employment Opportunity</t>
  </si>
  <si>
    <t>*** IN ORDER TO BE CONSIDERED FOR THIS POSITION CANDIDATES MUST BE SERVING PERMANENTLY IN THE TITLE OF PRINCIPAL ADMINISTRATIVE ASSOCIATE ***  Under general supervision with latitude for independent judgment and initiative, the candidate will utilize the computer to prepare reports, answer correspondence, and perform data entry functions by logging and tracking EEO Training in Excel Spreadsheet; maintain a filing system of complaints and reports; handle a large volume of calls, maintain a message log and make referrals; supervise College Aides and Temps; assist in preparing quarterly and annual reports; prepare and compile EEO policies and material for EEO training sessions; type all intake notes and input data on all complaints, reasonable accommodations and 55-a program recipients. Must maintain a high level of confidentiality.</t>
  </si>
  <si>
    <t>Preference given to candidates possessing strong organizational skills, working knowledge of database systems and proficiency with Excel and Word.</t>
  </si>
  <si>
    <t>All resumes are to be submitted electronically.  Current City Employees:   Please log into Employee Self Service (ESS) at https://hrb.nycaps.nycnet, follow the Careers link and search for Job ID number 250492.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PRINCIPAL ADMINISTRATIVE ASSOCIATE ***</t>
  </si>
  <si>
    <t>Engineering Technician I</t>
  </si>
  <si>
    <t>Candidates must have a Motor Vehicle Driver License valid in the State of New York.</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</si>
  <si>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</si>
  <si>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All current City Employees may apply by going to Employee Self Service (ESS) http://cityshare/ess Click on Recruiting Activities/Careers and search for the specific Job ID # 249970.  All other applicants, please go to www.nyc.gov/career/search and search for the specific Job ID # 249970.   Please do not email, mail or fax your resume to DOI directly. Submissions of resumes does not guarantee an interview. Due to the high volume of resumes DOI receives for positions, only selected candidates will be contacted.</t>
  </si>
  <si>
    <t>Partner Contract Coordinator</t>
  </si>
  <si>
    <t>Office of Bicycle/Pedes Prgms</t>
  </si>
  <si>
    <t>DOT is seeking an experienced City Planner for its Public Space Unit, Division of Transportation Planning and Management. The Public Space Unit is responsible for empowering New Yorkers to reimagine and utilize their city streets as public space through a series of application-based programs. These programs include CityBench, Weekend Walks, Shared Streets, Street Seats, and Plazas.  The successful candidate will manage the plaza program partner contracts and provide support to the Deputy of Community Partnerships and Programs for the OneNYC Plaza Equity Program; an OneNYC initiative dedicated to delivering high quality public space to neighborhoods that lack resources. The successful candidate will need to work closely with over 50 community partners of varying capacities to: develop maintenance plans and budgets; to execute legal agreements for pedestrian plazas at various stages of interim and capital implementation; to develop metrics and track partner capacity; and monitor the maintenance quality of plazas citywide. The position also requires close coordination within DOT, particularly with the Legal and Concession Units. Other tasks include attending and speaking at public meetings, contract tracking and other associated administrative tasks, and creating presentations to demonstrate impact of the OneNYC Plaza Equity Program. Candidate will be expected to be familiar with public space design and management issues in New York City.</t>
  </si>
  <si>
    <t>Excellent organization and project management skills; ability to write and speak persuasively about technical subject matter, experience with New York City legal agreements, public space maintenance ability to manage and track multiple projects and budgets, presentations and meeting facilitation; Microsoft Office, graphic programs such as Adobe Creative Suite, and other presentation skills, bi-lingual in Spanish a plus.</t>
  </si>
  <si>
    <t>All resumes are to be submitted electronically using one of the following methods: Please go to www.nyc.gov/careers/search and search for the Job ID number: 249983  Current employees please log on into Employee Self Service at https://hrb.nycaps.nycnet follow the Careers Link.  Job ID number: 249983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</si>
  <si>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Deputy Director of Employer Engagement and Partnerships</t>
  </si>
  <si>
    <t>161 William St  New York N Y</t>
  </si>
  <si>
    <t>Summ Yout Employ Prog F/T Sta</t>
  </si>
  <si>
    <t>To APPLY:  Search for the Job ID # 250620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</si>
  <si>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Provide community services by performing liaison functions including improving communications between the City and delegate agencies by typing using typewriter, word-processing equipment or other automated office systems, perform moderate to difficult data entry and retrieval using manual and automated office systems, general filing, copying various documents and other related work.   Perform responsible clerical work by recording, checking and maintaining manual and automated records, logs and schedules or original invoices, contracts and amendments furnishing updated information and preparing reports.  Perform difficult and responsible clerical operations that will include but not be limited to the following:  Comparing the Revenue Statements to corresponding automated reports for accuracy; preparing contract closeout worksheets and letters.  Receiving monthly invoices from delegate agencies, handling inquiries about payment, following up with delegate agency personnel regarding missing information or documentation. Directing inquiries to appropriate staff when appropriate. Provide required assistance when furnishing receipts or confirmations to delegate agency personnel, both orally and in writing.  Scanning various documents and perform other related work.  Prepare for year-end inventory of records such as Invoices, Contracts, Audit Reports and Workfiles.  May train and supervise full time or part time subordinate personnel or act as a team leader in any of these areas as needed.</t>
  </si>
  <si>
    <t>Prefer knowledge of Access, FMS, CAMS, Word and Excel. Very good interpersonal, oral and writing skills; detail oriented and well organized.</t>
  </si>
  <si>
    <t>All current City Employees may apply by going to Employee Self Service (ESS) http://cityshare.nycnet/ess  Click on Recruiting Activities/Careers and Search for Job ID #250624  All other applicants, please go to www.nyc.gov/careers/search  and search for Job ID#250624  Please do not email, mail or fax your resume to DFTA directly.</t>
  </si>
  <si>
    <t>SECRETARY 3A</t>
  </si>
  <si>
    <t>SECRETARY</t>
  </si>
  <si>
    <t>3A</t>
  </si>
  <si>
    <t>Berry</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</si>
  <si>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Please read this posting carefully to make certain you meet the qualification requirements before applying to this position.</t>
  </si>
  <si>
    <t>1. Due to the existence of a civil service list, candidates must have civil service status in the title of Secretary to apply.  *2. This position is open as a promotional opportunity only. It is not open on a direct transfer (lateral) basis. *  3. Employees applying for promotional, title or level change opportunities must have served a period of one year in their current title and level (if applicable).</t>
  </si>
  <si>
    <t>To apply for this assignment, please submit your cover letter/resume electronically using the following method:   Apply through Employee Self-Service (ESS). www.nyc.gov/ess. Search for Job ID# 250625  Only applicants scheduled for interview will be contacted.  Submission of application is not a guarantee that you will receive an interview.   Note: All resumes must be received no later than the last day of the posting period.</t>
  </si>
  <si>
    <t>Health Promotions</t>
  </si>
  <si>
    <t>Prefer Master or Bachelor degree in the fields of Health, Wellness, or Fitness, with a concentration in exercise or community health. Excellent communication skills. Training experience, especially with older adults in a community setting. Bi-lingual (English/Spanish)</t>
  </si>
  <si>
    <t>All current City Employees may apply by going to Employee Self Service (ESS) http://cityshare.nycnet/ess  Click on Recruiting Activities/Careers and Search for Job ID #250626  All other applicants, please go to www.nyc.gov/careers/search  and search for Job ID#250626  Please do not email, mail or fax your resume to DFTA directly.</t>
  </si>
  <si>
    <t>SUPERVISOR OF TRAFFIC DEVICE MAINTAINERS</t>
  </si>
  <si>
    <t>SUPERVISOR OF TRAFFIC DEVICE M</t>
  </si>
  <si>
    <t>4409 Park Avenue</t>
  </si>
  <si>
    <t>Trf Control &amp; Eng-Bronx</t>
  </si>
  <si>
    <t>Under varying levels of supervision, the ideal candidate will supervise, administer, direct, oversee, plan and coordinate the preparation, installation and maintenance of traffic control devices, markings, and on-street and off-street parking meters and/or the manufacture and repair of such devices; and the operation and maintenance of off-street parking facilities.  Candidate will be asked to lead collaboratively and inclusively, seeking to cultivate continued professional development and growth of junior and senior staff, develop a strong team, and effectively communicate (verbal and written) with all stakeholders. Seeking candidate to supervise, assign and instruct assigned staff in the production, installation, repair and maintenance of traffic control devices, including traffic signs, sign supports and structures, markings, delineators, traffic counting equipment, parking meters, muni-meters, and other paid parking devices and their support structures.  Candidate will also be responsible for personnel and administrative duties and operating a motor vehicle.  Will make recommendations to improve methods and procedures and be responsible for the physical condition of work locations.   Traffic Control &amp; Engineering is responsible for administration, engineering and operations related to the installation, manufacturing, maintenance and removal of non-electronic traffic control devices and other transportation safety related fixtures citywide.</t>
  </si>
  <si>
    <t>Qualification Requirements  1. At least two years of experience as a Traffic Device Maintainer working for the NYC Department of Transportation; or    2. Three years of recent, satisfactory, full-time experience maintaining, servicing and repairing mechanical equipment or experience of a nature similar to the duties described above, at least one year of which must have been in a supervisory  capacity.    License Requirement  At the time of appointment, all candidates must possess a motor vehicle driver license valid in the State of New York. This license must be maintained for the duration of employment.    For appointment to certain positions, a Class B Commercial Driver License (CDL) valid in the State of New York, with no restrictions, is required. This license must be maintained for the duration of employment.</t>
  </si>
  <si>
    <t>Knowledge of Microsoft Office Programs. Excellent communication (oral and written) skills.</t>
  </si>
  <si>
    <t>All resumes are to be submitted electronically using one of the following methods:  Current employees please log on into Employee Self Service at https://hrb.nycaps.nycnet  follow the Careers Link for Job ID #: 250011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</si>
  <si>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Hours/To be determined</t>
  </si>
  <si>
    <t>The Commercial &amp; Real Estate Litigation Division of the New York City Law Department seeks an experienced litigator to represent the City and its agencies in highly visible and complex litigation. Division attorneys litigate and provide counseling on matters involving numerous and diverse contractual arrangements touching upon virtually every function of City government, ranging from construction contracts with private companies to build or repair the City's infrastructure, to leases of important public properties, to contracts for critically needed goods and services. The division litigates in state and federal courts and before administrative tribunals, handling multi-million dollar disputes that often raise novel legal questions and analytical, investigative and strategic challenges.</t>
  </si>
  <si>
    <t>Applicants must be admitted and in good standing with the New York State Bar and have at least three years of complex litigation experience, with at least 5 years of experience preferred, following graduation from an ABA accredited Law School. Candidates must possess strong legal writing and analytical skills, as well as excellent judgment and interpersonal skills. The ideal candidate will have trial experience.</t>
  </si>
  <si>
    <t>Labor &amp; Employment Law Div F</t>
  </si>
  <si>
    <t>The Labor and Employment Law Division of the New York City Law Department seeks an attorney with a minimum of three years of litigation experience to defend the City in complex and challenging state and federal actions arising out of the City's role as an employer. Division attorneys handle a variety of matters including First Amendment retaliation; gender, race, age and disability discrimination; civil service law issues; and wage and hour litigation.</t>
  </si>
  <si>
    <t>Must have at least 3 years of legal experience following graduation from an ABA accredited law school. Must be admitted to practice law in the State of New York.</t>
  </si>
  <si>
    <t>The successful applicant should preferably have experience in labor and employment litigation, with strong oral and written advocacy skills and the ability to work independently and manage a large caseload. Admission to practice in the Southern and Eastern District Courts of New York preferred.</t>
  </si>
  <si>
    <t>Secretary 3A</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</si>
  <si>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Please read this posting carefully to make certain you meet the qualification requirements before applying to this position.</t>
  </si>
  <si>
    <t>1. Due to the existence of a civil service list, candidates must have civil service status in the title of Secretary to apply.   2. This position is open as a promotional opportunity only. It is not open on a direct transfer (lateral) basis.   3. Employees applying for promotional, title or level change opportunities must have served a period of one year in their current title and level (if applicable).</t>
  </si>
  <si>
    <t>To apply for this assignment, please submit your cover letter/resume electronically using the following method:   Apply through Employee Self-Service (ESS). www.nyc.gov/ess. Search for Job ID# 250627  Only applicants scheduled for interview will be contacted.  Submission of application is not a guarantee that you will receive an interview.   Note: All resumes must be received no later than the last day of the posting period.</t>
  </si>
  <si>
    <t>DIRECTOR, STRATEGY AND INITIATIVES, NYC FOOD &amp; BEVERAGE HOSPITALITY ADVISORY BOARD</t>
  </si>
  <si>
    <t>To apply for this position, please email your resume and cover letter with the subject line: Director, Strategic Initiatives, and NYC Food &amp; Beverage Advisory Board to: Michel Mroue, Founding Director, Food Service Industry Partnership at careers@sbs.nyc.gov    SALARY RANGE: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</si>
  <si>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PROGRAM MANAGER, NYC FOOD &amp; BEVERAGE HOSPITALITY ADVISORY BOARD</t>
  </si>
  <si>
    <t>To apply for this position, please email your resume and cover letter with the subject line: Program Manager:  Attn: Michel Mroue, Founding Executive Director, Food Service Industry Partnership to : careers@sbs.nyc.gov   Salary Range: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</si>
  <si>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Supervisor,  Bureau of HIV/AIDS Prevention &amp; Control</t>
  </si>
  <si>
    <t>The Surveillance Unit in the HIV Epidemiology and Field Services Program (HEFSP) is responsible for maintaining a registry of all persons diagnosed with HIV or AIDS in New York City and for conducting field investigations of potential new cases. The unit is also responsible for ensuring the quality and completeness of registry data which is used for analysis and dissemination. NYC has a large and diverse HIV epidemic, and maintaining a complete and accurate registry helps to inform public health policy at the local, state, and national levels.   DUTIES WILL INCLUDE BUT NOT BE LIMITED TO:   --Oversee the work of Public Health Advisers engaged in chart reviews and field investigations.   --Conduct supplemental field investigations to ensure the quality of registry data.   --Educate providers about HIV reporting guidelines and processes.   --Assure that data collected is complete and accurate.  --Assist with the ongoing training and development of field staff.   --Conduct outreach and professional relations activities with health care providers.   --Assist with program review and evaluation.   --Assist with development of the protocols and data collection instruments.</t>
  </si>
  <si>
    <t>Apply online with a cover letter to https://a127-jobs.nyc.gov/. In the Job ID search bar, enter: job ID number # 250201.</t>
  </si>
  <si>
    <t>E-Discovery Project Manager</t>
  </si>
  <si>
    <t>COMPUTER OPERATIONS MANAGER, M-I DSGN. EXECUTIVE DIRECTOR, PROJECT MANAGEMENT OFFICE</t>
  </si>
  <si>
    <t>EMPLOYEE WILL ANALYZE, DESIGN, DEVELOP, IMPLEMENT, ENHANCE, MAINTAIN, AND SECURE DATABASE MANAGEMENT SYSTEMS, APPLICATIONS, MOBILE APPLICATIONS, WEBSITES, AND/OR RELATED SOFTWARE FUNCTIONS. IN ADDITION, WILL SUPERVISE A UNIT ENGAGED IN WORK RELATED TO CREATING, MAINTAINING, AND IMPLEMENTING SOURCE CODE AND MAY PARTICIPATE IN APPLICATION ANALYSIS AND TESTING, PREPARING PROGRAM SPECIFICATIONS AND DIAGRAM, DEVELOPING LOGIC FLOW CHARTS, AND DOCUMENTING PROGRAM DEVELOPMENT AND REVISION; AND MAY INDEPENDENTLY PERFORM RELATED WORK OF A HIGHLY COMPLEX, TECHNICAL NATURE.</t>
  </si>
  <si>
    <t>Interest in New York City history, government records or engineering. Strong written and verbal communication skills, excellent organizational and planning skills, detail-oriented, self-motivated and able to work well following a written project plan with minimal supervision. Proficient in full Microsoft Office suite of applications, particularly Excel. Previous experience working with a digital asset management system, Adobe Photoshop and Acrobat, applying metadata, or digitizing archival records a plus.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</si>
  <si>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 Twitter - https://twitter.com/NYCWater Instagram - https://www.instagram.com/nycwater/</t>
  </si>
  <si>
    <t>College Aides will be paid $13.90 an hour. The position is 17 hours per week during regular business hours (Monday-Friday, 9am-5pm).</t>
  </si>
  <si>
    <t>Senior Urban Designer - Urban Design Office</t>
  </si>
  <si>
    <t>Team Leader, Bureau of Maternal Infant and Reproductive Health/MIRH Newborn Home Visiting</t>
  </si>
  <si>
    <t>The Newborn Home Visiting Program (NHVP), in an effort to promote the agency's Take Care New York goal of 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District Public Health Office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DUTIES WILL INCLUDE BUT NOT BE LIMITED TO:   --Manage Program site and supervise home visiting staff.   --Collaborate with all NHVP sites to develop and oversee the implementation of Newborn Home Visiting Program protocols and guidelines within the DHS settings.   --Conduct Quality Assurance (QA) client visits and case reviews with staff to ensure completeness and appropriateness of case management.   --Support implementation of staff development activities according to program standards.   --Ensure the establishment and maintenance of relationships with key DHS, hospital and community-based partners.   --Provide feedback on personnel, utilization of reporting tools and NHVP database reports.   --Submit reports/updates on site-based activities.</t>
  </si>
  <si>
    <t>Apply online with a cover letter to https://a127-jobs.nyc.gov/. In the Job ID search bar, enter: job ID number # 250222.</t>
  </si>
  <si>
    <t>Data Analytics/Integration Developer,  Bureau of Epidemiology Services</t>
  </si>
  <si>
    <t>Apply online with a cover letter to https://a127-jobs.nyc.gov/.  In the Job ID search bar, enter: job ID number # 250638.  We appreciate the interest and thank all applicants who apply, but only those candidates under consideration will be contacted.</t>
  </si>
  <si>
    <t>JOCs Administrator</t>
  </si>
  <si>
    <t>For additional information about DEP, visit  www.nyc.gov/dep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</si>
  <si>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SR. HUMAN RESOURCES GENERALIST</t>
  </si>
  <si>
    <t>Marcy Houses</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</si>
  <si>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Please read this posting carefully to make certain you meet the qualification requirements before applying to this position.</t>
  </si>
  <si>
    <t>1. Due to the existence of a civil service list, candidates must have civil service status in the title of Secretary to apply.  *2. This position is open as a promotional opportunity only. It is not open on a direct transfer (lateral) basis. * 3. Employees applying for promotional, title or level change opportunities must have served a period of one year in their current title and level (if applicable).</t>
  </si>
  <si>
    <t>To apply for this assignment, please submit your cover letter/resume electronically using the following method:  Apply through Employee Self-Service (ESS). www.nyc.gov/ess. Search for Job ID# 250640  Only applicants scheduled for interview will be contacted.  Submission of application is not a guarantee that you will receive an interview.   Note: All resumes must be received no later than the last day of the posting period.</t>
  </si>
  <si>
    <t>For City employees, please go to Employee Self Service (ESS), click on Recruiting Activities &gt; Careers, and search for Job ID #250654 For all other applicants, please go to www.nyc.gov/jobs/search and search for Job ID #250654 -or-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</si>
  <si>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Collections Associate</t>
  </si>
  <si>
    <t>Collection</t>
  </si>
  <si>
    <t>Principal Administrative Associate</t>
  </si>
  <si>
    <t>Please go to www.nyc.gov/ess for current NYC employees and search for Job ID#: 250235.</t>
  </si>
  <si>
    <t>Deputy Director, Finance Unit, Mental Hygiene Administration</t>
  </si>
  <si>
    <t>Apply online with a cover letter to https://a127-jobs.nyc.gov/.  In the Job ID search bar, enter: job ID number # 250691.   We appreciate the interest and thank all applicants who apply, but only those candidates under consideration will be contacted.</t>
  </si>
  <si>
    <t>Provider Education Coordinator, Bureau of Alcohol and Drug Use Prevention, Care and Treatment</t>
  </si>
  <si>
    <t>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Provider Education Coordinator will be part of BADUPCT's Primary Care Integration Unit and will coordinate campaigns to educate New York City health care providers and health professions trainees about best practices to prevent and treat opioid and other substance use disorders. This program will include campaigns on judicious opioid prescribing, and may include judicious benzodiazepine prescribing, overdose prevention, screening for substance use disorders, and effective treatment for substance use disorders.  DUTIES WILL INCLUDE BUT NOT BE LIMITED TO:  --Designing and executing health care provider education activities, this will include coordinating all aspects of public health detailing and other health care provider campaigns and activities, including development of messaging, materials, training schedules, evaluations and contracts.     --Making and recording observations on the progress and efficacy of health care provider education activities.     --Evaluating health care provider education activities, including analyzing and interpreting evaluation data.     --Participating in development of clinical guidance documents related to substance use topics.     --Researching scientific literature and developing novel ways to change clinical practice, including prescribing behavior.     --Maintaining records and preparing reports.     - Writing concise summaries of activities and findings.     --Liaising/communicating regularly with program partners.     - Working closely and coordinating with other units in BADUPCT.     --Participating in coordination of the agency's health care provider education activities with other health care provider education activities.     --Other duties as assigned.</t>
  </si>
  <si>
    <t>Apply online with a cover letter to https://a127-jobs.nyc.gov/.  In the Job ID search bar, enter: job ID number # 251082.    We appreciate the interest and thank all applicants who apply, but only those candidates under consideration will be contacted.</t>
  </si>
  <si>
    <t>Special Counsel, Superfund</t>
  </si>
  <si>
    <t>Counsels Office</t>
  </si>
  <si>
    <t>Preference for attorneys with ten or more years of experience in environmental law, with a demonstrated focus on representing large public or private entities on all phases of CERLCA compliance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</si>
  <si>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t>
  </si>
  <si>
    <t>Project and Operations Coordinator</t>
  </si>
  <si>
    <t>www.nyc.gov/parks  NOTE: All resumes must be received no later than the last day of the posting period.  THIS IS A 20 HOUR PER WEEK PART-TIME POSITION</t>
  </si>
  <si>
    <t>City employees: 1) Apply through Employee Self Service (ESS) under Recruiting Activities 2) Search for Job ID#: 251096  Include your ERN on all correspondence.  For all other applicants: 1) Go to www.nyc.gov/careers/search    2) Search for Job ID#: 251096</t>
  </si>
  <si>
    <t>All current City Employees may apply by going to Employee Self Service (ESS) http://cityshare/ess Click on Recruiting Activities/Careers and Search for the specific Job ID# 251111.  All other applicants, please go to www.nyc.gov/career/search and search for the specific Job ID# 251111.   Please do not email, mail or fax your resume to DOI directly. Submissions of resumes does not guarantee an interview. Due to the high volume of resumes DOI receives for positions, only selected candidates will be contacted.</t>
  </si>
  <si>
    <t>Assistant Commissioner, Neighborhood Development and Preservation</t>
  </si>
  <si>
    <t>ONS - Community Partnerships</t>
  </si>
  <si>
    <t>Network Engineer</t>
  </si>
  <si>
    <t>Knowledge of Cisco CCNP with Wide Area Networking Experience.   Comprehension of modern network systems and network platforms, and knowledge of what is necessary for physical and logical layer 4 inter-connectivity.    The ability to translate client requirements into technical specifications.   A track record of successful vendor management across multiple vendors in various locations.   Strong familiarity with enterprise network systems, cabling closet/data center/white space.   Total comprehension of all components and sub-components of data network infrastructures</t>
  </si>
  <si>
    <t>Deputy Director of Employee Relations and Training</t>
  </si>
  <si>
    <t>ASSOCIATE LABOR RELATIONS ANAL</t>
  </si>
  <si>
    <t>1. A master's degree from an accredited college in business or public administration, economics, labor or industrial relations, statistics, industrial psychology or a closely related social science field and one year of satisfactory full-time professional experience in labor research and analysis, employee benefit design and benefit program evaluation, compensation analysis, labor economics, economic planning, or a related area; or  2. A baccalaureate degree from an accredited college and three years of professional experience as described in ''1'' above; or  3. Education and/or experience equivalent to ''1'' or ''2'' above. However, all candidates must possess a baccalaureate degree from an accredited college.</t>
  </si>
  <si>
    <t>Administrative Coordinator</t>
  </si>
  <si>
    <t>681 Clarkson Ave Bldg D, Bklyn</t>
  </si>
  <si>
    <t>Kingsborough</t>
  </si>
  <si>
    <t>Sun.-Thurs. 10am-6pm, Tues.-Sat. 4pm-12am</t>
  </si>
  <si>
    <t>Sun.-Thurs. 10am-6pm</t>
  </si>
  <si>
    <t>900 Sheridan Ave., Bronx</t>
  </si>
  <si>
    <t>Family Court: Bronx</t>
  </si>
  <si>
    <t>The successful Applicant must be admitted and in good standing with the NYS Bar and have at least one year of litigation experience, preferably in criminal law, following graduation from an ABA accredited law school.  Applicants must possess excellent judgment; exceptional organizational abilities; strong leadership skills; solid knowledge of municipal criminal law, the Family Court Act and evidentiary issues; and strong interpersonal skills. Applicants must also be creative problem-solvers with the ability to recognize and respond to the wide range of legal, social and personal issues that often present themselves in the youth, families, court personnel, and community members with whom they will be engaged in the course of their work.</t>
  </si>
  <si>
    <t>Investigator, Employee Discipline</t>
  </si>
  <si>
    <t>11 Park Place, New York, Ny</t>
  </si>
  <si>
    <t>Internal Audits &amp; Discipline</t>
  </si>
  <si>
    <t>For Non-City/External Candidates: Visit the External Applicant NYC Careers site (nyc.gov/jobs/search) and search for the specific Job ID #   For Current City Employees: Visit Employee Self-Service (www.nyc.gov/ess) to view and apply for available positions.  Click on Recruiting Activities, Careers, and search for the specific Job ID #   No phone calls, faxes or personal inquiries permitted.  NOTE: ONLY THOSE CANDIDATES UNDER CONSIDERATION WILL BE CONTACTED</t>
  </si>
  <si>
    <t>35 Hours (minimum)</t>
  </si>
  <si>
    <t>Project Manager, Single Family Rebuild</t>
  </si>
  <si>
    <t>Detail oriented, self-motivated, able to manage multiple projects, and meet deadlines  Strong verbal and written communication skills  A proven track record of closing transactions  Knowledge of housing development and HPD development programs  Knowledge of/or experience with HUD Programs  Demonstrated analytic skills and ability to work effectively with others to obtain results promptly  Candidates with a Masters in Public Policy, Urban Planning, Public Administration, Business Administration and related fields are strongly preferred. Strong facility with Excel, Word, and Powerpoint preferred.</t>
  </si>
  <si>
    <t>Bike Share Data Scientist</t>
  </si>
  <si>
    <t>Very strong preference given to candidates demonstrating strong creative and analytical problem-solving skills and having experience or demonstrated interest in transportation dynamics, transportation policy, bike share, and/or cycling. Preference given to candidates possessing advanced statistical analysis skills and proficiency with associated software programs, including but not limited to MySQL, GIS, and Python/other analytical programming languages. Experience working with the public, community groups, and New York City agencies, and strong verbal and written communication skills all desired.</t>
  </si>
  <si>
    <t>All resumes are to be submitted electronically.  Current City Employees:   Please log into Employee Self Service (ESS) at https://hrb.nycaps.nycnet, follow the Careers link and search for Job ID number 251749.  All other applicants: Please go to www.nyc.gov/careers/search and search for Job ID Number 251749.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</si>
  <si>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Executive Director of Nutritional Services</t>
  </si>
  <si>
    <t>EXECUTIVE DIRECTOR OF FOOD SER</t>
  </si>
  <si>
    <t>Nutritional Services</t>
  </si>
  <si>
    <t>1. Graduation from a high school or its education equivalent and six (6) years of full-time experience in the management, administration, or operational supervision of food service systems or other significant organizational segments, 18 months of which must have been at the managerial, executive, consultative or administrative level; or  2. A baccalaureate degree from an accredited college with specialization in dietetics, nutrition, management, administration, or hotel and restaurant administration, and four (4) years of experience as described in ''1'' above, 18 months of which must have been at the managerial, executive, consultative or administrative level; or   3. A master's degree from an accredited university with specialization in dietetics, nutrition, management, administration, or hotel and restaurant administration and three (3) years experience as described in ''1'' above, 18 months of which must have been at the managerial, executive consultative or administrative level; or  4. A satisfactory equivalent combination of education and experience. However, all candidates must have the 18 months of specialized experience as described in ''1'' above.</t>
  </si>
  <si>
    <t>For City employees: Go to Employee Self-Service (ESS)-www.nyc.gov/ess and search for Job ID# 251796 For all other applicants: Go to https://a127-jobs.nyc.gov and search for Job ID# 251796 Submission of a resume is not a guarantee that you will receive an interview. Only candidates under consideration will be contacted.</t>
  </si>
  <si>
    <t>Senior Capital Budget Data Associate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</si>
  <si>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Budget Data Associate reporting to the Financial Management and Administration division. Responsibilities will include: Provide assistance to project managers in coordinating the use of capital funds to achieve programmatic objectives; develop, maintain and use spreadsheets and databases to assist in the identification of financial or operational trends and to provide a quantitative basis for recommended courses of action; perform data entry into spreadsheets and databases for analysis; ensure integrity of budgets and expenditures for internal and external reports; provide advice and technical assistance in the preparation of Capital Plans; examine budget estimates and proposals for completeness, accuracy, and conformance with established procedures, regulations, and agency objectives; employ cost-benefit analysis to review financial requests, assess program tradeoffs, and explore alternative funding methods; write capital budget requests (CPs) and justifications that support funding requests; monitor the budget by reviewing data and accounting records to determine if allocated funds have been spent as specified; inform program managers and others within their organization of the status and availability of funds in different budget accounts; project future budget needs for long-range planning purposes; interact with oversight agencies and partner agencies; perform other duties as required. .</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</si>
  <si>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#251613 -or-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</si>
  <si>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Facades</t>
  </si>
  <si>
    <t>Strong background and experience in design and construction Strong working knowledge of the current and previous NYC construction codes, rules, local laws, bulletins and memorandums</t>
  </si>
  <si>
    <t>Senior IT Project Manager</t>
  </si>
  <si>
    <t>The NYC Department of Buildings (DOB) is seeking a Senior Project Manager to join its Information Technology team to work on the planning and implementation of technology projects, including complex projects involving multiple enterprise applications. Responsibilities include: -Planning and implementing projects based on information provided by Agency management. - Leading and coordinating project activities, such as working with business units (e.g. Communications, Legal, etc.) and technology staff (e.g. operations and application development), leading meetings, drafting meeting notes, preparing and delivering status updates, etc. -Creating and maintaining project documentation, such as business requirements, scope, charter, project updates, risk logs, communication plans, presentations, etc. -Working frequently with stakeholders (e.g. Department business units) to help ensure business needs and objectives are being met through project work as appropriate. -Supporting the business analysis activities (qualitative and quantitative). -Following the use of best practices for project management. -Managing project-related contracts, budget and procurement as needed or directed. -Managing and working effectively with vendors supporting projects as needed or directed. -Analyzing complex business issues for a number of purposes, such as to identify the best way to organize a project to meet business goals. -Performing issue and risk tracking, and similar activities throughout the project life cycle. -Effectively coordinating with other project managers, business analysts and similar staff. -Ensure appropriate creation and maintenance of documentation occurs. -Other tasks as directed.</t>
  </si>
  <si>
    <t>-Substantial experience working on and leading technology projects. -Substantial experience leading project teams. -Significant working knowledge of technology concepts/systems typical to complex technology projects in a medium-to-large scale corporate environment. -Experience with project management, business analysis, data analysis, creating and maintain project documentation, etc. -Proven track record working effectively with staff from many different business units. -Experience on projects with web-based applications, Accela, ClickSoftware, EMC, and Microsoft Dynamics products a plus. -Experience on projects related to infrastructure and networking. -Demonstrated success delivering technology projects in complex technology environments. -Proficiency with the MS Office suite (including Project, Visio, Access); Remedy (BMC Software). -Excellent written and oral communication skills. -Holds relevant professional/vendor certifications.</t>
  </si>
  <si>
    <t>For City employees, please go to Employee Self Service (ESS), click on Recruiting Activities &gt; Careers, and search for Job ID #251875 For all other applicants, please go to www.nyc.gov/jobs/search and search for Job ID #251875 -or-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</si>
  <si>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Project Coordinator, Bureau of Immunization Administration</t>
  </si>
  <si>
    <t>Immunization Administration</t>
  </si>
  <si>
    <t>The Bureau of Immunization is seeking a highly motivated public health professional to serve as Project Coordinator and report to the Assistant Commissioner. The mission of the Bureau of Immunization (BOI) promotes vaccination across the lifespan to prevent the occurrence and transmission of vaccine-preventable diseases, such as: Hepatitis B, Measles, Mumps and Rubella, Varicella, Diphtheria, Tetanus, Pertussis, Haemophilus Influenzae Type B, Polio, Influenza and Pneumococcal disease and the Human Papilloma Virus (HPV).   DUTIES WILL INCLUDE BUT NOT BE LIMITED TO:   --Develop and monitor progress in achieving BOI programmatic objectives and goals.   --Advise Assistant Commissioner of progress and barriers to achieving Bureau priorities as stated in the QPR, Division and Bureau level goal documents, as well as, those goals stated in the CDC Immunization grant, and external grants (pandemic influenza, bioterrorism grants, prevention and public health funds).   --Conduct data analysis to identify gaps in coverage and areas of low immunization coverage using information provided by BOI units.   --Prepare BOI progress reports, updates, and alert management and respective Unit Chiefs of under achievement.   --Collaborate with BOI staff across all units to gather information for internal and external programmatic and data requests .  --Respond to time-sensitive immunization-related inquiries from the public, City Council and elected officials.   --Monitor grant opportunities and coordinate submission of proposals to address Bureau priorities. Monitor the Bureau's timeliness in submitting monthly and quarterly grant reports to CDC.   --Develop and coordinate submission of appropriate research proposals to address identified gaps in immunization coverage in all demographic groups, with emphasis on factors contributing to persistently low immunization coverage among adults, adolescents, and children for all routinely recommended vaccines including influenza.   --Assist in the planning, development and implementation of BOI evaluation plan.   --Maintain the Bureau's webpages and ensure that content is kept up to date.   --Attend local, state and federal conferences, quarterly coalition meetings and other meetings relevance with BOI, and its partners.</t>
  </si>
  <si>
    <t>Apply online with a cover letter to https://a127-jobs.nyc.gov/.  In the Job ID search bar, enter: job ID number #251876.   We appreciate the interest and thank all applicants who apply, but only those candidates under consideration will be contacted.</t>
  </si>
  <si>
    <t>For City Employees, please go to Employee Self Service (ESS), click on Recruiting Activities/Careers and Search for Job ID #251156.   For all other applicants, please go to www.nyc.gov/jobs, go to Search for Open NYC Jobs and click on Non-Employee Login to search for Job ID # 251156.   Do not e-mail, mail or fax your resume to DDC directly. No phone calls will be accepted.</t>
  </si>
  <si>
    <t>Part-Time Environmental Educator</t>
  </si>
  <si>
    <t>Administration/Lefrak</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</si>
  <si>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***THIS IS A PART TIME POSITION, 17 HOURS PER WEEK, NO BENEFITS***</t>
  </si>
  <si>
    <t>***17 HOURS PER WEEK***</t>
  </si>
  <si>
    <t>CONFIDENTIAL INVESTIGATOR (CON</t>
  </si>
  <si>
    <t>The New York City Conflicts of Interest Board is seeking a Confidential Investigator to work primarily in its Legal Advice Unit and to support the work of the Enforcement Unit and the Special Counsel, as needed. The Board is an independent City agency and is responsible for administering and enforcing the City's conflicts of interest and financial disclosure laws. (See the Board's website at http://nyc.gov/ethics.) The Board's legal staff, consisting of nine attorneys, gives advice to the City's public servants about whether their proposed conduct conforms to the requirements of the conflicts law and prosecutes suspected violations of the law. Under the supervision of the Board's General Counsel, the successful candidate will perform various confidential investigator duties, including: draft advisory opinions and staff advice letters; draft enforcement memoranda and pleadings; maintain and update legal files; conduct legal research; perform routine administrative duties when necessary including photocopying, scanning, and shredding confidential documents. Under the supervision of its Executive Director, the Board's legal staff functions as a collegial, high quality law firm. The successful candidate must possess the maturity, discretion, and judgment necessary for the handling of a myriad of sensitive and often confidential matters and the willingness to provide professional support to the office's legal staff as needed.</t>
  </si>
  <si>
    <t>Qualification Requirements  1. A four-year high school diploma or its educational equivalent and four (4) years of satisfactory full-time experience in an industrial or governmental agency in the field of investigation, auditing, law enforcement, security, inspections, or in a major operational area of the agency in which the appointment is to be made; or    2. A baccalaureate degree from an accredited college; or    3. Education and/or experience equivalent to ''1'' or ''2'' above.</t>
  </si>
  <si>
    <t>Computer skills essential, including proficiency with Powerpoint, Excel, Word, and other Microsoft Office applications as well as Internet-based research. Good communication skills, oral and written, are essential.</t>
  </si>
  <si>
    <t>To apply for this assignment, please submit your cover letter and resume electronically using one of the following methods:  For City Employees: Go to Employee Self-Service (ESS) - www.nyc.gov/ess. Click on Recruiting Activities &gt; Careers and search for Job ID#251620.   For all other applicants: Go to www.nyc.gov/careers/search and search for Job ID#251620.</t>
  </si>
  <si>
    <t>9 a.m. - 5 p.m.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</si>
  <si>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</si>
  <si>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Sustainability Project Manager</t>
  </si>
  <si>
    <t>Sustainability/Cool Roofs</t>
  </si>
  <si>
    <t>Deputy Communications Officer</t>
  </si>
  <si>
    <t>Office Of Public Information</t>
  </si>
  <si>
    <t>Department of Communications</t>
  </si>
  <si>
    <t>Accounting/Cashiers</t>
  </si>
  <si>
    <t>Interested candidates should have excellent written and verbal communications skills, effective problem-solving skills, and the ability to prioritize, manage time, and engage in multiple tasks in a fast-paced environment.  Candidates should be highly motivated and able to work well independently and as part of a team.  Experience with project budgets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computer science, or a related program. B.A. or B.S. required.   Considerable experience with Microsoft Office, including Access and Excel, is strongly desired.</t>
  </si>
  <si>
    <t>Early Intervention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--Conduct IFSP meetings in a manner consistent with Early Intervention regulations and municipal policies including but not limited to chairing IFSP meetings, interpreting both SDOH and DMH procedures and applying them to the IFSP process.   --Ensure the completion of all necessary documentation relating to the evaluation and IFSP process including not limited to reviewing evaluations for completeness and accuracy.  --Reviewing and ensuring the accurate completion of six month updates and annual reviews, responding to requests for amendments to the IFSP and ensuring the accuracy of relevant paperwork.   --Communicating with providers, families, service coordinators and other colleagues as appropriate including but not limited to returning messages and communications in a timely fashion, reporting concerns and submitting requests for technical assistance to supervisors and other Early Intervention staff when appropriate.   --Attending regularly scheduled meetings, including but not limited to scheduled meetings with the office and field staff and attending meetings outside the regional office</t>
  </si>
  <si>
    <t>Apply online with a cover letter to https://a127-jobs.nyc.gov/.  In the Job ID search bar, enter: job ID number # 251643.    We appreciate the interest and thank all applicants who apply, but only those candidates under consideration will be contacted.</t>
  </si>
  <si>
    <t>Investigative Manager</t>
  </si>
  <si>
    <t>INVESTIGATIVE MANAGER (CCRB)</t>
  </si>
  <si>
    <t>1. A baccalaureate degree from an accredited college and ten years of satisfactory fulltime experience in the field of investigations or law enforcement, 18 months of which must have been in an administrative or executive capacity, supervising a staff performing investigations or related work; or''  2. A satisfactory combination of education and/or experience equivalent to ''1'' above. However, all candidates must have at least five years of satisfactory fulltime experience in the field of investigations or law enforcement and the 18 months of administrative or executive experience supervising a staff performing investigations or related work; or  3. Five years of satisfactory full-time Civilian Complaint Review Board investigation experience, at least 18 months of which must have been in the title of Supervisor of Investigators (CCRB) (31166).</t>
  </si>
  <si>
    <t>For City employees, apply through Employee Self Service (ESS) under recruiting activities Search for Job ID#: 252002  For all other applicants, go to www.nyc.govcareerssearch Search for Job ID#: 252002  NO PHONE CALLS PLEASE ONLY THOSE CANDIDATES CONSIDERED FOR AN INTERVIEW WILL BE CONTACTED</t>
  </si>
  <si>
    <t>Procurement Attorney</t>
  </si>
  <si>
    <t>Excellent writing, research, analytical and oral communication skills.  Experience with public procurement, construction projects, and the drafting and negotiation of complex and technical agreements. Ability to multitask without sacrificing quality and to function well in a fast-paced environment.</t>
  </si>
  <si>
    <t>Sr. Evaluation Coordinator, New York City Teens Connection,  Bronx Health Action Center/Center for Health Equity</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</si>
  <si>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development and execution of the research evaluation of New York City Teens Connection.   --Have primary responsibility for the development and execution of the research evaluation of New York City Teens Connection.   --Serve as effective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specifically to ensure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--Supervise and provide guidance to a full-time Evaluation Coordinator, and part-time Data Entry Coordinator.   --Serve as an enthusiastic member of the New York City Teens Connection team bringing critical thinking and research rigor to all program activities.</t>
  </si>
  <si>
    <t>Apply online with a cover letter to https://a127-jobs.nyc.gov/.  In the Job ID search bar, enter: job ID # 252003.  We appreciate the interest and thank all applicants who apply, but only those candidates under consideration will be contacted.</t>
  </si>
  <si>
    <t>SVB Assistant District Attorney</t>
  </si>
  <si>
    <t>Sex Crimes/Special Victims</t>
  </si>
  <si>
    <t>QUALIFICATION REQUIREMENTS:  1.	New York State Bar Admission.  2.	Three to Seven years of prior prosecutorial experience.                             MUST BE A NEW YORK STATE RESIDENT</t>
  </si>
  <si>
    <t>Address your cover letter and resume to Director of Human Resources and send electronically to Recruitment@rcda.nyc.gov   Please indicate the transmittal number on the upper right corner of your cover letter and resume when responding.  Only applicants scheduled for interviews will be contacted. Submission of application does not guarantee that you will receive an interview</t>
  </si>
  <si>
    <t>SUPERVISOR BRICKLAYER</t>
  </si>
  <si>
    <t>Under the general direction of the Technical Advisor for Masonry, selected candidate will supervise the alteration, repair, erection and dismantling of related structural items pertinent to the operations of the Technical Services Masonry Unit. The duties will include but are not limited to the following:  1. Act as the Department's Technical Advisor for Masonry.  2. Oversee work of skilled bricklayers and mason helpers.  3. Prepare work schedules and assignments throughout the five boroughs.  4. Prepare equipment lists required for individual jobs, based on information obtained from plans and specifications or filed measurements.  5. Order tools, equipment and materials required for work assignments. 6. Provide cost estimates.  7. Inspect job sites to determine the need for repair, alteration or maintenance.  8. Monitor work performance for compliance with work standards, job orders, codes and/or specifications.  9. Maintain records and prepare reports.  10. Perform related duties.   This position is located in Long Island City.</t>
  </si>
  <si>
    <t>1. Seven (7) years of full-time experience acquired within the last 15 years as a Bricklayer, two (2) years of which must have been of a supervisory nature.</t>
  </si>
  <si>
    <t>1. This position is open as a promotional opportunity only. It is not open on a direct (lateral) basis.   2. Employees applying for promotional, title or level change opportunities must have served a period of one year in their current title and level (if applicable).</t>
  </si>
  <si>
    <t>To apply for this assignment, please submit your cover letter/resume electronically using the following method:   Apply through Employee Self-Service (ESS). www.nyc.gov/ess. Search for Job ID# 251644   Only applicants scheduled for interview will be contacted.  Submission of application is not a guarantee that you will receive an interview.   Note: All resumes must be received no later than the last day of the posting period.</t>
  </si>
  <si>
    <t>Deputy Director, Budget, Family and Child Health Administration</t>
  </si>
  <si>
    <t>The Division of Family and Child Health (DFCH) is charged with the creation and oversight of programs, policies, services, and environments that support physical and socio-emotional health, and promote primary and reproductive health services, heath equity, social justice, safety and well-being for New York City families and children. The Division is comprised of the Bureau of Maternal, Infant and Reproductive Health, the Bureau of Early Intervention, the Office of School Health, DFCH Administration and may include other Bureau/Program areas as the Division of Family and Child Health evolves.   DUTIES WILL INCLUDE BUT NOT BE LIMITED TO:   --Develop analytical models to track and monitor spending projections and trends to ensure efficient spend-down of the Division's budget.   --Monitor a diverse portfolio to encumber and track numerous funding sources such as: City Council Designations, Grants, City Tax Levy, Mayoral funds and Federal Pass Through.   --Monitor the Bureau of Maternal and Infant Reproductive Health Personnel Services (PS) and Other Than Personnel Services (OTPS) budgets using the Agency's financial systems.   --Provide periodic and ad hoc fiscal reports and financial analysis to senior management and program staff.   --Prepare budget proposals for New Needs and Grant-funded Programs.   --Provide technical and analytical assistance to the Division's Programs.   --Oversee the Divisions Budget and Fiscal Management activities and assure adherence to Federal, State and local laws, rules and regulations, policies and procedures governing program fiscal management.   --Supervise Budget staff, provide quality assurance and ensure high level staff performance.   --Assist with special projects related to the Division's fiscal activities and provide assistance to Budget Director as needed.</t>
  </si>
  <si>
    <t>Knowledge of the City's fiscal policies and procedures and knowledge of grant management. Proficient in developing operating budgets and experience in budget modifications. Proficient with Microsoft Office suite including excellent knowledge of Excel. Excellent written and verbal communication skills and ability to work independently and to handle multiple responsibilities simultaneously.</t>
  </si>
  <si>
    <t>Apply online with a cover letter to https://a127-jobs.nyc.gov/.  In the Job ID search bar, enter: job ID number # 252005.  We appreciate the interest and thank all applicants who apply, but only those candidates under consideration will be contacted.</t>
  </si>
  <si>
    <t>Emergency Preparedness Coordinator, Bureau of Healthcare Systems Readiness</t>
  </si>
  <si>
    <t>Healthcare System Readiness</t>
  </si>
  <si>
    <t>Apply online with a cover letter to https://a127-jobs.nyc.gov/.  In the Job ID search bar, enter: job ID number # 251626.    We appreciate the interest and thank all applicants who apply, but only those candidates under consideration will be contacted.</t>
  </si>
  <si>
    <t>Assistant Commissioner, Division of New Construction Finance</t>
  </si>
  <si>
    <t>ADMINISTRATIVE PROJECT DIRECTO</t>
  </si>
  <si>
    <t>1. A baccalaureate degree from an accredited college and four years of experience in one or more of the following areas: community organization, social work, urban development projects, real estate, public administration, or a related field, of which two years must have been in a field directly related to neighborhood improvement such as housing, community organization, urban renewal or planning, or real estate. A Law Degree or graduate work in an appropriate field may be substituted for up to two years of the general experience required; or    2. Education and/or experience equivalent to ''1'', including part-time and/or volunteer experience.</t>
  </si>
  <si>
    <t>The position requires a strong background in real estate finance, with experience in community development a plus. All candidates should have:  Extensive knowledge of financial tools and theory as well as facility in the use and analysis of financial models. 	 Excellent verbal and written communication skills. 	 Excellent analytical, organizational, and quantitative abilities. 	 Demonstrated ability to meet deadlines and manage multiple projects in a timely manner.  	 Demonstrated supervisory experience. 	 Strong track record of working with the affordable housing development industry.</t>
  </si>
  <si>
    <t>Technical Support College Aide</t>
  </si>
  <si>
    <t>Assist with help desk tickets, ranging from PC replacements, printer maintenance and basic software requests.  Assist with IT projects, including tablet deployment, PC upgrades, and inventory control.</t>
  </si>
  <si>
    <t>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</si>
  <si>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Human Resources Generalist</t>
  </si>
  <si>
    <t>Human Capital &amp; Operations</t>
  </si>
  <si>
    <t>Implementation Coordinator, Nonfatal Overdose Response Program</t>
  </si>
  <si>
    <t>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Implementation Coordinator of the Nonfatal Overdose Response (NORS) Program will participate in the development and oversee implementation of this new initiative. With unprecedented new funding to reduce opioid overdose deaths, this will be a key position in the creation of a nonfatal overdose response system at 10 sites citywide.  Under direction, with wide latitude for independent judgment and initiative, the Implementation Coordinator will perform the following tasks:  -Participate in the coordination, planning and development, of the nonfatal overdose responses system (NORS) program, collaborating with community-based organizations and emergency departments;  -Coordinate and support site implementation of NORS, including developing of intervention procedures, training materials, and monitoring and tracking materials.   -Identify and interpret scientific evidence to inform intervention design and evaluation plan, policies and procedures.  -Participate in the design, execution and analysis of the evaluation plan.   -Track, record and prepare reports on program implementation and evaluation efforts.  -Performs periodic site visits to assess fidelity of intervention model and data collection.   -Conduct training of staff, including skill-building, workflow, and data collection protocols.  -Track and support sites to ensure fidelity to model and troubleshoot challenges.  -Participate in the dissemination of program implementation and impact data to stakeholders and in the scientific, peer-reviewed literature. -Other duties as assigned.</t>
  </si>
  <si>
    <t>Apply online with a cover letter to https://a127-jobs.nyc.gov/.  In the Job ID search bar, enter: job ID number # 251120.     We appreciate the interest and thank all applicants who apply, but only those candidates under consideration will be contacted.</t>
  </si>
  <si>
    <t>Retrofit Accelerator Outreach and Marketing Coordinator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</si>
  <si>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 Please Note: This is a long-term grant funded position with an estimated duration of two years.****</t>
  </si>
  <si>
    <t>Office of Trials</t>
  </si>
  <si>
    <t>VARIOUS LEVELS (One through Three) SALARY AND LEVEL TO BE DETERMINED BY EXPERIENCE/QUALIFICATIONS.</t>
  </si>
  <si>
    <t>For City employees: Go to Employee Self-Service (ESS) - www.nyc.gov/ess and search for Job ID# 251136 For all other applicants: Go to www.nyc.gov/careers and search for Job ID# 251136 Submission of a resume is not a guarantee that you will receive an interview. Only those candidates under consideration will be contacted.</t>
  </si>
  <si>
    <t>Operations Coordinator Nonfatal Overdose Response Program</t>
  </si>
  <si>
    <t>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Operations Coordinator of the Nonfatal Overdose Response Program will participate in the development of and oversee implementation of the new nonfatal overdose response program. With unprecedented new funding to reduce opioid overdose deaths, this will be a key position in the creation of a nonfatal overdose response system at 10 sites citywide.  Under direction, with wide latitude for the exercise of independent judgment and initiative, the Operations Coordinator will perform the following tasks:  -Participate in the coordination, planning and development, of the nonfatal overdose responses system (NORS) project, collaborating with community-based organizations and emergency departments.  -Coordinate and support site recruitment for the NORS program, including identification of potential partners.   -Participate in the design and execution of the evaluation plan.   -Develop and coordinate reporting requirements, including process and outcome program indicators.  -Track, record and prepare reports on program implementation and evaluation efforts.   -Develop, implement and manage all budgeting and procurement activities; support sites to use resources effectively.  -Track and support sites to ensure fidelity to model, accurate data collection and troubleshoot challenges.  -Participate in the dissemination of program implementation and impact data to stakeholders and in the scientific, peer-reviewed literature.  -Other duties as assigned.</t>
  </si>
  <si>
    <t>Apply online with a cover letter to https://a127-jobs.nyc.gov/.  In the Job ID search bar, enter: job ID number # 251143.    We appreciate the interest and thank all applicants who apply, but only those candidates under consideration will be contacted.</t>
  </si>
  <si>
    <t>CW SHOPS</t>
  </si>
  <si>
    <t>Preference will be given to applicants who have taken the Construction Project Manager Intern Civil Service Examination (Exam No. 6043).    1. Proficiency in Microsoft Word and Excel. 2. Knowledge of AutoCAD, PhotoShop, PowerPoint and 3D Rendering. 3. Excellent communication, writing and organizational skills.</t>
  </si>
  <si>
    <t>NOTE: All resumes must be received no later than the last day of the posting period.  www.nyc.gov/parks</t>
  </si>
  <si>
    <t>City employees: 1) Apply through Employee Self Service (ESS) under Recruiting Activities 2) Search for Job ID#: 251145  Include your ERN on all correspondence.  For all other applicants: 1) Go to www.nyc.gov/careers/search    2) Search for Job ID#: 251145</t>
  </si>
  <si>
    <t>Assistant to the Agency Chief Contract Officer/Office Manager</t>
  </si>
  <si>
    <t>In compliance with federal law, all persons hired will be required to verify identity and eligibility to work in the United States and to complete the required employment eligibility verification document form upon hire.   NOTE: Only permanent Principal Administrative Associates are eligible to apply. Please indicate in your cover letter if you are a permanent Principal Administrative Associate and include your Employee Identification Number. If you do not include this information in your cover letter, you will not be considered for an interview.</t>
  </si>
  <si>
    <t>Maternal, Infant and Reproductive Health Medical Specialist</t>
  </si>
  <si>
    <t>Apply online with a cover letter to https://a127-jobs.nyc.gov/.  In the Job ID search bar, enter: job ID number # 251650.    We appreciate the interest and thank all applicants who apply, but only those candidates under consideration will be contacted.</t>
  </si>
  <si>
    <t>Only candidates who are permanent in the Administrative Engineer title, or those who can provide proof of successful registration for the March 2016 Open Competitive or Promotional Exam may apply. Failure to do so will result in your disqualification.  The Division of Public Buildings seeks Deputy Program Directors to work within various Program Units. The selected candidates will be responsible for supervising Project Managers and Senior Project Managers; overseeing the development of the unit's policies; acting as the primary client liaison; assisting with the development of overall Commitment Plans, individual project scopes and estimates, project programs, budgets and time schedules; selecting consultants and monitoring their performance; and overseeing the bidding, awarding and examining of construction contracts. Duties will include: assisting the Program Director and Assistant Commissioner in resolving problems and ensuring that each project meets critical target dates; and attending high-level project management meetings with client agencies, Commissioners and Oversight Agency heads.</t>
  </si>
  <si>
    <t>For City Employees, please go to Employee Self Service (ESS), click on Recruiting Activities/Careers and Search for Job ID #251154.   For all other applicants, please go to www.nyc.gov/jobs, go to Search for Open NYC Jobs and click on Non-Employee Login to search for Job ID # 251154.   Do not e-mail, mail or fax your resume to DDC directly. No phone calls will be accepted.</t>
  </si>
  <si>
    <t>Qualitative Research Manager, Bureau of Alcohol and Drug Use Prevention, Care and Treatment</t>
  </si>
  <si>
    <t>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Job Description: The Research and Surveillance unit conducts alcohol- and drug-related research and evaluation, maintains databases, designs and conducts research studies, produces reports, writes scientific articles for peer reviewed journals, and facilitates program and policy development.   The Bureau seeks a Qualitative Research Manager who will report to the Senior Director of Research and Surveillance, serving as integral part of the unit by conducting and supervising a wide range of drug-related research and analyses.    Under general direction, with very wide latitude for the exercise of independent judgment and initiative, the Qualitative Research Manager will:  -Assist Senior Director of Research and Surveillance in the coordination and planning of drug surveillance and research efforts of BADUPCT.  -Design and conduct research studies relating to behavioral health and health outcomes of persons who use drugs using qualitative methods.  -Supervise and train junior research staff.  -Design protocols and manage rapid assessment teams in response to emerging drug trends and outbreaks.  -Study and evaluate literature in qualitative research. Write papers on research results or findings for publication.   -Synthesize data from rapid assessment investigations into short reports and recommend appropriate responses.   -Present findings at internal and external meetings including presentations at relevant research conferences.   -Participate in multi-agency strategic initiatives aimed at reducing health consequences related to drug use.</t>
  </si>
  <si>
    <t>Apply online with a cover letter to https://a127-jobs.nyc.gov/.  In the Job ID search bar, enter: job ID number # 251163.    We appreciate the interest and thank all applicants who apply, but only those candidates under consideration will be contacted.</t>
  </si>
  <si>
    <t>Director of Training</t>
  </si>
  <si>
    <t>Admin/Hr-Train and Staff Devel</t>
  </si>
  <si>
    <t>Five to seven years of experience conducting and developing training programs, including at least three years as a Training Director and/or Project Manager responsible for developing training programs in a medium to large corporate or governmental organization. Demonstrated ability to organize, plan, implement, monitor and report on training. Exceptional verbal, written and presentation skills required. Experience with MS Office.</t>
  </si>
  <si>
    <t>For City Employees, please go to Employee Self Service (ESS), click on Recruiting Activities/Careers and Search for Job ID # 251651.   Do not e-mail, mail or fax your resume to DDC directly. No phone calls will be accepted.</t>
  </si>
  <si>
    <t>DIRECTOR OF PROCEDURES</t>
  </si>
  <si>
    <t>12 W 14Th St., N.Y.</t>
  </si>
  <si>
    <t>Policy Proc-Training NM</t>
  </si>
  <si>
    <t>This position is open to applicants who have taken and passed the Promotional Administrative Staff Analyst Exam (#5517), or those who are already permanent in the Administrative Staff Analyst title..</t>
  </si>
  <si>
    <t>All current City Employees may apply by going to Employee Self Service (ESS) http://cityshare/ess Click on Recruiting Activities/Careers and Search for the specific Job ID# 251719.  All other applicants, please go to www.nyc.gov/career/search and search for the specific Job ID# 251719.  Please do not email, mail or fax your resume to DOI directly. Submissions of resumes does not guarantee an interview. Due to the high volume of resumes DOI receives for positions, only selected candidates will be contacted.</t>
  </si>
  <si>
    <t>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</si>
  <si>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is seeking to hire Environmental Engineering Interns to serve in its various Divisions.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t>
  </si>
  <si>
    <t>Deputy Agency Chief Contracting Officer (DACCO)</t>
  </si>
  <si>
    <t>Budget Division</t>
  </si>
  <si>
    <t>For City employees: Go to Employee Self-Service (ESS) - www.nyc.gov/ess and search for Job ID# 251164 For all other applicants: Go to https://a127-jobs.nyc.gov and search for Job ID# 251164 Submission of a resume is not a guarantee that you will receive an interview. Only candidates under consideration will be contacted</t>
  </si>
  <si>
    <t>HMD-Civilian Staff</t>
  </si>
  <si>
    <t>1. Ability to establish and maintain effective working relationships with all levels of correctional staff; 2. Ability to exercise independent judgment, prepare written reports and documents; 3. Excellent writing, communication, inter-personal, and organizational skills; 4. Basic Life Support (BLS) Certified.</t>
  </si>
  <si>
    <t>For City employees: Go to Employee Self-Service (ESS) - www.nyc.gov/ess and search for Job ID# 251184 For all other applicants: Go to https://a127-jobs.nyc.gov and search for Job ID# 251184 Submission of a resume is not a guarantee that you will receive an interview. Only candidates under consideration will be contacted.</t>
  </si>
  <si>
    <t>VMWare/Citrix Support Engineer - Night Shift Supervisor</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</si>
  <si>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#250928 For all other applicants, please go to www.nyc.gov/jobs/search and search for Job ID #250928 -or-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</si>
  <si>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Mon.-Fri. 8am-4pm Tues.-Sat. 9:30-5:30 Sun. Thurs. 2pm-10pm</t>
  </si>
  <si>
    <t>Community Coordinator, Bureau of Disease Control Administration</t>
  </si>
  <si>
    <t>The Division of Disease Control within the New York City (NYC) Department of Health and Mental Hygiene (DOHMH) is responsible for the identification, surveillance, treatment, control and prevention of infectious diseases in NYC. The Division includes several large programs: Bureau of Communicable Diseases, Bureau of HIV/AIDS Prevention and Control, Bureau of Immunization, Bureau of Sexually Transmitted Diseases Prevention and Control, Bureau of Tuberculosis Control and the Public Health Laboratory. The Community Coordinator reports to the Program Manager within the Housing Services Unit of Disease Control Administration.   DUTIES WILL INCLUDE BUT NOT BE LIMITED TO:   --Collaborating with NYC and Tri-County stakeholders on housing-related initiatives, representing the DOHMH Housing Services Unit in various ways including serving on committees, attending monthly meetings, and participating in work groups.   --Managing a portfolio of Ryan White funded housing vendors in the Tri-County region and conduct annual monitoring visits and prepare program reports to ensure compliance with Ryan White regulations.   --Coordinating logistics and leading community meetings with Ryan White Housing vendors.   --Conducting technical assistance and capacity building trainings for housing vendors.   --Attending NYC Ryan White Planning Council meetings and synthesize information disseminated for Housing Services Unit staff.   --Tracking housing/HIV/homelessness data in Tri-County region to inform funding recommendations to effectively leverage federal resources for HIV housing across the NYC Eligible Metropolitan Area (EMA).   --Conducting research and journal/periodical reviews to assist in the preparation of grant applications for the Housing Services Unit; and other duties as assigned.</t>
  </si>
  <si>
    <t>Apply online with a cover letter to https://a127-jobs.nyc.gov/.  In the Job ID search bar, enter: job ID # 251236.  We appreciate the interest and thank all applicants who apply, but only those candidates under consideration will be contacted.</t>
  </si>
  <si>
    <t>3011B</t>
  </si>
  <si>
    <t>Contracts and R.E.</t>
  </si>
  <si>
    <t>The New York City Law Department is accepting applications for the position of Deputy Chief of the Contracts and Real Estate Division. The Contracts and Real Estate Division provides counseling to City agencies on the processes that govern City transactions, such as procurements and real estate transactions; works on special projects, mainly as primary counsel on complex transactions; and reviews City transactional documents. Under the supervision of the Chief of the Division, the Deputy Chief oversees the work of the division, managing approximately eleven attorneys, with responsibility for all matters handled by the division.</t>
  </si>
  <si>
    <t>Applicants must have substantial legal experience following graduation from an ABA accredited law school and must be admitted and in good standing in New York State.</t>
  </si>
  <si>
    <t>Ideal applicants should demonstrate strong legal writing and analytical skills, strong interpersonal skills and excellent judgment.</t>
  </si>
  <si>
    <t>Supervisor of Stock Workers 1</t>
  </si>
  <si>
    <t>SUPERVISOR OF STOCK WORKERS</t>
  </si>
  <si>
    <t>63 Flushing Avenue</t>
  </si>
  <si>
    <t>Red Hook</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</si>
  <si>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the selected candidate will be responsible for the receipt, classification, storage, care, distribution, requisitioning and inventory of materials, tools, supplies and equipment at a small to moderately large storehouse.  Tasks and duties will include:  inspecting all incoming shipments to ensure requested quantity is received and in good condition; contacting vendors to discuss deliveries, shipments, shortages, etc.; maintaining inventory management using the Computerized Maintenance Management (CMMS) and bar-coding systems; preparing lists of surplus, obsolete or obsolescent materials and arranging for their transfer or disposition; taking the necessary precautions to protect stock from deterioration or spoilage; supervising the loading, unloading and dispatching of trucks; participating in the loading and unloading of goods at the storehouse and at the point of pickup, delivery or distribution; operating equipment when necessary to perform loading and unloading; keeping accurate records and preparing reports as needed; and supervising and assigning work to subordinate employees if needed.</t>
  </si>
  <si>
    <t>Two years of full-time satisfactory experience performing storekeeping activities, at least one year of which must have been in a supervisory capacity.</t>
  </si>
  <si>
    <t>Shop Healthy Engagement Specialist Assistant, Systems Partnerships/Center for Health Equity</t>
  </si>
  <si>
    <t>Shop Healthy NYC is a New York City Health Department initiative that aims to increase access to healthy food and engage residents and organizations to support sustainable food retail changes in their community. The program grew out of years of intensive work with more than 1,000 retailers in neighborhoods with the city's worst health outcomes, and targets multiple types of food retailers. To ensure a long-term impact on food access, Shop Healthy NYC aims to influence supply and demand by: 1) reaching out to food retailers to increase stock and promotion of healthy foods, including intensively working with stores to meet specific criteria; 2) collaborating with distributors and suppliers to facilitate wholesale purchases and widespread promotion of healthy foods; and 3) engaging community constituents (customers) to support participating retailers and increase neighborhood access to healthy foods.   The objective of Shop Healthy to increase access to healthy food and engage residents and organizations to support sustainable food retail change in their community. The program, launched in 2012, grew out of years of intensive work with more than 1,000 retailers in high-need communities of the city, and targets multiple types of food retailers.     DUTIES WILL INCLUDE BUT NOT BE LIMITED TO:   --Visit stores and disseminate information about promotion of healthy products.   --Provide technical assistance to corner stores and supermarkets Assist community engagement specialist with presentations to community groups.   --Assist with delivering incentives to stores and conducting inventory of incentives.   --Will be required to do some data entry.</t>
  </si>
  <si>
    <t>--Candidate should be detail-oriented, organized and creative  --Arabic, Spanish, or French speaking preferred  --Strong communication skills and experience presenting to medium size audiences  --Ability to lift 50lbs   **40 hours/week</t>
  </si>
  <si>
    <t>Apply online with a cover letter to https://a127-jobs.nyc.gov/  In the Job ID search bar, enter: job ID number # 250953.    We appreciate the interest and thank all applicants who apply, but only those candidates under consideration will be contacted.</t>
  </si>
  <si>
    <t>Thorough knowledge of procurement practices, principles, terms and conditions, and contract law;  Strong analytical skills; Ability to handle multiple tasks concurrently;  Knowledge of FMS and APT. Knowledge of MS Word and Excel.</t>
  </si>
  <si>
    <t>35 Hours (Minimum)</t>
  </si>
  <si>
    <t>Case Managerment Unit Supervisor</t>
  </si>
  <si>
    <t>SUPERVISOR I (WELFARE)</t>
  </si>
  <si>
    <t>A baccalaureate degree from an accredited college and one year of full-time satisfactory social casework experience.</t>
  </si>
  <si>
    <t>1. Computer skills. 2. Strong customer service skills. 3. Automotive Service Excellence (ASE) certifications and other related technical licenses and certifications.</t>
  </si>
  <si>
    <t>At the time of appointment, New York State Certification as a Motor Vehicle Inspector certified in Emissions, Group D.  ONLY CURRENT YEAR-ROUND PARKS EMPLOYEES ARE ELIGIBLE TO APPLY.  If you have any questions regarding this vacancy or require a reasonable accommodation during the application process, please call the Personnel Division at 212-830-7851.  NOTE: All resumes must be received no later than the last day of the posting period. *Posting period extended to 08/26/16. Previous applicants to Job ID#: 223344 are still under consideration and need not reapply.  www.nyc.gov/parks</t>
  </si>
  <si>
    <t>Year-Round Parks Employees: 1) Apply through Employee Self Service (ESS) under Recruiting Activities 2) Search for Job ID#: 251290  Include your ERN on all correspondence.</t>
  </si>
  <si>
    <t>Workforce Development Clerk</t>
  </si>
  <si>
    <t>Executive - Org Development</t>
  </si>
  <si>
    <t>General knowledge of Microsoft Office Suite Strong written and verbal communication Basic research and analytical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</si>
  <si>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 THIS IS A PARTTIME POSITION, 17 HOURS PER WEEK, NO BENEFITS. ******</t>
  </si>
  <si>
    <t>17 hours per week</t>
  </si>
  <si>
    <t>Paralegal Assistant Supervisor</t>
  </si>
  <si>
    <t>The Assistant Supervisor's duties will include assisting with the overall supervision of the paralegals, including monitoring the movement of cases and coordinating the flow of legal documents through the various stages of litigation; assisting with the training of paralegals concerning all aspects of electronic discovery, including coordinating with the Litigation Support Division; and in addition to supervising and training,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 and/or walking in all kinds of weather, often carrying heavy files.</t>
  </si>
  <si>
    <t>Candidates must be permanent in the civil service title of Paralegal Aide.  The candidate chosen for this position will only receive an additional $2,000 increase from their current salary.  If currently a Paralegal Assistant Supervisor, this will be a lateral move only.</t>
  </si>
  <si>
    <t>Temporary City Planning Technician - Bronx Office</t>
  </si>
  <si>
    <t>1 Fordham Plaza, Bronx</t>
  </si>
  <si>
    <t>Bronx Office</t>
  </si>
  <si>
    <t>Deputy General Counsel</t>
  </si>
  <si>
    <t>30th Street Pass</t>
  </si>
  <si>
    <t>Tues.-Sat. 4pm-12am</t>
  </si>
  <si>
    <t>300 Skillman Avenue, Bklyn.</t>
  </si>
  <si>
    <t>Barbara Kleiman Residence</t>
  </si>
  <si>
    <t>Sun.-Thurs. 9am-5pm, Tues.-Sat. 2pm-10pm</t>
  </si>
  <si>
    <t>Quantitative Data Analyst</t>
  </si>
  <si>
    <t>Buildings Analytics Team</t>
  </si>
  <si>
    <t>-Experience developing automated reporting tools; -Advanced understanding of Microsoft Excel and Access including advanced formulas, conditionals, pivot tables, visualization and chart generation; -Experience providing technical solutions in partnership with IT and GIS collaborators -Qualitative analysis with large datasets; -Increasingly responsibility and success with managing large datasets; -Attention to detail; -Ability to work effectively on a team; -Ability to learn new database relationships and new technology quickly; -Presentation skills and project management experience a plus.</t>
  </si>
  <si>
    <t>For Current City Employees: Visit Employee Self-Service (www.nyc.gov/ess) to view and apply for available positions.  Click on Recruiting Activities, Careers, and search for the specific Job ID #   No phone calls, faxes or personal inquiries permitted.  NOTE: ONLY THOSE CANDIDATES UNDER CONSIDERATION WILL BE CONTACTED</t>
  </si>
  <si>
    <t>Deputy Chief Prosecutor</t>
  </si>
  <si>
    <t>Juris Doctor Degree and admission to the New York State Bar, with a minimum of seven years of relevant legal experience, including significant experience with criminal and/or administrative trials and familiarity with policing issues is preferred. Incumbents must remain members of the New York State Bar in god standing for the duration of employment.</t>
  </si>
  <si>
    <t>CITY EMPLOYEES:  1)	Apply through Employee Self Service (ESS) under Recruiting Activities  2)	Search for Job ID# 251374   FOR ALL OTHER APPLICANTS: 1)	Go to www.nyc.gov/careers/search 2)	Search for Job ID# 251374    NO PHONE CALLS PLEASE ONLY THOSE CANDIDATES CONSIDERED FOR AN INTERVIEW WILL BE CONTACTED</t>
  </si>
  <si>
    <t>-Prior experience performing complex analyses using multiple data sets, using GIS to conduct geospatial analysis and create maps, and using graphic design software to create polished presentation materials; -Ability to collect and analyze complex datasets from disparate sources; -Comfortable working in Microsoft Excel, SQL, ArcGIS, ArcGIS Online. Experience working with Access, SAS/Stata, R, or a business intelligence tools or practices is a plus; -Catastrophe modeling experience a plus; -Ability to translate quantitative data, research findings, and insights into compelling and informative graphic materials (e.g., charts, graphs); -Able to collaborate on complex projects and reports, with diverse staff; -Experience conducting field surveys, including photographic;  -3+ years of professional experience in data analysis, program evaluation, organizational research, urban planning, public policy research, or a related field;</t>
  </si>
  <si>
    <t>Castle Hill Houses</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</si>
  <si>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Please read this posting carefully to make certain you meet the qualification requirements before applying to this position.</t>
  </si>
  <si>
    <t>To apply for this assignment, please submit your cover letter/resume electronically using the following method:   Apply through Employee Self-Service (ESS). www.nyc.gov/ess. Search for Job ID# 251387  Only applicants scheduled for interview will be contacted.  Submission of application is not a guarantee that you will receive an interview.   Note: All resumes must be received no later than the last day of the posting period.</t>
  </si>
  <si>
    <t>City Custodial Assistant, Bureau of Operations</t>
  </si>
  <si>
    <t>Apply online with a cover letter to https://a127-jobs.nyc.gov/.  In the Job ID search bar, enter: job ID number # 251437.    We appreciate the interest and thank all applicants who apply, but only those candidates under consideration will be contacted.</t>
  </si>
  <si>
    <t>MEDICAL PAYMENT CLERK</t>
  </si>
  <si>
    <t>Fiscal Operations-NM</t>
  </si>
  <si>
    <t>*****MUST BE PERMENANT IN THE TITLE OF A CLERICAL ASSOCIATE*****</t>
  </si>
  <si>
    <t>To Apply, Click'' APPLY NOW'' button.</t>
  </si>
  <si>
    <t>DIVISION DIRECTOR</t>
  </si>
  <si>
    <t>ADMINISTRATIVE INVESTIGATOR</t>
  </si>
  <si>
    <t>Office Of Investigation-NM</t>
  </si>
  <si>
    <t>1. A baccalaureate degree from an accredited college and four years of satisfactory full-time experience conducting investigations to identify or gather evidence of criminal activity or fraud, or to verify or evaluate qualifications of persons for employment or licensure, 18 months of which must have been in an administrative, managerial or executive capacity or supervising a staff performing investigations or related work; or  2. An associate degree or 60 credits from an accredited college and six years of satisfactory full-time experience as described in ''1'' above; or  3. A four-year high school diploma or its educational equivalent and eight years of satisfactory experience as described in ''1'' above; or  4. Education and/or experience equivalent to ''1'', ''2'', or ''3'' above. However, all candidates must have the 18 months of experience in an administrative, managerial, executive or supervisory capacity as described in ''1'' above.</t>
  </si>
  <si>
    <t>311 Assistant Workforce Management Associate</t>
  </si>
  <si>
    <t>The successful candidate will serve as a 311 Assistant Workforce Management Associate reporting to the 311 Customer Service Center. Responsibilities will include: utilize computer-based applications to support 311 business needs and workforce management programs across contact center channels; assist in data collection, research, and analysis to optimize service levels and support customer-focused initiatives; assist in coordination of workforce management programs and special projects; assist in preparation of complex spreadsheets and reports; assist in analysis of trends and historical data; assist in conducting meetings and presentations; assist in liaison activities; and provide support for operations, citywide programs, and continuous improvement efforts.</t>
  </si>
  <si>
    <t>The preferred candidate should possess the following: More than 1 year of full-time satisfactory experience as a Call Center Representative; overall performance evaluation rating of Good or higher; recent QA average of 90 or above; demonstrated knowledge of call center best practices; strong customer and quality focus; excellent time management skills; advanced knowledge of Microsoft Office programs including Word, Excel, Access, Visio, Project, and PowerPoint; advanced proficiency with spreadsheet applications; experience with business intelligence tools, online research, and social media applications; excellent documentation and data compilation skills; strong research and analysis skills; strong business writing and business math skills; and ability to handle multiple tasks simultaneously in a fast-paced environment.</t>
  </si>
  <si>
    <t>For Internal Employees Only.  Please go to Employee Self Service (ESS), click on Recruiting Activities &gt; Careers, and search for Job ID #251045 or click the ''Apply Now'' button below.  SUBMISSION OF A RESUME IS NOT A GUARANTEE THAT YOU WILL RECEIVE AN INTERVIEW.  APPOINTMENTS ARE SUBJECT TO OVERSIGHT APPROVAL.</t>
  </si>
  <si>
    <t>Capital Project Budget Coordinator</t>
  </si>
  <si>
    <t>Article XI / 420-c Analyst</t>
  </si>
  <si>
    <t>Tax Credits &amp; Tax Incentives</t>
  </si>
  <si>
    <t>The Tax Incentive Programs unit administers a wide variety of tax abatement and exemption programs to facilitate private and publicly-subsidized rehabilitation and new construction programs throughout New York City.  420-c/Article XI Analyst  The 420-c and Article XI tax exemption programs are administered by HPD to help facilitate the construction and rehabilitation of affordable housing in New York City.  The 420-c program provides a full or partial exemption from real estate taxes to affordable housing that has been developed with low-income housing tax credits.  The Article XI program provides, upon the approval of both HPD and the City Council, a full or partial exemption to affordable housing owned by Housing Development Fund Companies.  Under the supervision of the Tax Incentive Programs Director and/or Deputy Director, the 420-c/Article XI Analyst will perform complex technical, administrative and analytical work in managing the programs.  Responsibilities include, but are not limited to:  Review and verify completeness of exemption applications and the accuracy of certificates for compliance with applicable program law, policy, procedures and rules;  Coordinating review with the development team, finance sources, and agency loan staff and providing research support, training, supervision, and troubleshooting for Division and agency staff to resolve program issues;  Draft submissions for City Council approval of Article XI tax exemptions;  Review and analyze project-specific underwriting analyses for the Article XI and 420-c programs;  With the assistance of the TIP Director and Deputy Director, interpret applicable laws and regulations for tax programs;   Provide technical assistance in the interpretation of program requirements to the agency staff and the public;   Create and maintain program indicators, statistics, and program revenue collections; and   Perform analytical and other special projects identified by the unit director.</t>
  </si>
  <si>
    <t>Capability of utilizing and developing complex Excel spreadsheets;  Excellent verbal and written communication;  Strong interpersonal skills;  Strong analytical, organizational, and quantitative skills; and  Demonstrated ability to meet deadlines and manage multiple projects in a timely manner and to be a team player.</t>
  </si>
  <si>
    <t>Asst. Technical Director WIPCL</t>
  </si>
  <si>
    <t>725 West 135th Street</t>
  </si>
  <si>
    <t>North River Laboratory</t>
  </si>
  <si>
    <t>FIELD ELGIBLITY VERIFICATION SPECIALIST</t>
  </si>
  <si>
    <t>Revenue Mgmt/Development-NM</t>
  </si>
  <si>
    <t>To Apply, Click ''APPLY NOW'' button</t>
  </si>
  <si>
    <t>All current City Employees may apply by going to Employee Self Service (ESS) http://cityshare/ess Click on Recruiting Activities/Careers and search for the specific Job ID 251476.  All other applicants, please go to www.nyc.gov/career/search and search for the specific Job ID 251476.   Please do not email, mail or fax your resume to DOI directly. Submissions of resumes does not guarantee an interview. Due to the high volume of resumes DOI receives for positions, only selected candidates will be contacted.</t>
  </si>
  <si>
    <t>Legal Receptionist</t>
  </si>
  <si>
    <t>Please submit cover letter/resume electronically using one of the following methods:  CITY EMPLOYEES: Apply through Employee Self Service (ESS). www.nyc.gov/ess.                                       Search for Job ID #: 253754 ALL OTHER APPLICANTS: Go to www.nyc.gov/careers/search. Search for Job ID#: 253754  Only applicants scheduled for interviews will be contacted. Submission of application does not guarantee that you will receive an interview.</t>
  </si>
  <si>
    <t>PRINCIPAL ASSISTANT TO THE EXECUTIVE DEPUTY COMMISSIONER</t>
  </si>
  <si>
    <t>Med Insur/Community Svc-NM</t>
  </si>
  <si>
    <t>Parks Preservation Officer</t>
  </si>
  <si>
    <t>CP DESIGN</t>
  </si>
  <si>
    <t>1. Familiarity with New York City Government and Parks &amp; Recreation policies and procedures. 2. Registered Landscape Architect. 3. Master's, undergraduate degree or specialization in historic preservation.  4. A working knowledge of archeology, cultural resource and historic preservation laws and practices. 5. Five years of full-time, high-level experience in design or managing design projects.   6. Excellent communication skills including public speaking, writing, editing and translating between technical and non-technical stakeholders. 7. Experience with PowerPoint, Photoshop, InDesign, Word and Excel 8. Strong time management, task prioritization and efficient record keeping abilities. 9. Strong general management and problem solving skills, including the ability to listen to and motivate others. 10. A driver license valid in New York State.</t>
  </si>
  <si>
    <t>City employees: 1) Apply through Employee Self Service (ESS) under Recruiting Activities 2) Search for Job ID#: 252701  Include your ERN on all correspondence.  For all other applicants: 1) Go to www.nyc.gov/careers/search    2) Search for Job ID#: 252701</t>
  </si>
  <si>
    <t>Recruitment Assistant</t>
  </si>
  <si>
    <t>This is a temporary, per diem position for up to one year.</t>
  </si>
  <si>
    <t>Leaves and Benefits Coordinator, Bureau of Human Resources and Labor Relations</t>
  </si>
  <si>
    <t>Apply online with a cover letter to https://a127-jobs.nyc.gov/.  In the Job ID search bar, enter: job ID number # 253828.    We appreciate the interest and thank all applicants who apply, but only those candidates under consideration will be contacted.</t>
  </si>
  <si>
    <t>Senior Writer and Media Specialist, Commissioner's Office</t>
  </si>
  <si>
    <t>Commissioners Office</t>
  </si>
  <si>
    <t>Apply online with a cover letter to https://a127-jobs.nyc.gov/.  In the Job ID search bar, enter: job ID number #253867.    We appreciate the interest and thank all applicants who apply, but only those candidates under consideration will be contacted.</t>
  </si>
  <si>
    <t>Action Center Referral Specialist, Neighborhood Health Action Center/Center for Health Equity</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</si>
  <si>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The Action Center Referral Specialist will provide support to ensure the highest level of coordination between Neighborhood Health Action Center partners. Will be used to support the development of internal information and referral management systems. Will interface with clerical staff of all internal partner programs to promote understanding and facilitate significant arrangements for community members.   DUTIES WILL INCLUDE BUT NOT BE LIMITED TO:    --Inform about the development of centralized referral system and processes.  --Monitor the intake and appointment capacity of all partner organizations within the Neighborhood Health Action Center.  --Track the referrals amongst partner organizations to identify gaps and facilitate feedback mechanisms.  --Directly schedule priority service appointments for high need community members.  --Work closely with data management team to review referral performance reports to inform service capacity issues and community needs.</t>
  </si>
  <si>
    <t>Apply online with a cover letter to https://a127-jobs.nyc.gov/  In the Job ID search bar, enter: job ID number # 252732.   We appreciate the interest and thank all applicants who apply, but only those candidates under consideration will be contacted.</t>
  </si>
  <si>
    <t>Director, Sandy Acquisition and Buyout Program</t>
  </si>
  <si>
    <t>ADM HOUSING DEV SPEC(NON MGRL)</t>
  </si>
  <si>
    <t>8300A</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</si>
  <si>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</si>
  <si>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Detail oriented, self-motivated, able to manage multiple projects, and meet deadlines  Strong verbal and written communication skills  Preference will be given to candidates with:   Approven track record of closing transactions  Knowledge of housing development and HPD development programs  Knowledge of/or experience with HUD programs  Demonstrated analytic skills and ability to work effectively with others to obtain results promptly  Candidates with a Masters in Public Policy, Urban Planning, Public Administration, Business Administration and related fields are strongly preferred. Strong facility with Excel, Word, and Powerpoint preferred.  Please note that this is a Two-Year Grant Funded position</t>
  </si>
  <si>
    <t>Apply online with a cover letter to https://a127-jobs.nyc.gov/.  In the Job ID search bar, enter: job ID number # 253908.   We appreciate the interest and thank all applicants who apply, but only those candidates under consideration will be contacted.</t>
  </si>
  <si>
    <t>400 8Th Ave., N.Y.</t>
  </si>
  <si>
    <t>Borough Nursing Director, Bureau of School Health/SH Nursing Services &amp; Prof Dev</t>
  </si>
  <si>
    <t>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Under the supervision of the BSH Deputy Director of Nursing the BND will:   --Oversee and monitors the implementation of BSH programs, policies, special projects and reports findings to Deputy Director of Nursing.   --Assist the Director of Nursing and Deputy Director of nursing in the development and administration of staff education, participates in developing and implementing program policies and procedures for effective SH service and other OSH initiatives.  --Review BSH Staff Management System, check implementation and quality improvement program, identifies and monitor performance, improvement/evidence based practices indicators to maintain acceptable standards of nursing practice.   --Coordinate delivery of BSH services with interdisciplinary team including Supervising MD, Vision Team, Operations Unit, School Health HR units, IT Department and C.O Administration  responsible for the coordination of clinical nursing and administrative needs of nursing staff within assigned area.   --In cooperation with the program staff, plans, support and direct research activities of school health nursing staff, and utilizes findings in improvement of school health activities.   --Collaborate with Supervising Physician and Communicable Disease Nurse Liaison in area of communicable disease and public health related concerns in school settings.   --Meet monthly with, Nursing Director, deputy Nursing Director and senior staff to discuss current program activities, administrative operational problems and provide recommendations and solutions that will be helpful for the program.   --Supervise and evaluate clinical performance of Bureau of School Health staff within assigned Borough.  --Supervise and direct supervisory staff on performance improvement plans and interventions of OSH staff.</t>
  </si>
  <si>
    <t>Apply online with a cover letter to https://a127-jobs.nyc.gov/  In the Job ID search bar, enter: job ID number # 252946.    We appreciate the interest and thank all applicants who apply, but only those candidates under consideration will be contacted.</t>
  </si>
  <si>
    <t>Apply online with a cover letter to https://a127-jobs.nyc.gov/.  In the Job ID search bar, enter: job ID number # 253946.    We appreciate the interest and thank all applicants who apply, but only those candidates under consideration will be contacted.</t>
  </si>
  <si>
    <t>Apply online with a cover letter to https://a127-jobs.nyc.gov/.  In the Job ID search bar, enter: job ID number # 253980.   We appreciate the interest and thank all applicants who apply, but only those candidates under consideration will be contacted.</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</si>
  <si>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#252962 For all other applicants, please go to www.nyc.gov/jobs/search and search for Job ID #252962 -or-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</si>
  <si>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Early Childhood Consultant, Bureau of Childcare</t>
  </si>
  <si>
    <t>The Bureau of Child Care ensures that child care services in New York City operate in compliance with the New York City Health Code and New York State Social Service regulations, and are licensed or permitted as required by law. The Bureau routinely monitors child care centers, home-based child care programs, after-school programs and summer camps to protect the health and safety of children while in the child care environment.   The Bureau seeks to hire an Early Childhood Consultant to conduct inspections of child care programs throughout the New York City to enforce pertinent laws, rules and regulations.   DUTIES WILL INCLUDE BUT NOT BE LIMITED TO:   --Monitoring and making recommendations for permitting of infant and group child care services and compiling data to support issuance or denial of permit.  --Providing on site assessment of permitted/unpermitted child care services regarding principles and conduct of early childhood programs.  --Investigating complaints about the operation of permitted child care services previously unknown to the bureau.  --Issuing notices of violation of the Health Code as required and testifying before hearing officers in contested cases.  --Developing compliance plans with service operators for correction of Health Code violations that do not warrant closing and making recommendation regarding closing of child care services having flagrant violations.  --Providing information and referral to parents, the general public, and agencies.   --Preparing and submitting statistical reports, as required and providing regular flow of specified data for computer systems.</t>
  </si>
  <si>
    <t>Apply online with a cover letter to https://a127-jobs.nyc.gov/.  In the Job ID search bar, enter: job ID number # 254004.   We appreciate the interest and thank all applicants who apply, but only those candidates under consideration will be contacted.</t>
  </si>
  <si>
    <t>PROCUREMENT &amp; COMPLIANCE ANALYST</t>
  </si>
  <si>
    <t>Training and Technical Assistance Specialist, Bureau of HIV/AIDS Prevention and Control/HIV/AIDS Care &amp; Treatment</t>
  </si>
  <si>
    <t>The HIV/AIDS Care and Treatment Program (CTP) within the Bureau of HIV/AIDS Prevention and Control (BHIV) has a City Research Scientist II vacancy to work on the Training and Technical Assistance Team. Since 1988, the Bureau of HIV/AIDS Prevention &amp; Control's Training and Technical Assistance Program (T-TAP) has conducted professional training and capacity building activities for clinical and non-clinical staff at health departments, hospitals, clinics and community-based organizations (CBOs) that provide HIV testing, prevention, and care services.   Through education and training of providers, T-TAP strives to decrease the transmission of HIV in New York City and to improve care for those persons living with HIV.   DUTIES WILL INCLUDE BUT NOT BE LIMITED TO:   --Develop and provide HIV Prevention and Care Training and Technical Assistance (T-TAP) trainings for topics including but not limited to; HIV 101, LGBT Sensitivity, Introduction to Hepatitis C, Fundamentals of HIV Prevention Counseling and Motivational Interviewing.   --Collaborate with CDC funded Capacity Building Assistance Training and Technical Assistance Providers to develop, design and deliver evidence based presentations, training and technical assistance activities.   --Conduct training and technical assistance activities focused on Evidence Based Interventions.   --Conduct HIV literature reviews and summarize findings that can inform the provision of high-impact prevention capacity building.   --Perform data analysis and interpret experiments for presentations and reports regarding program implementation.   --Assist in the development and implementation of quality improvement protocols.   --Work closely with the project director on assigning and contacting internal DOHMH and/or external content experts/trainers to provide capacity building activities.   --Assist in the scheduling of training and technical assistance activities.   --Other duties assigned with relationship to the Training and Technical Assistance Program.</t>
  </si>
  <si>
    <t>--Must have knowledge of HIV/AIDS  --Preferred candidates will have expertise in providing technical assistance and training to service providers  --Direct service experience, understanding of data collection and analysis methodologies, strong organizational and project management skills  --Proficient in MS Excel and other MS Office software  --Advanced knowledge of high impact HIV prevention activities; an appreciation for data quality and program quality management  --Ability to manage projects such as coordination of workshops/trainings and development and design of questionnaires  --Ability to oversee the designing of materials, handouts, questionnaires; and a diplomatic ability to navigate within institutions such as Health Departments and Community Based Organizations with different needs  --This role also demands an ability to work effectively with a diverse staff of scientists, planners, capacity-building experts, clinicians, program managers and service providers within the DOHMH and at external agencies, including the CDC.</t>
  </si>
  <si>
    <t>Apply online with a cover letter to https://a127-jobs.nyc.gov/.  In the Job ID search bar, enter: job ID number # 252977.  We appreciate the interest and thank all applicants who apply, but only those candidates under consideration will be contacted.</t>
  </si>
  <si>
    <t>Program Associate</t>
  </si>
  <si>
    <t>Non Secure Detention</t>
  </si>
  <si>
    <t>The preferred candidate should possess experience, education or demonstrated interest in working with at-risk or justice-involved youth and/or adolescents; ability to problem solve and make decisions in a timely manner; ability to work as part of a team, as well as independently to achieve necessary results; strong communication skills; and capability to prioritize tasks and undertake several critical projects at one time.</t>
  </si>
  <si>
    <t>NEW YORK CITY RESIDENCY REQUIRED</t>
  </si>
  <si>
    <t>After Care Coordinator</t>
  </si>
  <si>
    <t>Tues. - Sat.  10AM - 6PM,  Mon. - Fri.  12PM - 8PM</t>
  </si>
  <si>
    <t>Special Events Coordinator for Van Cortlandt Park</t>
  </si>
  <si>
    <t>Bronx Hdqt., 1 Bx Rvr Pkwy., B</t>
  </si>
  <si>
    <t>BX CHIEF OF OPS</t>
  </si>
  <si>
    <t>1. Experience organizing and coordinating events, as well as supervising staff. 2. Strong interpersonal, communication and organizational skills. 3. Proficiency in Microsoft Office programs. 4. Experience with data input. 5. Able to work a flexible schedule, including evenings and weekends. 6. Valid New York State driver license.</t>
  </si>
  <si>
    <t>ONLY CURRENT YEAR-ROUND PARKS EMPLOYEES ARE ELIGIBLE TO APPLY.  If you have any questions regarding this vacancy or require a reasonable accommodation during the application process, please call the Personnel Division at 212-830-7851.  NOTE: All resumes must be received no later than the last day of the posting period.  www.nyc.gov/parks</t>
  </si>
  <si>
    <t>Year-Round Parks Employees: 1) Apply through Employee Self Service (ESS) under Recruiting Activities 2) Search for Job ID#: 253098  Include your ERN on all correspondence.</t>
  </si>
  <si>
    <t>IT Technician, Bureau of Network Technology Services</t>
  </si>
  <si>
    <t>--Travel throughout the 5 boroughs  --Operating Systems: Windows OS, Android and iOS  -- .Net, Oracle and Microsoft SQL  --LAN and WAN Knowledge  --Help Desk Experience   --Verbal Communication, phone Skills and customer Service  --IP Phone installation and troubleshooting  --PC, laptop, mobile device, and network proficiency.</t>
  </si>
  <si>
    <t>Apply online with a cover letter to https://a127-jobs.nyc.gov/.  In the Job ID search bar, enter: job ID number # 253102.   We appreciate the interest and thank all applicants who apply, but only those candidates under consideration will be contacted.</t>
  </si>
  <si>
    <t>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Under the guidance of the Adolescent Health Project Director, the PHA II will:  --Perform the following duties: Assist the Director in the development of reproductive health workshops for high school students.    --Facilitate health education sessions (classroom, small group or individual) to high school student population with special emphasis on adolescent sexuality and reproductive health.  --Create and maintain resource manual of programmatic educational materials.   --Compile all program materials and maintain inventory including actively seeking updated and relevant materials based on Department of Education staff needs.     --Conduct site visits to designated schools citywide and report on program compliance issues.  --collect, input and manage all data regarding schools compliance and program activities.  --Provide assistance in disseminating evaluation tool for quality assurance purposes as a follow-up to trainings.    --Assist in the facilitation and planning of field based training for DOE staff.   --Will establish and maintain a working relationship with school personnel and develop effective means for publicizing the reproductive health education program to the school community.  --Will perform simple first aid and participate in agency-wide activities for Emergency Preparedness.</t>
  </si>
  <si>
    <t>Apply online with a cover letter to https://a127-jobs.nyc.gov/.  In the Job ID search bar, enter: job ID number # 252106.  We appreciate the interest and thank all applicants who apply, but only those candidates under consideration will be contacted.</t>
  </si>
  <si>
    <t>EIT Preffered. Background in Clean Water/Wastewater. Ability to respond to emergencies off hours.</t>
  </si>
  <si>
    <t>Web Content and Communications Manager</t>
  </si>
  <si>
    <t>Associate Director, Retention Services</t>
  </si>
  <si>
    <t>EMPLOYEE ASSISTANCE PROGRAM SP</t>
  </si>
  <si>
    <t>251 Lafayette St., N.Y.</t>
  </si>
  <si>
    <t>Employee's Asst Program</t>
  </si>
  <si>
    <t>1. A baccalaureate degree from an accredited college with a major in social work, psychology, counseling, or a related field plus two years of full-time experience in counseling, casework, or employee assistance, or   2. A four year high school diploma or its educational equivalent plus three years of full-time experience as described above; or   3. Education and/or experience equivalent to ''1'' or ''2'' above. However, all candidates must have at least a four year high school diploma or its educational equivalent and one year of counseling experience as described above</t>
  </si>
  <si>
    <t>A master's level or higher degree from an accredited college with a major in social work, psychology, nursing, counseling or a related field plus two years of full-time experience in counseling, casework, or employee assistance.    Effective verbal and written skills.</t>
  </si>
  <si>
    <t>Certification Liaison</t>
  </si>
  <si>
    <t>Certification</t>
  </si>
  <si>
    <t>Good organizational habits, PC literacy, attention to detail, and an effective telephone manner. Must work well with a team and independently, meet deadlines, and appropriately handle issues as they arise.</t>
  </si>
  <si>
    <t>Please go to www.nyc.gov/jobs or www.nyc.gov/ess for current NYC employees and search for Job ID# 253148.   NO PHONE CALLS, FAXES OR PERSONAL INQUIRIES PERMITTED.    NOTE: ONLY THOSE CANDIDATES UNDER CONSIDERATION WILL BE CONTACTED</t>
  </si>
  <si>
    <t>Chief of Natural Resources</t>
  </si>
  <si>
    <t>Natural Resources Group</t>
  </si>
  <si>
    <t>Year-Round Parks Employees: 1) Apply through Employee Self Service (ESS) under Recruiting Activities 2) Search for Job ID#: 252131  Include your ERN on all correspondence.</t>
  </si>
  <si>
    <t>39 Auburn Pl, Brooklyn</t>
  </si>
  <si>
    <t>Auburn Family</t>
  </si>
  <si>
    <t>Sun (10 am - 6 pm) Mon - Thurs (3 pm - 11pm)</t>
  </si>
  <si>
    <t>1.	Prior work experience in any of the following fields:  investigation, security, law enforcement, criminal justice, and/or auditing  2.	Demonstrated ability to analyze and assess and draw conclusions based on a multitude of complex documents/data, including but not limited to policies, procedures and financial documents 3.	Strong computer skills, including Word, Excel and databases 4.	Strong interpersonal skills, oral communication and interviewing skills 5.	Demonstrated ability to write succinct and organized reports  6.	Strong organizational skills and proven ability to manage time efficiently, meet deadlines and multi-task</t>
  </si>
  <si>
    <t>Squad 3</t>
  </si>
  <si>
    <t>Office and Grants Administrator,  Bureau of Environmental Surveillance and Policy</t>
  </si>
  <si>
    <t>**OPEN TO PERMANENT PRINCIPAL ADMINISTRATIVE ASSOCIATES ONLY. YOU MUST CLEARLY STATE YOUR CIVIL SERVICE STATUS ON YOUR RESUME OR COVER LETTER. ALL OTHER CANDIDATES WILL NOT BE SELECTED.   The Bureau of Environmental Surveillance and Policy (BESP), Division of Environmental Health, within The New York City Department of Health and Mental Hygiene (DOHMH), works to inform and improve environmental health policies and programs through cond u cting environmental health surveillance and epidemiologic studies, analyzing program data, c o nducting research, and disseminating findings through reports and public and intern a l data portals. BESPs work covers a range of topics including air quality, climate change, asthma,     acute poisoning, exposures to pesticides, mercury, and other toxicants, child care services, and restaurant food safety. The Bureau receives several large grants.   DUTIES WILL INCLUDE BUT NOT BE LIMITED TO:   --Manage new projects by collecting, analyzing, and summarizing quantitative/qualitative information to support project development and assist in assigning tasks to teams and staff.   --Provide support in hiring new staff.   --Coordinate bureau performance indicator reporting.   --Document and monitor the budgets, including grant budgets; develop spending plans and maintain spending tracking spreadsheets, and coordinate with Agency administrative units.   --Support grant reporting requirements.   --Plan and coordinate bureau-wide meetings, training and team building activities.   --Serve as office liaison to central Administration to troubleshoot issues affecting the office environment (repairs, supplies, organization).</t>
  </si>
  <si>
    <t>Apply online with a cover letter to https://a127-jobs.nyc.gov/.  In the Job ID search bar, enter: job ID number # 253155.   We appreciate the interest and thank all applicants who apply, but only those candidates under consideration will be contacted.</t>
  </si>
  <si>
    <t>Tort: Staten Island</t>
  </si>
  <si>
    <t>Duties include:  Data entry and retrieval.  Reviewing, preparing and mailing documents.  Photocopying, and maintaining log books.  Answering phones and relaying messages.  Scheduling appointments.  Opening, processing and properly routing incoming mail and files.  Filing mail and various legal documents.  Performing associated data entry.  Responding via telephone and/or email to inquiries or requests for files.  May operate postage machine.  Serve as receptionist, welcoming and advising staff of guests/witnesses.  Other special projects as needed.</t>
  </si>
  <si>
    <t>Engineering Auditor</t>
  </si>
  <si>
    <t>EAO</t>
  </si>
  <si>
    <t>Preference will be given to applicants who are current permanent Construction Project Managers or who have taken the Construction Project Manager civil service exam (Exam No. 6042).  1. Experience in civil, mechanical or electrical engineering or in construction management.  2. Working knowledge of applicable regulations and directives of oversight agencies. 3. Excellent communication, interpersonal, writing and organizational skills. 4. Advanced Microsoft Word, Excel and Access.   5. A valid New York State driver license.</t>
  </si>
  <si>
    <t>City employees: 1) Apply through Employee Self Service (ESS) under Recruiting Activities 2) Search for Job ID#: 253173  Include your ERN on all correspondence.  For all other applicants: 1) Go to www.nyc.gov/careers/search    2) Search for Job ID#: 253173</t>
  </si>
  <si>
    <t>Sun. - Thurs. 6pm - 2am</t>
  </si>
  <si>
    <t>Chief of Forestry &amp; Horticulture</t>
  </si>
  <si>
    <t>Year-Round Parks Employees: 1) Apply through Employee Self Service (ESS) under Recruiting Activities 2) Search for Job ID#: 252140  Include your ERN on all correspondence.</t>
  </si>
  <si>
    <t>Assistant Commissioner of Inspections and Compliance</t>
  </si>
  <si>
    <t>101-07 Farragut Road, Brooklyn</t>
  </si>
  <si>
    <t>1. Architectural/Engineer Degree 2. Experience with NYC DOB/FDNY codes 3. Violation Remediation 4. At least 5 yrs. full time experience in the management of the repairs of private or public residential, commercial or industrial real estate properties.</t>
  </si>
  <si>
    <t>New York City Residency is required for this position.</t>
  </si>
  <si>
    <t>CBA Coordinator,  Bureau of HIV/AIDS Prevention and Control/HIV/AIDS Administration</t>
  </si>
  <si>
    <t>The mission of the Bureau of HIV/AIDS Prevention and Control (BHAPC) is to prevent new infections and reduce morbidity and mortality among HIV-infected persons. The mission of the Administration Unit of the Bureau is to provide administrative support and coordination int he areas of contract administration; procurement; human resources; fiscal administration; and contracts management to enable the program areas (Prevention; Care, Treatment &amp; Housing; and Epidemioogy) to function effectively and efficiently.   DUTIES WILL INCLUDE BUT NOT BE LIMITED TO:   --Coordinate logistics (e.g., operations, purchasing, travel) of capacity building programs providing HIV-related technical assistance to health departments and community providers.   --Perform fiscal and programmatic analyses to report on program implementation.   --Provide technical assistance to internal and external partners on program implementation.   --Monitor and track OTPS expenditures for HIV-related capacity building programs.   --Prepare draft reports on program activities for funders.</t>
  </si>
  <si>
    <t>Apply online with a cover letter to https://a127-jobs.nyc.gov/.  In the Job ID search bar, enter: job ID # 252145.  We appreciate the interest and thank all applicants who apply, but only those candidates under consideration will be contacted.</t>
  </si>
  <si>
    <t>Automotive Service Worker</t>
  </si>
  <si>
    <t>CW GARAGE FLUSHING</t>
  </si>
  <si>
    <t>1. Excellent communication and organizational skills.  2. Ability to work rotating shifts, nights, and weekends as needed.</t>
  </si>
  <si>
    <t>City employees: 1) Apply through Employee Self Service (ESS) under Recruiting Activities 2) Search for Job ID#: 253170  Include your ERN on all correspondence.  For all other applicants: 1) Go to www.nyc.gov/careers/search    2) Search for Job ID#: 253170</t>
  </si>
  <si>
    <t>Deputy Director of Community Engagement, Bronx Neighborhood Health Action Center /Center for Health Equity</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</si>
  <si>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--Support the work of the Project Director, and oversee Local Community Engagement staff to increase adolescents' access to evidence-based and evidence-informed teen pregnancy prevention activities at the school, clinical and community levels.   --Coordinate all public awareness activities in each targeted area.   --Oversee a city-wide plan for communications and public awareness.   --Oversee the coordination of the annual city-wide conference.   --Work closely with NYCTC's Borough Teams to develop and implement community engagement activities in each target area.   --Provide technical support to staff and to partnering schools, clinics, and community-based organizations, as needed.</t>
  </si>
  <si>
    <t>--Extensive experience in community engagement processes  --Experience working in a clinical setting and /or providing health-related training  --Experience with community-based research and evaluation  --Knowledge about clinical quality improvement activities  --Knowledge about adolescent sexual and reproductive health  --Excellent verbal, written and presentation skills  --Master's in Public Health or equivalent education and work experience.</t>
  </si>
  <si>
    <t>Apply online with a cover letter to https://a127-jobs.nyc.gov/.  In the Job ID search bar, enter: job ID number # 252149.  We appreciate the interest and thank all applicants who apply, but only those candidates under consideration will be contacted.</t>
  </si>
  <si>
    <t>78 Catherine St, New York</t>
  </si>
  <si>
    <t>Catherine Family</t>
  </si>
  <si>
    <t>Sun - Thurs (10 am - 6 pm) Tues -  Sat  (2 pm - 10 pm)</t>
  </si>
  <si>
    <t>GRAPHIC ARTIST (TEMPORARY)</t>
  </si>
  <si>
    <t>Counseling Services</t>
  </si>
  <si>
    <t>This is a grant funded position.</t>
  </si>
  <si>
    <t>Monday-Friday 9am-5pm (some evenings and weekends may be required).</t>
  </si>
  <si>
    <t>Senior Landscape Architect</t>
  </si>
  <si>
    <t>1. Knowledge of sustainable urban design and Green Infrastructure principles, including LEED certification. 2. Sustainable design experience and knowledge. 3. Construction project management experience and knowledge.  4. Excellent communication, interpersonal and organizational skills.   5. Fluency in AutoCAD and Adobe Suite. 6. Proficiency in Microsoft Word, Excel, PowerPoint and Access. 7. A driver license valid in New York State.</t>
  </si>
  <si>
    <t>ONLY CURRENT YEAR-ROUND PARKS EMPLOYEES ARE ELIGIBLE TO APPLY.  If you have any questions regarding this vacancy or require a reasonable accommodation  during the application process, please call the Personnel division at 212-830-7851.  Note: All resumes must be received no later than the last day of the posting period.  Current New York State Registration as a Landscape Architect must be maintained for the duration of your employment.  www.nyc.gov/parks</t>
  </si>
  <si>
    <t>Year-Round Parks Employees: 1) Apply through Employee Self Service (ESS) under Recruiting Activities 2) Search for Job ID#: 252152   Include your ERN on all correspondence.</t>
  </si>
  <si>
    <t>Assistant Commissioner, Program Development/Operations</t>
  </si>
  <si>
    <t>Adult Offender Pgms.</t>
  </si>
  <si>
    <t>For City employees: Go to Employee Self-Service (ESS) - www.nyc.gov/ess and search for Job ID# 252164 For all other applicants: Go to https://a127-jobs.nyc.gov and search for Job ID# 252164 Submission of a resume is not a guarantee that you will receive an interview. Only candidates under consideration will be contacted.</t>
  </si>
  <si>
    <t>Health Professionals School Substance Use Education Coordinator, Bureau of Alcohol and Drug Use Prevention, Care and Treatment</t>
  </si>
  <si>
    <t>The candidate will: have experience in health professions education, communicating with health care professionals, working in the field of public health (ideally in government setting), community organizing, and coordinating multifaceted programs or projects. Possess some knowledge of the substance use field, including knowledge of pharmacotherapy for substance use disorder. Have some experience working with quantitative data. Have the ability to read, interpret, and synthesize epidemiologic and other scientific literature. Ability to work independently and as part of team. Possess excellent interpersonal, research, written and verbal communication skills. This candidate will also be resourceful, detail-oriented, and have outstanding organizational skills. Ability to multi-task in a fast-paced, high volume environment. Proficiency in Excel, Access, Word, PowerPoint, and Visio.</t>
  </si>
  <si>
    <t>Apply online with a cover letter to https://a127-jobs.nyc.gov/.  In the Job ID search bar, enter: job ID number # 253294.    We appreciate the interest and thank all applicants who apply, but only those candidates under consideration will be contacted.</t>
  </si>
  <si>
    <t>City Seasonal Aide/Security Guard</t>
  </si>
  <si>
    <t>CITY SEASONAL AIDE</t>
  </si>
  <si>
    <t>While there are no formal education or experience requirements, certain programs may require such standards. Good physical condition is required for certain programs.</t>
  </si>
  <si>
    <t>ONLY CURRENT PARKS EMPLOYEES ARE ELIGIBLE TO APPLY.  If you have any questions regarding this vacancy, please call 212-360-2778.  If you require a reasonable accommodation during the application process, please call the Personnel Division at 212-830-7851.  51 Year-Round Positions Citywide (1 position is located at Ocean Breeze Athletic Complex, SI)   NOTE: All resumes must be received no later than the last day of the posting period.   www.nyc.gov/parks</t>
  </si>
  <si>
    <t>If you are interested in becoming a member of the Parks Security Service and meet the above qualifications, please apply:  Parks Employees: 1) Apply through Employee Self Service (ESS) under Recruiting Activities 2) Search for Job ID#: 253310 Include your ERN on all correspondence.</t>
  </si>
  <si>
    <t>Administrative Enforcement</t>
  </si>
  <si>
    <t>ONLY PERMANENT PRINCIPAL ADMINISTRATIVE ASSOCIATES WILL BE CONSIDERED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</si>
  <si>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from Mid-Town Manhattan.</t>
  </si>
  <si>
    <t>Assistant Commissioner of Facility Operations</t>
  </si>
  <si>
    <t>The Department of Homeless Services is comprised of 2,000 employees and with an annual operating budget of approximately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Under administrative direction of the Associate Commissioner for Maintenance Repair and Capital Construction (MRCC), DHS is recruiting an Assistant Commissioner for Facility Operations.  With full latitude for the exercise of independent judgment, action, and decision-making, the Assistant Commissioner will oversee the Warehouse Operations, Material Acquisition Department, and Contract Unit.  Working closely with the Director of Facility Maintenance, the Assistant Commissioner will be directly responsible for the coordination of these units as it relates to the purchase of goods, coordinating the work functions of the trades unit, DHS contractors, and managing inventory control and usage.  The Assistant Commissioner will work closely with the Assistant Commissioner of Inspections and Compliance to coordinate building violations repair as required by DOB, FDNY, HPD, DOHMH and OTDA.</t>
  </si>
  <si>
    <t>1. Architectural/Engineer Degree 2. Experience with NYC DOB/FDNY codes 3. At least 5 yrs. full time experience in the management of the repairs of private or public residential, commercial or industrial real estate properties.</t>
  </si>
  <si>
    <t>Mon. - Fri. 8AM - 4PM</t>
  </si>
  <si>
    <t>Underwriter</t>
  </si>
  <si>
    <t>Inclusionary Housing</t>
  </si>
  <si>
    <t>Electrical Advisory Board Assistant Plan Examiner</t>
  </si>
  <si>
    <t>ASSISTANT ELECTRICAL ENGINEER</t>
  </si>
  <si>
    <t>Development Inspections</t>
  </si>
  <si>
    <t>Under general supervision, perform responsible supervisory and detail oriented work, in the electrical engineering analysis of  building equipment systems, and the examination of plans for the construction, alteration or repair of buildings and equipment systems under the jurisdiction of the Department of Buildings.   Will perform work related to the following responsibilities: 	 Examining and reviewing design and/or equipment plans and specifications for the installation of electrical systems 1,000 kVA and above, under the jurisdiction of the Department of Buildings to note compliance with and violation of Construction Code provisions and other pertinent codes and regulations regarding structures, materials, applications, and methods of construction, etc.  	 Interpreting the National Electrical Code, Construction Code, Zoning Resolution and other rules, regulations and legislation as they apply to the legality of proposed building construction, alteration or repair, including all Energy code requirements. 	 Preparing reports and recommendations on the approval of applications. 	 Engaging in research, investigations, studies and examinations related to the National Electrical Code. 	 May be required to perform fieldwork to make on site determinations. 	 Additional duties and projects as needed.</t>
  </si>
  <si>
    <t>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</si>
  <si>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Floating Paralegal</t>
  </si>
  <si>
    <t>Please submit cover letter/resume electronically using one of the following methods:  CITY EMPLOYEES: Apply through Employee Self Service (ESS). www.nyc.gov/ess.                                       Search for Job ID #: 253399 ALL OTHER APPLICANTS: Go to www.nyc.gov/careers/search. Search for Job ID#: 253399  Only applicants scheduled for interviews will be contacted. Submission of application does not guarantee that you will receive an interview.</t>
  </si>
  <si>
    <t>Constituent Communications Supervisor</t>
  </si>
  <si>
    <t>9AM-5PM</t>
  </si>
  <si>
    <t>Case Management Team Leader</t>
  </si>
  <si>
    <t>ASSOCIATE JOB OPPORTUNITY SPEC</t>
  </si>
  <si>
    <t>1910 Monterey Ave., Bronx</t>
  </si>
  <si>
    <t>FIA Operations-NM</t>
  </si>
  <si>
    <t>1. A baccalaureate degree from an accredited college; and eighteen months of full-time satisfactory experience working as a Job Opportunity Specialist; or  2. A four-year high school diploma or its educational equivalent, and six years of full-time satisfactory experience working directly with a New York City Job Center job opportunity program, providing employment planning/counseling services involving job development, skills assessment and employment placement. College credit from an accredited college may be substituted for this experience on the basis of 30 semester credits for one year of the work experience described above.</t>
  </si>
  <si>
    <t>MUST BE PERMANENT IN THE ASSOCIATE JOB OPPORTUNITY SPECIALIST TITLE</t>
  </si>
  <si>
    <t>CLICK ''APPLY BUTTON'' NOW</t>
  </si>
  <si>
    <t>LEAD CONSULTANT, AGENCY-WIDE IMPACT&amp; STRATEGY UNIT</t>
  </si>
  <si>
    <t>To apply, please email your resume and cover letter including the following subject line: Lead Consultant to: careers@sbs.nyc.gov   Salary: Commensurate with experience  NOTE: Only those candidates under consideration will be contacted.   NYC residency is required within 90 days of appointment (does not apply to all positions)  If you do not have access to email, mail your cover letter &amp; resume to:  NYC Department of Small Business Services  Human Resources Unit  110 William Street  New York, New York 10038</t>
  </si>
  <si>
    <t>Training Coordinator</t>
  </si>
  <si>
    <t>Office of EEO</t>
  </si>
  <si>
    <t>For City employees: Go to Employee Self-Service (ESS) - www.nyc.gov/ess and search for Job ID# 253526 For all other applicants: Go to https://a127-jobs.nyc.gov and search for Job ID# 253526 Submission of a resume is not a guarantee that you will receive an interview. Only candidates under consideration will be contacted.</t>
  </si>
  <si>
    <t>Project Shield Victim Advocate</t>
  </si>
  <si>
    <t>Applicants must be in their current assignment for at least one year. Minimum Bachelor Degree in social work or related field, i.e. psychology or counseling or at least 3 years of direct work experience in the field of victim services. Strong communication skills are necessary. Knowledge of disabilities preferred. Bilingual ability and some knowledge of counseling interventions with trauma victims is a plus.</t>
  </si>
  <si>
    <t>120 Schermerhorn St Bklyn Ny</t>
  </si>
  <si>
    <t>ECAB</t>
  </si>
  <si>
    <t>The Kings County District Attorney's Office, located in the Metrotech area of Brooklyn, New York, is accepting applications for a Clerk position in its Early Case Assessment Bureau (ECAB).   The Early Case Assessment Bureau (ECAB) screens all arrests that occur in Brooklyn, determining whether a prosecution will be declined or will go forward and if the latter, what charges will be brought. ECAB staff members interview police officers and, in some instances, victims and witnesses. The bureau drafts the charging document (i.e., the complaint) upon which the defendant will initially be arraigned, and prepares supporting documents and notices to be submitted in court.  Duties:  Prepare case folders for forwarding to court in accordance with established Unit schedule and guidelines  Organize and maintain DA Office files, court papers and police records  Assist D.A.T. Unit supervisor with the completion of paper work essential to closing out outstanding D.A.T. cases  Answer, screen and route telephone calls  Maintain supply of case files  Provide general assistance and support services as required within the Unit</t>
  </si>
  <si>
    <t>Click the ''Apply Now' button</t>
  </si>
  <si>
    <t>DIRECTOR, STRATEGY AND INITIATIVES, BUILDNYC2030</t>
  </si>
  <si>
    <t>To apply for this position, please email your resume and cover letter with the subject line: Director, Strategic and Initiatives, BuildNYC2030, ATTN: Jeannie Kwon to: careers@sbs.nyc.gov    SALARY RANGE: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</si>
  <si>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Elevator Inspector</t>
  </si>
  <si>
    <t>INSPECTOR (ELEVATORS)</t>
  </si>
  <si>
    <t>Construction Safety/Elevators</t>
  </si>
  <si>
    <t>For Non-City/External Candidates: Visit the External Applicant NYC Careers site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</si>
  <si>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Discovery Management Attorney</t>
  </si>
  <si>
    <t>The New York City Law Department is now accepting applications for a Discovery Management Attorney for our Litigation Support Division. The Law Department is one of the largest law offices in New York City and one of the largest public law offices in the country. The Department's 730 lawyers handle more than 80,000 cases and transactions each year. The Department's attorneys represent the City on a vast array of civil litigation and in the criminal prosecution of juveniles. The Department also counsels the Mayor, elected officials, the City and all its agencies.  Discovery Management Attorneys interact with other Assistant Corporation Counsels, paralegals, and staff to assist with document production for the assigned Agency. They also assist in the supervision of staff conducting paper and electronic searches for document production. Discovery Management Attorneys also become familiar with the assigned agency's IT systems which feed discovery in order to assist with the long-term development of systems which make discovery more efficient.  The Discovery Management Attorney will work on-site at the assigned agency.</t>
  </si>
  <si>
    <t>J.D. from an ABA accredited law school and admitted to practice in New York State.  Litigation and discovery experience.  Strong organizational and writing skills.  Strong communication skills including the ability to interact with and develop collaborative relationships with both Law Department and Agency personnel.</t>
  </si>
  <si>
    <t>Prior supervisory experience preferred.  Understanding of and exposure to litigation involving the exchange of paper and electronic discovery.  Hands on experience and strong technical skills with the following applications: Microsoft Office (Outlook, Excel, Word, Access and PowerPoint); Adobe Acrobat; document management systems (e.g. Autonomy's Worksite), and Microsoft SharePoint.  Use of and/or familiarity with litigation support review.</t>
  </si>
  <si>
    <t>Assistant Director, Design and Construction</t>
  </si>
  <si>
    <t>Ability to manage program operations and budget Strong written and verbal communication skills Must be well-organized, detail-oriented and able to handle multiple responsibilities and deadlines simultaneously Strong analytical and problem-solving skills Familiarity with City of New York budget and contracting processes</t>
  </si>
  <si>
    <t>Director, Risk Analysis</t>
  </si>
  <si>
    <t>Strategic Planning &amp; Implement</t>
  </si>
  <si>
    <t>Graduate degree in security studies, risk management, or related field</t>
  </si>
  <si>
    <t>ONLY PERMANENT ADMINISTRATIVE INVESTIGATORS WILL BE CONSIDERED</t>
  </si>
  <si>
    <t>City employees: 1) Apply through Employee Self Service (ESS) under Recruiting Activities 2) Search for Job ID#: 252669  Include your ERN on all correspondence.  For all other applicants: 1) Go to www.nyc.gov/careers/search    2) Search for Job ID#: 252669</t>
  </si>
  <si>
    <t>Frauds</t>
  </si>
  <si>
    <t>The paralegal should be proficient with computers and open to learning new skills, including using public records, law enforcement databases and social media to research case subjects.  The paralegal reports to a manager and should be able to work in a team environment as well as independently.    A minimum of one year work experience, preferably with a law enforcement agency or using the skills described above; and a baccalaureate degree from an accredited college is also preferred.  Applicants should also be literate in MS Office, including Word, Excel and Power Point and possess excellent organizational and communications skills.</t>
  </si>
  <si>
    <t>Applicants should submit a resume and cover letter specifying the position they are applying for along with salary requirements.  Only those applicants meeting the stated criteria will be contacted.</t>
  </si>
  <si>
    <t>ADM LNDMRK PRESERVATIONIST NM</t>
  </si>
  <si>
    <t>1003A</t>
  </si>
  <si>
    <t>Qualification Requirements 1. A Master's Degree from an accredited college with a major in historic preservation, architectural history, art history, architecture or civil engineering and five years  of full-time paid experience in architecture, restoration or preservation of historic structures, research in architectural history or in teaching architecture, preservation or architectural history, at least two years of which must have been in a supervisory or administrative capacity; or  2. A baccalaureate degree from an accredited college with a major as described above and six years of experience as described above, at least two years of which must have been in a supervisory or administrative capacity; or  3. Education and/or experience which is equivalent to ''1'' and ''2''. However, all candidates must have a baccalaureate degree as described above and at least two years of full-time paid experience as described above, one year of which must have been in a supervisory or administrative capacity.</t>
  </si>
  <si>
    <t>City employees: 1) Apply through Employee Self Service (ESS) under Recruiting Activities 2) Search for Job ID#: 252690  Include your ERN on all correspondence.  For all other applicants: 1) Go to www.nyc.gov/careers/search    2) Search for Job ID#: 252690</t>
  </si>
  <si>
    <t>Homeownership Programs Senior Project Manager</t>
  </si>
  <si>
    <t>The Division of Property Disposition and Finance seeks a Senior Project Manager/Underwriter for the Home Ownership Programs (HOP).  The Senior Project Manager reports to the Director of HOP. HOP develops homeownership opportunities of 1-4 family homes for qualified New Yorkers.  HOP also has other programs that provide home repair loans to private owners of 1-4 family homes, where the owner also resides in the home. These programs are funded by city capital funds, private and other governmental sources. The Division of Property Disposition and Finance administers multiple loan programs in addition to those under HOP: Affordable Neighborhood Cooperative Program, Multi-family Preservation Loan Program, and Third Party Transfer, which facilitate the rehabilitation of public and privately-owned multifamily buildings throughout New York City.  HOP seeks an analytical solutions oriented candidate that can assess situations and develop a path to resolution of issues or completions of projects. The ideal candidate would be able to develop persuasive data-driven arguments to back up strategies. There may be an opportunity to assist with modeling and developing new financial structures. The senior project manager will work closely with the Director and Deputy Director, to underwrite and shepherd homeownership and housing development deals.  The ideal candidate will be someone who is a self-starter, comfortable performing analysis across various programs and has an overall interest in improving work processes with an eye towards preserving affordable homeownership.  The Senior Project Manager will be responsible for all loan origination, financial underwriting and closing aspects of projects receiving loans, including crafting loan commitments, managing the loan closing process, monitoring construction phases, and assisting with the end-loan closing of completed homes.  There will be significant contact with developers and affordable housing lenders. The Senior Project Manager will assist the Director in defining and negotiating the business and legal terms of their assigned deals. With minimal supervision, the Senior Project Manager is expected to prepare and maintain written correspondence, documents, reports, and files regarding all assigned projects.  The Senior Project Manager will further assist the Director in developing solutions for prior loans in workout status and resolving issues on outstanding loans. Furthermore, the Senior Project Manager may be asked to evaluate existing programs and develop processes along with evaluating improvements for those loan programs.  Primary responsibilities will include, but not be limited to:  Determining feasibility of proposed projects and proposed loan terms, including performing financial analysis;  Modeling, preparing, reviewing, interpreting, and making recommendations related to development budgets, pro formas, and affordability analyses;  Reviewing legal documents;  Overseeing construction requisition processes;  Reviewing and analyzing mortgage notes, regulatory agreements and other related documents requiring understanding and applying of complex regulations;  Engaging in programmatic policy discussions;  Preparing project proposal materials and loan documents for senior staff review;  Acting as a liaison to developers, financial institutions and other project partners, other HPD divisions, and governmental agencies to resolve problems and move projects forward;  Tracking, monitoring and troubleshooting projects through processing, commitment, pre-construction, and construction;   Assisting with special projects and underwriting analysis, working across several units;   Attending community meetings to represent the agency, explain the programs, and specific project details.</t>
  </si>
  <si>
    <t>Candidates must be able to assess situations and persuade with concise specific solutions;  Candidates must demonstrate strong verbal and written communication skills;  Candidates must have strong financial analysis skills including financial modeling and financial statement analysis, be detailed-oriented, self-motivated, be able to manage multiple projects and meet deadlines;  Project management or expediting experience;   Knowledge of housing development/lending and knowledge of HPD development programs and specifically, demonstrated analytical skills, and ability to work effectively with others to obtain results promptly;  The ideal candidate will be strongly detail-oriented, comfortable collaborating with staff at multiple levels, self-motivated, adept at problem-solving, and able to manage multiple projects while adhering to stringent deadlines;  Knowledge of NYC government and housing issues;   Significant experience with housing finance, real estate underwriting and financial feasibility analysis;   Demonstrated ability to meet deadlines and manage projects in a timely manner;   Excellent analytical, quantitative and research skills;   Excellent interpersonal skills;  Ability to work effectively in collaboration with others as well as independently;   Ability to perform complex tasks with limited supervision;  Excellent written and verbal communication skills;   Strong facility with Microsoft Word &amp; Excel.</t>
  </si>
  <si>
    <t>The Bureau of Veterinary and Pest Control Services promotes and protects the health and quality of life for New York City residents and visitors by ensuring an environment free from animal-borne diseases, hazards and nuisances by controlling and regulating animals. We are recruiting staff for a new program that will control mosquitoes and reduce the risk of Zika infection from mosquitoes in New York City.   DUTIES WILL INCLUDE BUT NOT BE LIMITED TO:   --Supervise exterminators engaged in preparing and handling pesticides, larvicides and other extermination product. Inspect premises and investigating complaints of infestation.  -- Determine the appropriate method of extermination and/or pest prevention to be used.   --Conduct investigations and prepares studies on new procedures and methods of operation in the field of pest control/extermination and prepares recommendations for improvements.   --Supervise the cleaning and repair of equipment.   --Ensure the safe storage and cautious use of the various poisons employed in exterminating operations.   --Perform exterminating/stoppage duties.   --Keep records of exterminating operations and makes reports thereof.</t>
  </si>
  <si>
    <t>--A Category 8 License (Public Health) it is desired  --Candidate should possess excellent verbal, written, and interpersonal skills.</t>
  </si>
  <si>
    <t>Apply online with a cover letter to https://a127-jobs.nyc.gov/.  In the Job ID search bar, enter: job ID number # 253686.   We appreciate the interest and thank all applicants who apply, but only those candidates under consideration will be contacted.</t>
  </si>
  <si>
    <t>**This is a long-term temporary grant funded position with an estimated duration of up to 18 months.**    The Federal government administers the Community Development Block Grant Program (CDBG) to provide communities with resources that address a wide range of needs. These funds are designed to assist cities, counties and states recover from disasters.  The mission of NYC Housing Recovery is to return Sandy-impacted residents in New York City to permanent, safe and sustainable housing.              The Borough Director shall supervise and be responsible for the local activities of Build it Back work performed in their respective Borough to help ensure timely and quality service to help customers affected by Hurricane Sandy return to safe and sustainable housing. Duties include: 	Coordinate with management of customer operations 	Coordinate services with community based partners 	Interface with elected officials on matters pertaining to local clients and neighborhood 	Develop and ensure appropriate communications with applicants regarding case management, inspection, design consultation and repair and rebuild information 	Serve as the local liaison to coordinate Build it Back operations with other recovery initiatives and agency matters, including Department of Buildings, City Planning, Housing Preservation and Development, to help facilitate coordination at the neighborhood level 	Submit regular reports on issues, recommendations, and production 	Represent the office in the community and at professional meetings as required 	Manage a staff of neighborhood coordinators to assist with the activities described above and supervise, train and evaluate all staff positions under his or her jurisdiction.  	Shall perform related or similar duties as may be determined by the Director.</t>
  </si>
  <si>
    <t>Required Skills:  Expert knowledge of Oracle Fusion Middleware SOA Suite, including a minimum of 7 years of programming experience. Expert knowledge of related technologies including BPEL, BAM, EM and OSB. Strong experience with Weblogic Server. Strong experience using PL-SQL and tuning strategies. Expert knowledge of SML, WSDLs and XSD. Ability to share technical knowledge and clearly communicate technical concepts.  Preferred Skills:  3 years of experience performing in a lead role on major projects. Experience with database related development in Oracle 11G Database. Experience with Web development concepts, design, tools, techniques, and best practices. Experience in Agile/Scrum methodologies including rapid prototyping, test driven development (TDD, BDD), continuous integration, etc. Relevant certifications a strong plus.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</si>
  <si>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City Planning Technician to support the coordination and development of city-wide initiatives including the Green Infrastructure and Stormwater Management Program (State Pollutant Discharge Elimination System Municipal Permit - SPDES No.NY0287890 MS4 Permit) and Climate Program.  The City will develop a floatables and settleable trash and debris program within the separately sewered drainage areas.   Under direct supervision, the candidate will assist in development of a methodology to determine the loading rate of floatable and settleable trash and debris, including land based sources and  develop strategies for their reduction.   The candidate will provide support for project management tasks including but not limited to monitoring project phases to ensure compliance with timelines and deliverables, report preparations and approvals, coordinate meetings with internal and external stakeholders.  Additional responsibilities include support of administrative functions such as management of project partners. The selected candidate is expected to perform typical tasks:	Coordinate and maintain databases; 	Work with the project team and others to ensure timely and accurate transfer of information and data; 	Assist in developing meeting agendas, maps, analyses, packages to advance projects forward; 	Gather, analyze, and integrate spatial data from staff and determine how best the information can be displayed using GIS.	Assist in on-going local government regulatory and department initiatives to improve operational efficiency; and	Maintain strong interpersonal skills and the ability to work with other technical divisions of the department and other city agencies.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</si>
  <si>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Visits mortuaries in the five (5) boroughs to monitor operations and resolve problems; when on site or from a central location contracts mortuary directors or other appropriate staff concerning problems requiring immediate resolution.  Resolves issues related to the recovery, and transport of decedents, as well as case check-in /case check out, problems or issues with CMS; works with funeral directors on release of decedents to their care; works with Medicolegal Investigation staff to coordinate death scene investigations and with recovery of decedents.   Oversees the work of mortuary staff, motor vehicle operators, and auxiliary staff; holds staff meetings as needed to discuss mortuary issues and procedures; evaluates staff performance; recommends disciplinary actions as needed.  Monitors transportation functions and staff, including rerouting of vehicles and staff by adjusting schedules and assignments as situations arise; arranges for emergency road services for vehicles that breakdown during off hours; arranges for towing by contracted vendor; assists in the coordination of city burial transportation.  Works with the Medical Investigator in-charge or Tour Commander to resolve assignment or case related issues city-wide, ensuring smooth and effective operations.   Prepares reports and keeps records.  Operates a motor vehicle.   Performs other duties as required.</t>
  </si>
  <si>
    <t>NOTE: Please indicate in your cover letter if you are a permanent Associate Staff Analyst. If you do not include this information in your cover letter, you will not be considered for an interview.  Only permanent Associate Staff Analysts will be considered. Please include your list number and/or your Employee Identification Number (EIN) when applying.    The Collections Division - Outside Collection Agency (OCA) Unit is seeking an experienced, highly motivated and organized person to serve as a Contract Manager,  assisting the Senior Director in the resolution of debt owed to the City of New York, including but not limited to: Business &amp; Excise taxes, parking fines, Environmental Control Board (ECB) violations, and Taxi &amp; Limousine Commission (TLC) fines.    The selected candidate will be responsible for the day-to-day operations, including but not limited to, the following:     Prepare management reports from internal and external data sources and provide recommendations for performance improvements;     Gather data, both internally and from the OCA's, and perform basic and advance statistical analysis;       Provide recommendation on performance improvement;     Assist in tracking and monitoring the accuracy of debt assignment, revenue collected, commission charged and paid and netback to the city;     Work closely with the OCA team, collection staff, IT and management to develop new processes on debt collection;       Effectively communicate with collection agencies with request for reports and determine accuracy of reports;     Provide reports, statistical summaries, and graphic representation of statistical analyses and interpret statistical findings;       Review and modify existing reports to improve efficiency of data gathering and data management;     Assist in the evaluation of the OCAs performance based on contract specification and New York City Procurement rules;     Assist in the day-to-day contact with the OCAs Management and/or General Manager of Operations;     Assist in the monitoring and resolution of any disputes reported by the debtor;     Other duties as assigned by the Unit Senior Director and/or Upper Management; and     Respond to ad-hoc data request.</t>
  </si>
  <si>
    <t>ACS Division of Financial Services is seeking a Senior Coordinator for its Federal Title IVE Waiver Initiative.  The Senior Coordinator will be a member of the Division executive management team and will report directly to the Chief Finance Program Officer.  The Senior Coordinator will work with Finance Division managers and ensure appropriate management and coordination of all financial functions that support the operation of the Waiver.  In addition, the Senior Coordinator will ensure communication and coordination of efforts with ACS program areas, contracted provider participants, and New York City, NY State and Federal government representatives.    ACS Financial Services, in conjunction with NY State and City government oversights entered into a five-year Foster Care, Federal Title IVE Waiver Program beginning in January 2014.  As part of the Waiver Initiative, New York City received a five year, capped Federal allocation to support the delivery of foster care services in New York City.  The Waiver offers a lessening of restrictions on programmatic activities, allowing ACS and contracted providers to work more creatively on the delivery of program services to determine the best case-practice scenarios to be integrated in the New York City child welfare system.    The Senior Coordinator responsibilities will include, but not be limited to, the following functions: 	Responsible for overall management of the Financial Services functions related to the Waiver Initiative, including the work of Budget, Claiming, Revenue Accounting, Waiver Provider Relations, Revenue Maximization, Payment and Audit. 	Liaise with ACS Legal and ACS programs participating in the Waiver Initiative and ensure that program and Finance coordinate interface as necessary 	Take a lead role in developing, scheduling, and facilitating ongoing governance functions to monitor, maintain, and report on the Waiver Initiative financial operations 	Review Federal and State guidelines governing the Waiver and ensure that all financial requirements and reporting are appropriately addressed within prescribed deadlines 	Coordinate financial reporting needs and develop appropriate internal and external reports to ensure that ACS is properly administering the financial obligations of the Waiver.  	Provide periodic updates to the Finance Executive Staff and oversight entities as requested 	Conduct special projects as assigned by the Deputy Commissioner and Chief Financial Program Officer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</si>
  <si>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 of profound need.    The core values of the OCME are to put the mission of the agency first, to be truly dedicated and to have integrity in every aspect of our professional life. The Office of Chief Medical Examiner seeks a Deputy Director who will be responsible for identifying key performance indicators and developing data collection and analysis tools for performance management and quality improvement.  This position will require extensive knowledge and experience with statistical programs, quantitative and qualitative data analysis skills, data visualization techniques, and presentation of results in visual, written and oral formats to a wide range of stakeholders.  Responsibilities will include, but not be limited to, the following:  Assists the Director, QA in implementing the agency quality assurance program.  Monitors the effectiveness and outcomes of quality assurance initiatives within the agency.  Establishes routine performance management process for the agency.  Identifies key performance indicators for the agency and units.  Ensures data quality by reviewing data collection tools to ensure proper usage and accuracy of information.  Identifies potential issues with data quality and makes improvement recommendations.  Leads the development and implementation of an agency-wide data collection platform.  Uses advanced statistical and analytical skills to assess data.   Gathers and converts data into insights to inform and guide agency units.  Develops reports for executive team and unit leaders.  Performs special projects and initiatives as needed.  Other duties as assigned.</t>
  </si>
  <si>
    <t>Successful candidate should possess the following:  1 to 3 years solid .NET development experience in fairly complex environments/projects; script from scratch  2+ years experienced with Microsoft Structured Query Language (MSSQL) Server 2008/2012, SQL Server Reporting Service (SSRS), SSIS and SSAS.   1+ year experienced with developing, designing, enhancements &amp; maintaining database systems, data integrity, hands on performance tuning, data modeling and coordination of multiple database systems.   Charts and Dashboard reports knowledge; iDashboard knowledge a plus  Ability to perform assigned analytical and development tasks under minimum supervision; ability to handle concurrent or multiple tasks/projects efficiently.   Good communication skills, collaborative work style. Ability to work effectively in a team environment - will interact with internal customers, peers, and management.</t>
  </si>
  <si>
    <t>JOB DESCRIPTION:  Under supervision, with latitude for independent action and the exercise of independent judgment, the Network Engineer I is responsible for managing and maintaining all LAN/WAN infrastructure and providing Tier III support. The candidate specific duties will include: 	Install, configure, and support all LAN/WAN infrastructure i.e. routers, switches, WAN acceleration, security and access devices 	Use monitoring tools i.e.  Cisco Prime, SolarWinds, Riverbed Cascade, Riverbed Steelheads,  IntruShield, syslog server, and Foundstone 	Monitor network utilization to ensure optimum network performance by alleviating the bottlenecks 	Apply update patches to infrastructure components  including security updates on a regular schedule 	Monitor network security logs collected by VPN and firewall devices  	Follow established Change Management policies and procedures to apply any changes to the infrastructure 	Participate in disaster recovery tests for LAN/WAN infrastructure and document the findings  	Liaise with NYC and NYS agencies network management teams to ensure proper network connectivity and service delivery of their services to ACS users 	Work closely with various teams such as telecommunications, backoffice, desktop support,  database administrators and system administrators to resolve network connectivity and performance issues  	Participate in the evaluation process of new systems and applications requirements  in related to bandwidth and security requirements 	Configure and manage firewall, VPN, SSLVPN, PPTP, proxy services, Webgateway, McAfee Web content filtering,  IPSec, encryption, Intrusion Prevention and Detection 	Manage Cisco Access Control Server (CSACS): TACACS+, Radius protocols and authentication, authorization, and accounting implementation, and Network Access Control (NAC) 	Maintain and utilize network topology diagrams using MS Visio 	Perform assigned role in infrastructure projects 	Participate in the evaluation process of infrastructure technology to support business needs   	Monitor system alerts to provide 24x7 support and high availability 	Liaise with  Cisco using Cisco Technical Assistance Center (TAC) and other vendors to troubleshoot technical issues 	Follow communications protocol for system failures/outages and file incident reports 	Escalate major hardware/software problems to senior IT staff 	Respond to Service Desk tickets for technical support ensuring timely follow up and resolution 	Prepare system configurations and management/support documentation  	Maintain inventory of LAN/WAN hardware and software assets and IP addresses 	Occasional lifting of equipment, transport equipment, and work in confined spaces i.e. network closets 	Available to work after hours and weekends as needed</t>
  </si>
  <si>
    <t>The successful candidate should possess the following skills and experience:  	Experience in information technology project management, quality assurance, or auditing	Experience reviewing financial and project management documentation	Experience in a business operations environment	Close attention to detail 	Strong analytical, organizational and writing skills	Proficiency in Microsoft Excel, Word, SharePoint, and Access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</si>
  <si>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CSCL database is a centralized database under the Emergency Communications Transformation Program (ECTP) intended to support the emergency response agencies as well as all other City agencies. This database is unique in its complexity and contains over 100 feature classes and tables, among which are represented all streets, addresses, transit infrastructure, schools and other public and private facilities.    The successful candidate will serve as a GIS Analyst reporting to the Application Development Management Division. Responsibilities will include:  	Daily data maintenance and performance of both manual and automated Quality Assurance checks;  	Maintenance of geospatial data using custom CSCL Maintenance tools within ESRI s ArcGIS Desktop software;  	Daily administrative tasks specific to working with versioned data;  	Communication and coordination of edit work with other editors, both internally at DoITT and at other agencies 	And perform special projects and initiatives as assigned.</t>
  </si>
  <si>
    <t>Reporting to the Executive Director of Head Start, the Special Assistant for Head Start will support the implementation of oversight of all content areas according to Federal Head Start Performance Standards:  governance, ERSEA, management systems, fiscal integrity, child health and safety, family and community engagement, child development education and disabilities.  Specific duties and responsibilities of the Special Assistant will include, but are not limited to:	Develop and manage the implementation of the Early Care and Education (ECE) policies, procedures and         regulations relating to the Head Start Performance Standards	Research and coordinate resolutions and communications regarding issues or inquiries brought to senior ECE managers regarding Head Start Performance Standards and/or grant provisions	Maintain and update the monitoring data system	Assist delegate agencies with creating monitoring systems	Collaborate with Program Specialists and Team Leaders to resolve problems at delegate agencies	Liaise with the Head Start regional office to provide required information	Work in collaboration with Program Development senior executive staff to prepare for Head Start Governing Board and Policy Council meetings, and other ad hoc citywide or content area-related meetings	Draft memos and correspondence, and review written material for dissemination	Develop, oversee and implement special projects, as required</t>
  </si>
  <si>
    <t>PREFERRED SKILLS  Successful candidate should possess the following: 3+ years of experience in SharePoint development, including web parts, user controls, event handlers.  Experience in SharePoint designer for both workflow and customization. Proficiency in XML, Hypertext Markup Language (HTML), and CSS.  Experienced w/ Structured Query Language (SQL) Server 2005/8, SQL Server Reporting Service (SSRS) and SSAS.  Experience with Web Services, .Net Remoting and SOAP services a plus.  Charts and Dashboard reports knowledge a plus.  Experience/knowledge of Agile dev methodologies a plus.  Ability to perform assigned analytical and development tasks under min supervision; able to handle concurrent or multiple tasks/projects efficiently.  Good communication skills, collaborative work style. Able to work effectively in a team environment - will interact with internal customers, peers, and management.</t>
  </si>
  <si>
    <t>The Bureau of Information Technology (BIT) is responsible for the data processing functions and operations of systems that provide operational, analytical and managerial support functions, as well as IT resource management, for DSNY.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Department, through its SMART project is in the process of the development, conversion and modernization of the agency's numerous old legacy systems. The successful candidate will serve as JavaScript Developer who is motivated to combine the art of design with the art of programming. Responsibilities will include implementing visual elements and their behaviors with user interactions, working with both front-end and back-end web developers to build all client-side logic. The selected candidate will also be bridging the gap between the visual elements and the server-side infrastructure, taking an active role on both sides, and defining how the application looks and functions. Responsibilities will include, but are not limited: To assist in defining software architectures, by collaborating with leads to explore existing systems, determine areas of complexity, potential risks to successful implementation, learning applications capabilities To translate designs and style guides provided by the UI/UX team into functional user interfaces, ensuring cross browser compatibility and performance To write clean, high-quality, high-performance, maintainable JavaScript code following coding standards  To test their UI code using Test Drive Driven Development, writing both unit and functional tests To develop new user-facing features To build reusable code and libraries for future use To ensure the technical feasibility of UI/UX designs To optimize applications for maximum speed and scalabilities To assure that all user input is validated before submitting to back-end services</t>
  </si>
  <si>
    <t>The selected candidate will have extensive experience in managing a complex function within the field of Environmental, Health and Safety and must have a minimum of 5 years  experience in providing EHS compliance and/or program development support.  The candidate will demonstrate an ability to develop compliance support programs including curriculum development and delivery of training.     Excellent technical writing skills, including the ability to translate technical information into      documents or training modules that are understandable, succinct and engaging.     Excellent regulatory research skills.    Working knowledge of OSHA/PESH, EPA, NYSDEC, FDNY, DOB and all other applicable      Federal, State and local regulations; as well as industry standards and best practices.   Must possess and demonstrate the ability to collaborate and facilitate decision making within a     group setting.   Excellent interpersonal and verbal communication skills with the ability to communicate at any       level of the organization.   Must have demonstrated ability to meet deadlines.</t>
  </si>
  <si>
    <t>Reporting to the Executive Director of Head Start, with considerable latitude for independent decision-making and action, the Child Abuse and Maltreatment (CAM) Program Analyst will work with ECE and other ACS staff to monitor and maintain tracking of all CAM-related incidents.  The tasks and responsibilities of the CAM Program Analyst include, but are not limited to: 	Monitor and maintain tracking of all alleged CAM-related incidents at ECE-contracted programs	Follow up on site/programs that had a CAM-related incident	Conduct necessary field visits to contracted programs, and develop corrective action plans for programs based on CAM incidents	Collaborate with Program Specialists and Team Leaders on interventions	Work with ECE staff to develop CAM policies and procedures	Prepare comprehensive reports of findings with recommendations for improved efficiency;	Prepare charts, graphs and other related material; prepares periodic reports on agency programs.	Organize trainings or workshops on prevention of CAM 	Develop, update and analyze data charts and Excel spreadsheets of varying information related to CAM incidents and follow-up actions	Serve as liaison to ACS Office of Special Investigations (OSI), the New York City Department of Health and Mental Hygiene (DOHMH) and the Head Start Regional office to provide information on CAM-related findings for children enrolled in delegate agencies	Attend meetings and take minutes for distribution	Organize and maintain filing system, filing and retaining documents when necessary	Lead and implement special projects as required</t>
  </si>
  <si>
    <t>The Finance Information Technology division seeks a dynamic individual whose tasks will include, but will not be limited to, managing a Web Centric .Net development group that supports multiple Web Applications and development of other Finance applications. The selected candidate will also be responsible for overseeing enhancements to existing applications and development of new functions; identifying application system alternatives to enhance performance and achieve the needs of user environment; and recommending solutions, application system design approaches, and revisions in order to streamline business process operations. This position encompasses highly technical or supervisory responsibilities for the design, implementation, enhancement, maintenance and analysis of software systems.  Required Skills:            2+ years of Managing a Web Development Team.           Strong communication skills; Ability to interface with customers.           Ability to mentor junior developers and provide technical leadership to a project.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</si>
  <si>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Supervisor reporting to the Human Resources division.        Responsibilities will include: Ensure that staff are performing their tasks as assigned. Analyze the 160/161 Pending Pay Detail Reports for personnel adjustments and contractual raise and additions to gross retroactive pay.Analyze the 700- Report (Pay Cycle Event Detailed Report) to ensure correct bi-weekly payroll.Implement pay order and user bulletin from the Office of Payroll Administration, Labor Relations and FISA (Financial Integrated Service Agency) to fulfill contractual agreements.Process Managerial Lump Sum Payments (in compliance with Managerial Pay Plan).Examine 700/160 report to determine payroll overpayment and implement recoupment procedures.Work with the Timekeeping unit and Personnel to resolve payroll/personnel issues.  Resolve payroll inquiries via phone call and e-mail communicating with various agencies (OPA, OLR, FISA, Comptroller)Pay out unused leave balances to separated employees and monitor annual leave balance thresholds.Examine and verify the bi-weekly Supplemental Payroll.Serve as W2 Coordinator and coordinator for W2 system (RACS)Serve as Security Officer and Training Coordinator for PMS, CHRMS, Eforms, Estubs. Reset and verify passwords.Perform Motor Vehicle/Parking Fringe Benefit Adjustments.Sort and Distribute bi-weekly paychecks and paystubs as well as release, stop payment and refunding of checks. Complete special projects  and reports as assigned by the Director of Payroll, Timekeeping, and Benefits. Assist Director of Payroll in monitoring and updating Additions to Gross.Perform special projects and initiatives as assigned.</t>
  </si>
  <si>
    <t>The successful candidate should possess the following:  	Knowledge of PMS, RMDS and CHRMS.	Proficient in Microsoft Office including strong skills in Excel and Word.	Strong supervisory, analytical, research and organizational skills.	Strategic thinker with ability to work at a detailed level.	Excellent interpersonal, oral and written communication skills.	Ability to handle multiple tasks and deadlines.</t>
  </si>
  <si>
    <t>Reporting to the Executive Director of the ECE Office of Data Management and Analysis, the Tracking and Monitoring Data Analyst, with wide latitude for independent decision-making and action, has the following responsibilities:  	Provide hands-on technical assistance and individual guidance to contracted programs as they navigate the centralized data system known as ACCIS and Web-based Enrollment System (WES) 	Resolve data inconsistencies and correct data errors by assisting contracted programs with data entry down to the individual case level	Extract data sets from ACCIS	Create relevant and accurate statistical reports accessible to all ECE staff	Supervise or conduct complex studies and surveys of management and methods related to ECE monitoring compliance using quantitative analysis, cost analysis and other research techniques	Produce trending data, forecasts, and impacts of policy changes	Review and modify existing data requests and reports to ensure reliability and relevance	Develop and incorporate new metrics for performance measurement	Test ACCIS/successor system upgrades and modifications for reliability and accuracy	Correct data errors caused by system break-downs or policy exceptions	Develop and deliver user-friendly training on WES 	Lead and implement special projects as needed</t>
  </si>
  <si>
    <t>The HIV/AIDS Care and Treatment Program (CTP) within the Bureau of HIV/AIDS Prevention and Control (BHIV) has a City Research Scientist II vacancy.  The mission of the Bureau of HIV/AIDS Prevention and Control is to prevent and control the spread of HIV and ensure that People Living with HIV/AIDS (PLWHA) have the best possible prevention, treatment and care.  Under direction, with wide latitude for the exercise of independent judgment and initiative. Responsibilities of this position include, but are not limited to, the following:	Research best practices for providing technical assistance and capacity building to CBOs and health departments.	Makes and records observations on the progress of research/investigations and evaluates data.	Designs, executes and interprets experiments.	Assists in the coordination of research efforts of the agency with other research projects.	Maintains records and prepares reports.	Research best practices to provide technical assistance to CDC funded CBOs and HDs in the areas of HIV Testing, Condom Distribution, Prevention with HIV Positive Individuals and Policy Development.	Collaborate with CDC funded Capacity Building Assistance Training and Technical Assistance Providers to develop, design and deliver evidence based presentations, training and technical assistance activities. 	Conduct training and technical assistance activities focused on Evidence Based Interventions. 	Develop, design and deliver presentations, training and technical assistance curriculum and materials that focus on best practices and evidence based intervention development. 	Develop, design and deliver presentations, training and technical assistance that relate to the biomedical interventions, cultural sensitivity and the care cascade. 	Other duties assigned with relationship to the Training and Technical Assistance Program</t>
  </si>
  <si>
    <t>**Amended in Salary  Hiring Rate: $71.23 Per Hour (Flat Rate) On-Board Rate After One Year: $76.30 Per Hour  (Flat Rate)    35 hours/week  The Bureau of School Health (OSH) is a joint program of the Department of Education and the Department of Health and Mental Hygiene responsible for promoting the health of the 1.3 million school children enrolled in approximately 1,800 public and non-public schools in New York city; they advocates for the health and well-being of the children and adolescents of New York city; OSH has been the provider of public health services in the schools for 100 years.   DUTIES WILL INCLUDE BUT NOT BE LIMITED TO:   Under the supervision of the Deputy Medical Director, the Supervising Medical Doctor will have the following responsibilities:  	Supervise Field Physicians.  	Work within the mandates, policies and protocols of the Office of School Health (OSH).  	Perform mandated physical examination (new entrant, sport physical, working paper physical). 	Attend to the health needs of designated school community. 	Utilize the Automated Student Health Record (ASHR) to maintain adequate student record.  	Serve as a consultant to the school nurse and administration on school related health concerns.  	Support the development of school educational and prevention programs promoting the health and wellness of our students.  	Provide clinical assistance in the event of an environmental or communicable disease occurrence.  	Function as a liaison for students with community health providers to resolve school related issues.  	Ability to maintain good public relations and to communicate effectively within the school community.  	Support all medical initiatives put forth by the Office of School Health, e.g. Asthma, Reproductive health, Obesity and Diabetes Initiatives.  	Keep abreast of health management policy statements and emerging research within the health community affecting school health.  	Participate in School Health research activities, attend mandated DOHMH and Office of School Health training. 	Meet for all program meetings and Continuing Medical Education classes provided by the Office of School Health.</t>
  </si>
  <si>
    <t>** OPEN ONLY TO EMPLOYEES WHO ARE CURRENTLY SERVING A PERMANENT PRINCIPAL ADMINISTRATIVE ASSOCIATES.  YOU MUST CLEARLY STATE YOUR CIVIL SERVICE STATUS ON YOUR RESUME OR COVER LETTER.  ALL OTHER CANDIDATES WILL NOT BE CONSIDERED.  The Division of Family and Child Health (DFCH) is charged with the creation and oversight of programs, policies, services, and environments that support physical and socio-emotional health, and promote primary and reproductive  health services, heath equity, social justice, safety and well-being for New York City families and children. The Division is comprised of the Bureau of Maternal, Infant and Reproductive Health, the Bureau of Early Intervention, the Office of School Health, DFCH Administration and may include other Bureau/Program areas as the Division of Family and Child Health evolves.  DFCH Administration is seeking a Personnel Coordinator that will be responsible for submitting and processing the daily human resources and employee benefit activities for the Division.  This position will be responsible for, but not limited to, the following: 	Coordinate all personnel actions for designated Bureaus and/or Programs. 	Prepare and submit To Be Named actions in PATS. 	Prepare leave of absence, resignation, retirement and termination actions in PATS. 	Prepare, reviewing, and processing new hire actions in PATS. 	Assist program directors within DFCH on inquiries pertaining to personnel actions. 	Coordinate of Employees' Position Responsibilities &amp; Performance Expectations for the Division.  	Assist with Payroll processing and timekeeping functions for the division.  	Generate weekly and monthly HR reports for management.  	Perform other administrative and data entry tasks as needed.</t>
  </si>
  <si>
    <t>With a staff of more than 6,500 and a budget of $1.6 billion, the New York City Department of Health and Mental Hygiene is the nation's premier local health agency. Its 100-plus programs protect and promote the health of the world's most culturally and linguistically diverse city. The Office of the Agency Chief Contracting Officer, within the Division of Finance is seeking to hire two exceptional, highly motivated College Aides, Jr./Sr. level.   DUTIES WILL INCLUDE BUT NOT BE LIMITED TO:   Duties will include, but will not be limited to:	Manage and maintain the ACCO's files (both paper and electronic) and databases for the work unit.	Check records for accuracy of information and for conformity with established policy and procedures.	Perform general office functions.	Perform a variety of clerical/administrative assignments in order to meet the program's goals and objectives.	Assist the Unit with difficult and responsible administrative work that is required for the conduct of Public Hearings and special Request.	Perform other duties as assigned.</t>
  </si>
  <si>
    <t>**OPEN TO PERMANENT PUBLIC HEALTH NURSES ONLY. YOU MUST CLEARLY STATE YOUR CIVIL SERVICE STATUS ON YOUR RESUME OR COVER LETTER.  ALL OTHER CANDIDATES WILL NOT BE CONSIDERED.  The Bureau of School Health (OSH) is a joint program of the Department of Education and the Department of Health and Mental Hygiene responsible for promoting the health of the 1.3 million school children enrolled in approximately 1,800 public and non-public schools in New York City. OSH has been the provider of public health services in the schools for 100 years.   DUTIES WILL INCLUDE BUT NOT BE LIMITED TO: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Responsible for maintaining school records and prepares monthly reports to be used by nursing supervisors.	Responsible for establishing contacts and collaborate working relationships with the schools administrators and community.</t>
  </si>
  <si>
    <t>The Bureau of Veterinary and Pest Control Services promotes and protects the health and quality of life for New York City residents and visitors by ensuring an environment free from animal-borne diseases, hazards and nuisances by controlling and regulating animals. The Supervising Exterminators performs exterminations to assure compliance with pertinent laws, rules and regulations governing environmental sanitation, safety and health especially as they pertain to city rat infestations.   DUTIES WILL INCLUDE BUT NOT BE LIMITED TO:  	Inspect premises and investigating complaints of infestation.  	Determine the appropriate method of extermination and/or pest prevention to be used. 	Conduct investigations and prepares studies on new procedures and methods of operation in the field of pest control/extermination and prepares recommendations for improvements. 	Supervise and making assignments to any exterminators engaged in preparing and using traps, rodenticides, stoppage equipment, etc. 	Supervise the cleaning and repair of equipment.  	Order necessary supplies and equipment, and keeps related records. 	Ensure  the safe storage and cautious use of the various poisons employed in exterminating operations. 	Supervise the preparation of the various substances used in exterminating.  	Perform exterminating/stoppage duties. 	Coordinate follow-up with DOHMH exterminator when treatment/stoppage is necessary using laptop.  	Keep records of exterminating operations and makes reports thereof. 	 Use pest control data tracking system to accurately enter and track all bait applications and work. 	 Assist in the formulation of policies and procedures.</t>
  </si>
  <si>
    <t>The Division of Financial Services manages the primary financial functions of the agency with responsibility for planning and monitoring the agency budget ($2.9 billion expense budget for FY14); ensuring and managing State and Federal revenues; maintaining and reconciling agency bank accounts; payment of nearly $2 billion in invoices annually; and monitoring the financial health of provider agencies by reviewing financial statements and audits.  The Sr. Budget Analyst will report to the Deputy Director or Assistant Director of Budget.  The responsibilities of the Sr. Budget Analyst may include, but not be limited to the following functions, with some latitude for independent judgment: 	Participate in cyclical OMB related technical exercises concerning budget development (including new needs, PEGs, and    surplus/needs), budget modifications, and expenditure monitoring functions for the ACS budget.	Create and maintain internal multi-year and OMB plan cycle budget constructs and track OMB budget allocations by program and funding category.	Accurately maintain the Contract Agency Budgets.  This includes budget development, budget modifications, and expenditure monitoring functions for the budgets.	Answer inquiries and resolve budget issues for Contract Agency providers and ACS program, fiscal and audit staff.	Maintain availability of sufficient budget funds for payments to be processed within the city-wide Financial Management System (FMS).	Forecast expenditures and perform substantive financial analysis as needed.	Create and produce monthly and ad-hoc financial reports, and research and develop specific agency initiatives as directed.	Perform special projects as assigned and provide assistance to other units within Budget, as needed.</t>
  </si>
  <si>
    <t>The Division of Financial Services manages the primary financial functions of the agency with responsibility for planning and monitoring the agency budget ($2.9 billion expense budget for FY14); ensuring and managing State and Federal revenues; maintaining and reconciling agency bank accounts; payment of nearly $2 billion in invoices annually; and monitoring the financial health of provider agencies by reviewing financial statements and audits.  The Senior Budget Analyst will report to the Deputy Director or Assistant Director of Budget.  The responsibilities of the Senior Budget Analyst may include, but not be limited to the following functions, with some latitude for independent judgment: 	Supervise a team of analysts performing budget functions.	Participate in cyclical OMB related technical exercises concerning budget development (including new needs, PEGs, and    surplus/needs), budget modifications, and expenditure monitoring functions for the ACS budget.	Create and maintain internal multi-year and OMB plan cycle budget constructs and track OMB budget allocations by program and funding category.	Accurately maintain the Contract Agency Budgets.  This includes budget development, budget modifications, and expenditure monitoring functions for the budgets.	Answer inquiries and resolve budget issues for Contract Agency providers and ACS program, fiscal and audit staff.	Maintain availability of sufficient budget funds for payments to be processed within the city-wide Financial Management System (FMS).	Forecast expenditures and perform substantive financial analysis as needed.	Create and produce monthly and ad-hoc financial reports, and research and develop specific agency initiatives as directed.	Perform special projects as assigned and provide assistance to other units within Budget, as needed.</t>
  </si>
  <si>
    <t>**OPEN TO PERMANENT PUBLIC HEALTH ADVISERS ONLY. YOU MUST CLEARLY STATE YOUR CIVIL SERVICE TITLE ON YOUR RESUME OR COVER LETTER.  ALL OTHER CANDIDATES WILL NOT BE CONSIDERED.  **PART-TIME POSITION: 35 HOURS/WEEK ONLY WHEN SCHOOL IS IN SESSION.   The mission of the BSTDC is to promote sexual health and reduce the impact of sexually transmitted infections among New Yorkers. To achieve these goals, we provide direct clinical services and partner services; monitor disease trends; partner with community groups, private providers and other agencies; perform outreach; provide education; conduct research and develop policies to improve sexual health and wellness.   BSTDC operates a high school based STD education, testing and treatment program across NYC.  In the 2015-2016 school year, we aim to reach approximately 70 high schools and provide key information about disease prevention; the opportunity for students to take free urine tests for Chlamydia and Gonorrhea; and treatment and counseling for any students testing positive.   DUTIES INCLUDE BUT NOT LIMITED TO:  Conducting education presentations on STD prevention for adolescents in the high school classroom setting, and for the NYC communities, including parents and school administrators.  Monitoring students and collect specimens in restrooms.  Conducting sorting and packaging of specimens, including preparation of materials for testing and completion of lab slips, and student paperwork.  Setting up specimen sorting space, prepare materials for testing, fill out lab slips, and check bathrooms.  Setting up treatment space, including medicine, first aid, and treatment/counseling logs.  Counseling students and complete partner elicitation to elicit contact and suspect information in order to locate the source and detect or prevent possible spread of cases related to the known infection/condition.   Locating contacts and suspects and refer them to appropriate diagnostic facilities for examination, prophylaxis and/or treatment.  Following-up with index patients and partners in the schools and in the field to ensure treatment and necessary re-testing. Overseeing re-testing of students for whom results were indeterminate.</t>
  </si>
  <si>
    <t>1.	Proficient oral and written communication skills to effectively communicate with project staff and engineers  2.	Possess a basic understanding of: Permitting Equipment and materials Codes and standards Shop/Field testing Data collection tools and methodologies for collection of data What a risk is and the difference between a risk and an issue Project control concepts for cost and schedule management Environmental and safety issues and requirements  3.	Able to review contract documents and compare to project requirements to identify basic deficiencies  4.	Able to effectively identify format and grammatical errors in documents  5.	Able to effectively identify variances from baseline in actual scope, schedule, and cost  6.	Employ effective time management practices  7.	Preference may be given to candidates with a PMP and/or an E.I.T. certification  8.	Demonstrated ability to work effectively with and motivate project teams in both leading and supporting roles  9.	Demonstrated ability to work effectively and execute tasks without a project team   10.	Computer proficiency, including MS Word, Excel, PowerPoint, Visio, Project and Access</t>
  </si>
  <si>
    <t>Under supervision, with latitude for independent action and the exercise of independent judgment, the Manager of Network Management is responsible for overseeing network and datacenter operations of the agency. The network management function is a 24x7 role that requires leading a team to perform service maintenance and monitoring activities to maintain high availability of network and datacenter.  The candidate specific duties will include: 	Oversee the day-to-day technical and operational activities of the LAN/WAN unit 	Manage and resolve issues with the network infrastructure i.e. routers, switches, WAN acceleration, internet access, security and access devices	Ensure the high availability and optimum network performance  	Implement network and datacenter best practices as well as make recommendations	Ensure that all changes to the environment adheres to established Change Management process	Manage network architect and recommend network hardware &amp; software to support business needs	Manage high priority special projects and technology initiatives as needed	Enforce  an overall strategy to patch infrastructure components  including security updates on a regular schedule	Develop and maintain technical, policy &amp; procedure documents	Develop and maintain short and long term hardware/software planning	Perform staff scheduling to ensure adequate coverage during normal business hours and on-call support as required 	Assign and prioritize tasks to the staff using Service Desk software and monitor the distribution of workload	Liaise with NYC and NYS agencies network management to ensure proper network connectivity and service delivery of their services to ACS users	Liaise with IT directors and mangers to develop procedures to support in-house developed solutions and special projects	Invoke problem escalation procedures to coordinate recovery on major hardware/software problems; log incidents and follow up on timely resolution	Ensure Tier III service to user support team and timely resolution of network issues 	Maintain accurate inventory of network hardware and software assets	Provide hardware/software/network technical expertise and training to team members as needed	Follow communications protocol for system failures/outages and file incident reports	Maintain disaster recovery configurations for LAN/WAN infrastructure, perform periodic disaster recovery test and maintain disaster recovery documentation and procedures in support of networking architecture	Ensure that daily, weekly, and monthly statistics, and status reports are completed and distributed to the management	Engage in vendor relations	Provide leadership direction to the LAN/WAN team and review job performance of subordinates by completing annual staff evaluations</t>
  </si>
  <si>
    <t>The New York City Department of Health and Mental Hygiene (DOHMH), a recognized leader and innovator in public health and mental hygiene services, seeks two dynamic Health Services Manager, MI to join its challenging, fast-paced Bureau of Operations as a Facility Manager within our  District Health Centers.   The Bureau of Operations is responsible for Citywide management of the District Health facilities in all five boroughs which comprise over 300,000 square footage of property. The Bureau provides key, vital support services to the Department including but not limited to the Public Health Laboratory and the District Health Centers throughout the five boroughs. The proposed incumbent will have oversight of and spearhead various facilities within geographic areas within the five boroughs.     Duties will include but not be limited to: 	Oversee and facilitate the administrative and operational activities of the assigned facilities. 	Coordinate, manage, direct and evaluate the activities of the District Health facilities in the administration of non-medical components of health care delivery, including equipment maintenance, cleaning and security of the facility; biological and environmental maintenance of laboratory safety, and maintenance of adequate inventory of equipment and supplies on site.  	Evaluate maintenance and custodial needs and, monitor performance of maintenance and custodial functions pertaining to all levels of facility upkeep. 	Serve as the agency liaison to DDC and private contractors for capital and non-capital renovation projects in assigned facilities. 	Provide consultative services to building tenants regarding renovations; take leadership in facility management, code compliance of city owned building and leased site, and management of capital projects. 	Establish, refine and monitor other systematic measures of program effectiveness and efficiency. 	Analyze Federal, State and City legislation as it relates to Article 28, OSHA and PESH guidelines. 	Other duties as mandated by the Regional Manager, Director of Operations and/or the Assistant Commissioner for the Bureau of Operations. 	Participate in public health preparedness emergency, drills, activations and PODs exercises.</t>
  </si>
  <si>
    <t>The mission of Bureau of Sexually Transmitted Disease Control (BSTDC) is to promote sexual health  and reduce impact of sexually transmitted infections in NYC  To achieve the these goals, we provide  -direct clinical services  - monitor disease trends  -partner with community groups, private providers and other agencies - perform outreach - provide education - conduct research and develop polices to improve sexual health and wellness.  Duties Will Include, But Not Be Limited To: 	Under the supervision of the Epi Regional Manager, supervise all disease intervention counseling and testing activities including STD interviews, HIV post- test sessions and field activities at a clinic site,  	Monitor all epi activities and document in appropriate tracking systems with oversight provided by the Epi Regional Manager.  	Trains and enhances skill level of subordinates in epi procedures. 	Assigns work to subordinates and establishes a schedule for completion. 	Assumes responsibility for STD Clinic operations in the absence of the Clinic Manager. 	Monitors and analyses epi and disease trends for catchment area and prepares periodic reports. 	Be active and participate in all agency-wide required activities, such as emergency preparedness planning meetings or events, fire drills, occupational health and safety training and any other meeting or training as determined by your supervisor. 	Performs other duties as assigned including Rapid HIV Testing and phlebotomy.</t>
  </si>
  <si>
    <t>The Division of Administration Bureau of Operations/District Operations has openings for two (2) a City Custodial Assistants to perform and manage the day to day operational activities within our District Operations facilities.    He/she will direct all aspects of custodial and maintenance of the facility; attend to emergencies as well as spearhead the daily operational functions of the facility in the absence of the Facility Manager. Under general supervision, candidate will perform the following:  Duties will include but not be limited to: 	Sweep, damp mops, and wet mops office floors, toilets, corridors, lobbies and other assigned areas. 	Ordering janitorial supplies. 	Empties waste baskets and disposes of refuse.  Vacuums rugs and carpets. Replaces bulbs and fuses. 	Perform shoulder high and high dusting of walls.  	 Polishes furniture and metal work. 	Washes electric light fixtures. 	Cleans mirrors and glass in book cases and doors. 	Maintain lawns and shrubs; operating a low pressure heating system. 	Enforce safety requirements and protecting the building and grounds from vandalism. 	Replaces broken window and door glass. 	Washes walls by hand with a brush or by using an electric machine. 	Attends to low pressure heating plant. 	May occasionally operate an elevator, move furniture or act as a watch person. 	Attend to emergencies.</t>
  </si>
  <si>
    <t>A qualified candidate will need strong experience in health communications, including developing and implementing a comprehensive annual communications strategy incorporating paid, social and earned media components. Strong experience in tobacco control and chronic disease prevention is a plus.  Preference for expertise in the following areas: communications, public health, campaign development, communications research and evaluation  Ability to handle multiple high-priority projects and assignments simultaneously, to shift fluidly among them, and to work independently, when necessary, towards creative problem solving  Ability to create and maintain productive relationships with internal and external partners; and  Preferred candidates should have excellent analytical and reasoning skills; strong written and oral communication skills; and superior interpersonal skills.</t>
  </si>
  <si>
    <t>In order to be successful and achieve the above responsibilities, the School Mental Health Consultant must possess the following qualifications:    Masters Degree preferred in Education, Social Work, Psychology, Counseling or a related field.   Type of Experience and Number of Years:  	  Experience (3-5 years minimum) working in or with an urban education system with a focus on social, emotional, and behavioral supports strongly preferred.   	  Familiarity with NYC DOE supported SEL and mental health strategies (i.e. PBIS, Foundations, ISBE SEL standards. Check in Check Out, Restorative Practices, Tier II Interventions, CARE team, etc.). 	  Mental Health and/ or school-based management experience highly preferred.   Knowledge, Skills, and Abilities:  	Knowledge of best practices in school climate and SEL supports 	Expertise in guiding the analysis of data and data-based inquiry to ensure improvement in professional practice.  Experience using data to drive critical conversations and continuous improvement among peer and non-peer colleague groups 	Experience providing consultation and technical assistance to peer and non-peer audiences  	Ability to coordinate and collaborate with diverse groups of professionals across multiple departments and organizations to achieve unified, consistent practices 	Experience coordinating and delivering professional development for a variety of internal and external stakeholders</t>
  </si>
  <si>
    <t>NYC Department of Finance (DOF) is responsible for administering the tax revenue laws of the city fairly, efficiently, and transparently to instill public confidence and encourage compliance while providing exceptional customer service.  The Department currently occupies various facilities (both City-owned and leased space) totaling close to 1 million square feet. The Site Management Development Unit tracks maintenance and repair issues and follows-up as necessary in an attempt to expedite necessary repairs and ensure quality service.  The Unit is seeking a resourceful, highly motivated professional to serve as the Site Manager Supervisor in the Site Management Unit.   Reporting to the Director of Site Management, the selected candidate will have the responsibility of maintaining DOF Facilities.   Specific responsibilities will include, but are not limited to, the following:  Coordinate facility projects through completion establishing project time and schedules. Supervise site managers. Conduct walk-through of specified DOF worksites to identify all site irregularities. Identify, create and track work orders and conduct a quality control check upon completion.   Conduct CORE walkthroughs to ensure that all Business Centers are prepared for City    CORE inspections.  Arrange and organize moves while ensuring interruptions to occupants are minimal.  Coordinate salvage for the agency and prepare for disposal according to DCAS procedures    and agency compliance with e-waste regulations.  Conduct Physical Plant Mapping (PPM) to maintain an accurate headcount of number    employees and vacancies by site.   HVAC contractor liaison and A/C inventory management.  Ensure agency Recycling compliance and submit annual reports. Work on Special Projects for the Site Management &amp; Development Unit.</t>
  </si>
  <si>
    <t>The Office of the Agency Chief Contracting Officer within the Division of Finance is looking to hire a Contract Manager. This position will work closely with the Agency Chief Contracting Officer (ACCO), the Deputy Agency Chief Contracting Officer (DACCO), and under the direct supervision of the Director of Competitive Procurements.   DUTIES WILL INCLUDE BUT NOT BE LIMITED TO:  	Accurately and efficiently manage content and data of all assigned solicitation documents, including managing multiple revisions.  	Manage the development and approval of competitive procurement documents to ensure strict compliance with timelines and all relevant rules, regulations and practices.  	Coordinate and collaborate with internal and external stakeholders at all levels as necessary in the successful coordination of the procurement process.,  	Prepare and manage various procurement documents related to contract award, including Pre-Solicitation Review, Recommendation for Award and other documentation required by the City of New York to support the procurement process.,  	Communicate with vendors to request required procurement documents, review submitted documents for completion and compliance with procurement rules, and ensure that documents are appropriately routed.,  	Utilize Agency and Citywide systems in the processing and approval of procurement actions and contract awards., 	As required, assist in the processing of contract amendments, modifications, and renewals., 	Effectively manage and identify solutions to challenges. Identify ways to improve internal work methods, processes and template documents.,  	As required, coordinate and keep track of actions related to the procurement process, such as City Record postings, Local Law 63, Local Law 1, Local Law 34, subcontracting, and others.,  	Work on special projects related to competitive procurements as necessary.</t>
  </si>
  <si>
    <t>The Center for Health Equity aligns its efforts in advancing health equity across the City and ensures that it deploys resources to reduce health and mental hygiene disparities across all neighborhoods in NYC. The Center will work in collaboration with community-based partners, building on the work of the District Public Health Offices and others have pursued over the years. The Neighborhood Health HUBS will build on these goals by revitalizing underutilized DOHMH buildings in the South Bronx, East and Central Harlem and North and Central Brooklyn; co-locate community based- organizations, providers of medical, dental and mental health services, and other NYC agencies to support the integration of public health and primary care in high need neighborhoods. As a member of the Policy, Planning and Performance Unit of the Center for Health Equity, the District Health Evaluator will support our research, evaluation and planning efforts in the Hub neighborhoods. The selected candidate will perform the following duties under the direction of the Director of Research and Evaluation,   DUTIES WILL INCLUDE BUT NOT BE LIMITED TO:  	The District Health Evaluator will assist in the research and evaluation activities for the Neighborhood Health Hubs. 	Assist in evaluation planning activities for the Neighborhood Health Hubs including conducting literature reviews, developing logic models and evaluation tracking tools, conducting health impact assessments, and summarizing program evaluation findings for a variety of audiences, 	Coordinate and complete all phases of the Health Impact Assessment, including Screening, Scoping, Assessment of Health Effects, Recommending Mitigations and Alternatives, Reporting and Communication, and Monitoring;, 	Partner with stakeholders and other City and Agency staff, and collaborate with researchers, academics, and other topic experts to assemble needed information, 	Plan meetings with community organizations, community leaders, other DOHMH Bureaus and staff to cultivate relationships to support the work of the Neighborhood Health Hubs,	Develop guidance documents and training materials for conducting health impact assessments,	Present and report public health data and research findings to community leaders and members to inform policy initiatives, 	Analyze and summarize data regarding prevalence of disease and risk factors using SAS and /or SPSS to support and guide strategic planning and community-based efforts, Support the planning, coordinating and monitoring of bureau high-priority policy initiatives working collaboratively with DPHO offices and agency partners,	Perform data entry and tracking of DPHO programming data, Prepare reports, summaries, project updates and other documents and materials as necessary, and implement procedures to measure project performance and track progress against established measures, 	Assist in the development and implementation of relevant research and program evaluation activities for policy initiatives;	Perform other Center for Health Equity planning and evaluation tasks as directed by CHE leadership</t>
  </si>
  <si>
    <t>PROMOTIONAL OPPORTUNITY  Civil Service Title:  Criminalist					 Level:  III Title Code No:  21849			 Salary: $74,287 (Incumbent)  Office Title:  Criminalist, III	 	    			 Work Location: 421 East 26th Street Division/Work Unit:  Forensic Biology 			 Number of Positions: 13 Hours/Shift: Thirty-five hours over a seven day period; may work evenings and a rotating weekend day; may work a Tuesday to Saturday shift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Biology department and specifically under the supervision of a Criminalist, Level IV and in addition to the duties and responsibilities of Criminalist, II, incumbent is responsible for conducting the scientific analyses performed on physical evidence brought to the Forensic Biology department.    Duties will include but are not limited to:  Supervises a wide range of complex scientific analyses of evidentiary materials and specimens. Performs scientific analyses in connection with criminal cases referred to the Office of Chief Medical Examiner. Acts as a forensic expert and testifies before grand juries and courts of civil and criminal justifications in the City of New York relating to the scientific analyses conducted related to responsibilities. Performs technical and administrative reviews on laboratory assays, reports, and case files. May assist in development, validation and implementation of new laboratory methods and procedures, and evaluates and recommends modifications of existing testing procedures to improve forensic DNA and biological analysis. Participates in quality assurance measures and other internal projects and initiatives.. Other duties as assigned.</t>
  </si>
  <si>
    <t>**30-35 hours/week -Part-time  OPEN TO PERMANENT PUBIC HEALTH NURSES ONLY. YOU MUST CLEARLY STATE YOUR CIVIL SERVICE STATUS ON YOUR RESUME OR COVER LETTER.  ALL OTHER CANDIDATES WILL NOT BE CONSIDERED.  The Bureau of School Health (OSH) is a joint program of the Department of Education and the Department of Health and Mental Hygiene responsible for promoting the health of the 1.3 million school children enrolled in approximately 1,800 public and non-public schools in New York City. OSH has been the provider of public health services in the schools for 100 years.   DUTIES WILL INCLUDE BUT NOT BE LIMITED TO: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Responsible for maintaining school records and prepares monthly reports to be used by nursing supervisors. 	Responsible for establishing contacts and collaborate working relationships with the schools administrators and community.</t>
  </si>
  <si>
    <t>The selected Civil Engineers must have valid NYS PE license.    Preference will be given to Engineers that have the following: Experience managing contracts Experience approving payments</t>
  </si>
  <si>
    <t>Successful experience on multiple complex financial/accounting system projects 	Strong SQL Server and ASP .Net skills	Strong analytical and problem solving skills 	Excellent communication, writing, and documentation skills	Excellent consensus building skills	Ability to work as part of team and independently	Experience  with MicroSoft O/S, Office and Development products	Sharepoint Programming Skills a strong plus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</si>
  <si>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VMware Support Engineer reporting to the IT Services division. Responsibilities will include: Perform proactive monitoring to identify potential and/or problems and provide resolution;Manage and troubleshoot multiple large VMWare environments;Maintain VMWare related standards, policies and procedures;Manage and maintain all (EXSi) hosts environments;Manage and support VMware/Hyper-V infrastructure environments;Follow procedures in support and implement VMWare /Hyper-V best practices;Manage disaster recovery plans;Provide 24/7 support to resolve complex technical operational problems;Handle special projects and initiatives as assigned.</t>
  </si>
  <si>
    <t>The successful candidate should possess the following: VCP certification-VMware 5 Certification;3 years of experience with in a related role in troubleshooting, analyzing and problem solving in successfully resolving issues with Windows virtual servers;Experience working Windows Servers 2003, 2008, woo8/R2 and 2012; Exchange and/or SQL experience;Knowledge of the basic understanding of TCP/IP network;Strong problem-solving and troubleshooting skills to resolve issues on all tiers;Experience in managing VMware VSphere environments;Experience in managing DNS, DHCP, Remote Desktop Session Host, DFS, and Microsoft Failover Clusters;Experience in VMWare (EXSi) support;Experience in Center Operations Manager, vCloud Suite, and SRM;Experience in VMware /RHEL recovery planning and implementation;Experience with Shell and/or PERL scripting a;Experience with VMWare NetBackup;Excellent communication skills, interpersonal and organizational skills.</t>
  </si>
  <si>
    <t>The Parks Enforcement Patrol (PEP) provides a uniform presence in parks, assists the public and issues summonses for violating park rules.  In addition to regular patrols, PEP conducts mounted and harbor patrols.   Under supervision, perform patrols of park facilities as part of a highly visible uniformed division.  Ensure the safety and enjoyment of park users and the protection of park property.   Issue summonses for the violation of park rules and regulations; may detain or arrest violators of City and State laws. Assist in the inspection of concessionaires to insure compliance with provisions of health and sanitary codes. Escort individuals and provide security at special events, such as marathons, parades, concerts and related presentations. Disseminate information regarding rules and regulations, health and safety hazards and park events to the public.  May be assigned to work in any borough.</t>
  </si>
  <si>
    <t>The Bureau of Environmental Sciences and Engineering (ESE) is looking to hire a Director for the newly created Office of Building Water Supply Oversight (OBWSO).  The Director will be responsible for carrying out the goals of the program which will be to prevent illness caused by poorly maintained and managed building water supply and distribution systems in more than 10,000 New York City buildings. As Director the candidate will oversee a program that will be responsible for implementing the first proactive inspection program for cooling towers in the United States; educating building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Proposed Duties 	Ensure ongoing local programmatic excellence, rigorous program evaluation and consistent quality of finance and administration, fundraising, communications, and systems; recommend timelines and resources needed to achieve the strategic goals. 	Lead, coach, develop and retain high-performance senior management team, and regularly evaluate program components so as to measure successes than can be effectively communicated to senior management, elected officials and the other constituents. 	Formulate, manage and evaluate all of the OBWSO policies and procedures. 	Ensure effective systems to track scaling progress; Lead development of research agenda related to the oversight of building water; supply safety. 	Collaborate with City and State agencies and other experts to advance the mission of OBWSO. 	Oversee OBWSO's budget administration and hiring. 	Represent the agency in meetings and conferences related to OBSWOs mission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</si>
  <si>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Application Support Specialist for NYC.gov of Information Technology (IT) systems and applications; reporting to the Application Development Management division.   Responsibilities will include: Provide expertise for Content Management solutions using Interwoven technologies;Design and develop TeamSite workflows based on the business process requirements; Develop TeamSite templates and forms; Develop custom components where applicable; Support and maintain existing applications when bugs are found or enhancements are needed;Design new components and applications with the Interwoven Architect;Work with the interwoven team to resolve issues/requests and escalate issues when appropriate;Perform hands-on work supporting the production and non-production TeamSite Interwoven environments; Deploy static content into different environments (TST, STG and PRD); Provision users; Create usage reports; Manage production incidents (detect, analyze, resolve and document incidents); Work with Project Managers to determine timelines and project tasks; Engage with the development teams to provide production management support input for the design of new applications using TeamSite Content Management; Ensure deliverables from the development teams have proper information for deployment; Provide technical support to development and QA teams; Keep systems patches up to date;Perform special projects and initiatives as assigned.</t>
  </si>
  <si>
    <t>The preferred candidate must possess: 4+ years of experience in a specialized role that includes implementation, support, and maintenance of large scale n-tier content management system; Proven background in the development and support of complex operational systems; Familiarity with any version-control tool like CVS or Subversion;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Ability to see tasks through to completion without significant guidance; Strong written and verbal communication skills; A team player who works well with technical and non-technical resources; 3-5 years experience in Perl/CGI/PHP, JavaScript &amp; HTML development; Proven experience with Interwoven TeamSite, LiveSite, OpenDeploy, and DataDeploy; Knowledge of Sun Solaris (or similar Unix operating system); Database experience in Oracle (or similar RDMS) &amp; the SQL language; Strong knowledge of XML; Experience with Java &amp; Web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</si>
  <si>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must be highly motivated and analytical with great communication and problem solving skills and will serve as a Senior Portal Support Engineer for NYC.gov of Information Technology (IT) systems and applications; reporting to the Application Development Management division.   Responsibilities will include: Perform hands-on work supporting the production and non-production J2EE Weblogic environments; Coordinate execution of break fixes in the production and non-production environments; Deploy releases in different environments (TST, STG and PRD); Provision users; Creating usage reports; Manage production incidents (detect, analyze, resolve and document incidents); Cross-team coordination for resolving production incidents for NYC.gov and CityShare; Work with Project Managers to determine timelines and project tasks;Engage with the development teams to provide production management support input for the design of new applications; Ensure deliverables from the development teams have proper information for deployment; Work with development team to ensure application code matches server software stacks and specifications; Work with development and QA teams in planning, documenting, coordinating and executing of operational readiness testing;Provide technical support to development and QA teams;Work with the compliance team and other key stakeholders to determine reporting and alerting needs; Prepare senior level technical reports for executive management; Keep systems patches up to date; Perform special IT projects and initiatives as assigned.</t>
  </si>
  <si>
    <t>The preferred candidate should have the following: 5+ years of experience in a specialized role that includes implementation, support, and maintenance of large scale n-tier web applications; Strong understanding of Unix, Linux, and Windows Operating systems and their utilities; Proven background in the development and deployment of complex operational systems; Familiarity with any version-control tool like CVS or Subversion; Experience with application performance monitoring tools; Knowledge of JavaScript, HTML,XML, XSL and other internet technologies;Knowledge of scripting languages: Python or JAVA; Knowledge of automated deployment tools (ANT, JIRA, etc); Basic knowledge of Configuration Management tools (Chef, Puppet, etc); Basic BEA Weblogic 8.1, 9.2 Administration Skills;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Strong communication skills; both written and verbal; Experience with object oriented development using UML;Vignette Portal 7.3, 7.4 development experience;Database experience with Oracle 9i/10g; Experience with Sun Web Server and other J2EE application server such as Tomcat, JBOSS, WebSphere.</t>
  </si>
  <si>
    <t>PROMOTIONAL OPPORTUNITY OFFICE OF CHIEF MEDICAL EXAMINER  Civil Service Title:  Criminalist					 Level:  II Title Code No:  21849			 Salary: $59,589 Office Title:  Criminalist, II	 	    			 Work Location: 421 East 26th Street Division/Work Unit:  Forensic Toxicology 			 Number of Positions: 1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Toxicology Department and specifically under the supervision of a Criminalist, Levels III and IV, incumbent is responsible for conducting the scientific analyses performed on biological specimens brought to the Forensic Toxicology Department. Typical tasks include but are not limited to the following: 	Performs toxicological analysis of biological specimens using scientific methodologies.	Reviews scientific results to ensure accuracy, reliability, and conformation to the guidelines of the Forensic Toxicology Laboratory.	Prepares critical reagents required for the correct operations of specific scientific procedures.	Ensures that all scientific analyses conducted use the scientific standards documented in the written guidelines of the regulatory agencies.	Prepares scientific reports which accurately and objectively reflect the results of scientific investigations.	Operates and maintains sophisticated equipment and prepares equipment maintenance records.	Ensures that all testing is done according to protocols and procedures set forth by accreditation standards.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</si>
  <si>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Data Associate reporting to the Human Resources Division. Responsibilities will include: Analyze, review and process payroll transaction on the 160/161 pending Pay Detail report;Verify the accuracy of the bi-weekly payroll by reviewing the 700 report;Prepare payroll summary for release of bi-weekly payroll to agency;Distribute Paychecks and other payroll related documents;Process one time payments and one time deductions;Process supplementary payroll;Approve payroll transactions;Process check refunds, EFT stops, and EFT reversals;Process direct deposit Eforms;Act as a Security Officer for various systems;Create and generate ad hoc reports;Respond to employees inquiries;Assist with special projects and initiatives as assigned.</t>
  </si>
  <si>
    <t>The successful candidate should possess the following: Timekeeping or Payroll experience;Knowledge of PMS, RMDS, Eforms/Estubs and CHRMS;Proficiency in MS Excel and Word;Excellent analytical skills, work ethic and attention to detail;Excellent verbal and written communications skills;Excellent telephone skills and a professional demeanor;Excellent customer service skills;Ability to work independently and meet deadlines;Ability to work well in a fast-paced environment;Ability to maintain confidentiality.</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</si>
  <si>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Civil Service Advisor reporting directly to the Director of Recruitment and Civil Service Administration within the Human Resources division.  Responsibilities will include: 	Serve as Subject Matter Expert (SME) regarding all aspects of Civil Service administration, advise management on civil service best practices; 	Strategically plan the administration of civil service lists and make recommendations; 	Serve as SME regarding compliance with NYS Civil Service Law and regulations; 	Stay abreast of the most recent guidelines and procedures outlined by DCAS and advise management; 	Serve as liaison to DCAS Certification, Classification, and Exam Administration units; 	Write job descriptions and justifications; 	Perform detailed analysis of civil service lists and agency certifications and use findings to create reports for management; 	Ensure candidate eligibility for appointment or promotion from civil service lists; manage the requests for civil service lists and all appointments and compliance with all civil service laws regarding appointments, disqualifications, and notifications; provide information to employees regarding civil service exam schedules;	Coordinate civil service hiring pools; enter dispositions for processing in PRISE; 	Perform other recruitment-related duties such as the creation of job postings and advertisements;	May act in the place of the Director in his or her absence.	Perform special projects and initiatives as assigned.</t>
  </si>
  <si>
    <t>The successful candidate should possess the following: 	Exceptional knowledge of civil service law;	Strong experience with the compliance and administration of civil service lists;	Experience advising management on civil service best practices;	Strong writing skills;	Expert knowledge of PRISE, PMS and NYCAPS;	Experience in labor relations or knowledge of labor relations issues related to civil service administration;	Strong familiarity with Citywide on-boarding practices and procedures.	The ability to manage multiple tasks under tight deadlines.</t>
  </si>
  <si>
    <t>Appointments are subject to Office of Management and Budget (OMB) approval OFFICE OF CHIEF MEDICAL EXAMINER  CITYWIDE JOB VACANCY NOTICE  Civil Service Title:  Criminalist			 Level:  IB Title Code No:  21849			 Salary:  $49,796 Office Title:  Fingerprint Specialist					 Work Location: 520 First Avenue, NYC Division/Work Unit:  Identifications Unit			 Number of Positions: 1 Hours/Shift:  Thirty-five hours over a seven day period; may work evenings and rotating weekend 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Forensic Investigation within the Forensic Operations Department, the selected candidate will be responsible for assisting with daily fingerprint operations.  Typical tasks include but are not limited to the following: Obtains examination quality fingerprints from deceased individuals. Performs special or advanced fingerprinting techniques to obtain fingerprints from decedents, including decomposed bodies. Submits fingerprint records for comparison against appropriate criminal and civilian databases using cardscan, livescan, and manual methods. Tracks fingerprint submissions and results Attends and participates in staff meetings and other training activities. Other duties as assigned.</t>
  </si>
  <si>
    <t>Under direct supervision of in-house engineering staff, assist in the following: Development of designs, drawings and specifications for civil engineering projects mainly consisting of water supply, sanitary and storm water drainage.  Performance of mathematical and engineering calculations, including quantity and cost estimates. Field investigations, the documentation of conditions and production of reports. Application and filing of permits such as cross-connection applications and site connection proposals. Transmittal of construction contracts and procurement of contractors. Management of engineering consultant contracts.  Technical review of engineering designs and conformity with Parks standards and procedures.  Research and development of design projects and programs.   Drafting and editing of project scopes, presentations and other documents. Technical support by assisting others in finding solutions to problems.          Management of other projects under supervision of senior staff.</t>
  </si>
  <si>
    <t>The New York City Department of Finance (DOF) - Treasury and Payment Services Division is seeking to hire two college interns to perform a debt segmentation analysis of three major judgment typed collected by the agency (business tax, parking and environmental control board debt).   The selected candidates will work closely with the Deputy Commissioner's Office and it's Chief Business Analyst.  Duties and Responsibilities will include, but are not limited to:   Conduct data analysis.  Review and analyze collected data from random samples to determine whether or not accounts     are collectible and also determine the best methods for collecting the different types of           judgements.   Handle large datasets and critically analyze statistical findings.   Respond to ad-hoc data and reporting requests.   Assist with data mining.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</si>
  <si>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Sustainability seeks to hire an Director, Construction and Field/Administrative Engineer M3 for the Office of Green Infrastructure, located in Queens, NY.   In the Office of Green Infrastructure (OGI), under direction of the Assistant Commissioner of OGI, applicant will: build and implement green infrastructure practices, build the framework for green infrastructure through standard designs, adaptive management, and experience. Applicant will represent OGI in high level meetings with other city agencies and engage other agencies in green infrastructure projects and policies.   Tasks include:  	Oversee multiple design and construction of green infrastructure contracts, include plan and specification review, and final inspection for the acceptance of green infrastructure practices	Coordinate interagency green infrastructure construction projects	Supervise engineering staff regarding assignments and workload	 Support Assistant Commissioner of OGI to develop green infrastructure design standards	Assemble and update green infrastructure specifications	Sign right-of-way green infrastructure construction plans	Assist in the planning of area-wide green infrastructure contracts in combined sewer areas citywide	Create contract mechanisms and oversee budgeting for green infrastructure design and construction contracts</t>
  </si>
  <si>
    <t>The successful candidate should possess the following:Superior oral, written and presentation skills;Demonstrated facility with negotiation and persuasion techniques;Self-motivation;Strong coaching techniques;Familiarity with unionized environments;Organized and detail-oriented;Problem-solver; Ability to identify and solve challenging problems;Analytical: ability to draw conclusions from data in a logical, systematic way;Conceptual: ability to go beyond the details and see the big picture;Results-driven: focused on achieving results that promote business success;Ability to manage multiple priorities under tight deadlines;Proven track-record of success as a team builder with demonstrated ability to lead, coach, and motivate team members;Active listening skills;Ability to work collaboratively with diverse team members Educational  Requirements;3+ years of relevant work experience related to industrial/organizational  psychology , organizational  development, training, or human resources, or in a related social science field; or equivalent;5+ years of relevant work experience related to industrial/organizational  psychology;Organizational  development, training, or human resources, or in a related social science field; or equivalent;MS Project, Visio, PowerPoint, Excel, Word, Publisher.</t>
  </si>
  <si>
    <t>The New York City Housing Authority is seeking an Operations Project Manager that will be responsible for working with local Property Management Offices and the management team to support the implementation of business improvement projects and other key initiatives. The Operations Project Manager will report to the Senior Administrator. Duties include, but are not limited to the following:          Conduct site visits at NYCHA developments to observe operating practices and make recommendations to improve the process.        Track and monitor project implementation plans at the Property Management level.        Support Operations by providing technical support on operating practices through training and policy and procedure development.        Develop and maintain Property Management related business process diagrams, workflows, risk assessments, and business cases.        Prepare training presentations, briefing documents, and other presentation materials as needed.        Oversee the evaluation and redesign of Property Management and administrative policies, procedures, and processes.        Manage the development of Property Management business process diagrams, workflows, risk assessments, and business cases for key department projects.        Serve as the point person during the implementation phase of key projects.        Coordinate process implementation with key stakeholders and staff.        Coordinate solution design and gather testing resources for future state processes.        Make recommendations for future state processes that improve effectiveness, efficiency, customer service, compliance, and other benefits as determined through the diagnostic process.        Evaluate and analyze information collected through various means.        Work with Property Management staff and tenants to implement new business practices, policies and procedures.</t>
  </si>
  <si>
    <t>Preferred Skills:	Minimum of 8years experience working with business and product owners on complex application development projects with expertise in Waterfall and Agile development methodologies.	Ability to liaise with the business user and technical community to create, functional and technical specifications on mainframe as well as consumer facing applications and websites.	Must have proven experience preparing requirements specifications, traceability matrices, As-Built documentation, doing gap analysis to identify process problems, working on process improvement flowcharts etc.	Must have basic design, Java, Java Script, .NET and fronted technologies experience to work with development team and determine the level of effort, build timelines and manage expectations.	Must be able to define test scenarios and conditions, develop complete test plans and facilitate testing according to plan in support of user acceptance and production release.	Ability to effectively manage multiple projects/tasks of varying complexities, meet deadlines, and work well under pressure.	Ability to work independently on strategic issues with developers and business users.	Participate in release planning by working with business owners to gather and articulate all of the requirements needed for a successful project implementation</t>
  </si>
  <si>
    <t>Desired Skills and Experience:  A Master's or Ph.D. in public health, epidemiology, or related field  Expertise in clinical and scientific literature related to chronic disease and related risk factors, worksite wellness, the built environment    Prior experience supervising and guiding the work of other staff is expected  Ability to handle multiple high-priority projects and assignments simultaneously, to shift fluidly among them, and to work independently, when necessary, towards creative problem solving; and   Preferred candidates should have excellent analytical and reasoning skills; strong written and oral communication skills; superior interpersonal skills  Broad medical knowledge and ability to communicate clinical concepts to non-clinical staff.</t>
  </si>
  <si>
    <t>The Bureau of Primary Care Access &amp; Planning (PCAP), in the Division of Prevention and Primary Care, at the NYC Department of Health &amp; Mental Hygiene (DOHMH) is seeking a City Research Scientist to serve as a Health Insurance Benefits Design Specialist.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populations served by the NYC Department of Health &amp; Mental Hygiene.  As part of this work, PCAP is launching a new strategic effort to impact health insurance benefit design across both public and private sectors to incentivize patient and provider behavior to meet the goals of the Bureau, Division and Agency.   Working in close collaboration with existing expertise within the Bureau regarding health insurance programs and policies and with Divisional expertise regarding chronic disease prevention and management, this position will lead and support activities related to improving population health through working to improve health insurance benefit coverage for all NYC residents.   Specific Duties &amp; Responsibilities 	Establish health insurance benefit coverage priorities as supported by evidence based research, building on expertise from throughout the Division. Areas of focus will include, but are not limited to, coverage of services to support prevention and appropriate management of chronic disease. 	Design and implement research to collect information about current coverage of priority benefits. This includes analysis of public insurance laws, policies and regulatory guidance and scans of private insurance products. 	Identify opportunities within public insurance programs and the private health insurance market to increase access to primary care and other related and appropriate services through improved benefit design. 	Create and execute plans to engage health insurance issuers, which includes securing and leading strategic meetings with health insurance issuer staff and timely follow-ups. 	Create and execute plans to engage policymakers at the state-level; this includes strategic meetings with staff that oversee the Medicaid program and the NY State of Health. 	Assist Division leadership and other staff in creating effective presentations and communications which include information related to insurance coverage research and return on investment.</t>
  </si>
  <si>
    <t>The Office of School Health (OSH) is a joint program of the Department of Health and Mental Hygiene and the Department of Education responsible for promoting the health of the 1.3 million school children enrolled in approximately 1,800 public and non-public schools in New York City. This is achieved through a combination of public health initiatives, case management, education and direct clinical services. School physicians have been serving the students of NYC for over a century.  For additional information regarding the role of the school health physician, please refer to the AAP Policy Statement  http://pediatrics.aappublications.org/content/pediatrics/131/1/178.full.pdf .  DUTIES WILL INCLUDE BUT NOT BE LIMITED TO:  	Perform mandated physical examination (new entrant, sport physical, working paper physical). 	Attend to the health needs of your assigned school community. 	Utilize the Automated Student Health Record (ASHR) to maintain adequate student record. 	Serve as a consultant to the school nurse and administration on school related health concerns. 	Support the development of school educational and prevention programs promoting the health and wellness of our students. 	Provide clinical assistance in the event of an environmental or communicable disease occurrence. 	Function as a liaison for students with community health providers to resolve school related issues. 	Support all medical initiatives established by the Office of School Health, e.g. Asthma, Reproductive health, Obesity and Diabetes initiatives. 	Stay abreast of health management policy statements and emerging research within the health community affecting alcohol health. 	Participate in School Health research activities. 	Attend mandated DOHMH and Office of School Health trainings. 	Attend all program meetings and Continuing Medical Education classes provided by the Office of School Health. 	Work within the mandates, policies and protocols of the Office of School Health. 	Maintain good public relations and communicate effectively within the school community.</t>
  </si>
  <si>
    <t>OPEN ONLY TO EMPLOYEES WHO ARE CURRENTLY SERVING AS A PERMANENT CLERICAL ASSOCIATE.  OFFICE OF CHIEF MEDICAL EXAMINER CITYWIDE JOB VACANCY NOTICE  Civil Service Title:  Clerical Associate			 Level: II  Title Code No:  10251			 Salary: $29,690 New Hire, $34,143 Incumbent  Office Title:  Clerical Associate					 Work Location: 421 E. 26th Street, NYC Division/Work Unit: Security 			 Number of Positions: 1 Hours/Shift:  Thirty-five hours over a five day work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Typical tasks include but are not limited to the following: Prepares reports from data compiled and records as it relates to the department.  Prepares a variety of material such as interoffice communications, correspondence, requisitions, forms, statistics, curriculum projects, instructional materials, specifications, and reports of a routine or special nature Effectively uses word-processing, database(s), software and applications in the course of assigned duties. Maintains records of expenditures, monitor budget accounts and cumulative balances for designated budget categories Orders materials, supplies and equipment; maintains records of purchase orders; invoices and expenses to date, and inventories and logs as they arrive Establishes and maintains a variety of records, logs, and filing systems pertaining to area(s) of responsibility Arranges and schedules a variety of meetings; notifying participants, confirming dates and times, reserving meeting sites, and preparing materials needed at the meetings.   Maintains accurate and detailed calendar of events, due dates, and schedules related to the department or program and its services to ensure proper tasks and activities occur as scheduled Prepares reports from data compiled and records kept as it relates to the department or program Receives, opens, and distributes incoming and outgoing mail; initiates and/or transmits inter-office memos, notices Receives, reviews, and verifies documents, records and forms for accuracy and completeness to applicable rules, regulations, policies, and procedures Assists other support staff with assigned functions as needed; may oversee and direct the work of temporary support staff or student assistants Operates/maintains standard office equipment including a microcomputer, typewriter, calculator, fax machine, copier, printer, and other related peripheral equipment Other duties as required.</t>
  </si>
  <si>
    <t>The preferred candidate should possess the following:  	At least ten years of on-the-ground professional experience conducting and/or overseeing investigations related to criminal justice, law enforcement or police accountability issues, including at least three years of employment at a law enforcement agency;	Strong familiarity with police procedures, and in particular, the policies and operations of the New York City Police Department;	Practical understanding of and appreciation for police accountability issues;	Strong writing and oral presentation skills to communicate investigative findings and analysis in an objective, clear, effective and compelling manner;	The ability to work with multidisciplinary teams, comprised of investigators, attorneys, policy analysts, and auditors, and to comprehend complex legal issues, statistical data, and policy issues;	At least three years in a supervisory, managerial or executive capacity overseeing junior staff; 	Effective problem solving abilities and excellent judgment;	Superb organizational and people management skills;	Ability to function, exhibit flexibility, and thrive in a dynamic work environment; 	Familiarity with New York City a plus.</t>
  </si>
  <si>
    <t>PROMOTION OPPORTUNITY  Civil Service Title:  Criminalist			 Level:  IV Title Code No:  21849			 Salary:  $85,716 Office Title:  Criminalist, IV						 Work Location: 421 East 26th Street Division/Work Unit:  Forensic Biology			 Number of Positions: 4 Hours/Shift:  Thirty-five hours over a seven day period; rotating holidays. Tuesday-Saturday work schedule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Biology Department and in addition to the duties and responsibilities of Criminalist III, performs professional and complex work in collection of evidence on site and in chemical, biological and physical laboratory analysis of evidentiary material. Typical tasks include but are not limited to the following: Will supervise and train less experienced Criminalists Supervise a POD of Criminalists involved in evidence collection on site and in complex scientific analyses of evidentiary material and specimens. Schedules and conducts training of subordinates Criminalists in new methods and techniques regarding evidence collection, preservation and analyses. Reviews subordinates laboratory reports, implements and maintains the quality control program within the laboratory; directs the maintenance of laboratory equipment and/or calibrates analytical instruments. Liaisons with other agency units, other governmental agencies, investigators, and outside representative regarding laboratory results and reports. Evaluates testimony of subordinates at court trials; serves as specific representative and testifies in court as a qualified expert witness. Monitors technical developments and trends in the forensic field. Other duties as assigned</t>
  </si>
  <si>
    <t>**OPEN TO PERMANENT ADMINISTRATIVE MANAGERS ONLY. YOU MUST CLEARLY STATE YOUR CIVIL SERVICE STATUS ON YOUR RESUME OR COVER LETTER. ALL OHTER CANDIDATES WILL NOT BE SELECTED.  The Bureau of Environmental Sciences and Engineering (ESE) is looking to hire a Program Support Administrator for the newly created Office of Building Water Supply Oversight (OBWSO).  They will be responsible for carrying out the goals of the program which will be to prevent illness caused by poorly maintained and managed building water supply and distribution systems in more than 10,000 New York City buildings. As Program Support Administrator the candidate will provide oversight to the Administrative Staff in a program that will be responsible for implementing the first proactive inspection program for cooling towers in the United States; educating building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Proposed Duties: 	Supervising compliance staff performing form review, data entry, communication, correspondence and other clerical activities. 	Assisting in the development of guidance to building owners/managers (by phone, e-mail and writing) in submitting forms and material to meet  regulatory requirement. 	Monitoring and evaluating all aspects of the OBWSO compliance unit, including the development and tracking of critical operations and compliance performance indicators and ensuring customer satisfaction. 	Collaborating with all pertinent field and analytic staff to ensure the proper and timely flow of information on field operations and compliance statuses. 	Supporting day-to-day office function, such as recommending an inventory of supplies and materials.</t>
  </si>
  <si>
    <t>The Bureau of Environmental Sciences and Engineering (ESE) is looking to hire an Logistics Coordinator in the newly created Office of Building Water Supply Oversight (OBWSO). This individual will be responsible for carrying out the goals of the program which will be to prevent illness caused by poorly maintained and managed building water supply and distribution systems in more than 10,000 New York City buildings. As Logistics Coordinator individual will oversee the management of all field sampling supplies to all field inspectors as they conduct inspections of building water supply and distribution systems in a program that will be responsible for implementing the first proactive inspection program for cooling towers. Individual will also coordinate accessioning and delivery of bacteriological and water quality samples to the New York City Public Health Laboratory and other private laboratories as necessary.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Critical Statement Pursuant to the enacted amendment to Local Law (i.e., Article 317 of Chapter 3 of Title 28), DOHMH is responsible for enforcing building owner compliance with inspecting, cleaning, disinfecting, and testing of cooling towers.  This position is part of FY2016 Cooling Tower Enforcement New Needs, which is critical to being in compliance with aforementioned amendment.  Proposed Duties:	Supply field staff with appropriate and adequate sample collection containers for the collection of water and swab samples and associated supplies for building water supply inspections and emergency response by staff;	Ensure field sampling equipment is properly maintained and stored;	Maintain accurate and up to date inventory of all sampling supplies and associated equipment; 	Responsible for sample accessioning and processing before delivery to the appropriate laboratory;	Co-ordinate with appropriate laboratory regarding quantity, delivery date and time of field samples;	May perform special field inspections requiring a high degree of technical knowledge or assist field inspections when needed;	Prepare technical protocols and Standard Operating Procedures for sample collection and sample storage during sample transport; 	Coordinate with field staff supervisors to determine upcoming field sampling needs based on field inspection schedule; 	Assist in the technical training of field staff;	Assist Program staff and other agency staff as requested on the proper operation and use of sampling equipment;	Troubleshoot and resolve technical issues.</t>
  </si>
  <si>
    <t>** OPEN ONLY TO EMPLOYEES WHO ARE CURRENTLY SERVING A PERMANENT PRINCIPAL ADMINISTRATIVE ASSOCIATES.  YOU MUST CLEARLY STATE YOUR CIVIL SERVICE STATUS ON YOUR RESUME OR COVER LETTER.  ALL OTHER CANDIDATES WILL NOT BE CONSIDERED.   The Bureau of Environmental Sciences and Engineering (ESE) is looking to hire two Principal Administrative Associates for the newly created Office of Building Water Supply Oversight (OBWSO).  They will be responsible for carrying out the goals of the program which will be to prevent illness caused by poorly maintained and managed building water supply and distribution systems in more than 10,000 New York City buildings.  As Principal Administrative Associates they will provide supervision to clerical staff who will perform various administrative duties necessary to the function of a program that will be responsible for implementing the first proactive inspection program for cooling towers in the United States; educating building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Critical Statement Pursuant to the enacted amendment to Local Law (i.e., Article 317 of Chapter 3 of Title 28), DOHMH  is responsible for enforcing building owner compliance with inspecting, cleaning, disinfecting, and testing of cooling towers.  This position is part of FY2016 Cooling Tower Enforcement New Needs, which is critical to being in compliance with aforementioned amendment.  Proposed Duties	Supervising staff performing form review, data entry and other clerical activities. 	Providing guidance to building owners/managers (by phone, e-mail and writing) in submitting forms and material to meet  regulatory requirement. 	Ensuring that cases that are identified and referred for follow-up are adequately addressed. 	Monitoring the logs and/or records of communications with building owners/manager. 	Supporting day-to-day office function, such as maintaining inventory of supplies and materials. 	Support administration of budget and personnel hiring.</t>
  </si>
  <si>
    <t>**OPEN TO PERMANENT ADMINISTRATIVE MANAGERS ONLY. YOU MUST CLEARLY STATE YOUR CIVIL SERVICE STATUS ON YOUR RESUME OR COVER LETTER. ALL OHTER CANDIDATES WILL NOT BE SELECTED.  The Bureau of Environmental Sciences and Engineering (ESE) is looking to hire an Assistant Director, Data Analytics and Compliance in the newly created Office of Building Water Supply Oversight (OBWSO).  The incumbent will be responsible for carrying out the goals of the program which will be to prevent illness caused by poorly maintained and managed building water supply and distribution systems in more than 10,000 New York City buildings. As an Assistant Director the candidate will provide oversight to the Data Analytics and Compliance staff  in a program that will be responsible for implementing the first proactive inspection program for cooling towers in the United States; educating building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Proposed Duties: 	Supervise the data analytics and compliance staff  in the development of reports and compliance review for building owners/ managers to meet regulatory requirements.  	Monitoring and evaluating all aspects of the OBSWO compliance unit, including the development and tracking critical operations and compliance performance indicators and ensuring customer satisfaction. 	Establish, manage and maintain data indicators and reporting platforms for monitoring and evaluating trends and tracking of regulatory enforcement activities.  	Assist in the development of data maintenance, governance processes and procedures for field inspection program.   	Coordinate with IT consultant in the developing and overseeing functional requirements for hand-held data inspection system, online queries and mapping systems;. 	Collaborating with all pertinent field and analytic staff to ensure the proper and timely flow of audit information.  	Assist in development of data acquisition and analysis tools and management strategies to support research studies and program initiatives. 	Conduct policy analysis, regulatory assessment and evaluation of legislation.     	Provide technical support to ensure timely and correct bidirectional flow and use of data among external agencies including, but not limited to Office of Administrative Tribunal, Department of Buildings, and State Department of Health and Laboratories . 	Perform the activities involved in tabulating statistical reportable program data, generate summary reports and maintain vital statistical information necessary for monthly reports, and quarterly indicators for program administration reports.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</si>
  <si>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must be highly motivated and analytical with great communication and problem solving skills and will serve as a Portal Support Engineer for NYC.gov of Information Technology (IT) systems and applications including NYC Business; reporting to the Application Development Management division.   Responsibilities will include: Hands-on work supporting the production and non-production J2EE Weblogic environments; Coordinate execution of break fixes in the production and non-production environments; Deploy releases in different environments (TST, STG and PRD); Provision users; Create usage reports; Manage production incidents (detect, analyze, resolve and document incidents); Cross-team coordination for resolving production incidents for NYC.gov and CityShare; Work with Project Managers to determine timelines and project tasks; Engage with the development teams to provide production management support input for the design of new applications; Ensure deliverables from the development teams have proper information for deployment; Work with development team to ensure application code matches server software stacks and specifications; Work with development and QA teams in planning, documenting, coordinating and executing of operational readiness testing;Provide technical support to development and QA teams; Work with the compliance team and other key stakeholders to determine reporting and alerting needs; Prepare senior level technical reports for executive management; Keep systems patches up to date; Perform on special IT projects and initiatives as assigned.</t>
  </si>
  <si>
    <t>The successful candidate should possess the following: 5+ years of experience in a specialized role that includes implementation, support, and maintenance of large scale n-tier web applications; Strong understanding of Unix, Linux, and Windows Operating systems and their utilities; Proven background in the development and deployment of complex operational systems; Familiarity with any version-control tool like CVS or Subversion; Experience with application performance monitoring tools; Knowledge of JavaScript, HTML,XML, XSL and other internet technologies; Knowledge of scripting languages: Python or JAVA; Knowledge of automated deployment tools (ANT, JIRA, etc); Basic knowledge of Configuration Management tools (Chef, Puppet, etc); Basic BEA Weblogic 8.1, 9.2 Administration Skills;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Strong communication skills; both written and verbal; Experience with object oriented development using UML; Vignette Portal 7.3, 7.4 development experience;Database experience with Oracle 9i/10g; Experience with Sun Web Server and other J2EE application server such as Tomcat, JBOSS, WebSphere.</t>
  </si>
  <si>
    <t>The New York City Department of Health and Mental Hygiene (DOHMH), a recognized leader and innovator in public health and mental hygiene services, seeks a dynamic Health Services Manager, MI to join its challenging, fast-paced Bureau of Operations as a Facility Manager for Jamaica Health Center.  The Bureau of Operations is responsible for Citywide management of the District Health facilities in all five boroughs which comprise over 300,000 square footage of property. Bureau of Operations provides infrastructure and general business services to the agency, in order to support effective and efficient delivery of public health services. The Bureau of Operations provides key, vital support services to the Department including but not limited to the Public Health Laboratory and the District Health Centers throughout the five boroughs. The proposed incumbents will have oversight of and spearhead various facilities within geographic areas within the five boroughs.   Duties will include but not be limited to: 	Oversee and facilitate the administrative and operational activities of the assigned facilities.  	Coordinate, manage, direct and evaluate the activities of the District Health facilities in the administration of non-medical components of health care delivery, including equipment maintenance, cleaning and security of the facility; biological and environmental maintenance of laboratory safety, and maintenance of adequate inventory of equipment and supplies on site.  	Evaluate maintenance and custodial needs and, monitor performance of maintenance and custodial functions pertaining to all levels of facility upkeep. 	Serve as the agency liaison to DDC and private contractors for capital and non-capital renovation projects in assigned facilities. 	Provide consultative services to building tenants regarding renovations; take leadership in facility management, code compliance of city owned building and leased site, and management of capital projects. 	Establish, refine and monitor other systematic measures of program effectiveness and efficiency. 	Analyze Federal, State and City legislation as it relates to Article 28, OSHA and PESH guidelines. 	Other duties as mandated by the Regional Manager, Director of Operations and/or the Assistant Commissioner for the Bureau of Operations.</t>
  </si>
  <si>
    <t>The Office of Payroll Administration (OPA), Citywide Systems &amp; Support Division, seeks to appoint a Payroll Systems Analyst to work in the Citywide Payroll Systems Maintenance group.  Under general supervision, with considerable latitude for independent initiative and judgment, the Payroll Systems Analyst will be responsible for data analysis, configuration updates, and payroll system support.  Examples of typical tasks:	Evaluate and interpret City Collective Bargaining agreements to determine system impacts and any required table updates;  	Understand business processes; diagnose complex problems involving systems, operations and software and act as a liaison between users from all City agencies, oversights, management and developers on system issues;	Obtain data from existing systems to assist with data analysis; validate data from external sources, testing, uploading; 	Maintain data security and internal controls of environment to adequately protect agency assets and records and; 	Perform special projects as required.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</si>
  <si>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Proxy Engineer reporting to the IT Services Division.  Responsibilities will include: Architect and support internet access for a Multi-Tenant environment and other related areas;Oversee all aspects of system integration, server, infrastructure, performance; Install, configure redundant systems as well as documentation related to, but not limited to, all of the above; Create specifications and technical documentation;Develop system and technical documentation for knowledge transfer for selected employees from internal units; Serve as a lead on Windows Security Issues - Bluecoat Proxy, FTP, Internal Projects and Complexed Issues; Document Bluecoat architecture within DoITT and troubleshooting steps; Manage the Bluecoat proxies, reporting server for all of DOITT and agency connections;Troubleshoot, update and resolve desktop issues relating to Bluecoat Internet proxy &amp; Wintel hosting services;Troubleshoot problems with internet connectivity and ensure the environment is patched and up-to-date w/latest security patches;Support clients requests/issues (e.g. restore FTP files via NetBackup, application patching via change control);Support FTP connections;Create, manage and support all FTP connections via our FTP server;Adhere to all established change control procedures and policies;Follow up with customers after request completed successfully and documents it in ticketing systems;Fulfill and resolve client requests and issues in a timely manner;Perform special projects and initiatives as assigned.</t>
  </si>
  <si>
    <t>The preferred candidate should possess the following: Excellent working knowledge of Microsoft Applications and Services (IIS 6.0, DNS/DHCP, WINS);Excellent working knowledge to deploy, install, configure and manage Blue Coat ProxySGs appliance for authentication services, granular policy development with the Visual Policy Manager (VPM), enable;Knowledge and experience with On-proxy content filtering, utilize custom logging features, plus reporting options for visibility into all web communications using Blue Coat Reporter; Good understanding of Active Directory delegation and security models; Working knowledge VMware ESX or Hyper-V technology; Experience managing production Windows servers used to support multiple mission-critical initiatives; Working knowledge of Microsoft enterprise technologies such as SQL Server, Exchange, etc; Advanced knowledge of Microsoft operating platforms and Office applications.</t>
  </si>
  <si>
    <t>OFFICE OF CHIEF MEDICAL EXAMINER CITYWIDE JOB VACANCY NOTICE  Civil Service Title: City Medical Examiner				 Level:  I Title Code No:  53859							 Salary: $131,556 - $169,165 Office Title:  N/A				     			 Work Location: Citywide Division/Work Unit: Forensic Pathology		            		 Number of Positions: 6 Hours/Shift: 37.5 hours per week; including holidays, and weekends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direction, with latitude for the exercise of independent initiative and judgment, investigates cases of sudden, unexpected, suspicious and violent deaths. Duties include but are not limited to: 	Orders the body to the Medical Examiner's Office for autopsy or other purposes indicated by circumstances.	Performs autopsies when indicated.	Carries out necessary histological examinations of tissues and other microscopic examinations.	Selects organs and tissues for toxicological examinations and materials for serologic examinations.	Prepares reports on the results of investigations and examinations, and promptly files the reports in the Office of Chief Medical Examiner.	Certifies the cause of sudden deaths, unexpected deaths and deaths resulting from violence; certifies such causes on the basis of the complete findings of the postmortem and related examinations.	Testifies before grand juries and in court as an official of the Office of Chief Medical Examiner.	Reports the findings of deaths reported to the Office of Chief Medical Examiner to proper official agencies as required by applicable law.	Investigates applications for cremation.	Provides consultations in neuropathology or pediatric pathology for other pathologists serving in the Office of Chief Medical Examiner. .</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</si>
  <si>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Systems Access Management Engineer reporting to the IT Services Division. Responsibilities will include:	Serve as the lead on Privileged Identity Manager (PIM) from CA (formerly called Control Minder) solution;	Manage and support the CA PIM infrastructure in addition to management of the controlled access to privileged users to reduce risk of compliance failures; 	Work with the business and IT on the development and implementation standardized processes to manage privileged user, system, service, and shared accounts within the PIM solution; 	Create, manage, and oversee the privileged access control policies and corresponding roles and responsibilities of privileged account owners;	Provide guidance on compliance with privileged access policies; 	Coordinate the expansion of the functions available in the PIM solution throughout the Enterprise; 	Advanced troubleshooting of Identity and Access Management Systems;	Perform special projects and initiatives as assigned.</t>
  </si>
  <si>
    <t>The preferred candidate should possess the following: 	Previous Identity and Access Management Experience for provisioning, workflow, integration and access controls; 	3+ years of IT experience with IDM technology or 10+ years of combined IDM and experience engineering Active Directory;	3+ years of experience with CA tools such as IdentityMinder, SiteMinder and GovernanceMinder;	Certified Information Systems Security Professional (CISSP).</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</si>
  <si>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Application Support Specialist for NYC.gov of Information Technology (IT) systems and applications; reporting to the Application Development Management division.  Responsibilities will include:Provide expertise for Content Management solutions using Interwoven technologies;Design and develop TeamSite workflows based on the business process requirements;Develop TeamSite templates and forms;Develop custom components where applicable; Support and maintain existing applications when bugs are found or enhancements are needed' Design new components and applications with the Interwoven Architect;Work with the interwoven team to resolve issues/requests and escalate issues when appropriate;Work supporting the production and non-production TeamSite Interwoven environments;Deploy static content into different environments (TST, STG and PRD);Provisioning users and create usage reports;Manage production incidents (detect, analyze, resolve and document incidents);Work with Project Managers to determine timelines and project tasks;Engage with the development teams to provide production management support input for the design of new applications using TeamSite Content Management;Ensure deliverables from the development teams have proper information for deployment;Provide technical support to development and QA teams; Keep systems patches up to date;Perform special projects and initiatives as assigned.</t>
  </si>
  <si>
    <t>The preferred candidate should possess the following: 4+ years of experience in a specialized role that includes implementation, support, and maintenance of large scale n-tier content management system; Proven background in the development and support of complex operational systems; Familiarity with any version-control tool like CVS or Subversion;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Ability to see tasks through to completion without significant guidance;Strong communication skills, both written and verbal;Ability to work well with technical and non-technical resources;3-5 years experience in Perl/CGI/PHP, JavaScript &amp; HTML development;Proven Experience with Interwoven TeamSite, LiveSite, OpenDeploy, and DataDeploy; Knowledge of Sun Solaris (or similar Unix operating system);Database experience in Oracle (or similar RDMS) &amp; the SQL language;Strong knowledge of XML;Experience with Java &amp; Web Services.</t>
  </si>
  <si>
    <t>Under supervision with latitude for the exercise of independent initiative and judgement will be responsible for the design, programming, implementation, enhancement, documentation and maintenance of Database Management Systems, Custom Applications and/or related software functions in a unit engaged in complex system development work.  In a multi-programming computer system, serves as a manager and architect of database platforms and systems in addition to manage and mentor staff performing complex staff work. Work involves managing the application development and data management team, modeling and designing complete database management systems, work with the management and business stake holders to come up with solutions to application development and reporting needs, will participate in the development of innovative strategies to enable better data integration across multiple domains within the Agency and the city. Lead the BIT and Analytics team, incorporate business intelligence solutions, dashboards, drill-down replacing manual reporting and full automation of the reporting and analytics functions.  Lead efforts to facilitate seamless integration re-platforming mainframe legacy application to PeopleSoft ERP on schedule by entering team in all subject areas.  Design and guide entire data conversion effort, as well as, conducting program and technical reviews with core team and user community, completed requirements study, managed and prioritized new projects and project requirements via change order process.  Liaise with executive business leaders, designed and documented the integration roadmaps and plan for key operations systems with full suite of business systems. Design and Model Cutting-edge, customer facing application development replacing legacy desktop applications for web-based data access and collaboration, introduced mobile applications and reporting identify and consolidate multiple data and reporting systems. Identify and improve technology infrastructure to avoid working with obsolete technology which are not supported by vendors. Strategic Planning of Enterprise-wide Data warehouse Development, Business Intelligence Reporting, Application Development Using Informatics, OBIEE, Oracle 11G and support of the applications, lead the report dashboard development for the business units within the Agency. Spearhead and deliver high-priority enterprise wide projects like Mobile Reporting, Big-Data initiatives with new governance standards, develop SOPs around project portfolio to manage new requests, increased reliability, expanded performance and cut support expenses. Develop Database Architecture/Design/Data Deliver/ Reporting across multiple data sources (structured, semi-structured), balancing the need for access against security and performance requirements. Develop a model management strategy in support of enterprise reuse and data-sharing objectives; Ensured focus on information/data quality for the Data Warehouse by developing and publishing data standards such as a common business vocabulary, naming conventions, data standards, transformation rules and related enterprise consistency specifications.</t>
  </si>
  <si>
    <t>Reporting to the Senior Project Manager in the Division of Policy, Planning, and Measurement, the Project Manager will play a key role in executing ACS initiatives focused on policy and practice reforms. The Project Manager will combine insights gleaned from fieldwork and organizational analysis to improve systems and practice across divisions and the child and family services sector. This will include supporting planning and implementation of new initiatives; developing recommendations to support policy formulation and practice reform; and integration of services to support families and strengthen communities. The Project Manager will perform various duties including but not limited to: 	In partnership with ACS leadership, develop and oversee actionable and strategic project plans for complex, high-impact initiatives.	Coordinate and collaborate with others inside and outside of ACS to implement key initiatives. 	Critically assess operational areas to identify issues and recommend effective strategies to integrate and streamline operations and services. 	Draft summary write-ups and more comprehensive reports to document insights gathered from operational analyses. 	Prepare documents, make presentations, and guide goal-oriented meetings with key stakeholders across ACS divisions. 	Perform field research and provide analytic and logistical support to projects.</t>
  </si>
  <si>
    <t>The successful candidate must have a broad range of skills, but above all, they must be curious, flexible thinkers who love learning new things and tackling challenges on a daily basis. In addition, the preferred candidate should possess the following: Proven experience in working effectively at the senior management level with internal and external stakeholders and constituencies.Applied experience with the design and implementation of pilot projects, human-centered design, and/or research methods and design.Strong oral and written communication skills, including the ability to translate complex ideas into easy to understand languageSubstantial interest and curiosity regarding the policy and operations of the City of New York.Strong organizational skills, including attention to detail Ability to balance competing priorities, complex situations and tight deadlinesAbility to think outside of the box and develop novel strategies for problem-solvingAbility to distill complex material into actionable recommendations An ideal candidate is energetic and resourceful, organized and results-oriented; a selfstarter and team player</t>
  </si>
  <si>
    <t>We are looking for a highly motivated and productive public health professional to be a part of an internationally-renowned bureau.   The Research Scientist will report to Research and Evaluation staff.  The qualified candidate will be responsible for participating in the development and implementation of research and program evaluation activities to support public health programs and policies designed to reduce the burden of chronic disease and tobacco use in New York City.    Key Responsibilities include:   Working closely with other Bureau staff to ensure that research and evaluation activities are aligned with bureau goals.   Supporting implementation of evaluation plans for the Bureau's programs and policies. Ensuring the rigor of study designs and the integrity of data collection and analysis.   Working with the unit staff to coordinate core unit activities including surveillance, data management and analysis, preparation of summary tables, figures, and maps.   Assisting in the development of analytic plans; analyzing data in support of bureau research and program evaluation efforts, as needed.   Drafting reports and presentations for internal and external audiences.   Contributing to the preparation of grant requests to support unit and bureau efforts, as opportunities arise.   Identifying and developing opportunities for collaboration with internal and external researchers and stakeholders.   Drafting and coordinating submission of peer-reviewed articles and other reports.   Providing additional research, evaluation and analytic support as necessary for bureau programs.</t>
  </si>
  <si>
    <t>Desired Skills and Experience:  3 years' experience in public health practice   A Master's or Ph.D. in epidemiology, public health or related field   Expertise in managing, cleaning, analyzing, and reporting on quantitative data, including large datasets, is essential   Preferred candidates should have excellent analytical skills and reasoning; strong written and oral communication skills  Experience utilizing mixed methods, including qualitative data; and a general appreciation for data quality.</t>
  </si>
  <si>
    <t>Preference given to candidates possessing: 	Ten or more years of active engineering experience, including experience in all stages of the capital contract process from registration through close-out and in the review of change orders, plans and reports.	Proven supervisory experience managing a team of engineers involved in the planning and scheduling of design, construction support, Resident Engineering Inspection and construction work 	Experience supervising engineering consultants 	Accounting background or similar	A record of effective problem solving when dealing with complex issues and multiple stakeholders	Experience in New York City, New York State and Federal government contract procurement policies and procedures</t>
  </si>
  <si>
    <t>NYC Department of Finance (DOF) is responsible for administering the tax revenue laws of the city fairly, efficiently, and transparently to instill public confidence and encourage compliance while providing exceptional customer service.  The Finance Information and Technology Division delivers information and technology solutions that the Agency's needs to achieve results. As a team lead, the selected candidate will be responsible for the design, implementation, and support of operational and Business Intelligence (XIR3.0 &amp; higher) reporting. The primary function of this position will be to design and develop Business Objects universes and reports for various parts of the business based on business requirements. The selected candidate will develop dashboards that will facilitate business decisions made by management. The dashboards should be able to perform standard or ADHOC data analysis.  Responsibilities and duties will also include, but not be limited to:   Translating business requirements into technical deliverables, assigning work to team    members as well as monitoring progress.  Providing technical assistance as needed; educating and mentoring users in the use of    BOXI.  Planning and performing all BOXI deployment and upgrades and maintaining the Business    Objects infrastructure (server installation, configuration and tuning) and administration, thus    providing continuous and quality service to the business community.  Making architectural decisions about the Business Objects environment in order to optimize it    and guarantee successful implementations. Must also be highly self-motivated and directed.</t>
  </si>
  <si>
    <t>The successful candidate will have:  Proven experience with business and technical requirements analysis, verification, and methodology development. Demonstrated project management skills and project management software skills, including planning, organizing, and managing resources. Understanding of application development and software development life cycle concepts. Strong negotiation and conflict management skills;  Excellent written and verbal communication skills, with strong organizational and analytical skills and the ability to effectively present information.</t>
  </si>
  <si>
    <t>Candidates must possess one of the following Professional/vendor certification(s):	Querying MS SQL Server 2012 Certification 	Oracle Database 11g: SQL Fundamentals	ITIL v3	Remedy Skilled Professional (RSP)</t>
  </si>
  <si>
    <t>GRANT FUNDED FOR TWO YEARS   OFFICE OF CHIEF MEDICAL EXAMINER CITYWIDE JOB VACANCY NOTICE  Civil Service Title:  Laboratory Helper			 Level:  II Title Code No:  82107			 Salary:  $33,590 Office Title:  Laboratory Helper						 Work Location: 421 East 26th Street, NYC Division/Work Unit:  Forensic Biology 			 Number of Positions: 1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supervision, selected candidate will be responsible for the following tasks but are not limited to the following: 	Assists in the preparation of laboratory samples.	Sorts and numbers samples and specimens.	Operates lab equipment as directed.	Set up laboratory benches as directed	Assists in research projects and laboratory experiments.	Maintain and distribute supplies and equipment</t>
  </si>
  <si>
    <t>NYC Department of Finance (DOF) is responsible for administering the tax revenue laws of the city fairly, efficiently, and transparently to instill public confidence and encourage compliance while providing exceptional customer service.  The Information and Technology Division delivers information and technology solutions that the Agency's needs to achieve results.  The Systems Modernization Unit-Property Tax System (PTS PMO), is responsible for the installation of a modern property tax system.  The PTS unit, is seeking a highly motivated Intern who is energetic, an analytical thinker, comfortable with modern technology, and enjoys working as part of a team.  Responsibilities include, but are not limited to:  Prepare communication tools Obtain status from business and technical teams Collect and analyze data Document research findings Support other program management activities</t>
  </si>
  <si>
    <t>NYC Department of Finance (DOF) is responsible for administering the tax revenue laws of the city fairly, efficiently, and transparently to instill public confidence and encourage compliance while providing exceptional customer service.  The Department of Finance seeks interns for the summer of 2016 within the Sheriff's Office. The selected candidates will work in a variety of areas to support contraband tobacco diversion investigations and handle case support assignments including researching and analyzing information drawn from a variety of databases.   The intern's responsibilities will include, but but not limited to:   Prepare comprehensive reports based on trends and patterns developed from intelligence data     to brief internal staff and support investigative activities.  Collecting, analyzing and developing intelligence on the emerging trends, patterns, issues.  Participate with on going deed fraud cases.  Data entry as needed.</t>
  </si>
  <si>
    <t>NYC Department of Finance (DOF) is responsible for administering the tax revenue laws of the city fairly, efficiently, and transparently to instill public confidence and encourage compliance while providing exceptional customer service.  The Department of Finance - Citywide Payments &amp; Receivable Services (CPRS) Division is charged with facilitating customer enhanced services, best practices, and administrative savings across the City for all payment-related activity.  The division seeks a dynamic, motivated detail-oriented individual to work with the CPRS team.  The position supports the overall mission of CPRS and will be involved with multiple projects and tasks at any given time, many of which will require multi-divisional and/or multi-agency coordination.  The Intern's Responsibilities will include:   Supporting the team on cost analysis, contract management, development of measurable     performance indicators, and providing feedback on user interfaces.</t>
  </si>
  <si>
    <t>NYC Department of Finance (DOF) is responsible for administering the tax revenue laws of the city fairly, efficiently, and transparently to instill public confidence and encourage compliance while providing exceptional customer service.  Treasury and Payment Services/Payment Operations Division, is responsible for communicating amounts due, processing payments, maintaining quality control of Department records and delivering quality customer service to individuals seeking information on making payments or receiving refunds, performs account adjustments and responds to inquiries from the public relating to refunds. Payment Operations division, is seeking a highly motivated Intern who is energetic, an analytical thinker, comfortable with modern technology, and enjoys working as part of a team.  The Division is seeking a Summer College Intern to be responsible for:   Working on the Business Tax System (BTS) project.  Performing BTS data entry and ECB clean up.   Assisting the BTS and ECB project manager and team with reviewing test plans, test cases and     procedures as well as additional functions as needed.</t>
  </si>
  <si>
    <t>The successful candidate must have a broad range of skills, but above all, they must be curious, flexible thinkers who love learning new things and tackling challenges on a daily basis. In addition, the preferred candidate should possess the following:Experience with design, development, deployment and support of data warehouses. Hands-on experience with relational database design and implementation is strongly desired;Experience developing and maintaining data management policies, procedures, standards and guidelines;Strong knowledge of current and emerging technologies, technology directions and strategic application to business needs;Substantial interest and curiosity regarding the policy and operations of the City of New York; Strong leadership skills and the ability to work effectively with business managers, IT engineering and IT operations staff;Ability to balance competing priorities, complex situations and tight deadlines; Ability to think outside of the box and develop novel strategies for analysis; Ability to distill complex material into actionable recommendations; Excellent written and oral communication skills; An ideal candidate is energetic and resourceful, organized and results-oriented; a selfstarter and team player; Comfortable interfacing with senior management and stakeholders.</t>
  </si>
  <si>
    <t>NYC Department of Finance (DOF) is responsible for administering the tax revenue laws of the city fairly, efficiently, and transparently to instill public confidence and encourage compliance while providing exceptional customer service.  The Tax Audit &amp; Enforcement Division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One function of the Audit Case &amp; Reporting Unit (ACAR UNIT) is to monitor Audit staff productivity and associated City revenue.  This is performed through Reporting and Analytics. Data is currently reportable via 3 methods: PASS application (BOXI Reports), BTS Cubes, and manually reported data from the Metro Unit.  Data is obtained from the 3 sources and merged monthly into one consolidated report.  This process will continue until all data is obtainable in BTS.  The Division is seeking a Summer College Intern to be responsible for:    Assisting current staff in the merging of current PASS and new Gentax Reports, through     testing and a validation process.    Assisting in printing and distribution of reports, printing and organizing documents, and     addressing other unit needs.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</si>
  <si>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Network Design Engineer reporting to the IT Services Division. Responsibilities will include:	Review and evaluate software and network design issues, ensure efficient data flow, scalability, cost-efficiency, and application needs; 	Design and code router/switch configurations; 	Implement new processes/functions on routers and switches, including but not limited to QoS, multicasting, NTP, VLAN configurations, TACACS, HSRP, Content Networking, and advanced network routing; 	Provide advanced-level technical assistance for network problem as reported to the Citywide Service Desk; 	Document problem tickets regarding the resolution of problems; 	Provide advanced network assistance in new project development; 	Perform special technology projects and initiatives as assigned.</t>
  </si>
  <si>
    <t>Candidates must possess at least one of the following Professional/vendor certification(s):	Cisco Certified Network Professional (CCNP)	Cisco Certified Design Professional (CCDP)</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</si>
  <si>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Backup Administrator reporting to the IT Services Division. Responsibilities will include:Maintain the day to day operations of the backup environment;Serve as the initial escalation for Backup Operators troubleshooting client issues;Work with internal and external support teams to troubleshoot backup failures on vmWare, Unix, Linux, Windows, Exchange, Mainframe, SQL, Oracle and NAS clients;Monitor and resolve issues with the backup infrastructure including StorageTek Tape Libraries, Data Domain and Symantec Backup Disk Appliances, Unix/Linux servers and Windows servers;Perform data restores and other requests in a complex multi-tenant computing environment;Communicate with customers by phone and email in a professional manner;Maintain a ticket tracking queue and ensure all tickets are updated with proper documentation and addressed within Service Level Agreement standards;Understand and optimize the use of deduplication software and hardware;Maintain and write new scripts using PowerShell and Perl;Troubleshoot and write new SQL queries for reporting and vSphere integration;Compile multiple data sources to generate reports on errors, capacity, deduplication, transfer rates, etc; Maintain up-to-date documentation about the backup environment;Work closely with senior members of the Backup and recovery team to resolve and document complex issues;Assist team members in planning and executing various projects and migrations;Perform special technology projects and initiatives as assigned.</t>
  </si>
  <si>
    <t>The preferred candidate should possess the following:5+ years  experience as a Backup Administrator working with vSphere in a mixed OS environment with a minimum of 1000 VMs;Certification in NetBackup 7 or higher;Experience using and troubleshooting Veritas NetBackup software;Experience working with vSphere 5 or higher;Demonstrated troubleshooting knowledge of OS, Application, Appliance and Network issues;Strong oral and written communication skills;Ability to handle multiple tasks under tight deadlines.</t>
  </si>
  <si>
    <t>The preferred candidate should possess the following:	Prior experience working with community-based organizations or city agencies in a similar liaison or community relations capacity;	5+ years prior office administrative experience, preferably in a supervisory capacity;	Strong administrative, organizational and interpersonal skills;	Proficient in the full suite of Microsoft Office applications.</t>
  </si>
  <si>
    <t>OFFICE OF CHIEF MEDICAL EXAMINER CITYWIDE JOB VACANCY NOTICE   Civil Service Title:  Forensic Mortuary Technician				 Level:  I Title Code No:  52040				 Salary:  $37,980 (New Hire) 		$43,677 (Incumbent Rate) Office Title:  Senior Forensic Mortuary Technician				 Work Location: Citywide Division/Work Unit:  Mortuary				 Number of Positions: 5 Hours/Shift:  35 hours per week including holidays, weekends, and evenings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direction, oversees the activities of the mortuaries under the auspices of the Office of Chief Medical Examiner (OCME).  Typical tasks include but are not limited to the following: Assists the Mortuary Borough Supervisor in the day to day operation. Perform all Mortuary Procedures (Autopsy, METT, and Check in, Storage, Release of Remains, and Fingerprinting).  Prepares Incident Reports, Schedules and Statistics as needed. Checks Case Management System (CMS) and EDRS (Electronic Death Reporting System) for all documents (Death Certificates, Burial Permits) relating to the Intake and Release of Remains. Ensures that the Morgue is properly cleaned and sanitized Daily. Reports all complaints, accidents and any incidents within the Mortuary to the proper personnel. Performs all City Morgue Technician Duties as needed.  Weigh remains, lift remains onto autopsy table and assist Medical Examiners in all autopsy procedures. Boxes and Loads City Burial as needed. Drives to death scenes to perform case pick up. Takes Fingerprints of remains before, during or after autopsy. Performs in-house case reconciliations. Other duties as assigned</t>
  </si>
  <si>
    <t>Hiring Rate:  $57,969.00   On-board Rate After One Year:  $63,765.00  - $70,142.00     The Division of Disease Control at the New York City (NYC) Department of Health and Mental Hygiene (DOHMH) is responsible for the identification, surveillance, treatment, control and prevention of infectious diseases in NYC. The Division is composed of six bureaus: Bureau of Communicable Disease Control, Bureau of HIV/AIDS, Bureau of Immunization, Bureau of Sexually Transmitted Disease Control, Bureau of Tuberculosis Control and the Public Health Laboratory.   The Division is seeking a City Research Scientist to serve as a Statistical Data Analyst.   Responsibilities will include but not be limited to:  	Merging, reconciling and cleaning large, complex data sets. 	Assisting with development of research questions. 	Conducting advanced statistical analyses of large, complex data sets, surveillance and epidemiological data, and other relevant data sets. 	Developing new record linkage algorithm to improve matching accuracy and efficiency across surveillance and other relevant data sets. 	Conducting statistical inference to mining potential insights from complex datasets. 	Assisting with improving SAS codes efficiency by macros. 	Cleaning and analyzing geo-spatial data to identify spatial relationships or display results of analyses, using maps, graphs or tabular data. 	Evaluating and analyzing data to make recommendations for program planning and public health policies. 	 Assisting with the preparation of manuscripts, reports, presentations, and other written documents. 	Developing and maintaining documentation on data management and analysis procedures, including clear code files and data dictionaries. 	Performing other duties related to Division of Disease Control data sharing and integration priorities.</t>
  </si>
  <si>
    <t>Customized Assistance Services' Office of Health and Mental Health Services (OHMHS) Visiting Psychiatric Services program, a unique program providing home-based psychiatric evaluation and crisis-intervention services, is recruiting for Psychiatrists, who will:   Conduct psychiatric evaluations by interviewing clients/ referred individuals using standard     psychological techniques in order to assess functional capacity, competence and make     determinations as to fitness, disability and level of care required.   Assess and determine if client/referred individual is danger to himself, herself or others by     conducting emergency home visits in order to plan for or expedite case management action.   Prepare evaluation reports by analyzing data based on direct examination of clients/ referred     individuals, records and staff submissions in order to facilitate case management action.   Participate in psychiatric conferences, clinics and other instructional meetings, by attending,     sharing information and/following-up on new developments in order to maintain current     information.   Maintain liaison with other mental health agencies, psychologists and physicians by obtaining,     conveying information and providing feedback in order to facilitate cooperation, coordinate     activities and maintain current records.</t>
  </si>
  <si>
    <t>The New York City Department of Parks &amp; Recreation (NYC Parks) serves as the steward for over 29,000 acres of land, which includes 1,000 playgrounds, 34 recreation centers, 66 pools and 14 miles of beach.  Our primary responsibility is to build and maintain clean, safe and accessible parks, and to create cultural and educational programs for New Yorkers of all ages to enjoy.    Assist in general maintenance work, including lawn mowing, edging, seeding, snow removal, cultivating, fertilizing, sod laying and hedge trimming, sweeping and raking of litter and emptying of receptacles.   Clean and maintain facilities including comfort stations.  Perform minor repair work including but not limited to plumbing, masonry, electrical, painting, carpentry, metal work and vehicle and equipment repair.   Drive vehicles and operate certain other motorized equipment.   Perform safety checks on facilities and equipment.   May move furniture, climb and perform other physical activities as required in the performance of assigned duties.</t>
  </si>
  <si>
    <t>OFFICE OF CHIEF MEDICAL EXAMINER CITYWIDE JOB VACANCY NOTICE  Civil Service Title:  Evidence and Property Control Specialist		 Level:  II Title Code No:  71022			 Salary:  $52,065 Office Title:  Evidence and Property Control Specialist II						 Work Location: 421 East 26th Street Division/Work Unit:  Forensic Biology			 Number of Positions: 1 Hours/Shift:  Will work weekends and holidays as assigned, as a part of the regular thirty-five hour schedule.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administration direction with latitude for independent initiative and decision making, incumbent will perform the following duties but are not limited to: Working with the Laboratory Information Management System assigns cases to correct case type Triages evidence and makes determination for assignment Works closely with NYPD and the District Attorney Offices in the five boroughs Investigates evidence mistakes, missing items and chain of custody issues Ensures that Forensic Biology cases are entered in LIMS timely and vouchers are associated with case. Stays abreast of emerging technological advances in areas of expertise. Performs special assignments/projects as directed.</t>
  </si>
  <si>
    <t>This position will report to the DMS team lead with considerable latitude for independent initiative and judgment in performing development work. S/he will be a key participant in the on-going progression of DMS architecture, technical design/ re-design, performance tuning, security access, and the continuous improvement of the development process. Strong aptitude for understanding business logic in order to effectively collaborate with the business analysts in translating business needs into system designs. Conversely, it is of equal importance for the candidate to understand production codes written by others and be able to articulate such existing functionalities for the business analysts to comprehend.   It is important that the candidate be able to perform technical development work with the technology stack currently employed for DMS. This includes, but is not limited to: Windows forms and web applications in Visual Studio 2012. .Net development skills (e.g. C# 4.0, ASP, net/MVC, .NET framework 4.0 and above) MS SQL Server version 2012 or higher with expert level SQL skills (e.g. authoring queries, stored procedures, functions, and performance tuning). Custom VBA and macro in Excel.  Experience with migration of client server environment to web environment with specific exposure to IIS server, CSS3, HTML5, and Javascript. Solid experience with code release procedure utilizing version control tool (such as ClearCase) is highly desirable. The developer must have excellent ability in writing technical documentation to articulate technical design and implementation logic.   Extensive years experience in designing and building applications with object-oriented software development methodologies and SQL. Deep knowledge of the full application development and deployment life cycle processes. Proven ability in developing and delivering successful enterprise wide applications and in coordinating such deployments. Successful track record in providing timely resolution to issues in the production environment. Good work task organizational skills and detailed follow-through skills.</t>
  </si>
  <si>
    <t>NYC Department of Finance (DOF) is responsible for administering the tax revenue laws of the city fairly, efficiently, and transparently to instill public confidence and encourage compliance while providing exceptional customer service.  The Systems Modernization/Business Tax Computer System (BTS), project is a multi-year, multi-million dollar project to modernize and improve DOF Business Tax computer systems. The BTS unit is seeking a motivated College Intern to perform related work.  Responsibilities will include, but not limited to:   Actively participating in all requested BTS project activities.  Track, establish and monitor procedures to enhance units' operations and performance with    the BTS system and SharePoint.  Identify and advise opportunities to improve the efficiency of division procedures and/or    support administrative processes related to GenTax.  Confirm and track test scenarios to verify business functionality is met by the assigned DOF    staff.  Perform related functions, as needed, and provide administrative support to     management and operational staff.  Create, review, and distribute training materials using SharePoint and any social media    related.  Coordinate with outside vendor to develop, configure and customize BTS system.  Analyze and provide support to assure technical functionality of BTS.   Monitor and report on data releases, revisions, reclassifications and definitional changes.   Prepare supporting data tables, charts, graphs and other documentation.</t>
  </si>
  <si>
    <t>Division of Economic &amp; Financial Opportunity (DEFO) is responsible for encouraging a competitive and diverse New York City business environment by promoting the growth and success of minority-owned, women-owned, and other small businesses looking to grow through government contracting.   The Vendor Services / Procurement Technical Assistance Unit within DEFO offers free assistance to small businesses in New York City who are looking to sell their goods or services to the government.  Guidance is offered through one-on-one counseling, workshops, and trainings on how to become a government contractor, finding the right contract opportunities, and competing and performing on government contracts.    SBS is seeking a Program Manger to oversee the daily activities of services focused on helping small businesses sell their goods or services to the government. This includes coordination between internal staff and partner organizations, coordinating technical assistance/direct customer service to small businesses and marketing of the program and other small business related programs, attending and monitoring workshops, and tracking success stories.  The Program Manager will report directly to the Director of Vendor Services/PTAC.  Specific responsibilities include: Assist government agencies and prime contractors in researching small business databases for potential contracting opportunitiesConduct research and make recommendations related to doing business with government agenciesConduct market research and develop marketing strategies/tactics related to government customersConduct training and counseling sessions with business clients in ways to qualify for government contracts and subcontracts, researching potential opportunities, pricing, etc.Prepare and submit reports on training/counseling activitiesAssist clients in researching potential contracting and subcontracting opportunitiesAdvise clients on the registration and certification processes needed to do business with governmentMaintain consistency and integrity of program data collection to quantify resultsCreate, develop and organize high-quality documentation/reports that show program successes and outcomesDevelop strategies to acquire small business clients that includes using traditional and web based communications tools such as social media and email marketing campaignsRegularly survey customers to track company growth and identify needsAdvise clients on the registration and certification processes needed to do business with government  Participate in special projects and other duties as needed</t>
  </si>
  <si>
    <t>Desired Skills and Experience:   A Ph.D. degree in public health, or related field   2 years' experience in public health practice   A Master's or Ph.D. in epidemiology, public health or related field   Expertise in managing, cleaning, analyzing, and reporting on quantitative data, including large datasets, is essential   Prior experience supervising and guiding the work of other analysts is also expected   Preferred candidates should have excellent analytical skills and reasoning; strong written and oral communication skills  --Experience utilizing mixed methods, including qualitative data; and a general appreciation for data quality.</t>
  </si>
  <si>
    <t>Area of Study:   Geography, Geographic Information Systems</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</si>
  <si>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Employee Services, Financial Management, the Agency Contract Office and Operational Services.  Financial Management seeks a dynamic, experienced, analytical Personal Services (PS) Budget Manager to monitor and manage the Agency's PS Budget. With initiative and independent judgment, the selected candidate's responsibilities will include, but not be limited to, the following:  Participate in financial plan and other technical budget exercises (PEGs, new needs, etc.). Prepare complex forecasts and analyses to advise management on headcount, budget and    spending positions. Reconcile and align agency funding and headcount to projected spending in the City Financial   Management System (FMS). Review Personnel Action Requests and track agency hire and separation information. Prepare and present reports on related programmatic and budgeting issues. Develop and revise monitoring tools, including budget constructs to track spending, division    headcount and work unit changes. Estimate fiscal impact of management hiring decisions; perform various technical activities in    FMS including budget modifications, variance exercises and spending plans.</t>
  </si>
  <si>
    <t>Reporting directly to Director of Open Systems in FISA's Financial Systems group, the qualified candidate will provide technical hardware and software expertise for effective and timely support and administration of FISA's Storage Area Network (SAN), including the EMC VMAX frame, data switches, and tape silo. As a SAN Systems Administrator, s/he will be responsible for planning, configuration, and management of storage area networks, monitoring and performance tuning of the storage subsystems, and capacity planning and storage allocation forecasting for the FMS application.  The candidate will: Perform upgrades of the development, test and production systems during the allotted windows for maintenance activities - which at times will require work being performed off-hours (e.g,. on weekends). Participate in regularly scheduled disaster recovery drills. Be required to perform LINUX/Windows/AIX OS Administrative tasks as necessary as directed by the Infrastructure team management. Participate in training as necessary to stay current with the technical tool-sets used by FISA or planned for use by FISA. Have ownership of the function of data backup (and restoration as necessary) of data files in accordance with the approved data retention requirements of the Financial Systems team -  The SAN admin will operate within the Open System team and will be expected to work closely with the AIX system, database, and middleware product administrators. The candidate will be required to clearly and regularly communicate with these teams in order to ensure the continued availability of FISA's technical platforms. As a senior technical position, it is expected that successful candidate will be a self-motivated individual that works well in groups as well as independently and requires little direction to achieve results.</t>
  </si>
  <si>
    <t>GRANT FUNDED   OFFICE OF CHIEF MEDICAL EXAMINER CITYWIDE JOB VACANCY NOTICE  Civil Service Title:  City Research Scientist 			 Level:  II Title Code No:  21744			 Salary:  $68,239 - $85,000 Office Title:  Genetic Counselor 					 Work Location: 421 East 26th St, NYC Division/Work Unit:  Molecular Genetics			 Number of Positions: 1 Hours/Shift:  Thirty-five hours over five days;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New York City Office of Chief Medical Examiner (OCME) is seeking an American Board of Genetic Counseling (ABGC) certified/eligible genetic counselor to provide genetic counseling sessions to the families whose loved ones likely died of a cardiac disease with a strong genetic component.  The genetic counselor reports to the Director of the OCME Molecular Genetics Laboratory (CAP accredited) and works closely with the medical examiners.  The tasks and duties include but are not limited to the following:   Schedules and coordinates counseling sessions for the families.  Provides counseling to the families of the decedents to aid in their full understanding of the highly complex molecular diagnostics testing results and interpretations pertaining to the cause of death of the deceased; provides information on family support resources. Obtains relevant family histories and provides risk assessment of the first-degree, blood-related relatives  Provides knowledge about the clinical evaluation and management options, as well as options of cardiogenetic program referrals to at-risk family members.  Generates counseling report. Maintains frequent communication with the cardiogenetic programs.  Educates medical examiners on genetic testing results interpretation and risk assessments. Special tasks and assignments as needed.</t>
  </si>
  <si>
    <t>NYC Department of Finance (DOF) is responsible for administering the tax revenue laws of the city fairly, efficiently, and transparently to instill public confidence and encourage compliance while providing exceptional customer service.  The Collections Division's Lien Sale/In Rem unit is responsible for managing the full life-cycle of the Department's enforcement activities related to unpaid property taxes. The Division is responsible for the annual Tax Lien Sale (TLS) and the In-Rem Property Foreclosure/Third-Party Transfer process (TPT). The Division is seeking a detailed oriented individual to serve as Research Supervisor to support the enforcement process and perform routine searches of the tax history and status of properties for processing financial transactions in various City financial systems. The candidate will report to the Senior Director.  Under general supervision, the selected candidate will conduct research activities, special studies, perform data analysis, and perform writing assignments, including using legacy systems and other tools to conduct research, assist with scrubbing and reporting data using various tools and scrubbing techniques, prepare and conduct presentations about project results, communicate results of key components in the research process, and complete complex assignments. All work is performed in accordance with agency, city, state, and federal requirements and procedures.  Specific duties include, but are not limited to:   Obtain and analyze data from the Department of Finance and the Department of Housing and    Preservation Development in the preparation for all In-Rem processes.  Perform research and scrubbing activities by using the various legacy systems and tools to     determine the qualified In-Rem population and assist in the lien sale special project.  Prepare quantitative analysis and reports tracking each assigned project results.  Update case details in the legacy systems on an ongoing basis.  Supervise the In-Rem Researcher in the unit.  Assist in special projects assigned by the Senior Director and or the Assistant Commissioner.</t>
  </si>
  <si>
    <t>The Office of Enforcement and Neighborhood Services (ENS) works closely with other Housing Preservation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The Operations and Support Services (OSS) division is contained within ENS and includes the Demolition and newly formed Elevator units.  In accordance with Local law 101 of 2015, certain elevator violations will be referred to HPD by the Department of Buildings (DOB) for emergency repair consideration. OSS seeks Elevator Inspectors responsible for the following:   	Inspect and document the conditions of elevators and all related system components in privately-owned residential buildings throughout the entire City of New York.  	Develop work scopes and specifications for necessary repairs to make elevators operable and code compliant.    	Monitor the work of elevator contractors, while in progress and completed, and ensure compliance with scopes and specifications, deadlines, filing requirements, and regulations. 	Accurately document all inspection results, findings, and other relevant information in HPD Info. 	Review change order requests, secure necessary supporting documentation, and make associated recommendations for approval to the Director of the Elevator unit.    	Review invoices from elevator contractors and make recommendations for payment approval to the Director of the Elevator unit.  	Represent the unit at site meetings; coordinate work with other government agencies (including DOB) and owners/building managers as necessary.</t>
  </si>
  <si>
    <t>The successful candidate should possess the following:  Flexibility, multi-tasking capability, and enthusiastic work ethic; Strong written and verbal communication skills with experience working in public relations or communications preferred; Experience which demonstrates a proven record of providing analytical and/or technical assistance for complex, interdisciplinary projects involving multiple stakeholders; Ability to self-direct work. Outstanding collaboration and team-building skills with technical and non-technical members.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</si>
  <si>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Analytics Intern reporting to the Financial Management and Administration Division.  Responsibilities will include:	Policy and procurement-focused research;	Departmental policy authoring;	Data mining and data analysis using Microsoft and other tools;	Microsoft-based database design, administration, support;	Report design and generation;	Data and web content generation via independent research, questionnaires and other methods.</t>
  </si>
  <si>
    <t>The preferred candidate should possess the following:	Very strong analytical, data mining and independent research skills;	Strong Microsoft skills (Excel, Access, Infopath, Outlook, SharePoint);	Advanced level skills in Microsoft Excel and Access preferred;	Experience or interest in public policy;	Strong database analysis, design and administration experience;	Ability to create databases, queries and reports in using MS Access and other tools;	Experience and advanced skills with SQL and developing reports in MS Access, including relational database knowledge;	Strong organizational skills with a demonstrated ability to multi-task;	Familiarity with the systems development life cycle, including best practices in project management, requirements definition and testing;	Customer service.</t>
  </si>
  <si>
    <t>NYC Department of Finance (DOF) is responsible for administering the tax revenue laws of the city fairly, efficiently, and transparently to instill public confidence and encourage compliance while providing exceptional customer service.  The External Affairs Division is responsible for all internal and external communications for the Department of Finance. External Affairs is comprised of the press office, agency editor, and correspondence, outreach, intergovernmental affairs and web units. We seek an exceptional communicator to intern in the fast-paced press office and help with our public relations, marketing and social media campaigns. It is an exciting opportunity to be part of a critical team where you will be exposed to high level staff and add meaningful communications experience to your resume.  The selected intern will be working in the Press Office handling the following responsibilities:   Answering press inquiries.  Helping with pitches to the press.  Researching editorial opportunities in the media.  Helping to provide weekly web content.  Preparing daily reports on press queries to City Hall.  Posting daily on at least three social media outlets.  Helping with idea generation for various internal campaigns.</t>
  </si>
  <si>
    <t>The Bureau of Environmental Sciences and Engineering (ESE) is looking to hire Inspectors for the newly created Office of Building Water Supply Oversight (OBWSO).  The Inspector will be responsible for carrying out the goals of the program which will be to prevent illness caused by poorly maintained and managed building water supply and distribution systems in more than 10,000 New York City buildings. As a Inspector the candidates will conduct inspections of building water supply and distribution systems in a program that will be responsible for implementing the first proactive inspection program for cooling towers in the United States; educating building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Proposed Duties: 	Conduct  investigations of building water supply and distribution systems including cooling towers, water tanks, evaporative condensers, internal plumbing and waste water systems. 	Collect  environmental samples for testing, conducting water quality analysis including water quality measurements.  	Review building maintenance programs and plans for building cooling tower systems to ensure compliance. 	Prepare reports pertaining to the findings of the field investigation. 	Issue Notice of Violations and Tribunal summons for non-compliance with NYC Health Code and NYS Sanitary Code. 	Prepare and assist in the production of reviewing field inspection reports. 	Participate in the development of procedures, and conduct field surveys associated building water supply and distribution systems. 	Review plans, drawings, and specifications for building water supply and distribution systems. 	Provide recommendations and take corrective action based on findings of the field investigation as needed or directed by supervisor.</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</si>
  <si>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Employee Services, Financial Management, the Agency Contract Office and Operational Services.  The Financial Management Division, Business Systems &amp; Analytics Unit is seeking a bright and motivated individual for an exciting Summer Graduate Intern position. Reporting to the Director, the candidate will assist with automation and reporting initiatives for the division.  	 The selected candidate's responsibilities are as follows:   Assist the Financial Management team with business analysis, re-design, and automation of     various business processes through the full life cycle.   Assist with the creation and maintenance of new Access database applications for the division.  Help create electronic forms that will be used to track division information and follow specific     work flows.    Participate in all aspects of utilizing SharePoint 2010 to help develop division customer-friendly     sites that automate processes and provide information to stakeholders.  Attend and participate in staff meetings and project meetings as needed.</t>
  </si>
  <si>
    <t>NYC Department of Finance (DOF) is responsible for administering the tax revenue laws of the city fairly, efficiently, and transparently to instill public confidence and encourage compliance while providing exceptional customer service.  The Tax Audit &amp; Enforcement Division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The Division is seeking  a Summer Graduate Intern to develop SharePoint. In this role the intern will be working closely with a team from the Audit &amp; Enforcement Division. The candidate will design and operate a SharePoint 2013-based intranet in addition to a set of specialized SharePoint-based applications. The ideal candidate has deep SharePoint product and development skills, is innovative and passionate and has proven skills to deliver quality applications on tight schedules.  Responsibilities include, but are not limited to:   Design, develop, test, and deploy SharePoint-based applications and workflows based on     business requirements.  Be part of the team setting the overall Microsoft &amp; SharePoint Architecture and Development     direction.  Validate performance by developing and conducting test scripts; completing bug fixes.  Prepare technical documentation, and support our Technical Trainer to develop business     user training on portal functionality and custom solutions.  Throughout the project you will participate in status meetings on progress, priorities, issues,     performance issues, and future work.</t>
  </si>
  <si>
    <t>The Office of Administrative Trials &amp; Hearings (OATH) seeks to hire a part-time Community Service Aide to assist with the day to day operations of the Environmental Control Board.  Community Service Aides work under supervision, with limited latitude for independent judgment, and perform clerical and related work.  Specific duties will include, but are not limited to: 	Providing customer service to the public	Responding to public inquiries and requests at the Customer Service Window and via telephone	Responding to requests for case reschedules, copies of violations and decisions, address changes and violation adjustments	Performing data entry and data retrieval using video display terminals and other automated office systems	Filing and locating records, case files and invoices using alphabetical and numerical procedures	Receiving, opening, sorting and distributing mail	Evaluating and preparing case folders for adjudication</t>
  </si>
  <si>
    <t>OFFICE OF CHIEF MEDICAL EXAMINER CITYWIDE JOB VACANCY NOTICE   Civil Service Title:  Forensic Mortuary Technician				 Level:  I Title Code No:  52040				 Salary:  $37,980 (New Hire) 		$43,677 (Incumbent Rate) Office Title:  Senior Forensic Mortuary Technician				 Work Location: Citywide Division/Work Unit:  Mortuary				 Number of Positions: 2 Hours/Shift:  35 hours per week including holidays, weekends, and evenings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direction, oversees the activities of the mortuaries under the auspices of the Office of Chief Medical Examiner (OCME).  Typical tasks include but are not limited to the following: Assists the Mortuary Borough Supervisor in the day to day operation. Perform all Mortuary Procedures (Autopsy, METT, and Check in, Storage, Release of Remains, and Fingerprinting).  Prepares Incident Reports, Schedules and Statistics as needed. Checks Case Management System (CMS) and EDRS (Electronic Death Reporting System) for all documents (Death Certificates, Burial Permits) relating to the Intake and Release of Remains. Ensures that the Morgue is properly cleaned and sanitized Daily. Reports all complaints, accidents and any incidents within the Mortuary to the proper personnel. Performs all City Morgue Technician Duties as needed.  Weigh remains, lift remains onto autopsy table and assist Medical Examiners in all autopsy procedures. Boxes and Loads City Burial as needed. Drives to death scenes to perform case pick up. Takes Fingerprints of remains before, during or after autopsy. Performs in-house case reconciliations. Other duties as assigned</t>
  </si>
  <si>
    <t>NYC Department of Finance (DOF) is responsible for administering the tax revenue laws of the city fairly, efficiently, and transparently to instill public confidence and encourage compliance while providing exceptional customer service.  The Tax Audit &amp; Enforcement Division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The Deputy Commissioner of Tax Audit &amp; Enforcement Division seeks a Summer Graduate Intern to work on the following activities:   Create division-related TA&amp;E workflow/process diagrams and documentation. This may entail     use of Visio or similar software, reviewing/editing TA&amp;E Policies &amp; Procedures.  Assist with capturing and reviewing meeting minutes; creating and maintaining various lists (eg,     project management system log) to help facilitate the various projects in the Office.  Update Audit &amp; Enforcement Training Manual, create and maintain database for training.  Update audit excel sheets/work papers.</t>
  </si>
  <si>
    <t>NYC Department of Finance (DOF) is responsible for administering the tax revenue laws of the city fairly, efficiently, and transparently to instill public confidence and encourage compliance while providing exceptional customer service.  The newly created Office of the Taxpayer Advocate has an opening for a Law Student in a Law School supervised Externship program.  The student will be asked to sign a Tax Secrecy agreement and should understand the rules that prevent nondisclosure of Department of Finance information.  The Office provides both case advocacy and systemic problem resolution on cases involving NYC business and excise taxes and property taxes. The selected candidate  will work under the supervision of either the Taxpayer Advocate or the Attorney Advisor, both of whom are attorneys.   Interns responsibilities are as follows:    Assist Case Advocate on researching and investigating facts in cases.   Research policy implicated by systemic problems.   Assist the Taxpayer Advocate in her annual report of the 10 most serious problems facing NYC      taxpayers.   Attend task force or working group meetings on issue or projects that the Taxpayer Advocate is      involved in.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</si>
  <si>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GIS Analyst reporting to the Geographic Information Systems (GIS) unit within the Application Development Management division responsible for supporting geospatial data maintenance, distribution and analysis. Responsibilities will include:	Provide maintenance and quality control of geospatial data and aerial photography;	Provide maintenance of geospatial data using desktop GIS; 	Adhere to QA/QC procedures; 	Perform quality control and review of data; 	Perform geocoding and digitizing data; 	Perform spatial analysis and the production of hardcopy maps;	Perform special projects and initiatives as assigned.</t>
  </si>
  <si>
    <t>The preferred candidate should possess the following: 	A BA/BS degree in GIS, Geography, Engineering, Planning or a similar field with at least two years GIS experience; 	Proficiency in GIS principles (scale, projections, coordinate systems, cartography, topology); 	Experience with ESRI ArcGIS or QGIS desktop software, Geospatial data formats; 	Knowledge of data maintenance and geocoding; 	Strong written and oral communication skills; 	Detail oriented and the ability to work alone with minimal supervision as well as proven ability to work in a team environment;	Experience conducting spatial analyses and producing cartographic output using ArcGIS, QGIS or other toolsets; 	Ability to edit geospatial data in a multi-user environment; 	Ability to produce high-quality map products and analyses; 	Ability to establish and maintain effective working relationships; 	Ability to work simultaneously on a wide variety of projects, both independently and with limited supervision; 	Good analytical and problem solving skills; 	Ability to administer and carry out GIS policies, procedures and standards to maintain the accuracy and consistency of data; 	Team oriented and excellent communication skills.</t>
  </si>
  <si>
    <t>PREFERRED QUALIFICATIONS/SKILLS/EXPERIENCE	Baccalaureate Degree 	Two (2) years relevant administrative  experience	Excellent customer service skills	Attention to detail	Excellent verbal and written communication skills	Information management /computer skills	Organization/planning</t>
  </si>
  <si>
    <t>The nation's leading local health department seeks a .NET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Responsibilities: The Bureau of Application Development and Database Administration is seeking an .NET Developer to join our growing team.   The candidate will be responsible for the development of new systems as well as enhancement and bug fixes to existing applications. The developer will join the finance and administration development teams working on critical agency financial and administration systems.   The candidate will: 	Work on multiple and simultaneous intranet and public-facing web applications built in .NET of varying degrees of complexity and priorities. 	Work closely with the Technical Lead and the Project Manager to review requirements and provide work effort estimations.   	Provide status updates to project manager and technical lead. 	Adhere to all database design, system architecture, coding, unit testing, and deployment standards. 	Create and review technical design documents. 	Resolve all security scan issues identified and create a knowledge-base of common security issues. 	Continuously learn new technologies and participate in adoption of new technologies.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</si>
  <si>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Deputy Chief Dam Safety, within the Engineering &amp; Construction Division. The Engineering &amp; Construction Division serves both the Source Water Operations Directorate and the Water Treatment Operations Directorate and therefore the area of responsibility is Bureau wide. Under the direction of the Chief of Engineering &amp; Construction, and supporting the entire Bureau of Water Supply, with great latitude for the exercise of independent judgment and initiative, the selected candidate will direct a staff of approximately five (5) personnel in various technical titles including Professional Engineers. The Deputy Chief will be responsible for oversight and coordination of a highly complex Dam Safety Program. The Bureau is seeking an ambitious lead Administrative Engineer who demonstrates extraordinary leadership, knowledge of State and Federal Dam Safety Regulations, and engineering design &amp; repair abilities to manage and oversee the following:  Engineering contacts &amp; Consultant inspection/design contracts generated by the Bureau in order to address engineering and infrastructure work necessary to properly protect, operate, and maintain the water supply system, to include but not limited to; Dams, Dikes, Spillways, Release Gate Chambers, Intake Chambers, penstocks &amp; tailrace tunnels, pipes/valves, low level outlets, and all associated appurtenances related to large reservoir(s)  necessary for their continued safe operation.  Performance of necessary inspection cycles, compliance with all standard current engineering practices related to structural safety &amp; meeting of all regulatory deadlines for 19 large water supply reservoir Dams plus three controlled lakes and at least six regulated small dams situated throughout the 2000 sq. mi. watershed located on both the East and West sides of the Hudson River.  Capital projects managed within the Bureau, Job Order Contracts and other related capital and expense, and in-house engineering projects, obtaining necessary permits &amp; approvals related to dam safety.  Preparation, distribution &amp; updates of Emergency Action Plans for each dam together with inundation maps; the holding of required orientation seminars, exercises, and drills related to the Emergency Action Plans and associated Standard Operating Procedures.  Administration and meeting of various regulatory deadlines, preparation of plans, obtaining of required permits, approvals, reports for the Federal Energy Regulatory Commission license for proposed hydropower development located at the Cannonsville Dam in the Town of Deposit, Delaware County, NY  Highly difficult and technically complex engineering work related to large dams classified in NYS as high hazard Class C dams.  Knowledge, development, installation, calibration, and maintenance of the following: piezometer, open well, inclinometer, extensometer, post-tension anchors, sentinel strain gauges, weirs, drains, and other dam safety related instrumentation and the associated Automatic Dam Safety Acquisition system for all large water supply dams and interpretation of the data thereof. This includes budgeting and purchasing of necessary equipment &amp; supplies.  Keeping of records and preparation of reports for monthly, quarterly, and annual inspections of large New York State Department of Environmental Conservation (NYSDEC) Class</t>
  </si>
  <si>
    <t>NYC Business Acceleration (NYCBA) and Business Development Division (BDD) are divisions within NYC Small Business Services which assists in opening small businesses by navigating City agency processes thereby reducing the time needed to open. NYCBA also provides client management services, provides DOB plan review, and coordinates necessary inspections by regulatory agencies. NYCBA and BDD also engages in research and information dissemination to assist the small business community. As part of NYCBA, Small Business First (SB1) is an initiative that focuses on reducing the burden of regulation on small businesses, and cuts government red tape to make the process easier for small businesses to start, operate, and thrive in NYC.    NYCBA is seeking an Intake Specialist to do the following:  Manage intake of clients to NYCBA, BDD, and SB1 including greeting clients, collecting and recording documents and directing clients to the appropriate staff member Manage intake of applications for multi-agency inspections, plan examinations, consultations, licenses and permits by phone, online or in person Update NYCBA and agency IT systems to reflect jobs, applications and plans received Log and respond to phone calls and emails from clients  Schedule appointments for staff members Prepare, schedule and route inspections for agency inspectorsServe as first point of contact for businesses reaching out to NYCBA, BDD and SB1Explain division and agency services to clients, and direct clients to other City services where appropriate. Conduct general administrative work as needed, including but not limited to: copying, filing, reception, scheduling and data entryProvide superior customer service to City agency, community group and trade associations personnelOther duties as assigned</t>
  </si>
  <si>
    <t>The Division of Financial Services manages the primary financial functions of the agency with responsibility for planning and monitoring the agency budget of approximately $3 billion; ensuring and managing State and Federal revenues; maintaining and reconciling agency bank accounts; payment of nearly $2 billion in invoices annually; and monitoring the financial health of provider agencies by reviewing financial statements and audits. The Budget Analysis and Management Unit is responsible for managing the allocation of financial resources within ACS, which includes:  budget development, budget modifications, and expense monitoring functions for the Expense and Capital Budgets.  Under general supervision of the director of Budget, with substantial latitude for independent initiative and judgement, the Deputy Director of Budget-AOTPS/Technical/Capital will be responsible for the following:	Oversee the Other Than Personnel Services (OTPS), Technical, and Capital Budget units;	Direct the AOTPS/Technical/Capital unit staff in the participation of all OMB related exercises concerning budget development (including New Needs, PEGs, and Surplus/Needs), budget modifications, and expense monitoring functions for the expense and capital budgets;	Forecast expenditures and perform financial analysis as needed agency-wide for the expense and capital budgets.	Revamping technical budget forecasting methodologies, and developing more simplified ways to produce accurate reports;	Assisting in analyzing budget system needs for his unit as part of an overall plan to develop information systems for Budget and Financial Services</t>
  </si>
  <si>
    <t>Candidates must possess at least one of the following Professional/vendor certification(s):	Novell Certified Linux Engineer (CLE)	Novell Master Certified Network Engineer (CNE) 6.0 	Novell Certified Network Engineer (CNE) 6.0	Red Hat Certified Architect (RHCA) 	Red Hat Certified Engineer (RHCE) 	Novell Master Certified Network Engineer (CNE) 5.0 	Novell Certified Network Engineer (CNE) 5.0 	Oracle Certified Network Administrator for Solaris OS 10 Oracle Certified Professional	Oracle Solaris 11 System Administrator 	Sun Certified System Administrator for the Solaris 10 Operating System	International Info Systems Security Certification Consortium Inc. Certified Info Systems Security Prof (CISSP)	GIAC Certified UNIX Security Administrator (GCUX)	Sun Certified Network Administrator 9.0	Sun Certified System Administrator for Solaris 9 Operating System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</si>
  <si>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(BWSO) seeks to hire a Computer Specialist (Software) to support the I.T business and service goals of the division. Under general supervision, the selected candidate will be responsible for the design, implementation, enhancement and maintenance of Database Management Systems, Network and Server Systems, Data Communications Systems, Applications, and/or related software functions.  Essential Job Functions:  Oversee the Local area network, voice and data communications. Support enterprise applications, mobile devices/Apps and perform other data management functions. Provide support for field offices and remote devices located throughout the five boroughs. Deploy and maintain computing devices in accordance with agency I.T policy and security standards. Provide support for S.C.A.D.A (Iconics and Wonderware), Programmable Logic Controllers (PLC), Data Loggers and CMMS systems such as Avantis.   Administer SharePoint services, access rights, etc.     Create/modify Crystal report templates for compliance reporting.  Evaluate existing systems designs and streamline workflow processes for efficiency. Plan, design, test, implement, debug, troubleshoot and integrate new application systems.  Document system changes and Maintain current inventory of assets. Follow appropriate change management protocols for all system modifications.  Coordinate with third-party vendors for application support, changes and patches.  Provide end-user training for various system and application platforms. Other tasks and projects as assigned.</t>
  </si>
  <si>
    <t>Reporting to the Director of Juvenile Justice (JJ) Training the Trainer will be devoted primarily to providing JJ staff with skills and knowledge of quality juvenile justice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The Trainer should be a champion of strength based practice and training, and knowledgeable on current NYC juvenile justice practice and policy.	Supervising and coaching of new and seasoned juvenile justice staff.	 Expertise in competencies for juvenile justice practice and the ability to coach and develop staff.	Collaborate in all aspects of the training departments work: including scheduling, administrative tasks and quality improvement.	Have significant experience in training various components of the JC Pre-Service Training Program.	Being able to model skills, and provide evaluative and developmental feedback to participants.	Work closely with ACS, DYFJ and Close To Home to develop, coordinate and implement training for frontline staff and supervisors.	Participate in assignments as needed and attend trainings and meetings as indicated.</t>
  </si>
  <si>
    <t>The Office of School Health (OSH) is a joint program of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in school settings for 100 years and serves as advocates for the health and well-being of the children and adolescents throughout New York City.   DUTIES WILL INCLUDE BUT NOT BE LIMITED TO:   The Medical Unit is seeking a City Medical Specialist that will perform the following, but not limited to:  	Work within the mandates, policies and protocols of the Office of School Health. Perform mandated physical examination (new entrant, sport physical, working paper physical).  	Attend to the health needs of your assigned school community.  	Utilize the Automated Student Health Record (ASHR) to maintain adequate student record.  	Serve as a consultant to the school nurse and administration on school related health concerns.  	Support the development of school educational and prevention programs promoting the health and wellness of our students.  	Provide clinical assistance in the event of an environmental or communicable disease occurrence.  	Function as a liaison for students with community health providers to resolve school related issues.  	Ability to maintain good public relations and to communicate effectively within the school community.  	Support all medical initiatives put forth by the Office of School Health, e.g. Asthma, Reproductive health, Obesity and Diabetes initiatives Stays abreast of health management policy statements and emerging research within the health community affecting alcohol health.  	Participate in School Health research activities.  	Attend mandated DOHMH and Office of School Health trainings.  	Meet for all program meetings and Continuing Medical Education classes provided by the Office of School Health.</t>
  </si>
  <si>
    <t>The New York City Department of Citywide Administrative Services (DCAS), Office of Citywide Procurement (OCP) seeks to hire a Quality Assurance Specialist (Fuel) L1 within the Quality Assurance unit.    Quality Assurance is composed of five Quality Assurance units which are Food, Fuel, Automotive, Health &amp; Safety, and Miscellaneous. Quality Assurance inspects and conducts quality assurance determinations against purchase order and contract specifications involving commodities purchased through, or in cooperation with OCP.  The intent of these determinations is to ascertain and assure that the City receives the quality level and value of the goods that has been contracted.  As a Quality Assurance Specialist (Fuel) L1, the prospective candidate will be responsible for, but not limited to the following tasks: 	Conduct quality inspections on items such as fuels and lubricants, coal, fuel oil, gasoline, kerosene, asphalt and other petroleum related products to ensure adherence to purchase or contract specifications, terms, conditions and related regulations. 	Maintain records of quality issues and implement best practices regarding product date coding, trend management, etc.	Analyze quality data and detect insufficiencies. Provide recommendations of corrective actions which will improve the quality level of the product. 	Define product quality characteristics to ensure adequate controls over materials.	Measure fluid levels, check lubrications, inspect gauge product liability, and etc.	Visit manufacturing plants, collect product samples for testing, analyze and record observations, provide a rating, and recommend best suited manufacturing practices when applicable.	Provide training on quality check techniques when required.	Provide quality checks in accordance to applicable regulated requirements and standards.	Conduct audits, and review/analyze collected data to refine current practices. 	Prepare evaluation reports for supervisory review and analysis. 	Perform other related job duties.</t>
  </si>
  <si>
    <t>The New York City Department of Citywide Administrative Services (DCAS), Office of Citywide Procurement (OCP) seeks to hire an Associate Quality Assurance Specialist within the Quality Assurance unit.    Quality Assurance is composed of five Quality Assurance units which are Food, Fuel, Automotive, Health &amp; Safety, and Miscellaneous. Quality Assurance inspects and conducts quality assurance determinations against purchase order and contract specifications involving commodities purchased through, or in cooperation with OCP.  The intent of these determinations is to ascertain and assure that the City receives the quality level and value of the goods that has been contracted.  As an Associate Quality Assurance Specialist, the prospective candidate will be responsible for, but not limited to, the following tasks: 	Oversee the performance of four (4) Quality Assurance Specialists, and instruct them on appropriate quality assurance methods, techniques and procedures.	Prepare work schedules and assignments, and assign tasks to field inspectors and clerical staff. 	Establish guidelines for training new inspectors and conducting quality assurance training. 	Witness or request applicable testing to be performed at laboratories. 	Review and evaluate laboratory analysis reports for product compliance and determine the course of action in adverse cases. 	Evaluate laboratory reports, and maintain laboratory control numbers and associated data. 	Maintain accurate and complete records. 	Prepare complex analytical reports utilizing computerized applications. 	Perform plant inspections and attend pre-bid conferences. 	Conduct surveys/studies of the following: agency quality assurance programs; administrative procedures; inspection standards, methods and techniques; contract specifications; and related matters. 	Assist senior management with the establishment of responsibilities and standards consistent with agency and unit objectives and recommend appropriate changes in division policy and procedures. 	Serve as a liaison between City agencies, other governmental entities and contractors/vendors. Oversee the investigation of complaints to ensure an appropriate response is provided.	Negotiate settlements with contractors/vendors to resolve disputes and maintain record of their performance. 	Perform other related duties.</t>
  </si>
  <si>
    <t>NYC Department of Finance (DOF) is responsible for administering the tax revenue laws of the city fairly, efficiently, and transparently to instill public confidence and encourage compliance while providing exceptional customer service.  The Tax Audit &amp; Enforcement Division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The Division seeks an experienced and highly organized individual to serve as the Senior Director for the Metro Unit (Sales Tax and Personal Income Tax). The selected candidate will manage the Director, Assistant Directors, and audit groups responsible for conducting audits of multiple tax types and of varied complexities.    Responsibilities include, but are not limited to:   Oversee, plan, organize, direct and prioritize Metro Unit operations and audit activities.     Monitor and establish procedures to enhance unit operations and performance, including     audit selection, auditing techniques, performance metrics, and policy and procedures.  Lead the development and implementation of new initiatives.  Ensure audits are conducted in accordance with tax law, departmental policies and     procedures.  Ensure compliance with NYC and NYS departmental policies and procedures.  Participate in the resolution of difficult audits, aged and stagnant cases.  Liaise and partner with NYS Department of Taxation and Finance on audit related issues.</t>
  </si>
  <si>
    <t>Under the supervision and direction of the Deputy General Counsel and the General Counsel, the Agency Attorney/Assistant General Counsel is expected to: Conduct research of Federal, State and City laws, rules, regulations and programs and provide recommendations and interpretations of law;Review, draft and negotiate various contracts and agreements with outside vendors and entities, including contracts and agreements with federal funding requirements;Prepare contract documents for New York City Law Department review and approval, and communicate contract review process/procedures to the programmatic divisions within SBS;Review and draft rules and policies relating to Workforce Development initiatives, Commercial Revitalization initiatives, and general Economic Development and other SBS programs;Participate in meetings with program staff and review policy and programs to ensure compliance with applicable laws, rules and regulations; Assist division staff with the M/WBE appeals and decision process; draft opinions, present facts and decisions to Office of Legal Counsel and M/WBE program staff;Assist the Deputy General Counsel and General Counsel with other assignments and projects as needed, including Freedom of Information Law requests, Conflicts of Interest matters, regulatory/permit matters, administrative hearings, litigation support, and other legal and programmatic matters that may arise.</t>
  </si>
  <si>
    <t>The preferred candidate should possess the following:	10+ years of leadership experience in media relations, with at least 5 years experience in media / entertainment industry;	Deep knowledge of media industry dynamics;	Hands-on experience leading strategy or other relevant projects;	Experience creating and delivering executive-level presentations;	Results driven and able to work in complex organizations;	Excellent interpersonal, oral and written communication skills;	Ability to think holistically about organizational needs; Demonstrated staff management and development capabilities; 	Excellent computer skills in Microsoft Office, including Word, Excel, and PowerPoint.</t>
  </si>
  <si>
    <t>The Bureau of Information Technology (BIT) is responsible for the data processing functions and operations of systems that provide operational, analytical and managerial support functions, as well as IT resource management, for DSNY.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successful candidate will serve as JavaScript Developer who is motivated to combine the art of design with the art of programming. Responsibilities will include implementing visual elements and their behaviors with user interactions, working with both front-end and back-end web developers to build all client-side logic. The selected candidate will also be bridging the gap between the visual elements and the server-side infrastructure, taking an active role on both sides, and defining how the application looks and functions. The JavaScript Developer will also have the opportunity to learn and assist with GIS development in various GIS packages.  Responsibilities will include, but are not limited: To assist in defining software architectures, by collaborating with leads to explore existing systems, determine areas of complexity, potential risks to successful implementation, learning applications capabilities To translate designs and style guides provided by the UI/UX team into functional user interfaces, ensuring cross browser compatibility and performance  To test their UI code using Test Drive Driven Development, writing both unit and functional tests To develop new user-facing features To build reusable code and libraries for future use To ensure the technical feasibility of UI/UX designs To optimize applications for maximum speed and scalability To assure that all user input is validated before submitting to back-end services</t>
  </si>
  <si>
    <t>The successful candidate will have:  Strong understanding of JavaScript, its quirks, and workarounds. Basic understanding of web markup, including HTML5 and CSS3. Good understanding of at least one general framework/toolkit such as Dojo, AngularJS, KnockoutJS, BackboneJS, ReactJS. Good understanding of asynchronous request handling, partial page updates, and AJAX. Proficient understanding of cross-browser compatibility issues and ways to work around such issues. Good understanding of browser rendering behavior and performance. Experience working with software technologies related to processing and display of geospatial data is a plus</t>
  </si>
  <si>
    <t>NYC Department of Finance (DOF) is responsible for administering the tax revenue laws of the city fairly, efficiently, and transparently to instill public confidence and encourage compliance while providing exceptional customer service.  The Executive Division/Equal Employment Opportunity (EEO) Office is responsible for ensuring compliance with federal, state, and city employment laws, which prohibit workplace discrimination through the implementation of the agency's EEO complaint and investigation procedures.  The EEO Office is seeking a qualified individual to serve as an Investigator. The individual will be reporting directly to the EEO Officer.  Under limited supervision, the selected candidate will be responsible for, but not limited to:   Conduct complaint intake interviews.  Draft and investigate complaints of alleged discrimination on the basis of protected class.  Interview complainants, respondents and witnesses.  Review relevant documents and data.  Record all related investigative and case information.  Complete summary investigative reports and recommend complaint resolutions.  Receive and process requests for religious and disability related reasonable    accommodations.  Handle requests for mediation.  Assist with conducting and providing EEO related training to all members of the agency     workforce.</t>
  </si>
  <si>
    <t>Under general supervision, serve as lead designer for landscape architecture projects of appropriate complexity and provide support on other design projects.		Investigate and propose solutions to relevant problems of grading, spatial organization and site utilization.  Prepare suitable graphics and presentations to communicate design intent.		Utilizing AutoCAD and other software, prepare and/or manage the preparation of contract drawings.  Develop specifications, cost estimates and estimates of quantities for the proposed work.		Manage an interdisciplinary project team to ensure timely completion of work.		Obtain all necessary internal and external approvals for proposed designs.		Present projects to other governmental agencies and departments, contractors and their representatives, consultants, community members and the general public.		Review sites and designs with construction and maintenance personnel. 		Monitor progress of construction by reviewing and approving shop drawings.  Conduct occasional site inspections for quality assurance.</t>
  </si>
  <si>
    <t>The preferred candidate should possess the following:	Strong written and oral communications, public speaking, and presentation skills;	Experience with planning, managing, coordinating and overseeing events and meetings of various sizes;	Experience working with a customer relationship management application;	Ability to work under pressure against tight deadlines; 	Ability to prioritize and manage an array of projects through to completion.</t>
  </si>
  <si>
    <t>SBS is seeking a full-time senior auditor responsible for the following specifically, the functions of the Auditor will be to: .Evaluate systems of internal control, management and operational for effectiveness and efficiency.Examine financial books of contractors and related records to determine compliance with prescribed methods and procedures for proper accounting and maintenance of records and controls.Conduct internal audit examinations and evaluations of program or unit procedures and practices to determine whether program or unit objectives are accomplished effectively and efficiently and make recommendations.Prepare audit reports by analyzing results of the audit findings including comments, recommendations, financial statements, and supporting schedulesRequest audit information and schedule contractors for auditManage special projects as needed</t>
  </si>
  <si>
    <t>NYC Department of Finance (DOF) is responsible for administering the tax revenue laws of the city fairly, efficiently, and transparently to instill public confidence and encourage compliance while providing exceptional customer service.  The Office of Tax Policy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local-and state-level public agencies and private sector interests in promoting improved tax administration; and advising the Commissioner, Executive Office, and the City's Office of Management and Budget on City revenue and budget issues. The Office of Tax Policy is also responsible for all modeling and data mining for Audit and Enforcement. Tax Policy also prepares briefing/position papers on tax policy and issues a variety of public reports and newsletters on tax-related issues.  Tax Policy, Sample Tax Research unit seeks a dynamic individual to fill the role of Policy and Data Analyst to assist with programming, processing and analyzing data.  Reporting to the Director, responsibilities will include, but are not limited to:  Use of statistical samples to answer queries and evaluate tax policy proposals. Modify and maintain existing computer programs that generate business tax samples. Maintain and enhance micro-simulation models. Create statistical reports. Process e-file data: recode sample selection programs, update micro-simulation models, and    update data verification procedure.</t>
  </si>
  <si>
    <t>OFFICE OF CHIEF MEDICAL EXAMINER CITYWIDE JOB VACANCY NOTICE  Civil Service Title:  Certified IT Administrator (LAN / WAN)		 Level:  I Title Code No:  13652			 Salary: $74,066 to $85,176 Office Title:  Network and Communications Engineer		  	 Work Location: 421 East 26th St., NYC Division/Work Unit:  Information Technology			 Number of Positions: 1 Hours/Shift:  Thirty-five hours over a seven day period; may include evenings,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Office of Chief Medical Examiner is seeking qualified candidates to fill the Network and Communications Engineer position.  The Network and Communications Engineer tasks include but are not limited to the following: 	Performs configurations, modifications and troubleshooting to maintain network integrity, efficient data flow, scalability, and cost-efficiency and agency needs. 	Interface with Senior Network engineers and other IT groups to ensure that network changes flow smoothly.	Codes router/switch configurations as required. 	Implements new processes/functions on routers and switches as required, including but not limited to QoS, multicasting, NTP, VLAN configurations, TACACS, ISDN, HSRP, Content Networking, firewalls, Intrusion detection systems, security management systems, network routing and Network management software. 	Provides first and second level technical support for network problems as reported to the Help Desk. 	Documents steps taken to resolve problems, in problem tickets. 	Provides network support in new project development. 	Provides technical assistance on the feasibility of new projects. 	Participates in developing implementation plans. 	Install and configure Cisco IOS MGCP and H323Voice gateways w/ analog FXS, FXO or digital T1 interface to PSTN.	Provide support of Virtual and Physical Servers, Network Shares and SAN. *Due to the necessary technical support duties of this position, candidate will be required to work at various agency locations throughout the City of New York and work various shifts such as weekends and/or evening shifts.</t>
  </si>
  <si>
    <t>Under the direction of the FISA OMB Entity Manager with wide latitude for independent judgment, s/he will serve as a business analyst in the Financial System Group of FISA. The Business Analyst will support the Accounting, Budget, and Procurement systems which are under the umbrella of the city 's Financial Management System (FMS). The primary focus of the analyst activities will be supporting the portions of the application that manage budgeting related functions.   The primary responsibilities of the position are:  Investigate and resolve software issues and defects reported by business users and others. Analyze and document business requirements - with a focus on the budget preparation and budget maintenance systems for both general and capital funds. Investigate and resolve software issues and defects reported by business users and others. Analyzing complex computer programming specifications in order to prepare structure charts or invocation diagrams.  Work with technical analysts to research problems and find and implement solutions and, as necessary, review programming code in order to determine the effort needed to make changes Test software to ensure it meets specifications and identify any defects. Support business users in the processing of business events. Run simulations of business event processing. Communicate issues and status to management and others.</t>
  </si>
  <si>
    <t>The Office of Child and Family Health is seeking a Clinical Program Nurse Manager to oversee the overall function of the nursing program at the Nicholas Scoppetta Children's Center and field office nurseries.  The Clinical Program Manager will be responsible for the complete planning of nursing at the Children Center and Borough offices.  The nurse manager will study trends, institute change that will enhance quality, and efficiency of practice. The nurse manager will assist with personnel matters and keep abreast of current practices in health care as well as regulatory and legal requirements. She/he will encourage personal and professional growth among staff. She/he will work closely with other team members to provide optimal health care services to children entering foster care.  The Nurse Manager will: 	Collaborate with MD and NP of Nursing to establish nursing care standards and evaluate staff compliance. Develop quality/performance improvement programs. Assist with the development of training manuals, instruct staff, and implement new improved standards.	Maintain clinical competencies of staff by reviewing charts, records and other documentation to evaluate practice.   Communicate requirements to staff, and hold staff accountable to established requirement. 	Maintain current knowledge of and ensure compliance with all regulatory and professional standards of care. Ensure compliance with established policies, procedures, objectives, quality control, safety, environmental and infection control. 	Complete administrative functions to include assessment of risks and needs of the program.  Develop quality/performance improvement programs.	Maintain operational aspects of the program by monitoring resources and participating in budget reviews.  Develop measures and monitor agency and overtime costs, vacancy and turnover rates. Assist with proposals for program funding and other projects	Maintain records, reports and statistics for administrative purposes. 	Assist with hiring, training, and assess training needs.  Responsible for issuance of employee task and standards, performance evaluations and termination requests if necessary.	Assist with coverage, or consultation as needed.	Work closely with internal teams, City and State Health agencies to improve services for children and families.</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</si>
  <si>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DUTIES WILL INCLUDE BUT NOT BE LIMITED TO: 	Setting up physician examination rooms and ensuring that the appropriate instruments are available. 	Assisting physician in the examination of patients. 	Documenting forms, preparing slides, positioning patients and completing documentation for culture plates. 	Performing clerical functions, such as registration. 	Posting laboratory results. 	Assisting with maintenance of inventory supplies and pharmaceuticals and when necessary preparing order forms for supplies.</t>
  </si>
  <si>
    <t>The ideal candidate is a generalist with a fluency in the technology behind enterprise computer systems. This includes hardware, software development, and the project life cycle. Candidates should have experience in technical solutioning, business analysis, IT architecture and writing technical specifications. Prior experience in technical sales may be helpful, but is not required.   The successful candidate should possess the following: 	Proven client management experience, especially as a pre-sales engineer or technical resource; 	A broad knowledge of enterprise technologies and solutions; 	At least 2 years of experience architecting complex large scale systems incorporating packaged and custom applications; 	Strong knowledge of application architectures, enterprise architecture, release methodologies, project management, technical support, production support, client/server applications, internet and intranet applications; 	Strong knowledge of operating systems (Solaris, Windows, etc), database platforms (Oracle, Microsoft, IBM, etc), desktop, mobile, and web platforms and application frameworks (Java, .NET, etc), content managers, portal products, application integration, SOA, development methodologies and environments; 	Knowledge of cloud concepts and solutions for IaaS, PaaS and SaaS; 	Demonstrated experience working with technical and non-technical staff; 	Knowledge of enterprise network security concepts and tools;	Outstanding collaboration and team building skills;	Strong written and verbal communication skills;	Ability to manage multiple tasks under tight deadlines; 	Ability to interface with executive level management and give senior level presentations.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</si>
  <si>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Water Treatment Operations South Division, seeks to hire four (4) Watershed Maintainers for positions within the In-City Reservoir System of the City of New York (Hillview Reservoir and Jerome Park Reservoir) located at 100 Central Park Ave. Yonkers, New York. The Watershed Maintainers (WSMs) will perform duties related to the operation, maintenance and inspection of equipment, water treatment facilities, watershed areas, reservoirs and aqueduct systems of the City of New York. Specific tasks will include maintenance, inspection of power tools and operation of field equipment. The WSMs will monitor and control the various process control equipment and treatment systems using various computer based controls including the Process Monitoring and Control System (PMCS) or Supervisory Control and Data Acquisition System (SCADA). The WSMs will perform simple calculations, take water samples, maintain control room and equipment log books, complete inspection and work ticket records and maintain overall drinking water quality per regulatory and DEP requirements. Duties also include operation of motor vehicles, snow removal equipment and other motor powered equipment. They may clean and maintain facility grounds, structures and equipment. All employees will comply with all environmental, health and safety laws, agency policies, rules and regulations.   Essential Skills   Technical Competencies:  Water Treatment Principles and Practices System Specific Expertise Hydraulics  Non-Technical Competencies:  Conscientious Information Sharing Critical and Analytical thinking  Behavioral Indicators:  Anticipates possible problems and develops contingency plans in advance Anticipates how treatment will react to changing conditions and plans accordingly Anticipates the consequences of situation and plans accordingly Works independently   Medical Requirements:  Candidates will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their duration of their employment.</t>
  </si>
  <si>
    <t>The Financial Information Services Agency (FISA) has a vacancy for LAN/Network Engineers (CISCO) with extensive experience in the management of multiple network infrastructures.  Responsibilities include:  Coordinate citywide agencies for implementing network and DCD infrastructure for Operations Support. Provide Tier 3 support assistance and implementations to various networks and security related changes as and when requested by user group. Has strong knowledge on Load balancer, firewall, and Cisco switches/routers. Develop and maintain design and support documentation and policies. Configuring and supporting Network equipment in a multi-tiered environment, to support New York City's Automated Personnel System (NYCAPS), Payroll Management System (PMS) and Pension Payroll System (PPMS), Financial Management System (FMS) and Timekeeping Systems (Citytime) S/he will work with the cross system application and integration teams on tactical and strategic projects in addition to handling the agencies LAN and numerous Enterprise applications which reside on a Web platform attached to a Cisco infrastructure . Managing day-to-day operations including issue resolution, resource utilization and task schedule management Providing support to the Network/Windows team to best meet the commitments and the project target dates; Supporting backup, recovery, performance and tuning, problem determination and resolution for network Infrastructure Ability to work well with manager, other departments, agencies, and technical support staff. This includes the ability to clearly document and explain problems, as well as work with others to resolve software defects Ability to plan, manage time according to schedules, arid provide status updates required Ability to quickly learn new tools and resolve issues using all available resources Strong interpersonal skills and ability to work well in a team environment Extensive experience supporting a Cisco Network and responsible for defining, implementing and maintaining the standard network procedures Strong understanding of monitoring and capacity planning tools Self-motivated and willing to work long hours and weekends, if required</t>
  </si>
  <si>
    <t>The Tax Incentive Programs unit administers a wide variety of tax abatement and exemption programs to facilitate private and publicly-subsidized rehabilitation and new construction programs throughout New York City.  420-c/Article XI Analyst The Senior 420-c and Article XI tax exemption programs are administered by HPD to help facilitate the construction and rehabilitation of affordable housing in New York City.  The 420-c program provides a full or partial exemption from real estate taxes to affordable housing that has been developed with low-income housing tax credits.  The Article XI program provides, upon the approval of both HPD and the City Council, a full or partial exemption to affordable housing owned by Housing Development Fund Companies.   Under the supervision of the Tax Incentive Programs Director and/or Deputy Director, the Senior 420-c/Article XI Analyst will perform complex technical, administrative and analytical work in managing the programs.  Responsibilities include, but are not limited to: Review and verify completeness of exemption applications and the accuracy of certificates for compliance with applicable program law, policy, procedures and rules;Coordinating review with the development team, finance sources, and agency loan staff and providing research support, training, supervision, and troubleshooting for Division and agency staff to resolve program issues;Draft submissions for City Council approval of Article XI tax exemptions;Review and analyze project-specific underwriting analyses for the Article XI and 420-c programs;With the assistance of the TIP Director and Deputy Director, interpret applicable laws and regulations for tax programs; Provide technical assistance in the interpretation of program requirements to the agency staff and the public; Create and maintain program indicators, statistics, and program revenue collections; and Perform analytical and other special projects identified by the unit director.</t>
  </si>
  <si>
    <t>The City Research Scientist will join the Office of Research Analysis in the Division of Policy, Planning and Measurement and will work on a variety of juvenile justice projects related to improving monitoring, evaluation and quality improvement processes. The candidate will be required to work in a team, but will also have the opportunity to work independently and demonstrate initiative to lead and design new projects. Individuals with strong technical and analytical experience working with complex relational databases and knowledge of NYC juvenile justice systems are encouraged to apply.  Key responsibilities include: 	Write SQL to query data from Oracle databases  	Coordinate and perform data matches with datasets from external agencies  	Perform statistical analyses using individual or case level data 	Draft summary write-ups to document the insights gathered from the analyses 	Provide data analysis support to other units within the Division of Policy Planning and Measurement and other ACS units, as needed</t>
  </si>
  <si>
    <t>NYC Department of Finance (DOF) is responsible for administering the tax revenue laws of the city fairly, efficiently, and transparently to instill public confidence and encourage compliance while providing exceptional customer service.  The Office of Tax Policy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local-and state-level public agencies and private sector interests in promoting improved tax administration; and advising the Commissioner, Executive Office, and the City's Office of Management and Budget on City revenue and budget issues. The Office is also responsible for all modeling and data mining for Audit and Enforcement. Tax Policy also prepares briefing/position papers on tax policy and issues a variety of public reports and newsletters on tax-related issues.  Tax Policy, Property Tax Analysis unit seeks individuals with strong quantitative research skills to perform econometric and statistical studies involving complex programming and data analysis.  Duties will include, but are not limited to: Respond to ad-hoc requests and evaluating proposals from the Office of the Mayor and      other City agencies, using various property tax files. Assist in retrieving, understanding, and joining complex PTS tables. Create professional presentations. Selecting, developing and applying appropriate analytic and research strategies for a variety    of projects pertaining to real property taxes including the following: Analysis of effective tax rates, including development of sales-based values using regression    models. Revenue and distributional impact of current assessment caps and any proposed changes to    them. Revenue and distributional impact of current transitional treatment and any proposed    changes. Analysis of coop/condo abatement and its impact on revenue and effective tax rates. Analysis of exemptions and their impact on revenue and effective tax rates. Analysis of impact of various valuation methodologies on effective tax rates. Interaction of property tax structural changes with the class share system.</t>
  </si>
  <si>
    <t>Under general direction, monitors and assesses community-based meal programs for the elderly; provides technical assistance and acts as a liaison between meal programs and the Department for the Aging.  Monitor and assess assigned meal programs for contract compliance with nutrition service standards and sanitary codes.  Provide technical assistance and training to program personnel, sponsors and caterers in all aspects of food service management and nutritional standards including menu planning, food purchasing, preparation and storage; Assess proposed new sites and caterers; make recommendations to achieve compliance with all standards.  Review and approve menus; complete the nutrient analysis for recipes and menus.  Create nutrition education materials and provide nutrition education for assigned programs; participate in community health fairs.  Establish a professional relationship with educational, government, and community agencies and health care professionals; Work with the Department of Health and Mental Hygiene to ensure annual inspection of meal sites and caterers; Interpret mandated nutrition standards and guidelines for meal preparation.  Prepare reports and corrective action plans when required.</t>
  </si>
  <si>
    <t>*This position requires extensive field work. 	Differential of $1,648 for ADA Registration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</si>
  <si>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Integration Support Engineer reporting to the Application Development Management Division. Responsibilities will include: 	Configure/support/troubleshoot WebSphere MQ components (queues, channels, etc) connecting Cityshare, Message Broker and remote Agency servers called AAPs (Agency Adapter Platforms with iWAY software);	Configure/support/troubleshoot connections to different Web Services;	Configure/support/troubleshoot Message flows in IBM WebSphere Message Broker and connection to Database;	Manage and support Broker calls to Oracle Stored Procedures;	Configure/support/troubleshoot Tivoli software to monitor all MQ components;	Proactively communicate to all agencies in case of service disruptions within the Datashare System that includes WebSphere MQ, WebSphere Message Broker and iWAY software;	Troubleshoot and debugging WMB messages flows and WMQ &amp; Adapters using different methods;	Create new WebSphere MQ Queue Manager, channels, Queues and Troubleshooting the MQ connectivity;	Perfrom special projects and initiatives as assigned.</t>
  </si>
  <si>
    <t>The preferred candidate should possess the following:	5+ years experience in an engineering role including implementation, support, and maintenance of large scale IT systems; 	In depth knowledge of IBM WebSphere MQ, IBM Message Broker &amp; IBI/iWAY software;	In depth knowledge of J2EE technologies, Web Services, JMS; 	Expertise in installing, configuring, administering and deploying highly available applications;	Strong knowledge of Sun Solaris/UNIX; 	Database experience with Oracle; 	Strong knowledge of server and application architectures; 	Strong knowledge of XML, XSL and other internet technologies; 	Ability to work in cross functional teams to provide the best solution; 	Proven background in the development and deployment of complex operational systems; 	Working knowledge of BEA Weblogic application server;	Strong written and verbal communication skills;	Excellent analytic, organization, presentation and facilitation skills; 	Ability to manage multiple tasks under tight deadlines;	Should be able to work in cross functional teams to provide the best solution; 	Ability to handle multiple tasks under tight deadlines; 	Ability to effectively interface with technologists, business owners, and end-users; 	Ability to see tasks through to completion without significant guidance;	Should be a team player who works well with technical and non-technical resources; 	Experience managing a technical team;	Experience using CVS and ANT for deployments.</t>
  </si>
  <si>
    <t>The Division of Property Disposition and Finance seeks a Project Manager/Underwriter/Analyst (Project Manager) for the Home Ownership Programs (HOP).  The Project Manager reports to the Director of HOP. HOP develops homeownership opportunities of 1-4 family homes for qualified New Yorkers.  HOP also has other programs that provide home repair loans to private owners of 1-4 family homes, where the owner also resides in the home. These programs are funded by city capital funds, private and other governmental sources. The Division of Property Disposition and Finance administers multiple loan programs in addition to those under HOP: Affordable Neighborhood Cooperative Program, Multi-family Preservation Loan Program, and Third Party Transfer, which facilitate the rehabilitation of public and privately-owned multifamily buildings throughout New York City.  The Project Manager will be responsible for all loan origination, underwriting and closing aspects of projects receiving HOP loans, including crafting loan commitments, managing the loan closing process, monitoring construction phases, and assisting with the end-loan closing of completed homes.  There will be significant contact with developers and affordable housing lenders. The Project Manager will assist the Director in defining and negotiating the business and legal terms of their assigned deals. With minimal supervision, the Project Manager is expected to prepare and maintain written correspondence, documents, reports, and files regarding all assigned projects.  HOP is seeking a self-starter who, working closely with the Director and Deputy Director, will be able to underwrite and shepherd homeownership and housing development deals.  The ideal candidate will be someone who is comfortable performing analysis across various repair programs and has an overall interest in improving work processes with an eye towards  preserving affordable homeownership.  There may be an opportunity to assist with modeling and developing new financial structures.  Primary responsibilities will include, but not be limited to:Determining feasibility of proposed projects and proposed loan terms, including performing financial analysis;Modeling, preparing, reviewing, interpreting, and making recommendations related to development budgets, pro formas, and affordability analyses;Preparing project proposal materials and loan documents for senior staff review;Acting as a liaison to developers, financial institutions and other project partners, other HPD divisions, and governmental agencies to resolve problems and move projects forward;Tracking, monitoring and troubleshooting projects through processing, commitment, pre-construction, and construction;  Assisting with special projects and underwriting analysis, working across several units; Attending community meetings to represent the agency, explain the programs, and specific project details;  Counseling designated developers in program policies, regulations, and assisting to resolve issues related to their projects.</t>
  </si>
  <si>
    <t>The Bureau of Environmental Sciences and Engineering (ESE) is looking to hire Inspectors for the newly created Office of Building Water Supply Oversight (OBWSO).  The Inspector will be responsible for carrying out the goals of the program which will be to prevent illness caused by poorly maintained and managed building water supply and distribution systems in more than 10,000 New York City buildings. As a Inspector the candidates will conduct inspections of building water supply and distribution systems in a program that will be responsible for implementing the first proactive inspection program for cooling towers in the United States; educating building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Pursuant to the enacted amendment to Local Law (i.e., Article 317 of Chapter 3 of Title 28), DOHMH is responsible for enforcing building owner compliance with inspecting, cleaning, disinfecting, and testing of cooling towers.  This position is part of FY2016 Cooling Tower Enforcement New Needs, which is critical to being in compliance with aforementioned amendment.  Proposed Duties:	Directly under supervision, with some independent initiative and judgement to perform routine water ecology, water quality testing and water quality analysis. 	Conduct investigations of building water supply and distribution systems including cooling towers, water tanks, evaporative condensers, internal plumbing and waste water systems. 	Review building maintenance programs and plans for building cooling tower systems to ensure compliance. 	Prepare reports pertaining to the findings of the field investigation. 	Issue Notice of Violations and Tribunal summons for non-compliance with NYC Health Code and NYS Sanitary Code. 	Prepare and assist in the production of reviewing field inspection reports. 	Participate in the development of procedures, and conduct field surveys associated building water supply and distribution systems. 	Review plans, drawings, and specifications for building water supply and distribution systems. 	Provide recommendations and take corrective action based on findings of the field investigation as needed or directed by supervisor.</t>
  </si>
  <si>
    <t>The Office of Payroll Administration is recruiting Associate Staff Analysts to work in the Systems Maintenance Unit, who will be responsible to:	Analyze and interpret employee data to prepare templates summarized for agency use;	Prepare written reports in narrative and statistical form, based on research and analysis, in order to provide a synopsis of results and recommendations;   	Interpret policies, procedures, regulations, provisions and legal principles to provide requested/required information for oversight agencies and stakeholders;  	Process payroll, timekeeping, personnel transactions by reviewing and researching payroll, timekeeping and personnel information; prepare appropriate documentation for central payroll/timekeeping/personnel office action; 	Perform special projects as assigned.</t>
  </si>
  <si>
    <t>The successful candidate should possess the following:  Excellent hands-on technical and troubleshooting knowledge of PC and desktop hardware, including Dell, HP, Apple, and others. Extensive equipment support experience with Microsoft OS and Microsoft suite of applications Able to read and understand technical manuals, procedural documentation, and OEM guides.</t>
  </si>
  <si>
    <t>The Audit Unit is responsible to conduct audit of medical charts at the foster care agencies and juvenile justice detention and residential sites to ensure that such documents are kept according to mandates, and that children involved in foster care and juvenile justice receive the best medical care possible. The Assistant Director of Clinical Programs and Services will report directly to the Director of Clinical Programs (NP) and will conduct the following tasks and functions.	Supervise and monitor the Audit Nurse reviewers, the Medical Consent nurse, and the Pediatric AIDs unit.	Review corrective action plans issued to ACS-contracted foster care and juvenile justice programs and ensure appropriate follow ups are conducted.  	Provide technical assessment to Children Services', DYFJ, and provider agency staff on medical and physical health issues and practices.	Analyze data and reports to identify trends, problematic internal and external systemic issues affecting health service delivery and coordination of children in foster care and juvenile justice, and take appropriate actions to correct. 	Analyze needs of Program units at Central office to inform policy changes. May conduct research and policy analysis to support the development of sound child welfare and juvenile justice policies, programs, and strategies.	The development and implementation of strategies to improve access to health services for ACS clients  particularly clients with complex health needs;	The development of strategies to address inter and intra system issues affecting health service delivery and coordination.  Closely work with City and State health agencies to improve services for children and families involved in the child welfare system;	Work closely with DPPM, APA, and the Division of Youth and Family Justice's Office of Planning, Policy &amp; Performance (OPPP) to revise and implement policies.	Participation in and leadership of agency-wide meetings, committees and workgroups, as appropriate, to ensure that issues related to health are adequately addressed and incorporated into internal program design and policy development;	Work closely with City and State Health agencies to improve services for children and families. Analysis and application of research to child welfare policy and practice.  May conduct research and policy analysis to support the development of sound child welfare policies, programs and strategies;	The development of proposals for program funding and research/demonstration projects;	Supervise medical audits at contract foster care agencies;	Perform administrative duties including performance evaluations, personnel leave and supervision;	Assist with coverage, or consultation as needed.</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</si>
  <si>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8 years of development experience with at least 3 years of hands-on iOS development experience building large scale native iOS applications;	At least 3 years of experience in integrating native mobile applications with the backend systems via web services;	Must be passionate and enthusiastic about mobile development and new mobile opportunities;	Must have exceptional analytical and problem solving skills;	Must have strong experience integrating iPhone applications with facebook.com, twitter.com and other social networking platforms;	Strong hands-on experience in Swift/Objective-C, HTML5, Javascript, CSS3 and AJAX;	Strong knowledge of SOA architectures and integration technologies;	Strong database experience with MySQL or any relational database;	Experience with JBoss application server or Tomcat;	Strong knowledge of XML, XSL and other internet technologies is a must;	Excellent oral and written communication skills are required;	Solid knowledge of mobile testing tools and techniques;	Experience developing using agile principals and methodologies;	Working experience in Java, .NET, PHP or Python is a plus;	Knowledge of Android platform is a plus.</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</si>
  <si>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The BSTDC is seeking three public health professional to serve as a part time Public Health Assistants. In this position, the candidate will be assigned within the STD clinic setting.    DUTIES WILL INCLUDE BUT NOT BE LIMITED TO: 	Setting up physician examination rooms and ensuring that the appropriate instruments are available. 	Assisting physician in the examination of patients. 	Documenting forms, preparing slides, positioning patients and completing documentation for culture plates. 	Performing clerical functions, such as registration. 	Posting laboratory results. 	Assisting with maintenance of inventory supplies and pharmaceuticals and when necessary preparing order forms for supplies.</t>
  </si>
  <si>
    <t>NYC Parks is the steward of nearly 30,000 acres of land - 14 percent of New York City -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MAJOR RESPONSIBILITIES	Assist in general maintenance work, including lawn mowing, edging, seeding, snow removal, cultivating, fertilizing, sod laying and hedge trimming, sweeping and raking of litter and emptying of receptacles. 	Clean and maintain facilities including comfort stations. 	Perform minor repair work including but not limited to plumbing, masonry, electrical, painting, carpentry, metal work and vehicle and equipment repair. 	Drive vehicles and operate certain other motorized equipment. 	Perform safety checks on facilities and equipment. 	May move furniture, climb and perform other physical activities as required in the performance of assigned duties.</t>
  </si>
  <si>
    <t>The NYC Department of Homeless (DHS) seeks an Administrative Nutritionist for the Health and Mental Health Unit. Reporting directly to the Agency Medical Director, the Administrative Nutritionist will manage the meal programs and vendor relationships for the clients served at Department of Homeless Services (DHS) shelter intake points and in shelters. The Administrative Nutritionist will provide technical assistance, advise on nutritional standards, and serve as the primary contact among food service contractors, shelter providers, and DHS.  Responsibilities will include, but are not limited to:	Monitoring and assessing assigned meal programs and ensuring that all shelter programs and caterers are in compliance with all relevant food standards, including the New York City Agency Food Standards; 	Creating nutrition education materials and providing nutrition technical assistance, outreach, recommendations, and training to DHS and vendor program personnel, sponsors, and caterers in all aspects of food service management and nutritional standards, i.e., menu planning, food purchasing/preparation, storage and safety;	Making recommendations to food service contractors and DHS providers to ensure compliance with Local Law 50 of 2011 regarding the purchase of NYS products; 	Assessing proposed new sites and food service contractors; 	Ensuring the annual inspection of shelter programs and caterers; 	Reviewing, updating, and approving menus, including formulating and distributing menus and guidance to vendors and providers regarding special diets, such as for pregnancy, diabetes, and allergies, among others;	As necessary and indicated, completing the nutrient analyses for recipes and menus; 	Establishing and maintaining professional relationships with relevant educational, government/community agencies, and healthcare professionals and providers, among others; and,	Preparing reports and corrective action plans, as indicated and necessary.</t>
  </si>
  <si>
    <t>We are looking for candidates who not only have the required experience and skills, but can demonstrate a high level of professionalism and customer service. The ideal candidate should possess the following experience and skills: Proven client management experience in a government setting.  Knowledge of NYC agency operations. Ability to work independently, interacting with project managers and experience working with executive management.  Demonstrated experience working with technical and non-technical staff.  Advanced experience with Microsoft office programs such as Excel. PowerPoint, Word and Access as well as Project Management software.  Outstanding collaboration and team building skills.  Strong written and verbal communication skills; excellent analytic, organization, presentation and facilitation skills.  Ability to manage multiple tasks under tight deadlines.  Ability to interface with executive level management and give senior-level presentations. Familiarity with information technology, project management, application development and data center infrastructure.</t>
  </si>
  <si>
    <t>* Five (5) or more years of full-time paid experience in public relations, journalism, speechwriting    or advertising or related fields, one years of which should be in an administrative or a    supervisory capacity;   Demonstrated skill and affinity for writing about a wide range of public policy issues as well as     the ability to tailor often complex messages to diverse audiences;   Familiarity with urban policy and experience with government programs, policies and data    analysis, most specifically those of New York City;   Superior analytical skills and oral and written communication skills;   Established relationships with the print and broadcast media covering New York City    government and the skill to establish and cultivate new relationships with the press corps;   Experience working for an elected official or government agency is desired.</t>
  </si>
  <si>
    <t>OFFICE OF CHIEF MEDICAL EXAMINER CITYWIDE JOB VACANCY NOTICE  Civil Service Title:  Criminalist						 Level:  IA Title Code No:  21849			 Salary: $25.65 per hour Office Title:  Criminalist 		 	    			 Work Location: 421 East 26th Street, NYC Division/Work Unit:  Division of Laboratories/Histology Laboratory	 Number of Positions: 1 (Part-Time Position) Hours/Shift: Monday - Friday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OCME seeks a forensic laboratory analyst for its Histology Laboratory. Reporting directly to the Director of Histology, the incumbent will perform the following: Maintains chain of custody of tissue specimens, paraffin blocks and histology slides. Maintains a program of quality control, participating in a program of quality assurance, and taking corrective action, when needed. Maintains inventory of laboratory supplies and equipment.   Utilizes controls in accordance to the procedures outlined in the Histology Department Receives training in the routine preventive maintenance and calibration of laboratory equipment and analytical instruments. Adhere to safety procedures and regulations for the handling of laboratory specimens and chemicals in accordance with the policies at the Office of Chief Medical Examiner, State and Federal regulations. Other duties as assigned</t>
  </si>
  <si>
    <t>SPECIAL NOTE  Selected candidates will be required to provide a DNA sample by swabbing. In case of an emergency, your position may be designated as essential staff.  PREFERRED SKILL  Applicants must be or become certified as a Histotechnician or Histotechnologist within 18 months of their appointment. Applicants should have knowledge of processing, embedding and sectioning of tissue specimens; bone demineralization, routine H&amp;E stains.</t>
  </si>
  <si>
    <t>This is a great opportunity to work directly with the marketing manager in a busy communications office, building valuable public relations, communications and design skills. We seek a highly-motivated and well-organized candidate to focus heavily on writing and research.   INTERNSHIP RESPONSIBLITIES: Help conceptualize and craft marketing materials and strategies Help to use and monitor of various division branding guidelines Interact daily with agency divisions to gather information, present design concepts, update press clippings, etc. Write social media stories and website content Assist with report formatting and presentation creation Correspond with partners and local businesses/jobseekers served by the agency to gather information for marketing Additional responsibilities as assigned</t>
  </si>
  <si>
    <t>Under supervision of the Assistant Commissioner of Information Technology the candidate will assist staff with technical support of desktop and laptop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problems. The position utilizes one-on-one consultancy to end-users. The position's responsibilities require independent analyses, communication and problem solving. To perform this job successfully, an individual must be able to perform each essential duty satisfactorily (other duties may be assigned}: 	Assist staff with configurations and the ongoing usability of desktop computers, peripheral equipment and software within established standards and guidelines, including troubleshooting issues with software, hardware and operating systems.	Work with vendor support contacts to resolve technical problems with desktop computing equipment and software.	Maintaindesktop and laptop images.	Maintainthe integrity of the technology inventory system.	Delegate the assignment of helpdesk tickets.	Work with procurement staff to purchase hardware and software.  The selected candidate will be expected to, staff the Emergency Operations Center (EOC),will be assigned to a periodic EOC Team for activations and expected to work non-business hours during emergencies.	Coordinate IT related interagency planning activities, such as meeting and work groups	Assists in coordinating IT related adoption of final emergency management plans	Identifies and resolves IT related gaps in existing emergency management plans	Coordinate IT related activities in the field during large multi-agency incidents; coordinates requests for IT resources; work with government agencies to provide IT assistance</t>
  </si>
  <si>
    <t>Emergency and Intervention Services (EIS) provides a variety of comprehensive emergency social services to vulnerable populations.  These services address immediate and long term needs of individuals and families, and are administered through a matrix of programs that include the following: the Office of Domestic Violence (ODV), Emergency Food and Nutrition Assistance Services, the Home Energy Assistance Program (HEAP), and Emergency Utility Intervention Programs (EUIP).  The NoVA (No Violence Again) Program addresses the needs of domestic violence victims seeking emergency housing from the Department of Homeless Services (DHS) and provides assessment, crisis counseling and referrals to domestic violence shelters, information about entitlements, advocacy and group counseling and a wide range of other services includes legal intervention. The NoVA program consists of the Assessment Units located at the DHS PATH Family Intake Center and the DHS Adult Family Intake Center (AFIC) and the NoVA Outstation Project located in selected DHS shelters.  Clients are referred to NoVA when presenting with issues of domestic violence that could be contributing to the need for homeless services.   EIS is recruiting for ten (10) Social Workers for the NoVA Program who will:   Provide on-site direct counseling services to clients.  Formulate an evaluation and treatment    plan for clients.   Assess service needs and provide individual counseling services to clients.   Make appropriate referrals to social/other services, as needed.  Follow up to ensure receipt    of services.   Provide advocacy services, as required.   Maintain case records for each client with required information.  Maintain statistical and    written records, as required.   Provide services in centrally based or outstationed Human Resources Administration (HRA)    and Department of Homeless Services (DHS) facilities.</t>
  </si>
  <si>
    <t>The successful candidate will possess: JavaScript experience with object-oriented JavaScript, HTML5, and CSS3; Experience in using Jira and strong debugging skills. Prior experience working as a Java developer with ability to comprehend UML designs, and experience in profiling tools like JProbe. Experience with our technology stack which includes, but is not limited to: Java/J2EE, Spring Framework v3/4, Spring Integrations, Spring Data, Message Queue architecture, MongoDB, HTML5 development.  CSS3 (or last version) development.Ability to work independently and within a team environment; Ability to work effectively in a fast paced, deadline-driven environment</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</si>
  <si>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As the City's IT leader, DoITT is engaged in a multi-year, dynamic evolution in its city wide cyber defense and information risk strategy. A Cyber Threat Specialist that joins this program now has the opportunity to significantly influence and contribute to the 24/7/365 threat intelligence, detection, response and countermeasures workflows from Cyber's Security Operations Center. This opportunity is for leading candidates looking to defend multiple and critical City environments and includes customization, as well as partnering with leading 3rd party cybersecurity firms and technologies. The NYC' Cyber Threat Specialist will be challenged to contribute to tactical defense decisions and incident response workflows, as well as be a participant in strategic risk calculations through daily interactions with NYC Cyber management; the Cyber Threat Specialist will be expected to invite accountability as a critical player in the cyber defense of New York City.   WHAT YOU WILL DO:  From within New York City's Citywide Cyber division's Security Operations Center team, with significant interaction with the Cyber Engineering and Architecture and Cyber Operations functions, the Cyber Threat Specialist will: 	Be responsible for overseeing and developing use cases, detective signatures, countermeasures, and requirements for security systems including frameworks for threat actor profiles, adversary tools, tactics and procedures (TTPs), indicators (lOCs/IOAs), and open sources/3rd party intelligence; 	Scrutinize technical intelligence feeds for relevance to NYC systems and produce intelligence products that can inform and influence prioritization and risk conversations for information technology security enhancements, risk modeling, and executive threat briefings; 	Lead and/or contribute with technical confidence to incident response engagements and Red Team/Blue team testing/diagnostic exercises;	Contribute to strategic cyber assessments and be a SME resource for implementation of cyber enhancement roadmaps; 	Represent NYC Cyber in information sharing forums as a critical member of New York City's Cyber team.	Handle special projects and initiatives as assigned.</t>
  </si>
  <si>
    <t>The successful candidate should possess the following: 	8+ years' experience managing Computer and Network forensic and analytics tools such as EnCase/X-Way Forensics, Volatility/KnTDD, The Sleuth Kit, Hex Editors, RSA Security Analytics, strong understanding/experience of other top rated industry Next Generation Firewalls (NGFW), DNS servers and email security gateways; 	Strong understanding of Net-Flow packet collection and analysis, working knowledge with pcap/tcpdump, extensive knowledge on Security information and event management (SIEM), working knowledge on TACACS and RADIUS; 	Extensive knowledge of SMTP, DNS and TCP/IP protocols; 	Situational awareness and the ability to adapt to the changing threat landscape; 	Key knowledge areas include an in depth understanding of network topologies and core network communications protocols;	Ability to understand a network packet trace; 	Knowledge on IPS, IDS, HIPS and the ability to handle multiple tasks under tight deadlines; 	Any of the following vendor certifications: GIAC-GCFA, CHFI, CCE, EnCE, CPTC, CPTE, CEH, ECSA, CISSP, CSTA, OSCP, ECSA, CEPT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</si>
  <si>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Solutions Developer reporting to the Application Development Management Division.  Responsibilities will include:	Develop technical design, configure and component test COTS solutions and custom applications, including Dynamics CRM and Siebel;	Configure and develop according to approved application design documents and in accordance with DoITT configuration, scripting and development standards and processes;	Perform application configuration, rules based engine development, integration development, and scripting;	Perform the technical design of the application;	Perform and supporting solution level testing; 	Develop common test data for component testing;	Create and executing Unit Test scripts;	Participate in transitions of the application or technical architecture components to the QA team; 	Participate in integration, system, and performance testing as needed; 	Work with other teams to validate defect fixes;	Recommend design modifications to improve system performance and usability;	Critically analyze business requirements and functional design and propose alternate approaches where appropriate;	Work with other configurators, designers, and architects to make sure that the configuration and customization meet application requirements and performance goals;	Identify solutions to system performance and usability issues; 	Perform level of effort analysis for change requests with research and/or prototyping;	Triaging system issues and determine/implement appropriate solutions;	Fix any defects and performance problems discovered in all phases of testing;	Support troubleshooting efforts for production issues; 	Use standard program procedures and tools when troubleshooting issues and implementing solutions;	Document and track resolution of system issues;	Use additional resources as needed to research technical issues	Perform special projects and initiatives as assigned.</t>
  </si>
  <si>
    <t>The preferred candidate should possess the following:	A Bachelor's degree in a related IT field;	5+ years experience in a specialized role that includes implementation, support, and maintenance of large scale n-tier web applications;	5+ years experience Siebel Administration;	5+ years experience working with Siebel Workflows;	Overall understanding of CRM products similar to Siebel CRM;	Proven background in the development and deployment of complex operational systems;	Familiarity with any version-control tool like CVS or Subversion;	Strong experience in development, trouble-shooting and supporting Siebel and some familiarity with Analytics using Oracle on a Unix platform;	Strong knowledge of server and application architectures;	Ability to work in cross functional teams to provide the best solution; 	Strong customer and quality-focus Sound problem resolution, judgment, and decision-making skills; 	Experience configuring Siebel and Siebel technical architecture;	Demonstrated experience working with technical and non-technical staff;	Exceptional knowledge of Microsoft Office programs;	Outstanding collaboration and team building skills; 	Strong written and verbal communication skills Excellent analytic, organization, presentation and facilitation skills;	Ability to manage multiple tasks under tight deadlines;	Ability to interface with internal support teams.</t>
  </si>
  <si>
    <t>The New York City Employees' Retirement System (NYCERS) seeks a qualified candidate for the Deputy Director, Chief Information Officer position. The Deputy Director, CIO serves as the second-in-command and the chief operating officer of the IT Division, responsible for the design, development, release and maintenance of technology systems and services for all enterprise business functions. This technical, operations-centered senior IT role is seen as the most trusted partner of the CIO in leading IT. With the Deputy role focusing on the ''run'' aspect of IT, this enables the CIO to focus on the ''grow'' and ''transform'' aspects of IT and the business, through working with customers, building strong relationships with senior management and key stakeholders , driving innovation and differentiated IT strategy, while improving the business value of IT. In the absence of the CIO, the Deputy CIO serves in the full capacity of the CIO role. As part of its transformational IT strategy , the Deputy CIO will work directly in accomplishing the IT strategy as set forth by the CIO. Additionally , the Deputy CIO will take a lead position is several key initiatives including a major conversion effort involving the transition of its core legacy pension administration system.  Primary  Responsibilities:  Partners with the CIO in providing technology vision and direction for the enterprise.  Implementing the IT Strategy and coordination of resources.  Oversees the development of enterprise technology standards, enterprise architecture, governance processes and performance metrics to ensure IT delivers value to the enterprise.   Works with the CIO and business leadership team, providing in-depth technical        expertise in support of enterprise wide business decisions.   Drives development of the technology architecture, infrastructure planning, engineering and  deployment.   Provides leadership in planning and managing IT product and service development.  Oversees the effective delivery of computer operations and production support, system and database administration, network operations , PC/desktop support, and customer service.   Implements IT continuous-improvement programs within enterprise guidelines.   Identifies and implements best practices for optimizing infrastructure and operations costs, improving system performance.    Stays current with developments in new technologies and platforms .   Plans, implements , directs and monitors the integration of new technologies into the infrastructure.   Manages IT resource requirements to ensure an appropriate balance between tactical and strategic demands.   Directs teams of technical, professional and management staff in the successful fulfillment of IT service delivery commitments .   Facilitates communications across IT groups, user and customer communities.   Leads IT asset management team to ensure that assets achieve their full lifetime cycle value.   Develops and manages strategic vendor and partnership relationships.   Negotiates contracts with vendors, and authorizes procurement.   Formulates IT policies, procedures, and performance management processes and measures.   Directs the preparation, review and consolidation of IT business plans, budgets and forecasts .   Regularly reviews IT costs and cost structures for IT services and products. Ensures that financial implications of IT projects and activities are communicated to the proper IT and business executives.   Directs risk evaluation and compliance management processes.   May oversee the executive of high-impact, enterprise wide, strategic programs or initiatives.   May oversee IT workforce management, including sourcing, training and development of staff.   May assume full CIO responsibilities (or those responsibilities as directed) during the CIO's absence.   Performs other duties as directed.</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</si>
  <si>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As the City's IT leader, DoITT is engaged in a multi-year, dynamic evolution in its city wide cyber defense and information risk strategy. A Cyber Threat Analyst that joins this program now has the opportunity to significantly influence and contribute to the 24/7/365 threat intelligence, detection, response and countermeasures workflows from Cyber's Security Operations Center. This opportunity is for leading candidates looking to defend multiple and critical City environments and includes customization, as well as partnering with leading 3rd party cybersecurity firms and technologies. The NYC' Cyber Threat Analyst will be challenged to contribute to tactical defense decisions and incident response workflows, as well as be a participant in strategic risk calculations through daily interactions with NYC Cyber management; the Cyber Threat Analyst will be expected to invite accountability as a critical player in the cyber defense of New York City.   WHAT YOU WILL DO:  From within New York City's Citywide Cyber division's Security Operations Center team, with significant interaction with the Cyber Engineering and Architecture and Cyber Operations functions, the Cyber Threat Analyst will: 	Be responsible for developing use cases, detective signatures, countermeasures, and requirements for security appliances including frameworks for threat actor profiles, adversary tools, tactics and procedures (TTPs), indicators (IOCs/IOAs)s, and open sources/3rd party intelligence to protect City of New York infrastructures; 	Identify and implement necessary technical intelligence feed integrations with security alerting and response systems, as well as gather, produce and disseminate original technical threat information for community defense; 	Identify, design, develop and implement automated tools, analytics interfaces, and response orchestrating platforms to consume threat feeds in order to increase incident response efficiency; 	Participate in information sharing forums as a critical member of New York City's Cyber team	Perform special projects and initiatives as assigned.</t>
  </si>
  <si>
    <t>The successful candidate should possess the following: 	7+ years' experience in operating Threat Intelligence based incident response process;	Experience in data analytics and threat intelligence collection; 	Strong background in scripting, packet analysis, host and network security tools and encryptions protocols;	Strong Unix/Linux and Visualization experience;	Extensive knowledge on Security information and event management (SIEM), working knowledge on TACACS and RADIUS; 	Extensive knowledge of SMTP, DNS and TCP/IP protocols; 	Cyber threat situational awareness and the ability to adapt to the changing threat landscape; 	Key knowledge areas include an in depth understanding of network topologies and core network communications protocols;	Ability to understand a network packet trace;	Working knowledge on IPS, IDS, HIPS and the ability to handle multiple tasks under tight deadlines;	Experience working with security vendors, including submitting feature requests, evaluating products and analyzing security functionality of a diverse set of products;	Excellent analytical skills, ingenuity and the ability to work as part of a team.</t>
  </si>
  <si>
    <t>The Division of Preservation Finance administers multiple loan programs including the Housing Rehabilitation Program (HRP), the Participation Loan Program (PLP), the HUD Multifamily Loan Program, Green Housing Preservation Program (GHPP), and the LIHTC Preservation (Year 15) Program. These programs facilitate the rehabilitation of privately-owned multifamily buildings throughout New York City. Since inception of the Year 15 Program in 2007, the program has repositioned and preserved the affordability of more than 163 LIHTC projects totaling over 13,585 units.  This position reports to the Director and Deputy Director of the Year 15 Program.  The Project Manager will work with a portfolio of properties that received LIHTC and City subsidies, that are reaching the end of their initial tax credit compliance period (Year 15), and require project assessment, debt repositioning, LIHTC Resyndication, city capital, conventional debt, and/or additional funding for moderate rehabilitation.  The Project Manager will have frequent interactions with both internal and external partners including OMB, NYC Housing Development Corporation, for-profit and non-profit developers, tax credit syndicators, banks, property managers, attorneys, architects, and general contractors.  The Project Manager will be primarily responsible for working with these partners to evaluate repositioning strategies through detailed underwriting analysis and due diligence to assist in negotiating project terms for the extended affordability period. Other responsibilities will include, but will not be limited to:   Coordinating, evaluating and implementing project-specific repositioning strategies for Year 15 projects  Providing project management starting with the application process to transaction closing: preparing underwriting and pro formas for financial analysis, reviewing and analyzing due diligence, and any other requirements to move project toward closing  Preparing and managing project timelines and budgets  Negotiating and reviewing closing legal documents  Coordinating transaction closings with investors, syndicators, banks and other financial entities, governmental agencies, attorneys, title companies, architects, and contractors as required  Conducting feasibility studies and preparing credit reports as needed  Assisting with City agency regulations and Local Law compliance  Coordinating with tax credit syndicators on partnership exits  Preparing statistical tracking reports  Assisting with the conversion from construction financing to permanent financing  Engaging in programmatic policy discussions</t>
  </si>
  <si>
    <t>NOTE: Only permanent Principal Administrative Associates are eligible to apply.    NYC Department of Finance (DOF) is responsible for administering the tax revenue laws of the city fairly, efficiently, and transparently to instill public confidence and encourage compliance while providing exceptional customer service.   The Treasury and Payment Operations Division - Refunds Unit is responsible for processing refunds for credits resulting from the following: excise, and 1127 taxes; property taxes and related charges; and parking summons violations charges.  In addition, the group performs account adjustments, processes chargeback claims, processes REAP claims, and responds to inquiries from the public relating to refunds.  Refunds unit is currently seeking an experienced, highly motivated, organized, and detail oriented individual to serve as an Refund/Chargeback Associate.    Specific duties for this position may include the following but are not limited to:  Processing refund requests submitted via mail and electronically; Reviewing chargeback claims received by the unit and responding to them in a timely matter; Implementing block plate requests and removals, researching 311 requests from individuals   and financial institutions regarding payments that were not posted; Processing accounts adjustments; Approving refund cases; Responding to credit card payment inquiries; Handling special projects as requested my management.</t>
  </si>
  <si>
    <t>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This senior-level SQL Server DBA role is responsible for providing both operational and development support to the organization. This individual will be a member of the database team and is responsible for providing exceptional support to our users. Activities include the definition of needs, benefits and technical strategy; research and development in the database systems life-cycle; technical analysis and design; and support of operations staff in executing, testing and rolling out solutions. Responsibilities include, but are not limited to: Work with applications groups to performance-tune and troubleshoot SQL code Work with business units and developers to map out conceptual designs for planned databases Install and test new versions of the DBMS Write database documentation, including data standards, procedures and definitions for the data dictionary (metadata) Control access permissions and privileges to databases Develop, manage and test back-up and recovery plans Develop, manage and tune SQL Server Replication Ensure that storage, archiving, back-up and recovery procedures are functioning correctly Engineer database-related solutions for various project and operational needs Develop and maintain installation and configuration procedures; contribute to and maintain system standards; create and maintain documentation as it relates to configurations Perform daily system monitoring, verifying the integrity and availability of all hardware, server resources, systems and key processes, reviewing system and application logs, and verifying completion of scheduled jobs such as backups Provide database support per request from various departments. Investigate and troubleshoot issues Perform periodic performance reporting to support capacity planning</t>
  </si>
  <si>
    <t>Under supervision, with latitude for independent action and the exercise of independent judgment, the IT Tester is responsible to plan, define, document, automate, and execute testing on ACS developed applications and applications involving cross-agency initiatives.  Specific tasks for this position will include: 	Develop test plans, test cases, test scripts and test reports on multiple projects of varying size. 	Execute test cases within identified time frames, within test environments and test data with high degree of accuracy.	Perform testing and validation on reporting.	Review functional specification requirements documents to ensure that requirements are testable.	Document and report system defects to the project team.	Identify and communicate business risks relative to testing and implementation for evaluation by project teams. 	Ensure that defects uncovered in the test are recorded, summarized and utilized in post project reviews in an effort to improve the development and test processes.	Provide formal status to Test Manager/Project Manager and ensures that work is carried out in accordance with the schedule and testing requirements.	Provide estimates and feedback to the Testing Manager/Project Manager for project scheduling purposes. 	Participate in status meetings, staff meeting to share the results of research on testing techniques, process and procedures.	Assist with automation of testing procedures and artifacts.	Assist with automation of stress and performance testing.</t>
  </si>
  <si>
    <t>The Financial Information Services Agency (FISA) has initiated recruiting activities to hire a Administrative Procurement Analyst to perform and administer procurement work with IT professionals, oversight agencies and vendors. The analyst will be part of the Office of Payroll Administration (OPA) and FISA Procurement Team. The analyst will be required to conduct a wide range of procurement types, ranging from simple micropurchases to complex Requests for Proposals.  Duties and Responsibilities:  Perform both routine and complex professional work involved in the agency's procurement activities, including budget work, as necessary. Plan, develop and manage procurements and renewal  including tracking procurements and agreements once in place, and assuring that  inventory is accurately recorded in OPA's/FISA's current asset management repository. Consult and advise internal agency clients on procurement methods, strategies and contract administration issues associated with procurements. Work closely with the technical staff in the preparation of specifications for highly complex and specialized IT procurements. Coordinate the development and modification of contract documents and requirements with OPA's/FISA's legal department; interface as required with OPA/FISA legal to resolve procurement issues. Take the lead on highly visible and critical agency procurements ensuring that all the necessary administrative and procurement steps have been taken. Prepare and evaluate complex, solicitations and bids, coordinate selection activities and make recommendations for contract awards, modifications, special purchases, etc. Move all procurements through the administrative and oversight processes in a professional manner and in a way that meets the agency's business needs. Monitor vendor and procurement compliance with all applicable laws particularly procurement-related Local Laws, (e.g. Chapter 13 of the City Charter, Procurement Policy Rules) Executive Orders, and Audit requirements. Prepare written justification and all documentation required for procurement processing and post-award actions; draft and develop contract documents, perform analyses and monitor vendor qualifications on responsiveness and responsibility. Confer with and advise management of critical issues in a timely manner and provide suggested solutions related to procurement and contract management.</t>
  </si>
  <si>
    <t>The Director of Contract Management and Program Innovation oversees contract management, program design and procurement functions within the Office of Program Innovation and Planning in the Division of Policy, Planning and Measurement. The Director supervises a multidisciplinary staff responsible for managing utilization of existing child welfare contracts, executing contract amendments other contract actions, coordinating with other ACS divisions, and designing new programs through the research and procurement process. Reporting to the Assistant Commissioner for Program Innovation and Planning, and under general direction with great latitude for independent judgment, the Director is responsible for the following job functions and duties:    	Supervise production of monthly utilization reports as well as ad-hoc analysis of foster care and preventive service utilization and outcomes in order to inform system planning and contract management efforts.	Facilitate regular cross-divisional utilization meetings, tracks concerns and emerging issues, and communicates with contractors regarding contract expectations and program availability. 	Coordinate contract amendments, renewals, terminations and awards with the Divisions of Financial Services, Administration, Child Welfare Programs and General Counsel.	Oversees Preventive Performance-Based Financing and other performance-based funding initiatives. 	Lead the design of new programming as well as the revision or renewal of existing programming through a variety of competitive solicitation approaches (requests for proposals, negotiated acquisitions, etc.) in cooperation with the Division of Administration and the affected program areas. 	Work with the Office of General Counsel to develop contracts for newly designed programs and the Division of Financial Services to develop funding models and approved budgets. 	Conduct or oversee research into contracting models and program designs used in New York and other jurisdictions in order to guide program design and development at ACS; develops or possesses content expertise in social services programming, financing strategies and nonprofit management. 	Provide general support regarding planning, contracting, procurement and oversight strategies to the Division of Policy, Planning and Measurement, as well as other Divisions and the Executive Team as requested or needed.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</si>
  <si>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McAfee Systems Engineer reporting to the IT Services Division. Responsibilities will include:   	Monitor and manage each of the customers McAfee Systems issues daily with emphasis on progressing cases towards resolution and have appropriate resources involved;	Provide weekly status updates summaries to customers and sales representatives for all current open issues;	Collaborate, communicate and coordinate with customers, product specialists, and various technical teams as required to ensure customers satisfaction;	Represent customers interest when they need a patch, hotfix or FMR at all levels within the organization; 	Provide customer with proactive communications regarding program information, supportability issues and strategic product plans; 	Assist in identifying, recommending, and implementing improvements on existing processes and procedures related to the proper functioning of McAfee products;	Perform special projects and initiatives as assigned</t>
  </si>
  <si>
    <t>The preferred candidate should possess the following:	SQL Server 2000/2005, NetIQ, Live Communications Server 2005;	Internet Information Server 6.0, McAfee ePolicy Server, experience working with System Management Server 2003 and Software Update Services;	Skilled expertise with installing, configuring and managing redundant systems such as NLB &amp; Terminal server farms, database server clustering; 	Knowledge of Remedy Action Request System;	Technical knowledge of the Windows 2003/2008 Enterprise Server Platform;	Experience in supporting Windows 2003/2008/2012 servers within a large-scale complexed environment; 	Knowledge of Active Directory and Group policy; 	Knowledge of Microsoft Clustering a plus; 	Knowledge of TCP/IP, LDAP, HTTP, DHCP, WINS, DNS; 	Knowledge of Remote Installation Services; Organizational skills;	Good verbal and written communication skills;	Knowledge of monitoring tools such as NETIQ;	Strong organizational, time management, oral and written communication skills; 	Ability to articulate to all levels of management in clear, concise terms; 	Ability to handle multiple tasks under tight deadlines.</t>
  </si>
  <si>
    <t>OFFICE OF CHIEF MEDICAL EXAMINER PROMOTIONAL OPPORTUNITY  Civil Service Title:  Criminalist						 Level:  III Title Code No:  21849			 Salary: $74,287 (Incumbent)  Office Title:  Criminalist, III	 	    				 Work Location: 421 East 26th Street, NYC Division/Work Unit:  Forensic Biology 			 Number of Positions: 10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Biology department and specifically under the supervision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Performs a wide range of complex scientific analyses of evidentiary materials and specimens. Performs scientific analyses in connection with criminal cases referred to the Office of Chief Medical Examiner. Performs technical and administrative reviews on laboratory assays, reports, and case files. Acts as a forensic expert and testifies before grand juries and courts of civil and criminal justifications in the City of New York relating to the scientific analyses conducted related to responsibilities. May assist in development, validation and implementation of new laboratory methods and procedures, and evaluate and recommend modifications of existing testing procedures to improve forensic DNA and biological analysis. Participates in quality assurance measures and other internal projects and initiatives. Other duties as assigned.</t>
  </si>
  <si>
    <t>REQUIRED MINIMUM QUALIFICATIONS:  Approval by Joint Bar Association pursuant to VTL. Must be admitted to practice law and be a member in Good Standing to the Bar of the State of New York for a period no less than three years. Successful completion of training course and approval of DOF training panel. Interview and approval of NYC Department of Investigation.   Prefer candidates with the following:   Ability to work with the public.   Excellent written and oral communication skills.  Computer skills are required.</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</si>
  <si>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As the City's IT leader, DoITT is engaged in a multi-year, dynamic evolution in its city wide cyber defense and information risk strategy. A Cyber Security Engineer that joins this program now has the opportunity to participate directly in a significant phase of this evolution: including evaluation of and deployment for industry leading and internally grown security technologies and platforms (from beyond the perimeter to the endpoint), collaboration with analysts to provide solutions addressing the full cyber event and incident response life cycle, and working with operations to maintain integrity and confidence in the performance of NYC's technology defenses. Most importantly, the NYC Cyber Security Engineer has the opportunity to contribute daily to New York City's defense against threats spanning the entire adversary landscape.   WHAT YOU WILL DO:  From within New York City's Citywide Cyber Division's Cyber Security Engineering team, with significant interaction with the Cyber Security Operations Center analysts and Cyber Operations functions, the Cyber Security Engineer will: 	Research, evaluate and design cutting edge enterprise security solutions such as NGFW infrastructure; DNS/DNSSEC; enterprise MTA and NGFW infrastructure; and Data Loss Prevention (DLP) technology; 	Drive Proof of Concept and skunkworks technology projects to mature NYC's Cyber defenses; 	Implement appropriate assurance levels, firewall policy evaluations, next-generation threat prevention designs, SSL encryption/decryption strategies, vulnerability protection profiles, content filtering and perimeter security controls; 	Administrate secure mail gateways, firewall policy evaluations, next-generation threat prevention designs and SSL encryption/decryption strategies; 	Support Cyber Operations as an escalation resource for engineering and architecture injects in routine but also in priority incident response workflows; 	Mentor colleagues, prepare technical documentation runbooks, work closely with various IT departments to carry out information security tasks and projects, leverage numerous tools and technologies to maintain confidentiality, integrity and availability of critical IT systems and infrastructure;	Perform special projects and initiatives as assigned.</t>
  </si>
  <si>
    <t>The successful candidate should possess the following or equivalent: 	7+ years' experience in large enterprise security planning, design, configuration, installation, troubleshooting, integration, security performance monitoring, product maintenance, and security product configuration enhancements;	Strong working knowledge of enterprise email architecture and sonboxing solutions;	Comprehensive knowledge of next generation firewalls, Netflow protocol, remote access solutions, VPN, digital certificates, extensive Unix/Linux experience; 	Excellent written and verbal communication skills; excellent presentation skills and the ability to present material around information security awareness, and the ability to handle multiple tasks under tight deadlines;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</si>
  <si>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Policy Analyst will be located within the Mayor's Office of Operations and will provide project management, and analytical and technical assistance for planning, coordinating and implementing interagency and agency-specific projects. These projects represent critical initiatives directed by the Mayor and/or City Hall senior staff to improve efficiency, effectiveness, coordination, and accessibility of key City services.   Responsibilities will include: 	Provide analytical assistance to team members, including quantitative and qualitative data analysis, the evaluation of best practices, and the identification and assessment of operational improvement opportunities at different agencies; 	Provide project management assistance, including developing and maintaining project plans and other documents, managing and coordinating project elements, reviewing agency and interagency work products, and ensuring efficient progress on implementation; 	Responsible for one or more discrete projects and be expected to manage the project(s) to completion.	Perform special projects as needed.</t>
  </si>
  <si>
    <t>The preferred candidate should possess the following: 	A Bachelor's and/or Master's Degree, in addition to 2 years+ of professional experience; 	Flexibility, multi-tasking capability, and enthusiastic work ethic;	Strong written and verbal communication skills with experience working in public relations or communications preferred; 	Experience which demonstrates a proven record of providing analytical and/or technical assistant for complex, interdisciplinary projects involving multiple stakeholders; 	Experience mediating among groups with competing perspectives and implementing projects that improve operational efficiency preferred; 	Understanding of urban issues, especially New York City government and current city affairs/politics; 	Understanding of New York City's operational agencies; 	Ability to think creatively, embrace new approaches and pioneer innovative solutions to intricate problems; 	Advanced Knowledge of MS Office (i.e. Microsoft Word, Excel, PowerPoint, MS Project).</t>
  </si>
  <si>
    <t>Reporting to the Deputy Director for Systems Analysis &amp; Improvement, the Clinical Program Officer will include serve as the lead project manager for the implementation of new evidence-based and research-informed initiatives in the area of Early Childhood Mental Health. The Clinical Program Officer will be responsible for coordinating planning of new initiatives; developing recommendations to support policy formulation and practice reform; and integration of services to support families and strengthen communities. Specifically, the Clinical Program Officer will be primarily responsible for guiding and managing the development and implementation of evidence-based and research-informed mental health and clinical programs that serve children ages 0-5 and their parents. In addition, the Clinical Program Officer will be charged with collaboratively designing, implementing, and supervising ongoing monitoring, evaluation, and continuous quality improvement processes for these new programs.  The Clinical Program Officer will work closely with the agency staff in carrying out various duties, including, but not limited to: 	Managing multi-stakeholder systems improvement projects, including tracking and guiding project activities, facilitating dialogue among stakeholders, and ensuring that work is completed on schedule.	Preparing documents, making presentations, and guiding goal-oriented meetings with key stakeholders.	Coordinating and collaborating with model developers, contracted service providers, ACS staff, and external stakeholders to plan and implement programs.	Designing and implementing monitoring, evaluation, and continuous quality improvement processes for new programs.	Manage large datasets and advanced data analysis skills using statistical software such as SPSS and SAS.	Draft summary write-ups, create presentations, and comprehensive reports to document the insights gathered from the analyses.	Developing system for the sharing of best practices among provider sites to support collaboration and quality improvement through a learning collaborative or other similar model.</t>
  </si>
  <si>
    <t>Strongly Preferred Skills:	COBOL, CICS, VSAM, TSO, Batch/JCL, ADABAS Natural  Additional Preferred Skills:	2+ years of experience working with Microsoft SQL Server	2+ years of experience working with Microsoft Access	Experience with Client/Server Architecture</t>
  </si>
  <si>
    <t>Reporting to the Clinical Program Officer in the Systems Analysis and Improvement Unit within the Division of Policy, Planning, and Measurement, the Clinical Program Associate will play a key role in working with internal and external stakeholders to execute ACS initiatives in the area of Early Childhood Mental Health. The Clinical Program Associate will be responsible for supporting the planning and implementation of new initiatives; collecting, analyzing, and reporting program data to support monitoring, evaluation, and quality improvement activities; and will communicate and coordinate with program stakeholders. Under the direction of the Clinical Program Officer, the Clinical Program Associate will carry out various duties, including but not limited to: 	Gathering and analyzing program data to inform planning, implementation, and monitoring processes.	Writing reports; providing program updates to internal and external stakeholders; developing and managing work plans; communicating with program team and other stakeholders; planning meetings and events.	Engaging with key stakeholders and building collaborative practice among partner agencies, community members and others.	Coordinating quality improvement activities with model developers, contracted providers, community partners and consultants	Preparing documents, making presentations and guiding goal-oriented meetings with key stakeholders on community- based and interagency projects.	Performing field research and providing analytic and logistical support to projects.</t>
  </si>
  <si>
    <t>The New York City Department of Health and Mental Hygiene (DOHMH), a recognized leader and innovator in public health and mental hygiene services nationally and internationally seeks a dynamic Supervising Biller  to join its challenging, fast-paced Division of Finance.  The Supervising Biller must have significant experience with the regulatory and operational requirements of billing government programs such as Medicare and Medicaid to ensure that all billing is compliance with Medicaid and Medicare regulations.     The Supervising Biller must have coding, billing and documentation experience and must be knowledgeable of Medicaid, Medicaid Managed Care, Medicare Part B, Medicare HMO and Commercial insurance billing.  Specific Duties &amp; Responsibilities:  Review and analyze medical records to ensure billing compliance.  Make on-site field visits to clinic locations as required.  Work with physicians and other healthcare providers to ensure medical record reflect. services provided and information is captured completely.  Conduct physician chart data validation audits to determine whether documentation supports the coding billed.  Provide education and consultation to clinic physicians regarding compliance.  Document trend, results and present findings in an organized manner.  Prepare written and statistical reports.  Reports results of findings to senior management.</t>
  </si>
  <si>
    <t>Provide a wide range of technical services in support of electronic discovery at the New York City Law Department.   Will engage in hands-on management of e-discovery tools, including collecting, processing, loading, and producing electronic data and images to and from litigation support systems.  Will conduct complex database searches, facilitate the technical administration of document review sessions with attorneys, design and conduct quality checks, and coordinate productions to external parties.   The position requires deep understanding of the requirements and practices of electronic discovery including the Electronic Discovery Reference Model and the Federal Rules of Civil Procedure.  Attention to detail and problem solving skills are critical as key data is secured and handed off to appropriate parties in a legally defensible fashion according to defined processes.   Experience is required supporting attorneys utilizing e-discovery support techniques, software, and equipment to provide technical assistance as described in the responsibilities section below.  Must be able to handle multiple concurrent projects, work independently, and keep detailed records of tasks.  Requires the combination of outstanding customer support capabilities and troubleshooting expertise.   Responsibilities include, but are not limited to:   	Administer Concordance databases (create, load, apply security, tag management, CPLs, productions, etc.)	Perform various Clearwell related tasks (perform collections, create databases, create productions, and any other administrative database task)	Perform collections of various types of online content (social media, web sites, etc.)	Encrypt and decrypt media coming into and leaving the office	Create and modify load files for E-discovery platforms	Create batch files/scripts to efficiently complete tasks	QC case team and E-Discovery attorney productions from databases (e.g. tag conflicts, Bates ranges)	Create productions using in-house tools (e.g. Concordance, Ringtail, Clearwell) and format productions to meet client specifications	Communicate with vendors to meet case team needs	Manipulate audio and video files produced to and by the Law Department	Assist case teams with custom applications or uncommon file types	Assist case teams with setup/configuration of in-house tools or hosted platforms	Batch convert/manipulate files (images, PDFs, etc.)	FTP data to and from vendors, agencies, experts, outside and opposing counsel	Assist attorneys in use of culling tools like DTSearch; assist with testing of search terms and syntax</t>
  </si>
  <si>
    <t>What the Agency Does:  The New York City Department of Information Technology and Telecommunications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Opportunity:  NYC Open Data makes the wealth of public data generated by various New York City agencies and other City organizations available for public use. As part of an initiative to improve the accessibility, transparency, and accountability of City government, this catalog offers access to a repository of government-produced, machine-readable data sets   What You Will Do:  The Business Intelligence Analyst will be responsible for all facets of business analysis, requirements gathering, use case development, and technical design for the NYC Open Data Portal, CPR applications and custom and COTS applications predefined and ad hoc reporting needs. This resource will document business, functional, and technical requirements for the NYC Open Data portal, related business intelligence projects, and the supporting DoITT infrastructure/systems.   Responsibilities will include: 	Facilitate requirements gathering and design sessions with Project Stakeholder Agencies to develop requirements documentation;	Create business documents that communicate the ask and will be shared among teams including the client, developers and QA; deliverables will include but are not limited to BRDs, use cases, report mock ups, screen/target designs;	Manage and assist in the validation of technical requirements for integrating Agencies  source data systems and the NYC Open Data portal;	Document data migration requirements for all City entities;	Identify back end storage systems and appropriate methods for access;	Pinpoint datasets that will be released according to Local Law 11 and help prioritize datasets by established release milestones;	Develop, implement and promote adherence to Analysis &amp; Design methodology. Create and standardize library of BI requirements, model documents, templates, and other reusable knowledge assets related to analytics projects and application reporting;	Identify data formats and best methods for conversion (where applicable);	Analyze and document current data management processes, perform gap analysis to achieve process efficiency;	Identify or monitor current and potential customers, using business intelligence tools;	Manage timely flow of business intelligence information to users;	Review technical design documentation to ensure the accurate development of reporting solutions;	Act as the business analyst for all reporting and analytics needs for custom developed and COTS applications;	Prepare senior level project and technical reports for executive management; 	Manage special technology projects and initiatives as assigned.</t>
  </si>
  <si>
    <t>License Requirements A Motor Vehicle Driver License valid in the State of New York. This license must be maintained for the duration of employment. A valid Refrigerating System Operation Engineering Certificate issued by the NYC Fire Department; andA valid Universal Chlorofluorocarbon (CFC) Certificate issued by the United States Environmental Protection Agency.</t>
  </si>
  <si>
    <t>The Division of Financial Services manages the primary financial functions of the agency with responsibility for planning and monitoring the agency budget ($2.9 billion expense budget for FY14); ensuring and managing State and Federal revenues; maintaining and reconciling agency bank accounts; payment of nearly $2 billion in invoices annually; and monitoring the financial health of provider agencies by reviewing financial statements and audits.  The Supervising Budget Analyst will report to the Deputy Director or Assistant Director of Budget.  The responsibilities of the Supervising Budget Analyst may include, but not be limited to the following functions, with some latitude for independent judgment: 	Work on complex analytic exercises relating to the Early Learn Progam Budget and assist in the development of standardized tracking, analysis and timely reporting using large volumes of data relating to the budget and delivery of services by providers.  Develop models and create expenditure forecasts using advanced Excel skills and other data base systems.	Participate in cyclical OMB related technical exercises concerning budget development (including new needs, PEGs, and    surplus/needs), budget modifications, and expenditure monitoring functions for the ACS budget.	Create and maintain internal multi-year and OMB plan cycle budget constructs and track OMB budget allocations by program and funding category.	Accurately maintain the Contract Agency Budgets.  This includes budget development, budget modifications, and expenditure monitoring functions for the budgets.	Answer inquiries and resolve budget issues for Contract Agency providers and ACS program, fiscal and audit staff.	Maintain availability of sufficient budget funds for payments to be processed within the city-wide Financial Management System (FMS).	Forecast expenditures and perform substantive financial analysis as needed.	Create and produce monthly and ad-hoc financial reports, and research and develop specific agency initiatives as directed.	Perform special projects as assigned and provide assistance to other units within Budget, as needed.</t>
  </si>
  <si>
    <t>Under the General Direction of the Supervising Attorney and Assistant Supervising Attorneys, with wide latitude for independent judgment and unreviewed action and decision, engage in difficult and complex legal work within the Family Court Legal Services (FCLS) division.  Participate in legal casework functions having significant procedural or policy consequences.  Specific duties will include: 	Supervise all lower level attorneys involved in Permanency, Article 10, Close to Home and Family Treatment Court legal initiatives.	Provide courtroom supervision of team members and screen sensitive cases to determine causes of action and assign cases to lower level Attorney Staff.	Provide legal consultation services to all ACS Divisions concerning FCLS legal issues and procedures.	Attend and participate in conferences and meeting on a monthly basis with other FCLS staff and other ACS divisions.	Develop, coordinate and carryout effective training mechanisms for all Division Attorneys.	Maintain a caseload of approximately 25-35 cases involving complex child abuse and neglect matters.	Attend weekly case conferences and serve as a liaison between ACS and all external stakeholders.</t>
  </si>
  <si>
    <t>Technology &amp; Strategic Development (TSD) is the IT division within HPD.  TSD is committed to transform HPD through technology by promoting productivity and eliminating manual processing; shrinking costs and increasing the pace of work.  TSD works to improve effectiveness of business processes using core applications for flawless execution.  TSD empowers decision makers with access to quality (complete and accurate) information to anticipate and pro-actively react to building, neighborhood and market conditions.  The Technical Leader will supervise application developers.  The Technical Leader will review and approve requirements documents which define the specific functions that software applications must deliver.  The Technical Leader will continually monitor development work to ensure quality and conformance to enterprise architectures and standards.  Key Responsibilities 	Understand business requirements and translate into technical documents	Design solutions using HPD frameworks	Mentor junior developers	Act as a liaison between business analysts and developers	Develop applications using Visual Studio.Net 2013 or above 	Act as Scrum Master	Design and develop Web and WCF services	Develop and deploy Web, Windows Forms Applications	Manage Team Foundation Server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</si>
  <si>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in alignment with the City s strategy to create a program at DoITT that will effectively serve as the City s consulting arm for the implementation of application development projects across the City. This position will leverage DoITT 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The successful candidate will serve as a Web Application Developer reporting to the Application Development Management division. Responsibilities include: 	Develop server-side and client-side components for internal and external applications using Java or .NET or Python or similar programming language;	Write code using OO techniques, industry standards and design patterns;	Learn new technologies as required by the projects;	Work with Project Managers to help determine timelines and project tasks;	Assist in evaluating open source libraries and frameworks and make recommendations;	Be part of requirements gathering process;	Maintain existing applications and systems in various technologies;	Ensure that the support staff have all the proper information for deployment and support;	Communicate project status both verbally and in writing to Project Management staff, executive management, and other stakeholders;	Address client concerns and escalate all project issues appropriately and manage them to resolution;	Transition all project artifacts and knowledge to agency staff prior to disengaging from a project.</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</si>
  <si>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5 years of development experience with at least 2 years of hands-on experience in developing enterprise web applications using Java/.NET/Python   Experience in MVC and ORM frameworks   	Database experience with Oracle or Microsoft SQL Server or MySQL   	Experience with JBoss application server or Tomcat or Oracle WebLogic or Apache HTTP Server or IIS   	Experience architecting and designing large web applications   	Knowledge of SOA architectures   	Strong knowledge of XML, XSL and other internet technologies	Experience in unix shell scripting   	Experience using Eclipse and Git/ Subversion/CVS for development   	Ability to work with cross functional teams to provide the best solution   	Proven background in the development and deployment of complex operational systems;   	Experience in mobile development   	Experience in development of web mapping applications using platforms and/or service from Google Maps, ESRI, CartoDB and Mapbox.</t>
  </si>
  <si>
    <t>Under the supervision of the General Counsel and the Senior Records Management Officer, the Assistant Records Officer will be responsible for: 	Performing general records management tasks, activities and projects	Updating agency retention schedules for the disposition and disposal of records in accordance with New York Department of Records procedures 	Imaging records, processing file requests, maintaining inventory, categorizing, labeling and tracking of records	Maintaining filing system procedures and classification indexes	Creating folders for new and existing matters	Organizing files for review	Assigning and managing file space as well as preparing materials for storage	Assisting with the management and maintenance of an automated records management system and repositories for both paper and electronic records	Assisting with the training of staff in the adopted procedures related to the storage and retrieval of official documents and providing technical assistance	Receiving and fulfilling requests for information from employees often requiring extended research	Maintaining, inventorying, classifying of materials for addition to reference library.	Collaboratively assisting with all Records Team functions	Assist in the development and implementation of agency records management policies and procedures	Work under minimal supervision with considerable latitude for initiative and independent judgment	Assist with Ready New York presentations and fairs to external groups  The selected candidate will be required to work non-business hours during emergencies and will be assigned to a periodic Emergency Operations Center team.</t>
  </si>
  <si>
    <t>Candidates must possess at least one of the following Professional/vendor certification(s):	Cisco Certified Network Professional (CCNP Routing and Switching) 	Cisco Certified Network Professional Voice (CCNP Voice) 	Cisco Certified Design Professional (CCDP) 	Cisco Certified Internetwork Expert (CCIE)</t>
  </si>
  <si>
    <t>Facilities Operations Trades Services is responsible for a significant portion of in-house construction and repairs services needed within 55 DCAS-managed court and non-court buildings which total 15 million square feet of space.    Responsibilities Under direction, prepares, mixes, lays and finishes cement and concrete to grade and contour; performs related work.  Examples of Typical Tasks	Prepares and sets forms.	Mixes cement and concrete.	Lays cement and/or concrete for floors, pavements, walks, foundations and retaining walls (plain or reinforced), etc.	Screeds and finishes cement and/or concrete to grade and contour as required.	Prepares material requisitions for specific job requirements.	Operates small power equipment and tools.	Removes concrete with hand tools and/or power tools.	May operate motor vehicles, including heavy trucks.	Keeps job and other records.	May supervise assigned personnel.</t>
  </si>
  <si>
    <t>The preferred candidate should possess the following: 	Strong problem-solving, priority-setting, and decision-making skills;	Ability to work in a fast paced, team-oriented environment while managing multiple projects and moving each forward in timely fashion;	Ability to work successfully in a cross-functional team, including interpersonal skills to foster collaboration and succeed in a highly matrixed environment;	High degree of organization and strong attention to detail;	Strong communication skills, both oral and written;	Ability to think holistically about organizational needs;Demonstrated staff management and development capabilities;	Excellent computer skills in Microsoft Office, including Word, Excel, and PowerPoint.</t>
  </si>
  <si>
    <t>PREFERRED: A baccalaureate degree from an accredited college economics, finance, accounting, business administration, or closely related field, and one (1) or more years of progressively responsible full-time professional experience in one or a combination of the following: budget studies, data analytics, program evaluation, fiscal and economic research, financial planning, budget administration, or in a closely related area; OR a satisfactory equivalent of education and experience mentioned above.  Some familiarity with and exposure to government agencies, policy, programs, datasets,    finances and budget, particularly in New York City is a plus;  Demonstrated interest in financial or budgetary analysis;  Familiarity with basic statistical analysis or data mining processes;  Sound writing, editing and interpersonal skills expected.</t>
  </si>
  <si>
    <t>Management Information Systems (MIS)/Office of Development Services Systems, Division of Internet Systems &amp; Imaging Support is recruiting for a Computer Specialist (SW) Level II to function as a Long Term Care Web Senior Project Leader, who will:    Design, develop and implement web based systems.     Interface with users to develop and clarify functional requirement specifications,    programming specifications and other required UML documentation, demonstrate system    features and workflows.   Manage and assist with report generation that shall include screen prints, composite reports,    nested reports and the like.  Reports should be displayed in any of various output formats,    including tabular and graphical.  Knowledge of three-tier architecture is required for large    compute or database intensive reports.     Collaborate and participate in the coding of various components for the Long Term Care Web    project related information systems, utilizing Web-based development tools from Microsoft.   Test various modules, including unit testing, system testing, volume testing and user     acceptance testing.   Satisfy the objectives outlined in detailed project plans for the development and maintenance    of the Long Term Care Web project related information systems by identifying milestones,    scheduled tasks and due dates.</t>
  </si>
  <si>
    <t>The preferred candidate should possess the following:	The ability to manage projects independently. 	Prior executive level experience in the public, private, or non-profit sector;	Ability to utilize team building and operational experience to shape a productive and efficient office environment;	5+ years of pre/post-graduate work experience with New York City government and external affairs;	Ability to coordinate and assist in evaluating a variety of programs;	Ability to meet and deal effectively with departmental personnel, governing bodies, city agencies, and the public;	Ability to organize, delegate and handle multiple activities and establish effective working relationships with colleagues;	Ability to write effective proposals and grant applications;	Proficient in PowerPoint and Excel.</t>
  </si>
  <si>
    <t>The Financial Information Services Agency (FISA) has a vacancy for a MOCS Business Analyst. Under the direction of the FISA MOCS / Contracts Entity Manager with support as needed, s/he will serve as a business analyst in the Financial System Group of FISA. The Business Analyst will support the Accounting, Budget, and Procurement systems which are under the umbrella of the city's Financial Management System (FMS). The primary focus of the analyst activities will be supporting the portions of the application that manage procurement related functions.  Responsibilities Include:  Investigate and resolve software issues and defects reported by business users and others. Analyze and document business requirements Investigate and resolve software issues and defects reported by business users and others. Work with technical analysts to research problems and find and implement solutions. Test software to ensure it meets specifications and identify any defects Support business users in the processing of business events. Run simulations of business event processing Communicate issues and status to management and others</t>
  </si>
  <si>
    <t>Reporting to the Internal Monitor, with latitude for independent judgment and action, the candidate will serve as Project Manager (PM) to develop, plan, and manage projects on behalf of the Internal Monitor and Office of the Commissioner while aligning systemic recommendations with projects from other divisions.  The PM will also work to map current workflow processes and improve operational efficiency.  The PM will support the overall mission of ACS and will manage and contribute to multiple projects and tasks at any given time, many of which will require multi-unit or multi-divisional coordination.  Finally, the PM will provide and support ongoing assessment, monitoring, and tracking of initiatives, projects, and reforms that correspond to systemic recommendations and the implementation of lessons learned.  Primary responsibilities include creating detailed project workflow and process flows, creating comprehensive functional and business requirements documents, planning long- and short-term projects, and acting as a project management resource to the Office of the Commissioner. Specific responsibilities of the Project Manager include but are not limited to: 	Develop project plans and managing ongoing projects;	Utilize project management tools including, but not limited to: Project Charters, Gantt Charts, Scope Statements, Issue 	Logs, Risk Management Plans, and Stakeholder Analyses;	Lead and participate on inter- and intra- divisional project teams on an ongoing basis;	Collaborate regularly with  ACS Internal Monitor, Executive Director-Project Portfolio Management, and other senior staff to track progress, identify risks, and recommend operational strategies and solutions to improve systems and practice across divisions;	Collaborate with stakeholders including other City agencies and vendors, as necessary; 	Develop and use work aids/guides/manuals such as process descriptions, checklists, templates and guides to assist staff to implement defined processes;	Ensure quality and timeliness of project deliverables;	Document proposed system recommendations and lessons learned suggested during conferences and relating them to agency-wide projects tracked by the Executive Director-Project Portfolio Management;	Establish systems for tracking the implementation and progress of systemic recommendations by the various divisions with the ACS Internal Monitor; 	Ensure adherence of  protocols related to critical incident response, interventions, and follow-up while identifying any possible gaps;  	Provide executive-level support on various initiatives and projects to advance the work of the agency;	Develop and foster effective reporting mechanisms to ensure an integrated approach to monitor and follow-up for lessons learned and recommendations; 	Identify opportunities to leverage cross-agency strengths to take advantage of new opportunities and/or to address organizational challenges;	Adhere to established City and other regulatory rules and regulations</t>
  </si>
  <si>
    <t>THIS POSITION IS OPEN ONLY TO CURRENT CITY EMPLOYEES SERVING AS PERMANENT CUSTODIANS   OFFICE OF CHIEF MEDICAL EXAMINER CITYWIDE JOB VACANCY NOTICE  Civil Service Title:  Custodian							 Level:  II Title Code No:  80609				 Salary: $32,874 (New employee)  	$37,148 (Incumbent) Office Title:  Supervisor, Cleaning Services                             			 Work Location: Citywide Division/Work Unit:  Facilities				 Number of Positions: 1 Hours/Shift: Forty hour work week; including weekends, holidays and evenings.  JOB DESCRIPTION Within the department of Facilities, performs work supervising the cleaning, operation and maintenance of  7 locations including their immediate grounds and the enforcement of safety requirements.  These locations include a high rise state of the art combined laboratory and office facility, a high rise mortuary/laboratory facility, two low rise mortuary facilities, and two mortuary facilities co-located with area hospitals.  Duties will include but are not limited to: 	Manages work assignments and cleaning schedules of staff for all locations including projects and overtime assignments.	Supervises Institutional Aides (cleaning staff) at each facility.	Conducts regular inspection of facilities for cleanliness.	Maintains and updates written procedures for all cleaning activities.	Orders, keeps regular inventory and arranges for the delivery of tools, cleaning supplies, and equipment citywide.	Tracks costs of cleaning supplies, equipment and tools.	Arranges for regular inspection and maintenance of cleaning equipment.	Coordinates regular training on equipment use; maintenance and proper safety procedures for all cleaning staff.	Oversees contracted vendors for services rendered as part of cleaning services (exterminator etc).	Performs duties of subordinate staff as needed.	Ensures cleaning staff follow bio-hazard and blood-borne pathogens protocols in all facilities.	Coordinates red bag medical waste disposal with OCME Health and Safety staff.	Insures that the agency follows all recycling guidelines as well as those for regular waste disposal. 	Other duties as assigned.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</si>
  <si>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Administrative Supervisor of Building Maintenance M I positions for the Water Treatment Operations Directorate within the Bureau of Water Supply. This position will be located in Valhalla, New York. The Water Treatment Operations Directorate is responsible for the operation and maintenance of all New York City owned Bureau of Water Supply facilities south of Croton Lake Gatehouse located in Yorktown, New York to the Jerome Park Reservoir located in the Bronx, NY. This includes facilities such as the Pleasantville Alum facility, Delaware Aqueduct Shaft 17 and 18, Kensico Reservoir and Dam, the Catskill-Delaware UV Facility, (the largest Ultra Violet Facility in the world), Hillview Reservoir and Dam, Hawthorne Laboratory, the DEP Police Eastview Precinct and the Croton Water Filtration Plant, a 3.2 billion plant that includes three levels built to a depth of 100 feet.   The essential functions of this position will be to provide rehabilitation, repair and maintenance services to the BWS City Owned Buildings. These functions will include coordinating day-to-day operations relative to procurement, contract monitoring and inspection of work being performed, insuring payment to contractors and vendors for approved repairs and installations, evaluating and approving cost estimates, contract specifications, change orders and scope of work.  Under Executive direction, this position will serve as director and supervisor of a multi-faceted maintenance team providing a broad range of maintenance, repair, rehabilitation and technical services. The candidate will report directly to the Asset Manager for the Water Treatment Operations North Division. Responsibilities include:  Responsible for the supervision of the Stationary Engineer Electric, Mechanical, Plumbing and Electrical shops for the referenced areas.  Coordinating all maintenance of mechanical, electrical and plumbing equipment throughout the Water Treatment Operations North Division. This includes chemical feed systems that are regulated under RMP/PSM (Risk Management Program/Process Safety Management) program.  Coordinates all repairs and installation of new equipment. Directs staff and keeps staff informed of division operations. Coordinates between the various sections with the division. Communicate in a professional manner.  Uses CMMS (Computer Maintenance Monitoring System) work management system to initiate review and approve work requests. Distributes work assignments and manages work activities amongst the trades groups utilizing CMMS. This tool will be used in developing, tracking, reporting and reacting to metrics used to measure and improve upon implemented strategies.  Collaborates with peer groups within Engineering and Operations to ensure the execution of maintenance service strategies can be supported by them.  Assess colleague resources needed to execute the maintenance workload and adjusting resource levels as needed to meet the needs of the Bureau.  Shows good organizational skills  Responsible for promoting a workplace free from safety hazards and ensure that employees adhere to and comply with environmental, health and safety (EH&amp;S) laws, rules and regulations.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</si>
  <si>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Administrative Supervisor of Building Maintenance M I position for the Water Treatment Operations Directorate within the Bureau of Water Supply. This position will be located in the Bronx, New York. The Water Treatment Operations Directorate is responsible for the operation and maintenance of all New York City owned Bureau of Water Supply facilities south of Croton Lake Gatehouse located in Yorktown, New York to the Jerome Park Reservoir located in the Bronx, NY. This includes facilities such as the Pleasantville Alum facility, Delaware Aqueduct Shaft 17 and 18, Kensico Reservoir and Dam, the Catskill-Delaware UV Facility, (the largest Ultra Violet Facility in the world), Hillview Reservoir and Dam, Hawthorne Laboratory, the DEP Police Eastview Precinct and the Croton Water Filtration Plant, a 3.2 billion plant that includes three levels built to a depth of 100 feet.   The essential functions of this position will be to provide rehabilitation, repair and maintenance services to the BWS City Owned Buildings. These functions will include coordinating day-to-day operations relative to procurement, contract monitoring and inspection of work being performed, insuring payment to contractors and vendors for approved repairs and installations, evaluating and approving cost estimates, contract specifications, change orders and scope of work.  Under Executive direction, this position will serve as director and supervisor of a multi-faceted maintenance team providing a broad range of maintenance, repair, rehabilitation and technical services. The candidate will report directly to the Asset Manager for the Water Treatment Operations South Division. Responsibilities include:  Responsible for the supervision of the Stationary Engineer Electric, Mechanical, Plumbing and Electrical shops for the referenced areas.  Coordinating all maintenance of mechanical, electrical and plumbing equipment throughout the Water Treatment Operations South Division. This includes chemical feed systems that are regulated under RMP/PSM (Risk Management Program/Process Safety Management) program.  Coordinates all repairs and installation of new equipment. Directs staff and keeps staff informed of division operations. Coordinates between the various sections with the division. Communicates in a professional manner.  Uses CMMS (Computer Maintenance Monitoring System) work management system to initiate review and approve work requests. Distributes work assignments and manages work activities amongst the trades groups utilizing CMMS. This tool will be used in developing, tracking, reporting and reacting to metrics used to measure and improve upon implemented strategies.  Collaborates with peer groups within Engineering and Operations to ensure the execution of maintenance service strategies can be supported by them.  Assess colleague resources needed to execute the maintenance workload and adjusting resource levels as needed to meet the needs of the Bureau.  Shows good organizational skills  Responsible for promoting a workplace free from safety hazards and ensure that employees adhere to and comply with environmental, health and safety (EH&amp;S) laws, rules and regulations.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</si>
  <si>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CRM Solutions Designer creates design solutions which result in applications that deliver capabilities to properly meet business needs. The Designer needs to have an intimate knowledge of the business and the ability to turn this knowledge into a vision for application functionality. The CRM Solutions Designer is responsible for understanding business requirements, translating those requirements into functional requirements and mock-ups of the application, verifying that the application matches those requirements, and ensuring that the application meets end user expectations. The Designer acts as a liaison between the Business, Development, Conversion, and Testing teams and provides insight into technical designs, verifies test conditions, as well as assisting with User Acceptance Testing and Demonstrations.   The successful candidate will serve as a CRM Solutions Designer reporting to the Project Services division. The candidate will engage in projects that deal with customer relationship management; ex. tracking contacts, activities, correspondence or issues, and working with system integrations that provide Reporting, Email communications etc.   Responsibilities will include:	Provide Subject Matter Expertise in Microsoft Dynamics CRM;	Understand the business ask and document business requirements, conduct Gap Analysis;	Evaluate current business processes against the standard Microsoft Dynamics CRM functionality, translate them into functional requirements and designs;	Conceptualize and design best-practice solutions that leverage product and industry knowledge, as directed by requirements;	Create, socialize and refine detailed functional designs with other project team leads and client business representatives;	Communicate designs to business, development, testing and training teams; manage design updates;	Provide insight into designs, verify test conditions and assist with User Acceptance Testing and Demonstrations;	Verify the application matches those requirements, and ensure the application meets end user expectations;	Manage defect triage during internal and external testing events;	Develop and maintain any additional supporting documents, artifacts and deliverables generated in the Analysis &amp; Design phase, as dictated by DOITT's project methodology;	Work with project managers to obtain consensus and signoff on requirements deliverables;	Perform special projects and initiatives as assigned.</t>
  </si>
  <si>
    <t>The preferred candidate should possess the following:	Minimum 3 years of relevant experience working with Microsoft Dynamics CRM;	Deep know-how and proven record of Microsoft Dynamics CRM Implementation life-cycle (participated in at least two implementations);	Experience working with Microsoft Dynamics CRM 2011 or newer versions (on-premise installation);	Strong knowledge of Microsoft Dynamics CRM concepts (i.e. Configuration, Customization, Workflow, Integration etc.);	Experience developing and employing functional project artifacts (Solution Designs, Use Cases, User Stories, Requirements Definitions, Process Definitions, User interface Design);	Experience working with formal SDLCs, business analysis methodologies and major project management methodologies (Agile, Waterfall, etc.);	Excellent oral and written communication skills and the ability to clearly articulate to all project members and stakeholders;	Experience using standard project tools including Microsoft Project, Excel and PowerPoint;	Team player who works well with technical and non-technical resources; 	Should be organized and good at managing deliverables, meeting notes, presentations and other documentation/communications;	Experience in performing Analysis and Design on large systems integration project with multiple organizations;	Experience with Microsoft Dynamics CRM Online or similar cloud-based CRM solutions;	Experience with other CRM software (Siebel, Salesforce etc.);	Experience working in integrated teams comprising of employee and consultant resources;	Experience with Caliber RM or other similar requirements management tool;	Experience with Quality Center or other similar defect management tool;	Strong writing skills;	Microsoft Dynamics CRM certification(s).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</si>
  <si>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Mobile Developer reporting to the Application Development Management Division. Responsibilities will include:	Lead the design and development of native mobile applications and assist in the development of mobile responsive websites;	Build native iOS applications in Objective-C and native Android applications using Java;	Write native mobile applications using best techniques, design patterns and industry standards;	Deploy iOS applications to the iTunes App Store and Android apps to Google Play;	Participate in development of mobile application design;Collaborate with business analyst and mobile UX designer to determine detailed tasks;	Provide required application development and support for mobile apps;	Work with other technical leads to determine the system integration design;	Communicate risks and issues to project and technical management teams;	Work with testing team to find and resolve defects;	Work with Project Managers to help determine timelines and project tasks;	Be part of requirements gathering process;	Work with QA team and developers to diagnose and resolve performance related problems;	Assist other development teams building enterprise web applications;	Responsible for creating and documenting systems designs and architectures;	Mentor junior developers;	Perform special projects and initiatives as assigned.</t>
  </si>
  <si>
    <t>The preferred candidate should possess the following:	8 years of development experience with at least 3 years of hands-on iOS development experience building large scale native iOS applications;	3+ years of experience developing integrating native mobile applications with the backend J2EE/.NET systems via web services; 	Passionate and enthusiastic about mobile development and new mobile opportunities;	Exceptional analytical and problem solving skills; 	Strong experience integrating iPhone/Android applications with facebook.com, twitter.com and other social networking platforms;	Strong hands-on experience in Objective-C/Swift, HTML5, Javascript, CSS3 and AJAX;	Strong knowledge of Android development and platform;	Strong knowledge of SOA architectures and integration technologies;	Strong database experience with Oracle or MS SQL Server or MySQL;	Experience with JBoss application server or Tomcat;	Strong knowledge of XML, XSL and other internet technologies;	Excellent oral and written communication skills are required;	Solid knowledge of mobile testing tools and techniques;	Experience developing using agile principals and methodologies;	Experience with Git/SVN;	Proven background in the development and deployment of complex operational systems;	PHP, PERL and CGI;	Experience with Cordova or similar framework.</t>
  </si>
  <si>
    <t>1. Proficient oral and written communication skills to effectively communicate with engineers, inspectors, consultants, contractors (foreign and domestic), and vendors. 2. Possess a basic understanding of: Permitting Equipment and materials Codes and standards Shop/Field testing Data collection tools and methodologies for collection of data What a risk is and the difference between a risk and an issue Project control concepts for cost and schedule management Environmental and safety issues and requirements  3. Able to review contract documents and compare to project requirements to identify basic deficiencies. 4. Able to effectively identify format and grammatical errors in documents. 5. Able to effectively identify variances from baseline in actual scope, schedule, and cost. 6. Employ effective time management practices. 7. Preferences will be given to candidates with computer knowledge, including e-Builder, MS Word, Excel, and Acrobat.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</si>
  <si>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Application Developer reporting to the Application Development Management division. Responsibilities will include:	Design the technical solutions, including integration specifications for enterprise web applications;	Maintain and support existing pre-built applications/packages, interfaces and custom configurations;	Develop new and maintain existing ETL jobs, database triggers, scripts and stored procedures;	Write code using OO techniques, design patterns, industry best practices and DoITT development standards;	Create technical documentation including technical design and security accreditation document;	Assist in evaluating open source libraries and frameworks and make recommendations;	Maintain existing applications and systems;	Participate in requirement discussions and meetings and provide estimates;	Provide technical expertise, estimates, and recommendations to development lead and project management;	Work with Development Leads and Project;	Managers to help determine timelines and project tasks;	Ensure that the support staff have all the proper information for deployment and support;	Support QA in troubleshooting and resolving defects;	Mentor junior developers and aid in their career growth</t>
  </si>
  <si>
    <t>The preferred candidate should possess the following: 	8+ years of development experience with at least 3 years of hands-on experience in developing web applications using Java/.NET/PHP/Python;	Strong experience in Spring/Struts;	Framework and Hibernate ORM including an understanding of Annotations;	Experience working with cloud computing service providers such as AWS or Microsoft Azure;	Experience working with PaaS, SaaS and IaaS;	Experience with any relational database such as Oracle, Microsoft SQL Server or MySQL;	Experience with any application server such as IIS, JBoss, Tomcat or Oracle WebLogic server;	Experience with AJAX, HTML 5, CSS and JavaScript along with frameworks such as JQuery;	Knowledge of Test Driven Development and experience in writing Unit Testing;	Experience in architecting high performance large web applications;	Strong knowledge of web services technologies/concepts such as SOAP, REST, WSDL, XML, JSON;	Proficient in UNIX shell scripting;	Knowledge of continuous integration servers such as Jenkins or Hudson;	Knowledge of IT automation tools such as Chef or Puppet;	Experience using various development tools such as Eclipse and Git/CVS/ Subversion/;	Ability to work in cross functional teams to provide the best solution;	Proven background in the development and deployment of complex operational systems;	Excellent problem-solving and troubleshooting skill; Should be autonomous and think creatively; Should be collaborative and have good interpersonal skills;	Knowledge of Python, PHP or Mobile Development.</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</si>
  <si>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5+ years of development experience with at least 3 years of hands-on experience in developing web applications using .NET;	At least 1 years of experience in creating SSRS 2008 reports;	Strong hands-on experience in ASP.Net and C# skills;	Strong experience in MVC Framework and ORM;	Experience with any relational database such as Microsoft SQL Server, Oracle or MySQL;	Experience in database design and creating stored procedure;	Strong experience with IIS;	Experience with AJAX, HTML 5, CSS, JavaScript, JQuery and Bootstrap;	Hands-on experience in Microsoft Visio;	Knowledge of Test Driven Development and have experience in writing Unit Testing;	Experience in architecting high performance large web applications;	Knowledge of web services technologies/concepts such as SOAP, REST, WSDL, XML, JSON;	Proficient in Windows Operating System;	Good knowledge of Team Foundation Server;	Experience using various development tools such as Visual Studio, Eclipse and Git/Subversion/CVS, NAnt, CruiseControl.NET;	Ability to work in cross functional teams to provide the best solution;	Knowledge of various development methodologies such as Agile, Iterative and Waterfall;	Proven background in the development and deployment of complex operational systems;	Excellent problem-solving and troubleshooting skills; 	Autonomous and can think creatively; 	Collaborative and have good interpersonal skills;	Knowledge of Python or PHP;	Experience in UI design;	Knowledge of Crystal Reports;	Familiarity with Financial systems;	Knowledge of Java;	Knowledge of mobile development;	Experience with ETL tools.</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</si>
  <si>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5 years of development experience with at least 2 years of hands-on experience in developing enterprise web applications using Java;	Strong JAVA/J2EE skills;	Experience in Spring, Hibernate and Struts;	Database experience with Oracle or Microsoft SQL Server or MySQL;	Experience with JBoss application server or Tomcat or Oracle WebLogic;	Experience architecting and designing large web applications;	Knowledge of SOA architectures;	Strong knowledge of XML, XSL and other internet technologies	Experience in Unix shell scripting;	Experience using Eclipse and Git/ Subversion/CVS for development;	Experience in development of web mapping applications using platforms and/or service from Google Maps, ESRI or Mapbox;	Ability to work with cross functional teams to provide the best solution;	Proven background in the development and deployment of complex operational systems;	Knowledge of .NET/Python/PHP;	Knowledge of CartoDB.</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</si>
  <si>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construction, repairs or alteration of structures for conformity with NYC Construction Codes, Department rules, other pertinent laws and rules, and approved plans and specifications.  Under general supervision:	Performs technical inspections of construction work pursuant to applications filed with the Department of Buildings. These applications involve the erection, alteration, and repair of structures throughout the city. The inspector is to determine if construction work is being done safely and in conformance with approved applications, plans, and specifications in accordance with the NYC Construction Code, Zoning Resolution, or other pertinent laws and rules enforced by the Department of Buildings.	Responds to, reports and investigates accidents, incidents and complaints for conformity with NYC Construction Codes, Department rules, other pertinent laws and rules, and approved plans and specifications.	Studies drawings to obtain details for inspections.	Issues violations, summonses and stop work orders.	Verifies licenses of onsite workers.	When issuing violations, advises the recipient of the nature of the violating condition.	Testifies as needed, including at ECB, depositions, and court. 	Maintains records and makes reports.	Explains and enforces laws and rules relevant to the field.	May assign, supervise, review and evaluate work of subordinates. 	May train subordinates in their duties.	May review applications relevant to the field.	May assist supervisor.	Operates a motor vehicle in the performance of assigned duties.   Candidates must successfully pass a drug screening to be appointed.</t>
  </si>
  <si>
    <t>NYC Department of Finance (DOF) is responsible for administering the tax revenue laws of the city fairly, efficiently, and transparently to instill public confidence and encourage compliance while providing exceptional customer service.  The Adjudications Division is responsible for conducting hearings on all parking and camera violations issued in the City of New York. We have Business centers in each of the five boroughs where we conduct in person hearings, in addition to conducting hearings by mail and by web.  The Parking Operations &amp; Planning Unit is seeking a responsible employee to supervise the Car Rental Program within the Fleet and Rental Unit. With latitude for independent initiative and judgment, the selected candidate will perform difficult and professional work and oversee the transfer of parking ticket liability from lessors to lessees. The program supervisor will also play a leading role in developing new processes for this program.  Specific responsibilities will include, but not be limited to, the following:  Supervise a staff of approximately 3 people. Monitor and ensure effective completion of workloads. Handle applications and renewals in the program. Handle parking ticket liability transfers. Answer inquiries and process claims. Enroll and terminate vehicles. Communicate with program participants. Document procedure and process and propose improvements. Work with management and IT staff on system improvements. Monitor program compliance and alert management to issues and concerns. Resolving problems escalated to you by staff. Generate reports on program activities.</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</si>
  <si>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3+ years of experience leading and managing web development teams; 	Experience in architecting and designing complex and scalable web applications; 	8+ years of development experience with at least 3 years of hands-on experience in developing web applications using Java and/or .NET; 	Exceptional analytical and problem solving skills; 	Strong leadership and management skills; 	Extensive hands-on experience in MVC Framework and ORM; 	Experience with any relational database such as Oracle, Microsoft SQL Server or MySQL;	Experience with any application server such as JBoss, Tomcat, IIS or Oracle WebLogic server; 	Experience with AJAX, HTML 5, CSS and JavaScript along with frameworks such as JQuery and/or AngularJS; 	Experience in architecting high performance large web applications; 	Strong knowledge of integration technologies/concepts such as SOAP, REST, WSDL, XML, JSON; 	Knowledge of Lucene and/or search engines (e.g. Elasticsearch and Solr); 	Proficient in UNIX shell scripting; 	Experience with testing frameworks and Test-Driven Development; 	Knowledge of continuous integration servers such as TFS, TeamCity, Hudson, or Jenkins; 	Knowledge of responsive front-end frameworks such as Zurb Foundation and Twitter Bootstrap; 	Experience using various development tools such as Visual Studio, Eclipse and CVS/ Subversion/Git; 	Proven background in the development and deployment of complex operational systems; 	Great interpersonal skills and can be collaborative; 	Be autonomous and think creatively Desired Skills 	Knowledge of Python or PHP is a plus; 	Knowledge of iOS and Android development;	Experience with ETL tools.</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</si>
  <si>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8+ years of development experience with at least 3 years of hands-on experience in data integration development;	Experience in Service Oriented Architecture and Web Service development;	Knowledge of Enterprise Service Bus technologies such as WebSphere Message Broker;	Strong knowledge of messaging middleware such as Websphere MQ;	In depth knowledge of J2EE technologies, and Spring, Hibernate frameworks;	Strong experience in Oracle, PL/SQL or MS SQL Server, T-SQL;	Strong knowledge of XML, XML Schema, XSD, XSLT/Path;	Working knowledge of ETL, Business Intelligence and Data Warehousing concepts;	Ability to plan technical architecture and develop documentation;	Excellent oral and written communication skills are required;	Solid knowledge of testing tools and techniques;	Knowledge of National Information Exchange Methodology (NIEM);	Experienced with formal SDLCs and business analysis methodologies;	Ability to work in cross functional teams to provide the best solution;	Proven background in the development and deployment of complex operational systems;	Development experience using Informatica Power Center and B2B Data Transformation;	Ability to Design, Develop and Deploy the ETL processes and performance tune ETL programs/scripts;	Knowledge of .NET is a plus;	Knowledge of Unix shell scripting.</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</si>
  <si>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8 years of development experience with at least 3 years of hands-on Android development experience building large scale native Android applications;	At least 3 years of experience in integrating native mobile applications with the backend systems via web services;	At least 5 years of experience in building Java/J2EE application;	Must be passionate and enthusiastic about mobile development and new mobile opportunities;	Must have exceptional analytical and problem solving skills;	Must have strong experience integrating Android applications with facebook.com, twitter.com and other social networking platforms;	Strong hands-on experience in Android SDK, Java, HTML5, Javascript, CSS3 and AJAX;	Strong knowledge of SOA architectures and integration technologies;	Strong database experience with MySQL or any relational database;	Experience with JBoss application server or Tomcat;	Strong knowledge of XML, XSL and other internet technologies is a must;	Excellent oral and written communication skills are required;	Solid knowledge of mobile testing tools and techniques;	Experience developing using agile principals and methodologies;	Working experience in Objective-C, .NET, PHP or Python is a plus;	Knowledge of iOS platform is a plus.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</si>
  <si>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(BWSO), Technology Management Office, is seeking to hire two Computer Programmer Analysts.  Working in the Technology Management Office, Geographic Information Systems (GIS) Data-Maintenance unit, within the Bureau of Water and Sewer Operations, the selected candidates under general supervision, with latitude for independent initiative and judgment will perform the following tasks:  	Performs map digitization updates to the Bureaus Geographic Information System (GIS) for City-wide water distribution and wastewater collection infrastructure;  	Interpretation of engineering construction drawings regarding capital improvement projects, engineering map changes and field investigations;  	Utilizes ESRI ArcGIS software to update asset features and/or attributes; Performs QA functions to ensure data accuracy;  	Creates customized maps and reports from the Geographic Information System (GIS) on City-wide water distribution and wastewater collection infrastructure;   	Operates a computer workstation and large format printers for scheduled production of updated City-wide hardcopy infrastructure maps;  	Participates in the development of standardized methods of map creating and editing of GIS data;  	Attends staff meetings as required and performs related duties associated with the core responsibilities of the GIS Data-Maintenance unit.</t>
  </si>
  <si>
    <t>OFFICE OF CHIEF MEDICAL EXAMINER CITYWIDE JOB VACANCY NOTICE  Civil Service Title:  Criminalist	 Level:  IB Title Code No:  21849			 Salary:  $49,796 Office Title:  Criminalist, IB						 Work Location: 421 East 26 Street, NYC Division/Work Unit:  Forensic Biology			 Number of Positions: 10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Biology Department and specifically under the supervision of a Criminalist, Level III and IV, selected candidate will be responsible for assisting in conducting scientific analyses performed on biological evidence brought to the Forensic Biology Department of the Office of Chief Medical Examiner for the City of New York.  Typical tasks include but are not limited to the following: 	Assists in the DNA analyses of evidentiary material such as hairs, body fluids and other biological evidence, using state-of-the-art molecular techniques.	Assists in the analyses of gunshot residue and other chemical and spectroscopic analyses; and in the anthropological examination of human remains.	Assists in the microscopic, chemical, physical, instrumental and quantitative methods of analysis of biological evidence.	Receives comprehensive training and instruction in the various techniques used in the collection, preservation, handling and receipt of evidentiary materials.	Attends and participates in staff meetings, conferences and other training and development activities.	Receives training in the routine preventive maintenance and calibration of laboratory equipment and analytical instruments.	Reviews books, journals and technical manuals; assembles data and prepares preliminary reports.	Assists with scientific investigations at crime scenes.	Other duties as assigned.</t>
  </si>
  <si>
    <t>Under general supervision, performs responsible supervisory work, or difficult and responsible work, in civil engineering, such as the following: Prepares designs, plans, and specifications for Civil/Structural Construction projects related to new construction or renovations.  Prepares budget and construction bid estimates for civil/structural projects and reviews consultant cost estimates.  Acts as an expert consultant on structural design and analysis.  Reviews shop drawings submitted by Contractors.  Conducts field investigations for civil/structural problems at facilities.  Reviews consultant's designs and specifications of existing and new structures.  Performs computations and structural analyses of various structures.  Supervises and conducts field survey and construction inspections.  Plans, assigns, and reviews the work of subordinates.  Engages in or supervises the conduct or supervises the conduct of complex and important research, investigations, studies or examinations related to the engineering functions or activities of the Bureau/Agency.  Prepares studies and reports on load effects, strength of materials, structural safety, elasticity, creep, deformation, flow, fracture, fatigue, etc.</t>
  </si>
  <si>
    <t xml:space="preserve">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CAS staff provides psychiatric evaluation and crisis intervention services, housing eligibility services and assistance in obtaining federal disability benefits. CAS manages contracts that serve individuals and families with medical, mental health, and/or substance abuse disorders. CAS programs provide clinically focused case management and utilize sophisticated clinical tracking and reporting systems.  The Case Management Services Director will administer, coordinate and monitor SUPPM Case Management (CM) Programs which provide for the delivery of comprehensive CM services for all populations designated by HRA:  JOB DESCRIPTION   The Customized Assistance Services is recruiting for (1) one Case Management Services Director who will:  Administers, coordinates and monitors SUPPM Case Management (CM) Programs which    provide for the delivery of comprehensive CM services for all populations designated by HRA   (substance abuse disorder; recurring homeless or risk of homelessness; diagnosed or    suspected severe medical, mental or behavioral health conditions). CM services will include    the completion of psychosocial assessment and service plans, case coordination with HRA   offices, and treatment and any other service providers who assist clients in maximizing   health, income and housing stabilization.    Collaborates with HRA's Homelessness Prevention Administration (HPA), Investigation    Revenue &amp; Enforcement Administration (IREA) and the NYC Mayor's Office of Operations    staff to plan and implement activities/services necessary to relocate residents of three-quarter   housing units to approved transitional housing locations.   Reviews CM documentation and    makes recommendations to senior management for transitional housing resident transfers or    discharges and compiles all pertinent information and documentation to support    recommendations.   Reviews specific troublesome case issues with CM vendors, HPA and other HRA offices as    they arise with the intention of maintaining housing and any other services for the subject    population.  Offers creativity and innovation in the design and development of policies and   programs that increase the self-sufficiency, employability and wellness of clients with    disabilities.    Ensures that the Substance Abuse Centralized Assessment Program (SACAP) completes    substance use assessments timely with potential volunteers for relocation thus ensuring that    the subject population is re-housed and not put at risk for homelessness.   Works closely with HPA and other parts of the agency to ensure effective communication and   coordination of care between HRA's case management vendors and those vendors which     provide rapid re-housing services to transitional housing residents.    Develops and implements standard operating procedures and reporting mechanisms for    monitoring the effectiveness and timeliness of Case Management service    contractors/providers.    Facilitates operational meetings involving CM service providers and relevant HRA    departments to enhance the exchange of information and to ensure effective service delivery.   Produces reports to help evaluate the program's effectiveness in meeting its goals while    ensuring a high quality of service </t>
  </si>
  <si>
    <t>Required SkillsExceptional organizational, project management and leadership skills.Demonstrated ability to engage and lead diverse groups with unique dynamics and challenges.Demonstrated ability to meet deadlines and manage multiple projects in a timely manner.Experience or demonstrated interested in Business Improvement Districts.Strong proficiency in both GIS mapping and Microsoft Excel.  Preferred SkillsSuperior ability to communicate with a diverse array of individuals -- including those with business, real estate and government backgrounds -- through formal and informal channels.Exceptional public speaking, writing and proofreading skills.Excellent research, analytical and facilitation skills.Familiarity with non-profit law, legal and planning documents, and legislative processes.Thorough knowledge of New York City government and community-based planning, organizing, and neighborhood development issues.Successful experience working with and engaging neighborhood organizations and local small business communities.Fluency or proficiency in a foreign language strongly preferred, including Spanish, Mandarin, Cantonese, Korean, Arabic, Russian, or Bengali.Proficiency in Adobe Creative Suite and Microsoft Office applications.Candidates with degrees in urban planning, urban design/architecture, public administration, or business administration with a focus on community or economic development strongly preferred.</t>
  </si>
  <si>
    <t>The NYC Department of Citywide Administrative Services (DCAS) is seeking a highly skilled senior MS Dynamics CRM solutions architect with a strong background in building scalable, predictable, high-quality and high-performance web applications on the Microsoft technology stack.  This role is going to focus on developing a solution and building a MS Dynamics CRM system on the back, middle, and front end tiers.  As a senior MS Dynamics xRM architect, the selected candidate will be responsible for building and maintaining an internal and external facing web application.  The selected candidate will work with a team of experienced analysts, developers and business resources to build a highly-performing tracking and reporting systems. In addition to building a MS Dynamics xRM system, the right candidate is also responsible for administering and supporting SharePoint based systems.   Required Skills	4+ year of hands-on installation, administration and development experience creating custom entities and associated forms and views in MS Dynamics CRM 4.0/2011/2013.	3+ years of hands-on development experience creating and modifying C# plug-ins for Microsoft Dynamics CRM 4.0/2011/2013.	Extensive knowledge and hands-on experience installing and implementing upgrade rollups and/or major version upgrades for on premise MS Dynamics CRM	5+ years of hands-on experience designing and developing high performance web application systems and web services on the Microsoft stack.	Solid foundation in .Net development (ASP.NET, C# and SQL Server) and client-side technologies (JavaScript, jQuery, HTML, CSS)	2+ years of experience and knowledge working with ADX studios	3+ years of experience with managing CRM Microsoft SQL Server instance.	Experience with Microsoft TFS and continuous integration/deployment environments	Experience/Knowledge of Angular JS	Experience with MS. SharePoint 2013 or above</t>
  </si>
  <si>
    <t>The Office of the Agency Chief Contracting Officer within the Division of Finance is seeking an  AGENCY ATTORNEY, LEVEL 01 to function as an RFP Writer. The RFP Writer will work under the direction of the Director of Competitive Procurements, with some latitude for independent judgment.   Duties will include, but not be limited to:  	Write solicitation documents for procurements subject to competitive contracting methods under the New York City Procurement Policy Board Rules.  	Ensure that all relevant rules and laws are followed, including compliance with Local Law 63, Local Law 1, and other rules and laws that impact the procurement process.  	Manage the development of Invitations for Bids, Requests for Proposals, Negotiated Acquisitions, Intergovernmentals, and other competitive procurements.   Ensure strict compliance with City requirements.  	Liaise and collaborate with operational, administrative and managerial staff, as necessary, in the development and overall coordination of competitive procurements.  	Assist in the monitoring of work flow, ensuring compliance with deadlines.  	Prepare reports and summaries.  	Effectively manage and identify solutions to challenges.</t>
  </si>
  <si>
    <t>NYC Department of Finance (DOF) is responsible for administering the tax revenue laws of the city fairly, efficiently, and transparently to instill public confidence and encourage compliance while providing exceptional customer service.  The Finance Information Technology Division delivers world-class information and technology solutions that the agency needs to achieve results.    The Division is seeking an individual who will work independently as a Production Support Operations Supervisor to manage the daily activities of the 24/7/365 operation. Reporting directly to the Data Center Manager, the selected candidate must establish a good business partnership with team members and other employees across the agency. The candidate must also possess strong management skills and be able to deliver agreed upon project milestones in a fast paced environment with minimal direction.  Responsibilities will include, but are not limited to, the following:  Provide operational stability in a production environment; provide support for processes and    the business.  Manage, create, and maintain the day-to-day activities for the 3rd shift, and support the      production operation 24/7.  Provide team and technical leadership by implementing new or revised business procedures.  Provide 2nd level problem solving resolutions on failed jobs across multiple platforms, and    communicate directly with the appropriate business groups to resolve issues.  Assist in transitioning new business processing methods and systems development to the    production environment.  Responsible for the Cycle Support, testing environments for QA, integrating test and     performance.</t>
  </si>
  <si>
    <t>OFFICE OF CHIEF MEDICAL EXAMINER CITYWIDE JOB VACANCY NOTICE  Civil Service Title:  Criminalist	 Level:  II Title Code No:  21849			 Salary: $59,589 Office Title:  Criminalist, II	 	    				 Work Location: 421 East 26th Street Division/Work Unit:  Forensic Biology 			 Number of Positions:  18 Hours/Shift: Thirty-five hours over a seven day period; Tuesday - Saturday and may work evenings.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Locates, recognizes and describes accurately physical evidence, physiological material, and colorimetric tests during the examination of swabs, sexual assault kits, and evidence items submitted to the Department of Forensic Biology in connection with investigation of criminal cases.	Engages in administrative, technical reviews of casework	Ensures integrity of evidence and chain-of-custody forms	Maintains records of all examinations and analytical tests conducted	Compiles data and additional paperwork to create a case file	Interprets DNA test results	Prepares and signs reports which reflect the results of the scientific analyses	Prepares, distributes, and/or files scientific results and/or documents to appropriate laboratory staff and/or locations	Develop and searches LDIS and submits DNA profiles for database entry	Performs technical and administrative review on written reports and case file records of administratively closed, negative serology, and negative DNA cases	Testifies concerning the results of scientific investigations before grand juries, civil jurisdiction, and criminal jurisdictions.	Participates in competency testing and proficiency testing programs	Participates in quality assurance and quality control programs as described in the manuals of the Department of Forensic Biology	Participates in all required training programs as determined by QA/QC, training, and supervisory staff.	Stays abreast of emerging technological advances in areas of expertise	Performs special assignments/projects as directed.</t>
  </si>
  <si>
    <t>OFFICE OF CHIEF MEDICAL EXAMINER CITYWIDE JOB VACANCY NOTICE  Civil Service Title:  Criminalist						 Level:  II Title Code No:  21849			 Salary: $59,589 Office Title:  Criminalist, II	 	    				 Work Location: 421 East 26th Street, NYC Division/Work Unit:  Forensics/Biology 			 Number of Positions:  2 Hours/Shift: Thirty-five hours over a seven day period; Tuesday - Saturday and may work evenings.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Under the general direction of an Assistant Director and specifically under a Criminalist supervisor, the incumbent is responsible for supporting and conducting OCME scientific research, research analyses and outreach and/or analysis  performed on physical evidence brought to the Forensics/Forensic Biology department.  Duties will include but are not limited to: 	When assigned interfaces with community and families as related to OCME business	Engages in administrative, technical reviews of casework	Compiles data and additional paperwork to create a case file	Prepares and signs reports which reflect the results of the scientific analyses and/or research 	Prepares, distributes, and/or files scientific results and/or documents to appropriate laboratory staff and/or locations	Participates in competency testing and proficiency testing programs	Participates in quality assurance and quality control programs as described in the OCME manuals including of the Department of Forensic Biology	Participates in all required training programs as determined by QA/QC, training, and supervisory staff.	When assigned locates, recognizes and describes accurately physical evidence, physiological material, and colorimetric tests during the examination of swabs, sexual assault kits, and evidence items submitted to the Department of Forensic Biology in connection with investigation of criminal cases.	Ensures integrity of evidence and chain-of-custody forms	Maintains records of all examinations and analytical tests conducted	When assigned interprets DNA test results	When assigned develops and searches LDIS and submits DNA profiles for database entry	When assigned performs technical and administrative review on written reports and case file records of administratively closed, negative serology, and negative DNA cases	When required testifies concerning the results of scientific investigations before grand juries, civil jurisdiction, and criminal jurisdictions.	Stays abreast of emerging technological advances in areas of expertise	Performs special assignments/projects as directed.</t>
  </si>
  <si>
    <t>The preferred candidate should possess the following: 	Ability to multi-task, have strong technical skills; 	Strong written and verbal skills;	Ability to diplomatically work well with other agencies in a friendly task oriented manner;	Solid understanding of mechanical , technology, and electrical systems is a benefit;	Ability to work with well with and all levels of management.</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</si>
  <si>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the condition, design, operation and installation of steam boilers and other pressure vessels for conformity with NYC Construction Codes, Department rules, other pertinent laws and rules, and approved plans and specifications.  Under general supervision:	Performs technical inspections of the condition, design, operation and installation of steam boilers and other pressure vessels for compliance with the NYC Construction Code, Zoning Resolution, other pertinent laws and rules, and approved plans and specifications.	Responds to, reports and investigates accidents, incidents and complaints for conformity with NYC Construction Codes, Department rules, other pertinent laws and rules, and approved plans and specifications.	Examines boiler shells, tubes, rivets, braces and steam domes and connections for defects, scale and corrosion.	Calculates the strength of braces.	Makes hydrostatic tests to determine safe working pressures.	Inspects arches and furnace walls.	Tests injectors, safety valves and other equipment.	Checks the safety condition of runways, ladders and stairways in boiler rooms.	Inspects new installations of boilers and auxiliary equipment.	Studies drawings to obtain details for inspections.	Issues violations, summonses and stop work orders.	Verifies licenses of onsite workers.	When issuing violations, advises the recipient of the nature of the violating condition.	Testifies as needed, including at ECB, depositions, and court. 	Maintains records and makes reports.	Explains and enforces laws and rules relevant to the field.	May assign, supervise, review and evaluate work of subordinates. 	May train subordinates in their duties.	May review applications relevant to the field.	May assist supervisor.	May operate a motor vehicle in the performance of assigned duties.  Candidates must pass a drug screening in order to be appointed.</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</si>
  <si>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the condition, design, operation and installation of steam boilers and other pressure vessels for conformity with NYC Construction Codes, Department rules, other pertinent laws and rules, and approved plans and specifications.  Under general supervision:	Performs technical inspections of the condition, design, operation and installation of steam boilers and other pressure vessels for compliance with the NYC Construction Code, Zoning Resolution, other pertinent laws and rules, and approved plans and specifications.	Responds to, reports and investigates accidents, incidents and complaints for conformity with NYC Construction Codes, Department rules, other pertinent laws and rules, and approved plans and specifications.	Examines boiler shells, tubes, rivets, braces and steam domes, and connections for defects, scale and corrosion.	Makes hydrostatic tests to determine safe working pressures.	Inspects arches and furnace walls.	Tests safety valves and other equipment.	Inspects new installations of boilers and auxiliary equipment.	Studies drawings to obtain details for inspections.	Issues violations, summonses and stop work orders.	Verifies licenses of onsite workers.	When issuing violations, advises the recipient of the nature of the violating condition.	Testifies as needed, including at ECB, depositions, and court. 	Maintains records and makes reports.	Explains and enforces laws and rules relevant to the field.	May assign, supervise, review and evaluate work of subordinates. 	May train subordinates in their duties.	May review applications relevant to the field.	May assist supervisor.	May operate a motor vehicle in the performance of assigned duties.  Obtain New York State Certificate of Competence within 2 years.  Candidates must pass a drug screening in order to be appointed.</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</si>
  <si>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plumbing installations, repairs or alterations for conformity with NYC Construction Codes, Department rules, other pertinent laws and rules, and approved plans and specifications.  Under general supervision:	Performs technical inspections of installations and repairs of plumbing, gas and fire suppression systems (including sprinklers and standpipes) for compliance with the NYC Construction Code, Zoning Resolution, other pertinent laws and rules, and approved plans and specifications. Such systems include underground, roughing-in, finish, equipment, fixtures, components, fire pumps and house connections and appurtenances. 	Responds to, reports and investigates accidents, incidents and complaints for conformity with NYC Construction Codes, Department rules, other pertinent laws and rules, and approved plans and specifications.	Witnesses tests on drainage, water, air, gas, sprinkler, standpipe and fire pump for violations of the plumbing or fire suppression codes, or illegal practices.	Studies drawings to obtain details for inspections.	Issues violations, summonses and stop work orders.	Verifies licenses of onsite workers.	When issuing violations, advises the recipient of the nature of the violating condition.	Testifies as needed, including at ECB, depositions, and court. 	Maintains records and makes reports.	Explains and enforces laws and rules relevant to the field.	May assign, supervise, review and evaluate work of subordinates. 	May train subordinates in their duties.	May review applications relevant to the field.	May assist supervisor.	May operate a motor vehicle in the performance of assigned duties.  Candidates must successfully pass a drug screening to be appointed.</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</si>
  <si>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Employee Services, Financial Management, the Agency Contract Office and Operational Services.  The Site Management &amp; Development Division is seeking a candidate to serve as an Agency Architect in the Planning &amp; Design Section. The Unit oversees all eleven NYC Department of Finance (DOF) sites across the five boroughs. Under direction, with great latitude for Independent judgment, the selected candidate will oversee major complex capital and in-house construction projects and serve as the architectural liaison between the DOF, Landlords, Contractors and the Department of Citywide Administration for capital improvement projects. The candidate will also be responsible for the creation of office designs through the use of AutoCAD software, updating current agency information, developing Herman Miller system drawings and overseeing installation and project coordination during construction for all in-house projects.  Responsibilities will include, but are not limited to:  Assist consultant architects with design development ensuring the outcome will adhere to the     agency standards and operation requirements.  Develop architectural specifications and review new construction documents.  Develop project schedules and ensure all vendors adhere to required timeframes.  Oversee construction coordination to ensure operational and safety requirements are in     compliance.  Assist in maintaining project budgets.  Ensure quality performance by contractors.  Assist in the development and maintenance of asset inventory and agency distribution.  Supervise Assistant Architects.</t>
  </si>
  <si>
    <t>Under supervision, with latitude for independent action and the exercise of independent judgment, the Team Leader-Testing &amp; QA Analyst  is responsible to plan, define, document, automate, and execute testing on ACS developed applications and applications involving cross-agency initiatives. Specific tasks for this position will include: 	Develop test plans, test cases, test scripts and test reports on multiple projects of varying size. 	Execute test cases within identified time frames, within test environments and test data with high degree of accuracy.	Perform testing and validation on reporting.	Review functional specification requirements documents to ensure that requirements are testable.	Lead and mentor QA team members.	Managing and evaluating personnel.	Review test deliverables, defects, test results created by team members.	Create reports and test metrics as requested by testing manager.	Document and report system defects to the project team.	Identify and communicate business risks relative to testing and implementation for evaluation by project teams. 	Ensure that defects uncovered in the test are recorded, summarized and utilized in post project reviews in an effort to improve the development and test processes.	Provide formal status to Test Manager/Project Manager and ensures that work is carried out in accordance with the schedule and testing requirements.	Provide estimates and feedback to the Testing Manager/Project Manager for project scheduling purposes. 	Participate in staff meetings to share the results of research on testing techniques, process and procedures.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</si>
  <si>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CMS Developer reporting to the Application Development Management Division. Responsibilities will include: 	Provide expertise for Content Management solutions using HP TeamSite and Drupal technologies;	Design and develop TeamSite workflows based on the business process requirements;	Develop TeamSite &amp; Drupal templates and forms;	Develop custom components where applicable;	Support &amp; maintain existing applications when bugs are found or enhancements are needed;	Design new components and applications with the Development Manager;	Working with the Interwoven Support team to resolve issues/requests and escalate issues when appropriate;	Perform special projects and initiatives as needed.</t>
  </si>
  <si>
    <t>The preferred candidate should possess the following: 	5 years of experience in Core Java/Java EE, JavaScript &amp; HTML development;	2 years of experience in Perl/PHP;	Knowledge of Linux (or similar Unix operating system);	Database experience in Oracle (or similar RDBMS) &amp; the SQL language;	Strong knowledge of XML &amp; JSON;	Experience with HP TeamSite 7.x, LiveSite 7.x, OpenDeploy, DataDeploy, Drupal 7.x;	Strong understanding of Content Management Systems;	Strong troubleshooting &amp; analysis skills;	Experience using Eclipse and Git/ Subversion/CVS for development;	Strong communication skills (spoken and written); 	Should be a team player who works well with technical and non-technical resources.</t>
  </si>
  <si>
    <t>Five years of leadership experience with excellent communication skills and three or more years of related experience in the following:   Microsoft Dynamics CRM.  .Net Framework, Java Script.  jQuery.  C#.  SQL.  SharePoint development.</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</si>
  <si>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delivers information and technology solutions that the Agency needs to achieve results.  FIT is seeking a Customer Relations Management Developer to be part of an agile development team, working on the deployment, customizations, and integration of Microsoft Dynamics CRM.  The selected candidate will be responsible for the following:  Collaborate with other software developers, business analysts and software architects to design,   develop, test and deploy custom CRM solutions using .NET, Java Script, and Dynamics CRM. Customize business process flows to meet client needs. Design, develop, code, test and implement features that expand Dynamics CRM functionality. Customize and modify existing Dynamics features and design, develop, code, test and     implement reports.</t>
  </si>
  <si>
    <t>Three years related experience with the following:   Microsoft Dynamics CRM within the US. .Net Framework, Java Script, Dynamics CRM Knowledge, #C, SQL.  Plug-in-experience and jQuery.</t>
  </si>
  <si>
    <t>Access to capital is one of the top issues for small businesses starting and growing in New York City. SBS works with more than 40 local lenders and hundreds of businesses per year to help companies connect with the funds they need. Last year, SBS helped nearly 600 businesses access approximately $60 million in loans and grants.   The Capital Access team is responsible for creating and implementing programs that create a more inclusive financing space. Working with the private and public sectors to understand the needs of small business and lenders to develop products/programs that enhance access. In addition the team manages the performance of Financial Account Managers located in field offices throughout the City and  two new funds targeted at assisting Minority- and Women-Owned Businesses and emerging companies. The  Analyst will support the team by conducting research, implementing new initiatives  that are responsive to the needs of NYC small businesses, and managing reporting and data analysis.  Roles and Responsibilities:  The Analyst will support the administration, operation and project management of related programs. Some specific responsibilities include, but are not limited to:Work with the NYC Business Solutions Center and Industrial Business Service Providers  management and staff to train/inform them of new products to be administered at the CentersEvaluate data to inform business development strategies Oversee the development of pipelines for each Center and support Account ManagersDevelop and maintain a financial assessment form for Account ManagersInform and develop new products to ease the process of accessing capital for small businessesDevelop a strong understanding of available loan products from private and public sourcesConduct analysis on the small business credit market to help inform policy and partnerships necessary to address any capital gap(s)Track and report key performance indicators on a regular basis for Executive-level staff Monitor and report on agency financing performance; including ensuring integrity of financing service and performing quality assurance functionsImplement vetting system for new financial service providers Assist in the development and management of performance dashboards</t>
  </si>
  <si>
    <t>The Assistant Commissioner for Business Programs Operations will oversee the daily operations and program development for SBS programs helping businesses launch, grow and recover from emergencies. The Assistant Commissioner will set unit goals, determine key performance indicators, measure outcomes, and manage quality assurance, budgets, and services. The responsibilities of the Assistant Commissioner are both strategic, in setting the direction and goals for these systems, overseeing business development, and monitoring performance. The Assistant Commissioner will also have proven leadership experience. Overall, the Executive Director will oversee a team of 30+ SBS employees and organizations contracted to complete program responsibilities. This position will report to the Deputy Commissioner. Specific responsibilities will include: Oversee programs targeted at launch and growing businesses from key groups, such as WE NYC Set goals and strategy for programs focused on business resiliency and recovery, including on-going emergency management work, loan/grant programs, and Business PREPOversee a team to support businesses in navigating their regulatory needs and supporting them when they receive violations as they growth their companies; ensure service is integrated into all aspects of services/programsOversee the launch and maintenance of consulting programs and intensive cohort-based educational programs targeted at industries or key segments of businesses, such as the Strategic Steps for Growth program; including the development of program, partnerships, procurement, goals, etc.Conduct an annual strategic planning and goal-setting process for each program, setting regular targetsGuide teams to create business development plan for all programs, articulating key client targets and needsIdentify gaps in products/services (defined by unmet customer need) and opportunities to implement new and innovative products/services and/or initiatives regularlyIdentify professional development opportunities that are aligned with the overall strategy and build the capacity of the staffSupport team in developing work plans, setting and managing budgets, and tracking key performance indicatorsDetermine annual goals and intermediary targets, oversee the creation of project plans for program launches and on-going operationsIdentify gaps in products/services (defined by unmet customer need) and opportunities to implement new and innovative products/services and/or initiatives regularlyWork with the Business Development team to train staff on business development and oversee the creation of pipeline-development strategies for every program and serviceMaintain relationships with key public, private and non-profit partnersSupport division-wide initiatives and ensure cross-promotion of SBS services to target audiences</t>
  </si>
  <si>
    <t>The ideal candidate will have demonstrated success managing citywide systems and will have exhibited: Strong management and leadership skills, including budget and timeline management Experience in working with small businesses, City government and community partners Outstanding analytical, presentation, writing, and communication skills</t>
  </si>
  <si>
    <t>The Director for Outreach will oversee a team conducting outreach to business owners across New York City. The Director will determine target neighborhoods to conduct canvassing, identify community events to introduce business owners to SBS services, and identify new and innovative methods to spread the word about SBS services. He/she will also help strategic regarding partnership development to further division priorities. He/she will directly oversee a team of 3+ individuals and will support the work of 150+ City and vendor staff. The position will report to the Executive Director of Business Development and Strategy. Specific responsibilities include: Create and implement outreach strategy to neighborhoods throughout New York City Identify canvassing locations, including specific businesses and streetsManage data in customer relationship management systems to determine whether businesses receive/follow up with SBS servicesWork with vendor staff, as needed, to ensure speedy follow up regarding canvassing leadsIdentify strategic partners to develop to further division priorities Manage all needs related to outreach strategy, including material development and design, transportation, logistics, etc. Oversee the implementation of the Chamber on the Go initiative, working with the City Council and Chamber of Commerce teamsWork independently to solve project problems Partner closely with community partners, elected officials and all other stakeholders to reach target audienceSynthesize complex information into presentations and reports for various audiencesWork with team to respond to time-sensitive requests from City Hall, SBS Executive Staff, elected officials, press and the publicOther tasks and duties as needed</t>
  </si>
  <si>
    <t>The ideal candidate will have demonstrated success managing citywide systems and will have exhibited:Strong management and leadership skills, including budget and timeline management Experience in working with small businesses, City government and community partners Outstanding analytical, presentation, writing, and communication skills</t>
  </si>
  <si>
    <t>The ideal candidate will have demonstrated success managing citywide systems and will have exhibited:Strong management and leadership skills, including budget and timeline management Experience in working with small businesses, City government and community partners Excellent interpersonal, organizational, strategic thinking and qualitative/quantitative skillsExcellent written and oral communication skillsAbility to work within cross organizational and multi-disciplinary teamsAt least 2 years of project and program management experienceExperience designing, executing, and scaling programsExperience in management of education or training programs</t>
  </si>
  <si>
    <t>The ideal candidate will have demonstrated success managing citywide systems and will have exhibited:Strong management and leadership skills, including budget and timeline management Experience in working with small businesses, City government and community partners Outstanding analytical, presentation, writing, and communication skillsAbility to work within cross-organizational multi-disciplinary teams2 + years of professional experience in a program, project or product management role Has experience with systems thinking Ability to manage multiple priorities at once A detail oriented, problem solver and a good team player Comfortable with MS Office (especially Excel) and CRM or data management software Experience with SQL and web development a plus Strong analytical skills: ability to interpret large data sets</t>
  </si>
  <si>
    <t>The Executive Director for Business Strategy will oversee a team to support community outreach, business development and internal operations across a wide portfolio of programs serving business owners in New York City. The Executive Director will determine strategies for measuring impact and success across all division programs. He/she will lead the creation of processes and tools to support the division priorities, setting the strategy for integrating operations between units. The Executive Director will also oversee outreach strategy and partnership development for the division. He/she will directly oversee a team of ~8 individuals and will support the work of 150+ City and vendor staff. The position will report to the Deputy Commissioner. Specific responsibilities include: Lead the process for researching and creating business development plans for all services; train teams on how to conduct business development planning Recommend solutions/changes regarding improvements to existing methods for impact measurement, data management, quality assurance, and other internal processesCreate and implement outreach strategy to neighborhoods throughout New York City and identify strategic partners to develop to further division priorities Develop new performance indicators and methods of measurement, including working with institutional partners to gather necessary informationDevelop best practices around vendor management, operating plans, business engagement, and other common division tasksWork independently to solve project problems Synthesize complex information into presentations and reports for various audiencesWork with team to respond to time-sensitive requests from City Hall, SBS Executive Staff, elected officials, press and the publicOther tasks and duties as needed</t>
  </si>
  <si>
    <t>OPEN ONLY TO EMPLOYEES WHO ARE CURRENTLY SERVING AS A PERMANENT CLERICAL ASSOCIATE.   OFFICE OF CHIEF MEDICAL EXAMINER CITYWIDE JOB VACANCY NOTICE  Civil Service Title:  Clerical associate Level:  III Title Code No:  10251			 Salary:  $32,888 (New) $37,821 (City employee)  Office Title:  Clerical Associate						 Work Location: 421 East 26 Street, NYC Division/Work Unit:  Division of Laboratories			 Number of Positions: 1  Hours/Shift:  Thirty-five hours over a five 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Enters data into various laboratories databases.	Responds to inquiries received from the general public, City, State and Federal agencies.	Prepares case submissions and/or reviews prepared documentation before submissions.	Answers telephone, monitors and responds to emails	Performs Administrative Reviews and Report distribution of case reports for the Division	Files, retrieves and files case files	Other duties as assigned.</t>
  </si>
  <si>
    <t>Reporting to the Training Supervisor of Juvenile Justice (JJ) Training the Trainer will be devoted primarily to providing JJ staff with skills and knowledge of quality juvenile justice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The Trainer should be a champion of strength based practice and training, and knowledgeable on current NYC juvenile justice practice and policy.	Supervising and coaching of new and seasoned juvenile justice staff.	Expertise in competencies for juvenile justice practice and the ability to coach and develop staff.	Collaborate in all aspects of the training departments work: including scheduling, administrative tasks and quality improvement.	Have significant experience in training various components of the JC Pre-Service Training Program.	Being able to model skills, and provide evaluative and developmental feedback to participants.	Work closely with ACS, DYFJ and Close To Home to develop, coordinate and implement training for frontline staff and supervisors.	Participate in assignments as needed and attend trainings and meetings as indicated.</t>
  </si>
  <si>
    <t>JOB DESCRIPTION: SBS provides direct assistance to business owners following an emergency or disruption. Throughout New York City, SBS provides on-site one-on-one help to business owners impacted by small- and large-scale events. Staff helps companies navigate the regulatory environment and connects them to services to speed up their recovery.  ROLES AND RESPONSIBILITIES: The Analyst will assist in helping businesses navigate their needs following an emergency or business disruption. He/she will be responsible for the administration, operations and project management for related programs. Some specific responsibilities include, but are not limited to: Assists with and maintains contact with commercial and industrial firms; makes field contact and visits to discuss issues faced by business owners recovering from emergencies.Receives and handles business requests related to emergencies required the cooperation of Federal, State and other City agencies, as well as private sector providers of business services.Acts as liaison between business firms and city agencies to facilitate the resolutions of immediate and long-range problems, and assists in investigations of specific problems in the field and makes recommendations to resolve problems.Visits firms and organizations throughout the borough to facilitate cooperation, explain city and private sector services and promote better understandingMakes needed information available to the business community, such as sources of funding, source of supply, government contact and bidding procedures, market data, sales opportunity and management aids. Works directly with the New York City Office of Emergency Management &amp; other city agencies to assist businesses that suffer physical damage or economic injury during a business emergency, including riots, floods, fires, power outages, or other unforeseeable man-made or natural disasters.Provide data entry for services provided through customer relationship management systems.Data entry, telephone communication skills.Other duties, as assigned.</t>
  </si>
  <si>
    <t>NYC Department of Finance (DOF) is responsible for administering the tax revenue laws of the city fairly, efficiently, and transparently to instill public confidence and encourage compliance while providing exceptional customer service.  The Treasury and Payment Services/Payment Operations Division provide tools for businesses to manage and pay their bills. Payment Operations communicates amounts due and methods for payment clearly, accurately and in a timely manner to taxpayers; processes payments through methods that maximize convenience and efficiency for the taxpayer and the Department; and maintains quality control of Department accounts to accurately reflect taxpayer activity and ensure outstanding debt is accurately billed.  The Brooklyn Business Center is seeking an experienced, motivated, and detail oriented individual to serve as a Floor Supervisor/Facilitator.  The selected candidate's duties and responsibilities will include, but are not limited to:  Maintain consistent movement/flow on the floor of the business center, which includes   directing customers and being able to answer customers' inquiries. Monitor and work closely with the cashiers and customer service representatives. Maintain working knowledge of center initiatives, direction and operation procedures. Assist and lend support to other supervisors and managers when needed, including periodic   special projects.</t>
  </si>
  <si>
    <t>The Fire Department of the City of New York (FDNY) seeks a full-time Emergency Medical Service Computer Aided Dispatch (EMS CAD) Analyst in the Bureau of Technology and Development Systems (BTDS). Reporting directly to the EMS CAD Programming Manager, the successful candidate will:  Build and maintain user workstation image configurations.  Support computer operations in their system maintenance tasks.  Update user and technical documentation.  Maintain EMS CAD technical support web site.  Train computer operations personnel and system users.  Schedule system maintenance and changes.  Analyze user requirements, procedures and problems to improve existing systems.  Confer with system users to define requirements for CAD system modifications.  Write detailed descriptions of user and technical requirements, program functions and steps required to modify systems.  Participate in meetings with vendors, other agencies, and users.  Make minor programming changes to EMS CAD client, map client and server applications.  Coordinate the development, testing, installation and modification of EMS CAD programs.  Assist programmers and vendors in the development of project specifications and problem resolutions.</t>
  </si>
  <si>
    <t>The Human Services Shelter Accessibility Coordinator is responsible for incorporating strategies to address issues related to emergency shelter accessibility for populations with special needs and their caregivers. Special needs populations include people with disabilities, older adults, people with access and functional needs, and others that are potentially vulnerable in an emergency. To accomplish this, the selected candidate will be responsible for a range of preparedness activities including, but not limited to, the following:  Work closely with NYC Department of Education (DOE), City University of New York     (CUNY) and other emergency shelter facility providers to complete accessibility      remediation measures on selected facilities according to schedule Oversee architectural contractor as they survey sites and provide their findings to the City     for remediation action Work closely with Non- Governmental Organizations (NGOs) such as the Red Cross,    Salvation Army and others on accessibility issues during small scale sheltering operations Provide subject matter expertise on accessibility issues, as needed, to integrate and    provide for full and equal access to emergency services by persons with access and    functional needs Work to broaden the range of accessible facilities for other emergency operations such as     Disaster Assistance Service Centers (DASCs) and Family Assistance Centers (FACs) Work closely with the Operations Division to assist with the identification of accessible     sites for emergency operations as they arise Develop, revise, and maintain assigned plans within the Human Services Unit Support all planning activities of the Human Services Unit  The candidate should have a wealth of experience working with persons with disabilities and others with access and functional needs (DAFN) as they will serve as one of the Human Services Unit liaisons for a recently formed DAFN Division within NYCEM. In this capacity the candidate will be asked to work with other DAFN Division liaisons to ensure that disability-related needs as they pertain to shelter accessibility are met during response and recovery operations.    The selected candidate will also be responsible for staffing the City's Emergency Operations Center (EOC) during emergency activations and working non-business hours during emergencies. The selected candidate will also participate in drills and exercises and fulfill other duties as assigned by the Director of Human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</si>
  <si>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Optical Network Sepcialist reporting to the IT Services Division.  Responsibilities will include:	Installation, maintenance, troubleshooting and monitoring of Optical Network and telecommunications related equipment and circuits, in both technical facilities as well as client locations; This includes but not limited to; transport systems, management devices, dark and lit fiber, structured cable systems. etc;	Interface and work with various carriers and vendors in a professional manner, efficient and productive manner;	Test equipment and diagnostic procedures for all Optical Network and telecommunications related equipment, including all transport medium; dark fiber, DS1 -10G;	Provide detail test analysis and problem determination in accordance with industry standard procedures and vendor specifications;	Make necessary updates to various systems and databases as required;	Initiate a remote hands/WebEx troubleshooting session as required with various support groups, vendors and team members;	Complete periodic maintenance on all network, telecommunications, and other installed equipment. Identifies any potential risks both technical and physical;	Perform additional related duties and assume a lead role to ensure network reliability, client satisfaction and departmental goals;	Provide project management as required;	Provision various circuit types and wavelengths;	Provision all network circuits DS - 10G, Fiber Channel, Wavelenghts, Layer 1 and 2;	Provide a point of escalation as necessary to resolve network issues; 	Keep management abreast of all situations which requires escalation or pose a network risk;	Provide second level support as necessary to resolve network issues; 	Keep management abreast of all situations which requires escalation or pose a network risk;	Provide supervisory direction as necessary to more junior associates;	Represent Optical Support in operational and vendor meeting;	Work with various vendor and telecom providers to resolve maintenance and installation issues, serve as a point of contact for escalations and drive resolution as required	And perform special projects and initiatives as assigned.</t>
  </si>
  <si>
    <t>The Disability and Functional Needs (DAFN) Interagency Training Coordinator will be responsible for the development and implementation of a comprehensive training program to support both intra-agency and inter-agency emergency management training. The overall goal of the program is to create a highly skilled emergency management community by offering the best training possible, building true leaders in the field who can respond to any type of emergency situation and coordinate effectively with fellow responder.     Specifically with regard to training, the DAFN Interagency Training Coordinator will be responsible for the following:  	Coordinate Disabilities and Access and Functional Needs Training	Instructional design &amp; curriculum development for classroom and web-based delivery.	Translating emergency plans and related materials into training curriculum.	Working with subject matter experts to design and develop audience-appropriate, clear and concise training content.	Researching, evaluating, procuring and managing vendors we hire to develop curriculum material	Supporting the NYCEM Learning Management System. 	Managing logistical details to support trainings.	Delivering training and presentations as needed and required.	Assist with Ready New York presentations to external groups.  The Interagency Training Coordinator will report directly to the NYCEM Training Director.   The Interagency Training Coordinator will work as part of the Training &amp; Exercise Unit and will be expected to support all related unit activities.  The selected candidate will be expected to work non-business hours during emergencies and will be assigned to a periodic Emergency Operations Center Team.</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</si>
  <si>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DUTIES WILL INCLUDE BUT NOT BE LIMITED TO:   Triaging and obtaining information from patients to expedite the flow of services answering telephones.  Giving results to patients as appropriate after verification of identifying information and general information to public.  Relaying messages as appropriate per established policy and procedures.  Under the supervision of the Supervising Public Health Advisor (FLS), will carry out instructions on all positive results that need record searches or follow-up, make appointments for such conditions as PAP referrals.  Contacting private physician and hospital to obtain diagnostic/treatment determination or information pertaining to communicable disease follow-up.   Posting medical information onto cards, logs, forms or other records in accordance with established policy and procedures.  Establishing and maintaining effective communication and working relationship with co-workers, other outside health care providers and others including public and private agencies.</t>
  </si>
  <si>
    <t>Preferred Skills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or A baccalaureate degree from an accredited college and demonstrated equivalent expertise in a responsible supervisory, administrative or research capacity in the appropriate field of specialization, with at least two (2) years of relevant professional experience;	Proven record of initiating and managing complex, interdisciplinary projects involving multiple stakeholders including frontline staff as well as Executive level leadership	Experience mediating among groups with competing perspectives; overseeing (and improving the operational efficiency) of complicated organizations; and pioneering innovative solutions to intricate problems; 	Strong organizational skills to ensure timely completion of assigned projects;	Strong strategic planning, policy development and project management skills.	Ability to think outside the box to analyze and modify organizational structures with an eye toward improvement, accountability and control. This includes the ability to distill complex material into actionable recommendations	Ability to think creatively and inspire innovation among team members; 	A willingness to consider new approaches; 	Strong written and verbal communication skills;  	Advanced knowledge of MS Office Suite, particularly PowerPoint and Project; 	Proficiency in SAS, STATA, SQL, R, SPSS and/or other statistical software a plus;	An understanding and interest in urban issues, especially New York City policy and operations, is preferred.</t>
  </si>
  <si>
    <t>Under supervision of the Business Analyst Manager, with latitude for independent judgment and action, the candidate will serve as an ACS Business Analyst for the development, enhancement and maintenance of ACS systems and applications. The Business Analyst role is critical to the shared resources framework within IT. Primary responsibilities include: conducting detailed business analysis, creating High-level, Functional and/or Business Requirements documents, producing forms design, detailing process flows, as well as demonstrating clear communication and sometimes participating in testing, training and support roles.   Critical functions performed include: 	Serve as Business Analyst and prototype designer for various IT projects. 	Lead in the research, analysis and development of project plans, work flows, business rules and policies to enhance internal operations and computer systems. 	Lead JAD sessions and information gathering sessions with key stakeholders. 	Work with Relationship Managers, other team members and stakeholders to achieve desired results. 	Facilitate compliance with State and agency policies by developing system requirement documents and technical specifications for computer applications that will support those policies. 	Provide oversight and review design documentations completed by other business analysts. 	Develop scripts, scenarios and perform comprehensive testing of applications as needed.</t>
  </si>
  <si>
    <t>The NYC Department of Buildings (DOB) is seeking an Infrastructure Engineer to join its Information Technology team to support the building, management and maintenance of environments, troubleshooting issues and identifying resolutions, managing user roles, access and security, executing configuration and code migrations, and supporting performance testing and vulnerability testing activities. Responsibilities include:	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2nd and 3rd level support	Liaise with vendors and other IT personnel for problem resolution</t>
  </si>
  <si>
    <t>Essential	Installation, configuration, customization and upgrades of Microsoft operating systems (Windows 2008 R2, 2012, etc.) and associated Microsoft server based products Proven working experience in installing, configuring and troubleshooting Windows based environments.	Experience with virtualization and containerization (e.g., VMware, Vcenter)	Experience with monitoring systems (e.g SolarWinds)	Scripting and programming skills (e.g., shell scripts, Perl, Ruby, Python,C#)	Solid networking knowledge (OSI network layers, TCP/IP)	Proficiency with the MS Office suite (including Project, Visio, Access); Remedy (BMC Software).	Excellent written and oral communication skills.   Preferred	Experience with Oracle DB, MS SQL Server, VMs, MS SSRS, custom built interfaces, JBoss, Apache, application clustering, and load balancing strategies.	Proficiency with the MS Office suite (including Project, Visio, Access); Remedy (BMC Software).	MCSA certified or working towards certification</t>
  </si>
  <si>
    <t>Hiring Rate:  $57,969.00   (Flat Rate - Annual)   On-board after one year: $63,765.00 - $70142.00 (Annual)   The Primary Care Information Project (PCIP) is devoted to improving population health in underserved neighborhoods through health information technology.  We strive to transform the quality of health care services in these neighborhoods by helping providers use electronic health records and other health technology and to improve the quality of care.  To find out more about this ground-breaking project visit us at www.nyc.gov/pcip       Reporting to the Senior Director of Evaluation, Research and Analysis, the Project Manager will be responsible for the following tasks:  	Assist with and conducts assigned PCIP research and analysis projects.  	Maintain records, write reports and help with team document (Data library, publications, literature review, and presentations).  	Utilize statistical tools to analyze data and manage data requests (Hub data, MasterBank, Salient data, Survey data and etc.). 	Assist and manage with team projects (Timeline, reports and summary). 	Help with team activities (Evaluation Open House, SAS Users Group, trainings, software acquisition).</t>
  </si>
  <si>
    <t>Preferred Skills  Successful Project Managers will also have proficiency or strong interest in at least one of the following skillsets: Fluency or proficiency in Spanish, Mandarin, or other foreign language strongly preferredCommunity organizing techniques and best practicesRetail and commercial leasing, including analysis of vacancy data and retail leakagePlace-making tools, including best practices around public space activation, design, and programmingFacilitation of large community meetings or design charrettes, including conflict resolution techniquesData analysis and Geographic Information Systems (GIS)Graphic design and Adobe Creative SuiteProgram evaluation and data tracking, including developing metrics to measure outputs and outcomesGraphic design, and making visual representations of data and processes in easy to understand formats</t>
  </si>
  <si>
    <t>DOB is looking for a CISCO Network Administrator with 3 to 5 years of experience.  This position will be responsible for effective provisioning, installation/configuration, operation and maintenance of hardware and software and related infrastructure. Additional duties/technologies include:	Participate in technical research and development to enable continuing innovation within the infrastructure.	Ensure network hardware, operating systems and related procedures adhere to organizational values.	Provide on-site technical and Network Administration with a focus on Cisco IOS	Familiar with Enterprise Wi-Fi Deployments 	Good understanding of Cisco internetworks, routing and switching and related protocols, LAN/WAN is required (Spanning tree, VTP, EIGRP, Layer 2 and Layer 3 connectivity and troubleshooting.	Familiar with VOIP systems	Other duties as directed by supervisor</t>
  </si>
  <si>
    <t>Essential	Familiar with Enterprise Wi-Fi Deployments 	Good understanding of Cisco internetworks, routing and switching and related protocols, LAN/WAN is required (Spanning tree, VTP, EIGRP, Layer 2 and Layer 3 connectivity and troubleshooting.	Familiar with VOIP systems  Plus, but not required: CCNA certification MCP</t>
  </si>
  <si>
    <t>Under supervision:	Assist staff with configurations and the ongoing usability of desktop computers, peripheral equipment and software within established standards and guidelines.	Troubleshoots issues with software, hardware and operating systems	Maintains/Creates/ Modifies computer images.	Modifies Server access rights, AD group membership modification.	Maintain the integrity of the technology inventory system.	Sets up PC equipment for Training Purposes.	Manage Mobile devices (Tablets, Toughbooks, Smartphones, Mifi ) o	Track inventory o	Configure/Troubleshoot/Deploy o	Work with Business units to develop best practices on usage and deployment o	Experience with Airwatch preferred	Reviews/escalates/resolves helpdesk tickets. 	Maintains PC/laptop/tablet hardware.	Troubleshoots VoIP phone issues.	Works with vendor support contacts to resolve technical problems with desktop computing equipment and software.	Assists with software deployment and maintenance.	Works with procurement staff to purchase hardware and software.	Assists with basic Network functions (cabling, racking equipment, creating login accounts)	Medium experience with Microsoft office 2010, 2013	Basic experience with MS Visio, MS Project, Adobe, Internet Browsers	Basic knowledge of BMC Remedy Action Request System.	Other duties as assigned by Supervisor</t>
  </si>
  <si>
    <t>The Tort Division of the NYC Law Department is accepting applications for the position of Trial Specialist Vertical Borough Attorney.  Trial Specialist Vertical Borough Attorneys may be assigned to work in any one of the five New York City boroughs based on the needs of the Tort Division.  Under the supervision of the Borough Chief, the Deputy Borough Chiefs, and Assistant Borough Chiefs, a Trial Specialist Vertical Borough Attorney in the Tort Division will handle a varied caseload of personal injury and property damage cases from the commencement of their cases through trial.  The duties of a Trial Specialist Vertical Borough Attorney will include:         conducting trials as needed;        handling complex litigation events as needed;         handling all facets of litigation for their caseload;        conducting statutory hearings and depositions;        drafting pleadings, affirmative and responsive motions, and discovery responses;        requesting document discovery and securing relevant evidence;        conducting preliminary, compliance, settlement, and TAP conferences;        arguing motions;        conducting factual and legal research;         developing defense and trial strategies;        interviewing and preparing witnesses;        retaining, consulting and drafting CPLR 3101(d) expert exchanges;         drafting motions in limine, jury charges, trial and post-trial motions and memoranda;        engaging in all aspects of trial work where necessary;        identifying, recommending, and referring matters for early settlement;        drafting settlement memoranda and conducting settlement negotiations;         coordinating with client agencies and legal departments;         maintaining an updated spreadsheet of all of his/her cases;        updating the Tort Division's electronic systems, including Law Manager and the Intake Database; and         providing information for regular reporting of litigation events and case-preparation milestones.</t>
  </si>
  <si>
    <t>The Fiscal Bureau is accepting applications for the position of Agency Auditor. Reporting to the Chief Fiscal Officer, the Agency Auditor will be responsible for conducting internal audits for the KCDA; ensuring regulatory compliance.  The prospective Agency Auditor should have strong analytical and quantitative skills as well as excellent  communication skills. We are seeking a self-motivated individual who is results-driven and will identify problems and their solutions.   Responsibilities:  Under the direction of the Chief Fiscal Officer, the Agency Auditor duties and responsibilities include, but are not limited to: 	Conduct detailed fiscal and operational audit reviews of programs and activities by analyzing audit reports.	Conduct contract monitoring to determine vendor and consultant compliance.	Evaluate systems of internal control of management and operations for effectiveness and efficiency.	Examine all accounts and related records to determine compliance with prescribed methods and procedures for proper accounting and maintenance of records.	Ensure the adequacy of controls for safeguarding organization assets and make recommendations to improve such services.	Perform audits to determine compliance with KCDA contract requirements, Comptrollers Directives and rules and regulations of other oversight agencies.	Verify correctness of expenditures to determine instances of misappropriation and possible fraud. 	Respond to external audits conducted by Federal, State and local oversight agencies.	Make recommendations for procedural changes to ensure agency compliance with generally accepted accounting principles (GAAP).</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</si>
  <si>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delivers information and technology solutions that the Agency needs to achieve results.  The Parking and Payment Applications Unit is seeking a Java Web Interface Developer to perform the following duties:  Develop new functions using identified technologies. Collaborate with Project Managers and Graphic Designers to create responsive UI. Develop software applications and deployment scripts by following coding standards. Execute enhancements to the existing applications. Interface with peers in business and technology teams to ensure efficient and correct    development. Identify application system alternatives to enhance performance and achieve the needs of user    environment. Day to day production support of the existing application which occasionally requires weekend    and/or holiday work hours. Production deployments, which occasionally require weekend and/or holiday work hours.</t>
  </si>
  <si>
    <t>Reporting to Senior Management, with varying degrees of latitude for independent initiative, judgment and decision making; the successful candidate will perform professional, complex and responsible program management, field operations work, outreach, and community engagement on Department sustainable waste management programs and initiatives including: Serve as a Department liaison with the reuse and material donations sector.Oversee the operation of online tools and, at times, coordinate logistics for donations management in New York City.Coordinate within the Department and with other City Agencies to plan for and trouble-shoot donations management during disaster. Collect and organize data, prepare comprehensive reports on the status of programs (including charts, graphs, and tables), and the results of operational activity.Maintain an information network and professional contacts within City government, the nonprofit sector, and other donations, recycling and waste management professionals.</t>
  </si>
  <si>
    <t>The New York City Department of Youth and Community Development (DYCD) invests in a network of community-based organizations and programs to alleviate the effects of poverty and to provide opportunities for New Yorkers and communities to flourish.  Assist the Facilities Coordinator in tracking and completing requests via Agency Work Order    system: Includes rectifying facilities related issues, troubleshooting copiers/other office    machinery, and arranging table/chair set up in Agency meeting spaces.   Process incoming requests by filling orders for office supplies. Maintain cleanliness and    organization of the stockroom.   Inspect and receive all purchasing deliveries.   Create and update inventory list via Microsoft Excel. Prepare inventory reports for Chief    Facilities Management Officer when requested.  Back up to Stock and Records Liaison: Assists in the maintenance of Records at offsite    location: Delivers and retrieves requested documents and ensuring record rooms are kept    clean and organized.   Drive Agency vehicle carrying employees and material to and from work locations   Support in the general functions of the Administrative Services Unit as needed.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</si>
  <si>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Optical Network Specialist reporting to the IT Services Division.  Responsibilities will include: 	Installation, maintenance, troubleshooting and monitoring of Optical Network and telecommunications related equipment and circuits, in both technical facilities as well as client locations;	Transport systems, management devices, dark and lit fiber, structured cable systems. etc;	Interface and work with various carriers and vendors in a professional manner, efficient and productive manner;	Provision various circuit types and wavelengths;	Test equipment and diagnostic procedures for all Optical Network and telecommunications related equipment, including all transport medium; dark fiber, DS1-10G;	Provide detail test analysis and problem determination in accordance with industry standard procedures and vendor specifications;	Make necessary updates to various systems and databases as required;	Initiate a remote hands/WebEx troubleshooting session as required with various support groups, vendors and team members;	Provide a point of escalation as necessary to resolve network issues; Keep manager/supervisor abreast of all situations which requires escalation or pose a network risk;	Complete periodic maintenance on all network, telecommunications, and other installed equipment	Identifies any potential risks both technical and physical;	May perform additional duties and assume a lead role to ensure network reliability, client satisfaction and departmental goals;	Provide project management as required	Perform special projects and initiatives as assigned.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</si>
  <si>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Data Center Operations Technician reporting to the IT Services Division.  Responsibilities will include: 	Performs day-to-day activities required to manage data center activities, such as providing daily updates and weekly reports, to include capacity reports, 	Engineer, implement, communicate, execute and streamline processes including security, asset management, deployments, infrastructure design, and hardware break-fix;	Monitor the Outlook Inbox and ITSM/Remedy ticket queue, act as first line of contact for all trouble ticket issues, respond to customer requests, trouble tickets, Change requests and other scheduled activities within the SLA requirements;	Work directly with the system architecture team to produce installation documents and ensure requirements for System Change Request implementation and datacenter work are accurate;	Analyze and report on network application alerts generated by the monitoring tools (Netcool, NetIQ, HP Open View, Site Watch and Performance Monitor);	Coordinate activities with local operations and engineering teams in different data centers and LAN closets for break-fix/hardware replacements;	Manage power and cabling requests, all data center equipment and racks, and scheduling of all hardware moves/adds/changes;	Complete customer configuration maintenances including hardware modification, operating system installation, mounting of the devices within cabinets and completion of all cabling needs required;	Troubleshoot copper and fiber cabling including initial installation testing as well as connectivity issues with previously deployed copper or fiber cabling;	May act as a manager, in the absence of team manager or direct supervisor;	Configure IP KVMs, IP PDUs and Console Servers, such as Avocent and DSView;	Assist in capacity planning, particular to Data Center infrastructure;	Assist in developing Data Center policies, procedures and industry best practices;	Mentor more junior level technicians;	Perform special projects and initiatives as needed.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</si>
  <si>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As the City's IT leader, (DoITT) is engaged in a multi-year, dynamic evolution in its city wide cyber defense and information risk strategy. A Cyber Threat Analyst Apprentice that joins this program now has the opportunity to significantly influence and contribute to the 24/7/365 threat intelligence, detection, response and countermeasures workflows from Cyber Security Operations Center. This opportunity is for leading candidates looking to defend multiple and critical City environments and includes customization, as well as partnering with leading 3rd party cybersecurity firms and technologies.   The Cyber Threat Junior Analyst will have primary responsibility of aggressively monitoring and responding to alerts triggered in the SIEM and escalate to the senior management. Work with the teams and other first responders for the proper handling of information security incidents. Open tickets on incidents and track to completion on the incident handling life cycle. Communicate the status of incidents to the leadership team for incident response.  WHAT YOU WILL DO:  From within New York City's Citywide Cyber division's Security Operations Center team, with significant interaction with the Cyber Engineering and Architecture and Cyber Operations functions, the Cyber Threat Junior Analyst will: 	Examine security logs and events in the following experience areas of SIEM, IPS, Pcaps, Emai/DNS logs;	Proactive monitoring, identification and mitigation of security vulnerabilities;	Manage and maintain the CMDB for security auditing;	Identify and implement necessary technical intelligence feed integrations with security alerting and response systems, as well as gather, produce and disseminate original technical threat information for community defense;	Identify, design, develop and implement automated tools, analytics interfaces, and response orchestrating platforms to consume threat feeds in order to increase incident response efficiency; 	Participate in information sharing forums as a critical member of New York City's Cyber team;	Execute policies and guidance provided by senior functional/technical leads;	Perform special projects and initiatives as assigned.</t>
  </si>
  <si>
    <t>The preferred candidate should possess the following:   	Knowledge of Windows and Linux Based Server and Appliances;	Knowledge of Client/Server technologies and troubleshooting;	Knowledge and understanding of TCP/IP, DNS, SMTP,SFTP/FTPS;	Experience on web-content filtering and email security capabilities;	Knowledge of IDS, IPS, SEIM, and DNS security practices along with advanced log, network flow, and packet capture analysis and monitoring Firewalls, antivirus capabilities, and access control lists.</t>
  </si>
  <si>
    <t>The preferred candidate should possess the following: Experience on major transformation projects and successful transitions to implementation support teams; expert knowledge Windows and Linux operating systems and X86 hardware architectures; expert knowledge of Virtualization and Cloud software technologies (KVM, OpenStack, Docker Containers, Ansible; excellent understanding of IaaS and virtualization service orientated architecture designed around the delivery of Infrastructure components as a service; excellent documentation and communication skills needs to be able to clearly articulate complex IaaS / PaaS / SaaS concepts to people new to Cloud Platform Engineering; strong knowledge of software-defined datacenter technologies (compute, network, storage); experience in cloud concepts, designs, use cases, and solution knowledge; advanced knowledge of VMware tools stack - vRealize Application Services, vRealize Automation, vRealize Cloud Management Platform, SSO, vSphere Web Client, VSAN and EMC Virtual Storage Integrator; experience in design and deployment of private and hybrid clouds; experience in filing, blocking and object storage services; experience in cloud storage design and implementation; experience in converting business requirements into cloud solutions and designs; experience with Business Continuity and Disaster Recover design, planning and implementation for virtualized infrastructures; knowledge of storage and network virtualization technologies, capabilities, trends and the automated interaction with the physical infrastructure (EMC, NetApp, HP, Cisco).   In addition, any of the following professional vendor certifications are a plus: 	VMware Certified Advanced Professional;	Cloud Infrastructure Design (VCAP-CID);	VMware Certified Advanced Professional;	Cloud Infrastructure Administration (VCAP-CIA);	VMware Certified Design Expert;	Cloud (VCDX-Cloud);	Microsoft Specialist Certification in Office 365;	Microsoft Certified Specialist Developing Microsoft Azure Solution;	Microsoft Certified Specialist Implementing Microsoft Azure Infrastructure Solutions;	Certified Cloud Architect (CCA);Certified Cloud Professional (CCP);	EMC Cloud Infrastructure and Services (EMCCIS);EMC Cloud Architect Virtualized Infrastructure ;	EMC Cloud Architect IT-as-a-Service;	IBM Certified Solution Advisor;	Cloud Computing Architecture;	IBM Certified Solution Architect;	Cloud Computing Infrastructure</t>
  </si>
  <si>
    <t>The New York City Department of Health and Mental Hygiene (DOHMH), a recognized leader and innovator in public health and mental hygiene services seeks a dynamic, highly skilled Machinist to serve within our Plant Operations Unit.  He/she will be primarily assigned to specific projects within the Unit that is key and critical to the division/bureau   Responsibilities:	Perform preventive maintenance on cooling plants; overhauls fans, blowers, exhausters, pumps and compressors; cleans, lubricates and adjusts valves; inspects, maintain, repair and replace pumps and pump controls; cleans areas in and around cooling plant. 	Replace valves, fans, motors, gaskets, filters, belts, refrigerant oil, contactors, fuses, compressors, capacitors, bearings, sheaves, and actuators; use various testing devices to locate defective parts; pump down units with vacuum pump; use welding equipment to repair refrigeration lines; adjust RPM on motors and fans; check and adjust gas pressure on heating units.  	Estimate field jobs, write detailed and accurate service reports, and maintain other documentation. 	Maintain, clean, inspect, and perform preventive maintenance on all tools, welding equipment, machining tools.  	Inspect, overhaul and repair all types of main and auxiliary stationary power plant, marine propulsion, water and disposal works equipment. 	Fabricate obsolete parts from existing parts or sketches. 	Direct subordinates in the performance of various maintenance and/or repair tasks. 	Prepare reports and requisitions; maintain records and inventories of supplies and materials. 	Set up and operates machine shop equipment and tools, such as engine lathes, shapers, milling machines, drill presses, planers and grinders. 	Use computerized maintenance management system to report and document daily activities, maintenance, and repairs performed on system equipment.</t>
  </si>
  <si>
    <t>OFFICE OF CHIEF MEDICAL EXAMINER PROMOTIONAL OPPORTUNITY  Civil Service Title:  Forensic Mortuary Technician			 Level:  III Title Code No:  52040			 Salary:  $49,826 - $62,634 Office Title:  Assistant Director of Mortuary Services			 Work Location: 520 1st Avenue Division/Work Unit:  Mortuary			 Number of Positions: 1 Hours/Shift:  Thirty-five hours over a seven day period; may work evenings and weekends.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will perform administrative duties including but not limited to: 	Assumes the duties  of the Director of Mortuary Services during their absence 	Assists in supervising all staff that report to the Director of Mortuary Services	Assists in all personnel matters including new staff orientation, staff evaluations, overtime tracking, time and leave matters, protocol violation tracking and Unit staff scheduling and assignments	Performs administrative tasks which include coordinating proficiency training/refresher classes, drafting, revising and tracking protocol changes and updating the Unit Manuals	Handles Unit procurement and requisition 	Coordinates and facilitates all Unit auspices of the City Burial process 	Performs user testing of CMS and attend CMS meetings as requested	Performs borough site visits and meet with Deputy MEs and borough staff	Attends administrative meetings as requested	Other duties as assigned.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</si>
  <si>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Architect Cloud Security Design and Engineering reporting to the IT Services Division.  Responsibilities will include: 	Design, document, configure and implement software and systems to help ensure optimal security for all layers of the Cloud stack to satisfy the system requirements ranging from the lowest level (network fabric) through to the hardware, OS, Cloud hosting platform and on into the design, implementation and securing of higher level services such as the IaaS, PaaS and SaaS layers;	Design and implement penetration test case specifications for various platforms; evaluate, engineer, implement and support said technologies to ensure optimal security remediation and lock-down techniques across the platform at both the IaaS and PaaS level; design and engineer policy based security and audit compliance systems; 	Evaluate any security issues and suggested enhancements escalated by support to diagnose and address underlying system problems and inefficiencies - engage third party suppliers on support issues as required; 	Integrate the Cloud Platform with the firms Identity and Access Management systems (Active Directory &amp; SSO) and leverage industry best practices for Authentication and Authorization;	Handle special projects and initiatives as assigned.</t>
  </si>
  <si>
    <t>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Must be familiar with current various computer software programs, and be able to adapt to, and grow with our future web based programs and applications.</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</si>
  <si>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Experience in planning and executing end-to-end test process for complex enterprise solutions;	Experience in analyzing business requirements and covering them with test cases;	Experience with execution and tracking test process using Quality Center and/or other test management system;	Understanding the purpose and applicability of the test automation and the popular test automation tools;	Experience in testing applications serving business processes types like CRM, case management, accounting or budgeting, complex workflow processes;	Experience in performing functional and non-functional testing for mobile applications running on various operating systems like iOS, Android, etc.;	Understanding testing specifics of the native or  mobile friendly  applications on mobile devices;	Experience with performing functional testing for the applications with browser based UI as well as communicating via web services;	Experience with specifics of functional and compatibility testing of browser based UI;	Experience in the covering testing specifics of the browser / HTML based UI;	Experience with functional integration testing;	Interest and ability to learn new technologies and tools, and acquire new skills;	Experience with planning testing in working with the following tools and technologies is a plus::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LDAP based authentication technology;	ETL processes, experience with Informatica is a plus;	XML language and XML data modes and schemas;	Understanding of various data file formats (flat, csv, XML, Excel, MS Access files, etc.) and experience with tools to handle them for testing purposes;	Practical experience in using various tools like MS Excel and/or MS Access to prepare and maintain test data;	Experience to use MS OFFICE for documenting, reporting and presenting project related information;	Understanding of n-tier application architecture and service oriented architecture (SOA);	Understanding of relational databases concept;	Ability to design SQL query and use SQL queries for QA tasks;	Experience with testing SOA based functionality using soapUI or similar tool;	Experience in automating testing scenarios for browser based UI testing as well as for data validation is a plus;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</si>
  <si>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Monitoring Engineer reporting to the IT Services Division.  Responsibilities will include: 	Build, implement and support the monitoring environment; 	Perform agent migration, module upgrade planning and implementation; 	Diagnose and resolve incidents and implement appropriate corrective actions for known errors; 	Troubleshoot performance issues of agents, track ongoing status of any incident and their corresponding problem record to ensure that identified problems are addressed and resolved; 	Respond to and closely coordinate incident resolution and ongoing resolution status of all support requests for monitoring;	Develop and implement monitoring policies and standards for allocation related to the use of computing resources for the Public Safety systems for various technologies such as VMs, Unix, Linux,Window servers and applications; 	Configure, design and implement correlation rules for alerts based on Public Safety best practices;	Perform event streams analysis from various Element Management Systems (Netscout); 	Work with Netcool ITNM to establish root cause alerts; 	Ensure devices are discovered and also removed from the topology models;	Manage ticket creation and/or relationships for root cause and symptomatic events;	Deploy and maintain network monitoring technologies throughout the enterprise in order to achieve DOITT s goals and objectives;	Work closely with network design engineers to architect monitoring points that effectively capture traffic flows;	Perform special projects and initiatives as assigned.</t>
  </si>
  <si>
    <t>The preferred candidate should possess the following:	5-8 years of strong experience in event/fault and performance monitoring and reporting in at least one of the following tools; 	Implement nGenius Performance Manager software and enroll appliances into NetScout main console, Netscout Newspaper for web based reporting;	AppManager QDB Repositories,AppManager Management Servers, AppManager Control Center, AppManager Performance Profiler, AppManager Analysis Center, NetCool Connector, NetIQ;	Netcool Omnibus, Netcool ITNM, Netcool TBSM, Netcool Impact, comprised of object servers, probes, gateways;	Engineering experience within a large-scale, complex MoM type monitoring environment and the ability to put in place an End- to End Proactive Event management solutions for Public Safety Organizations;	Experience diagnosing and resolving incidents and where possible, implement appropriate corrective actions for known errors;	IT Service Management/ITIL framework and concepts (Incident, Change, Asset Management).</t>
  </si>
  <si>
    <t>The New York City Department of Health and Mental Hygiene (DOHMH), a recognized leader and innovator in public health and mental hygiene services seeks a HVAC Service Manager with a strong background in building maintenance and/or facilities operations to serve within the Facilities Planning/Plant Operations Unit. This individual will be a key member of our preventative maintenance (PM) team providing leadership, direction and oversight to the HVAC (Heating Ventilation and Air Conditioning) preventative maintenance staff of 8+. This person is responsible for insuring the PM Team provides best in class maintenance and repair services to portfolio of 26 DOHMH owned and operated buildings. 	Direct repair and preventative maintenance (PM) of existing HVAC equipment including air handlers, chilling and heating systems, air quality equipment (including energy recovery make-up, exhausted air systems, and laboratory vent hoods) and also chemical treatment of chillers and boilers in alignment with ASHRAE 180 Standard and manufacturers' requirements.  	Inspect and evaluate condition of HVAC equipment in all DOHMH buildings and recommend corrective action; insure installation, repairs and maintenance are performed in accordance with all federal, state, local codes and also with ASHRAE Standards. 	Maintain staffing schedules, timekeeping and employment records for responsible areas in connection with planning, scheduling and execution of preventative maintenance work.  	Write and receive work orders; plan, supervise, and monitor work of PM Maintenance Team and assign work for completion. 	Liaise with PM Program Manager, Director of Plant Operations and Agency Energy Manager regarding work orders, job completion dates, work priorities and cost estimates.  	Support preparation of monthly/quarterly maintenance reports. 	Interpret mechanical drawings, and make inspections and check work progress.   	Coordinate purchasing and inventory control procedures. Research and solicit vendors for repair parts and preventative maintenance parts for equipment. 	Make recommendations and suggestions regarding the purchase of HVAC Equipment, initiate purchase of parts and equipment to ensure that an adequate supply of proper parts is maintained, contact vendors to ascertain if parts will be delivered on time.   	Develop, recommend and implement productivity and cost saving measures; enforce health and safety precautions; keeps records, write reports. 	Provide direct support to field operations, performance metric tracking and reporting, and implements strategic material acquisition strategies.  	Interview and evaluate new Preventative Maintenance staff and serve on hiring committees for other departments; supervise, train, and evaluate assigned staff. 	Use computerized maintenance management system to report and document daily activities, maintenance, and repairs performed on HVAC equipment</t>
  </si>
  <si>
    <t>The New York City Department of Health and Mental Hygiene (DOHMH), a recognized leader and innovator in public health and mental hygiene services seeks a dynamic, highly skilled DDC Controls Technician to serve within Plant Operations Unit. He/she will perform journey level work in the operation, inspection, testing, servicing and maintenance of mechanical, pneumatic, electronic and direct digital controls (DDC) for heating, ventilation, and air-conditioning (HVAC) of the complex building systems within the Unit that is key and critical to the division/bureau.   Responsibilities:	Conduct preventive maintenance, repair, installation, calibration, adjustment, troubleshooting and general servicing of DDC and pneumatic building control systems. 	Perform calibration and check-out of control systems, and ensure that specified sequence of operations and retro-commissioning obligations are met. Improve sequences of operation to minimize energy usage and maximize indoor air quality. 	Troubleshoot the following motor control equipment properly and safely: motor starters, run relays; Variable Frequency Drives (VFDs); Servo motors and controls.  	Locate, clean, test, calibrate and replace all types of Direct Digital Controls sensors, modules, and relays.  	Work with other trades to troubleshoot and repair control system failures related to all aspects of the HVAC equipment and systems. 	Maintain and update system schematics through red line system changes and create if necessary, mechanical, pneumatic, and DDC system schematics. 	Repair, adjust and set thermostats to provide appropriate temperature settings.   	Use HVAC building automation system (BAS) to diagnose system issues and provide comfortable temperature settings. 	Make recommendations to Agency Energy Manager regarding revisions to the building automation hardware/software and associated building-automation system functions. 	Mentor and train mechanical workforce on building automation systems and DDC controls. 	Perform basic commissioning and system diagnostics from system-level controllers to end devices (i.e. sensors, actuators, etc) and complete all required commissioning documentation. 	Use computerized maintenance management system to report and document daily activities.</t>
  </si>
  <si>
    <t>This position will primarily support DOT IT &amp; Telecom in the development of contract terms and conditions for computer software and hardware procurement, technology services, intellectual property licensing, information security and data protection (including FEDRAMP and related compliance), cloud and hosted platforms, telecommunications infrastructure, outsourcing, and other technology matters.  Day to Day Responsibilities include:        	Drafting, negotiating, reviewing and/or modifying legal agreements and documents to meet DOT technology standards/objectives.	Working with DOT counsel executive management on relevant legal technology issues.	Assist DOT IT management in evaluating the legal impact of various department strategies.	Represent and support DOT IT management in dealings with internal DOT departments, external city agencies and external DOT vendors.	Coordinate and work with other areas of Legal on related matters to ensure efficient resolution of contract issues.	Educate/communicate with DOT IT employees on germane legal matters in preventive legal measures and standards.	Oversee internal and external contract execution and work with DOT administrative team members to ensure contract workflow performance is measured and communicated, administrative matters are completed timely.	Collaborate with internal and external DOT budget teams to ensure technical contracts are developed based on Capital and Expense standards.       	Ensure technology compliance strategy has defined processes in collaboration with other DOT stakeholders.	Ensure DOT technology processes are consistent with city, state and federal policies, and with local laws and regulations.</t>
  </si>
  <si>
    <t>The Comptroller's Bureau of Contract Administration (BCA), in accordance with the NYC Charter, is responsible for reviewing all contract actions including, but not limited to, new contracts, contract amendments, leases and concessions entered into between City agencies and vendors to determine whether the particular action should be registered. The Information Technology (IT) Contract Review Unit within the IT Contracts Division undertakes full reviews of complex IT contracts and provides a secondary level of review of certain IT contracts identified as requiring additional examination. Analysts within the IT Contracts Division conduct research, generate reports, execute BCA initiatives and participate in cross-Bureau projects.  BCA seeks an IT Contract Analyst for its IT Contract Review Division.  Under the supervision of the Assistant Director of IT Contracts, responsibilities include, but are not limited to:  Evaluating, reviewing and analyzing a high volume of complex IT contracts and contracting    procedures and activities to determine compliance with established City, State and Federal    procurement rules, guidelines, statutes, laws and Comptroller Directives;  Reviewing the performance history and business integrity of City contractors (including IT    contractors) to determine whether there has been any potential corruption in the letting of    contracts or that the  proposed contractor is involved in corrupt activity;  Assisting with the planning and directing of the activities, deliverables, and action items    relating to multiple projects within the Unit;  Assisting in the formulating research plans as well as recommending and implementing    approved risk mitigation strategies for fraud prevention or mismanagement within the City's IT    contract process;  Consulting with City agencies, vendors, other relevant jurisdictions to improve existing     policies and develop new policies and protocols for contracting and oversight;  Drafting letters, analytical reports and memoranda with respect to the above duties.     Representing BCA at interagency meetings; and  Performing other related assignments, as required.</t>
  </si>
  <si>
    <t>The Tort Division of the NYC Law Department is accepting applications for the position of Vertical Borough Attorney.  Vertical Borough Attorneys may be assigned to work in any one of the five New York City boroughs based on the needs of the Tort Division.  Under the supervision of the Borough Chief, the Deputy Borough Chiefs, and Assistant Borough Chiefs, a Vertical Borough Attorney in the Tort Division will handle a varied caseload of personal injury and property damage cases from the commencement of their cases through their resolution.  The duties of a Vertical Borough Attorney will include:         handling all facets of litigation for the caseload;        conducting statutory hearings and depositions;        drafting pleadings, affirmative and responsive motions, and discovery responses;        requesting document discovery and securing relevant evidence;        conducting preliminary, compliance, settlement, and TAP conferences;        arguing motions;        conducting factual and legal research;         developing defense and trial strategies;        interviewing and preparing witnesses;        retaining, consulting and drafting CPLR 3101(d) expert exchanges;         second-seating and conducting trials;        drafting motions in limine, jury charges, trial and post-trial motions and memoranda;        engaging in all aspects of trial work where necessary;        identifying, recommending, and referring matters for early settlement;        drafting settlement memoranda and participating in settlement negotiations;         coordinating with client agencies and legal departments;         maintaining an updated spreadsheet of all of his/her cases;        updating the Tort Division's electronic systems, including Law Manager and the Intake Database; and        providing information for regular reporting of litigation events and case-preparation milestones.</t>
  </si>
  <si>
    <t>The Richmond County District Attorney (RCDA) is seeking one (1) full time Grants Coordinator. Under the direction of the Chief Fiscal Officer, the Coordinator will perform the following functions:  Write and submit grant applications which includes researching and seeking out new funding opportunities as well as working with management to identify service and funding gaps that need to be addressed;   Work with various Bureaus of the Office to research and develop new program proposals for possible grant applications; Ensure that all progress reports and refunding applications are submitted in a timely manner to the New York State Division (NYSDCJS) of Criminal Justice Services and the US Department of Justice as well other government agencies; Maintain files of grant applications, contracts, progress reports, fiscal reports, and site visits;  Act as liaison with the NYC Office of Management and Budget (OMB); ensure that they are provided with all grant related contractual documents; Modify City budget to account for grant funding; Process grant revenue invoices in the NYC Financial Management System (FMS).    Coordinate intra- and inter- office reporting and compliance with ongoing and newly defined grant requirements Other duties as assigned.</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</si>
  <si>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Employee Services, Financial Management, the Agency Contract Office and Operational Services.  The Financial Management Division is seeking a Payment Associate to perform the following job functions:  Assist Supervisor in resolving complex attorney/expert issues Review and analyze problems presented by vendors and devise pertinent solutions. Resolve problems efficiently and contact vendors to inform them of the status within 48 hours. Review and process all attorney and expert vouchers. Confirm court appearances to the case information in  the OCA/UCMS computer database. Check hours claimed for each task on the voucher worksheet. Correspond with vendors via email, written correspondence, or telephone. Check vouchers against ACP system for correct information, review calculation on vouchers    and apportionment of percentage, and validate vouchers after review. Assist in logging in vouchers and entering approvals when needed. Assist payment staff on new features in ACP applications. Assist in testing any new applications in ACP and 18B web. Assist Director/Deputy Director with projects.</t>
  </si>
  <si>
    <t>Under the direction of the Chief of the Domestic Violence Bureau, the Victim Advocate will perform the following functions in the Family Justice Center: Provide information to victims regarding the criminal justice process. Manage a personal caseload of crime victims needing assistance. Provide victim services and advocacy that includes, but is not limited to: establishing and maintaining contact with crime victims; providing appropriate referrals for counseling, mental health, alcohol/substance abuse treatment, shelter, education, and civil legal assistance.  Assist victims in submitting OVS applications for crime victim assistance.  Attend hearings and other court proceedings with victim. Assist victims in writing Victim Impact Statements for presentation in court at sentencing.  Serve as a liaison between the NYPD and the Office.  Other responsibilities as assigned. .</t>
  </si>
  <si>
    <t>OFFICE OF CHIEF MEDICAL EXAMINER PROMOTIONAL OPPORTUNITY  Civil Service Title:  Criminalist Level:  IV Title Code No:  21849			 Salary: $91,216 (Incumbent)  Office Title:  Criminalist, IV, LIMS Superuser	    			 Work Location: 421 East 26th Street Division/Work Unit:  Forensic Biology 			 Number of Positions: 1 Hours/Shift: Thirty-five hours over a seven day period; may work evenings and a rotating weekend day.  Possible shift may include Tuesday-Saturday   JOB DESCRIPTION Under the general direction of the Assistant Directors of the Forensic Biology department and specifically under the supervision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Will supervise and train less experienced Criminalists	Superivse a POD of Criminalists involved in evidence collection on site and in complex scientific analyses of evidentiary material and specimens.	Schedules and conducts training of subordinates Criminalists in new methods and techniques regarding evidence collection, preservation and analyses.	Reviews subordinates laboratory reports, implements and maintains the quality control program within the laboratory; directs the maintenance of laboratory equipment and/or calibrates analytical instruments.	Liaisons with other agency units, other governmental agencies, investigators, and outside representative regarding laboratory results and reports.	Evaluates testimony of subordinates at court trials; serves as specific representative and testifies in court as a qualified expert witness.	Monitors technical developments and trends in the forensic field.	Troubleshoots issues in LIMS that are reported by analysts.	Tests the fixes or enhancement that are delivered by LabVantage.	Develops new ideas to improve LIMS.	Participates in competency testing and proficiency testing programs	Participates in all required training programs as determined by QA/QC, training, and supervisory staff.	Stays abreast of emerging technological advances in areas of expertise	Performs special assignments/projects as directed	Other duties as assigned.</t>
  </si>
  <si>
    <t>OFFICE OF CHIEF MEDICAL EXAMINER PROMOTIONAL OPPORTUNITY  Civil Service Title:  Criminalist Level:  III Title Code No:  21849			 Salary: $79,787 (Incumbent)  Office Title:  Criminalist, III-LIMS SUPERUSER 	    			 Work Location: 421 East 26th Street  Division/Work Unit:  Forensic Biology 			 Number of Positions: 1  Hours/Shift: Thirty-five hours over a seven day period; may work evenings and a rotating weekend day.  Possible shift may include Tuesday-Saturday   JOB DESCRIPTION Under the general direction of the Assistant Directors of the Forensic Biology department and specifically under the supervision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Performs a wide range of complex scientific analyses of evidentiary materials and specimens.	Performs scientific analyses in connection with criminal cases referred to the Office of Chief Medical Examiner.	Performs technical and administrative reviews on laboratory assays, reports, and case files.	Acts as a forensic expert and testifies before grand juries and courts of civil and criminal justifications in the City of New York relating to the scientific analyses conducted related to responsibilities. May assist in development, validation and implementation of new laboratory methods and procedures, and evaluate and recommend modifications of existing testing procedures to improve forensic DNA and biological analysis.	Participates in quality assurance measures and other internal projects and initiatives.	Troubleshoots issues in LIMS that are reported by analysts.	Tests the fixes or enhancement that are delivered by LabVantage.	Develops new ideas to improve LIMS.	Participates in competency testing and proficiency testing programs	Participates in all required training programs as determined by QA/QC, training, and supervisory staff.	Stays abreast of emerging technological advances in areas of expertise	Performs special assignments/projects as directed	Other duties as assigned.</t>
  </si>
  <si>
    <t>OFFICE OF CHIEF MEDICAL EXAMINER PROMOTIONAL OPPORTUNITY  Civil Service Title:  Criminalist Level:  IB Title Code No:  21849			 Salary:  $55,296 Office Title:  Criminalist, IB- LIMS Superuser				 Work Location: 421 East 26 Street, NYC Division/Work Unit:  Forensic Biology			 Number of Positions: 10 Hours/Shift:  Thirty-five hours over a seven day period; may work evenings and a rotating weekend day.  JOB DESCRIPTION Under the general direction of the Assistant Directors of the Forensic Biology Department and specifically under the supervision of a Criminalist, Level III and IV, selected candidate will be responsible for assisting in conducting scientific analyses performed on biological evidence brought to the Forensic Biology Department of the Office of Chief Medical Examiner for the City of New York.  Typical tasks include but are not limited to the following: 	Assists in the DNA analyses of evidentiary material such as hairs, body fluids and other biological evidence, using state-of-the-art molecular techniques.	Assists in the analyses of gunshot residue and other chemical and spectroscopic analyses; and in the anthropological examination of human remains.	Assists in the microscopic, chemical, physical, instrumental and quantitative methods of analysis of biological evidence.	Receives comprehensive training and instruction in the various techniques used in the collection, preservation, handling and receipt of evidentiary materials.	Troubleshoots issues in LIMS that are reports by analysts	Tests the fixes or enhancements that are delivered by LabVantage	Develops new ides to improve LIMS.	Attends and participates in staff meetings, conferences and other training and development activities.	Other duties as assigned.</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</si>
  <si>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DUTIES WILL INCLUDE BUT NOT BE LIMITED TO: 	Setting up physician examination rooms and ensuring that the appropriate instruments are available. 	Assisting physician in the examination of patients. 	Documenting forms, preparing slides, positioning patients and completing documentation for culture plates. 	Posting laboratory results. 	Assisting with maintenance of inventory supplies and pharmaceuticals and when necessary preparing order forms for supplies.</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</si>
  <si>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Employee Services, Financial Management, the Agency Contract Office and Operational Services.  The Financial Management Division/Budget Unit is seeking a dynamic and driven Deputy Budget Director for OTPS and Capital to support the Director of Financial Management with overall financial administration of the agency. Under the direction of the Director, the selected candidate will be responsible for supervising Budget Managers and providing professional financial support in various areas of the agency.  Duties will include, but are not limited to, the following:   Supporting DOF business divisions with the highest level of customer service,    professionalism, and relationship management.  Leading and supervising the team responsible for managing the agency's OTPS and Capital    budgets, providing technical support and other financial guidance.   Assisting in the preparation of New Needs/PEGS, Budget Reductions, and Financial Plans.  Leading preparation and submission of Agency Spending Plans, Variance Reports and other     technical exercises.  Assisting in the preparation of budget planning and forecast processes including    Surplus/Needs Reports on a routine basis.  Preparing monthly budget analyses of various programs and presenting findings to Director     and Executive Management.  Preparing capital requests for funding including Certificates to Proceed (CPs) and     collaborating with internal stakeholders and OMB for approval.  Recommending and implementing process changes to improve forecasting accuracy,    strengthen internal controls and enhance reporting capabilities.  Working in collaboration with Procurement, Contracts, Accounts Payable and other key     constituents to improve operating efficiency within the agency.  Ensuring the city's and DOF's financial policies, rules and regulations are adhered to.  Assisting on special projects and other responsibilities as required.</t>
  </si>
  <si>
    <t>The Land Restoration Project Team is the field operations unit of GreenThumb.  The team is responsible for vacant lot restoration as well as all heavy duty work done in over 1,000 community gardens including deliveries, construction, demolition, tree pruning, planting, fence and sidewalk repair.    Operate a wide range of vehicles and field power equipment from trucks and trailers, tractors, loaders, mowers, weedwackers, snowblowers, chain saws and more. Take part in all assigned projects as directed; including construction, demolition, planting, pruning and concrete mixing and spreading. Implement ecological restoration and garden restoration projects as directed. Respond as part of a team as needed to citywide efforts and emergencies; snow storms; hurricane and tornado damage clean-up.  Assist with maintenance and repair of an inventory of crew tools, equipment and vehicles and other types of motorized equipment.  Assist with tracking projects, work orders, timesheets and document work. Support community/garden education based projects and events with GreenThumb. Assist with annual reports for City, State and Federal Agencies.  Periodically supervise JTP or Volunteer crews as needed.Perform work only within Community Development Block Grant eligible areas as directed.</t>
  </si>
  <si>
    <t>The New York City Department of Youth and Community Development (DYCD) invests in a network of community-based organizations and programs to alleviate the effects of poverty and to provide opportunities for New Yorkers and communities to flourish.   Support all desktop related issues for the agency.</t>
  </si>
  <si>
    <t>The Division of Administration Bureau of Operations/District Operations has openings for six  (6)  Part Time City Custodial Assistants to facilitate the day to day custodial/maintenance activities at The Neighborhood Health Action Centers. These Action Centers  will build on the work of the District Public Health Offices to address health inequities and provide a central location for services. The Action Centers will effectively strengthen promising practices by making new and systematic connections between public health, primary care, social services, education, housing, and communities.  There will be increased activity at Action Center locations as well as expanded hours.     Duties will include but not be limited to: 	Sweep, damp mops, and wet mops office floors, toilets, corridors, lobbies and other assigned areas. 	Ordering janitorial supplies. 	Empties waste baskets and disposes of refuse.  Vacuums rugs and carpets. Replaces bulbs and fuses. 	Perform shoulder high and high dusting of walls.  	 Polishes furniture and metal work. 	Washes electric light fixtures. 	Cleans mirrors and glass in book cases and doors. 	Maintain lawns and shrubs; operating a low pressure heating system. 	Enforce safety requirements and protecting the building and grounds from vandalism. 	Replaces broken window and door glass. 	Washes walls by hand with a brush or by using an electric machine. 	Attends to low pressure heating plant. 	May occasionally operate an elevator, move furniture or act as a watch person. 	Attend to emergencies.</t>
  </si>
  <si>
    <t>The City of New York Office of Administrative Trials &amp; Hearings (OATH) is a rapidly expanding and fast-paced tribunal that conducts administrative hearings for a wide range for agencies, boards, and commissions. OATH seeks to hire one (1) Adjudication Support Aide to work in its Clerk's Office.  Adjudications Support Aides ensure the timely preparation and processing of all Notices of Violation to expedite hearings.     Responsibilities include but are not  limited to:	Process case files for assignment to Hearing Officers. 	Process settlements, mail adjudication and hearing by mail.	Enter final dispositions and fines assessed into the Tribunal database.	Mail final dispositions to respondents and petitioner.	Review case folders to ensure that there is proper documentation of the Hearing Officers decision. 	Greet respondents and explain basic court procedures to them.	Assist in all aspects of processing cases efficiently.	Serve decision on respondents and petitioner.</t>
  </si>
  <si>
    <t>OFFICE OF CHIEF MEDICAL EXAMINER PROMOTIONAL EMPLOYMENT OPPORTUNITY (OCME/DOHMH/CITY EMPLOYEES ONLY)   Civil Service Title: Criminalist Level:  IV Title Code No:  21849			  Salary: $85,716 Office Title: Criminalist                                                                                             Work Location: 520 First Avenue, NYC Division/Work Unit: Forensic Toxicology Laboratory 			   Number of Positions:  1 Hours/Shift: 0900-1700- Mon to Fri; rotating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Director of the Forensic Toxicology Laboratory the selected candidate will be responsible for performing professional and complex work in analyzing biological tissues and fluids as related to medico-legal investigations.  Duties will include but are not limited to:	Supervises and trains less experienced Criminalists.	Reviews toxicological analyses of biological specimens and evidentiary materials in connection to medico-legal investigations of deaths in New York City.	Conducts training of analysts in new methods and techniques regarding development, implementation and validation of laboratory methods and procedures for improving forensic toxicology analyses.	Conducts advanced research regarding new methods, procedures and techniques of laboratory analysis and scientific medico-legal investigation. 	Analyzes, develops and makes recommendations regarding the selection of new laboratory instrumentation, supplies, policies, standards and new laboratory procedures and techniques.	Trouble-shoots all laboratory instrumentation.	Monitors technical developments and trends in the forensic toxicology field.	Reviews and approves analytical work completed by other analysts within the laboratory.</t>
  </si>
  <si>
    <t>Knowledge of Microsoft Word, Access and Excel Degree in Accounting, Auditing or Finance. Strong written and oral communication skills. Knowledge and experience in performing audits in accordance with Government Audit Standards (GAS) and analyzing financial statements for compliance with Generally Accepted Accounting Principles (GAAP).</t>
  </si>
  <si>
    <t>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Our ideal candidate possesses the following experience and skills:   	Experience in a specialized role in enterprise scale front end reporting platform development;	Experience in OBIEE RPD, dashboard, reports, prompts, filters, and/or BI Publisher development	Experience in writing SQL, PL/SQL, T-SQL and similar dialects of SQL;	Experience in using Oracle 10g/11g, SQL Server and/or a database appliance	Experience in interacting with ETL developers on development specifications needed to produce a sustainable business intelligence product with minimal Production Support staff overhead;	Experience in proactive engagement in technical management of BI projects;	Experience to interact and communicate with business stakeholders to understand business needs and requirements;	Ability to work in cross-functional teams to provide practical solutions; 	Outstanding collaboration and team building skills;	Ability to understand impacts to downstream processes on architectural considerations	Experience with client/server architecture;	Knowledge of modeling database schemas for large datasets;	Knowledge developing in Informatica PowerCenter, SSIS or equivalent ETL tools.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</si>
  <si>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Part Time Clerical Aide (19 hours per week) for a position in the Management Services &amp; Budget Directorate, Kingston Facility Administration and Operations Unit located in Kingston, New York. The duties and responsibilities of this position include the following tasks: Provide backup support for Facility Receptionist: the selected candidate will be provide front desk coverage on a daily basis, greet visitors entering the facility, ensure that they sign  into the facility registry book, direct them to their destination, handle walk-up visitor inquiries and phone inquiries or refer them to the proper unit or division.Receive, sign for and sort incoming mail,  weigh and stamp outgoing mail and drop mail off at the post officeKingston DEP Vehicle Coordination: schedule maintenance and service appointments for DEP vehicles, keep Kingston Vehicle database updated, utilize BWS Vehicle booking site, collect and submit monthly mileage cards, utilize vehicle Traka key box and resolve problems with keys, etc.Routine Clerical Tasks; perform work processing, data entry, filing, copying, scanning and distributing information and documentsPerforms other related miscellaneous tasks such as collecting used toner from Xerox machines each month, viewing and scheduling meetings on the Outlook calendar</t>
  </si>
  <si>
    <t>GreenThumb provides technical assistance, educational workshops and material support to community gardeners throughout New York City.  With approximately 600 community gardens and 20,000 volunteer gardeners, GreenThumb is the largest community gardening program in the country. MAJOR RESPONSIBILITIES	Under general direction, with wide latitude for independent initiative and judgment, direct the supervision, planning, implementation, coordination, monitoring and evaluation of various projects at community gardens.	Leverage problem solving skills to identify key issues at the beginning of a project and develop an appropriate plan, including project scope, community outreach, timelines, specific analyses to be completed and individual responsibilities. 	Provide guidance, leadership, vision and innovative problem solving to GreenThumb and make recommendations for corrective action when needed. 	Assist garden groups in developing and implementing site designs and projects, and support garden groups with capacity building, group development, dispute resolution and community visioning. 	Assist with developing programs for connecting gardeners with other gardeners, funding sources and educational opportunities offered by other agencies.	Assist with purchasing and delivery of supplies; utilize a tracking system and database to monitor inventory and materials, including lumber, soil and tools.	Represent GreenThumb to the general public and outside organizations. 	Perform research, analyze data, prepare reports, give presentations and complete tasks as assigned in various areas related to urban gardening.</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</si>
  <si>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the condition and safety of cranes, machinery and equipment used in hoisting and rigging for conformity with NYC Construction Codes, Department rules, other pertinent laws and rules, and approved plans and specifications.  Under general supervision:	Performs technical inspections of cranes, derricks, work platforms, and other hoist and rigging equipment for compliance with the NYC Construction Code, Department rules, other pertinent laws and rules and approved plans and specifications.	Responds to, reports and investigates accidents, incidents and complaints for conformity with NYC Construction Codes, Department rules, other pertinent laws and rules, and approved plans and specifications.	Inspects and may test slings, ropes, cables, blocks, poles, derricks, outriggers, cable-ways, cranes, lifting devices, and other associated appurtenances for safety conditions.	Patrols district to observe hoisting and rigging operations.	Studies drawings to obtain details for inspections.	Issues violations, summonses and stop work orders.	Verifies licenses of onsite workers.	When issuing violations, advises the recipient of the nature of the violating condition.	Testifies as needed, including at ECB, depositions, and court. 	Maintains records and makes reports.	Explains and enforces laws and rules relevant to the field.	May assign, supervise, review and evaluate work of subordinates. 	May train subordinates in their duties.	May review applications relevant to the field.	May assist supervisor.	Operates a motor vehicle in the performance of assigned duties.  Candidates must successfully pass a drug screening in order to be appointed.</t>
  </si>
  <si>
    <t>The New York City Department of Corrections (DOC) is one of the largest municipal jail systems in the United States.  It provides for the care, custody, and control of persons accused of crimes or convicted and sentenced to one-year or less of jail time.  The DOC operates 12 inmate facilities, nine of which are located on Rikers Island.  In addition, the department operates two hospital prison wards (Bellevue and Elmhurst hospitals) and court holding facilities in Criminal, Supreme, and Family Court in each borough.   The Senior SharePoint Developer will be responsible for the following:	Performs SharePoint central site administration and management of site collections.	Administers SharePoint farms and databases.	Assists SharePoint development staff with application architecture, design, implementation and processes.	Assists with establishment, documentation and enforcement of SharePoint implementation and governance standards for the agency.	Ensures integrity and security of SharePoint data in accordance with Information Systems security policy.	Monitor and analyze SharePoint server and application performance using SharePoint features, PowerShell and third-party tools.	In-depth knowledge of the Microsoft platforms (IIS, .NET, Web Services, SQL Server, Windows Server).	Performs day-to-day administration and maintenance for enterprise applications/platforms.	Analyzes business requirements, assess alternatives, configure and/or develop SharePoint 2013 web parts, pages, navigation and security.	Designs and develop user interface elements in SharePoint.	Provides content management strategies for intranet and extranet websites on the SharePoint platform.	Design, develop and customize DOC Intranet, department sites and team sites.	Develop and implement master pages, vies, forms, templates, external lists, external content types, custom lists, web parts, master pages and other custom components.	Design solutions based on established patterns and best practices around Content Management, User Adoption, Governance and Change Management.	Responsible for estimating work content and achieving planned timelines	Assesses business processes and suitability for solution implementation.	Lead project discussions; provide recommendations; implement solutions and support end users.	Provide technical advice and guidance to development staff on SharePoint 2013 features and functionality.	Other duties as assigned.</t>
  </si>
  <si>
    <t>The preferred candidate should possess the following: 	Time management and attention to detail;	Ability to work without close supervision;	Functions well in a fast-paced environment with tight timeframes and multiple demands;	Works well in a team environment.</t>
  </si>
  <si>
    <t>The Office of School Health (OSH) is a joint program of the Department of Education and the Department of Health and Mental Hygiene responsible for promoting the health of the 1.3 million school children enrolled in approximately 1,800 public and non-public schools in New York city; they advocates for the health and well-being of the children and adolescents of New York city; OSH has been the provider of public health services in the schools for 100 years.   DUTIES WILL INCLUDE BUT NOT BE LIMITED TO:  Assisting in setting up and breaking down vision screening equipment;  Recording, tallying and entering screening data accurately into ASHR; preparing packets for parents of children who fail screenings;  Assisting in follow-up; getting updated phone numbers from schools for children who fail the screening; maintaining and transporting equipment to and from schools;  Relates to children and staff in a courteous manner and assists Screening Team Leader as directed.</t>
  </si>
  <si>
    <t>The Bureau of Early Intervention enhances the abilities of infants and toddlers with developmental delays and disabilities by supporting their families and caregivers in using everyday routines to promote development. Early Intervention supports children with developmental delays from birth to 3 years of age by overseeing services provided by contracted agencies throughout NYC.   DUTIES WILL INCLUDE BUT NOT BE LIMITED TO:  Analyze BEI data and data from other large datasets, using query/analytic languages such as SAS to manipulate and clean data from databases, and applying statistical methods for analyses. Participate in the development and implementation of surveys and program evaluations, the qualitative and quantitative analysis of results, and the creation of articles, presentations, etc. Produce routine reports, and respond to fast-paced ad hoc requests for analyses.  Review scientific literature on an on-going basis and maintain familiarity with the latest research in relevant subject areas.  Work with programmatic units to develop key outcomes and indicators for program performance and quality assurance.</t>
  </si>
  <si>
    <t>OFFICE OF CHIEF MEDICAL EXAMINER CITYWIDE JOB VACANCY NOTICE   Civil Service Title:  Criminalist Level:  II Title Code No:  21849			 Salary:  $59,589 Office Title:  Criminalist, II						 Work Location: 421 East 26th Street Division/Work Unit:  Forensic Biology			 Number of Positions: 4 Hours/Shift:  Thirty-five hours over a seven day period; rotating holidays. Tues-Sat work schedule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Locates and identifies physiological material during the exam of swabs, sexual assault kits and evidence items submitted to the Department of Forensic Biology in connection with investigation of cases.	Engages in administrative, technical reviews for casework.	Ensures integrity of evidence and chain-of-custody forms.	Complies data and additional paperwork to create a case file.	Interprets DNA test results.	Prepares and signs reports which reflect the results of the scientific analyses.	Prepares, distributes, and/or files scientific results and/or documents to appropriate laboratory staff and/or locations.	Develop and searches LDIS and submits DNA profiles for database entry.	Performs technical and administrative review on written report and case file records of administratively closed, negative serology, and negative DNA cases.	Testifies concerning the results of scientific investigations before grand juries, civil jurisdiction, and criminal jurisdictions.	Participates in competency testing and proficiency testing programs.	Participates in quality assurance and quality control programs as described in the manual of the Department of Forensic Biology.	Participates in all required training programs as determined by QA/QC, training and supervisory staff	Stays abreast of emerging technological advances in areas of expertise.	Performs special assignments/projects as directed.</t>
  </si>
  <si>
    <t>The New York City Department of Corrections (DOC) is one of the largest municipal jail systems in the United States.  It provides for the care, custody, and control of persons accused of crimes or convicted and sentenced to one-year or less of jail time.  The DOC operates 12 inmate facilities, nine of which are located on Rikers Island.  In addition, the department operates two hospital prison wards (Bellevue and Elmhurst hospitals) and court holding facilities in Criminal, Supreme, and Family Court in each borough.   The Senior DBA will be responsible for the following:	Install IBM db2 software. 	Strong Shell Scripting experience  in RedHat and Suse Linux	Build and configure multiple DB2/MS SQL databases, clustered, non-clustered and virtual environments.	Create and maintain standard installation and setup procedures for database servers.	Maintain and facilitate standard backup procedures, retention plans, and restore testing.	Perform capacity management; including forecasting for space, memory, processors, and backup media.  Proactively manage space needs of databases, including objects, logs, and free space. Ensure backup media availability is adequate.	Assist with data migration between systems including regular data refreshes and making production data for use in testing environments	Work pro-actively to gauge the performance of the application &amp; database and provide recommendations to achieve the optimal architecture	Participate in incident resolution as an escalation point for database incidents.	Maintain standard procedural documentation related to all aspects of operating the database platforms. 	Document known errors or workarounds in the shared Knowledge Base.	Recommend best practices and tune software during the development cycle.	Recommend and maintain standards for monitoring and event management to be used in production databases. 	Develop, design, configure and document database architecture, including software, hardware and physical layout (Processor configurations, SAN luns, data file layouts)	Assist the development teams in tuning SQLs.	Assume all DBA duties in testing and development environments, maintaining design and data consistency throughout	Other duties as assigned.</t>
  </si>
  <si>
    <t>The duties and responsibilities for a Maintenance Worker include, but are not limited to: Under direct supervision, assists in the routine maintenance, operation and repair of public buildings and structures, and equipment. Conducts visual inspections of building equipment and conditions; performs related work.  Examples of typical tasks:    	Maintains, adjusts and makes minor repairs of building hardware, furniture, shelving and equipment; 	Replaces broken window and door glass	Repairs windows and sashes	Makes minor repairs to masonry, woodwork, flooring and walls;	Makes minor repairs to building electrical, plumbing and heating systems;	Assists in relocating building equipment as directed;	Visually inspects public buildings, structures and equipment to assess and check for defects, malfunctions and hazardous conditions;	Visually checks for and records the observable conditions of the premises; files reports;	Keeps records;	Operates a motor vehicle to travel to and from work sites.</t>
  </si>
  <si>
    <t>The mission of Bureau of Sexually Transmitted Disease Control is to promote sexual health and reduce impact of sexually transmitted infections in NYC.   DUTIES WILL INCLUDE BUT NOT BE LIMITED TO:  	Daily administration of line area clinics(s) and test sites(s). 	Monitoring of patient flow activities appropriate distribution of work assignments, and completion of required daily activities as directed by the Bureau. 	Assuring that disease intervention and prevention activities are in line with Bureau requirements. 	Assuring that clinic and test operations follow regulatory requirements including New York State Article 28 guidelines. 	Responsible for personnel related activities with line areas; including time and leave oversight. 	Supervision and evaluation of staff, assuring adequate staffing on line areas, assessing personnel needs, participating in hiring and training and counseling staff on disciplinary matters as necessary. 	Developing, implementing and evaluating policies and procedures to achieve the Bureau's short and long terms goals and objectives. 	Planning activities consistent with the Bureau's mission and overall disease control efforts. 	Maintaining, collecting and analyzing relevant statistical data in order to assist the Bureau development and implement program goals. 	Managing of other personnel services (OTPS) for line area. 	Assuring adequate distribution of supplies, inventory control and submission of all required reports. 	Collaborating with Community-based organizations to identify and solve STD related problems.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</si>
  <si>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Watershed Maintainer within the Water Treatment Operations North Division, at a facility located in Valhalla, New York. (Kensico Complex/Shaft 18 and/or Catskill/Delaware Ultraviolet Facility) The Watershed Maintainer (WSM) will perform duties related to the operation, maintenance and inspection of equipment, water treatment facilities, watershed areas, reservoirs and aqueduct systems of the City of New York. Specific tasks will include maintenance, inspection of power tools and operation of field equipment. The WSM will monitor and control the various process control equipment and treatment systems using various computer based controls including the Process Monitoring and Control System (PMCS) or Supervisory Control and Data Acquisition System (SCADA) within Eastern Operations. The WSM will perform simple calculations, take water samples, maintain control room and equipment log books, complete inspection and work ticket records and maintain overall drinking water quality per regulatory and DEP requirements. Duties also include operation of motor vehicles, snow removal equipment and other motor powered equipment. They may clean and maintain facility grounds, structures and equipment. All employees will comply with all environmental, health and safety laws, agency policies, rules and regulations.  Essential Skills   Technical Competencies:        Water Treatment Principles and Practices       System Specific Expertise       Hydraulics  Non-Technical Competencies:        Conscientious       Information Sharing       Critical and Analytical thinking  Behavioral Indicators:        Anticipates possible problems and develops contingency plans in advance       Anticipates how treatment will react to changing conditions and plans accordingly       Anticipates the consequences of situation and plans accordingly       Works independently</t>
  </si>
  <si>
    <t>The ideal candidate will possess: 	Experience with e-discovery review, early case assessment, and predictive coding tools such as Relativity, Clearwell, Concordance, Ringtail, Recommind, and Equivio. 	Superior analytic, interpersonal, and communication skills.  	E-discovery or litigation support oriented writing sample.</t>
  </si>
  <si>
    <t>GreenThumb provides technical assistance, educational workshops and material support to community gardeners throughout New York City.  With approximately 600 community gardens and 20,000 volunteer gardeners, GreenThumb is the largest community gardening program in the country. MAJOR RESPONSIBILITIES	Under general direction, with wide latitude for independent initiative and judgment, direct the supervision, planning, implementation, coordination, monitoring and evaluation of various programs supporting community gardens.  	Develop community garden-specific programs in areas including but not limited to urban agriculture, composting, soil health, green infrastructure, wildlife, public art, sustainability and ecology.  Assist garden groups in implementing public programs.	Develop and implement an updated educational workshop program that supports gardeners in cultivating thriving urban community gardens.   	Build relationships with numerous stakeholders, including gardeners, greening groups, community organizations, universities and city agencies.	Create and manage program budgets, assist with purchasing and track inventories of materials.	Represent GreenThumb to the general public and outside organizations.	Perform research, analyze data, prepare reports and complete tasks as assigned in various areas related to urban gardening.</t>
  </si>
  <si>
    <t>DCAS IT is looking to hire a System Analyst who will utilize his/her own knowledge and experience, along with current industry standard processes, to review and interpret business process needs.   The selected candidate will be required to develop and maintain a professional working relationship with all groups. S/he must have advanced Excel abilities, and demonstrated ability to work with large databases, providing quantitative and graphical analyses.  The candidate must also have proven professional oral and written communication skills.  Responsibilities include but are not limited to: 	Ability to grasp technical concepts and communicate same to developers in the Windows (.Net) applications domain.	Interacting with customers to comprehend product requirements.	Defines the system and functional requirements of the product.	Serves as a resource and/or participant in business process re-design activities. Assists in determining if and how system enhancements may improve process flow and business function.	May perform application, system and regression tests and also conduct user training.	Responsible for creating business requirements and system documentation, as well as contributing to end-user and project management documentation.	Assist with the requirements gathering process and work with the development team to meet the requirements.  	Explain technical concepts to users when necessary and help them understand the solutions implemented, help staff anticipate problems and develop project plans using Microsoft Project to avoid or resolve them. 	Act in the capacity of Project Manager for all assigned projects. Responsibilities include planning the work or objectives, analysis &amp; design of objectives, assessing and controlling risk, estimating resources, allocation of resources, organizing the work, assigning tasks, directing activities, controlling project execution, tracking and reporting progress, analyzing the results based on the facts achieved, defining the products of the project, forecasting future trends in the project, issues solving and communicating to the stakeholders.	Conducting fit/gap analysis and knowledge of prototyping.</t>
  </si>
  <si>
    <t>Required Skills  	Experience in data analysis and hands on SQL.	Solid understanding of the Software Development Life-Cycle (SDLC).	Working knowledge of Microsoft Project Server and SharePoint 2010.	Expert use of Microsoft Office suite - creating project plans, Visio flowcharts, PowerPoint presentations, etc.	Oracle/SQL DB concepts and understanding	Familiarity with Visual Studio Team Foundation Server (TFS).	Minimum two years of Project Management experience.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</si>
  <si>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As the nation's largest provider of affordable housing, the New York City Housing Authority (NYCHA) serves more than a million New Yorkers.  Facing a crossroads caused by structural budget deficits and aging infrastructure, the agency is embarking upon a strategic transformation to change how NYCHA looks, how it operates and how it is funded.  The Enterprise Program Management Office (EPMO) will play a critical role in this process.  Reporting to the EPMO Director, the Project Manager will be responsible for oversight and reporting on a portfolio of strategic business projects that will enable NYCHA to achieve the objectives outlined in its 10-year Strategic Business Plan.   Key responsibilities of this position include, but are not limited to: 	Provide project management, program management, strategic consultation and ad-hoc analysis for projects that constitute NYCHA's multiyear transformation effort. 	Advise and provide consultation on the development of project charters and work plans, identification of key deliverables, milestones and interdependencies; risk analysis and mitigation, contingency planning and status reporting. 	Ensure projects achieve quality results on time, within budget and in accordance with NYCHA policies and procedures. 	Identify and analyze reporting requirements related to key strategic projects; develop and refine mechanisms for tracking progress. 	Assess and identify problems accurately and in a timely manner, evaluate and recommend solutions with realistic objectives and time frames.</t>
  </si>
  <si>
    <t>The ideal candidate should be hard-working, ambitious, and excited by the opportunity to work in a complex environment undergoing a period of rapid organizational growth and institutional change.  In addition to meeting the minimum Qualification Requirements, the candidate should possess outstanding interpersonal and communication skills; excellent writing and strong organizational skills; and a strong facility with computers and outreach capabilities.  	Strong organizational, planning, presentation, facilitation and influencing skills. 	Interacting with the public 	Scheduling appointments  	Researching  	Ensuring policies and procedures are followed 	Performing other clerical tasks as necessary 	Special projects and assignments as needed 	Detail oriented 	Professional demeanor 	Self-motivated 	Fluency in a language in addition to English a plus 	Respectful and professional demeanor in diverse contexts 	Maintain contact with associations and large groups 	Proficient in Microsoft Office, Excel, Outlook 	Team player attitude with the ability to work on multiple projects under pressure of deadlines.  	Willing to travel to other agencies throughout the five NYC boroughs or;</t>
  </si>
  <si>
    <t>The Bureau of Human Resources is seeking a detailed, customer service oriented individual with exceptional written and verbal communication skills to function as an Employee Relations Specialist.   DUTIES WILL INCLUDE BUT NOT BE LIMITED TO:  	Assist with the development and/or implementing of employee recognition programs.	Assist in preparing and distributing agency-wide communication materials on upcoming events and programs.	Assist in tracking and entering data on performance evaluations and reaching out to programs to ensure timely submissions.	Assist with office management including receptionist coverage when necessary.	Assist in organization and coordinating ongoing projects for the Bureau.	Handle inquiries and information of confidential nature.	Maintain inventory of supplies and materials (e.g. office supplies, etc.) and perform clerical functions such as scheduling, coping, faxing, data entry, and filing.</t>
  </si>
  <si>
    <t>The Perinatal Hepatitis B Prevention Unit (PHBP) in the Bureau of Immunization is responsible for ensuring that all pregnant women are tested for hepatitis B while pregnant, and that infants born to hepatitis B positive mothers receive the required hepatitis B immunization and testing to help prevent perinatal hepatitis B infection. Accomplishing this objective requires identifying cases, providing health education to the mothers, and conducting case management in the follow up of the three dose schedule and hepatitis B testing in the child's first year of life. These core activities are performed by Public Health Advisors (Levels I and II). The Supervising Public Health Advisor position is responsible for supervising the Public Health Advisors in all aspects of their work.   DUTIES WILL INCLUDE BUT NOT BE LIMITED TO:   Train and supervise the work of Public Health Advisor staff in the following core activities:   Conducting case investigations  Interviewing and educating patients about hepatitis B  Tracking and ensuring adherence to immunization and testing schedules   Obtaining immunization records and test results from delivery facilities and outpatient clinics, Performing medical record reviews and create and maintain records of all case management work   Monitoring the workload and evaluate the performance of Public Health Advisor staff in terms of the number of cases being followed, the quality and timeliness of data collection and the completeness of case management   Reviewing staff casework for accuracy, completeness and adherence to program protocols 	Supervising and may accompany staff in conducting home visits, facility site visits and medical record reviews   Collaborating with Unit Chief and other staff in the development and improvement of policies, procedures, health education materials and case management software used by the Unit   Enforcing agency, bureau and unit policies including but not limited to employee conduct, time and leave policies and mandatory trainings   Documenting employee conduct and performance and write annual employee evaluations</t>
  </si>
  <si>
    <t>The mission of Bureau of Sexually Transmitted Disease Control is to promote sexual health and reduce impact of sexually transmitted infections in NYC.   DUTIES WILL INCLUDE BUT NOT BE LIMITED TO:   Provide project management and contract oversight of the creation of a new Patient Portal which will be customized and integrate with STD EMR in order to provide a web-based interface for patients to retrieve laboratory results.  Assist with writing the RFP and scope of services for the Patient Portal Project.   Work with the Division for Informatics and Information Technology (DIIT) to produce a detailed functional requirements document for the portal and enhancements needed for the portal-EMR interface.   Conduct user acceptance testing and post deployment troubleshooting and determining user's business and technical requirements.   Documenting workflows and processes and developing business rule documents and training materials as necessary.   Maintain and troubleshoot the existing automated test results retrieval system and act as a central contact for vendor (until it is replaced by Patient Portal).   Assist with patient merges, unlocking medical records, deleting voided visits, adding new workers and adding vaccines to inventory as needed.   Assist with user acceptance testing for all new EMR deployments.   Prepare written reports for the Bureau and disseminate key findings among peers (including publications and oral presentations at conferences and other meetings).  Planning, organizing, leading and completing special projects as needed.</t>
  </si>
  <si>
    <t>The Department of Citywide Administrative Services (DCAS) seeks to hire a Confidential Strategy Planner to serve as the Social Justice Postgraduate Fellowship (SJPF) Program Manager within the Bureau of Citywide Learning and Development (L&amp;D).  This position will oversee the new Social Justice Postgraduate Fellowship (SJPF) Program.  The SJPF Program Manager position is a temporary position that will last in duration of one year to 18-months.  The Program Manager will manage all aspects of this pilot program, and be responsible for the strategic planning process, preparing program analysis and reports, maintaining a daily working knowledge of pending issues and establishing relationships with City agencies to ensure the successful launch of the Social Justice Postgraduate Fellowship Program.     Responsibilities will include, but not be limited to the following: 	Define, coordinate, plan and implement the SJPF Program; setting goals and milestones for creation and implementation of the program; 	Maintain the day-to-day functions of the Social Justice Postgraduate Fellowship Program and ensure that placements and program initiatives are completed according to program rules and City mandates;	Manage all Citywide outreach to agencies to gather potential placements for incoming Fellows; acting as the main contact to the various offices where Fellows are interviewed and placed; 	Develop the seminar schedule; reach out to potential speakers, and other relevant organizations to gain their participation in seminar series; act as the main contact for presenters;	Speak in public and represent the SJPF Program at meetings, conferences and all settings that promotes the program and establish partnerships;	Prepare reports, data metrics, descriptive material and promotional material for the Fellowship Program;  	Manage the daily aspects of the SJPF Program; attend seminars, observe presenters, participate in interviews, and answer questions as needed; 	Ensure all administrative issues relating to Fellows timekeeping, pay and personnel issues, etc. are resolved in a timely manner; and	Function as a trusted advisor to Fellows when issues arise at their workplace.</t>
  </si>
  <si>
    <t>NYC Department of Finance (DOF) is responsible for administering the tax revenue laws of the city fairly, efficiently, and transparently to instill public confidence and encourage compliance while providing exceptional customer service.  The Tax Policy Division reviews, analyzes and evaluates existing and proposed policies and legislation that affect the Department of Finance and the City. Tax Policy mines business, property, and income tax data for policy modeling, revenue forecasting, and audit selection, and also publishes a variety of statistical reports.  The Research &amp; Analyst unit seeks an experienced individual with strong quantitative research skills to serve as a Modeler/Policy Analyst to assist with tax policy analysis, complex programming, processing and data analysis.  Duties will include, but are not limited to: Develop and implement research strategies for various projects.  Design, create and maintain databases that will be used for revenue monitoring, policy analysis   and audit selection. Construct policy option simulations. Work closely with staff from Tax Policy and other divisions to successfully implement and track   results of large scale analytical projects. Prepare reports and respond to ad-hoc queries, data and reporting requests.</t>
  </si>
  <si>
    <t>The Stock Worker Level I, duties will include but are not limited to, the following tasks:  Operate electrical transports and lift trucks   Organize and maintain the storage facilities and materials   Upkeep of inventory  Maintain reports and assist with the preparation of inventories   Pack, unpack, count, weigh and measure materials, supplies and equipment  Load and unload boxes at the Municipal Records Center, and at the point of pick-up, delivery and/or distribution   Conduct pick-ups, deliveries and/or distribution as needed  Compare materials received against invoices to records signs of damage and discrepancies in quantity.   Process requisitions upon request   Pick supplies from shelves to fill requisitions, lifting and carrying supplies when necessary   Keep storage facilities and materials clean and orderly</t>
  </si>
  <si>
    <t>OFFICE OF CHIEF MEDICAL EXAMINER CITYWIDE JOB VACANCY NOTICE  Civil Service Title: Medical Investigator	 Title Code No: 53864							 Salary: $282.82 per Tour* Office Title:  Medical Investigator		     			 Work Location: Citywide Division/Work Unit: Forensic Operations	            			 Number of Positions: 2 Hours/Shift: Will include evenings, weekends, and holidays.  *Hours per tour dependant on borough assignment.   JOB DESCRIPTION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Examines the dead body in its surroundings, studies the circumstances of death, and makes a determination as to the necessity for an autopsy. At the scene, prepares reports on the results of his investigations and examinations, and files them promptly in the Office of the Chief Medical Examiner.	May certify the cause or death in the absence of suspicious circumstances and in some cases where death obviously has resulted from non-criminal violence. 	Orders the body to the Medical Examiner's Office for autopsy or other purposes indicated by circumstances.	May be required to testify concerning the results of investigations in courts and before the grand jury. 	Investigates applications for cremation.	Conducts and documents interviews with first responders, witnesses, family, and elicits all necessary information about medical history and circumstances of death.	Establishes identification at the scene and/or makes appropriate attempts to obtain personal or medical information from the scene to facilitate ID.	Examines decedent and documents pre and postmortem findings including rigor mortis, livor mortis, temperature, evidence of injury or disease, and any pertinent identifying marks on the body.	Investigates applications for cremation.	Photographs scene thoroughly including face ID photo, overalls of the body, overalls of the environment around the body, and any other pertinent scene findings</t>
  </si>
  <si>
    <t>Under the direct supervision of the Crime Against Revenue Program (CARP) Assistant District Attorney, the candidate will serve as a paralegal assigned to the CARP Unit. Duties will include, but will not be limited to, the following:  Assist the CARP Assistant District Attorney in all aspects of investigations and trials; Communicate effectively with the CARP ADA, both orally and in writing, on case related facts; Assist in the processing of subpoenaed materials, as well as discovery requests;  Prepare reports after collecting, analyzing, and summarizing information, using independent judgment in the analysis, preparation and summarization of legal documents and/or pleadings; Identify, collect, and prepare evidentiary materials at the direction of the CARP ADA; Coordinate case/meeting schedules with courts, law enforcement officials, witnesses and defense attorneys; Other duties as assigned.</t>
  </si>
  <si>
    <t>With a staff of more than 6,000 and a budget of $1.6 billion, the New York City Department of Health and Mental Hygiene is the nation's premier city health agency. Its 100-plus programs protect and promote the health of the world's most culturally and linguistically diverse city. Each of those programs relies on the Press Office to convey critical messages to the public. The Office of External Affairs operates a high-volume press office and serves as the main point of contact for all media -- community based, citywide, national and international.    DUTIES WILL INCLUDE BUT NOT BE LIMITED TO:  	Work closely with the Press Secretary and Press Team to develop proactive press strategies that align with the agency's initiatives and announcements of major public health campaigns. 	Independently draft, edit and finalize press materials.	Develop creative pitches for media outlets including, pitch to long-lead publications on key initiatives, disseminate pitches, follow-up and track media coverage using the press coverage database. 	Draft statements and responses to inquiries based on internal research, obtaining final approval from agency representatives.	Maintain high quality, professional standards for all media responses ensuring responses are in agreement with agency standards for professionalism and accuracy. 	Coordinate the planning of press activities including; high-profile interviews, press conferences, and events. 	Assist the Press Office during emergency activation by attending OEPR meetings and agency events; complete Threat Response guides to ensure accuracy and timeliness in communications responses.</t>
  </si>
  <si>
    <t>GreenThumb provides technical assistance, educational workshops and material support to community gardeners throughout New York City.  With approximately 600 community gardens and 20,000 volunteer gardeners, GreenThumb is the largest community gardening program in the country. MAJOR RESPONSIBILITIES	Under general supervision, with latitude for independent initiative and judgment, perform all aspects of community outreach to garden groups, external organizations and the general public in assigned geographic areas. 	Build relationships with and among gardeners, greening groups, community organizations, city agencies and community boards to facilitate communication around community involvement in community gardens. 	Represent GreenThumb to the general public and outside organizations in order to expand awareness of and participation in community gardening in New York City. 	Support garden groups with technical, educational, material and organizational support and assist in producing educational workshop series for gardeners and the general public. 	Assist with developing programs to connect gardeners with other gardeners, funding sources and educational opportunities.	Assist with purchasing and delivery of supplies and implementing projects at gardens.  	Utilize a tracking system and database to monitor inventory and materials, including lumber, soil and tools.	Work with garden groups to develop and implement long-term design and programming goals.	Assist garden groups with organizational development, capacity building and dispute resolution.	Organize and staff garden volunteer projects.	Oversee licensing and registration of garden groups and compliance with GreenThumb requirements. 	Perform research, analyze data, prepare reports and complete tasks as assigned in various areas related to urban gardening.</t>
  </si>
  <si>
    <t>This position performs work in the engineering or architectural analysis of structures and building equipment systems, and the examination of plans for the construction, alteration or repair of buildings and equipment systems under the jurisdiction of the Department of Buildings.   Under supervision:	Examines and reviews design and/or equipment plans and specifications of the construction, alteration or repair of buildings for conformity with the NYC Construction Codes, Zoning Resolution, and other pertinent laws and rules.	Works with design and construction professionals and filing representatives to achieve their building or alteration program in a compliant manner.	Reviews site safety plans.	Engages in research, investigations, studies and examinations related to the construction or demolition of structures subject to the provisions of the NYC Construction Codes and other pertinent laws and rules.	Explains and enforces rules and laws in support of compliant development.	Testifies as needed to support violations issued for non-compliant construction, alteration, and repairs.	May be required to perform fieldwork to make on site determination of structural stability and safety.</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</si>
  <si>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Digital Accessibiltiy Coordinator reporting to the Mayor's Office for People with Diabilities. The Mayor's Office for People with Disabilities aims to make New York City the most accessible city in the world. This office works hand-in-hand with other City offices and over 50 agencies to ensure that the voice of the disabled community is represented and that City programs and policies address the needs of people with disabilities. The Digital Accessibility Coordinator will ensure that the City is making its digital tools accessible to all New Yorkers.    Responsibilities will include: 	Create and update guides for accessible design and writing on government digital products, including websites, social media, mobile apps, and digital delivery products;	Provide an ongoing audit of accessibility of all NYC government digital products,issuing recommendations, and prepare and present an annual report to City Council; 	Act as City's expert on existing and new technologies for people with disabilities as well as changing best practices, making sure that the best choice for today is still the best choice for tomorrow; 	Review new contracts for digital products and make sure vendors are compliant with City standards for accessibility;	Proactively engage City agencies and offices and providing education and guidance, including giving presentations and leading workshops on bui ding accessible digital products;	Advocate for the City's work on digital accessibility in the broader tech and disability communities;	Work with partners to expand access to digital tools to members of the disabled community;	Increase digital accessibility inside City government for City workers;	Understand and advocate for people of all abilities including People with physical, visual, hearing, cognitive and developmental disabilities.	Perform special community projects and initiatives as assigned.</t>
  </si>
  <si>
    <t>The preferred candidate should possess the following:	Knowledge of WCAG 2.0, ARIA and Section 508;	Strong written and verbal communication skills;	Experience leading workshops;	Excellent teamwork skills;	Broad experience working with the disabled community.</t>
  </si>
  <si>
    <t>The NYC Vaccines for Children (VFC) Program distributes federally funded vaccines to private practices, hospitals and clinics to immunize children age 0 through 18 years who are covered by Medicaid, are uninsured, native American/Alaskan Eskimo, or whose insurance does not cover the cost of a vaccine.  In New York City (NYC), 74% of children receive vaccines distributed through the VFC program.  During Fiscal Year 2014, approximately 3 million vaccine doses, valued at $126 million, were distributed through the NYC VFC program to over 1,400 VFC-enrolled providers.   DUTIES WILL INCLUDE BUT NOT BE LIMITED TO:  	Develop, maintain, and enhance existing CIR and MCI applications, in SQL and Java, including the Web-based Online Registry, the MCI, and real time data exchange interface with providers and the Provider Profile database  	Oversee database maintenance and coordinate the development of application enhancements in SQL and Java  	Develop, maintain and enhance database reports and other mechanisms to assist research staff in utilizing information that will improve the overall operation of the CIR, MCI and Provider Profile database  	Provide technical expertise and assistance for assuring and improving the integrity of CIR and MCI data  	Assist with systems and database maintenance and coordinates the development of application enhancements in SQL and Java  	Performs software and hardware research with the goal of improving the services that CIR provides to healthcare facilities, providers, and the public 	Provides technical expertise and assistance to help identify and deal with outside vendors and consultants on software and hardware issues for the CIR and MCI</t>
  </si>
  <si>
    <t>Must possess one of the following Professional/Vendor Certifications: 	Microsoft Certified Solutions Associate (MCSA) Windows Server 2008 	Microsoft Certified IT Professional (MCITP) SQL Server 2008	MCSA (Microsoft Certified Solutions Associate) SQL Server 2012	VMware Certified Professional (VCP5); Oracle Certified DBA</t>
  </si>
  <si>
    <t>PREFERRED QUALIFICATIONS/SKILLS/EXPERIENCE	Baccalaureate Degree 	Two (2) years relevant administrative  experience	Excellent customer service, verbal and written communication skills	Ability to work independently, detail-oriented, organized and self -motivated	 Information management /computer skills: including proficiency in MS Office and Google Docs applications.	Proficiency and creativity with social media platforms	Interest in or familiarity with the East Harlem community	Bilingual English/Spanish a plus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</si>
  <si>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VMWare/Citrix Support Engineer reporting to the IT Services Division.  Responsibilities will include: 	Serve as a technical resource for the Windows Server Team; 	Troubleshoot Windows 2003/2008/2012 Enterprise Server environment for all DOITT locations; 	Oversee virtual systems;	Perform VMWare troubleshooting, analyzing and problem solving with virtual systems, including supporting vMotion,  ha events and EXSi host issues;	Perform Citrix and Citrix farms troubleshooting, analyzing and problem solving; 	Provide support for DOITT proper and emergency support for PSAC 2 as per blended model;	Oversee all aspects of system integration, server, infrastructure, performance; 	Install, configure redundant systems as well as documentation related to, but not limited to, all of the above;	Support the Windows systems, in several environments - staging, development, production and disaster recovery; support add-ons and modifications to existing servers both physical and virtual servers;	Support Clients Requests/issues (e.g. restore FTP files via NetBackup, application patching via change control);	Follow up with customers after request completed successfully and documents it in ticketing systems.	Perform special projects and initiatives as assigned.</t>
  </si>
  <si>
    <t>The preferred candidate should possess the following:	VCP certification-VMware 5 Certification; 	3+ years of practical server experience within a large-scale complex environment; 	Experience with Windows 2003/2008/2012 servers; 	Active Directory, Group Policy; Microsoft Clustering; TCP/IP; LDAP; HTTP; DHCP; WINS; DNS; 	Remote Installation Services;	Experience in troubleshooting, analyzing and problem solving in successfully resolving issues with Windows; Virtual servers; 	Experience working Windows Servers 2003, 2008, woo8/R2 and 2012; exchange and/or SQL; 	Knowledge of the basic understanding of TCP/IP network; 	Strong problem-solving and troubleshooting skills to resolve issues on all tiers; 	Experience in managing VMware VSphere environments; 	Experience in managing DNS, DHCP, Remote Desktop Session Host, DFS, and Microsoft Failover Clusters; 	Experience in VMWare (EXSi) support; experience in Center Operations Manager, vCloud Suite, and SRM; 	Experience in VMware /RHEL recovery;	Planning and implementation; Experience with Shell and/or PERL scripting a plus; 	Experience with VM. Experience in managing VMWare VSphere environment;	Knowledge and experience with Citrix and Citrix farms;	Ability to adhere to all established change control procedures and policies;	Excellent organizational skills as well as oral and written communications skills;	Knowledge and experience working with ticket based systems, such as Remedy;	Experience in working with monitoring tools such as NetIQ/APP Manger; 	Microsoft SSCM; 	Ability to handle multiple tasks under tight deadlines.</t>
  </si>
  <si>
    <t>The Office of Payroll Administration is recruiting a Systems Maintenance Coordinator to work in the Systems Maintenance Unit, who will be responsible to:	Audit and reconcile employee data to prepare templates summarized for agency use;	Prepare written reports in narrative and statistical form, based on research and analysis, in order to provide a synopsis of results and recommendations;   	Examine policies, procedures, regulations, provisions and legal principles to provide requested/required information for oversight agencies and stakeholders;  	Process payroll, timekeeping, personnel transactions by reviewing, researching and auditing payroll, timekeeping and personnel information; prepare appropriate documentation for central payroll/timekeeping/personnel office action; 	Perform special projects as assigned.</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</si>
  <si>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electrical installations, repairs or alterations for conformity with NYC Construction Codes, Electrical Code, Department rules, other pertinent laws and rules, and approved plans and specifications.  Under general supervision:	Performs technical inspections electrical installations in connection with light, heat or power for buildings and other structures for compliance with the New York building and electrical codes, other pertinent laws and rules, and approved plans and specifications.	Makes periodic inspections of electrical wiring in combustible occupancies and places of public assembly.	Performs joint inspections with FDNY at scenes of fires and other accidents regarding potential electrical defect.	Inspects scenes of fires or accidents to determine whether violations of NYC Construction Codes, Electrical Code, Department rules, and other pertinent laws and rules are present.	Investigates complaints of defective electrical installations which are reported as fire, shock or other hazard and issues verbal or written instructions for correction. 	Studies drawings to obtain details for inspections.	Explains and enforces electrical standards, and laws and rules relevant to the field.	Issues violations, summonses, and stop work orders.	Verifies licenses of onsite workers.	When issuing violations, advises the recipient of the nature of the violating condition.	Testifies as needed, including at ECB, depositions, and court. 	Maintains records and makes reports.	May assign, supervise, review and evaluate work of subordinates. 	May review applications relevant to the field.	May assist supervisor.  Candidates must successfully pass a drug screening in order to be appointed.</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</si>
  <si>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_Project Manager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Responsibilities:  The IT Project Manager will manage and own multiple simultaneous small to medium-sized projects.  Projects are managed as a mix of waterfall and hybrid agile methodologies. Most systems are custom-built .NET web-based applications ranging in size and complexity; others include CRM, SharePoint, and COTS products.  The candidate will be responsible for the entire life cycle of the project from intake to requirements, development to quality testing, user acceptance testing, implementation, and to product support.   The candidate will:	Work closely with key stakeholders and business users to gather, understanding, and document requirements.  	Work closely with developers and report developers and facilitate design sessions to ensure a strong technical and database design.  	Review and perform system testing of all deliverables from the development team.  	Work closely with quality testers (when available) to ensure proper understanding of requirements and to review all defects.  	Maintain business rules documentation when there are change requests.  	Lead user acceptance testing with end users. 	Coordinate deployment of Go live and subsequent releases.  	Report progress and roadblocks in a timely manner to senior management.  	Perform analysis of data for ad-hoc reporting using SQL and Excel.  It is the expectation that the IT project manager will become subject matter experts in these systems and related business processes as well as become familiar with all the other systems and processes in the portfolio.</t>
  </si>
  <si>
    <t>The successful candidate should possess the following: 	5-8 years of strong experience in event/fault and performance monitoring and reporting in at least one of the following tools: 	Experience implementing nGenius Performance Manager software and enroll appliances into NetScout main console, Netscout Newspaper for web based reporting;	AppManager QDB Repositories,AppManager Management Servers, AppManager Control Center, AppManager Performance Profiler, AppManager Analysis Center, NetCool Connector, NetIQ;	Netcool Omnibus, Netcool ITNM, Netcool TBSM, Netcool Impact, comprised of object servers, probes, gateways; 	Engineering experience within a large-scale, complex MoM type monitoring environment and the ability to put in place an End- to End Proactive Event management solutions for Public Safety Organizations; 	Experience diagnosing and resolving incidents and where possible, implement appropriate corrective actions for known errors; 	IT Service Management/ITIL framework and concepts (Incident, Change, Asset Management);</t>
  </si>
  <si>
    <t>The successful candidate will have: 	Familiarity with cutting edge informatics technologies, programming platforms, responsive web design, and all major browsers  	Sound business ethics, including the protection of proprietary and confidential information 	Experience managing and mentoring junior team members 	Strong analytical stills; able to effectively troubleshoot and prioritize needs, requirements and other issues. Experience working with public health initiatives preferred 	Must be committed to continuous learning and system development  	Excellent oral and written communication skills, ability to work well as part of a multidisciplinary, cross-functional team. Ability to handle multiple tasks under tight deadlines.</t>
  </si>
  <si>
    <t>The E-Discovery Project Manager will work closely with E-Discovery Counsel, case teams, and service providers to develop and implement strategies to effectively handle data from collection through final review and production.  The Project Manager will engage in hands-on management of collecting, processing, loading, and producing electronic data and images to and from various litigation support systems.  The position requires a deep understanding of the requirements and practices of electronic discovery including the Electronic Discovery Reference Model and the Federal Rules of Civil Procedure.  The position consists of mostly project management and technical work, rather than legal work.  Responsibilities include, but are not limited to: 	Manage vendor activity; analyze, gather and write clear job specifications for vendors where data is outsourced and follow project throughout process	Assist with culling and analyzing data loaded into various e-discovery platforms (Relativity, Clearwell, Ringtail, Concordance, etc.)	Participate in all aspects of document production processing (conflict checking, preparing production, exporting production, formatting production according to specifications, meeting encryption requirements, burning/copying to media, coordinating shipping/delivery, etc.)	Perform stringent quality control checks of data and load files created internally or from vendors, adversaries, or other third party sources	Mastery of load file format and manipulation is essential	Provide group, individual, or customized training, application support and troubleshooting assistance to users of varied abilities and experience	Provide both written and verbal advice and best practices to legal teams and vendors	Write clear, concise directions and summaries to legal team members and provide timely status updates	Manage case data (copy to and from data shares, create data tracking logs, transfer data to and from vendors, agencies, experts, outside and opposing counsel)	Coordinate and assist with the collection, processing, review and production of data from mobile devices	Administer Concordance databases or databases created in other e-discovery tools available to the Law Department, such as Clearwell, Relativity, Ringtail, Logikcull, etc. (create, load, apply security, tag management, productions, etc.)	Perform various Clearwell related tasks (perform collections, create databases, create productions, and any other administrative database task)	Perform collections of various types of online content (social media, web sites, etc.)	Coordinate the creation of, or create batch files/scripts to efficiently complete tasks	Batch convert/manipulate files (images, PDFs, etc.)</t>
  </si>
  <si>
    <t>Applicants must be graduates of ABA accredited law schools with experience in e-discovery technology or litigation support experience.  Applicants must also possess: 	Understanding of the full EDRM lifecycle for both electronic and paper discovery, as well as e-discovery technology best practices	Advanced knowledge of e-discovery tools such as Relativity, Clearwell, Concordance / FYI, Ringtail, dtSearch, Robocopy	Advanced skills in databases, spreadsheets, and text editing tools 	Experience in e-discovery database management and document review	Familiarity with various platforms and devices, ability to research and educate self with respect to Mac, tablets, mobile devices, etc.	Working knowledge of e-discovery processing tools (Nuix, eCapture, LAW, eScanIT)	Experience with computer forensic tools such as FTK or Encase desirable	Knowledge of advanced analytics and various TAR technologies is desirable	Familiarity with managed services or online hosting environments is desirable	Strong written and verbal communication skills 	Ability to train both one-on-one and small groups	Ability to prepare training materials	Strong attention to detail and quality control, even under pressure</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</si>
  <si>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Bureau of Epidemiology Services (BES) at the New York City Department of Health and Mental Hygiene is dedicated to improving the health of New Yorkers through systematic data collection and monitoring, rigorous analysis, and effective data communication. BES develops and maintains EpiQuery (nyc.gov/health/epiquery), a web-based, user-friendly system for simple analysis of health data from multiple sources, including surveys of city residents, disease surveillance systems, and vital statistics (births and deaths).   The Data Analytics/Integration Developer will work with DOHMH staff to develop, maintain, and enhance EpiQuery, one of the major DOHMH platforms for visualization of public health data. Under the supervision of the unit director and the project manager the developer will be responsible for developing new data modules, enhancing and optimizing existing modules as needed. The developer will be expected to participate in assessment and implementation of innovative technologies that will be adopted in effort to enhance EpiQuery.  Duties include:	Working with data stewards across the agency to understand requirements for visualizing data and incorporating updates into EpiQuery. 	Working within the existing architecture, writing/refining SAS code, including embedded HTML and JavaScript. 	Designing, developing, documenting and implementing new functionality, as well as making enhancements, modifications, and corrections to existing SaS eBI deployment. 	Creating a testing environment and demonstrating the enhancements and updates to EpiQuery. 	Conducting quality assurance checks of EpiQuery output. 	Developing technology documentation to support ongoing maintenance of reporting and application solutions. 	Collaborating with Information Technology staff to deploy new and updated EpiQuery modules. 	Developing an automated data upload tool and user manual. 	Working with Project Manager to explore the use of new technologies to improve the EpiQuery user experience. 	Ensuring on-time completion of project deliverables and providing status updates to project team. 	Continuously learning new technologies and participating in adoption of new technologies.</t>
  </si>
  <si>
    <t>The successful candidate will have:	Strong SAS programming experience, including: ability to read, modify and write macros; use of SQL language within SAS; familiarity with SAS stored processes and use of the SAS management console is preferred.	Demonstrable experience in website development including experience writing HTML/HTML5 and Javascript code.	Familiarity with additional programming languages and web development technologies, responsive web design, and all major browsers. 	Experience with MS Office applications, including MS Access. 	Candidates must be highly analytical and effectively able to troubleshoot and prioritize needs, requirements and other issues. 	Experience working with biostatistics, epidemiology or more general public health methodology, as well as experience with data confidentiality is preferred.	Must be committed to continuous learning and system development. 	Excellent oral and written communication skills, ability to work well as part of a multidisciplinary, cross-functional team. Ability to handle multiple tasks under tight deadlines.</t>
  </si>
  <si>
    <t>The successful candidate should possess the following:	Superior oral, written and presentation skills;	Demonstrated facility with negotiation and persuasion techniques;	Self-motivation;	Strong coaching techniques;	Familiarity with unionized environments;	Organized and detail-oriented;	Problem-solver; 	Ability to identify and solve challenging problems;	Analytical: ability to draw conclusions from data in a logical, systematic way;	Conceptual: ability to go beyond the details and see the big picture;	Results-driven: focused on achieving results that promote business success;	Ability to manage multiple priorities under tight deadlines;	Proven track-record of success as a team builder with demonstrated ability to lead, coach, and motivate team members;	Active listening skills;	Ability to work collaboratively with diverse team members Educational  Requirements;	3+ years of relevant work experience related to industrial/organizational  psychology , organizational  development, training, or human resources, or in a related social science field; or equivalent;	5+ years of relevant work experience related to industrial/organizational  psychology;	Organizational  development, training, or human resources, or in a related social science field; or equivalent;	MS Project, Visio, PowerPoint, Excel, Word, Publisher.</t>
  </si>
  <si>
    <t>GreenThumb provides technical assistance, educational workshops and material support to community gardeners throughout New York City.  With approximately 600 community gardens and 20,000 volunteer gardeners, GreenThumb is the largest community gardening program in the country.  MAJOR RESPONSIBILITIES 	Under direct supervision, assist GreenThumb staff with the planning, implementation, coordination, monitoring and evaluation of special projects, programs and operations at community gardens, including but not limited to site design and development, operations, urban agriculture, property management and youth development programs. 	Perform research, analyze data, use databases, prepare reports and complete tasks in various areas related to urban gardening and open space management and operations.	Perform field visits to assess and document site conditions, meet with gardeners and conduct community outreach. 	Assist with identification, purchasing, tracking and delivery of supplies needed for project completion. 	Provide support to the GreenThumb office and field operations as assigned. 	Complete administrative projects to support GreenThumb as assigned.</t>
  </si>
  <si>
    <t>Under general supervision:	Managing caseload of investigations involving complaints of employee misconduct.	Performing fact finding interviews of subjects and witnesses.	Performing fieldwork, consisting of surveillance, quality assurance checks, and various undercover operations.	Researching public records.	Reviewing voluminous and complicated facts to ascertain their validity.	Utilizing various database and web-based programs to verify and gather information. 	Writing lengthy, narrative reports.	Analyzing and interpreting rules, regulations, codes and policies.	Testifying at administrative hearings and criminal trials. Testifying in administrative and criminal courts.	Performing background investigations for employees, contractors and registrants.	Working on special projects and tasks as assigned by the Executive Director of IAD. 	Working flexible hours.</t>
  </si>
  <si>
    <t>The Department of Buildings oversees a variety of construction activities throughout the City of New York to ensure safe and lawful building practices. We are seeking highly skilled technical experts in several high risk public safety areas. These experts will monitor a unit comprised of engineers, architects, inspectorial staff and administrators responsible for promoting construction development while ensuring public safety. The selected candidate will report to the Assistant Commissioner and Executive Engineer of Investigative Engineering Services, and will be responsible for: Responding to field emergencies 24 hours a day, 7 days a week. Serving as interagency liaison as required. Providing technical advice to senior management and public entities. Ensuring compliance with various codes, rules and regulations including writing and issuing correspondence and commissioner's orders and appearing on behalf of the Department in court and legal proceedings. Acting as a technical resource on building envelopes over 6 stories, existing buildings, retaining walls and structurally compromised buildings at a minimum. Providing interpretations of the NYC Construction Codes, rules, local laws, bulletins and memorandums. Assist the office of Technical Affairs and Code Development with the NYC Construction Code revisions related to building envelopes over 6 stories, existing buildings, retaining walls and structurally compromised buildings at a minimum. Preparing engineering reports to the Assistant Commissioner. Perform responsible supervisory and managerial tasks, in the engineering or architectural analysis of building envelopes over 6 stories, existing buildings, retaining walls and structurally compromised buildings at a minimum. The examination of plans for the construction, alteration or repair of building envelopes over 6 stories, existing buildings, retaining walls and structurally compromised buildings at a minimum. Additional duties and projects as needed.</t>
  </si>
  <si>
    <t>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The TLC licenses and regulates over 50,000 vehicles and approximately 100,000 drivers, performs safety and emissions inspections, and holds number hearings for violations of City and TLC rules and regulations, making it the most active taxi and limousine licensing regulatory agency in the United States. To learn more about the TLC, please visit: www.nyc.gov/taxi   TLC is seeking a Program Analyst to support the Division of Financial Management and Administration. This division is responsible for managing the agency's financial resources, supporting the day-to-day operations, as well as implementing priority projects. Under the leadership of the Executive Director of Programs, the Analyst will support implementation of TLC's new programs.  The Analyst will interface across all internal divisions, including Policy, Fiscal and Licensing divisions.  Responsibilities may include but are not limited to:     Project Planning and Performance: Develop work plans and timelines for high-priority and cross-divisional projects, including performance metrics. Implement and manage project milestones, including presenting updates to senior staff as necessary. Task will require an energetic spirit and meticulous attention to detail.    Contract Management: Build vendor relationships, support day to day management of contract including invoices and tracking of deliverables.     Develop reports, tables, and charts as necessary to provide to executive staff. Must have experience and extensive knowledge of Excel and Access.    Writing: Draft concise memos as necessary to facilitate discussion and decision-making among senior staff.    Research: Perform original research to advise senior staff on issues related to improving day-to-day operations of the agency. Candidate should be organized, adaptable, and be able to manage multiple priorities effectively.</t>
  </si>
  <si>
    <t>NOTE: Only permanent Principal Administrative Associates are eligible to apply.  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Employee Services, Financial Management, the Agency Contract Office and Operational Services.  The Office of Purchasing and Contracts under the Division of Admin &amp; Planning is responsible for directing and managing agency procurement functions in accordance with the New York City Charter and Procurement Policy Board Rules. The ACCO is seeking a resourceful, highly motivated professional to serve as an Office Manager/Executive Assistant.  The selected candidate will have a variety of responsibilities which will include, but are not limited to, the following:  Prepare and maintain spreadsheets, proposals, costs, invoices and work orders associated   with various projects. Research and identify appropriate vendors for required items and track requests through   purchase and delivery; maintain manifests, receipts and invoices; develop and monitor   expenditure spreadsheets. Maintain subscription orders and records and liaise with appropriate contract personnel Create, track and provide customer service updates regarding the status of work order   requests Develop and maintain a central record keeping system Answer phones, manage calendars, and schedule meetings, prepare and edit   correspondence, spreadsheets, presentations and other documents; maintain files and   retrieve documents and reference materials. Assist with special projects.</t>
  </si>
  <si>
    <t>The Department of Buildings seeks an Agency Attorney, Level 2, to function as a Procurement Attorney. The Procurement Attorney will work under the direction of the Deputy Agency Chief Contracting Officer, with some latitude for independent judgment. Duties will include, but not be limited to: Conduct market research and analyses of the agency's needs to determine procurement requirements and specifications. Write solicitation documents and contract agreements for procurements subject to competitive contracting methods under the New York City Procurement Policy Board Rules. Draft and negotiate complex, important or highly technical contracts. Ensure that all relevant rules and laws are followed, including compliance with Local Law 63, Local Law 1, and other rules and laws that impact the procurement process. Manage the development of Invitations for Bids, Requests for Proposals, Negotiated Acquisitions, Intergovernmentals, and other competitive procurements. Conduct cost/price analyses and negotiate with vendors to obtain the most advantageous contract terms and pricing for the agency. Conduct vendor outreach and pre-bid meetings to clarify potential offerings and agency requirements. Develop procedures for administration of contract and procurement activities, such as processing of bids and contracts, monitoring vendor performance, and effecting contract modifications. Liaise and collaborate with operational, administrative and managerial staff, as necessary, in the development and overall coordination of competitive procurements. Assists in the monitoring of work flow, ensuring compliance with deadlines. Prepare for and/or argues complex contract disputes involving large amounts of money. Conducts difficult and involved contract negotiations on behalf of the agency. Participate in continuous process improvement programs; identify potential ways to increase efficiency and effectiveness of procurement functions, including potential cost reduction or cost avoidance opportunities Effectively manage and identify solutions to challenges.</t>
  </si>
  <si>
    <t>The Civilian Complaint Review Board is charged with investigating, mediating and prosecuting complaints from members of the public against New York City police officers involving the use of force, abuse of authority, discourtesy or offensive language. As the largest police oversight agency in the United States, the CCRB currently handles approximately 4,500 complaints each year. The board's investigative staff, composed entirely of civilian employees, conducts the agency's investigations. Additional information concerning the CCRB is available at www.nyc.gov/ccrb.  The CCRB's Administrative Prosecution Unit (APU) is seeking a second Deputy Chief Prosecutor. The CCRB's Administrative Prosecution Unit prosecutes cases in which a complaint is substantiated and charges are brought against the subject officer. The unit is headed by a Chief Prosecutor, currently has a single Deputy Chief Prosecutor, and is staffed by ten prosecutors; three trial preparation assistants, one investigator and one administrative assistant. The Deputy Chief Prosecutor will report to the Chief Prosecutor and will assist the other Deputy Chief Prosecutor in supervising the attorney's, trial preparation assistants, investigators and administrative staff.  The Deputy Chief Prosecutor's responsibilities include, but are not limited to:  Preparing complicated cases for trial, including identifying and interviewing witnesses, gathering and analyzing evidence, developing trial strategies, drafting opening and closing arguments, presenting and cross examining witnesses at trial, etc.;    Supervising complicated investigations; Assisting the Chief Prosecutor in:       Ensuring the prosecutors are prepared for trial;      Developing APU procedures and strategies;      Preparing briefs, motions, legal opinions and other legal documents;      Negotiating plea agreements and recommending penalties when appropriate;      Maintaining accurate and complete records of actions taken during the course of        prosecutions;      Assigning cases and ensuring that staff properly records data in the APU's case tracking        system;      Coordinating the training of new staff in CCRB, APU and NYPD procedures;      Coordinating with the NYPD Department Advocate's Office as necessary;      Training of CCRB investigators;      Performing special projects and developing policy recommendations for CCRB's Board        and Executive Director as needed; and      Supervising the trial preparation assistants, interns and investigators assigned to the APU.</t>
  </si>
  <si>
    <t>The Office of Revenue Management and Development (ORMD)/Bureau of Case Integrity and Eligibility Verification (BCIEV) is recruiting Two (2) Principal Administrative Associate II positions in its Division of Case Integrity and Eligibility Verification who will:   Review and analyze Medical Insurance and Community Services Administration (MICSA)       (MICSA) duplicate Client Identification Numbers (CINs) for potential recovery of duplicate      payments to New York State.   Initiate corrective actions on MICSA invalid Social Security Numbers to minimize risk of audit      disallowances.   Evaluate Management Information System (MIS) computer printouts relating to MICSA      reimbursement claims.   Work on various MICSA projects.   Conduct surveys and special assignments on MICSA related issues.</t>
  </si>
  <si>
    <t>The Office of Human Capital is responsible for ensuring that the Department complies with applicable labor and employment laws and City and Agency rules and policies. The unit also provides guidance to managers and employees on a variety of topics including Recruitment, Employment, Civil Service, Labor Relations, Benefits, Citywide Programs, Performance Evaluations, Salary Administration, Timekeeping, and Time and Leave Administration.  The selected candidate will be responsible for, but not limited to, the following: Utilizing social media, career websites, job search websites, print advertising, and other employment sources to manage the acquisition of candidates. Tracking recruitment data. Utilizing the New York City Automated Personnel System (NYCAPS) to post for positions, enter candidate offers and other transactions, and track and report on all related activities. Training hiring managers and their designees in the proper utilization of NYCAPS. Attending Job Fairs, Career Days and other recruitment activities. Scheduling internal recruitment events to meet deadlines. Assisting candidates with the application process. Performing candidate qualification reviews for civil service titles.  Verifying compliance with Candidate Review and Selection Procedures. Performing other work as requested.  This is a temporary, per diem position for up to one year.</t>
  </si>
  <si>
    <t>**OPEN TO PERMANENT MAINTENANCE WORKERS ONLY. YOU MUST CLEARLY STATE YOUR CIVIL SERVICE STATUS ON YOUR RESUME OR COVER LETTER.  ALL OTHER CANDIDATES WILL NOT BE SELECTED.  The New York City Department of Health and Mental Hygiene (DOHMH), a recognized leader and innovator in public health and mental hygiene services, seeks two (2) a dynamic, highly skilled individuals to serve in the capacity of  Maintenance Workers  in the Repair &amp; Maintenance Unit within the Bureau of Operations. The proposed incumbents will serve in the capacity of HVAC Preventive Maintenance Workers. The mission of the Bureau of Operations is to provide infrastructure and general business services to the agency, in order to support effective and efficient delivery of public health services.  Responsibilities: Under direct supervision, the HVAC PM Worker will be responsible for the service, minor repair, and preventative maintenance of all HVAC (Heating Ventilation and Air Conditioning) equipment; and perform a variety of maintenance tasks, such as filter changes, coil cleaning, duct cleaning, boiler cleaning, minor electrical repairs, and etc. Job duties include but are not limited to the following:  	Perform minor repairs and preventative maintenance tasks for boilers, burners, pumps, motors, roof top units, air handlers, chillers, and cooling towers.  	Change belts and filters, greases motors, visually checks compressors, pumps, other HVAC equipment, and building systems.  	Clean and lubricate shafts, bearings, gears, and other parts of machinery.  	Clean boiler steam and mud drums, boiler sections and fire tubes, combustion chambers, coils on chilled water and condenser tubes on air conditioning equipment. 	Perform HVAC cleaning of ducts and related components. Remove all registers and returns, seal in preparation of the duct cleaning. 	Collect and test water and sewage samples using chemical test equipment; adds chemicals such as chlorine, and lime to disinfect and deodorize water and other liquids to condenser system, chilled water system, and heating system.  	Maintain accurate records of maintenance activities.  	Perform manual labor tasks such as loading, unloading, lifting and moving materials. 	Clean, maintain and treat condensate pans inside AHUs and RTUs. 	Assist skilled trades staff. 	Perform other general building maintenance as assigned.</t>
  </si>
  <si>
    <t>**OPEN TO PERMANENT MAINTENANCE WORKERS ONLY. YOU MUST CLEARLY STATE YOUR CIVIL SERVICE STATUS ON YOUR RESUME OR COVER LETTER.  ALL OTHER CANDIDATES WILL NOT BE SELECTED.  The New York City Department of Health and Mental Hygiene (DOHMH), a recognized leader and innovator in public health and mental hygiene services, seeks two (2) a dynamic, highly skilled individuals to serve in the capacity of  Maintenance Workers  in the Repair &amp; Maintenance Unit within the Bureau of Operations. The proposed incumbents will serve in the capacity of HVAC Preventive Maintenance Workers. The mission of the Bureau of Operations is to provide infrastructure and general business services to the agency, in order to support effective and efficient delivery of public health services.  Responsibilities: Under direct supervision, the HVAC PM Worker will be responsible for the service, minor repair, and preventative maintenance of all HVAC (Heating Ventilation and Air Conditioning) equipment; and perform a variety of maintenance tasks, such as filter changes, coil cleaning, duct cleaning, boiler cleaning, minor electrical repairs, and etc. Job duties include but are not limited to the following:   Perform minor repairs and preventative maintenance tasks for boilers, burners, pumps, motors, roof top units, air handlers, chillers, and cooling towers.   Change belts and filters, greases motors, visually checks compressors, pumps, other HVAC equipment, and building systems.   Clean and lubricate shafts, bearings, gears, and other parts of machinery.   Clean boiler steam and mud drums, boiler sections and fire tubes, combustion chambers, coils on chilled water and condenser tubes on air conditioning equipment.  Perform HVAC cleaning of ducts and related components. Remove all registers and returns, seal in preparation of the duct cleaning.  Collect and test water and sewage samples using chemical test equipment; adds chemicals such as chlorine, and lime to disinfect and deodorize water and other liquids to condenser system, chilled water system, and heating system.   Maintain accurate records of maintenance activities.   Perform manual labor tasks such as loading, unloading, lifting and moving materials.  Clean, maintain and treat condensate pans inside AHUs and RTUs.  Assist skilled trades staff.  Perform other general building maintenance as assigned.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</si>
  <si>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Java Developer reporting to Application Development Management Division.  Responsibilities will include: 	Develop server-side and client-side components for internal and external applications using Java; 	Write Java code using OO techniques and industry standards; 	Develop code standard Java/J2EE design patterns; 	Work with Project Managers to help determine timelines and project tasks; 	Assist in evaluating open source libraries and frameworks and make recommendations; 	Deliver time lines based on function points; 	Be part of requirements gathering process; 	Maintain existing applications and systems; 	Ensure that the support staff have all the proper information for deployment and support; 	Mentor junior developers and aid in their career growth; 	Communicate project status both verbally and in writing to Project Management staff, executive management, and other stakeholders;	Perform special project and initiatives as assigned.</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</si>
  <si>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5+ years of development experience with at least 2 years of hands-on experience in developing enterprise web applications using Java;	Strong JAVA/J2EE skills;	Experience in Spring, Hibernate and Struts;	Database experience with Oracle or Microsoft SQL Server or MySQL;	Experience with BEA or JBoss application server or Tomcat;	Experience architecting and designing large web applications;	Knowledge of SOA architectures;	Strong knowledge of XML, XSL and other internet technologies is a must;	Experience in unix shell scripting;	Experience using Eclipse and Git/ Subversion/CVS for development;	Ability to work in cross functional teams to provide the best solution;	Proven background in the development and deployment of complex operational systems;	Knowledge of Python/PHP; 	PHP, PERL and CGI; 	Knowledge of Socrata or similar open data platform;	Knowledge of Microsoft technologies, especially .Net and C#;	Knowledge of mobile development.</t>
  </si>
  <si>
    <t>Help Preserve and Protect Parks   Join the Parks Security Service!  Parks &amp; Recreation is responsible for maintaining over 29,000 acres of green open spaces in New York City including parks, playgrounds, beaches, tennis courts, golf courses and recreation centers. Members of the Parks Security Service are City Seasonal Aides/Security Guards and perform routine patrols of parks, beaches, pools and related facilities to promote proper use and enjoyment of parks.  Job Qualifications for City Seasonal Aide/Security Guard Must be at least 18 years of age Must pass a background check Must be able to work holidays, weekends and flexible shifts</t>
  </si>
  <si>
    <t>Reporting to the Director of Enforcement Analysis, the selected candidate's responsibilities will be to analyze data and program performance, identity inefficiencies and develop methods to enhance program performance. Specific duties will entail:	Analyzing primary reporting needs of the Unit, and providing statistics on a monthly and as-needed basis.	Maintaining and updating existing databases.	Modifying and creating tracking systems and databases, as needed, to analyze ongoing effectiveness of enforcement programs.	Responding to daily data requests by conducting custom searches, presenting results and creating brief textual summaries.	Creating dashboards and other graphical reporting tools for Unit data.	Drafting reports and providing written and oral status on programs, and making presentations, including the use of visuals.	Identifying, analyzing and reporting enforcement issues that need resolution and documenting related procedures;	Ensuring unit compliance with agency policies and procedures; assisting in developing Enforcement strategies;	Coordinating with inspectors regarding enforcement issues and providing outreach and disseminating public information.	Assisting and/or overseeing other special projects and providing support for unit and division: may supervise clerical support staff.</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</si>
  <si>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(BWS) seeks to hire a Computer Specialist (Software) I to support the I.T. business and service goals of the Water Treatment Operations Division. This position will be located in Valhalla, New York. Under general supervision, the selected candidate will be responsible for the design, implementation, enhancement and maintenance of Database Management Systems, Network and Server Systems, Data Communications Systems, Applications, and/or related software functions.    Essential Job Functions:  Deploy and maintain computing devices in accordance with agency I.T. policy and security standards.  Provide support for enterprise systems such as Avantis, SharePoint, etc.  Evaluate existing systems designs and streamlining workflow processes.  Plan, design, test, implement, and integrate new application systems.   Document system changes and Maintain current inventory of assets.  Support enterprise applications, mobile devices/Apps and perform other data management  functions.  Provide support for field offices and remote devices located at various off-site facilities.   Coordinate with third-party vendors for application support, changes and patches.   Provide end-user training for various system and application platforms.  Other tasks and projects as assigned.</t>
  </si>
  <si>
    <t>The Family Independence Administration (FIA) is recruiting for an Associate Job Opportunity Specialist Level II, to function as the Case Management Team Leader at the Crotona Job Center #46. The selected candidate will:  Monitor the workflow of JOS workers who handle the entire process for all applicants, review     specific cases and authorize benefits as required if case has been closed less than sixty   days or in error.  Review the accuracy and timeliness of reports, including all relevant worklists; provide      supervision, give expert guidance and assistance to subordinate staff; and conduct daily    sweeps to ensure timely and proper service; and act as liaison to the Rental assistant Unit.  Supervise a team of JOS workers who provide comprehensive service delivery to participants    to remove barriers to employment; make referrals to other services as needed and ensure    adequate planning by scheduling and monitoring case management activities.  Conduct regular reviews of outcome reports and audits; assess client feedback to ensure the    team is maintaining adequate levels of performance necessary to move participant toward    self-sufficiency.  Assist with case consultation on individual cases; oversee teams of Clerical and JOS workers    who provide quick service for those clients who walk-in or telephone the center.  Perform final review of packets prior to fair hearing and determine if a resolution will be    required prior to the hearing.</t>
  </si>
  <si>
    <t>As an Elevator Inspector, the selected candidate will:  Perform technical work in the inspection of construction alteration and safety of elevators, escalators, amusement rides and other related devices for compliance of codes and regulations Witness safety tests on high-speed elevators. Perform spot-checks and audits on elevator escalator and amusement  devices Investigate citywide accidents and complaints of adverse inspection reports. Review and examine plans for elevator installations or alterations for conformity with the New York City Building Code and make reports or objections. Answer contractor and property owner inquiries regarding the New York City Building Code as it applies to elevator construction.  Candidates must pass a drug screening in order to be appointed.</t>
  </si>
  <si>
    <t>--We are seeking a dynamic candidate, with the ability to ‹Å“think outside the box  for this exciting new role.   --The ideal candidate should be able to work in a fast-paced and diverse environment, have critical thinking skills, and be able to process, interpret, and synthesize information quickly   --Experience and familiarity with underserved groups such as justice-involved, immigrant and veteran populations   --Research and evaluation experience   --Excellent written and oral communication skills   --Ability to manage high profile projects efficiently with attention to detail, and collaborate with multiple internal and external partners.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</si>
  <si>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3‚½  years.</t>
  </si>
  <si>
    <t>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Combined, the TLC regulates industries that are responsible for over 500,000 daily trips, serving over 1,000,000 passengers.  Our role is to ensure that each passengerƒÆ’‚ƒ€š‚¿ƒ€š‚¿s riding experience is safe, comfortable and convenient.  The TLCƒÆ’‚ƒ€š‚¿ƒ€š‚¿s Licensing and Standards Division is responsible for the review and credentialing of all members of TLC-regulated industries ranging from yellow taxi drivers to commuter van base owners.  In total, there are 17 different license types with over 185,000 licensees managed by the Division.  The Division is responsible for developing and setting applicant standards, accepting and evaluating applicant submissions and ensuring that licensees maintain the high standards of conduct established by the TLC through proactive compliance monitoring of licensing requirements.  The Division strives to provide a high level of customer and client services for our licensees so that they can provide a safe, comfortable and convenient ride for their passengers.    This position will be reporting to the supervisor of the Licensing and Standards Analytics Unit.  The person chosen will conduct overall evaluation and analytic work for the TLCƒÆ’‚ƒ€š‚¿ƒ€š‚¿s Licensing and Standards Division to assess and  improve data collection, data quality, data utility, and data analysis for the purposes of improved management, evaluation of staff productivity, assessment of program impact, and  the development of management indicators.  They will also develop, design and/or update Division databases to ensure proper development of the analytic tools necessary to conduct day to day use.  Some examples of typical tasks include:  ƒÆ’‚ƒ€š‚¿ƒ€š‚	Perform research activities and prepare written reports by collecting information and data of current and historical nature for use in the preparation of executive summary reports.  ƒÆ’‚ƒ€š‚¿ƒ€š‚	Enter monthly, quarterly, and annual agency performance metrics for Citywide Performance Reporting.  ƒÆ’‚ƒ€š‚¿ƒ€š‚	Managing the day-to-day aspects of various special projects.  ƒÆ’‚ƒ€š‚¿ƒ€š‚	Constructing and refining databases for internal use.  ƒÆ’‚ƒ€š‚¿ƒ€š‚	Assisting the Director and Supervisor in operational and policy oversight for the Unit.  ƒÆ’‚ƒ€š‚¿ƒ€š‚	Assisting other Division Directors with operational and process management and the development of analytic tools to address areas of need and provide for the ability to monitor workload and fundamental key indicators that measure progress.</t>
  </si>
  <si>
    <t>ƒÆ’‚ƒ€š‚¿ƒ€š‚	Strong technical skills and experience in MS Access data management and analysis,   ƒÆ’‚ƒ€š‚¿ƒ€š‚	Ability to design or reengineer Access databases,    ƒÆ’‚ƒ€š‚¿ƒ€š‚	Minimum of 1-3 years experience in a relevant field, preferably local government,   ƒÆ’‚ƒ€š‚¿ƒ€š‚	Strong analytical, interpersonal and  teamwork skills,   ƒÆ’‚ƒ€š‚¿ƒ€š‚	Ability to adapt to a fluid work environment and changing needs and priorities,   ƒÆ’‚ƒ€š‚¿ƒ€š‚	Background in implementation of re-engineering or innovation initiatives,   ƒÆ’‚ƒ€š‚¿ƒ€š‚	Skilled in effective, clear and persuasive oral and written communications,   ƒÆ’‚ƒ€š‚¿ƒ€š‚	Strong computer and technical skills including but not limited to Word, Excel, PowerPoint and Visio</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</si>
  <si>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3‚½ years.</t>
  </si>
  <si>
    <t>Environmental Sciences‚ ‚ ‚ ‚ </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</si>
  <si>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are not limited to: 	The Neighborhood Healthy Promoter will advocate in the community for the Neighborhood Health Action Center and the neighborhood health strategy. Will provide distinct insight about neighborhood specific health needs and work to increase the awareness of public health messaging in non-traditional community spaces. Be the direct link between community members and local health and social service resource providers.   Other duties will include:  OUTREACH  ‚¿	Engage with local organizations for health promotion activities, including small businesses (i.e. barber shops, nail salons, laundry mats, bodegas and faith based organizations) ‚¿	Scan and inform availability of  local resources through community canvasing.  HEALTH PROMOTION ‚¿	Facilitate health promotion activities relevant to community needs in diverse settings around chronic disease prevention, health equity and other topics tailored to the local health strategy (i.e. housing rights, food access, maternal health, re-entry, behavioral health, etc.).  ‚¿	Capture community opinion around relevant health topics to inform strategy and interventions.  LINKAGE ‚¿	Conduct assessments in diverse community settings to provide referrals to proper local social, legal and clinical services.  ‚¿	Facilitate initial connections to NHAC services and programming, by providing community with information on services and programming.</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</si>
  <si>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are not limited to:  The Neighborhood Healthy Promoter will advocate in the community for the Neighborhood Health Action Center and the neighborhood health strategy. Will provide distinct insight about neighborhood specific health needs and work to increase the awareness of public health messaging in non-traditional community spaces. Be the direct link between community members and local health and social service resource providers.   Other duties will include:  OUTREACH --Engage with local organizations for health promotion activities, including small businesses (i.e. barber shops, nail salons, laundry mats, bodegas and faith based organizations).  --Scan and inform availability of  local resources through community canvasing.  HEALTH PROMOTION --Facilitate health promotion activities relevant to community needs in diverse settings around chronic disease prevention, health equity and other topics tailored to the local health strategy (i.e. housing rights, food access, maternal health, re-entry, behavioral health, etc.).  --Capture community opinion around relevant health topics to inform strategy and interventions.  LINKAGE ‚¿	Conduct assessments in diverse community settings to provide referrals to proper local social, legal and clinical services.  ‚¿	Facilitate initial connections to NHAC services and programming, by providing community with information on services and programming.</t>
  </si>
  <si>
    <t>Customer Service Counter‚ </t>
  </si>
  <si>
    <t>--4 + years BA experience highly preferred  --Knowledgeable in gathering, reviewing and analyzing end-users requirements Adept at creating conceptual prototypes and mock-ups  --Strong workflow and modeling skills, including: brainstorm, business function, data and database, network and enterprise, and UML  --Knowledgeable in business process modeling and requirements traceability techniques  --Excellent written communication, including validating/verifying and technical writing skills  --Exceptional verbal communication and problem solving skills, including: soliciting, clarifying, affirming, consensus-building, and non-verbal/unspoken  --Demonstrated requirements elicitation aptitude and talent  --Familiar with and intellectually curious about a wide range of technologies and applications, including: web-based applications deployed in a multi-tier environment; mobile phone applications; electronic data exchanges   --Effective at communicating technical concepts to non-technical users   --Requirement prioritization and organization and analysis capabilities  --Good understanding of system engineering concepts  --Proficient in Use Case driven requirements gathering  --Modeling techniques and methods experience  --Possess or working towards an IIBAƒ€š‚® certification.</t>
  </si>
  <si>
    <t>The New York City Fire Department (FDNY) seeks a full-time Construction/Labor Law Compliance Coordinator in the Bureau of Fiscal Services. Reporting directly to the Deputy Chief Contracting Officer (DACCO), Contract Development, the successful candidate will: Develop, review and approve specifications for formal and requirements contracts, including developing and reviewing contract addendums; developing contract responsiveness and responsibility determinations; expediting the progression of contract development projects; establishing project time and cost schedules; reviewing the scope and significance of the projects; reviewing the availability of budgeted funds; determining personnel assigned and units responsible for project completion; conducting project development meetings; and maintaining surveillance of ongoing projects to provide continuity with others in development. Develop and ensure the FDNY, and its associated contractors, remain in compliance with the terms of the Project Labor Agreement and the utilization of the New York State Labor Law ‚§220 and ‚§230 labor titles. Review and collect the quarterly Project Labor Agreement (PLA) census. Review task order submissions prior to the commencement of work by contractors. Vet and qualify vendors to ensure that they are able to pay the prevailing wage. Develop ongoing internal and external checks with the FDNY Bureau of Facilities, associated labor unions, and New York City oversight agencies. Develop a clear method of analysis to determine PLA, appropriate prevailing wage titles and eligibility for upcoming procurements. Act as the liaison between the Bureau of Fiscal Services, Bureau of Facilities, New York City Comptrollers Office and the Mayors Office of Contract Services to determine and monitor PLA eligibility for upcoming procurements.</t>
  </si>
  <si>
    <t>‚¿	Working knowledge of FMS  ‚¿	Excellent written and verbal communication skills  ‚¿	Strong analytical skills  ‚¿	Knowledge of New York City's Accounting Directives  ‚¿	Proficient in excel</t>
  </si>
  <si>
    <t>‚¿	Knowledge of Microsoft Word, Excel, Outlook and Access. ‚¿	Office experience necessary, as well as demonstrable background dealing with members of the public. ‚¿	Excellent oral and written communication skills.  ‚¿	History of volunteerism, such as service in the AmeriCorps or Peace Corps, is viewed favorably.</t>
  </si>
  <si>
    <t>Current City Employees: Apply via Employee Self-Service (ESS).  Go to Recruiting Activities‚¿ Careers Search Job ID#   Non-City Employees/External Candidates: Apply via NYC Careers. Go to www.nyc.gov/careers ‚¿ Job Search External Candidates External Applicant NYC Careers Site  Search Job ID#   NOTE: ONLY THOSE CANDIDATES UNDER CONSIDERATION WILL BE CONTACTED  AN EQUAL OPPORTUNITY EMPLOYER Special accommodations will be provided for disabled applicants.</t>
  </si>
  <si>
    <t>Technical Director, Faƒ§ades &amp; Local Law</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</si>
  <si>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delivers information and technology solutions that the Agency needs to achieve results.  The individual in this role should be self-motivated and capable of working independently as well as within a team. The selected candidate‚„s responsibilities will include, but are not limited to:  5 or more years of experience in an agency or enterprise development environment developing   Web applications using C# .Net. UI/UX Skills. Extensive JavaScript skills. Extensive front end development experience. Thorough understanding of CSS/HTML and modern page layout techniques.  Experience integrating with 3rd party API‚„s (REST, SOAP) and parsing/transforming JSON/XML. Solid web debugging experience (Chrome/Firefox dev tools) and cross-browser testing. Familiarity with web standards and best practice. Experience with source/version control software, TFS preferred.</t>
  </si>
  <si>
    <t>‚ Full stack developer with WCF, Web API and MVC. Entity Framework. ASP .Net Web forms development is a plus. Web usability and accessibility. Web security, logging and exception handling. Web mobile design and development. Experience in Bootstrap, jQuery, jQuery Mobile, HTML5, CSS3. Strong troubleshooting skills and attention to detail. Experience working with distributed SQL databases and diverse information sources. Experience with prototyping or wire framing tools. Experience using Visual Studio 2012+.</t>
  </si>
  <si>
    <t>The Bureau of Environmental Planning and Analysis within the Office of Ecological Services is seeking a Green Infrastructure Analyst to oversee urban green infrastructure operation research and development, develop cost benefit analysis, stormwater flow monitoring and capture efficiencies, perform opportunity analyses and mapping for green infrastructure installations and assist in the oversight of green infrastructure co-benefits analyses.  Under supervision with latitude for independent initiative and judgment, the selected candidate will assist on a variety of moderate technical duties directly related to the review and development of innovative and sustainable green infrastructure initiatives as outlined in PlaNYC, the Jamaica Bay Watershed Protection Plan and the NYC Green Infrastructure Plan.  The selected candidate will work with agency staff and provide written interpretive findings of these analyses that promote innovative green infrastructure for sustainability and enhanced function; assist in the development and dissemination of this information at seminars and for environmental journals; work with City, State and Federal agencies and the academic scientific community to share data to evaluate and resolve technical issues related to the Department‚„s green infrastructure program.   The ideal candidate is keenly aware of applicable green infrastructure technologies and innovations in the industry which may affect their use in ultra-urban environments and coordinates and shares this information with other Department divisions, bureaus or offices, as well as, other agencies, departments or public or private groups.  Assist in the development and implementation of special green infrastructure research projects relevant to the Department‚„s mission and prepare technical papers and reports on findings.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</si>
  <si>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person.We exist to provide answers in support of families, victims and community during times of profound need.     The core values of the OCME are to put the mission of the agency first, to be truly dedicated and to have integrity in every aspect of our professional life. The Deputy Commissioner for Administration reports to the Executive Deputy Commissioner of Administration and Finance. The Deputy Commissioner is responsible for direction, oversight and coordination of multiple support departments including Human Resources, Procurement, Materials Management, Contracting and Facilities. The OCME is a facilities based organization with a number of laboratories and morgues. The oversight of all facilities is the responsibility of the Deputy Commissioner.  The primary function of this position is to support Agency program operations and ensure that human capital resources, contracts, facilities and other resources are managed effectively in pursuit of agency goals and our public mandate.  The incumbent ensures that the Agency complies with all City, State and Federal guidelines for procurement, contracting and building reporting and is very knowledgeable with the City‚„s budgeting process. The Deputy Commissioner for Administration has extensive experience and knowledge of how the City works and has an established network of city agencies including MOCS, the Comptrollers, and OMB. The Deputy Commissioner is an expert project manager, and able to oversee multiple and complex projects and interacts with other NYC agencies in a fast-paced, pressure-filled environment.    Duties will include but are not limited to the following:    The Deputy Commissioner provides  strategic and operational leadership to Procurement Department, inclusive of Contracts, Purchasing and Materials Management   The D/C Supports the Executive D/C to provide advocacy within Mayoral agencies and City Council and to prepare testimony, including that for legislation affecting the OMCE.  The D/C supports the Executive D/C to develop and execute agency capital projects including overseeing the design and construction  of new facilities   The D/C is  responsible to ensure that all the laboratories and morgue facilities  are appropriately maintained and resourced with staff and materials and  in compliance with all City building codes   The D/C will advise, support and collaborate with ACCO on agency initiatives for highly complex and/or long term projects  Possess familiarity with Federal, State and local legislation in support of Citywide procurement practices;   Knowledge of City guidelines for OTPS expenditures, reporting requirements, delegation of authority, process for vendor selection and responsibility;  The D/C will advise, support and collaborate with the A/C of Human Resources to ensure that Personnel actions, policies and procedures comply with EEO, Civil Service and legislative requirements and mandates;  Ensures coordination between administrative and fiscal/finance functions  Coordinates with all programs and program managers/executives  Other duties as assigned.</t>
  </si>
  <si>
    <t>A Commercial Driver‚„s License valid in the State of New York</t>
  </si>
  <si>
    <t>Performs essential administrative functions that are critical to the day-to-day operation of the Division.  Specific duties include but are not limited to:      Tracks outgoing notices of appeal:  tracks the preparation, service and filing of notices of appeal;  coordinates with Division Chief or designee, trial attorney and the Practice Unit to ensure that Notices of Appeal are timely prepared, served and filed and then duly entered in Law Manager.     Maintains the Division‚„s electronic database:  Using Law Manager and FileSite, creates and maintains electronic case files and an Appeals electronic Brief Bank.    Case assignments:  Tracks assignment of new appeals and motions to appeals‚„ teams according to the Division‚„s rotation system and rules.        Mail and email:  Using Law Manager and other tools to identify and keep records of Appeals‚„ incoming briefs, documents, and other materials ‚€œ and their  subsequent distribution to assigned attorneys, outside divisions/agencies, or (if unassigned) the Division Chief or designee.      Inquiries:  Answers phone, in-person and email inquiries from Law Department personnel, city agencies, opposing counsel, courts and the public about Division matters.     Statistical Reports:  Performs monthly and annual tallies of assigned cases ‚€œ by types, trial divisions, and appellate courts ‚€œ as well as win/loss tallies by court.    Division Liaison:  Frequently interfaces with those divisions handling their own appeal matters, as well as Tort and Family Court liaisons.  Regularly troubleshoots issues and coordinates work with Facilities, Operations and IT units, among others.    Coordinates and supervises division projects:  At the direction of the Division Chief or Supervising Attorney, coordinates with division secretary, team leaders, and the Practice Unit on various special projects.    File room:  Maintains the files of all unassigned appeals from the current and recent years that have not been perfected.          Archiving:  Assists attorneys in archiving closed files and, on an as needed basis, retrieving files from archives.</t>
  </si>
  <si>
    <t>The Department of Environmental Protection‚„s (DEP) Bureau of Environmental Planning and Analysis (BEPA) is a seeking a mid-level  engineer  to perform professional engineering work on large priority projects to help support the Mayor‚„s Community Parks Initiative (CPI) and the agencies goals in implementing green infrastructure practices.  Under general direction, this position encompasses the assisting in the planning, design and construction of various Low Impact Development construction projects of varying degrees of difficulty, responsibility and complexity.  The successful candidate will assist in the development of schedule, cost estimates and management reports, on a variety of civil engineering design and related construction projects.   The position expects a candidate that is sincerely interested in integrating ecology and sustainable civil engineering designs on a variety of public projects.   The scale of projects varies from stormwater management design on local scales and to the development of integrated ecological restoration and engineering design of restoration projects. We are looking for a hardworking and motivated individual with technical knowledge in stormwater management and low impact development design.    Primary responsibilities would include assisting a senior engineer in developing stormwater management retrofit design plans (site and structural),  Low Impact Development (LID) and Environmental Site Design (ESD) assessment and design, creating site specific conceptual  design through fully biddable construction documents,  applying ecological principles to the resolution of challenges posed by the built environment, preparing specifications and cost estimates, construction bid support and construction inspection.</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</si>
  <si>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approved by a State‚„s Department of Education or a recognized accrediting organization and five years of experience as described in ‚Å“1‚ above; or  3. A four-year high school diploma or its educational equivalent approved by a State‚„s Department of Education or a recognized accrediting organization plus any combination of college education and/or experience described in ‚Å“1‚ above to make up the equivalent of five years of education and experience. One year of experience credit will be given for (a) each 30 semester credits of college education leading to a bachelor‚„s degree from an accredited college in engineering, engineering technology, architecture, architectural technology, landscape architecture, business administration or public administration; (b) a Masters degree from an accredited university in one of the disciplines described in ‚Å“1‚ above; or (c) a valid New York State license as a Professional Engineer, Registered Architect, or Registered Landscape Architect.  Experience which is primarily of a design nature is not acceptable towards meeting the qualification requirements.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</si>
  <si>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MS in environmental engineering, watershed planning, environmental sciences, natural resources‚„  Experience with AutoCAD and GIS  Strong written and oral communication skills  Unwavering environmental ethic.  LID &amp; ESD experience  New York State Professional Engineering License strongly preferred.  4 to 8 years of full time Civil Engineering design experience.    Experienced in the planning, layout and details of contract drawings, specifications, shop drawing review, field inspections and investigations.   Proficient in Civil 3D as well as AutoCAD, Microsoft Word and Excel applications.</t>
  </si>
  <si>
    <t>The mission of Bureau of Sexually Transmitted Disease Control is to promote sexual health  and reduce impact of sexually transmitted infections in NYC. To achieve the these goals, we provide: -direct clinical services; monitordisease trends; partner with community groups, private providers and other agencies; perform outreach; provide education; conduct research and develop polices to improve sexual health and wellness.    You will be obtaining genital blood, and other specimens, and performing lab tests as required;    -- performing quality control testing and preventive maintenance, recording results and documenting untoward occurrences and taking corrective actions;     --preparing accession records, recording patients‚„ lab reports, charts and other reports and recording information required by the program;     --complying with health, safety, and all other policies and procedures of the Bureau;    -- maintaining lab supplies and reagents; participating in QA and proficiency testing and inspections; assisting the STD Control Laboratory Director and Laboratory Microbiologist Level II, in orienting new Laboratory Microbiologist Level I employees and assisting in demonstratingand showing procedures; communicating regularly with Laboratory Microbiologist Level II, clinicians and physicians-in-charge for technical matters, with Clinic Managers for administrative matters, and with the STD Control Laboratory Director about unusual occurrences, technical and administrative problems.</t>
  </si>
  <si>
    <t>1. A baccalaureate degree from an accredited college or university, accredited by regional, national, professional, or specialized agencies recognized as accrediting bodies by the U.S. Secretary of Education and by the Council for Higher Education Accreditation (CHEA) with a major in the biological, chemical, or physical sciences or medical technology, and one year of experience as a microbiologist performing at the technician or higher level in a clinical or environmental laboratory setting; or  2. An associate degree in medical technology, or sixty college credits from an accredited college or university, accredited by regional, national, professional, or specialized agencies recognized as accrediting bodies by the U.S. Secretary of Education and by the Council for Higher Education Accreditation (CHEA) including six credits in mathematics and six credits in either chemistry or biology  and three years of experience as described in ‚Å“1‚ above; or  3. A four-year high school diploma or its educational equivalent approved by a State‚„s Department of Education or a recognized accrediting organization plus any combination of college education and experience described in ‚Å“1'' or ‚Å“2‚ above to make up the equivalent of five years of education and experience. One year of experience credit will be given for each 30 semester credits of college education which includes at least 3 credits in mathematics and at least 3 credits in either chemistry or biology. However, all candidates must have at least one year of acceptable experience as described in ‚Å“1‚ above.</t>
  </si>
  <si>
    <t>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</si>
  <si>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The Assistant Project Manager will provide support to Project Manager(s) in preparing Project Management Plans, executing front line management of construction contracts, monitoring reporting systems and ensuring prompt payments to contractors.  Responsibilities include, but are not limited to the following:      1.  Assist in management of contracts through all project phases ‚€œ design, procurement, construction, and closeout.   2.  Monitor job phases to ensure compliance with timeliness and all contract deliverables.   3.  Assist Project Manager with submissions, sub-contractor approval process, payments, RFIs, schedules; identify front loading of schedules and schedule of values.  4.  Maintain comprehensive project history files per HUD requirements and assists in audit of contracts by HUD or other stakeholders.   5.  Coordinate meetings with external stakeholders.    6.  Coordinate project schedules with team.  7.  Prepare project correspondence and reports; respond to inquiries.  8.  Review final design documents and submit documents to Cost Estimating Unit.   9.  Prepare request for bid package.    10. Attend bid openings and advise Project Manager on responsiveness of bidders; assist in bid comparison, recommendation to award process and review of Board Resolutions.   11. Debrief project team prior to contract award.   12. Visit field sites to assist in resolving design and/or construction issues as required.   13. Obtain all required external approvals, i.e. Certificate to Proceed, to ensure proper funding is in place; follow up on funding approvals, State and/or City funded projects.  14. Coordinate with Property Management, Violations Unit and other external stakeholders as needed.      NOTE:   Employees serving in the title of or who meet the qualification requirements for Construction Project Manager will be considered.</t>
  </si>
  <si>
    <t>Reporting to the Scheduling Manager, with some latitude for independent judgment, the Planning and Program Scheduler is responsible for preparing high-level project schedules from project inception to construction completion.  The successful candidate will also add scheduling details and milestones as the project develops further through its life cycle.  Responsibilities include, but are not limited to the following:  1.  Prepare high-level Project Master Schedules from project inception to construction completion for every project in NYCHA‚„s Five-Year Capital Plan. 2.  Continue to develop and refine schedules during all phases of design, construction and project closeout. 3.  Reconcile and approve high-level conceptual schedules between Project Charters and Project Management Plans. 4.  Assist Project Managers in reviewing construction contractor‚„s detailed project schedules. 5.  Monitor, track, and report on progress of project schedules. 6. Conduct time impact analyses. 7.  Identify and advise management on various types of potential delays and prepare recovery schedules.   NOTE:   Employees serving in the title of or who meet the qualification requirements for Construction Project Manager will be considered.</t>
  </si>
  <si>
    <t>The Department of Environmental Protection (DEP) is the largest municipal water utility in North America, with more than 6,000 employees. DEP‚„s vision is to be the safest, most efficient, cost-effective, resilient, and transparent water utility in the nation.   Our mission is to protect public health and the environment by supplying clean drinking water, collecting and treating wastewater, and reducing air, noise, and hazardous material pollution.   The values we embrace in doing our day-to-day work are safety, service, support, transparency, innovation and sustainability.  Every day, DEP delivers more than 1.1 billion gallons of water to nine million New Yorkers, and treats more than 1.3 gallons of wastewater.  The department manages one of the largest construction programs in the region.  $11 billion of work is currently under construction and another $3 billion of work is in the planning and design stages.      The NYC Department of Environmental Protection is seeking to fill the position of Deputy Commissioner of the Bureau of Engineering Design &amp; Construction (BEDC).  The Deputy Commissioner of BEDC is responsible for the leadership of all activities of the Bureau, directing eight BEDC Sr. Leaders whose consultants and in-house staff execute capital projects consistent with bureau project delivery and construction management procedures.  The selected candidate must have extensive experience in capital program delivery with an emphasis on scope, schedule, and budget management throughout the project life cycle.  The ideal candidate will demonstrate extraordinary leadership abilities and extensive experience in building partnerships, facilitating collaboration and supporting teamwork.        The mission of the Bureau of Engineering Design &amp; Construction (BEDC) is to translate the environmental policies, programs and needs of the City into specific projects which are advanced through facility planning, design, and construction.  Under executive oversight, with wide latitude for the exercise of independent judgment, the Deputy Commissioner is responsible for the direction of all activities of the bureau, overseeing Sr. Level Managers whose consultants and in-house staff advance various programs including: Third City Water Tunnel, Rondout West-branch Bypass Tunnel, Water for the Future Program, Catskill/Delaware UV Facility, Sewage Treatment Plant and Pumping Station Upgrades &amp; Expansions, Landfill Remediation, Croton Water Filtration Plant, Upstate Watershed Treatment Plants, Dams, Roads, Bridges &amp; Facilities. The selected candidate will also direct various personnel engaged in the following activities; consultant selection and contract preparation; environmental health &amp; safety, personnel administration; capital and expense budget preparation and management, and procurement.</t>
  </si>
  <si>
    <t>The Division of Financial Services is seeking a Finance Project Manager, who will be a member  of the Finance Executive Team, to coordinate and execute the planning, management, and operationalization of IT initiatives for the Division and to work closely with ACS IT to ensure communication of Division technical needs and requirements as projects are developed and implemented.  Projects will include administrative, Child Welfare and Child Care systems including the implementation of the Child Care Time and Attendance system.  The Project Manager will be responsible for working with Finance Division managers and staff; act as liaison to ACS IT; and work closely with ACS program areas on the planning, management and implementation of IT systems to support the financial operations of the Finance Division.  Responsibilities will include, but not be limited to: 	Establish a process for working with Finance and program area managers to plan and prioritize Division/program system needs and present findings to DFS Executive Management and IT; 	In conjunction with Finance and IT team members, research and identify existing products, systems, consultants and resources to determine Division strategic plan for IT development 	Develop appropriate governance structure to support each initiative, as appropriate, and provide oversight and support to ensure that initiatives remain on-track through development and implementation including the scheduling and facilitating of management and team meetings; 	Conduct and document business process reviews and redesign assessments of financial operations developing ‚Å“as is‚ and ‚Å“to be‚ documentation; 	Act as project liaison for ACS IT and clearly communicate user requirements into IT system specifications; 	Work with Division staff and IT to ensure that the testing of newly developed or purchased applications and ensure that systems meet user needs; 	Develop requirements for reports to meet the operational and management needs of the Division; 	Report regularly to Division Executive Management on the progress of key initiatives; 	Coordinate the review and prioritization of Division requests for enhancements and system upgrades ; 	Development and delivery of ACS user and contract provider training, manuals and documentation.</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</si>
  <si>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</si>
  <si>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‚Å“1''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</si>
  <si>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The preferred candidate should possess the following: A Bachelor‚„s degree in a related IT field; 3+ years experience in a specialized role that includes implementation, support, and maintenance of large scale n-tier web applications; 3+ years hands-on experience with large scale data warehouses and analytics products; 3+ years of Relational and dimensional database experience; 3+ years PL/SQL experience; extremely proficient; 3+ years experience in business intelligence; performance tuning experience; data modeling experience; knowledge of HTML, XML and CSS and scripting; experience with MS SQL reporting; experience utilizing SAP business objects products for reports and administrating business object environment; knowledge of the implications of developing for high-availability clustered environments; experience MS SQL Reporting Services; experience with UNIX shell scripting; strong knowledge of server and application architectures; ability to work in cross functional teams to provide the best solution; strong customer and quality-focus; sound problem resolution, judgment, and decision-making skills; ability to work directly with customers to elicit and document reporting requirements; ability to develop clear and actionable reporting specifications based on these requirements; demonstrated experience working with technical and non-technical staff; outstanding collaboration and team building skills; strong written and verbal communication skills; excellent analytic, organization, presentation and facilitation skills; experience with WebLogic cluster environment; Database experience with MS SQL; experience with MS IIS Web Server and other J2EE application server such as Tomcat, JBOSS, WebSphere; and the ability to handle multiple tasks under tight deadlines.</t>
  </si>
  <si>
    <t>The Operations Manager is responsible for the day to day management of the assigned secure juvenile detention facility during an assigned tour which includes direct oversight of Group Services, Security, and coordinates all related support services.  Specific duties include: 	Manage the overall operation of the assigned tour (7:00 AM-3:00 PM, 3:00 PM-11:00 PM, 11:00 PM-7:00 AM) of the secure detention facility by planning, monitoring, and evaluating the ongoing programs relating to the supervision, conduct and order of the juveniles in care. 	Evaluate current practices and policies around various operational issues that impact on safety and security for staff in all titles and residents within secure detention; assess and evaluate their shift‚„s critical areas where they will formulate policies based on identified operational needs to better manage secure detention. 	Direct facility-specific functions regarding the selection, hiring, transfer, and related duties for Associate Juvenile Counselors, Juvenile Counselors, Supervising Special Officers, and Special Officers, working closely with the Executive Director of Compliance and Control and collaborating with ACS Personnel Administration as required. Collaborate with Labor Relations regarding labor/management issues and the impact of new policies and procedures with regard to collective bargaining. 	Manage the facility security operations to ensure the proper care, safety, and security of the residents and monitor the resident census. 	Manage and coordinate the programs including administrative duties relating to fiscal, personnel, food services, property management, plant management, and housekeeping of the secure facility. 	Coordinate program services including education, recreation, medical, and social services to ensure that programs are implemented to meet the needs of the residents. 	Conduct individual and group conferences with staff concerning the interpretation and implementation of agency policies and procedures, including techniques to be used in addressing behavioral and adjustment issues, and develop staffs‚„ skills in observing, recording, and addressing these issues. 	Manage staff scheduling and deployment with special attention to the use of overtime and absenteeism. 	Conduct investigations of child abuse allegations, critical incidents, and suicide attempts which occur while on duty which includes conducting interviews, viewing videos, preparing managerial reports and submitting corrective action plans to the Executive Director within 24 hours of occurrence. 	Establish and maintain a managerial system of control to ensure effective program operations. 	Serves as a liaison with court administrators, as well as federal, state, and city regulatory agencies. 	Provide coverage for facility operations in the absence of the Director of Operations. 	Oversee, monitor, and resolve Citytime related issues.  Note: Shift managers may be assigned to work based on the operational needs of the facility and will include holidays and weekends.</t>
  </si>
  <si>
    <t>Minimum Qual Requirements 1.	A baccalaureate degree from an accredited college, and four years of full-time satisfactory professional experience in group, community educational or institutional work involving juveniles; or at least eighteen months of which must have been in an administrative, managerial or executive capacity or supervising personnel performing group, community, educational or institutional work involving juveniles.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</si>
  <si>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	Minimum of 6-10 years of program management or community coordination experience 	Bachelor‚„s degree in management, government, or public policy preferred  	Experience working with client management or other tracking software 	Excellent communication, organizational, and managerial skills 	Long standing knowledge of the region he or she will be managing 	Disaster recovery and/or construction experience is preferred</t>
  </si>
  <si>
    <t>Under supervision of the Physical Needs Manager, the successful candidates will perform comprehensive technical tasks related to the formation of NYCHA‚„s Five Year Capital Plan.  Responsibilities include, but  are not limited to the following:                           1.  Conduct field visits and site surveys throughout the five NYC Boroughs to assist in developing scopes of projects and the physical needs of developments. 2.  Perform inspections to assist in determining which projects should be included in the Five-Year Capital Plan.  3.  Assist in reviewing and updating NYCHA‚„s physical needs assessment. 4.  Prepare condition assessment reports utilizing NYCHA‚„s standard CADD details and specifications. 5.  Perform project coordination. 6.  Contribute to multidiscipline teams to establish and ensure implementation of design standards for projects to be incorporated into the Capital Plan. 7.  Provide support during all phases of design and construction. 8.  May engage in assessments related to architectural and/or engineering systems, materials and construction methods for NYCHA‚„s physical assets. 9.  Coordinate with Cost Estimating and Scheduling staff during the preparation of conceptual project schedules and budgets.  NOTE:  A valid NYS Driver's License is required for this position; candidates may be required to travel throughout the five boroughs.</t>
  </si>
  <si>
    <t>Division of Economic &amp; Financial Opportunity (DEFO)    Mayor Michael R. Bloomberg and SBS are committed to encouraging a competitive and diverse New York City business environment by promoting the growth and success of minority and women-owned companies.  New York City‚„s Minority and Women-owned Business Enterprise (M/WBE) program is designed to help these historically underserved groups become more competitive.    JOB DESCRIPTION           The Account Manager will provide a range of supportive services to City agency purchasing personnel and private-sector prime contractors to help them comply with M/WBE utilization goals under Local Law 129.  The Account Manager will oversee a portfolio of several City agencies and will be responsible for the monitoring and oversight of the strategies which have been broadly laid out for agencies to increase M/WBE utilization.  The primary objective for the Account Manager is to help agencies increase the number and dollar value of contracts awarded to M/WBE at various contract levels.  Specifically, the Account Manager will seek to bring agencies into compliance with the Citywide utilization goals and other metrics used for measuring agency performance. Each account manager will be responsible for procurements of all sizes and methods for their respective agencies.  The Account Manager will report to the Director of Procurement Initiatives.    Account Manager Model  Each agency has very specific vendor requirements and needs, as well as obstacles to increasing M/WBE Utilization. The account managers will learn what is procured, by what method, how frequently, and how to get more M/WBEs participating in the process. The account manager will leverage their procurement contacts to work directly with program end users to identify needs and obstacles and create appropriate solutions.    The Account Manager‚„s responsibilities will include the following:  1.	Research agency procurement practices, requirements, in order to connect M/WBE firms with future procurement opportunities   2.	Work with the agency senior staff to implement strategies to increase M/WBE participation   3.	Introduce new M/WBE firms to agency staff   4.	Assist agency staff with tools to improve performance, including monitoring prime contractor performance relating to M/WBE subcontractor utilization goals   5.	Inform agency senior staff of their performance against goals on a regular basis   6.	Assist program and procurement staff with program implementation questions as they arise   7.	Produce  analysis of agency contracts and M/WBE program performance   8.	Coordinate resources for agencies as necessary, including networking events, training sessions, etc.</t>
  </si>
  <si>
    <t>‚	Excellent interpersonal and organizational skills. 	Excellent analytic and operational skills. 	Excellent writing and editing skills. 	Knowledge of government procurement processes and information systems desirable. 	Foreign language skills a plus.</t>
  </si>
  <si>
    <t xml:space="preserve">The New York City Department of Small Business Services (SBS) is a vibrant, client-centered agency whose mission is to serve New York‚„s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SBS continues to reach for higher professional standards through innovative systems, new approaches to government, and a strong focus on its employees.    NYC Business Solutions is a set of services offered by the NYC Department of Small Business Services to help businesses start, operate, and expand in New York City.  All services are offered at no cost and are available to businesses of any size and at any stage.  Services can be accessed through the city‚„s 7 NYC Business Solutions Centers, 6 Career Centers, and 3 Sector Centers located throughout the 5 boroughs.  In 2010, NYC Business Solutions provided services to over 10,000 business customers located throughout the five boroughs.    The Executive Director of Business Development will lead agency efforts to acquire new business customers and to increase the number of NYC Business Solutions services utilized by existing customers. The Executive Director is responsible for developing the business development strategy for all NYC Business Solutions services and ensuring effective implementation through the management of internal and external sales resources. The Executive Director will provide direct supervision to 3 Senior Account Managers and will oversee 16 sales teams in the field (70 total field staff).  The Executive Director will also lead the professional development program for all staff engaging directly with business customers and is responsible for collaborating with the NYC Business Solutions marketing team to improve brand recognition throughout the five boroughs.    Specific responsibilities include:     Develop and execute the Agency‚„s business development strategy for all NYC Business Solutions services    Identify business targets and coordinate sales efforts across sales teams to ensure efficient usage of system-wide resources    Manage sales teams to meet their quarterly and annual sales goals through quarterly business development planning meetings and regular check-ins    Directly supervise three Senior Account Managers and oversee approximately 70 field staff located at the city‚„s 7 NYC Business Solutions Centers, 6 Career Centers, and 3 Sector Centers    Track and analyze system sales activities using Oracle CRM On Demand    Collaborate with NYC Business Solutions and Workforce1 program management teams to link sales activity and service delivery    Identify and create sales tools that enable sales teams to more effectively sell NYC Business Solutions services    Design and implement the professional development program for all business facing staff   Develop curriculum and lead sales training sessions for new and existing staff  Organize and lead industry knowledge sessions with sector experts to deepen sales teams‚„ understanding of business prospects   Lead sector focused working groups to build industry expertise and  disseminate best practices across sales teams  Increase awareness of NYC Business Solutions Services throughout the five boroughs of New York City  Assist the marketing team to develop brochures, flyers, and advertisements to promote NYC Business Solutions services and events  Participate in panel discussions and deliver public presentations at events  Establish partnerships with non-profit organizations, government agencies, and the private sector to generate referrals for NYC Business Solutions services      Preferred Skills:  The ideal candidate will have demonstrated success developing and </t>
  </si>
  <si>
    <t>In addition to applying through this website,  also email your resume and cover letter including the following subject line:     Executive Director ‚€œ Business Development to: careers@sbs.nyc.gov       Salary range for this position is: $85,000 - $87,000 per year    NOTE: Only those candidates under consideration will be contacted.</t>
  </si>
  <si>
    <t>The selected candidate will be responsible for managing and prioritizing the implementation of the NYC Green Roof Tax Abatement (GRTA) as well as working on green infrastructure projects in DEP‚„s Office of Green Infrastructure.     Tasks related to the GRTA will include advising applicants toward successful timely completion of building permit and abatement application processes; performing post-construction and compliance period inspections of green roofs required by the abatement; and tracking permit applications for green roofs and other onsite green infrastructure installations on private development lots.  The selected candidate will review consultant‚„s design of onsite green infrastructure proposals and their code compliance.  The selected candidate should have experience with onsite GI practices such as green roofs, plan review, drainage analysis, soil mechanics, and an understanding of structural analyses and roof loadings.      The selected candidate will also conduct field Inspections and document construction of Green Infrastructure in Right of Way and on-site.  Duties related to green infrastructure include identifying potential locations for the construction of green infrastructure by hydraulic analysis, developing drawings, write specifications and prepare estimates of quantities.  The selected candidate will conduct field investigations for potential construction; manage design and construction projects; review or examine plans for the construction, demolition or alteration of structures to comply with the provisions of the law, rule, or regulation; check shop drawings; inspect construction operations by observing, checking and certifying the installation of materials/equipment and attests to equipment performance and tests and materials; engage in research, investigation, or studies related to the engineering functions or activities of the Office of Green Infrastructure.     The selected candidate will make presentations to and coordinate with other DEP Bureaus, City agencies, and local stakeholder and community organizations.</t>
  </si>
  <si>
    <t>The NYC Department of Environmental Protection (DEP) is one of the nation‚„s largest water and wastewater utilities, with 5,500 employees providing service to more than 8 million residents of New York City, and more than 1 million residents in Upstate New York.  In order to provide 1 billion gallons per day of world-class drinking water and keep the New York harbor waters clean by treating 1.3 billion gallons per day of wastewater, we purchase up to $200 million per year of chemicals, operating and maintenance services, and biosolids and waste processing.  We are creating a Strategic Sourcing office to transform the way we define and structure our operational needs, analyze the market, and interact with current and potential vendors for the goods and services we buy most frequently.      Reporting to the Chief Financial Officer (CFO), the Director of Strategic Sourcing will lead the planning, coordination, development and progress of strategic sourcing with the goal of achieving significant year-over-year reductions in the total cost of ownership (TCO) of goods and services procured while maintaining or improving product quality and vendor service levels by working closely with key stakeholders across the City and DEP to develop effective cost-reduction strategies and implementation plans, institutionalizing strategic sourcing across DEP and being directly responsible for the annual spending in these areas.     Specifically, the Director will:     Oversee the development and execution of strategies through the strategic sourcing process by guide strategic development for major commodities; overseeing the development of annual strategic sourcing plans; and communicating team progress with the CFO and senior business unit leaders.     Oversee the process to select and manage suppliers by driving relevant supplier selection and negotiating processes based on each commodity‚„s sourcing strategy; and establishing and maintaining relationships with the senior management of key suppliers.     Measure and track internal performance within each spend category by tracking forecasted vs. actual savings and budget impact for the portfolio of commodities and communicate performance; and managing the development of data dashboards.      Monitor strategy implementation by coordinating and communicating overall sourcing trends/ results of commodities to the CFO and business unit leadership.     Drive annual productivity improvements in each spend category by developing and ensuring the implementation of ideas to optimize total cost of ownership for spend categories within the portfolio.     Develop an expertise in the portfolio spend categories by remaining current with market trends through relationships with vendors, experts, and the market broadly.       Identifying/defining sourcing best practices both within and outside of DEP and ensuring that those best practices are widely adopted by DEP's business groups.     Integrate commercial mindset purchasing into core business processes by working actively with key stakeholders in operating business units..     Uphold internal and external policies, regulations and laws by maintaining a working knowledge of applicable laws, regulations and internal policies (e.g., code of ethics) or procedures; and developing and maintaining a close working relationship with DEP Chief Contracting Officer and citywide purchasing personnel.</t>
  </si>
  <si>
    <t>-  An MBA or other graduate degree potentially acceptable  -  Five plus years track record in a procurement organization  -  Applicable certifications  -  experience with/insights to assigned commodities (chemicals, services, and/or biosolids and waste)  -  Strategic ability to develop high-impact sourcing strategies   -  Proven thought leadership in previous roles  -  Proven analytical skills and use of those skills to define, understand and work through the   most critical issues   -  Strong negotiating skills   -  Thorough understanding of sales/marketing practices   -  Ability to develop actionable recommendations and implementation plans   -  Excellent communication skills (written and verbal)   -  Strong supplier relationship skills. Continuously, but constructively, demanding performance of suppliers   -  Outstanding cross-functional leadership skills; proven track record of being viewed as   credible by partner business units   -  Willingness to ‚Å“constructively dissent‚ and challenge senior management thinking on key   purchasing issues   -  Ability to get buy-in and commitment from both internal and external stakeholders</t>
  </si>
  <si>
    <t>Working in the Distribution Water Quality Operations Division, Field Operations Section, Queens, New York, the selected candidate will report directly to the Supervisor of Field Operations and will be responsible for assisting in the routine operation of the field section to ensure conformity with various State/Federal regulations and Quality Assurance (QA) goals. The Scientist (Water Ecology) will assist in the maintenance of various databases and validation tables in the barcode scanner, as well as coordinate electronic and hard-copy archiving. They will perform investigations and data 	analyses, record the results of analyses and/or investigations, review data and submit written reports as required, including the verification of field data from barcode scanner and field meters. They may perform routine preventive maintenance and repair on all field instrumentation for accurate water quality monitoring including accuracy checks of field instrumentation  and reagents, preventative maintenance and repair on autosamplers, and calibrations of all field instrumentation as per controlled documents.     The Scientist (Water Ecology) should have a strong knowledge of NYC‚„s water supply	system, proven track record calibrating, using and troubleshooting field meters. Strong written and communication skills are imperative. Familiarization with various computer programs, including ITScriptnet, Access, Excel, Word and ARC-GIS is preferable.     This position involves working a rotating five (5) day work week schedule, including weekend shifts performing compliance sampling throughout the five boroughs.     The candidate may also be required to assist in water quality emergency remediation and field investigations as needed.</t>
  </si>
  <si>
    <t>OCME seeks a candidate who will possess the technical skills listed and also the potential to exemplify this agency‚„s core values of ‚Å“Integrity, Dedication and putting the Agency First‚. Under the direction of the Deputy Director of Forensic Operations, oversees the quality assurance/control activities associated with Morgue operation under the auspices of the Office of Chief Medical Examiner (OCME).  Typical tasks include but are not limited to the following:  Oversees seven Forensic Operations Specialists staffing the five borough offices who perform the following:  Interfaces with borough Deputy Chief Medical Examiner and Administrator on Duty to perform gap analysis of forensic operations.  Develops SOPs.  Establishes and measures the effectiveness of quality control programs for borough mortuary operations.  Assures compliance with mortuary case intake and case release processes.   Maintains control over physical inventory of remains, including medical examiner cases and claim only cases.  Supervises case reconciliation process.    Reports any problems and suggests improvements as appropriate.  Prepares reports and keeps records.  Operates a motor vehicle.   Performs other duties as required.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</si>
  <si>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and at least one year of satisfactory full-time experience in criminalistics, forensic science or analytical chemistry or a satisfactory equivalent combination of education and experience, and at least 18 months of executive, managerial, administrative or supervisory experience.    2. In addition to ‚Å“1‚ above, all candidates must have one of the following:  a) Four years of experience gained as a Criminalist at Assignment Level I-B, II, III, and/or IV; OR  b) Four additional years of experience in criminalistics or forensic science, for a total of four years of such experience; OR  c) A satisfactory combination of education and experience totaling five years of experience, as described above.</t>
  </si>
  <si>
    <t>Thirty-five hours over a seven day period (8:30 ‚€œ 16:30); may work evenings and weekends.</t>
  </si>
  <si>
    <t>Candidates possessing a NYS Commercial Driver License, an Associate‚„s or Bachelor‚„s degree,bilingual in English/Spanish and experience with horticultural maintenance are desired. Must work flexible hours, nights and weekends as needed and possess strong organizational, communication and leadership skills.</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</si>
  <si>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‚Å“2‚ above; or    4. A combination of education and experience that is the equivalent of the course work and/or experience  described in ‚Å“1‚, ‚Å“2‚, and ‚Å“3‚ 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</si>
  <si>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1. Three years of full-time satisfactory experience as a mechanic, journey person or helper in the electrical trades, the mechanical trades, or the construction or maintenance of buildings; or  2. A satisfactory combination of education and experience that is equivalent to ''1'' above. Education may be substituted for experience on the basis that each one year of full-time training in the electrical, mechanical, or construction trades in a trade school or vocational high school approved by a State‚„s Department of Education or a recognized accrediting organization, may be substituted for six months of the experience described in ''1'' above. However, all candidates must have a minimum of two years of experience as described in ''1'' above.</t>
  </si>
  <si>
    <t>1.  A Motor Vehicle Driver‚„s License valid in the State of New York is required for these positions. This license must be maintained for the duration of the assignment.     2.  A Certificate of Fitness to Operate Air Compressors (A-35), issued by the New York City Fire Department is required for these positions. This certificate must be maintained for the duration of assignment.    3.  A Certificate of Fitness for Low Pressure Oil Boilers (P-99), issued by the New York City Fire Department, is required for these positions and must be obtained within six months of appointment. This certificate must be maintained thereafter for the duration of employment.</t>
  </si>
  <si>
    <t>The role of the Training and Documentation Manager is an essential position supporting both the IT and Systems Development areas within MIS.  MIS objective is to provide solutions to maximize the effectiveness of ACS‚„s processes and operations to support timely delivery of user-oriented and efficient computer services.  The Training and Documentation Manager position provides MIS with resources to ensure that the ACS user community can successfully make the transition to the benefits of the computer service deliverables.  The Training and Documentation Manager establishes and maintains the process for developing user documentation and training.  This task involves consideration of the project requirements, and includes:	Plan and coordinate activities related to technical writing and user training	Engage Client Relations Managers (CRMs) and Project Manager to determine approach for implementation support deliverables	Plan and manage resources	Ensure  the writing and training strategies adheres to standards	Monitor project milestones 	Report project progress to management team The Training and Documentation Manager is also tasked with developing strategies to integrate technology into training programs where appropriate, attending project meetings, managing staff time and leave, and preparing performance evaluations and contracts.</t>
  </si>
  <si>
    <t>5+ years previous training experience in both classroom and auditorium style settings; 5+ years  extensive experience with creating and editing user documents and training materials; strong written and verbal communication skills;strong analytical skills and strong attention to detail; demonstrated experience working with technical and non-technical staff; outstanding collaboration and team building skills; ability to manage multiple tasks under tight deadlines; proficient in Microsoft Office Suite (Access, Excel, Outlook, PowerPoint, Visio, Word); practical experience with RoboHelp , Photoshop, Camtasia Studio); Knowledge of New York City‚„s Automated Personnel System (NYCAPS) and the Statewide Training Automated Registration System (STARS)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</si>
  <si>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</si>
  <si>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Deputy Director of Audits and Accounts reporting to the Financial Management and Administration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ensure compliance with all applicable City Charter Regulations, Procurement Policy Board (PPB) Rules and Comptroller‚„s Directives; interact with all divisions regarding payment policies and procedures; establish standards and timeframes for internal document review and sign-off required for reimbursement of payments; ensure prompt payment for all goods and services other than payroll; perform all year-end closing and journal activities; act as liaison with the Comptroller‚„s Office and the Department of Finance; asist with both internal and external audits; and perform special projects and initiative‚„s as assigned.</t>
  </si>
  <si>
    <t>The Forestry, Horticulture, and Natural Resources Group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focuses on stormwater capture in priority Combined Sewage Overflow (CSO) tributary areas, primarily in the right of way.  This program within the Parks Department that is a partnership with the Department of Environmental Protection‚„s (DEP) Office of Green Infrastructure.  Our work with DEP focuses on stormwater capture in priority CSO tributary areas, primarily in the right of way.  This work not only improves the function of the city‚„s sewer system, it transforms grey space into green, providing New Yorkers with all of the commensurate benefits green space provides.    Major Responsibilities: 	Represent an agency in relations with City agencies, contractors, consultants, or their representatives, and the general public in matters relating to environmental engineering 	Engage in, or supervise the conduct of complex and important research, investigations, studies, or examinations related to the environmental engineering functions or activities of a department or agency. 	Prepare or supervise the preparation of the basic design plan, or significant and complex portions of the basic design plan, for major green infrastructure environmental engineering projects for the construction, remodeling, operation, maintenance, or repair of green infrastructure systems 	Makes interpretive detail sketches or layouts of intricate or fundamental portions or aspects of the basic design plan for environmental engineering projects as proposed or adopted, and prepares maps, designs, plans, contract and working drawings, estimates, contract specifications, and other technical specifications 	Approve or supervise the design, inspection, construction, demolition, and/or alteration of premises, installations, or apparatus to insure compliance with contracts, drawings, specifications, codes, resolutions, statutes, rules, and regulations 	Prepare reports on contracts and contract estimates, contract modifications and recommendations of award; participate in the development of proposals for green infrastructure engineering projects with regard to the public or private use of City property, the conduct of surveys, and the construction, operation or maintenance of green infrastructure structures 	When assigned in writing, may sign and seal engineering and other official documents</t>
  </si>
  <si>
    <t>(1) Four (4) years of full-time, satisfactory experience in civil engineering work; and   (2) A valid New York State Professional Engineer‚„s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‚Å“1''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</si>
  <si>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The OEHS Program Development &amp; Training Division seeks an E-Learning Content Developer to join the Remote Learning Team (RLT). Working in collaboration with RLT staff, the selected candidate will be responsible for planning and designing E-Learning modules as well as utilize programming and technical skill sets to ensure Shareable Content Object Reference Model  (SCORM) compliance for tracking purposes.  Specific tasks include, but are not limited to: content development, script writing and/or editing, design, narration, and uploading Computer-Based Training (CBT) programs to the Agency‚„s Learning Management System (LMS); maintain and update existing CBT modules; and collaborate with the Program Development and Training Division to create the tools, templates and processes that will support the development, configuration, customization and implementation of Computer-Based Training courses.     Typical duties will include, but not be limited to the following:      Work with Subject Matter Experts (SMEs) or conduct other research to develop CBT      course  content, design specifications, learning objectives, lesson topics, and learning      activities.     Storyboard, design, develop, and edit course content using instructional design principles,      research, and independent judgment regarding features such as layout, length, narration,     audio and video recording.    Create CBT courses using Articulate, Camtasia, Captivate, Flash, Adobe e-Learning Suite,       and HTML 5.     Codes program instructions in Flash or related software programs/authoring tools.    Develop and maintain SCORM compliant content, and other technical compliance     requirements as mandated by the City.  Documents computer systems and programs.    Collaborate to create the tools, templates, and processes that will support the     development, configuration, customization, and implementation of CBT programs.     Develop, test, and deploy courses within the Agency‚„s LMS system. Monitor and maintain      CBT courses in the LMS to ensure successful integration, functionality within the LMS, and      technical infrastructure.     Troubleshoot problems and coordinate solutions for technical issues with CBT      implementation.     Stay current in the use of technology to support learning and performance improvement.      Assists in writing procedure manuals.</t>
  </si>
  <si>
    <t>‚	Excellent online and print research skills 	Excellent writing skills 	Strong interpersonal skills  	Excellent organizational skills 	Excellent Computer programming/CBT development skills 	Proficient with SCORM applications 	Strong proficiency with MS PowerPoint  	Previous training experience, a plus</t>
  </si>
  <si>
    <t>Bureau of Environmental Planning and Analysis at the New York City Department of Environmental Protection is seeking a Stormwater Program Coordinator.  Under the general supervision of  the Watershed Planning and Modeling Director, the selected candidate will assist in management of the City of New York‚„s municipal storm water program in compliance with the State Pollutant Discharge Elimination System Municipal Permit - SPDES No.NY0287890 (MS4 Permit).  The ideal candidate shall have experiences in municipal storm water program development and management, inter-departmental coordination, preparation of MS4 Permit deliverables, review and oversight of water quality and erosion control related projects, consultant management, and general support on all storm water related issues.  Additional responsibilities will entail support  on administrative functions such as preparation of scope of works and cost estimates, budget tracking and coordination among Bureau sections and other DEP departments and city agencies.</t>
  </si>
  <si>
    <t>** OPEN TO PERMANENT PROCUREMENT ANALYSTS ONLY. YOU MUST CLEARLY STATE YOUR CIVIL SERVICE STATUS ON YOUR COVER LETTER.  ALL OTHER CANDIDATES WILL NOT BE CONSIDERED.      The mission of the Bureau of HIV/ AIDS Prevention and Control (the Bureau) is to prevent new infections and reduce morbidity and mortality among HIV-infected persons. The goals of the Administration Unit of the Bureau is to provide the necessary administrative support and coordination in the areas of contract administration; procurement; human resources management; fiscal administration; and contracts management to enable the program areas (HIV Prevention, HIV Care &amp; Treatment, HIV Testing, Housing, and HIV Epidemiology and Field Services Unit) to function effectively and efficiently in achieving their respective missions.    DUTIES WILL INCLUDE BUT NOT BE LIMITED TO:    --Development and management of complex contracts and purchases for City, State, and/or Federal grants.    -- Manage the lifecycle of a grant budget(s), including, but not limited to, development of grant application budget and associated documents for submission to funders; expenditure tracking; final financial reporting.    -- Manage tracking systems for Personnel Services (PS) and Other Than Personnel Services (OTPS), Prepare statistical and narrative reports on a regular basis.    -- Review and reconcile budget reports from the DOHMH‚„s multiple fiscal systems and proprietary tracking systems.    -- Analyze complex financial reports and fiscal data., Participate in planning, design and implementation of computer systems to track all aspects of grant budgets.    -- Act as liaison to other DOHMH offices in order to effectively execute budget activities, including: budget, claiming, internal accounting, grants.    -- Conduct ad-hoc reports or analysis as requested by the Assistant Director for Fiscal Administration and/or the Director of Administration.</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</si>
  <si>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‚Å“1‚ above; or  3. A four-year high school diploma or its educational equivalent and two and one-half years of satisfactory full time professional experience as described in ‚Å“1‚ above; or  4. A combination of education and/or experience equivalent to ‚Å“1‚, ‚Å“2‚, or ‚Å“3‚ above. College education may be substituted for professional experience under ‚Å“2‚ or ‚Å“3‚ above at the rate of 30 semester credits from an accredited college for 6 months of experience. However, all candidates must have at least a four year high school diploma or its educational equivalent and 6 months of the experience described in ‚Å“1‚ 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</si>
  <si>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plasterer‚„s apprentice, or training of a relevant nature acquired in a technical school or trade school or vocational high school approved by a State‚„s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</si>
  <si>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The Office of Collective Bargaining (OCB) is an independent, impartial governmental agency that resolves labor disputes between the City of New York and the City employees‚„ Unions.  OCB seeks a Clerical College Aide who will perform clerical and related work.    OCB‚„s College Aide will attend to the office‚„s reception desk, answering and routing telephone calls and directing visitors to the proper destination.  He or she will also perform clerical work in relation to records, files, invoices and reports using alphabetical and numerical procedures including data/control coding.    He or she will perform clerical operations in an assigned area, such as the filing of material and the searching of files for material difficult to locate.    He or she will also prepare reports requiring the selection of data from simple records or statistics, and check records for accuracy of information and for conformity with established policy and procedures.</t>
  </si>
  <si>
    <t>Click the ‚Å“Apply Now‚ button.  While we appreciate every applicant‚„s interest, only those under consideration will be contacted.  Do not email, mail or fax your resume to OCB directly.  No phone calls will be accepted.</t>
  </si>
  <si>
    <t>The Kings County District Attorney‚„s Office, located in the Metrotech area of Brooklyn, New York, is accepting applications for the position of Junior Intelligence Analyst in the Crime Strategies Unit.  The Crime Strategies Unit is comprised of senior assistant district attorneys and analysts. The unit gathers, verifies, and analyzes intelligence and data from numerous sources, including the New York City Police Department, in order to identify those individuals most intensely involved in criminal activity, especially shootings, in Brooklyn. The unit maps those areas of concentrated criminal conduct so as to more effectively and efficiently deploy law enforcement resources (including those of the office) to reduce violence and improve public safety. Lastly, the unit delivers targeted information to bureaus and units throughout the office, in order to assist them in making data-driven decisions regarding investigations, prosecutions, and defendants‚„ participation in alternative-to-incarceration programs.  Under general supervision, with latitude for independent initiative and judgment, the selected candidate will perform the following duties:  1. Analyze data on arrests and criminal complaints and provide daily summaries of criminal activity in various geographic regions to Assistant District Attorneys.  2. Gather and organize data related to high-priority criminal targets and create intelligence profiles and alerts on said targets.  3. Assist in short and long term complex investigations  4. Perform internet searches, mainly on social networking sites, for crime and gang information and download and categorize that information for use in future prosecutions.  5. Testify before the grand jury or at trial regarding downloaded and saved data; synthesize intelligence debriefings and provide updates of information within the Kings County District Attorney‚„s Office as well as to the New York City Police Department.  6. Gather data for inclusion in Crime Analysis Reports to be distributed to senior executives at the Kings County District Attorney‚„s Office ; Prepare various daily crime reports for the Crime Strategies Unit and others at the Kings County District Attorney‚„s Office.  7. Assist in the training of Assistant District Attorneys and analysts in the protocols and use of intelligence gathering techniques and data; perform related intelligence gathering functions as needed.</t>
  </si>
  <si>
    <t>The OEHS Program Development &amp; Training Division seeks an E-Learning Content Developer to join the Remote Learning Team (RLT). Working in collaboration with RLT staff, the selected candidate will be responsible for planning and designing E-Learning modules as well as utilize programming and technical skill sets to ensure SCORM compliance for tracking purposes.  Specific tasks include, but are not limited to: content development, script writing and/or editing, design, narration, and uploading Computer-Based Training (CBT) programs to the Agency‚„s Learning Management System (LMS); maintain and update existing CBT modules; and collaborate with the Program Development and Training Division to create the tools, templates and processes that will support the development, configuration, customization and implementation of Computer-Based Training courses. May also assist in videotaping and related tasks as well as editing clips for agency-wide use.  Typical duties will include, but not be limited to the following:      Work with Subject Matter Experts (SMEs) or conduct other research to develop CBT course      content, design specifications, learning objectives, lesson topics, and learning activities.      Storyboard, design, develop, and edit course content using instructional design principles,       research, and independent judgment regarding features such as layout, length, narration,       audio and video recording.     Create CBT courses using Articulate, Camtasia, Captivate, Flash, Adobe e-Learning Suite,       and HTML 5.      Develop and maintain SCORM compliant content, and other technical compliance      requirements as mandated by the City.     Collaborate to create the tools, templates, and processes that will support the      development, configuration, customization, and implementation of CBT programs.    Develop, test, and deploy courses within the Agency‚„s LMS system. Monitor and maintain     CBT courses in the LMS to ensure successful integration, functionality within the LMS, and     technical infrastructure.     Troubleshoot problems and coordinate solutions for technical issues with CBT      implementation.     Stay current in the use of technology to support learning and performance improvement.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</si>
  <si>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Deputy Director of Audits and Accounts reporting to Financial Services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verify output of data and make suggestions for improvement; prepare tracking reports for project managers and upper management to monitor budgeted amounts for projects; Troubleshoot technical issues and report technical problems for the Audits and Accounts database systems; Maintain and update the Audits and Accounts database system; ensure compliance with all applicable City Charter Regulations, Procurement Policy Board (PPB) Rules and Comptroller‚„s Directives; interact with all divisions regarding payment policies and procedures; establish standards and timeframes for internal document review and sign-off required for reimbursement of payments; track spending against task order; generate reports for funds expended under task orders and contract for the project, ensure prompt payment for all goods and services other than payroll; perform all year-end closing and journal activities; act as liaison with the Comptroller‚„s Office and the Department of Finance; assist with both internal and external audits; and supervise special projects and initiative‚„s as assigned.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</si>
  <si>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Office of Environmental Health and Safety seeks to hire an Associate Project Manager II to fill the position of EHS Compliance Systems Specialist, located in Flushing, New York.  Under general direction, but with latitude for independent action and judgment, the selected candidate will be responsible for planning, coordinating and directing the implementation and management of various centralized EHS tracking systems administered by OEHS. Tasks will involve handling every aspect of existing EHS tracking systems such as; Notice of Violence (NOV) tracking database, Employee Concern tracking database, Workplace Violence Prevention tracking database, Environmental Pollution Agency (EAP) ID# tracking, Legacy Action tracking system (LATS) as well as aspects of a new ‚Å“incident management &amp; reporting tracking database‚ which will be rolled out in the near future. Researching current methodologies as it applies to managing various EHS tracking systems.  The duties of the selected candidate will include;   *  Maintain management information system to provide data, and database updates, track     progress and generate periodic reports for metrics.   *  Periodic field visits to assist Program Director in conducting facility walk-throughs and      workplace violence related investigations.  *  Assist Bureau users of database with proper and efficient use of the tracking systems.   *  Assess EHS tracking systems and collaborate with the IT professional at OEHS to make     improvements that will increase the efficiency of the various tracking systems at OEHS.   *  Performs QA/QC on all entries made into the tracking systems, provide technical assistance     and with the assistance of IT professional at OEHS, perform periodic upgrades to the     tracking systems in order to accommodate new revisions made to policy documents     associated with database.   *  Develop appropriate user training modules for the various centralized EHS tracking systems.   *  Attend meetings, take notes and prepare minutes for periodic compliance systems group       meetings, workplace violence prevention task force meetings and other meetings that     involves the participation of the EHS compliance systems unit.  *  Assist Unit Director with EHS &amp; Workplace Violence (WPV) interviews and investigations     when necessary.</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</si>
  <si>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approved by a State‚„s Department of Education or a recognized accrediting organization and five years of experience as described in ‚Å“1‚ above; or  3. A four-year high school diploma or its educational equivalent approved by a State‚„s Department of Education or a recognized accrediting organization plus any combination of college education and/or experience described in ‚Å“1‚ above to make up the equivalent of five years of education and experience. One year of experience credit will be given for (a) each 30 semester credits of college education leading to a bachelor‚„s degree from an accredited college in engineering, engineering technology, architecture, architectural technology, landscape architecture, business administration or public administration; (b)  a Masters degree from an accredited university in one of the disciplines described in ‚Å“1‚ above; or (c) a valid New York State license as a Professional Engineer, Registered Architect, or Registered Landscape Architect.  Experience which is primarily of a design nature is not acceptable towards meeting the qualification requirements.	     For placement into Assignment Level II,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For placement into Assignment Level III,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</si>
  <si>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Attorneys in the Corporate Affairs Division perform sophisticated transactional legal work covering a broad array of subject matter, including drafting and negotiating significant/intricate contracts and handling pre-litigation construction claims.  Responsibilities include, but are not limited to the following:    1.  Draft, negotiate and/or review contracts, solicitations, requests for proposals, board resolutions, opinions of counsel and letters of award.  2.  Advise program units on procurement issues based on federal regulations and New York City Housing Authority's (NYCHA‚„s) contract procedure regulation.  3.  Analyze and resolve pre-litigation construction claims.  4.  Perform legal research.  5.  Perform related duties.    The selected candidate is required to maintain confidentiality regarding all NYCHA proceedings.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</si>
  <si>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general supervision, performs responsible supervisory work or difficult and responsible work, in civil engineering for planning, design and construction projects pertaining to on-site stormwater management, sewer conveyance, and stormwater discharges. The selected candidate will support the Bureau‚„s work in green infrastructure demonstration projects within the municipal separate sewer system areas including parks, schools, right of way and other public properties.  The candidate will assist in planning, coordination, implementation and assessment of green infrastructure demonstration projects in southeastern Queens as well as other  in other priority MS4 waterbodies.  Work includes: planning and design activities; code compliance; NPDES, SPDES, and MS4 permit compliance; development or review of SWPPPs; engineering studies; and site inspections and investigations. Daily tasks include: development of stormwater management designs including stormwater BMPs and green infrastructure; preparation of plans and specifications for site work during and post construction including site preparation, erosion and sediment control, grading, paving, yard piping, and drainage; complex engineering and design research, investigations, studies and calculations; site-specific recommendations for stormwater management and pollution prevention practices; preparation of scopes of work and requests for proposals; review and interpretation of geotechnical investigations and surveys.  Coordinates work with consultants, other disciplines within BEPA, other Bureaus within DEP, and other NYC agencies regarding technical resolutions and project development, status, and delivery. Provides engineering judgment on job sites as needed.  Resolves issues with all pertinent stakeholders, with proper justification.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</si>
  <si>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the Upstate New York, and we collect and treat an average of 1.3 billion of wastewater per day.  The Office of Environmental Health and Safety, EHS Program Development &amp; Training Division seeks an E-Learning Content Developer to join the E-Learning Unit.  Working in collaboration with other unit staff, the selected candidate will be responsible for planning and designing E-Learning courses, as well as utilize programming and technical skill sets to ensure SCORM compliance for tracking purposes.  Specific tasks include, but are not limited to: content development, script writing and/or editing, design, narration, and uploading Computer-Based Training (CBT) programs to the Agency‚„s Learning Management System (LMS); maintain and update existing CBT modules; and collaborate with the Program Development and Training Division to create the tools, templates and processes that will support the development, configuration, customization and implementation of Computer-Based Training courses. May also assist in videotaping and related task as well as editing clips for agency-wide use.   Typical duties will include, but not be limited to the following:    Work with agency-wide Subject Matter Experts (SMEs) or conduct other research to      develop CBT course  content, design specifications, learning objectives, lesson topics,      and learning activities.   Storyboard, design, develop, and edit course content using instructional design principles,     research, and independent judgment regarding features such as layout, length, narration,    audio and video recording.  Create CBT courses using Articulate, Camtasia, Captivate, Flash, Adobe e-Learning Suite,      and other programs as needs and technologies change.   Codes program instructions in Flash or related software programs/authoring tools.  Develop and maintain SCORM compliant content, and other technical compliance    requirements as mandated by the City.  Documents computer systems and programs.  Collaborate to create the tools, templates, and processes that will support the    development, configuration, customization, and implementation of CBT programs.   Develop, test, and deploy courses within the Agency‚„s LMS system. Monitor and maintain     CBT courses in the LMS to ensure successful integration, functionality within the LMS, and     technical infrastructure.   Troubleshoot problems and coordinate solutions for technical issues with CBT     implementation.   Stay current in the use of technology to support learning and performance improvement.    Assists in writing procedure manuals.</t>
  </si>
  <si>
    <t>‚	Excellent online and print research skills	Excellent writing skills	Strong interpersonal skills 	Excellent organizational skills	Excellent Computer programming/CBT development skills	Proficient with SCORM applications	Strong proficiency with MS PowerPoint 	Previous training experience, a plus</t>
  </si>
  <si>
    <t>As the nation's largest provider of affordable housing, the New York City Housing Authority (NYCHA) owns and operates more than 178,000 apartments and serves more than a million New Yorkers. In May 2015, NYCHA released Next Generation NYCHA (NextGen NYCHA), the plan to address structural budget deficits and aging infrastructure by embarking on a strategic transformation to change how NYCHA looks, how it operates and how it is funded.    The Energy and Sustainability department stewards the NextGen NYCHA commitment to develop and implement a comprehensive sustainability agenda to reduce NYCHA‚„s energy and resource consumption and carbon footprint, improve resident health and wellbeing, and create environmentally friendly developments for NYCHA‚„s residents and the surrounding communities. Building on a 20-year track record of successful energy efficiency initiatives, the department will now expand its activities to support and champion a comprehensive and strategic approach to all areas of sustainability, including energy efficiency and management, water efficiency and management, waste reduction and management, and healthy and comfortable indoor environments.    The Deputy Director of Program Management will oversee project management, sustainability metrics, and reporting related to the NextGen NYCHA comprehensive sustainability agenda.  Specific duties shall include, but not be limited to the following:    1.  Manage the initiation, planning, and implementation of sustainability projects to make best practice the common practice throughout NYCHA‚„s Capital Projects Division.  2.  Manage the initiation and pre-development planning and coordination of energy and water efficiency, indoor environmental quality for moderate rehabilitation projects.  3.  Manage a close collaboration with the Community Programs &amp; Development Division to support sustainability initiatives led by and for residents, and benefiting the neighborhoods surrounding NYCHA developments  4  Lead a rigorous pursuit of impact measurement and performance data analysis.  5.Provide management oversight of project management and data analysis staff.      Please read this posting carefully to make certain you meet the minimum qualification requirements before applying to this position.</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</si>
  <si>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‚Å“1‚ above; or    3. A baccalaureate degree from an accredited college or university; or    4. A satisfactory combination of education and/or experience equivalent to ‚Å“1‚, ‚Å“2‚, or ‚Å“3‚ above.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</si>
  <si>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Reporting directly to the Communications Lead Supervisor and with latitude for independent initiative and judgment, the Communications Specialist will facilitate communication between OCME Forensic Operations personnel and relevant stakeholders reporting deaths to the OCME.  Typical tasks include but are not limited to the following:    Answers telephones and obtains vital information from law enforcement agencies, various medical facilities, funeral homes hospital nursing homes and the public.  Reviews for accuracy documentation submitted to OCME Communications Unit in support of report of death.  Accurately enters data into OCME's ‚Å“Case Intake‚ computerized data-base system.  Notifies Medicolegal Investigators of their assigned cases and all pertinent information necessary to investigate that case  Provides all pertinent information necessary to the Medical Examiner Transport Team to recover assigned cases.  Provides all pertinent information necessary to agency staff to support high profile and / or emergency operations.  Other duties as assigned</t>
  </si>
  <si>
    <t>SPECIAL NOTE  1. Selected candidates will be required to provide a DNA sample by swabbing.  2. Must be permanent in the Clerical Associate title in order to apply.  3. This position has been identified as ‚Å“essential.‚  During emergency events, ‚Å“essential‚ positions may require 24-hour availability.</t>
  </si>
  <si>
    <t>The New York City Department of Transportation (DOT) needs a Technical Lead (Ruby/Open Source Specialist) who has considerable expertise in Open Source architecture/solutions and excellent hands-on application development skills in Ruby On Rails, PHP, HTML5, MySQL, Linux and related technologies, to analyze requirement specifications, build application prototypes, perform high level system design, develop application modules, integrate/test/deploy vendor-developed codebase in quality assurance /performance/production environments and to lead/collaborate with DOT‚„s functional/technical/vendor teams to implement the next generation Sign Information Management System (SIMS). The new web-based, workflow-enabled asset management system will integrate signs, work orders, other work entities and internal/external datasets with City‚„s standard GIS map, and will replace the legacy mainframe-based STATUS sign management system. The Technical Lead should : Provide technical leadership for enterprise-level Open Source information technology efforts.Define application architecture, evaluate application stacks and integration options, document business volume metrics and build performance models.Define &amp; set standards for system architecture, design documentation, code review and traceability.Understand existing application architecture/design and perform application development according to design specifications and coding standards.	Perform high-level/detailed application and database design.Understand network design, security architecture and performance constraints.Apply technical knowledge to determine solutions and solve complex problems.Research, present and/or make recommendations on technical issues.Explore new ideas and initiatives that encourage innovation.Develop and integrate responsive design-based web applications using full stack Ruby on Rails 4.x with other Open Source technologies such as Ruby 2.x, RVM, HTML5, CSS3, JavaScript, LeafletJS, jQuery 1.x/2.x, DataTables, Bootstrap 3, AngularJS, BackboneJS, PHP, MySQL 5.6, PostgreSQL 9.x, Apache, Tomcat, Linux, Ubuntu 12, Redis and Memcache.Provide Business Intelligence metrics and reports using Jasper, Pentaho or BIRT.Maintain effective communications with business analysts and clients to identify needs and evaluate alternative business solutions with project management.Define and set standards/templates for unit/integration/performance test cases, and test matrices.Proactively initiate, develop, and maintain effective working relationships with team members.Work with client personnel to identify required changes.</t>
  </si>
  <si>
    <t>‚ BA/BS Degree or equivalent, in a technology related field or other degree preferred.8-12 years of total experience in object oriented design, development, testing and deployment of mission critical business applications, at least 7 of which are in a web/client-server environment.	6+ years of enterprise/solution/application architecture experience in designing medium-to-large scale business solutions and leading/mentoring technical teams.  8+ years of hands-on development experience with projects involving the full stack of Ruby on Rails 4.x with other Open Source technologies such as Ruby 2.x, RVM, HTML5, CSS3, JavaScript, LeafletJS, jQuery 1.x/2.x, DataTables, Bootstrap 3, AngularJS, BackboneJS, PHP, MySQL 5.6, PostgreSQL 9.x, Apache, Tomcat, Linux, Ubuntu 12, Redis and Memcache.Experience in business intelligence metrics and reports using Jasper, Pentaho or BIRTExperience in build and integration with RESTful or SOAP-based APIs.Experience with configuration management, continuous integration, version control, testing and document management with Open Source tools such as GIT/GITHUB, RSpec, Silk Test, PivotalTracker and Jira.Must be flexible and willing to undertake a wide variety of challenging tasks.Experience in all phases of SDLC and standard SDLC methodologies such as Waterfall, RUP, Agile/SCRUM to deliver client solutions.Experience in UML/Rational tools or other design tools.Strong analytical, decision-making and problem solving skills.Good communication, presentation and leadership skills.Team player who can establish excellent working relationships with peers and other teams.Ability to work on multiple projects as team lead.Ability to understand business requirements and estimate for delivery commitments.Utilize application development environments, tools and methodologies across multiple platforms.Experience using Microsoft Office Applications.</t>
  </si>
  <si>
    <t>The mission of Forestry, Horticulture, and Natural Resources is to protect, restore, expand and manage New York City‚„s natural spaces and green infrastructure.  The division is responsible for citywide urban forestry, ecological and horticulture initiatives.     Under general supervision, perform advanced professional forestry functions in the field and office; perform related work.  Enforce Parks Department standards for tree pruning, removal, planting and replacement.  Assess work to be done by contractors; engage in directly and supervise employees involved in professional forestry activities.  Consult with engineers, developers and contractors on a regular basis throughout projects.  Schedule and supervise field surveys and inspections to assess the conditions of trees for health, structure, insect and disease.   Compile and manage street tree planting contracts.  Survey sites for planting potential and make decisions regarding species selection and site design.  Inspect and tag trees at local nurseries.  Perform post-planting field inspections and inspect trees   Respond to citizen inquiries and maintain working relationships with community boards, community groups and officials within and outside of the agency.  Coordinate community-based greening efforts and lead tree stewardship workshops.  Examine other agency and permit applications to assess impact on trees and landscapes and/or issue tree planting permits.  Manage borough-wide tree database and track, monitor and produce reports on budgets, productivity, accomplishments and program status updates.</t>
  </si>
  <si>
    <t>1. A Master‚„s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or;  2. A Baccalaureate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one year of full-time professional experience in forestry or arboricultural work or;  3.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3 years of full time professional experience in forestry or arboricultural work or;  4. Education and/or experience equivalent to ‚Å“1'', ''2'', or ‚Å“3'' above; however, you must have a minimum of an Associate‚„s Degree to qualify for this position.    Driver License Requirement: By the time you are appointed to this position, you must have a motor vehicle driver license valid in the State of New York. Serious moving violations, license suspension or accident record may disqualify you. This license must be maintained for the duration of your employment.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</si>
  <si>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of Infrastructure Build Coordinators reporting to the IT Services Division. Responsibilities will include: Manage the day to day activities of a team of Infrastructure Build Coordinators responsible for ticket/project allocation, quality, metrics and reporting; work with management of other infrastructure, operational and engineering teams to ensure timely completion of given internal and agency projects; provide leadership and guidance in managing, monitoring, reporting and documenting build processes; attend regular meetings to ensure proper prioritization of scheduled projects to ensure timely delivery; ensure that objectives including build requests are met and business expectations are exceeded; review project requests with investigation and corrective action to improve service delivery to stated goals; review and report trend data to ensure stability, integrity, and efficient operations of services to meet service levels; ensure that systems, processes and methodologies are followed to provide effective service delivery; manage special operations projects and initiatives as assigned. The position‚„s responsibilities include commitment to and compliance with the City‚„s EEO policy.</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</si>
  <si>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Fellow will report to the Mayor‚Ëœs Office of Technology and Innovation (MOTI), providing oversight and support for the city s new top-level domain, .nyc, while also offering assistance to other City-wide technology initiatives. This role will oversee the newly developed DotNYC Commons, a forum for ensuring information about .nyc is communicated to stakeholders and new, well-formed issues arising within the community are elevated to the City for consideration and decision. The ideal candidate will have substantial technology and content strategy experience as well as a demonstrated track record utilizing technology to deliver change across large, complex organizations. The MOTI Fellow will work closely with the Director of Innovation, MOTI staff, City agency staff, and other key stakeholders.    Responsibilities will include: Guide the development and scaling of .nyc across City agencies and throughout community-based organizations in the five boroughs; manage the day-to-day operations, growth, and success of .nyc; provide extensive professional support, advice and assistance on high strategic technology initiatives; guide community outreach, public engagement, intergovernmental affairs, and partnerships related to the expansion of .nyc; provide thought leadership and develop strategies to advance the City s policy goals related to technology and innovation; represent MOTI on intra-agency wide tasks forces as necessary; leverage change management best practices to assist in determining areas where efficiencies can be gained through leveraging technology; and manage special projects and initiatives as assigned.      * This position has tenure of 3 to 6 months with a possibility of an extension.</t>
  </si>
  <si>
    <t>1. A masters degree from an accredited college with a major in business administration, public administration, urban planning, economics, urban affairs, marketing research, finance, or political science; or    2. A baccalaureate degree from an accredited college and one year of full-time satisfactory experience in one or more of the following:  a. business development, retention, expansion and relocation or assisting businesses in accessing public and private services and programs including workforce development; or  b. analysis of business records and documents to determine eligibility of businesses for programs and services; or  c. economic, market or site research and analysis for business and neighborhood development; or  d. facilitation and promotion of the film industry through the processing of various permits, marketing techniques and incentive programs; or    3. An associate degree or 60 semester credits from an accredited college and three years of full-time satisfactory experience as described in ‚Å“2‚ above; or    4. A satisfactory combination of education and experience which is equivalent to ‚Å“1‚, ‚Å“2‚, or ‚Å“3‚ above. However, all candidates must have least 60 semester credits from an accredited college or university.</t>
  </si>
  <si>
    <t>The New York City Department of Finance is responsible for collecting over $30 billion in revenue for the City of New York. The Finance Information Technology Division supports the agency‚„s operational units in collecting revenue for the City of New York.  The Citywide Payments &amp; Receivables Program is responsible for maintaining and supporting the City‚„s payments and receivables repository and related payment channels, which include the Agency‚„s Business Centers and websites. Working closely with the business team, the unit produces technology solutions to help the City collect billions of dollars in taxes, fees, and violation payments annually, and is implementing technology to help the City‚„s citizens make payments more conveniently.  The division seeks a dynamic individual who will serve as a SOA Lead Developer with expertise in Oracle Fusion Middleware SOA Suite and play a key role to help achieve success in the program‚„s goals.  Primary responsibilities include but are not limited to:  Development of new functions using identified technologies. Oversee enhancements to the existing applications. Ensure efficient operations and best practices are followed in all systems. Provide direction to team on development architecture and train in technologies. Interface with peers in business and technology teams to ensure efficient and correct development. Identify application system alternatives to enhance performance and achieve the needs of user environment. Work with vendors on vendor applications; recommend solutions and application system design approaches and revisions. Provide day to day production support of the existing application. Oversee production deployments.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</si>
  <si>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Visits mortuaries in the five (5) boroughs to monitor operations and resolve problems; when on site or from a central location contracts mortuary directors or other appropriate staff concerning problems requiring immediate resolution.Resolves issues related to the recovery, and transport of decedents, as well as case check-in /case check out, problems or issues with CMS; works with funeral directors on release of decedents to their care; works with Medicolegal Investigation staff to coordinate death scene investigations and with recovery of decedents. Oversees the work of mortuary staff, motor vehicle operators, and auxiliary staff; holds staff meetings as needed to discuss mortuary issues and procedures; evaluates staff performance; recommends disciplinary actions as needed.Monitors transportation functions and staff, including rerouting of vehicles and staff by adjusting schedules and assignments as situations arise; arranges for emergency road services for vehicles that breakdown during off hours; arranges for towing by contracted vendor; assists in the coordination of city burial transportation.Works with the Medical Investigator in-charge or Tour Commander to resolve assignment or case related issues city-wide, ensuring smooth and effective operations. Assists in signing in/out decedents during ‚Å“off hours‚ at any of our five borough offices.Reports to accident locations involving agency staff/vehicles and to death scenes as needed andCoordinates City Burial operations as needed.Liaises with NYPD, FDNY, OEM, etc during ‚Å“off hours.‚Handles any administrative issues that arise involving the agency and communicates with upper administration as necessary for direction.Prepares reports and keeps records.Operates a motor vehicle. Performs other duties as required.</t>
  </si>
  <si>
    <t>LICENSE REQUIREMENT: A motor vehicle driver license valid in the state of New York may be required for certain assignments.  If required, this license must be maintained for the duration of employment.  SPECIAL NOTE: 1.	Selected candidates will be required to provide a DNA sample by swabbing. 2.	This position has been identified as ‚Å“essential.‚  During emergency events, ‚Å“essential‚ positions may require 24-hour availability.</t>
  </si>
  <si>
    <t>Reporting directly to the Vice President for Support Services and Quality Management, NYCHA‚„s Engineering Audit Officer (EAO) will perform independent engineering audits of City Capital expenditure requests.  Audits must comply with applicable Directives of the City of New York Office of the Comptroller.  Responsibilities include, but are not limited the following:                          1.  Audit payment requests under construction contracts and construction-related services prior to approval in the City‚„s Financial Management System (FMS).  2.  Interface with City Comptroller‚„s Office.  3.  Ensure that contractors fulfill contractual obligations for competitively bid and awarded contracts.  4.  Ensure timely payments to contractors, vendors, and consultants.  5.  Perform audits of Central Office documents.   6.  Maintain records of payment requests received, and in process.  7.  Perform field visits routinely to physically verify requested payment amounts and to evaluate the quality and progress of the work.  8.  Use random sampling methodology to select locations for audit in instances of multi-site contracts where field audit of all sites is impractical or cost prohibitive.   9.  Verify that the contractor is in compliance with NYS prevailing wage requirements.  10.  Review resident engineer daily reports and/or inspection reports to determine whether payment is justified.  11.  Evaluate change order to ensure that it is not for work already required by the contract.  12.  Ensure  that change order costs are reasonable based on appropriate price and cost analysis, consistent with the contract terms and adequately documented.  13.  Interface with other units and departments that spend City Capital funds.</t>
  </si>
  <si>
    <t>1.  Professional Engineer‚„s or Registered Architect‚„s license is required for this position.  2.  Expert knowledge of Directives of the City of New York Office of the Comptroller.  3.  Expert knowledge of current NYC Building and Construction Codes.  4.  Experience presenting solutions to project teams and clients.  5.  Strong written and verbal communication and interpersonal skills.</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</si>
  <si>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State‚„s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‚Å“1‚, ‚Å“2‚ or ‚Å“3‚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State‚„s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</si>
  <si>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An Associate‚„s or Bachelor‚„s degree, experience with horticultural maintenance, ability to work flexible hours, nights and weekends as needed.  Bilingual English/Spanish, strong organizational, communication and leadership skills, commercial Driver License preferred.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</si>
  <si>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within the Bureau of Water and Sewer Operations (BWSO), Capital Program Management, under direction of the Chief JOCs/TOCs (Chief), the TOCs Administrator will have great latitude for the exercise of independent judgment or action in the oversight of the Task Order Contract (TOCs) program area.    The TOCs Administrator will be responsible for activities in several main areas.  These are: -	Plan and execute Task Orders within BWSO's Task Order Contracts (TOCs) Program. -	Supervise staff for Task Order assignments. Review and evaluate subordinates‚„ work performance. -	Be the primary point of contact for each TOC for the consultant, Operations, and other DEP bureaus. -	Manage budget of each TOC. -	Coordinate with consultant to complete and finalize TOCs documents. Review and perform QA/QC on TOCs documents. -	Track status of each Task Order. -	As assigned, the JOCs Administrator will be required to work on special projects for the Chief -	Schedule meetings and site visits with consultant as needed. -	Review Task Order documents, including memos, reports, specifications, and drawings. Review consultant's Engineering Estimates.  The TOCs Administrator will be expected to complete each Task Order within schedule and budget; lead monthly progress meetings with the consultant, Chief JOCs/TOCs, and TOCs staff as well as provide biweekly status report to Chief JOCs/TOCs on each active Task Order and on overall TOCs budget.</t>
  </si>
  <si>
    <t>The Division of Financial Services at ACS is responsible for managing the agency‚„s $2.8 billion annual expense budget in addition to ensuring fiscal integrity for all financial functions carried out by the agency.  The Budget Department is responsible for working closely with the Mayor‚„s Office of Management and Budget to ensure appropriate funding levels are available so that the agency can pursue its core mission of delivering services to New York City children and families.  The Budget Analyst will report directly to the Assistant Director of Budget.  The Budget analyst will be part of a unit of analysts responsible for the following functions:	Participate in cyclical OMB related technical exercises concerning budget development (including new needs, PEGs, and surplus/needs), budget modifications, and expense monitoring functions for the ACS expense budget.	Create and maintain internal multi-year and OMB plan cycle budget constructs and track OMB budget allocations by program and funding category.	Accurately maintain the Contract Agency Line-Item Budgets.  This includes budget development, budget modifications, and expense monitoring functions for the line item budgets.	Answer inquiries and resolve budget issues for Contract Agency providers and ACS program, fiscal and audit staff.	Maintain availability of sufficient budget funds for payments to be processed within the city-wide Financial Management System (FMS).  Forecast expenditures and perform substantive financial analysis as needed.	Create and produce monthly and ad-hoc financial reports, and research and develop specific agency initiatives as directed.	Perform special projects as assigned and provide assistance to other units within Budget, as needed.</t>
  </si>
  <si>
    <t>Candidate should have excellent analytic and quantitative skills, the ability to work with management, expertise in City budget systems, and be computer literate.  This position is open to permanent (not provisional) candidates currently serving as a Staff Analyst, Level I &amp; II   The City of New York and the Administration for Children‚„s Services are Equal Opportunity Employers Committed to Diversity  Job Vacancy Notice reposted. Previous applicants do not need to reapply.</t>
  </si>
  <si>
    <t>(1) Five years of full-time satisfactory experience as an electrician acquired within the last fifteen years; or  (2) At least three years of full-time satisfactory experience as an electrician acquired within the last fifteen years and sufficient satisfactory experience as an electrician‚„s helper or apprentice electrician or training in the electrical field acquired in an approved trade or technical school or vocational high school to make up the equivalent of the remaining experience. Six months of acceptable experience will be credited for each year of such helper experience, apprentice training or training in the electrical field.</t>
  </si>
  <si>
    <t>JOB DESCRIPTION  The core values of the OCME are to put the mission of the agency first, to be truly dedicated and to have integrity in every aspect of our professional life. The selected candidate will work under the oversight of the Executive Deputy Commissioner and report directly to the Assistant Commissioner of Finance.  The selected candidate requires knowledge and skill in applying analytical and evaluative techniques to City budget development and fiscal management.  This position is responsible for managing all aspects of the Agency‚„s CTL finances.      Typical tasks include but are not limited to the following:    Develops and prepares agency strategic budget plans, financial analysis, spending plans and variance reports.  Oversees all financial operations and transactions for both personnel and non-personnel activity.  Trains staff working on fiscal operations including budget forecasts, revenue, claims/receivables, budget modifications, and cost transfers.  Manages all phases of the City budget cycle including submissions to Office of Management and Budget.  Manages fiscal management in establishing agency financial priorities and cost-saving initiatives to prepare Program to Eliminate the Gap (PEG).  Provides regular spending updates and analysis to Fiscal Management and provides high level reports to the AC of Finance and Executive DC.  Prepares various high level financial reports and makes recommendations to the Executive DC.  Monitors OCME claiming activity by the Department of Health and Mental Hygiene (DOHMH).  Improves finance procedures to consistently support OCME program managers.   Creates user friendly reports and budget tracking systems for program managers and executives.  Makes recommendations to executive staff regarding financial decisions that impact the agency.  Manages pre-award and post-award grant process.  Works with program staff to develop and write grant proposals/applications.  Ensures compliance with federal grant regulations and guidance.  Works closely with the legal department to develop grant funded agreements.  Manages subcontract awards and fiscal monitoring.  Provides input and recommendations for grant policy development in coordination with intergovernmental affairs.  Coordinates interagency and intergovernmental collaboration on major projects.  Special projects and other duties as assigned.</t>
  </si>
  <si>
    <t>Prior experience in budget/financial management.  Working knowledge of the City‚„s Financial Management System (FMS).  Technical expertise in managing finances during federally declared disasters.  Strong analytical, interpersonal communications and problem solving   skills are a plus.  It is strongly recommended that the selected candidate be familiar federal regulations for various grants within City agencies.  Successful candidate should be detail oriented and self-motivated.  Proficiency in Excel a plus.      SPECIAL NOTE  1. Selected candidates will be required to provide a DNA sample by swabbing.    ***This position has been identified as ‚Å“essential.‚ During emergency events, ‚Å“essential‚ positions may require 24-hour availability.***</t>
  </si>
  <si>
    <t>The mission of the Bureau of Immunization is to prevent the occurrence and transmission of diseases through immunization.  The Bureau promotes the immunization of children and adults against numerous vaccine preventable diseases (VPDs).  The Bureau of Immunization (BOI) is seeking a City Medical Specialist to serve as the Director of Adult Immunization and Clinical and Emergency Planning.  This is a newly created position will serve as part of the Bureau senior management team and focus on strengthening the adult immunization program and leveraging opportunities to increase adult provider participation in the Citywide Immunization Registry.  Adult immunization coverage for recommended vaccines remains low despite recent improvements and inequity across race, ethnicity and neighborhoods persist.  This position will work with the adult provider community to promote adoption of National Adult Immunization Standards, expand opportunities for adults to access recommended vaccines, and recruit adult providers to the CIR and as part of pandemic influenza planning efforts.  This position will also serve as the Medical Director for Fort Greene immunization clinic and participate in agency emergency planning activities.      Director of Adult Immunization will: 	Oversee the work of the Adult Immunization Unit staff. 	Conduct strategic planning to identify opportunities to increase vaccinations and reduce disparities in coverage by race, ethnicity and across neighborhoods among adults. 	Establish effective partnerships with adult providers, facilities and professional organizations.  	Guide the development a plan to roll out implementation of the Adult Immunization Standards across New York City.  	Leverage opportunities with meaningful use to increase the number of adult providers registered and reporting to the Citywide Immunization Registry.  Coordinate with ongoing efforts to identify and register providers as part of pandemic influenza planning activities.  	Work to expand network of clinic sites for referral of adult patients for recommended vaccines. 	Serve as the Medical Director for the Fort Greene immunization clinic, provide ongoing medical oversight and supervise Director of Clinical Services  Emergency planning:  	Responsible for participating in pandemic influenza planning activities within the agency as well as with OEM, NYS, and CDC. Would be the lead person responsible all pandemic vaccine-related issues and planning.  	Represents the Bureau in the Countermeasures Branch and participates in Agency planning for bioterrorism preparedness and response planning for all hazards and includes participation in drills and exercises as well as assuming on-call responsibilities. Participates in Agency POD planning and coordination and implementation of POD drills. 	Responsible for the planning, implementation and coordination of the Bureau of Immunization‚„s Business continuity Plan in the event of a pandemic influenza or other citywide emergency.   Participate in Bureau provider support activities:  	Participate in Bureau 'Doc of the Week' phone coverage. 	Conduct provider and community talks on vaccine-preventable diseases.</t>
  </si>
  <si>
    <t>‚	New York State MD license (required)	A minimum of 2 years of experience in public health program implementation  	Supervisory experience with demonstrated management skills 	Excellent interpersonal, communication and presentation skills  Additionally,	Knowledge of vaccine-preventable diseases and vaccine administration 	Foundation in statistical analysis and electronic database and/or health record systems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</si>
  <si>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&amp; Sewer Operations, Engineering and Construction Unit administers contracts for the repair and rehabilitation of water and sewer mains throughout the five Boroughs of New York City.  The contracts are developed and managed within the Unit and all work is performed in accordance with agency, city, state and federal requirements and procedures including those of the Procurement Policy Board and the Mayor‚„s Office of Contracts.  Under general supervision, with latitude for independent decision making, the responsibilities of the Procurement Analyst include, but are not limited to:   - Assisting with all procurement and contract actions for the Construction unit, including sub-contractor evaluations, opening, updating and closing work orders for specific job locations, processing payments, preparing and tracking change orders    - Processing contract amendments, renewals and extensions; handling contractor performance evaluations   - Maintaining procurement and contract management tracking tools, especially those relating to contract funding so that additional funding requests can be processed in a timely manner   - Performing contracting functions in the Automated Procurement Tracking (APT) system; the Financial Management System (FMS); the Payee Information Portal (PIP); and internal agency purchasing systems   - Monitoring compliance with the City‚„s PPB Rules, Citywide Insurance requirements for vendors, and contractor performance evaluations  - Assisting with contract close-out process by preparing and/or reviewing records pertinent to the work performed, closing out work orders and billing contractors for City services as necessary   - Analyzing existing procurement processes to determine the potential for efficiency improvements.</t>
  </si>
  <si>
    <t>‚ Experience in the procurement of goods and services  Knowledge of New York City Procurement Policy Board (PPB) Rules and local laws  Awareness of the City‚„s Minority/Women-owned Business Enterprise (M/WBE) Program  Ability to write business letters and correspondence.  Advanced Microsoft Excel and Word skills  Strong project management and organizational skills</t>
  </si>
  <si>
    <t>SPECIAL NOTE  1. If you were educated in a foreign school you must submit an evaluation of your foreign education from an approved organization with your resume.  2. Selected candidates will be required to provide a DNA sample by swabbing.  3. This position has been identified as ‚Å“essential.‚  During emergency events, ‚Å“essential‚ positions may require 24-hour availability.</t>
  </si>
  <si>
    <t>Under the supervision of the ECE Assistant Commissioner for Program Development, with latitude for independent judgment and decision-making, the Director of Health, Mental Health and Nutrition Services is responsible for the overall Health, Mental Health and Nutrition Services for EarlyLearn NYC contract early care programs, both center-based and family child care home-based.  Specific duties include, but are not limited to:    	Oversee the system-wide development, implementation and management of programmatic technical assistance and monitoring of health, mental health and nutritional  support services provided by EarlyLearn NYC center-based programs and Family Child Care Networks. 	Work as part of Early Care and Education Division (ECE) leadership to ensure efficient and effective services and systems integration, program operations and compliance with local, state and Federal regulations, Head Start performance standards, quality assurance and programming, training and professional development 	Provide leadership and technical support to Team Leaders in managing multi-disciplinary teams who provide technical assistance, training, and monitoring to EarlyLearn NYC programs and Family Child Care Networks  	Act as the Health, Mental Health and Nutrition content expert for ACS ECE; interpret health, mental health and nutrition-related legislation, laws and regulations and enhance research and practical knowledge in the programmatic and academic fields 	Work as part of ECE senior leadership to implement annual programmatic and ECE self-assessment process  	Manage and develop training initiatives which involve (1) determining the health, mental health and nutrition-related training needs of the early childhood programs and Family Child Care Networks‚„ staffs and ACS staff, and (2) designing and implementing effective training programs that will address systemic areas of concern. 	Work with the ACS Administration/Facilities unit to address and track any needed health and safety facility-related items at the contracted program level. 	Contribute to the development, review and evaluation of the ACS annual grant application request submitted to the federal government (HHS) including any Head Start-specific reports or training plans.  	Develop and implement ACS‚„ annual Head Start Health, Mental Health and Nutrition Service Plans. 	Supervise the work efforts of any health, mental health and nutrition consultants hired 	Serve as a resource to the City-Wide Policy Council.  	Establish linkages with universities, foundations and other governmental agencies and engage in collaborative efforts to increase professional development resources and enhance programmatic leadership and quality services for children and families.  	Respond to the queries of all auditors as to levels of compliance with regard to federal and state guidelines for all programmatic contractual obligations.</t>
  </si>
  <si>
    <t>‚	Proficiency in using Microsoft Suite, including Excel and PowerPoint 	Excellent verbal and written communication skills</t>
  </si>
  <si>
    <t>The Office of Construction Mitigation and Coordination-Streets (OCMC) oversees the coordination of the City‚„s review for any construction involving the City‚„s streets and sidewalks. OCMC issues traffic stipulations for incorporation into all construction permits and also develops traffic stipulation and mitigation plans for private or capital construction projects‚„ bid documents.  When needed, OCMC provides alternative methods for doing the work in order to reduce the impact upon the public.   OCMC interfaces during capital construction with resident engineers, city agencies, elected officials and the general public to resolve problems associated with traffic flow and ensure that construction is performed expediently, with the least impact upon the public.  OCMC coordinates non-DOT capital street projects for the Department to ensure that the agency‚„s position is included in the final contract plans and implemented properly.   OCMC reviews in-house maintenance activity and identifies traffic requirements for the work.  Applicant should have excellent technical skills relating to traffic and construction issues as well as computer skills and be able to meet deadlines</t>
  </si>
  <si>
    <t>1. A baccalaureate degree from an accredited college or university  and two years of satisfactory full-time experience in city planning; or    2. A satisfactory combination of education and/or experience that is equivalent to ‚Å“1''''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</si>
  <si>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Emergency Children‚„s Services (ECS) is the after-hours service component of NYC Children‚„s Services. ECS‚„s child protective services staff conduct initial investigations of reported abuse and neglect cases after standard working hours, from 4:00pm to 8:00am, Mondays through Fridays, and 24 hours a day during weekends and holidays. Under senior managerial direction, with wide latitude for the exercise of independent action and decision-making, the child protection manager is responsible for managing the day-to-day operations of protective service units investigating reports of child abuse and neglect, providing crisis intervention, supervision, and preventive services to families. Specific duties include: 	Monitor the field activities of supervisory and /or child protective specialist staff.	Supervise caseloads and case movements to ensure manageable workload with appropriate shift reassignments for follow-up during subsequent tours including weekends.	Child Protection Manager‚„s responsibility consist of exemplifying leadership skills of effective communication, modeling, coaching, educating and supporting staff to foster quality supervision to their subordinates on a daily basis.	Ensure investigations are conducted thoroughly and interventions are appropriate to protect children from abuse and neglect, minimizing trauma to children.	Responsible for all compliance and quality case practice initiatives.	Ensure daily unit operations conform to all applicable federal, state and local mandates and guidelines.	Intervene in difficult case management decisions by exercising responsibility and discretion and assuming accountability.	Attend meetings with other managerial staff and relay progress reports and issue analysis to the assistant commissioner.	Create and implement management controls to monitor the performance of individual or units.	Hold regular staff meetings and individual conferences to monitor performance; plan and determine the need for various personnel and budget actions.	Schedule subject to change based upon operational needs	Make sure that each unit is sufficiently staffed, properly equipped and trained and capable of carrying its responsibilities in accordance with applicable law, rules, regulations and policy. Coaching, educating and support to foster quality supervision to their subordinates regularly.</t>
  </si>
  <si>
    <t>The preferred candidate should possess the following: a record of proven managerial or supervisory accomplishments in child protection or a closely 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</si>
  <si>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t>
  </si>
  <si>
    <t>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‚Å“1'' above.</t>
  </si>
  <si>
    <t>NOTE: Please indicate in your cover letter if you are a permanent Associate Staff Analyst. If you do not include this information in your cover letter, you will not be considered for an interview.    Only permanent Associate Staff Analysts will be considered. Please include your list number and/or your Employee Identification Number (EIN) when applying.    Click the ‚Å“Apply Now‚ button.    While we appreciate every applicant‚„s interest, only those under consideration will be contacted.</t>
  </si>
  <si>
    <t>The Fire Department is hiring for the Associate Staff Analyst position to serve as Specifications Analyst in the Bureau of Fleet Services.  The successful candidate will, under general supervision and direction, assist in the research and design/development of new specifications for all FDNY frontline emergency response vehicles and specialty equipment, including ambulances, pumpers, ladders (rear mounts, tillers and towers), and rescue and support vehicles.  Review bid packages and make recommendations for awarding contracts to vendors.  Perform research and evaluate new types of vehicles and equipment; contact vehicle vendors and arrange adjustments, corrections and repairs required prior to Agency‚„s acceptance of equipment. Inspect vehicles to ensure compliance with specifications.  Conduct interviews with end users.</t>
  </si>
  <si>
    <t xml:space="preserve">NYC has the largest and most diverse HIV epidemic in the United States. To effectively reduce HIV transmission and HIV-related morbidity and mortality, accurate data are required to guide public health decision-making.  HIV/AIDS surveillance data are used to guide the allocation of millions of dollars in federal, state and city resources targeted for HIV prevention as well as treatment and support services for HIV-infected persons.  New York City prevention, treatment and care resource allocation recommendations are developed by two planning bodies composed of representatives of government agencies, non-governmental experts, patient representatives and advocates, and community-based organizations.  The HIV Epidemiology and Field Services Program, which maintains the HIV/AIDS Registry and monitors the epidemic in New York City, provides data, reports, interpretation and counsel to these planning bodies.   The federal prevention portfolio is allocated by the HIV Prevention Planning Group (HPG), and the federal treatment and care portfolio is allocated by the Ryan White Planning Council (RWPC).   Each group has a community and government co-chair and members representing governmental and non-governmental agencies and interests.    The HIV Epidemiology and Field Services Program is recruiting a senior scientist to serve as its Epidemiologic Liaison to these planning groups.  The individual will report to the program‚„s Deputy Director and will work closely with the HIV Surveillance Unit and Research Unit to manage the provision of timely and useful reports and presentations to the planning bodies and their various special-issue committees.  The Epidemiologic Liaison will also work closely with personnel in the Bureau of HIV Prevention and Control who manage the federal grants and the planning bodies, the Director of Community Planning and the Director of Care and Treatment Services, as well as with the government co-chairs of the PPG and RWPC.  Responsibilities include ensuring that expressed needs for data and interpretation, including reports and oral presentations, are met (and anticipated), and that the two planning bodies have the support they require for adequate interpretation of the data and data-driven allocation of their grant dollars.  The position requires epidemiologic expertise, knowledge of and experience in using and analyzing NYC‚„s surveillance registry, skill in writing and public speaking, and expert management of questions and concerns about the meaning of data from persons of varying backgrounds.    Wisdom and perspective on the history of the AIDS epidemic in NYC is needed to interpret current trends, as is knowledge of state-of-the-art prevention science and HIV treatment and care guidelines.      Duties will include:  --	Working closely with bureau and HPG/RWPC management to develop a calendar of annual reports and presentations and to ensure that data needs are met..    --	Advising bureau and HPG/RWPC management of the scope, methods of data collection and analysis, completeness and accuracy, and availability of data that they can expect to have at their disposal.    --	Attending HPG and RWPC plenary meetings as well as meetings of selected committees within each planning body.    --	Regularly, and as needed or requested, presenting data from surveillance and research studies to the HPG, RWPC, and committees through oral presentations; providing assistance with interpretation.       --	Working with bureau staff to produce grant applications for federal prevention, treatment and care funding, providing epidemiologic data and tables for narratives where required, and producing any support documents focusing exclusively on epidemiologic data., for example, the annual Epidemiologic Profile.    --	Writing appropriate SAS code and producing the statistical reports needed by the planning bodies.         --	Overseeing analyses and publication of reports and data directed exclusively toward the planning bodies; </t>
  </si>
  <si>
    <t>Master‚„s or doctoral level degree in public health or related field is required.  Excellent analytic skills, including expertise in SAS, Excel, Access, and PowerPoint.  Experience in managing, cleaning and analyzing large surveillance and/or research datasets.   Understanding of complex surveillance and epidemiologic monitoring systems; familiarity with NYC surveillance system and/or similar system of other large jurisdiction.  Detail-oriented, conscientious, responsive.  Excellent supervisory and interpersonal skills.  Experience with providing epidemiologic data to non-scientists a plus. Strong written and verbal communication skills.  Ability to handle multiple and diverse priorities.</t>
  </si>
  <si>
    <t>The Division of Financial Services at ACS is responsible for managing the agency‚„s $2.8 billion annual expense budget in addition to ensuring fiscal integrity for all financial functions carried out by the agency.  The Budget Department is responsible for working closely with the Mayor‚„s Office of Management and Budget to ensure appropriate funding levels are available so that the agency can pursue its core mission of delivering services to New York City children and families.    The Assistant Director will report directly to the Deputy Director of Budget.  The Assistant Director will supervise a unit of analysts responsible for the following functions: 	Participate in cyclical OMB related technical exercises concerning budget development (including new needs, PEGs, and surplus/needs), budget modifications, and expense monitoring functions for the ACS expense budget. 	Create and maintain internal multi-year and OMB plan cycle budget constructs and track OMB budget allocations by program and funding category. 	Accurately maintain the Contract Agency Line-Item Budgets.  This includes budget development, budget modifications, and expense monitoring functions for the line item budgets. 	Answer inquiries and resolve budget issues for Contract Agency providers and ACS program, fiscal and audit staff. 	Maintain availability of sufficient budget funds for payments to be processed within the city-wide Financial Management System (FMS).  Forecast expenditures and perform substantive financial analysis as needed. 	Create and produce monthly and ad-hoc financial reports, and research and develop specific agency initiatives as directed. 	Perform special projects as assigned and provide assistance to other units within Budget, as needed.</t>
  </si>
  <si>
    <t>The Finance Information and Technology Division delivers world-class information and technology solution that the agency needs to achieve results.     The New York City Department of Finance is seeking two (2) IT Asset Management College Aides that will work under supervision, with some latitude for independent initiative and judgment, performs the asset management related data processing functions including but not limited to the following:     - Install and configure PC operating systems, MS Office suite and other applications such as Sun      Java, Adobe Reader, Adobe Shockwave, Adobe Flash, etc. as per the agency‚„s documented      standard;   - Assist/participate in various software and hardware deployment;   - Perform asset management information gathering related activities that will include site visits to      various agency locations throughout the five borough of NYC;   - Data entry of agency‚„s asset information to its asset management database;   - Assist in coordinating with various hardware maintenance vendors/companies with regards to      repair or warranty work on agency‚„s computer equipment;   - Prepare old computer equipment for disposal/salvage.</t>
  </si>
  <si>
    <t>Emergency Children‚„s Services (ECS) is the after-hours service component of NYC Children‚„s Services. ECS‚„s child protective services staff conduct initial investigations of reported abuse and neglect cases after standard working hours, from 4:00pm to 8:00am, Mondays through Fridays, and 24 hours a day during weekends and holidays. Under senior managerial direction, with wide latitude for the exercise of independent action and decision-making, the child protection manager is responsible for managing the day-to-day operations of protective service units investigating reports of child abuse and neglect, providing crisis intervention, supervision, and preventive services to families. Specific duties include: Monitor the field activities of supervisory and /or child protective specialist staff.	Supervise caseloads and case movements to ensure manageable workload with appropriate shift reassignments for follow-up during subsequent tours including weekends.	Child Protection Manager‚„s responsibility consist of exemplifying leadership skills of effective communication, modeling, coaching, educating and supporting staff to foster quality supervision to their subordinates on a daily basis.	Ensure investigations are conducted thoroughly and interventions are appropriate to protect children from abuse and neglect, minimizing trauma to children.	Responsible for all compliance and quality case practice initiatives.	Ensure daily unit operations conform to all applicable federal, state and local mandates and guidelines.	Intervene in difficult case management decisions by exercising responsibility and discretion and assuming accountability.	Attend meetings with other managerial staff and relay progress reports and issue analysis to the assistant commissioner.	Create and implement management controls to monitor the performance of individual or units.	Hold regular staff meetings and individual conferences to monitor performance; plan and determine the need for various personnel and budget actions.	Schedule subject to change based upon operational needs	Make sure that each unit is sufficiently staffed, properly equipped and trained and capable of carrying its responsibilities in accordance with applicable law, rules, regulations and policy.</t>
  </si>
  <si>
    <t>The preferred candidate should possess the following: a record of proven managerial or supervisory accomplishments in child protection or a closely 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</si>
  <si>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</si>
  <si>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Under supervision, the selected candidate will maintain, clean, repair and/or tend to equipment and systems used in heating; assist in field inspections and testing of equipment. Specific duties shall include, but not be limited to the following:    1.	Maintain heating operations at development locations.  2.	Tend to and operate heating equipment; monitor CHAS equipment.  3.	Assist in the inspection and testing of boilers and related equipment.  4.	Dismantle or assemble heating equipment; requisition parts as required.   5.	Conduct and schedule tank inspections.  6.	Respond to all heating/hot water service disruptions.  7.	Repair boiler/burners and distribution system.  8.	Trouble-shoot and provide technical expertise for heating matters.  9.	Assist skilled trade administrators in the review of skilled trade tickets.  10.	Follow-up on all heating issues at assigned development locations.    Candidates selected must be available to work and travel throughout the five boroughs; and will be required to work rotating shifts, including holidays and weekends.    8:00 AM - 4:00 PM  4:00 PM - 12:00 AM   12:00 AM - 8:00 AM    Note:   A valid driver‚„s license is required for this position.    Please read this posting carefully to make certain you meet the qualification requirements before applying to this position.</t>
  </si>
  <si>
    <t>Fast paced New York City economic development agency seeks to hire a Press Secretary. The highly motivated candidate must be a critical thinker and excellent communicator, with the ability to work with all levels of the agency to establish a strong rapport and forge relations with the community and press. The primary role of the Press Secretary is to ensure that the Agency‚„s objectives and achievements are communicated efficiently and effectively to the media. The Press Secretary will plan and direct the Agency‚„s press strategy, respond to media inquiries, pitch stories, send press releases and manage press events. The Press Secretary will proactively and aggressively achieve accurate and positive press coverage of Agency activity.     Planning and Implementing Agency Press Strategy  Working with Director of Communications, Deputy and Assistant Commissioners to keep track of Agency initiatives and accomplishments, make decisions about what to promote, work with the Mayor‚„s Press Office to fit into overall strategy, and carry out in timely, effective and well-ordered fashion. Compose and edit press releases, quotes, statements, talking points, and Q&amp;A documents. Proactively pitch stories and interviews to individual reporters, and place OpEds in targeted media outlets.       Responding to Media Inquiries  Correspond with reporters to determine angle of story, work with Mayor‚„s Press Office, Director of Communications to determine most appropriate response; check with relevant programmatic staff to ensure accuracy of response; make decisions about granting interviews to Commissioner or other SBS staff and site visits. Respond to social media comments also, when necessary         Planning &amp; Coordinating Agency Press Events   Work with staff and Mayor‚„s Press Office to determine and plan Mayoral and non-Mayoral events; invite elected officials and community leaders; coordinate logistics       Relationship Building with Media  Build relationships with new and existing SBS press contacts, continuously grow press list and identify new media outlets and reporters to cover our stories.     Keeping Abreast of Local News and Flagging Coverage When Necessary  Work with the Assistant Press Secretary to ensure all daily and local newspapers are poured through on a daily basis to identify direct stories relating to the Agency and relevant policy areas, as well as stories that generate new ideas and creativity; share relevant coverage with appropriate agency teams.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</si>
  <si>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Technology Solutions Manager will report to the Mayor‚„s Office of Technology and Innovation (MOTI). The successful candidate will be responsible for collaborating with senior internal and external stakeholders across city government, business and the technology community on technology projects of various scopes and complexity. In addition, he/she will be responsible for directing and overseeing key technology and innovation projects and initiatives. The Technology Solutions Manager will work closely with the Chief Technology Officer for the City of New York, MOTI staff, agency technology leaders, academic institutions, advocates, and other key stakeholders.      Responsibilities will include: Provide leadership in defining solutions to meet agency needs including but not limited to data architecture, systems architecture and UX design; conduct analyses to determine areas in need of operational improvement and performance improvement plans; assist in oversight and risk management related to key technology projects and initiatives; manage and oversee new functionality and/or enhancements to technology systems; provide project management support to ensure that technology projects are delivered on time, within budget, and meet or exceed expectations; manage and oversee the scoping, development, testing, and implementation of data and enterprise management systems; assist in the development of technology prototypes and MVPs; establish key metrics for success and monitor progress toward, and attainment of, assigned goals and activities; facilitate requirements gathering and design sessions with stakeholders and agencies; focus on the design and implementation of best practices in user experience in order to deliver user-friendly system interfaces and applications; leverage change management best practices to assist in determining areas where efficiencies can be gained through leveraging technology; and manage special projects and initiatives.  The position‚„s responsibilities include commitment to and compliance with the City‚„s EEO policy.</t>
  </si>
  <si>
    <t>The Bureau of Communicable Disease tracks over 73 infectious diseases and investigates disease outbreaks in New York City.    Under supervision, perform duties in a specialty area of employment related to the student‚„s specific undergraduate or graduate course of study.    -- The student will assist the Bureau of Communicable Disease on the following tasks to meet the program‚„s goals and objectives such as disease surveillance including Salmonella infections.     --Collection of case data from health care providers and interviewing case-patients about their illness and exposures, diagnostic specimen tracking, data entry, data management and data analysis.     --May also answer telephones regarding health matters and operate a computer.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</si>
  <si>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Office of Chief Medical Examiner (OCME) is searching for qualified candidates who will endeavor to exemplify its core values of integrity, dedication and putting the agency first.   This is a highly technical position and the selected candidates will be responsible for:    Providing technical support for the agency‚„s Case Management Systems (LIMS and CMS). Managing troubleshooting and processing cases/data files into the systems, interfacing with other NYC agencies to process as well as handling new referrals and automation projects.  Design and development, testing and implementation, maintenance and enhancement of database management systems, operating systems, data communications and/or computer applications through product lifecycle using Microsoft technology: .NET VB / C# (2010/2013).  Develop store procedure/SSIS packages, develop, test, install, migrate and apply software and database schema changes, reporting services in regard to Microsoft SQL 2008/2012.  Supporting the testing and implementation of various internal /external NYC OCME data exchange interfaces via MSSQL, Administer and support Microsoft Team Foundation Server 2013 (TFS), SVN and Crystal Reports.  Develop technical and support documentation as required.  Other duties as assigned.</t>
  </si>
  <si>
    <t>(1) A baccalaureate degree from an accredited college, including or supplemented by twenty-four (24) semester credits in computer science or a related computer field and one (1) year of satisfactory fulltime computer software experience in computer systems development and analysis, applications programming, database administration, systems programming or data communications; or  (2) A four year high school diploma or its educational equivalent and five (5) years of full-time satisfactory computer software experience as described in ‚Å“1‚ above;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In addition, twenty-four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who attempt to qualify under option ‚Å“3‚ must have at least a four year high school diploma or its educational equivalent and at least two years of satisfactory full-time computer software experience as described in ‚Å“1‚ above.    To receive credit, all college credits in computer science or a related computer field and/or the certificate in computer programming must be listed in Section A.6 on page 2 of the Education and Experience Test Paper.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t>
  </si>
  <si>
    <t>SPECIAL NOTE  1. Selected candidates will be required to provide a DNA sample by swabbing.  2. This position has been identified as ‚Å“essential.‚  During emergency events, ‚Å“essential‚ positions may require 24-hour availability.</t>
  </si>
  <si>
    <t>‚ Under general supervision, serve as lead designer for landscape architecture projects of appropriate complexity and provide support on other design projects. Investigate and propose solutions to relevant problems of grading, spatial organization and site utilization.  Prepare suitable graphics and presentations to communicate design intent. Utilizing AutoCAD and other software, prepare and/or manage the preparation of contract drawings.  Develop specifications, cost estimates and estimates of quantities for the proposed work. Manage an interdisciplinary project team to ensure timely completion of work. Obtain all necessary internal and external approvals for proposed designs. Present projects to other governmental agencies and departments, contractors and their representatives, consultants, 	community members and the general public. Review sites and designs with construction and maintenance personnel.  Monitor progress of construction by reviewing and approving shop drawings.  Conduct occasional site inspections for quality  assurance.</t>
  </si>
  <si>
    <t>Preferably 4-6 years‚„ experience as a Network Engineer configuring, and managing LAN/WAN infrastructure; Certification is a plus: Cisco Certified Network Associate (CCNA), or Wireless (CCNA Wireless), or Datacenter (CCNA Datacenter), or Security (CCNA Security), or Cisco Certified Network Professional (CCNP), or Voice Professional (CCVP), or Wireless (CCNP Wireless), or Datacenter (CCNP Datacenter); Working knowledge of networking standards, protocols, security, troubleshooting, performance tuning, and capacity planning; Working knowledge to install, configure &amp; troubleshoot: Cisco Routers and Switches i.e.6500, Nexus 2k, 5k, 7k, Cat 3750x, 3850, 4500x, ASA5500x, firewall/VPN, Netscaler load balancer, wireless controllers, wireless access points and Meraki products; Must be able to configure channelized T1 and EPL circuits;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approaches, tools and techniques for recognizing and resolving technical (hardware, software) problems; Strong interpersonal skills, problem solving skills, customer service and interpersonal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</si>
  <si>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</si>
  <si>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selected candidate requires knowledge and skill in applying analytical and evaluative techniques to the identification and resolution of revenue and grants administration issues.  Responsibilities will include, but not limited to, the following:  Process Payment vouchers using the City‚„s Financial Management System (FMS3)  Ensure invoices are properly supported with backup documentation  Maintain and update balances sheets  Review procurement documents to determine validity of items being invoiced  Review calculations of items being invoiced  Communicate with vendors and resolve outstanding invoice issues  Support internal/external audits  Perform special projects and initiatives as assigned</t>
  </si>
  <si>
    <t>Working under direct supervision, responsibilities include researching federal, state and local Environmental, Health and Safety (EHS) regulations and determining applicability to DEP Operations; providing EHS technical guidance and support to Bureaus; performing job hazard analyses and monitoring; analyzing and interpreting EHS monitoring data and preparing reports with recommendations; coordinating and maintaining the Agency‚„s Employee Injury and Illness Recordkeeping Information; assisting in developing and revising EHS guidelines; coordinating compliance support activities; responding to Bureau EHS inquiries and maintaining tracking system to determine and evaluate trending patterns; researching current EHS technologies and newly promulgated requirements to enhance agency compliance; assisting with preparing and reviewing EHS training modules; conducting EHS training; monitoring and tracking identified EHS metrics; and preparing presentations.  Responsibilities will require supporting EHS contracts;  reviewing Health and Safety Plans (HASPs); conducting and attending meetings, including taking minutes; researching and reviewing Occupational Safety and Health Administration (OSHA), Department of Labor (DOL), Environmental Protection Agency (EPA), Department of Environmental Conservation (DEC), the Fire Department of New York City (FDNY), and other regulations and policies.    A valid New York State Motor Vehicle Driver License is required.  This license must be maintained for the duration of your employment.</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</si>
  <si>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 of profound need.    The core values of the OCME are to put the mission of the agency first, to be truly dedicated and to have integrity in every aspect of our professional life. The selected candidate will work under the oversight of the Executive Deputy Commissioner and report directly to the Assistant Commissioner of Finance.  The selected candidate requires knowledge and skill in applying analytical and evaluative techniques to City budget development and fiscal management.  This position is responsible for managing all aspects of the Agency‚„s CTL finances.      Typical tasks include but are not limited to the following:    Develops and prepares agency strategic budget plans, financial analysis, spending plans and variance reports.  Oversees all financial operations and transactions for both personnel and non-personnel activity.  Trains staff working on fiscal operations including budget forecasts, revenue, claims/receivables, budget modifications, and cost transfers.  Manages all phases of the City budget cycle including submissions to Office of Management and Budget.  Manages fiscal management in establishing agency financial priorities and cost-saving initiatives to prepare Program to Eliminate the Gap (PEG).  Provides regular spending updates and analysis to Fiscal Management and provides high level reports to the AC of Finance and Executive DC.  Prepares various high level financial reports and makes recommendations to the Executive DC.  Monitors OCME claiming activity by the Department of Health and Mental Hygiene (DOHMH).  Improves finance procedures to consistently support OCME program managers.   Creates user friendly reports and budget tracking systems for program managers and executives.  Makes recommendations to executive staff regarding financial decisions that impact the agency.  Manages pre-award and post-award grant process.  Works with program staff to develop and write grant proposals/applications.  Ensures compliance with federal grant regulations and guidance.  Works closely with the legal department to develop grant funded agreements.  Manages subcontract awards and fiscal monitoring.  Provides input and recommendations for grant policy development in coordination with intergovernmental affairs.  Coordinates interagency and intergovernmental collaboration on major projects.  Special projects and other duties as assigned.</t>
  </si>
  <si>
    <t>Prior experience in budget/financial management.  Working knowledge of the City‚„s Financial Management System (FMS).  Technical expertise in managing finances during federally declared disasters.  Strong analytical, interpersonal communications and problem solving skills are a plus.  It is strongly recommended that the selected candidate be familiar federal regulations for various grants within City agencies.  Successful candidate should be detail oriented and self-motivated.  Proficiency in Excel a plus.</t>
  </si>
  <si>
    <t>Specialization in family or women‚„s health; prior experience in public health and sexually transmitted diseases; knowledge of STDs and HIV; experience with electronic medical records; excellent interpersonal and communication skills especially dealing with adolescents.  **THE LICENSE MUST BE MAINTAINED FOR THE DURATION OF EMPLOYMENT.</t>
  </si>
  <si>
    <t>The NYC Department of Environmental Protection (DEP) is seeking to fill the position of Deputy Commissioner for the Bureau of Wastewater Treatment, a position that offers the unique opportunity to lead a critical public health and environmental operation in the most amazing city in the country.   DEP‚„s 6,000 employees are dedicated to protecting public health and the environment by supplying clean drinking water, collecting and treating wastewater, and reducing air, noise, and hazardous material pollution. The scale of our organization is unmatched by any other water utility in the nation ‚€œ each day, DEP delivers one billion gallons of high quality drinking water a day to more than nine million New Yorkers and collects and treats an average of 1.3 billion gallons of wastewater at 14 wastewater treatment plants. As a result of DEP‚„s investments in our wastewater treatment system, the New York Harbor is the cleanest it has been in more than a century. To support these functions, DEP has one of the largest capital construction portfolios in the City, with $11 billion of work under construction and an additional $3 billion in design.  Reporting to the Commissioner, the Deputy Commissioner will provide leadership and policy direction for the largest of DEP‚„s bureaus, with an annual operating budget of $387 million and 1,800 employees. The bureau‚„s robust infrastructure includes 14 wastewater treatment plants, eight sludge dewatering facilities, 96 wastewater pumping stations, five wastewater and three microbiology laboratories, and related facilities and marine vessels for transporting sludge and monitoring waterways.   The Bureau of Wastewater Treatment is led by the Deputy Commissioner with two supporting Assistant Commissioners. The bureau consists of the following divisions: 	Plant Operations 	Collections &amp; Residuals Management 	Engineering &amp; Budget 	Capital Planning &amp; Asset Management 	Regulatory Compliance &amp; Administration 	Environmental Health &amp; Safety   The Deputy Commissioner will be responsible for leading continuous improvements in wastewater operations and sustaining DEP‚„s national reputation within the industry for innovation, excellence, and safety. Maintaining the system in a state of good repair and planning future upgrades will be of tremendous importance in this role. The Deputy Commissioner will work collaboratively with the executive team to develop and implement innovative solutions to more effectively manage storm water, protect critical infrastructure from sea level rise, and address the other challenges posed by climate change.  DEP is one of the largest users of energy in the City.  The Deputy Commissioner will be responsible for realizing substantial reductions in energy consumption by employing innovative processes including the reuse of methane gas.   In addition, the Deputy Commissioner will be responsible for making final recommendations to the Commissioner concerning extremely complex, technical, and often controversial programs concerning Federal and State water-quality based programs and permits and for: 	directing and tracking the Bureau's budget and expenditures; 	developing alternative solutions to providing wastewater treatment service;	representing DEP at public meetings where facilities and service issues are addressed;	establishing policies and procedures; 	coaching and evaluating management personnel; and, 	directing the preparation of statistical and narrative reports including the Annual New York Harbor Water Quality Survey and Discharge Monitoring Reports for submission to City, State, and Federal agencies to comply with regulatory requirements.  The Deputy Commissioner will also be responsible for working with three other major DEP operating bureaus (Water Supply, Water &amp; Sewer Operations, and Engineering Design and Construction) to ensure that DEP optimizes its resources and impact through internal collaboration and strategic p</t>
  </si>
  <si>
    <t>**Alternate Work Schedule: Tuesday ‚€œ Saturday    The mission of Bureau of Sexually Transmitted Disease Control is to promote sexual health  and reduce impact of sexually transmitted infections in NYC. To achieve these goals, we provide:     -direct clinical services   - monitor disease trends   -partner with community groups, private providers and other agencies  - perform outreach  - provide education  - conduct research and develop polices to improve sexual health and wellness    You will be obtaining genital, blood, and other specimens, and performing lab tests as required;.    --Performing quality control testing and preventive maintenance.    -- Recording results and documenting untoward occurrences and taking corrective actions.    -- Preparing accession records, recording patients‚„ lab reports, charts and other reports and recording information required by the program.    --Complying with health, safety, and all other policies and procedures of the Bureau. maintaining lab supplies and reagents.    -- Participating in QA and proficiency testing and inspections.    -- Assisting the STD Control Laboratory Director and Laboratory Microbiologist Level II, in orienting new Laboratory Microbiologist Level I employees and assisting in demonstrating and showing procedures.    -- Communicating regularly with Laboratory Microbiologist Level II, clinicians and physicians-in-charge regarding the technical matters, Clinic Managers for administrative matters, and with the STD Control Laboratory Director about unusual occurrences, technical and administrative problems.</t>
  </si>
  <si>
    <t>The New York City Department of Environmental Protection (DEP) is seeking to fill the position of Director of Environmental Health and Safety (EHS) Performance Measurement and Strategic Planning .  Under general direction, but with latitude for independent action and judgment, the selected candidate will identify, prioritize and set performance goals , measurements and corrective actions; as well as monitor Agency and Operational (bureau) performance as related to established EHS goals.  The selected candidate will report directly to the Assistant Commissioner of Environmental, Health and Safety.  DEP‚„s 6,000 employees are dedicated to protecting public health and the environment by supplying clean drinking water, collecting and treating wastewater, and reducing air, noise, and hazardous material pollution. The scale of our organization is unmatched in any other water utility in the nation ‚€œ each day, DEP delivers one billion gallons of high quality drinking water a day to more than nine million New Yorkers and collects and treats an average of 1.3 billion gallons of wastewater at 14 wastewater treatment plants. DEP is also responsible for enforcing the City‚„s air and noise regulations and is the lead agency for developing and implementing citywide energy policy, particularly as it related to energy generation, transmission, and distribution within the five boroughs. To support these functions, DEP has one of the largest capital construction portfolios in the City, with $11 billion of work under construction and an additional $3 billion in design. The diversity of environmental health and safety policies and programs is significant.   Employee Safety and Environmental Compliance are embedded in DEP‚„s core values.  The selected candidate will oversee four essential EHS areas.  This encompasses  EHS facility and program assessments, EHS Auditor professional development, EHS performance measurement  and planning, and Process Safety/Risk Management  Program oversight.  Specifically, he/she will:     Manage the DEP EHS Assessment Program, which includes development and ongoing      oversight of the EHS Audit and Program Assessment programs, preparing accurate and            timely assessment reports, maintaining the audit schedule, and updating appropriate      assessment protocols.    Keep abreast of developments and best practices within the field of EHS assessment and      performance measurement within industry and ensure that DEP auditors have access to      appropriate professional development programs.    Develop and improve existing systems which successfully track and report EHS compliance      measurements within bureaus divisions and facilities.  Further, identify and utilize leading      indicators that measure and support effective integration of EHS programs and/or best      practices.    Provide agency oversight and support for the Process Safety Management and Risk      Management programs which are implemented and maintained by various operation      bureaus, namely two chlorine facilities.     Manage a staff of 9 employees.</t>
  </si>
  <si>
    <t>The selected candidate will have extensive experience in managing a complex function within the field of Environmental, Health and Safety and must have a minimum of 5 years experience in EHS Auditing and/or Hazard Assessments.  The candidate will demonstrate a track record of improving EHS performance measurement and compliance improvement.        5+ years‚„ experience working in the field of EHS compliance auditing, assessment, job      hazard assessment and other hands on technical EHS support in an operational         environment.       Excellent technical writing skills, including the ability to translate technical information into      reports that are understandable and succinct.     Excellent regulatory research skills.    Working knowledge of OSHA/PESH, EPA, NYSDEC, FDNY, DOB and all other applicable      Federal, State and local regulations; as well as industry standards and best practices.     Must possess and demonstrate the ability to collaborate and facilitate decision making       within a group setting.    Excellent interpersonal and verbal communication skills with the ability to communicate at      any level of the organization.     Must have demonstrated ability to meet deadlines.  EHS Professional Certification is preferred (e.g. CSP, ASP, CIH, CHMM, etc.)</t>
  </si>
  <si>
    <t>New York City has invested in its water and wastewater systems for more than 150 years, and most of that infrastructure has served the people of New York for more than a century.     The New York City Department of Environmental Protection (DEP) is continuing that tradition with the most comprehensive upgrades to the City‚„s water and wastewater systems in decades. These projects will serve New Yorkers for generations to come.    DEP oversees one of the largest capital construction programs in the region.    Under general supervision, the selected candidate will be responsible for reviewing all schedules, reports and orders prepared by consultants, contractors and agencies to assure conformance with project completion dates; coordinate the review, preparation and maintenance of the Department‚„s Capital Commitment plan as primary analyst for projects related to Water Pollution and Upstate Water Supply.    The selected candidate will act as CBMO Liaison with operating Bureaus, related to managing agencies and oversight agencies for the maintenance of the Capital Budget; evaluate contract performance reports as well as agency audits and fiscal documents to ensure contract compliance; generate and present analytic and descriptive documents as required for review by the Sr. Capital Budget Director and the Assistant Commissioner for Budget.    Candidate must be advanced in MS Excel and Access.    ***ONLY APPLICANTS PERMANENT IN THE TITLE ASSOCIATE STAFF ANALYST SHOULD APPLY***</t>
  </si>
  <si>
    <t>NYC Department of Finance (DOF) is responsible for administering the tax revenue laws of the city fairly, efficiently, and transparently to instill public confidence and encourage compliance while providing exceptional customer service.  The Department is seeking a qualified candidate, with a proven record of success, to lead and establish its Office of Diversity. The successful candidate will serve as the Chief Diversity Officer (CDO) and report directly to the Deputy Commissioner/Chief Financial Officer of Administration and Planning.  Under general direction, with a great deal of latitude for independent initiative, judgment and decision making, the CDO will be responsible for the following:  Overall diversity recruitment of DOF, and other units as determined by the Commissioner. Design, implement, assess and gain support for diversity and inclusion efforts agency-wide,    with particular focus on the staff development and retention; develop strategies and    initiatives specific to diverse workforce planning, fostering and maintaining an inclusive    workplace culture, designing diversity and inclusion leadership competencies, equal    employment opportunity (EEO) compliance, and overall measurement of recruitment,   retention practices and professional advancement. Assist Human Resources staff with creating best practices to enhance workplace morale and    identify and develop high potential talent; assume overall responsibility for diversity   recruitment. Create programs to generate interest and extend the Department of Finance‚„s presence in    applicable markets, to enhance diversity, inclusion and minority and women-owned business    enterprise (M/WBE) participation. Work closely with the Training Unit and the EEO Officer to develop training to educate   employees and managers on how to recognize, accommodate and appreciate individual   differences and how these can be bridged back to assist in meeting agency goals. Develop metrics for measuring the effectiveness of the agency‚„s diversity initiatives    implemented and prepare annual reports to senior management on the value of the initiatives. Work with agency legal staff and external agencies such as the Department for Citywide    Administrative Services and the Law Department to comply with City requirements specific to    diversity and EEO, as well as any court and local, state and federal mandated requirements. The CDO will also serve as the Department‚„s Accessibility Coordinator overseeing its plans    and initiatives to make public facing, citywide technology more accessible to people of all    abilities, such as the City‚„s official website and the City‚„s public pay telephone infrastructure.     In this capacity, he/she will work closely with the Mayor‚„s Office for People with Disabilities    and assist DOF staff in designing innovative ways to provide for New Yorkers with disabilities.  The CDO will also serve as a member of both the DOF executive leadership team and the Citywide Diversity &amp; EEO best practices group, working collaboratively across DOF divisions and City agencies.</t>
  </si>
  <si>
    <t>‚ A minimum of four years of satisfactory full-time experience in the field of Diversity and    Inclusion, EEO and Workforce Development. Such experience may have been gained in either   the private or public sector. Three years of this experience must have been in a managerial or executive capacity,   supervising staff and reporting to executive leadership. Certifications as a diversity and inclusion, labor relations, or human resources professional    are preferred along with existing memberships in best practices organizations. Very strong leadership skills to effectuate agency wide policies and procedures, and implement    change, along with exceptional analytical and communication skills. Good understanding and familiarity with human resources policies, procedures and directives,    civil service rules and regulations, personnel administration and labor laws. The candidate must also have demonstrated ability establishing, executing and measuring     successful diversity and inclusion efforts and workplace and community strategies, as well as     serving as a change agent by mobilizing and influencing key stakeholders. Significant experience with and/or comprehensive knowledge of the laws and regulations    relating to EEO. Familiarity with investigatory practices and a working knowledge of mediation and alternate    dispute practices are beneficial. Experience with contracting and marketing initiatives to enhance diversity, inclusion and minority    and women-owned business enterprise (M/WBE) participation.</t>
  </si>
  <si>
    <t>The successful candidate should possess the following: A degree in GIS, Geography, Engineering, Planning or a similar field with at least four years GIS experience; proficient in GIS principles (scale, projections, coordinate systems, cartography, topology); experience with ESRI ArcGIS desktop software, strong written and oral communication skills; detail oriented and able to work alone with minimal supervision; and proven ability to work in a team environment on demanding projects; advanced experience with ESRI s ArcGIS Desktop software; experience editing geospatial data in a multi-user versioned editing environment; experience working in an enterprise geodatabase; experience using Python, Model Builder, and ESRI‚„s Data Interoperability extension.</t>
  </si>
  <si>
    <t>The Office of Child &amp; Family Health (OCFH) is seeking Director of Nursing/Nurse Practitioner to oversee the day to day operations and provision of medical services to children in Pre-Placement Services and Field Office medical units which include sites in the Bronx, Queens and Brooklyn, as well as the around the clock operations at the Children‚„s Center.  Reporting to the Agency Medical Director the Director of Nursing/Nurse Practitioner will be responsible for the following: 	Provide ongoing supervision, mentoring, and evaluation of nursing and administrative staff;	Diagnose and treat acute and chronic health problems, in coordination with child's PCP whenever possible. Refer to the emergency room or specialist when necessary.	Monitor care delivery;	Develop, implement, and evaluate plan of care based on assessment of the child‚„s physical and psychosocial needs;	Provide patient education to children in the prevention of illness, promotion, maintenance and restoration of health.	Coordinate nursing staff coverage for the assigned sites in Division of Pre-Placement Services;	Assure children have necessary medications at the time of placement; 	Prescribe necessary medication within the scope of practice for a CPNP in NYS;	Work closely with contract temporary employment agency to identify and recruit nurses with appropriate work experience and skill set;	Provide clinical orientation and cross training (shift/site) to newly assigned nurses;	Provide training and oversight of weekend staff;	Provide in-service and unit based conferences for nursing staff to improve patient care;	Develop tools and guidelines to ensure appropriate medical data collection and reporting;	Assist in revisions of the Agency Medical Policies and Procedure Manual as needed.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</si>
  <si>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t>
  </si>
  <si>
    <t>Family Permanency Services (FPS) is responsible for the outcomes for all of Children‚„s Services‚„ children/youth in foster care and works with provider agencies and other stakeholders to ensure that best practices that promote safety, permanency and well-being are consistently engaged throughout the system.  The Family Permanency Services Vital Records Unit assists provider agencies to obtain the following types of birth and death certificates to assist in planning for children reuniting with parents or relative resources, adoptively placed, or transitioning from foster care to the community:  The Vital Records Liaison position entails the following:	Receives birth/death certificate requests daily via , e-mail, and delivery,  from contracted foster care provider agency  staff and other ACS units. 	Communicates via email , mail and telephone with foster care provider agencies regarding requests that require additional information,  clarifications and status updates.  Calls Provider agencies for additional information or  inaccuracies noted on referral forms.	Enters data on all referrals received in the Birth/Death Certificate Tracking log for reporting purposes.	Serves as the  provider agency liaison to gather birth/death certificates from other municipalities /states/countries	Researches and gathers data via phone, US mail and internet from other Foreign Embassies.	Prepares referrals package for in-state, out-of-state and international request.	Serves that the DOH liaison for delayed registration, corrections on birth documents and filing of foundling cases.	Completes the DOHMH VR67 Form for each Birth Certificate Request/Completes the DOHMH VR66 Form for each Death Certificate request.	Prepares, retrieves and procures vital records.	Responsible for referrals sent  to and  retrieval from  DOHMH (125 Worth Street); Completes verification of foster care status for each vital record request through ACS record systems.	Tracks and enters data for all completed referrals  in the Vital tracking system/ Maintains files of all referrals	Responds to inquiries regarding birth/death certificate request via e-mail and telephone contact/Forwards documents to requesting parties.</t>
  </si>
  <si>
    <t>‚ Excellent interpersonal skills; exceptional written and communication skills; excellent and demonstrable ability to develop verbal and written presentations</t>
  </si>
  <si>
    <t>Section 424-A of the New York Social Services Law requires an authorized agency to inquire whether a candidate for employment with child-caring responsibilities has been the subject of a child abuse and maltreatment repor  The City of New York and the Administration for Children‚„s Services are Equal Opportunity Employers Committed to Diver</t>
  </si>
  <si>
    <t>1.  Serve as a liaison between New York City Housing Authority (NYCHA) and the New York City Department of Housing Preservation and Development (HPD) on all environmental reviews for NYCHA projects and activities that utilize United States Department of Housing and Urban Development (HUD) financial assistance.  Assess the potential environmental impacts on projects to determine whether they meet federal, state and local environmental standards.  2.  Review, prepare and submit the necessary documents to HPD to ensure that NYCHA remains in full compliance with the National Environmental Protection Act (NEPA) and the State Environmental Quality Review Act (SEQR). This may include other federal, state and local environmental laws.  3.  Collect, maintain and disseminate data required for environmental planning and assessment efforts.  Maintain NYCHA‚„s Environmental Records database that tracks agency-wide Environmental Review Request (ERICS).  4.  Assist with the preparation of environmental reviews, when necessary, and draft correspondence.  Coordinate with the State Historic Preservation Office (SHPO) to address any concerns regarding adverse effects on archeological and/or historic resources.  5.  Perform duties related to budgeting and reporting including:  financial and quantitative analysis, cost analysis and other research techniques and make recommendations to management.</t>
  </si>
  <si>
    <t>1.  Experience in City Planning or Urban Planning and 3 years of full-time satisfactory experience in environmental planning, affordable housing or other related field. 2.  Working knowledge of SEQRA and CEQR impact assessment process and associated regulations. 3.  General understanding of the City‚„s Uniform Land Use Review Procedure (ULURP), NEPA and HUD environmental regulations (24 Code of Federal Regulations (CFR) part 50 ‚Å“Protection and Enhancement of Environmental Quality‚ and 24 CFR part 58 ‚Å“Environmental Review Procedures for Entities Assuming HUD Environmental Review Responsibilities‚). 4.  Strong verbal skills; ability to write clearly and persuasively; ability to edit others‚„ writing; discipline to work independently or in complex group dynamics and meet short time frames. 5.  Ability to synthesize complex regulations and present information to those unfamiliar with source material; ability to work well among a diverse population of stakeholders. 6.  Advanced skill using Word, Excel, Power Point software, and Geographic Information System (GIS) programs.</t>
  </si>
  <si>
    <t>DoITT is responsible for modernizing, unlocking, and innovating to improve IT infrastructure and service delivery in New York City government. Modernizing by implementing state-of-the-art information technology to improve services to New Yorkers. Unlocking by making government more transparent and accountable to New Yorkers. Innovating by employing cutting-edge tools, methods, and relationships to empower New Yorkers.   As the first film commission in the country, the Mayor‚„s Office of Media and Entertainment - Office of Film, Theatre and Broadcasting (OFTB) is the one-stop shop for all production needs in NYC, including permits, free public locations and free police assistance. The agency markets NYC as a prime location, provides premiere customer service to production companies and facilitates production throughout the five boroughs.   The Executive Assistant will provide administrative, scheduling and special project support to the First Deputy Commissioner. In addition, he/she will serve as Office Manager of OFTB, responsible for receiving and assisting visitors, and managing the day-to-day operations of the office.   The successful candidate will serve as an Executive Assistant reporting to the Mayor‚„s Office of Media &amp; Entertainment (MOME).   Responsibilities will include:   Executive Support - Manage the First Deputy Commissioner‚„s schedule: Plan and schedule meetings and appointments.  Source/develop/distribute/research any materials in preparation for meetings and afterwards as follow-up; conduct research as assigned; assist with preparation for speaking engagements and presentations, including conducting background research and preparing briefing materials; organize and maintain files and records. Update and maintain First Deputy Commissioner‚„s contacts; prepare and edit correspondence, reports, and presentations; make travel arrangements and manage travel reimbursements; field assorted inquiries and requests; and manage special projects and initiatives as assigned.   Office Management - Prepare purchase requisitions for all office expenditures; manage and maintain inventory of office supplies (e.g., paper, toner, etc.); manage mail, messenger and DHL services; manage subscriptions of newspapers, magazines, trade publications, etc.; serve as liaison with vendors of office equipment (e.g., phones, copiers, printers, etc.) and manage maintenance/repair; serve as liaison with office building facilities personnel (i.e., cleaning service, maintenance, etc.); work with the appropriate city agency to monitor/process all office E-Z Pass and cell phone accounts.  Customer Service Support - Manage all incoming phone calls, in-person visitors and office operations; serve as front desk receptionist, greeting guests, answering phones and disseminating calls (and voicemail messages from the general mailbox); manage written and electronic correspondences that come to the OFTB through City Hall and www.nyc.gov; greet permit applicants and guide them through permit forms and procedures; provide information/advice to productions on appropriate NYC government contacts, agency or other area for inquiry or problem resolution; maintain list of current productions filming and wrapped based on current production files; and assist with special projects and initiatives as assigned.</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</si>
  <si>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New York City Teens Connection (NYCTC) offers an exciting, unique opportunity for a public health professional to work on an innovative project to engage with teachers and other school leaders, teens, parents, community leaders, clinical services providers, and other stakeholders that work with teens. The overall project aim is to foster an environment where all teens develop the skills and have the tools needed to make informed choices about their sexual and reproductive health, and know where to go for health services.    DUTIES The New York City Teens Connection Deputy Director of Clinic Linkages will:	Implement the Clinical Linkage model among partnering schools and local teen-friendly  clinics in the Bronx, Brooklyn and Staten Island. 	Works closely with the Evidence-Based Programs in High Schools to implement the Clinical linkage model among partnering high schools and area clinics and school-based health centers that offer teen‚€œaccessible sexual health services. 	Supervise Local Clinic Linkage Coordinator staff as they facilitate and supervise linkages in each target area. 	Oversee contracts for the provision of training and technical assistance  to partnering community‚€œbased clinics, with a focus on best practices in sexual and reproductive health services for teens. 	Collect, manage and analyze clinic data and prepare reports, as required. 	Work closely with the Sr. Evaluation Coordinator  to ensure evaluation requirements are met by partnering community ‚€œbased clinics, high schools and youth-serving organizations.</t>
  </si>
  <si>
    <t>‚	Experience working in a clinical setting and /or providing health-related training 	Experience with community-based research and evaluation 	Knowledge about clinical quality improvement activities 	Knowledge about adolescent sexual and reproductive health 	Excellent verbal, written and presentation skills        Master‚„s in Public Health or equivalent education and work experience.</t>
  </si>
  <si>
    <t>1. A Bachelor‚„s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</si>
  <si>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Civil Service Title:  Computer Associate (Software)			 Level:  III Title Code No:  13631			 Salary: $67,527 ‚€œ $98,853 Office Title:  Senior Software Developer				 Work Location: Citywide Division/Work Unit:  Information Technology			 Number of Positions: 1 Hours/Shift:  Thirty-five hours over a seven day period; may include evenings,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Office Of Chief Medical Examiner is seeking a highly technical systems developer, with a broad scope of independent initiative and judgment, that will be responsible for the design, implementation, enhancement, and maintenance of internet and intranet applications and custom desktop applications that supports the business. This will include design and development of web-based applications using .NET Framework, VB.NET, C#, ASP.NET, JavaScript, jQuery using Visual Studio 2010. Other tasks includes, development of web services, supporting applications, widgets, tools, designing and developing database objects in SQL 2008 and later, setting up, configuring and tuning IIS 7.0. Other duties as assigned.   The following skills are required -Minimum of five (5) years of professional experience developing .NET based web applications in Visual Studio using VB.NET, C#, Java Script, jQuery, ADO.NET. -Experience developing applications against .NET Framework 2.0, 3.5, 4.0 and above. -Experience configuring IIS 5.0 and IIS 7.0 for hosting enterprise level applications. -Experience using design patterns and worked with MVC architecture. -Experience writing SQL statements and stored procedures in MS SQL 2005-2008. -Able to multi-task, be pro-active in project planning and requirements gathering and capable of setting priorities based on impact and risk to the business without supervision. -Experience writing detailed application documentation  SPECIAL NOTE  1. Selected candidates will be required to provide a DNA sample by swabbing. 2. This position has been identified as ‚Å“essential.‚ During ALL weather &amp; emergency events, ''essential‚ positions may require 24-hour availability.</t>
  </si>
  <si>
    <t>Under supervision, provide prenatal and early childhood case management through regular home visits for first time mothers enrolled in the Nurse-Family Partnership (NFP) program, carrying a caseload of no more than 15 families.  Assess the medical and psycho-social needs of high-risk, pregnant women and infants; follow a prescribed process/plan of care in accord with NFP goals, objective and visit guidelines, and monitor the outcomes.  This position is for the Targeted City-Wide Initiative Team, serving NFP clients in Rikers, homeless shelters &amp; foster care.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and instruction to assist women and their families in attaining targeted goals in areas including prenatal and postpartum care, nutrition, parenting, well-child care, family planning, special health problems, housing, continuing education, childcare and employment. 	Evaluate women‚„s‚„ &amp; families‚„ progress toward target goals, revise plan of care as appropriate.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 to women and their families. 	Record nursing activities in a timely manner and in accord with project visit and institutional guidelines. 	Participate in ongoing learning in program implementation. 	Meet with supervisor for minimum of one hour per week. 	Participate in weekly 2-hour team meetings and case conferences.</t>
  </si>
  <si>
    <t>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Combined, the TLC regulates industries that are responsible for over 500,000 daily trips, serving over 1,000,000 passengers.  The TLC‚„s Licensing and Standards Division is responsible for the review and credentialing of all members of TLC-regulated industries ranging from yellow taxi drivers to commuter van base owners.  In total, there are 14 different license types with over 150,000 licensees managed by the Division.  The Division is responsible for developing and setting applicant standards, accepting and evaluating applicant submissions and ensuring that licensees maintain the high standards of conduct established by the TLC through proactive compliance monitoring of licensing requirements.  Under the direction of the Division Management and reporting directly to the Fitness Review Unit Supervising Attorney, with wide latitude for independent initiative and judgment, the Administrative Attorney for the Fitness Review Unit will evaluate applicants for TLC licenses to determine if the applicants are fit to be licensed by the TLC.  This evaluation includes conducting interviews, investigations, and preparing written evaluations.  This analysis will be done by reviewing information received through the review of records, interview of applicants and investigations of other relevant documentation requested or received.  Evaluations must be conducted in accordance with the legal requirements of New York State Correction Law Article 23-A ‚Å“Licensure and Employment of Persons Previously Convicted of One or More Criminal Offenses,‚ other applicable laws, rules and regulations, and the TLC‚„s interest in protecting the public. 	Conduct interviews, investigations and prepare decisions evaluating an applicant‚„s fitness to hold a TLC license.	Ensure that the evaluations and decisions prepared meet the requirements of any applicable laws, rules and regulations, and TLC‚„s interest in protecting the public.	Direct and assist the clerical support staff in records research and retrieval, quality review of forms and applications and response to telephone and correspondence requests for information requiring research. 	Review clerical staff‚„s work product. Identify, communicate and recommend resolution of legal and operational issues or problems including the quality or efficiency of the unit‚„s operation. 	Advise and assist in training investigator/reviewers and clerical support staff.	Review and make recommendations for new and revised procedures.	Monitor and resolve daily operational issues and inquiries. 	In the absence of the unit‚„s manager, may temporarily assume responsibility for the manager‚„s related tasks.	Data entry as required in one or more systems used for the interview process.  This includes scheduling, tracking and recommendationdecision software.</t>
  </si>
  <si>
    <t>‚	Skilled in effective, clear and persuasive oral and written communications.	Critical, insightful and intelligent investigative and organized factual processing skills.	Ability to be objective and thorough in conducting review, investigation, interview and analysis.	Knowledge of and experience in working with administrative law and procedures.	Administrative hearing and advocacy skills experience a plus.</t>
  </si>
  <si>
    <t>1. A Bachelor‚„s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</si>
  <si>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Office of Environmental Health and Safety seeks to hire an Administrative Public Health Sanitarian M3 to fill the position of Director of Environmental Health and Safety (EHS) Program Development and Training, located in Flushing, New York.  Under general direction, but with latitude for independent action and judgment, the selected candidate will oversee and manage the development and implementation of EHS and Compliance training, professional development and education initiatives for the Agency.  The selected candidate will report directly to the Assistant Commissioner of Environmental, Health and Safety.  The selected candidate will oversee four essential EHS areas.  This encompasses  providing leadership and management in the development of EHS training and education programs, ongoing program support for the full integration of the DEP Training, Tracking and Reporting System (TTRS), e-learning, the development of DEP EHS Policies (new and revised), and preparation and tracking of DEP‚„s compliance with regulatory training requirements. Specifically, he/she will:    Develop, procure, deliver and track all EHS and related compliance training's to DEP      populations as appropriate to the regulatory requirements and/or operational need, while      working collaboratively with all other training stakeholders within the Agency.    Drive the ongoing development and improvement of the existing Learning Management      System (TTRS) to ensure they are meeting the needs of various DEP Training and      Education stakeholders.    Identify and  prioritize development or revision needs for the 50+ EHS policies that currently      exist for DEP, seeking to simplify and streamline them so they are understood by DEP      employees.  Oversee the process for the identification of new and emerging regulatory      changes that may trigger the development of new and/or revised policies or guidelines.       Develop action plans to assist the Agency and/or impacted bureaus to come into      compliance with new or revised regulations.   Ensure that all DEP bureaus maintain compliance with EHS training requirements as     established by regulations and/or DEP Policies.     Manage a staff of 9+ employees.</t>
  </si>
  <si>
    <t>**OPEN TO PERMANENT CLERICAL ASSOCIATES ONLY. YOU MUST CLEARLY STATE YOUR CIVIL SERVICE STATUS ON YOUR RESUME OR COVER LETTER.  ALL OTHER RESUMES WILL NOT BE CONSIDERED.  The Newborn Home Visiting Program (NHVP), in an effort to promote the agency‚„s Take Care New York goal of ‚Å“Having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District Public Health Office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The clerical position for this innovative initiative will provide administrative support for the client referral process and establish and maintain office functions.  This person will also assist the NHVP team working with women and newborns residing in shelters.    		 Duties and Responsibilities Under the direction of the Borough Site Director, the Clerical Associate will:     	Answer telephone calls, take messages, respond to telephone calls expeditiously and professionally, make follow up calls, make copies, send faxes and keep files updated.		Support appropriate routing of client referrals, manage calendars and schedule appointments  	Provide general administrative assistance to Site Director, Supervising Public Health Advisor, Public Health Advisors and Public Health Assistants.  	Prepare requisitions and memos, maintain office supplies, forms, brochures and perform data entry.	Liaise with central office, maintain inventory of all items including: office supplies, client incentives and items distributed to staff 	Participate in Program-sponsored events, for example: crib distribution and assist senior management in other assignments</t>
  </si>
  <si>
    <t>‚	Good communication skills	Data entry experience-Fluency in English and Spanish or French preferred	Proficient in Microsoft Office applications.</t>
  </si>
  <si>
    <t>The Division of Housing Incentives oversees the City‚„s Low Income Housing Tax Credits (LIHTC) program and tax abatement/exemption programs including 421-a, J-51, 420-c, Article XI and others.  The Division is part of the Office of Development, which plays a key role in the implementation of the Mayor‚„s Housing Plan to create and preserve 200,000 housing units.    The Division of Housing Incentives seeks a Senior Policy Analyst. Under the supervision of the Assistant Commissioner and the Director of Policy and Operations, the Senior Policy Analyst will analyze the LIHTC program and tax abatement/exemption programs to inform policy initiatives in support of the Mayor‚„s Housing Plan, and work on other special projects as needed. The position will include substantial contact with staff across the Office of Development and the Division of Housing Incentives.  The Senior Policy Analyst‚„s responsibilities will include, but not be limited to the following:  Managing special projects, including identification and analysis of potential strategies and tools for effective tax abatement/exemption programs and the LIHTC program;  Working closely with the Tax Incentives Program Unit and the Tax Credit Program Unit;  Modeling, preparing, reviewing, interpreting, and making recommendations regarding program eligibility criteria;  Preparing reports, memoranda, presentations, and written correspondence regarding programs, new initiatives, or other special projects; and,  As needed, collaborating with other HPD divisions, including the Office of Development Executive Office and other divisions within the Office of Development, Division of Strategic Planning, Office of Asset and Property Management and Office of Policy and External Affairs, to identify, monitor and/or resolve program and policy issues and representing the Assistant Commissioner and/or Director of Policy Analysis and Operations on internal and external meetings.  PREFERENCE WILL BE GIVEN TO CANDIDATES WHO HAVE TAKEN THE ASSOCIATE HOUSING DEVELOPMENT SPECIALIST EXAMINATION</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</si>
  <si>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This position is open to permanent (not provisional) candidates currently serving as a Staff Analyst, Level I &amp; II.</t>
  </si>
  <si>
    <t>The New York City Department of Finance is responsible for collecting over $30 billion in revenue for the City of New York. The Finance Information Technology Division supports the agency‚„s operational units in collecting revenue for the City of New York.  The Parking and Payment Applications Unit is seeking a Java Web Interface Developer to perform the following duties:  Develop new functions using identified technologies. Collaborate with Project Managers and Graphic Designers to create responsive UI. Develop software applications and deployment scripts by following coding standards. Execute enhancements to the existing applications. Interface with peers in business and technology teams to ensure efficient and correct    development. Identify application system alternatives to enhance performance and achieve the needs of user    environment. Day to day production support of the existing application which occasionally requires weekend    and/or holiday work hours. Production deployments, which occasionally require weekend and/or holiday work hours.</t>
  </si>
  <si>
    <t>‚ Expertise with Play Framework 2.0 and NETTY 4.0. Minimum 4 years of experience programming with Java EE, XML, Web Services and other key    Java technologies. Minimum 1 year of experience integrating UI with Java and Scala based web layer technology    Play Framework 2.0. Working knowledge of using Play in a clustered environment. Proven expertise in Web UI Technologies including XML, XHTML/HTML, DHTML, JavaScript,    CSS, HTML5. Strong experience working with relational databases. Strong experience with Application Servers (Tomcat) and Expert-level understanding of    networking protocols, in particular HTTP. Ability to share technical knowledge and clearly communicate technical concepts. Experience with database related development in Oracle 11G and PL-SQL a strong plus. Experience with SOA concepts, design, tools, techniques, best practices a strong plus. Experience in Agile/Scrum methodologies including rapid prototyping, test driven development    (TDD, BDD), continuous integration, etc. a strong plus. Relevant certifications a strong plus.</t>
  </si>
  <si>
    <t>The position is within DOT‚„s Finance, Contracts and Program Management division, Roadway Capital Program Management (RCPM) is primarily responsible for conceptual cost estimate within Capital Planning &amp; Initiation (CPI) group. CPI is tasked to planning of streets programs all over five city‚„s boroughs including carrying out 10-Year Capital Plan which includes Mayor DeBlasio‚„s  priority projects such as Vision Zero, Great Streets, Select Bus Services and Storm Recovery/Resiliency programs.  Responsibilities may include, but not limited: conduct research, studies related to the infrastructure reconstruction projects and analyze historical project cost data. Review plans, conduct field visits and prepare Conceptual Cost Estimate. Contribute to project initiation process including Scope Summary Memorandum prep. Review consultants‚„ cost estimate ensuring its accuracy and legitimacy in conjunction with project drawings and specifications. Attend technical meetings  representing the unit-division-agency and addressing issues in regards of  project cost estimate, cost control and revisions of project cost during project implementation work.</t>
  </si>
  <si>
    <t>All resumes to be submitted electronically using one of the following methods: Please go to www.nyc.gov/careers/search and find the Job ID#201367. Current City employees please log on into Employees Self Service follow the Careers Link.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</si>
  <si>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Department of Finance, Tax Audit &amp; Enforcement Division seeks an experienced, highly motivated individual to serve as a Project Manager.  Reporting to the Deputy Commissioner, the selected candidate will be responsible for working with the division‚„s business units to review processes and procedures, coordinate special projects, and assist with implementation of new programs and initiatives, related to enhancing productivity and efficiency.    Responsibilities will include, but are not limited to, the following:   Review and analyze audit operational data, business processes and procedures.   Coordinate difficult projects involving multiple complex issues.  Coordinate with outside vendors on major projects.  Assess and make recommendations regarding operational improvements and restructuring    business processes.  Develop business plans (goals, project plan, timelines, and deliverables).  Identify alternatives for improving efficiency and productivity.  Manage implementation of new initiatives, projects and programs.  Develop and present practical solutions to resolve operational issues.  Coordinate special projects.  Interact with division and agency staff.</t>
  </si>
  <si>
    <t>‚  At least 3 years of project management and operations experience within a large organization    and/or government environment.  Excellent project management skills and critical thinking ability.  Strong analytical, interpersonal, and teamwork skills.  Excellent verbal and written communication skills.  Experience in change management and organizational restructuring initiatives are a plus.  Ability to adapt to a dynamic work environment and changing needs and priorities.  Detail oriented and the ability to multi-task.  Strong computer skills including, but not limited to MS Word, Excel, and PowerPoint.   Experience with Visio and/or other flowchart software to document business processes.</t>
  </si>
  <si>
    <t>NOTE: This position is open to applicants who have taken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have taken an exam will be required to produce a copy of their Order Confirmation Receipt for verification if contacted for an interview.  The New York City Department of Finance/Tax Audit &amp; Enforcement Division is seeking an experienced professional trainer to serve as the Director of the Tax Audit &amp; Enforcement Division's Training and Continuing Education Unit (''Training Unit'').  Reporting to the Assistant Commissioner of Tax Audit, the successful candidate will be responsible for leading the expansion of the Training Unit and developing training programs for tax audit and enforcement staff and managers.  Responsibilities will include, but will not be limited to, the following:   Assess and make recommendations regarding the division‚„s new employee, technical,     managerial and continuing professional education audit-related training needs.      Work with agency-wide training team to hire consultants, coordinate other non-audit     training, develop curricula and liaise with DCAS.  Supervise, direct and train staff engaged in developing and conducting training programs.      Develop and implement comprehensive training plans, curricula and programs for new and     various levels of tax audit and enforcement professionals.  Confer with training and tax audit and enforcement professionals.   Identify, utilize and incorporate external training and continuing education resources into     comprehensive training programs for tax audit and enforcement staff.   Oversee trainers, consultants and others conducting training programs.  Handle all aspects of training program administration.  Communicate, facilitate and     document training program attendance.    Monitor and evaluate the success of training programs.   Prepare related reports and perform related tasks.</t>
  </si>
  <si>
    <t>‚  A Master‚„s degree in Training and Development, or related field, from an accredited college or     university.    At least 5 years of experience conducting and/or developing training programs, including at     least 3 years as a Training Director and/or Project Manager responsible for developing     training programs in a medium to large corporate or governmental organization.    Demonstrated ability to organize, plan, implement, monitor and report on comprehensive     strategic training and/or continuing education programs, at staff and management levels.   Exceptional verbal, written presentation and communication skills are required.     Experience identifying and utilizing external training and continuing education resources.          Membership in NSDTA (National Staff Development and Training Association) or equivalent     professional organization is a plus.</t>
  </si>
  <si>
    <t>Applicant MUST have a valid NYS Driver‚„s License and the ability  to operate a motor vehicle.</t>
  </si>
  <si>
    <t>** OPEN ONLY TO EMPLOYEES WHO ARE CURRENTLY SERVING A PERMANENT PRINCIPAL ADMINISTRATIVE ASSOCIATES.  YOU MUST CLEARLY STATE YOUR CIVIL SERVICE STATUS ON YOUR RESUME OR COVER LETTER.  ALL OTHER CANDIDATES WILL NOT BE CONSIDERED.  The Newborn Home Visiting Program (NHVP), in an effort to promote the agency‚„s Take Care New York goal of ‚Å“Having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District Public Health Office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The PAA for this innovative initiative will provide administrative support to Program Director and Initiatives Manager in the establishment of systems and processes for work flow and completion. This person will play a crucial role in this innovative initiative working with women and newborns residing in shelters.    Duties and Responsibilities Under the direction of the DHS Initiatives Manager and Program Director, the PAA will:     	Provide administrative support to Program Director and Initiatives Manager including but not limited to: coordinating activities, oversight of initiatives referral system, updating and scheduling appointments on Outlook calendars, answering telephone and keeping track of messages, processing invoices for travel, developing spreadsheets to track program statistics and materials, entering data and maintaining up to date records/distribute information as needed 	Coordinate logistics and participate in staff meetings and events; Draft and distribute announcements and agendas; Prepare  and distribute minutes; Collaborate with staff; Distribute and manage post- meeting/event surveys; Maintain correspondence lists and communicate with providers when needed 	Prepare and track purchase requisitions, inventory and order supplies  	Liaise with Division and Unit central office staff to ensure timely update and submission of reports   	Develop, generate  and respond to reports, letters and other communications for internal and external use 	Prepare and submit monthly indicator reports  	Participate in Program-sponsored events, for example: crib distribution and assist senior management in other assignments 	Assist with preparing presentations when needed.</t>
  </si>
  <si>
    <t>1. A baccalaureate degree from an accredited college or university, with at least 30 semester credits in the biological and/or physical sciences, i.e., biology, botany, chemistry, geology, physics, physiology, and zoology; or  2. An associate degree from an accredited college or university, with 12 semester credits in the biological and/or physical sciences, and 5 years of experience as a public health technician assisting sanitarians and engineers in carrying out the various elements of prevention and control programs affecting the public‚„s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</si>
  <si>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1. Two years of full-time, satisfactory experience as a Designated Duty Engineer (DDE) or Qualified Member of the Engine Department (QMED) serving as a Junior Engineer, Oiler, or Fireman/Watertender, or a combination thereof; and possession of a valid Merchant Mariner‚„s Credential (MMC) issued by the United States Coast Guard with endorsement as a DDE of motor vessels of any horsepower or QMED with the following ratings: any rating, Junior Engineer, Oiler, or Fireman/Watertender; or    2. Eighteen months of full-time satisfactory marine experience in a position or a combination of positions described in ''1'' above and possession of a valid Merchant Mariner‚„s Credential (MMC) issued by the United States Coast Guard with endorsement as a DDE of motor vessels of any horsepower or QMED with the following ratings: any rating, Junior Engineer, Oiler, or Fireman/Watertender; plus sufficient training of a relevant nature acquired in an approved trade or vocational high school to make up the equivalent of the remaining six months of required experience. Six months of acceptable experience will be credited for each year of approved trade or vocational high school; or     3. A baccalaureate degree in marine engineering, marine technology, or related field from an accredited college and possession of a valid engineer license or Merchant Mariner‚„s Credential (MMC) with endorsement for Third Assistant Engineer or higher of motor vessels issued by the United States Coast Guard.</t>
  </si>
  <si>
    <t>‚     5+ years of working experience developing with Microsoft .NET, C#, ASP, Visual Studio.           Technical Skills: .NET 4.0/3.5/2.0, ASP.NET, Web forms, C#, XML, SQL, WCF Web             Services, MVC, Web API, Entity Framework, and an understanding of the Software             Development Life Cycle.           Knowledge of one or more of the following: IIS, Visual Studio 2010/2008/2005, AJAX                  Toolkit, JavaScript, VBScript, DHTML/HTML, LINQ, WCF, ADO.NET, SQL Server, SSRS,             SSIS, SSAS, Oracle, Team Foundation Server.            Others: TSQL, PL/SQL, XSD, XSL, XSLT, Infragistics, COM, ADSI, LDAP, ActiveX             Controls.           Microsoft Certification related to Net Development or technologies are a plus.</t>
  </si>
  <si>
    <t>Reporting to ECE‚„s Chief Operating Officer, the Research and Data Analyst, with wide latitude for independent decision-making and action, has the following responsibilities as part of the Compliance Monitoring Team:  	Lead implementation of a new compliance tracking system	Analyze and track compliance data from programmatic sources, including but not limited to program design and management systems, education practices, health and safety results, and family and community engagement practices	Create and maintain results summaries, trending and forecast reports	Aggregate classroom and program level data to contractor and system-level reports	Extract and evaluate programmatic compliance data for completeness and accuracy	Develop and implement internal data dashboards to measure progress	Use software such as SPSS to conduct rigorous data analysis	Support programmatic decision-making through application of mapping software, such as GIS	Develop and incorporate new metrics for performance measurement	Create relevant statistical reports accessible to all ECE staff	Conduct trainings and presentations on data as needed	Assist with managing and conducting special projects as required	Interact with other data systems and sets to provide comprehensive reports</t>
  </si>
  <si>
    <t>‚	Excellent interpersonal skills	Exceptional written and communication skills	Excellent and demonstrable ability to develop verbal and written presentations</t>
  </si>
  <si>
    <t>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t>
  </si>
  <si>
    <t>The Newborn Home Visiting Program (NHVP), in an effort to promote the agency‚„s Take Care New York goal of ‚Å“Having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District Public Health Office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Consultant Social Workers receive referrals from NHVP staff and provide direct social work services; conduct psychosocial assessment and create social service intervention plans with clients; advocate on behalf of clients to appropriate agencies; assure referral completion and follow-up.   Direct interaction with clients, collaboration with DHS social service staff and conducting home and shelter is an integral part of the position.   Duties and Responsibilities  Under the direction of the  DHS Initiatives Director, the Social worker will:      Support home visitors to ensure appropriate assessment and referral for identified social and/or mental health need of women and families living in shelters.  Facilitate strategies designed to support successful engagement with families living in NYC shelters; and ensure connection to services and resources to support client self-sufficiency.     Conduct home visits, complete observations to support monitoring and assessment of core components of program intervention are delivered including orienting, counseling, and training program staff on psychosocial assessment and interventions.  Assess, link and follow-up with high-risk families and organizations to ensure connection to interventions and support services.   Identify citywide/community resources; establish and maintain linkages with community organizations  and partners.  Serve as social service and mental health/subject matter expert; provide technical assistance and training on working with at-risk families.  Keep detailed records and provide regular activity summaries using standardized data collection tools  Represent Program during meetings with internal and external stakeholders   Support special projects related to DHS initiative as required.</t>
  </si>
  <si>
    <t>**OPEN TO PERMANENT CONTRACT SPECIALISTS ONLY. YOU MUST CLEARLY STATE YOUR CIVIL SERVICE STATUS ON YOUR RESUME OR COVER LETTER. ALL OTHER CANDIDATES WILL NOT BE CONSIDERED.   The Division of Finance has a central responsibility and authority for financial management and resource maximization, Finance helps to ensure that programs and administrative operations have the information, analysis and funding to deliver critical services effectively and meet DOHMHs objectives. If the position is left vacant the Agency could ultimately be non-compliant with Federal and State regulations and be unable to deliver critical services to the community.        --Assist in maintaining Division‚„s Personal Services/Other Than Personal Services budgets.   --Assist in updating of internal budgeting systems, monitoring spending.  --Review budgets and budget modifications submitted by programs, making recommendations to the program representative for changes and corrections of errors.  --Review statistical budgetary data submitted by contract agencies; prepare fiscal summary reports and analyses.  --Research the programmatic implications of proposed policies.  --Identify the impact of contracts.  --Assist in the development and implementation of new policies and procedures.  --Monitor the operation of funded programs to ensure contract compliance.  --Review and manage contract actions request within the Contrak Management System for the Division of Environmental Health.  --Analyze all contract documents submitted for review.</t>
  </si>
  <si>
    <t>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State‚„s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‚Å“1'' or ‚Å“2'' above.</t>
  </si>
  <si>
    <t xml:space="preserve">Agency Description  The Civilian Complaint Review Board (‚Å“CCRB‚)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approximately 5,000 complaints each year. The CCRB is also charged with operating its Administrative Prosecution Unit (‚Å“APU‚) which prosecutes all cases substantiated by the Board. The CCRB‚„s staff consists of 180 employees, 131 of whom are investigators, mediation coordinators and attorneys engaged in the core function of the agency, to investigate complaints impartially, expediently and efficiently.  Additional information concerning the CCRB is available at www.nyc.gov/ccrb.   Job Description  Reporting to the Executive Director, the Deputy Executive Director of Administration will work in concert with the Executive Director to develop a strategic plan and exercise prudent decision-making abilities which benefit the agency‚„s operations, its staff and the Board. The selected candidate will lead and develop an internal team in the following areas: business planning, human resources, diversity and recruitment, administration, IT, communications, and EEO matters.  Directs and evaluates the supervisors and/or managers of Human Resources, IT, and Statistics units to ensure that the agency improves and/or maintains efficiency in its administrative operations and meets all relevant citywide policy and reporting requirements.  Directs the Human Resource/Personnel function of the Agency, including revisions of the employee policy handbook, performance appraisal, grievance procedures, discipline, policy and procedure development, benefits administration, payroll, position posting, screening and interviewing all candidates and per diem staffing requirements.  Oversees the IT Director in regards to the implementation of standards for computer operations and use, software support tools, system data backups, performance testing and security.  Oversees computer system support activities and resources required to provide quality computer operations, processing and application system resource management and availability.  Coordinate IT system security, and ensure availability for all computer systems through the Agency. This includes audits and maintenance of security levels consistent with DOITT security policies. This may include developing and implementing internal policies, identifying and correcting security vulnerabilities and implement security related software.   Enhance existing and recommend new technologies to improve the Agency‚„s operational efficiency.   Coordinates with the Statistics/Policy Unit in the development of empirical studies that direct the Board, the Executive Director and staff in making policy and operational decisions that benefit the Agency.   Reviews preliminary concepts and ideas suggested by the Executive Director, and develops statistical tools and models which evaluate these concepts in order to determine the appropriate course of action for the Agency. The development of these concepts will impact investigative procedures, policing activity and the public‚„s perception of the Agency.   Makes policy recommendations regarding administrative matters for submission to the Executive Director and assists in developing, implementing, and disseminating agency policies, procedures, and services.    Oversees the Agency‚„s diversity and recruitment efforts.  Provides oversight for contract and grant management.  Coordinates property management.  Assists the Executive Director with overall operations.  </t>
  </si>
  <si>
    <t>The Division of Financial Services of the Administration for Children‚„s Services manages the primary financial functions of the agency with responsibility for planning and monitoring the agency budget ($2.9 billion expense budget for FY14); ensuring and managing State and Federal revenues; maintaining and reconciling agency bank accounts; payment of nearly $2 billion in invoices annually; and monitoring the financial health of provider agencies by reviewing financial statements and audits.   ACS is the recipient of the following five Federal grants:  Child Care and Development Block Grant/CFDA 93.575; Head Start/CFDA 93.600; Foster Care (Title IV-E)/CFDA 93.658; Adoption Assistance (Title IV-E)/CFDA 93.659; and Social Services Block Grant/CFDA 93.667.  In addition, the Agency receives several smaller grants from other governmental and private sources.  The Grants Management Office is responsible for the financial management of all grants received by ACS. As part of the Division of Financial Services Grant Management Team, the Grants Management Associate will work under the supervision of the Deputy Director and have varying degree of independence in work of grants administration.   The Grants Management Associate will be responsible for: 	Preparing of reports and summaries of grants financial activities	Reviewing reports and analysis of the team	Monitoring, reporting on and ensuring follow-up on the agency Monitoring Plan of subrecipients.	Developing and performing  analysis and creating and managing reports	Developing an advanced understanding of grant regulations, e.g. Head Start 	Communicating with program and finance staff, and sub-recipients	Monitoring Financial Services internal activities as they relate to the Head Start grant</t>
  </si>
  <si>
    <t>The New York City Department of Transportation‚Ëœs Division of Information Technology &amp; Telecom seeks to hire one Systems Administrator in our Hosting Unit.  The Systems Administrator‚„s primary role will be to serve as a technical resource for supporting and maintaining our CommVault Simpana Backup Solution. Secondary roles will encompass support and maintenance of Microsoft Active Directory, Microsoft Exchange, Microsoft System Center, Microsoft Windows Server and other applications in the agency by providing installation, maintenance, troubleshooting, security, administration, account supervision and resolution of software and hardware issues as well as develops new system designs.  Under the direction of the Unit Head with wide latitude in exercising of independent initiative and judgment the Systems Administrator duties will include, but are not limited to: Install, configure, monitor &amp; maintain system backups, rotations, policies, file archiving, VM backups, content indexing, de-duplication, virtual &amp; physical tape libraries and Media Access servers. Secure, maintain, troubleshoot, administer and upgrade Microsoft Windows Server operating systems with all required server roles on assigned servers. Install, secure, maintain, troubleshoot, administer, supervise user activities and upgrade Microsoft Active Directory. Install, secure, maintain, troubleshoot, administer, manage users and upgrade Microsoft Exchange including Exchange mail stores Install, secure, maintain, troubleshoot, administer, manage users and upgrade other enterprise applications and systems as assigned. Participate in developing and maintaining backup and recovery procedures and processes.   Adhere a Change Management procedures for changes made in the production environment. Assist other System Administrators as needed. Resolve Help Desk tickets as assigned.</t>
  </si>
  <si>
    <t>‚Extensive experience with CommVault Simpana Backup Solution.LAMP stack installation, configuration and administration experience.‚Microsoft Windows Server 2008 or newer administration experience.Microsoft Active Directory 2008 or newer administration experience.Microsoft Exchange 2010 or newer administration experience.‚Microsoft SCCM 2007R2/SCOM 2007 or newer administration experience.‚Extensive knowledge of Windows Server operating systems and Active Directory.Experience with Cisco UCS and HP C 7000 enclosures.‚Experience with VMware vSphere 5.0 or later.‚Linux System administration experience is a plus.‚The ability to work independently and with other teams.Effective oral and written communication skills.Ability to identify, troubleshoot and resolve problems in a timely manner.‚Create innovative solutions and administer projects.</t>
  </si>
  <si>
    <t>Under managerial direction, performs software development with high level of responsibility for an extremely complex application environment which follows ‚Ëœmobile-first‚„ responsive web design, services oriented architecture, federation of proprietary and open source application stacks, relational databases, message queues and workflow management.  Candidates will coordinate multiple projects of highly technical complexity, including maintenance and enhancement of existing e-commerce and workflow-based applications, in support of New York City municipal operations, as well as the design and development of new applications.  The candidate must possess strong interpersonal and communicative skills in order to effectively collaborate with others in the software development environment. Knowledge of GIS is a plus. (1) Minimum 4 years of college, master‚„s degree preferred. (2)	Minimum of ten years of experience on complex projects and hands-on expertise in object oriented design, development, testing and deployment of mission critical business applications, at least 5 of which are in a web/client-server environment. (3) Familiarity with SDLC and formal development support. (4) Hands-on development experience with projects involving Microsoft.NET and SQL Server technologies for web, web service and desktop application development using C#.NET, ASP.NET, ADO.NET, HTML 5, AJAX, WPF, WCF, MVC, jQuery, JavaScript, CSS, Entity Framework, LINQ, IIS 7.5, Visual Studio 2010/2012/2013. (5) Strong knowledge of jQuery or other JavaScript frameworks for creating rich interactive web applications. (6) Knowledge of ArcGIS 10 or other mapping software. (7) 5+ years of relational database design, normalization, T-SQL, stored procedures, SQL Server 2008/2012/2014, DTS/SSIS packages, data modeling tools (ERwin/ERStudio), SQL Reporting Services (or Crystal Reports) and ad-hoc reporting. (8) Considerable hands-on experience in designing asynchronous solutions using MSMQ or WebSphere MQ. (9) Experience in all phases of SDLC and standard SDLC methodologies such as Waterfall, RUP, Agile/Scrum to deliver client solutions. (10) 5+ years of exposure to application lifecycle management tools for configuration management, version control (build definitions, continuous integration, branching, shelving), defect tracking and testing (Microsoft Team Foundation Server 2010 is preferred). (11) Experience in UML/Rational tools or other design tools. (12) Strong knowledge of Object Oriented programming and design patterns. (13) Experience with performance optimizations of websites and databases. (14) Identity Management using Windows Active Directory.</t>
  </si>
  <si>
    <t>Reporting to the Design Manager for Electrical Engineering, with great latitude for independent judgment, the successful candidate will perform highly difficult and technically complex work as an engineering specialist with electrical engineering expertise.  The selected candidate will also provide guidance to the Electrical Engineering design project teams and monitor electrical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including investigation of unsafe conditions throughout all five boroughs. 4.	Prepare complex condition assessment and feasibility reports and construction drawings using CADD and specifications. 5.	Provide support during all phases of design and construction. 6.	Coordinate construction documents and constructability reviews. 7.	Coordinate with design teams to establish and assure implementation of electrical design standards for the Capital Program. 8.	Prepare cost estimates; tracking project schedules and budgets. 9.	Provide bi-weekly project progress and status reports. 10.	Sign and seal engineering and other official documents. 11.	Review projects designed by consultants. 12.	May serve as team leader on a project of great technical complexity. 13.	Represent the Office of Design at interdepartmental meetings. 14.	Serve as Unit liaison for electrical engineering issues.  Note:  A valid New York State Driver‚„s License is required for this position; candidates will be required to travel to various developments throughout the five boroughs.</t>
  </si>
  <si>
    <t>(1) Four (4) years of full-time, satisfactory experience in electrical engineering work; and  (2) A valid New York State Professional Engineer‚„s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‚Å“1'' above.</t>
  </si>
  <si>
    <t>Under the supervision of an assigned Team Leader, with latitude for the exercise of independent initiative and judgment, the Program Specialist‚„s specific duties include, but are not limited to:	Function as a member of a multi-disciplinary team who provide a combination of on-site and in-house technical assistance, training, and monitoring to a cadre of EarlyLearn NYC programs and Family Child Care Networks City-wide. 	Facilitate strategies designed to support EarlyLearn NYC center-based programs and Family Child Care networks, in order to enhance and maintain efficient and effective services and systems within all program components (Administrative, Education, Disabilities, Social Services, Nutrition, Health, Parent Involvement, Family and Community Engagement, Safety and Preventive Services), so as to ensure compliance with local, state and federal regulations and Head Start performance standards.	Conduct program reviews, facility observations, on-going program monitoring and assessments of all contracted programs in the following areas: Health &amp; Safety, Nutrition, Mental Health, Disabilities, Education and Early Childhood Development Services, Family and Community Engagement, Program Design and Management, ERSEA. 	Interpret new guidelines and regulations (i.e. Head Start Information Memoranda) to EarlyLearn NYC programs and Family Child Care Networks to ensure up-to-date compliance information is communicated	Support EarlyLearn NYC programs and Family Child Care Networks in the completion of their annual self-assessment process; validate the completed self-assessment through interviews with appropriate staff, and prepare and distribute reports to the Early Care and Education leadership and governing bodies	Collaborate with the Directors, Team Leaders and other ACS staff on addressing identified areas of concern in EarlyLearn NYC programs and Family Child Care Networks.	Assist each assigned EarlyLearn NYC program and Family Child Care Network to develop and implement a work plan that focuses on their identified short- and long-term goals and objectives appropriate to the needs of their setting	Work with the team to complete and analyze reports necessary for the completion of annual contracts, self-assessments and other grant applications submitted to the federal government with Head Start-specific information	Support special projects, as required</t>
  </si>
  <si>
    <t>1. A masters degree in education from an accredited college or university, including or supplemented by 12 semester hour graduate credits in early childhood or elementary education and three years of full-time satisfactory experience in one or a combination of the following: as the director or educational director of a licensed school or licensed program which is devoted largely to pre-school and/or kindergarten groups and which employs at least two licensed teachers of early childhood education; as the teacher director of a licensed school or licensed program which is devoted largely to pre-school and/or kindergarten groups and which employs at least one other licensed teacher of early childhood education; as a consultant in early childhood education for such a program; or as a consultant in early childhood education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‚Å“1‚ above.    Requirements for Assignment Level II  To be considered for assignment to Assignment Level II candidates must have, in addition to meeting the ''Qualification Requirements'' above, one additional year of the  full-time satisfactory experience described above.</t>
  </si>
  <si>
    <t>(1) Four (4) years of full-time, satisfactory experience in mechanical engineering work; and  (2) A valid New York State Professional Engineer‚„s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‚Å“1''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</si>
  <si>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NOTE: This position is open to applicants who filed for the Open Competitive Computer Specialist (SW) Exam (#6020), the Promotional Computer Specialist (SW) Exam (#6514), or those who are already permanent in the Computer Specialist (SW) title. Please indicate in your cover letter whether you have filed for any of these exams or are already permanent in the Computer Specialist (SW) title. If you do not include this information in your cover letter, you will not be considered for an interview. Applicants who filed for an exam will be required to produce a copy of their Order Confirmation Receipt at time of interview for verification.  The Department of Finance Citywide Payments &amp; Receivables Services (CPRS) division is charged with facilitating customer enhanced services, best practices, and administrative savings across the City for all payment-related activity. The Division, with ongoing support from Finance‚„s IT staff, has developed a data repository (Repository) to consolidate receivables and payments data and facilitate interfacing  between more than 30 disparate agencies‚„ legacy systems and the City‚„s payment processor or other relevant partners. The Division also works with various outside partners to provide different payment services to agencies, all of which have different products that need to be related to the Repository, partner agency systems, and the City‚„s data needs in order to perform related business and reconciliation functions. CPRS seeks a dynamic, experienced business analyst to support its reconciliation products and services.  Types of assignments will include, but not be limited to:  Tracking progress and providing updates to CPRS senior management and member agencies on all new and existing CPRS reconciliation product offerings, including status of procurement, solution design and initial implementation with pilot agencies. Training the CPRS implementations team on new reconciliation products and processes for extending rollout to additional agencies.  Conduct interviews to understand agency business reconciliation requirements and process workflows that involve the City‚„s bank accounts, general ledger, vendor payment systems and agency source systems, translate the business requirements to system design, and produce relevant artifacts as required by project standards.  Support Application Development by coordinating with agency clients, vendors, and DOF Information Technology (FIT) to clarify business requirements and resolve issues; assist agencies to develop or revise operational procedures to support the system when it goes live.   Provide production support to the reconciliation unit and agencies to help support the effective reconciliation of accounts of revenue. Collaborate with the business owners/stakeholders and technical teams to identify and document detailed functional, non-functional and technical requirements, process flows, and data sources. Provide support to the other projects and tasks at any given time, many of which require multidivisional or multi-agency coordination.</t>
  </si>
  <si>
    <t>‚ Strong technical foundation with the ability to understand various users‚„ requirements and translate those needs into system requirements or design documents. Excellent verbal and written communication skills (writing sample may be requested). Demonstrated experience with production of relevant artifacts with a preference given to experience with producing documentation for accounting or reconciliation systems(e.g. business process documents, activity diagrams and requirements documentation) with exceptional detail orientation (samples may be requested). Experience with payment processing, NYC Government, risk management, and/or audit compliance programs a strong plus. Operational and IT (middle and back office) banking industry experience is a plus. Knowledge of public or private sector accounting or reconciliation business processes. Experience with web services and client-facing web applications a strong plus Proficiency in Microsoft tools including advanced knowledge in Excel, Visio and MS-Project (sample output may be requested). Experience balancing many tasks and prioritizing them in a fast-paced environment Demonstrated critical thinking ability, analytical and problem solving skills, and willingness to learn.</t>
  </si>
  <si>
    <t>The Mayor‚„s Office of Sustainability (MOS) coordinates with all other City agencies to develop, implement, and track the progress of OneNYC and other issues of infrastructure and the environment, which cut across multiple City agencies. In addition to producing OneNYC, MOS promotes the integration of sustainability goals and practices into the work of City agencies and the lives of New Yorkers.  MOS is seeking a marketing advisor to manage and implement public marketing strategies for engaging New Yorkers to live more sustainably. This effort is part of OneNYC, a citywide sustainability plan which features reducing greenhouse gas emissions by 80 percent by 2050, and will be housed at MOS.  Under supervision of the Director of GreeNYC, the selected candidate will oversee the development and implementation of strategic public education and marketing campaigns across integrated media channels. The ideal candidate will have superior project management skills and a depth of experience across media planning/buying, messaging, corporate partnerships, production, budgeting, art direction, licensing, and social media.   The selected candidate will: Implement NYC‚„s short-term strategy for engaging New Yorkers to reduce their carbon footprints and contributions to air pollution and tonnage of solid waste through paid and owned media, partnerships, and events;Promote brand awareness and maintain brand integrity for the GreeNYC logo, the program‚„s graphic ‚Å“Birdie‚ and collateral assets;Negotiate all radio, out of home, print, and digital media buys, as well as identify and secure City-owned marketing assets to complement traditional paid media; identify, secure funding for, directly design, manage procurement and production of all promotional products;Identify potential agency, corporate, philanthropic partners, create targeted proposals for their involvement, execute pitches, negotiate agreement terms and manage all elements of partnerships;Identify opportunities and execute partnerships with City agencies to educate, engage and empower New Yorkers to take action to live more sustainably by explaining the objectives, techniques and implications of government policies or plans. Agencies include DSNY, DPR, DCAS, DOE, DEP, and DOT;Formulate and coordinate GreeNYC‚„s external communications strategy in coordination with the Mayor‚„s Office of Communications, including strategy for events and mascot appearances;Identify and recommend planning policies, as well as manage content, for all digital and social media properties; Perform specialized research and analysis; directly utilize research and analysis tools to conduct studies; design and supervise administration of data collection; develop a monitoring and evaluation framework for all public education campaigns; andDevelop new policies and procedures to manage work of contractors across graphic design, production, copywriting, strategic development, public relations and web development; manage contracting of all vendors and consultants.</t>
  </si>
  <si>
    <t>**AMENDED IN JOB DESCRIPTION  The nation's leading local health department seeks a Project Manager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Bureau of Information Technology Solutions &amp; Delivery provides business analysis and IT project management services to define and deliver IT solutions that meet the specific needs of all DOHMH divisions.  IT Solutions &amp; Delivery staff collaborate with staff across the agency to: 	Conduct a core business analysis of operations and recommend the most appropriate IT solution(s). 	Provide assistance and guidance through the IT Governance process to receive appropriate approvals for IT initiatives, including procuring vendor agreements (contract and RFP). 	Provide project management and training for new and upgraded IT applications.  	Provide Level 2 product support for all IT systems.  	Recommend and implement Data Warehouse and reporting solutions (LogiXML), and  	Conduct functional, performance, and security compliance tests for both DIITT-built and outsourced web applications, using various tools, such as HP Quality Center, HP Quick Test Professional, HP Load Runner, and IBM Rational AppScan.:  Responsibilities:  The Project Manager (PM) will be assigned to the Licensing and Enforcement vertical within the Bureau of IT Solutions and Delivery. The project managers within the Licensing and Enforcement group are working on many projects related to environmental health, environmental disease prevention, environmental emergency preparedness and response, radiological health, food safety and community sanitations, environmental surveillance, veterinary and pest control, and integration of these systems with other city agencies such as OATH, HPD, FDNY, NYPD, DoIT, etc...  The PM will be responsible for delivering large scale, complex, enterprise-wide projects on time, and on budget. This role relies on project management experience, technical experience, and sound judgment to plan and accomplish goals. In order to successfully deliver this project the following duties will be required:  	Establish and foster relationships with assigned internal clients/stakeholders.  	Understand clients‚„ business process to better guide them on technology decisions.  	Evaluate whether any internal applications or products can meet client‚„s IT need and conduct space market research to evaluate available COTS solutions. Recommend a best fit IT solution. 	Prepare a plan document defining the project schedule and budget, project team framework and scope, highlighting the milestones and the execution strategy.   	Oversee the RFP and procurement process. 	Provide vendor management for large projects from start to completion of project. 	Oversee the Business Analysis process.  	Gather requirements for changes to existing systems and building new systems. ** 	Develop rollout plan and oversee deployment into production, including developing a support plan.  	Execution of project from start to finish. 	Meet with key stakeholder to understand current operations. 	Provide guidance on best solution to streamline or process re-engineer their current operations. 	Conduct JAD sessions or workshops with business users to elicit information regarding their need and requirements for existing or new systems. 	Develop functional requirement documents for small and medium projects. 	Maintain and update the project schedule on a regular basis. 	Update DOHMH‚„s project management tool with current status and budget information. 	Triage issues and manage support for IT applications. 	Conduct status meetings.          Assure proper articulatio</t>
  </si>
  <si>
    <t>‚	4+ years of experience in a role as IT project manager leading complex, enterprise-wide technical and/or business initiatives;   	4+ years of experience with managing SDLC Waterfall and/or Agile methodology projects 	4+ years of experience in creating project management artifacts (project charter, project plan, timelines (MS Project or other project management software), requirements documents, project and resource planning, deployment plans, support plans, conversion plans 	4+ years in gathering requirements, business analysis, use cases and creating functional requirements documents 	3+ years of experience managing web based applications especially .net and java web based solutions using SQL Server 2008 and above 	3 + years in vendor management 	Experience working with City of New York agencies is a plus but not mandatory 	Experience with programming in .net and/or java web based applications  is a plus but not mandatory 	PMP certification preferred but not mandatory; and public health experience is a plus, but not mandatory.</t>
  </si>
  <si>
    <t>The PATH Child Protective Manager (CPM) will report directly to the ECS‚„s Deputy Director while under the administrative direction of the Assistant Commissioner and Deputy Director of Emergency Children Services; with wide latitude for the exercise of independent action and decision-making, has overall responsibility for a number of Family Support Specialist workers citywide. The CPM  is responsible for ensuring a short service-oriented assessment of the family‚„s needs to help stabilize the family in crisis, to identify underlying issues and strengthen the family functioning, to preserve the family unit and to keep the child safe at home. The overreaching goal of this intervention is to engage the family in appropriate services by linking them to a network of child and family services. The Family Support Program is available at the Emergency Assistance Unit (EAU) from 8:00am until 12:00 mid-night, 7 days per week and at Prevention Assistance and Temporary Housing (PATH) from 8:00am until 8:00pm Monday through Sunday.  The Child Protective Manager will perform the following tasks: 	Manage the day-to-day operations of one or more Child Protect Specialist Supervisors and/or Child Protective Specialists.  	Responsible for ensuring child welfare requirements are met as it relates to the new process.  	Conduct weekly conferences with staff.  	Handles staff grievances and disciplinary issues.  	Responsible for time/leave and payroll distribution.  	Maintain statistical data on families served by the program and prepare weekly/monthly reports.  	Participate in relevant Community Planning District meetings to insure that FSP services are responsive to the needs of the community.  	Educate community groups about FSP services.  	Maintain contact with Department of Education, Purchase Preventive Services.  	Providers and other Community Based agencies to improve linkages, advocate for, and coordinate services to families at PATH.	Provide consistent oversight to the operation so that the process is effectively maintained- ensuring that the clearance process is managed, by providing DHS with the required information within the agreed upon timeframes.  	Ensuring reconciliation between the clearances requested and the completed responses. 	Maintain an effective tracking and record keeping process, accounting for the daily work activities/request.  	Provide oversight of the notification/communication with the boroughs, ECS‚„ Assistant Commissioner, Deputy Director  and DCP Central office as necessary.	Maintain communication with preventive partners in instances where families are referred for services.  	Attend meetings and or training related to the Administration for Children‚„s Services (ACS) and Department  of Homeless Services (DHS) collaboration. 	Provide current update on the status of the operation-weekly monthly reports-ensure that the daily, weekly and monthly reports are maintained.</t>
  </si>
  <si>
    <t>The preferred candidate should possess the following: a record of proven managerial or supervisory accomplishments in child protection or a closely-related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</si>
  <si>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THIS VACANCY IS OPEN TO CURRENT ADMINSTRATION FOR CHILDREN‚„S SERVICES EMPLOYEES ONLY  Job Vacancy Notice reposted. Previous applicants do not need to reapply.</t>
  </si>
  <si>
    <t>Appointments are subject to Office of Management and Budget (OMB) approval OFFICE OF CHIEF MEDICAL EXAMINER CITYWIDE JOB VACANCY NOTICE  Civil Service Title:  Laboratory Helper			 Level:  I Title Code No:  82107			 Salary:  $29,437 Office Title:  Laboratory Helper					 Work Location: 421 East 26th Street, NYC Division/Work Unit:  Forensic Biology 			 Number of Positions: 1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supervision, selected candidate will be responsible for the following tasks but are not limited to the following: Maintain and distribute supplies and equipment in labs, bio-vestibules and offices Input inventory into the Forensic Biology Inventory Database; submit monthly count for Staples and Spend Map requisitions Monitor QA/QC Database and fulfill these laboratory requests in a timely manner and reach out to analysts by phone or email if questions arise about certain items  Maintain inventory of all supplies and equipment, notify supervisor of low stock items in timely manner to allow sufficient time for ordering and keep stock rooms neat and organized Receive deliveries from receiving department, check merchandise against packing slips to verify accuracy and note any breakage, missing or back-ordered items - notify supervisor of any problems in order to make arrangements with vendor, if necessary.  Notify QA for proper storage of chemicals/perishables.  Enter deliveries into QA/QC database Assist with escorting vendors around building to service and maintain laboratory equipment Maintain all Xerox and printers for F-Bio offices and lab areas ‚€œ refill paper, check toner, submit work request for repairs Prepare unused or outdated equipment for salvage; photograph and document for pickup. Distribute interoffice mail and case files between floors daily; check mailboxes 3 times daily Transport freezers and refrigerators to and from labs for maintenance Other duties as assigned.</t>
  </si>
  <si>
    <t>1. Graduation from elementary school; or 2. Six months of full-time paid experience in a scientific laboratory; or 3. Education and/or experience which is equivalent to‚1‚ or ‚Å“2‚ above.  Experience in a hospital, clinic, or clinical laboratory as a Laboratory Technician, Laboratory Helper,, Laboratory Assistant, Laboratory Aide, Animal Caretaker or Cleaner of laboratory equipment is acceptable.</t>
  </si>
  <si>
    <t>Research and Evaluation (R&amp;E) supports HPD‚„s policy making and program design functions by providing high-quality, reliable, and objective data analysis. Our work is designed to help both internal and external stakeholders make informed decisions, develop sound approaches to policy intervention, and evaluate progress toward our goals. In addition to independent research focused on the specific needs of the agency, R&amp;E also extends the capacity and resources of various business groups by providing expertise and/or technical support not otherwise available (i.e., analysis of complex data, interpretation of existing knowledge and research findings, and/or predictive modeling of trends).   The Technical Researcher will report to the agency‚„s Acting Assistant Commissioner of Research and Evaluation. The Technical Researcher will work with the Assistant Commissioner to facilitate the agency‚„s research agenda, as well as design and execute program evaluations and various statistical analyses in support of the team‚„s ongoing projects.  S/he will process, manage, and analyze large complex datasets to ensure the highest standards of data quality and integrity. The Technical Researcher will work closely with the team to support new projects and develop analytic strategies that serve the needs of the agency.  The ideal candidate is one who is able to learn independently, think and work collaboratively, practice strong research ethics, and exhibit a commitment to conducting research with the goal of improving public policy.  This position requires the following education, experience and skills: Masters or Doctoral Degree in Public Policy, Urban Planning, Public Administration, Sociology, Economics or other related field; 2-3 years of experience conducting research, including working knowledge of the following: reliability and validity, sampling, primary and secondary data collection, and data management; Experience managing and manipulating administrative data;  Literacy in at least one of the following sets of statistical methods: econometrics, spatial analysis, hierarchical modeling and/or survey analysis; Fluency in multivariate (OLS) regression and categorical data analysis, as well as assumptions underlying such methods; Mastery of statistical software such as Stata or SAS; Proven desire to learn by doing and work hard to ensure the highest quality work product; Energetic, pro-active, independent, and intellectually-curious; Strong written and oral communications skills; Strong technical documentation skills.</t>
  </si>
  <si>
    <t>‚	Extensive experience in family planning, reproductive health and/or adolescent health clinical practice	Knowledge of current family planning standards of practice 	Effective communication and interpersonal skills; computer skills in Microsoft Office 	Experience with Electronic Medical Records 	Ability to maintain good public relations and to communicate effectively with students, other clinical providers, school staff and parents 	Intuitive awareness of cultural differences when working.</t>
  </si>
  <si>
    <t>Hiring Rate: $71.18 Per Hour (Flat Rate) On-Board Rate After One Year: $76.30 Per Hour  (Flat Rate)  The mission of Bureau of Sexually Transmitted Disease Control is to promote sexual health  and reduce impact of sexually transmitted infections in NYC To achieve the these goals, we provide: direct clinical services; monitor disease trends;  -partner with community groups, private providers and other agencies - perform outreach and provide education - conduct research and develop polices to improve sexual health and wellness  The Bureau offers quarterly CME sessions.  You will:  --Be assigned to provide direct patient care. This will include; taking medical history and performing physical examinations,  providing  diagnosis and managing  Sexually Transmitted Diseases (STD‚„s),Adhering to Bureau Standards for productivity.  --Completing  laboratory aspects of patient work-up; making correct diagnoses and following  up appropriately; counseling patients.  --Consulting and  making recommendations on the care and treatment of patients with STDs; patient management will include medication dispensing and counseling on the prevention of STDs including HIV  testing and prevention services (HIV post exposure and pre- exposure  prophylaxis (PEP/ PrEP).  --Assisting the medical director in routine chart reviews, quality improvement and literature review, act as Physician in Charge in the absence of the PIC.   --Performing other duties as assigned by the Assistant Commissioner and the Medical Director.</t>
  </si>
  <si>
    <t>1. A baccalaureate degree from an accredited college  or university and two years of full-time satisfactory experience in: (a) developing public health education programs, including identifying target populations, conducting needs assessments, designing educational materials, planning educational presentations or workshops, and evaluating health education programs; (b) presenting public health education programs; and/or (c) counseling in areas such as communicable diseases, substance abuse, assault, sexual abuse, and/or family planning; or    2. A master‚„s degree from an accredited college or university in one of the following areas: public health education, education, public/community health administration, public administration or business administration and one year of full-time satisfactory experience as described in ''1'' above.    For Assignment Level II  In addition to meeting the ''Qualification Requirements'' above, to be assigned to Assignment Level II, candidates must have two additional years of full-time  satisfactory experience, for a total of four years of experience for candidates with a baccalaureate degree, and two years for candidates with a master's degree.    For Assignment Level III  In addition to meeting the ''Qualification Requirements'' above, to be assigned to Assignment Level III, candidates must have three additional years of full-time satisfactory experience as described above, for a total of five years of experience for  candidates with a baccalaureate degree, and three years for candidates with a master's degree; at least one year of which, in either case, must have been in a  supervisory or administrative capacity.</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</si>
  <si>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Deputy Inspector General will be responsible for planning and managing fraud, corruption, and mismanagement investigations relating to City agencies, employees, contractors and other organizations that receive City funding.  The selected candidate will have the primary responsibility of supervising investigations into criminal activity and other misconduct within the NYC Department of Correction.  The selected candidate will be expected to manage complex cases which will often require significant document review, witness interviews, confidential informant debriefings, review of recorded telephone calls, and controlled field operations.  The Deputy Inspector General will be primarily staffed at DOI‚„s field office on Rikers Island and will supervise investigators and attorneys in connection with investigations and other daily operations.</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</si>
  <si>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‚Å“1‚ 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</si>
  <si>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The Neighborhood Development Division (NDD) supports community-based economic development organizations throughout New York City in order to create the conditions under which local businesses thrive and residents enjoy access to a vibrant mix of goods and services. Through its network of 72 Business Improvement Districts (BIDs), SBS‚„s Neighborhood Development Division oversees the provision of over $120 million in services annually. Neighborhood Development also partners with dozens of Local Development Corporations, Merchants‚„ Associations and other neighborhood economic development organizations through Avenue NYC, a competitive grant program that funds commercial revitalization programs (business attraction efforts, place making campaigns, merchant organizing initiatives, and other economic development activities) in all five boroughs.   NDD is looking for a full time Associate Contract Manager that will work over the course of nine months on the following tasks:Help administer the new Neighborhood Development Grant Initiative in collaboration with local CBOs, Council Members, and partner City Agencies.       Manage a portfolio of 30-40 City Council discretionary grant contracts to community based organizations (CBOs) across New York City with projects focused on local commercial revitalization efforts;Review and coordinate monthly payment requests to facilitate the reimbursement of grant funds to recipient organizations; Track progress of recipient organizations on deliverables outlined in the contract scope and help groups troubleshoot around challenges that may impede deliverable execution;Hold regular check-in calls and schedule site-visits with organizations to determine project status;Assist the agency‚„s Procurement Unit in Contract Registration processes, subcontracting requirements, and liaising with other City Agencies responsible for discretionary contract review/approvalReport to division and agency officials on grantee project progress;</t>
  </si>
  <si>
    <t>1. A baccalaureate degree from an accredited college and university and six months of full-time, satisfactory professional, technical, or administrative experience in one or more of the following fields: human rights, affirmative action planning/administration, position classification, or labor law. A law degree may be substituted for six months of experience; or    2. A four-year high school diploma or its educational equivalent approved by a State‚„s Department of Education or a recognized accrediting organization and four years of full-time satisfactory professional, technical, or administrative experience in one or more of the fields mentioned in ‚Å“1‚ above; or    3. Education and/or experience equivalent to ‚Å“1‚ or ‚Å“2‚ above. However, all candidates possess the four year high school diploma or its educational equivalent.</t>
  </si>
  <si>
    <t>‚The ability to learn quickly, manage multiple contract management obligations, and proactively problem-solve/navigate City contract registration process;Detailed oriented, with the ability to organize large sets of information using excel tracking sheets;The ability to synthesize and present detailed information in high level conversations easily understood by others;Experience reviewing budgets, scopes of work, and invoice reimbursements;Excellent analytical, written and oral communication skills;Excellent Microsoft Office skills, including MS Word, MS Excel, MS PowerPoint, MS Outlook. Familiarity with Visio or Adobe Acrobat preferred.</t>
  </si>
  <si>
    <t>Reporting to the Chief Operating Officer, the Executive Director of ECE‚„s Office of Data Management and Systems (DMS), Administrative Director of Social Services M-2, is responsible for the liaison and coordination within ECE operational units and between ECE and other ACS units, city agencies and external stakeholders to plan for, produce, and manage data management systems and reporting projects to support ECE child care services delivery functions. The Executive Director and DMS staff are accountable for valid and reliable data that accurately reflect the activities of the division.    Tasks and responsibilities of the Executive Director include: 	Prioritize and manage requests for child care-related information and data reports submitted by ECE units, ACS divisional      units, City agencies, and external stakeholders.	Serve as divisional point of contact with ACS and HRA‚„s Offices of Management Information Systems (MIS) to initiate and prioritize child care data systems and report requests and projects to support the division‚„s child care services delivery.	Coordinate strategic planning for development and implementation of ECE‚„s data systems of record. 	Participate in ECE leadership planning for the efficient and effective allocation of child care services.	Supervise the DMS staff in the production, quality assurance and distribution of ad hoc and routine data reports.	Develop policies and procedures to monitor child care data integrity, liaising with other ACS divisions and auditing entities as required.	Serve as ECE divisional liaison for monitoring and compliance with the ACS Continuation of Operation Plan (COOP)</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</si>
  <si>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</si>
  <si>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New York City‚„s Administration for Children‚„s Services runs the largest subsidized early care and education program in the country.  Serving over 100,000 children annually, the Early Care and Education (ECE) division provides high quality, accessible early care and education to children ages six weeks to five years, who are within 200% of the federal poverty level.  The Voucher Enrollment Unit receives, reviews and processes child and provider enrollments for vouchered subsidies. With some latitude for independent judgment and decision-making, the Child Care Enrollment Assistant is responsible for the following:	Request and review demographic and eligibility-related information by contacting parents by phone calls and correspondence.	Respond to requests for information made in person and by phone, by parents, community residents and child care programs regarding case status, contacting parents and programs where necessary.	Prepare and distribute appropriate notifications to parents and programs about eligibility.	Enter data- and update database records of family and child information in the Automated Child Care Information System, or related child care database.	Maintain filing system for completed and rejected child care applications and for child/provider enrollments.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</si>
  <si>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</si>
  <si>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1. A four-year high school diploma or its educational equivalent approved by a State‚„s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‚Å“1‚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‚Å“1‚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‚Å“1‚ above and the education as described in ‚Å“2‚ above to equal a total of five years of education and experience. Matriculation in an undergraduate college degree program as described in ‚Å“2‚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</si>
  <si>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The New York City Department of Housing Preservation and Development's Inclusionary Housing Program, located within the Office of Neighborhood Strategies, seeks two Project Managers to join our growing team.   Under the direction of the Director of Inclusionary Housing Underwriting and Financial Analysis, the Project Manager manages a portfolio of projects from pre-development through completion of construction.  The primary role of the Project Manager is to facilitate the development of permanently affordable housing that is financially feasible and compliant with Section 23-90 of the New York City Zoning Resolution.  To do so, he or she will interact with a variety of public and private partners on complex multi-family real estate transactions.   Core Responsibilities Include:    Review and Analyze Inclusionary Housing Applications, which includes, but is not limited to the following:  o  Financial feasibility analysis and comprehensive  underwriting review  o  Zoning analysis: ensure projects are in compliance with all applicable sections of the Zoning Resolution  o  Perform due diligence in accordance with HPD‚„s Sponsor Review policies and procedures   Prepare and maintain written correspondence, documents, reports and files for assigned projects.  Input updates into electronic databases.   Manage, monitor and track all aspects of the project and report progress or challenges to senior staff.     Serve as Program‚„s liaison to developers, banks, architects, attorneys, Community Boards, local organizations and other government agencies   Coordinate working group/closing calls with internal and external development teams   Assist applicants in obtaining certificates of completion and issuing or reissuing negotiable certificates of floor area compensation   Perform special research projects and policy analysis, as necessary</t>
  </si>
  <si>
    <t>‚  Candidate must possess excellent verbal and written communication skills as well as strong interpersonal, creative problem-solving, analytical and organizational skills.   Must have experience in the practical application of Real Estate underwriting concepts and procedures.    Successful candidates will have thorough knowledge and/or practical experience in several of the following areas: City, State and Federal regulations and policies related to affordable housing production strategies; City and Federal housing regulations and legislation that may bear on housing policy and program initiatives; knowledge of zoning and land-use planning requirements; and experience with community-based planning and neighborhood development.    Preference will be given to candidates with experience working for or with government agencies and programs related to affordable housing.   Candidates with a Master‚„s Degree in Urban Planning or Business Administration, and at least two years of experience, preferably in Real Estate Finance and/or Development are strongly preferred.</t>
  </si>
  <si>
    <t>The De Blasio Administration and the New York City Department of Transportation are making bold new commitments to improving safety, state of good repair, mobility, livability, and equity in every neighborhood throughout the City.  Within DOT‚„s Finance, Contracting and Program Management Division, Roadway Capital Program Management (RCPM) is responsible for planning, project scoping, design and construction oversight, and funding the City‚„s capital roadway program. A typical capital roadway project is a reconstruction project involving replacement of curbs, sidewalks, pavement and road base. Other projects might include public spaces, greenways/bikeways, surface transit infrastructure, step streets, retaining walls, and bulkheads. On average, in any given year, RCPM develops approximately 50 project scopes and performs 60 roadway reconstruction design reviews. The candidate will be responsible managing a portfolio of projects including the development of scopes, performing and coordinating design reviews to ensure that DOT‚„s interests and priorities are incorporated into the project designs,  attending technical meetings , developing and updating project schedules, coordinating project related activities, preparing reports and project correspondence, and assisting in the development of cost estimates of work for the $2 billion street reconstruction program that includes multiple Mayoral priority infrastructure projects including Vision Zero, the plan to reduce traffic fatalities; OneNYC, the city‚„s plan to improve sustainability; Select Bus Service (SBS), the city‚„s plan to implement bus rapid transit, and to incorporate climate resiliency in all of our street projects among other initiatives. This is achieved through collaborating with multiple stakeholders including other DOT divisions and agencies, community boards, nonprofit groups, and elected officials. This position also requires extensive coordination with other divisions within NYCDOT and other agencies to ensure project delivery and conformance with any grant and/or budget requirements.  The candidate will also be responsible for managing the Division‚„s conceptual/scope design consultant contract including drafting contracts, reviewing proposals, reviewing associated staffing fees and reviewing consultant‚„s payment requisitions for submission to the appropriate units for payment processing, preparing contract estimates, modifications and recommendations for award.</t>
  </si>
  <si>
    <t>All resumes to be submitted electronically using one of the following methods: Please go to www.nyc.gov/careers/search and find the Job ID# 209590.Current City employees please log on into Employees Self Service follow the Careers Link. Most Public Libraries have computers available for use. No phone calls, faxes or personnel inquiries permitted. Only applicants under consideration will be contacted. Appointments are subject to Mayor‚„s Office of Management and Budget approval.</t>
  </si>
  <si>
    <t>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treatment, rehabilitation, housing, case management, advocacy, and Assisted Outpatient Treatment programs. Bureau staff is responsible for managing the development, implementation, and oversight of ongoing and new contracted mental health programs in order to ensure full access to quality, community-integrated, recovery focused care for all residents.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Under general supervision, with some latitude for independent initiative and judgment, performs difficult and responsible administrative work in the capacity of clerical associate with the AOT program. The individual will:  - Schedule consumer exams  - Prepare and send via mail,  notices  to providers and consumers  - Maintain consumer roster in AOT database  - Fax/mail out patient signed consent forms to hospitals to obtain medical records  - Track medical records   - Send closure notices to the New York State Office of Mental Health and to providers  - Answer phone calls  - File documents in consumer charts  - Distribute incoming faxes to staff  - Maintain general calendar and schedule appointments</t>
  </si>
  <si>
    <t>The NYC Department of Health and Mental Hygiene (DOHMH) is the premier urban health department in the United States and it has a long and distinguished history of innovation and excellence.  In the promotion of health, our most important tool is people.  We are as varied as the city we serve.  Our 6,000-plus work force brings an extraordinary array of languages, cultures and experiences to bear on the work of public health.  Together, we‚„re bringing greater health and wellbeing to every New Yorker and inspiring innovation around the globe.  The Bureau of Human Resources and Labor Relations is looking for a professional recruiter to join its team to support and enhance our agency‚„s recruitment efforts through the utilization of social media, increase diversity and continue to develop methods to attract talented doctors, nurses, scientists, researchers, administrators and technicians.    As part of the NYC Department of Health and Mental Hygiene you will have an opportunity to be part of an amazing team and have unparalleled opportunities for personal discovery and growth.   DUTIES WILL INCLUDE BUT NOT BE LIMITED TO: 	Establish recruiting strategies requirements by studying organization plans and objectives; meeting with managers to discuss needs and provide comprehensive recruitment activities for assigned programs within the DOHMH. 	Build applicant sources by researching and contacting community services, colleges, employment agencies, recruiters, media, and internet sites; providing organization information, opportunities, and benefits; making presentations; maintaining rapport. 	Determine applicant requirements by studying job description and job qualifications. 	Attract applicants by placing job advertisements; collaborate with recruiters, using newsgroups and job sites. 	Utilize social media such as Twitter, Facebook, and LinkedIn to promote job opportunities, source potential candidates, respond to interested candidates‚„ inquiries about working for DOHMH, etc. and to help promote the DOHMH employer brand.  	Participate in panel interviews for priority positions; analyze responses; verify references; and determine candidate qualifications with hiring program needs. 	Evaluate applicants by discussing job requirements and applicant qualifications with hiring managers; utilize structured interviewing techniques to identify best candidate. 	Improve organization attractiveness by recommending new policies and practices; monitor job offers and compensation practices; emphasize available benefits package to prospective employees. 	Avoid legal challenges by understanding current legislation; implement regulations with hiring managers; recommend new procedures; conduct trainings. 	Update job knowledge by participating in continuing educational opportunities; reading professional publications; maintaining personal networks; participating in professional organizations. 	Participate in policy review and provide comments related to grant funded personnel as needed.  	Monitor the progress on grant-funded activities and track all grant hires.</t>
  </si>
  <si>
    <t>NOTE: Full Time; Evenings and Weekends as needed  DIVISION/PROGRAM DESCRIPTION: The Mental Hygiene Division of the New York City Department of Health and Mental Hygiene (DOHMH) is responsible for policy, programs and provider oversight related to mental health; alcohol and drug use and developmental delays and disabilities.  The Office of the Executive Deputy Commissioner Provider‚„s leadership and coordination across all bureaus and offices, including:   The Office of the Criminal Justice Special Advisor charged with reducing the intersection of individuals with behavioral health issues with the criminal justice system.      JOB DESCRIPTION: The Office of the Criminal Justice Special Advisor seeks seven (7) Co-Response Coordinators to join a joint DOHMH/ New York City Police Department (NYPD) initiative, the Mental Health Unit (MHU), which consist of  law enforcement and clinical professionals  finding  solutions for individuals with mental illness and co-occurring disorders whose inability to engage with services places them and/or the community at risk.  Staff hired will share rotational responsibility for staffing both the MHU Triage Desk and providing Community Co-Response services to address the needs of identified individuals.    The individual will: Community Co-response: Conduct community based outreach, with a law enforcement partner, to identified individuals;    Provide crisis &amp; clinical assessments/ interventions in the field;  Coordinate with community services providers to link clients to urgent and longer term  treatment services;  Work with the FDNY-EMT and local hospitals around involuntary hospitalizations and safety issues;   Coordinate with other collateral players, as needed;   Collect client information necessary to track individuals;  When appropriate, conduct follow-up to monitor an individual.   Triage desk:   Manage, with law enforcement partners, incoming and outgoing real-time information   related to people possibly  requiring a MHU  response;    Coordinate deployment of co-response teams and provide support to the team as needed throughout response activities.     Work with other City agencies,  community providers and relevant collateral contacts to coordinate appropriate responses to individuals in need at various points in the system;   Manage all data input</t>
  </si>
  <si>
    <t>‚  5 years direct service experience working with highly vulnerable populations, particularly the homeless, and people with health, mental health, substance abuse issues as well as families;   Experience working with Law Enforcement or other criminal justice entities.  Demonstrated knowledge and  experience with evidenced-based interventions, including engagement and rapport building with hard to reach clients, harm reduction and motivational interviewing strategies, non-violent crisis intervention techniques;   Ability to respond quickly and effectively to crisis situations;   Ability to work independently and as part of a team and exercises mature and professional judgment;   Strong communication and conflict resolution skills;   Knowledge of community-based treatment systems in NYC    Proficient  in Microsoft Worksuite  Flexible, adaptable and have the capability to work in a fast paced, professional environment</t>
  </si>
  <si>
    <t>**OPEN TO PERMANENT CLERICAL ASSOCIATES ONLY. YOU MUST CLEARLY STATE YOUR CIVIL SERVICE TITLE ON YOUR RESUME OR COVER LETTER. ALL OTHER CANDIDATES WILL NOT BE CONSIDERED**   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treatment, rehabilitation, housing, case management, advocacy, and Assisted Outpatient Treatment programs. Bureau staff is responsible for managing the development, implementation, and oversight of ongoing and new contracted mental health programs in order to ensure full access to quality, community-integrated, recovery focused care for all residents.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You will be responsible for clerical support work in the capacity of Clerical Associate with the Rikers/CNYPC team.  JOB DESCRIPTION:  Receive all Correctional/Central New York Psychiatric Center (CNYPC) referrals via fax  Maintain and update spreadsheet for correctional referrals  Complete referral checklist  Open cases in database, make consumer charts, and follow up with discharge planner on any missing information/documentation  Look up and print out inmate information from NYC DOC and WebCrims  Write notes in database to include but not limited to information related to initial referral, follow up referral information, records request status, appointments and closure information  Make requests for Correctional Health Services records  Fax/mail out patient signed consent forms to hospitals to obtain medical records  Track medical records   Schedule AOT exams and arrange transportation for inmates   Send closure notices to the New York State Office of Mental Health and to discharge planners</t>
  </si>
  <si>
    <t>Opportunity for an ambitious, experienced and motivated engineer to improve NYC Streets and help to achieve the Mayoral Vision Zero initiative. The candidate will contribute, manage, and direct the design and implementation of new roadway geometries and pavement markings of varying complexity; assure the geometry of streets achieve Vision Zero goals and conform to engineering standards through the review of plans, reports and proposals submitted by DOT staff, consultants, contractors and agencies.  Effective coordination and collaboration with these other units to develop and install street redesigns is necessary. Ability to understand pedestrian, bicycle, bus and motor vehicle issues and communicate and build consensus for design solutions in line with DOT‚„s mission is essential. The candidate will also attend meetings to resolve issues within and outside of the agency, with consultants or contractors; perform, direct and supervise field surveys and inspections for in-house design projects; design or refine AutoCAD plans based upon aerial photos and GIS data; coordinate and manage the timely execution and implementation of work activities; and assist in resolving field problems that may arise during layout and implementation of projects.  Must be a clear and effective communicator both verbally and through written reports and correspondence.</t>
  </si>
  <si>
    <t>Expertise in AutoCAD or equivalent software; demonstrated supervisorial ability to provide vision, guidance and focus to an engineering organization‚„s production and collaboration with other units; and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&amp; correspondence.</t>
  </si>
  <si>
    <t>Under managerial direction, with wide latitude for independent judgment and initiative, the Communication Center Manager will be responsible for identifying and troubleshooting various issues for technical or business resolution or escalation, as appropriate.  Specific duties and responsibilities will include but are not limited to:	Collects and analyzes statistical and other quantitative data, employing standard data collection and statistical techniques, in order to produce summary descriptive or projective results for agency decision making.	Monitors, reviews, controls and coordinates subordinates‚„ activities, assignments, projects and cases by personal observation, review of statistical and narrative data, reports, and correspondence.	Compare work completed with milestone expectations, to meet program and unit objectives.	Prepare, distribute, and schedule work activities and assignments based on knowledge of nature and duration of activities and assignments to be performed.	Use basic scheduling techniques, and desires and abilities of staff where possible, in order to provide a timetable for efficient completion of unit work and adequate coverage during hours of operation.	Analyze department business processes and existing technology, recommend needed changes and enhancement and work with IT and other departments to implement solutions.	Liaison with ACS IT to develop and repair technical tools and maintain project reports for entire department.	Lead the development and delivery of In-Service Training to improve the timeliness and quality of case openings, case maintenance and case closings in CONNECTIONS, WMS/CCRS/BICS and PROMIS	Troubleshoot problems identified by users of these applications and systems that impact case openings, case maintenance, payments, Medicaid activations, SSO Incident Management Tracking system and RECON SSPS Tool.	Initiate follow-up corrective actions, including interface with ACS and provider agency staff, and maintain records of errors corrected, in order to reconcile issues and resolve problems.	Participate in the development and design of changes to applications like CONNECTIONS, WMS/CCRS/BICS. PROMIS, LTS, SSPS Tool and the SSO Incident Management Tracking System.	Rate and evaluate job performance of subordinates through observations, record keeping, and use of appropriate forms, in order to document the employee‚„s level of performance.</t>
  </si>
  <si>
    <t>NYC Department of Sanitation (DSNY) is the world‚„s largest sanitation department, collecting residential and institutional garbage and recyclables daily; in addition to clearing litter, snow, and ice from miles of city streets.  The Bureau of Facilities Planning and Engineering provides engineering support services to DSNY‚„s operating bureaus in implementing projects of varying scope, pertaining to new garages and rehabilitation of existing garages, salt storage buildings, and other facilities under DSNY‚„s jurisdiction.  Under the direction of the Deputy Chief Engineer and in close coordination with the Director of Special Project, with broad scope for the exercise of independent initiative and judgment, the selected candidate will serve as the Architect in charge to implement major new construction projects, overseeing all phases of the projects from pre-scoping until construction completion and project close-out, while directing and managing the design consultant performing design and construction support services.  Perform highly responsible work overseeing progress to ensure that commitments are met and performs related tasks on various other projects, providing architectural services focusing on the construction of new facilities and the rehabilitation of existing complex facilities.</t>
  </si>
  <si>
    <t>‚ The selected candidate should be proficient in AutoCAD 9.  Have knowledge of the NYC Construction Code and Zoning Resolution. Have a valid New York State driver‚„s license; be familiar with the design of large transportation structure. Have past experience with planning and design of commercial and/or public building, and have excellent communication, organization and writing skills.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</si>
  <si>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Sustainability seeks to hire an Chief of Chief of Energy Planning and Analysis for the Bureau of Environmental Planning and Analysis in the Energy Office, located in Queens, NY.   DEP‚„s Bureau of Environmental Planning and Analysis seeks to hire a Chief for  the Energy Planning and Analysis group to support the Agency‚„s efforts to identify, develop, implement, manage and evaluate DEP energy initiatives and policies needed to help the City achieve the goal of 80% GHG emission reductions by 2050 (80/50 plan), as outlined in OneNYC.  These initiatives currently include but are not limited to DEP‚„s zero waste goal for solids handling, DEP‚„s energy net neutrality study, the Newtown Creek renewable energy and food waste projects, and Agency energy conservation, demand response and fuel efficiency projects.  The selected candidate will report directly to the Director of Environmental Planning &amp; Analysis and will be responsible for successfully managing a staff of five.    Under administrative direction, with extremely wide latitude for the exercise of independent judgment and initiative, the successful candidate must be able to plan for, develop, manage and oversee extremely difficult, responsible and complex research projects, analyses and feasibility studies concerning energy topics. The candidate should be knowledgeable about the nexus between the water and energy sectors and the innovations in the water and energy sectors that are improving efficiency and operational performance of the water sector.  Working closely with the operating bureaus, he or she should be capable of developing and implementing strategic plans to help DEP achieve its energy efficiency long term goals. The candidate will also act as DEP lead in the development, refinement, and tracking of energy related performance metrics and in undertaking environmental assessments or analyses of energy project impacts and will have direct project management responsibilities for certain energy consulting projects directed and initiated by the Bureau of Environmental Planning and Analysis   This candidate must have very good communication skills and be capable of preparing and presenting extensive oral and written technical information for the Agency and before various City/State/Federal authorities, agencies, commissions or regulators.    This is a highly responsible position that will require close interaction and close collaboration with DEP‚„s operating Bureaus, the Mayor‚„s Office of Sustainability, and other City agencies in developing, tracking, and implementing the DEP energy initiatives.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t>
  </si>
  <si>
    <t>Preferred Skills: 	Extensive technical, regulatory, and policy experience in energy matters	Working knowledge and experience with water, wastewater utility operations	Ability to work in a team environment and to work on projects with minimal oversight 	Ability to work in a fast-paced environment and simultaneously handle multiple projects 	Demonstrated ability to manage complex environmental or energy studies 	Advanced Computer skills (Excel, Word, PowerPoint). 	Creative Problem Solving, Effective Team Work	NYS Department of Motor Vehicle Driver‚„s License.	Excellent communications Skills ‚€œ Verbal and Writing.</t>
  </si>
  <si>
    <t>The Administration for Children‚„s Services (ACS) Office of Child &amp; Family Health (OCFH) delivers direct medical services to children entering foster care and ensures that the physical health care provided is comprehensive and appropriate. OCFS offers individualized case consultations and training to ACS staff and foster care agencies on a variety of health-related topics. The office also conducts research and provides clinical expertise in developing health and mental health policies that support best case practice agency wide including Child Welfare Programs, Youth and Family Justice and Early Care and Education.   Within the OCFH, the Pre-Placement Nursing Services Unit is responsible for the day-to-day nursing functions at the Children‚„s Center Pre-Placement program, and ACS‚„ borough office medical units (Bronx, Queens, and Brooklyn). Providing 24/7 coverage, the unit will complete physical assessments for all children entering foster care and direct primary care for a comprehensive range of symptoms and illnesses. Under the direction of Director of Nursing, Pre-Placement Staff Nurses will arrange follow-up appointments; referrals where appropriate, and verify that all children have necessary medications and equipment at the time of placement. In addition, the unit will conduct patient education, training to new foster parents of medically fragile children, and collaborate with foster care agencies to obtain Visiting Nurse Services for foster families who care for children with special needs. Reporting to Director of Nursing, Pre-Placement Staff Nurses will be responsible for but not limited to: 	Assess physical and mental health care needs of ACS served foster care children as they enter care and on an on-going basis by providing age- appropriate health services. 	Provides comprehensive physical assessments and correctly identifies the need for immediate or emergent treatment, next day follow-up care or ongoing medical needs.	Directly administers medications, provides patient education on all medical needs to clients and care givers. Conducts consultations in safe medication administration and management to child care staff and foster parents.	Consults, refers and collaborates with other disciplines involved in the care of children.	Provides adequate and appropriate transfer of information when children are transferred to a placement or referred to another health care provide	As a member of a health care team and the broader professional team, develops/implements and monitors a comprehensive patient care program.  Makes regular follow-up reports recommending appropriate modifications in individual service plans as the needs of the patients/clients change. Interprets and reports responses of patients/clients to appropriate members of the health care team.	Participates in departmental and inter-disciplinary conferences and meetings pertaining to policies and procedures affecting nursing practice. 	Implements treatment protocols, procedures and other orders and instructions from the Director of Nursing and other clinical authorities;	Conducts data collection and provides recommendations on common medical related trends to develop measures for successful outcomes and initiatives. 	Trains ACS and contracted agency staff on medical education.</t>
  </si>
  <si>
    <t>The preferred candidate should possess the following: a minimum of (3) years recent nursing experience in a clinical setting (hospital or ambulatory care) or primary health care, experience with applicable computer-based software (Word, Excel, Access) and specific experience in pediatric and adolescent nursing. Registered nurses with experience in pediatric or adolescent psychiatry or in child welfare are highly preferred. A valid New York State registered Nurse License. Bachelor‚„s Degree of Science in Nursing and MSN preferred.</t>
  </si>
  <si>
    <t>Since its creation as the Board of Health in 1805, DOHMH has set the national standard for public health. DOHMH has been a leader in utilizing community-level survey and epidemiologic data, cutting-edge information technology, and evidence-based and evidence-informed practices to prioritize and address the health issues of ultimate importance to NYC‚„s 8.4 million residents. DOHMH balances its role of protecting and promoting the health of all New Yorkers with the rights of those individuals to determine their own health-related behaviors. It achieves this balance by investing in public health interventions that work with communities to change the environmental context, making healthy options the default choice, regardless of education, income, and socioeconomic status. The new Center for Health Equity aims to ensure that all New Yorkers have equitable opportunities to achieve optimal health by fostering partnerships with community residents and other city agencies, supporting community power, and building organizational capacity to address the social, environmental, and systemic factors that contribute to health inequities in NYC. CHE puts its values into practice by leveraging relationships to implement neighborhood-based health initiatives, promoting collaborations across communities and sectors, using data to inform policy and planning, building internal and external capacity to address outcomes through a lens of health equity, and making the case for health equity in all public health initiatives.  PROGRAM OVERVIEW New York City Teens Connection (NYCTC), a program of the DOHMH, will build on the successful efforts of previous DOHMH initiatives to implement evidence-based sexual health programs, and increase teens‚„ access to contraception and health care. NYCTC will work in three target communities that have persistently high birth rates (above the national average of 26.6 per 1000): the South Bronx (42.8 per 1000), Central Brooklyn (34.2 per 1000) and Port Richmond, Staten Island (33.3 per 1000).  NYCTC will work through partnerships and existing systems to bring evidence-based programs and clinic linkages annually to 15,000 young people ages 14-19. NYCTC will reach young people across five settings. Reducing the Risk, recommended by the NYC Department of Education (DOE), will be delivered annually to at least 10,000 students in traditional high schools, and Teen Health Project will be delivered to at least 1,000 students in transfer and international high schools. Seventeen Days will reach at least 2,000 freshman/first-year students per year in colleges, at least 1,000 patients (age 14-19) in clinic settings, and at least 1,000 youth (age 12-19) in foster care settings as part of their mandated family planning counseling. High schools and foster-care agencies will also be linked to local ‚Å“teen-friendly‚ clinics that provide quality sexual and reproductive health services to young people; instructors will incorporate a visit to the linked clinic within each evidence-based program. Building on existing relationships between DOHMH and community organizations, local leaders and other stakeholders, NYCTC will establish local Community Advisory Groups and Youth Leadership Councils in each of the target communities who will inform the program work, encourage systems-based changes, and help disseminate information throughout the target communities. An evaluation plan that includes regular monitoring of key process and outcome measures for each component will provide the basis for continual improvements.  POSITION OVERVIEW New York City Teens Connection (NYCTC) offers an exciting, unique opportunity for a public health professional to work on an innovative project to engage with teachers and other school leaders, teens, parents, community leaders, clinical services providers, and other stakeholders that work with teens. The overall project aim is to foster an environment where all teens develop the skills and have the tool</t>
  </si>
  <si>
    <t>Knowledge about adolescent sexual and reproductive health  ‚¿	Experience working in a clinical setting and /or providing health-related training  ‚¿	Experience with community-based research and evaluation  ‚¿	Experience with facilitating meetings with high-level city agency and large-scale clinic providers  ‚¿	Knowledge about clinical quality improvement activities  ‚¿	Excellent verbal, written and presentation skills  ‚¿	Strong organizational skills, with good follow-through to complete assignments within specified timeframes, and juggle several tasks simultaneously  ‚¿	Strong communications skills, with demonstrated ability to interact constructively with a wide range of personalities from a variety of backgrounds  ‚¿	Excellence in writing, reporting, and English composition  ‚¿	Proficiency in Microsoft software applications with strong emphasis on Outlook, PowerPoint, Word, and Excel  ‚¿	Experience working  on grants and providing grant management support  ‚¿	Master‚„s in Public Health or equivalent education and work experience.</t>
  </si>
  <si>
    <t>The Division of Family and Child Health (DFCH)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DFCH Administration, the Oral Health and may include other Bureau/Program areas as the Division of Family and Child Health evolves.   DUTIES WILL INCLUDE BUT NOT BE LIMITED TO:  	Manage, clean, analyze and report on quantitative data, particularly large datasets, using analytic software packages.	Participate in the planning, development and implementation of research, surveillance and program evaluation activities to lead and support the Oral Health Program‚„s work.	Identify and track key surveillance indicators, as well as augment existing surveillance approaches with new or novel methodologies.	Design and conduct analysis of existing data (including Community Health survey, Medicaid claims/Salient, ASHR) to support planning and policy development, evaluate program and policy impact and outcome, and improve quality of services.	Identify and rapidly respond to requests for data and systems analysis from the Bureau, Division and Agency leadership.	Produce data-driven reports, presentations and papers for dissemination, as well as author technical and research publications. 	Assist with preparation of manuscripts, including the submission and review process.	Participate and collaborate in cross-divisional and cross-agency planning and working groups and conduct special projects and other duties as assignment.	Contribute to FCH expertise and decision-making by using epidemiologic data to identify policy opportunities and direct programmatic activity.	Develop, and implement special research projects based on program needs, this may include analysis of program-level data as well as citywide, state or national data that inform the work of the Oral Health Program, in addition to creation and maintenance of regular periodic reports for use by management and staff.	Conduct literature reviews related to special topics in epidemiology and surveillance, and summarize findings to inform programs.	Maintain multiple projects simultaneously and function effectively both independently and as part of a team.	Liaise with staff (including, FCH, Epidemiology and Disease Control) to improve data quality and agency collaboration.	Ability to assess gaps in available data sources, lead data collection efforts, and manage City data. Interpret data for presentations, planning, policymakers and coordinators</t>
  </si>
  <si>
    <t>The Division of Prevention and Primary Care is hiring a Director of Policy in our Bureau of Chronic Disease and Tobacco Control.    DUTIES WILL INCLUDE BUT NOT BE LIMITED TO:   Monitor chronic disease prevention trends and initiatives, research best practices, and conduct analyses to support the generation of new policy and legislative initiatives.   Manage all aspects of the chronic disease policy development process: formative research, proposal development, strategic planning and implementation.   Lead a team to develop and advance the Bureau‚„s legislative and policy agenda.  Coordinate public messaging, community engagement, stakeholder support and evaluation planning for chronic disease policy proposals with other bureau unit directors.  Serve as point of contact with key local and national stakeholders.   Work with the Office of External Affairs, Office of the General Counsel, Commissioner‚„s Office and other relevant agency units to develop and enact policies by Board of Health.   City Council, state legislature or other legislative bodies.   Provide strategic advice on policy proposals and other chronic disease prevention issues to Department leadership, including Assistant Commissioner of Chronic Disease, Prevention and Tobacco Control, and Deputy Commissioner of Prevention and Primary Care.   Perform other duties as needed in support of the chronic disease prevention agenda.</t>
  </si>
  <si>
    <t>‚ Political or policy analysis background with a track record of collaborating across diverse program and subject areas.   MPA or MPH desirable.  Experience in public health or public policy development, including supervisory experience.  Excellent oral and written communication, analytic skills.  Self-motivator, team leader, and skilled at simultaneously managing multiple priorities and projects.   Share the agency‚„s commitment to public health.</t>
  </si>
  <si>
    <t>The Division of Building and Land Development Services (BLDS) is seeking Construction Project Managers for its Bureau of Construction Services.  The Office of Development utilizes a public-private partnership model and provides loans, grants and/or incentives to assist in the finance of housing development projects that will benefit low- and moderate-income New Yorkers.  BLDS is responsible for providing architectural, engineering, environmental planning, and construction support services to the various divisions within HPD‚„s Office of Development.   The Bureau of Construction Services oversees and monitors the construction activities for projects that are part of New York City‚„s affordable housing plan.  The Construction Project Manager II will be responsible for performing construction management work and overseeing or assisting in the oversight of the rehabilitation, reconstruction, and/or new construction of multi-family projects located within the five boroughs of New York City.  S/he will perform difficult technical work in determining the need for and feasibility of construction work and monitor private contractors/vendors carrying out new construction, rehabilitation, repairs, alterations, and/or structural maintenance work.  The Construction Project Manager II will perform field work and assist in monitoring the construction progress of multiple projects simultaneously and assure work is completed in a cost-effective and timely manner, and in accordance with the approved contract documents and all applicable City, State, and Federal design and construction codes and regulations.   The ideal candidate should have a background in Construction Management, Architecture, Engineering, or related field, and possess a thorough understanding and strong knowledge base of New York City building and construction codes, as well as Federal, State, and City housing codes and regulations.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</si>
  <si>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is seeking to hire a Civil Service Associate Project Manager I (Project Manager) for the Wastewater Capital Program, located in LeFrak, Corona, Queens, NY. The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The portfolio, to which the Associate Project Manager I (Project Manager) will be assigned, is primarily assigned to the Combined Sewer Overflow (CSO) Projects. The selected candidate will handle projects related to sewers, regulators, CSO facilities, dredging, and disinfection. Projects are varied and include elements such as the design and relocation of water and sewer lines, structural and configuration modifications of CSO regulators, installation of bending weirs, outfall modifications, dredging of CSO impacted water bodies, and disinfection facilities for treatment during CSO events.  Under direction and while reporting to senior staff, the Associate Project Manager I (Project Manager) will assist in planning, coordinating and directing the implementation of the design and construction of capital projects of moderate size and complexity. Also, the Associate Project Manager I (Project Manager) will work under the supervision of the Accountable Manager to bring each project through the completion of the life-cycle phases (facility planning, design, procurement, and construction). Typical tasks include, but are not limited to, review of technical specifications, drawings and reports, overseeing and monitoring project scope, schedule and budget, reasonable knowledge of construction cost estimating, review and track consultant‚„s ongoing work including payment requisitions, communicate and correspond well with other regulatory and permitting agencies and, learn and adapt to the use of the Department‚„s enterprise Project Management Information System (PMIS) system, commonly known as e-Builder, to track and manage project activities. The candidate will also be required to travel to work sites.</t>
  </si>
  <si>
    <t>‚ Valid New York State Professional Engineer‚„s License is preferred but is not required. Valid New York State driver‚„s license.  Excellent design and organizational skills. Ability to work independent and meet deadlines. Strong written &amp; verbal communication skills.</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</si>
  <si>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t>
  </si>
  <si>
    <t>The selected candidates will report directly to the Senior Safety Investigator of Quality Assurance &amp; Construction Safety Bureau. The Safety Auditors are responsible for all aspects of the DDC‚„s safety-related construction programs, including safety inspections, comprehensive audits, enforcement of DDC‚„s construction safety policies/procedures, and local, state and federal codes, specifically OSHA, DOT, DOB and MUTCD.  They will: conduct safety audits and investigations of project construction sites to identify unsafe work conditions that could affect workers or the public; provide guidance to project managers and other staff on safety issues; ensure implementation of corrective actions; participate in training programs; issue electronic reports documenting field findings; schedule, document and perform construction safety-related audits; and, manage safety-related records to ensure compliance with the applicable safety regulations.  In addition, attend various construction meetings, participate in field emergency response and accident investigations, and effectively present information while responding to questions from engineers, managers, contractors, and customers.</t>
  </si>
  <si>
    <t>The Division of Family and Child Health (DFCH) is charged with creating programs, policies, services, and environments that support physical and socio-emotional health, and promote safety and well-being for New York City children and families. The Division is comprised of the Bureau of Maternal, Infant and Reproductive Health, the Bureau of Early Intervention, the Office of School Health, DFCH Administration and possibly other Bureau/Program areas as the Division of Family and Child Health evolves.  Under the direction of the DFCH Director of Administrative/OTPS Unit, duties of the Administrative/OTPS Coordinator will include but not be limited to: 	Prepare, review and submit purchase requisitions to the Office of Purchasing via ConTrak-Purchasing. 	Verify receipt of supplies and equipment deliveries; reconcile orders and approve purchase order invoices utilizing PAYRS system. 	Review and approve invoices utilizing PAYRS system, track deliverables and contact vendors as needed to request supporting documentation. 	Prepare, review and submit check requests, metro card reimbursement requests and personal reimbursement requests for miscellaneous expenses to Fiscal Management. 	Maintain each bureau‚„s OTPS electronic expenditure/encumbrance tracking log; reconcile periodically with DOHMH‚„s financial systems. 	Back-up to Division‚„s Travel Liaison in reviewing, submitting and approving all travel requests. 	Maintain office supplies and equipment inventory and completes supply requests for the division. 	Assist with various administrative requests, i.e., Work Location Change Requests (WLCRs), Staff Emergency Information Line (SEIL) updates, Business Cards, QUANTROS, etc.	Assist the Director of Administrative &amp; OTPS Unit with special projects as needed.</t>
  </si>
  <si>
    <t>‚Knowledge of the City‚„s purchasing process, and the NYC‚„s Procurement Policy Board Rules (PPBR) and Regulations. 	Excellent interpersonal, written and verbal communication skills. 	Ability to simultaneously handle multiple priority projects. 	Experience monitoring encumbrances and expenditures. 	Knowledge of computer skills (including MS Word, Excel, etc.).</t>
  </si>
  <si>
    <t>**REVISED**   The Compliance Advisor Supervisor will oversee a multidisciplinary team of Compliance Advisors. The Compliance Advisor Supervisor will provide supervisory/management leadership and work directly with businesses. The Compliance Advisor unit provides consultations for small businesses throughout the five boroughs and helps business owners understand how to comply with City, State, and Federal rules and regulations and avoid violations.  Through these consultations and ongoing education and outreach activities, Compliance Advisors educate small businesses on compliance issues and risks for violations while providing a high level of customer service.    The onsite consultations performed by Compliance Advisors do not include any compliance enforcement or issuing of violations. To facilitate this work, Compliance Advisors will become experts in the regulatory requirements of multiple City or State agencies, as well as relevant Federal regulations as needed, including but not limited to the NYC Department of Health and Mental Hygiene (DOHMH), Department of Buildings (DOB), Fire Department (FDNY), Department of Environmental Protection (DEP), and Department of Consumer Affairs (DCA).   The Compliance Advisor Supervisor may be stationed at SBS Main Office or the City‚„s new One-Stop Business Center, or asked to rotate between the two locations. He/she will also be expected to travel to meetings and events within the five boroughs and to be available for evening and weekend events.   Responsibilities include:   Supervisory and Management Activities  Supervise and coach a team of Compliance Advisors, responding to staff inquiries and providing ongoing guidance and support.Coordinate with regulatory agencies to facilitate Compliance Advisor training in City and State codes, zoning requirements, permits, and other rules and regulations.Establish routine communication and coordination with the SBS Agency Operations team and work proactively with other members of the division and agency to facilitate services and update relevant staff on the work of the Compliance Advisor team. Oversee Compliance Advisor time between in-the-field site visits, other outreach activities, and following up with business owners as needed.Use data tracking systems, such as Salesforce and Excel, to collect, report on, and analyze data regarding the team‚„s workload and performance.Monitor and enforce timekeeping, personnel and other agency policies.  Support the development of marketing materials to both promote the availability of Compliance Advisor services as well as general education on top violations and key compliance issues. Provide broad compliance education and awareness to business owners, including planning outreach efforts for Compliance Advisors, such as door-knocking or distributing promotional materials at community events, and coordinating with industry associations, business improvement districts, chambers of commerce and other community organizations. Speaking at community or industry events will be required. Ensure that all Compliance Advisors are knowledgeable about regulations and continuously develop curriculum to enhance their knowledge Direct Service Activities Conduct onsite walkthroughs with small businesses, providing one-on-one guidance that addresses a business‚„ specific questions and needs regarding compliance. Tasks include: Describe the regulatory inspection process and what business owners should expect during an inspection, including when an inspection may occur, what inspectors look for, how violations are issued, and the range of fees associated with various violations. Identify potential violations to City and State codes, zoning requirements, and permits at the business site. Explain possible actions business owners could take to eliminate conditions contributing to noncompliance with City, State, and Federal laws, rules, and regulations. Be prepared</t>
  </si>
  <si>
    <t>‚Previous experience working as a City, State, or Federal inspector, examiner or enforcement agent is required.Candidates with previous experience related to compliance issues at DOHMH, DOB, FDNY, DEP, DCA or other regulatory agencies are strongly preferred. Experience that demonstrates a proven record of providing assistance to individuals, clients and/or business owners. Ability to communicate complex, technical information ‚€œ such as City codes, zoning requirements, and permitting procedures ‚€œ in plain language that individuals without technical training can readily comprehend.  Good observational skills, including the abilities to adequately describe observations in detail, to deduce potential impacts of conditions or assess risk, and accurately document findings or observations.Experience that demonstrates a strong working knowledge of City rules and regulations; steps a business can take to resolve a violation and agency protocols for reassessing violations; and strong customer service skills.An understanding of New York City‚„s operational agencies, including the ability to identify which agencies are relevant to a business‚„s concern via conversations with the business owner. Strong interpersonal skills: ability to interact positively with business owners, ask questions to understand the core issues facing the business, identify supplemental resources to connect the business to as needed, and build trust during the conversation. Flexibility, multi-tasking capability, and proactive work ethic.Strong active listening skills as well as written and verbal communication.Advance knowledge of MS Office (i.e. Microsoft Word, Excel, PowerPoint, Access). Previous experience with Salesforce a plus. Fluent or working knowledge of Spanish, Chinese, Russian, Korean, or French Creole preferred.Willingness to travel and/or drive to site visits across the five boroughs. A Motor Vehicle Driver‚„s License valid in the State of New York may be required for certain assignments.Ability to climb stairs and ladders and engage in extensive walking at facilities being inspected including those under construction and renovation while following all mandated safety procedures. Supervisory or management experience preferred. Previous experience with public speaking preferred.</t>
  </si>
  <si>
    <t>The Bureau of Vital Statistics in the New York City Department of Health and Mental Hygiene (NYC DOHMH) has an opening for a City Research Scientist to join the Data Governance and Communication (DGC) Unit. The unit‚„s function is to manage and track identifiable vital statistics data disclosure for research and surveillance purposes, liaising with DOHMH Legal and Internal Review Board and provide customer service for DOHMH personnel and external data users.  This is an opportunity for a highly motivated individual to contribute to the DGC Unit‚„s activities to advance operations, communications and customer service and evaluate vital statistics data use, disclosure policies and processes for public health practice, surveillance and research under the unit director.    The CRS will:  Design and maintain the intra-agency DGC‚„s web-based site for communicating, educating and disseminating vital statistics information.  --Develop and maintain communication documents and references to improve information dissemination concerning data access, Bureau‚„s data disclosure policy and NYC Health Code regulations concerning data access for constituent data users.     --With colleagues, develop, launch and evaluate an eLearning to inform data users about confidentiality and security policy related to vital event data.  --Develop reports informing management of data use activities.  --Directly communicate with data requesters providing consultation on request, data access and protocol for accessing data.  --Liaise with DIITT to manage enhancements to the vital data request tracking system.  --Conduct public health research and evaluation as time permits.  --Handle other tasks assigned.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</si>
  <si>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an Assistant Environmental Engineer for the Waste Water Capital Program (WWCP)), located in LeFrak, Queens, NYC.   Under the general supervision of an Accountable Manager, the selected candidate will assist the Accountable Manager with the management and administration of various capital construction projects within the DEP‚„s Wastewater Treatment System Capital Program.  Responsibilities include, but are not limited to, performing environmental engineering work of moderate difficulty and responsibility, supervision of subordinate employees, and performance of related work.  Duties include: maintaining a project management information system to provide data for the planning and control of projects; establishing project timeframes and cost schedules; determining and coordinating project activities required between the client agencies, contractors, and departments responsible for project completion; preparing correspondences and reports; accessing and utilizing DEP‚„s project management information system to track and monitor project activities. Supervise a small unit or group engaged in the performance of environmental engineering work in design, construction supervision, inspection and testing, and/or drafting. Participate in and may supervise the design, inspection, construction, demolition and/or alterations to insure compliance with contracts, drawings, specifications, codes, resolutions, statutes, rules or regulations relating to environmental engineering projects and programs. Develop, prepare and review drawings, maps, plans, sketches; writes specifications and prepares estimates for environmental engineering projects; checks shop drawings. Participate in inspection operations, installation, or testing operations in a laboratory, manufacturer's plant, or on a job site by observing, checking and certifying materials and equipment to be incorporated in public works, plants or structures. Assist in evaluating installations to determine the need for operational changes, modifications or additional equipment. Review or examine plans for the construction, demolition or alteration of structures in connection with the issuance of requisite or pertinent permits and compliance with the provisions of law, rule or regulation for environmental engineering projects and programs. Confer with engineers, architects, and others in matters relating to environmental engineering. May operate a motor vehicle in the performance of assigned duties.</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</si>
  <si>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master‚„s degree in environmental engineering from an accredited college.     A master's degree in environmental engineering from an accredited college can only be used to substitute for one year of full-time satisfactory work experience in environmental engineering.</t>
  </si>
  <si>
    <t>1. Strong engineering, interpersonal, communication, and computer skills with a working knowledge of MS Office software, CAD software, and Project Scheduling Software.  2. A strong ability to work on a broad multidisciplinary base as well as the ability to concurrently handle multiple related and non-related tasks.  3. Proficiency in written and oral communication skills.  4. Ability to effectively communicate and conduct business with engineers, inspectors, consultants, contractors, and vendors.  Candidate must possess a valid Driver‚„s License.  Organizational and Communication Skills.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</si>
  <si>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two Project Manager Interns for the Waste Water Capital Program (WWTP), located in Corona, Queens, NY.   Design Support Staff assist in the oversight of projects, as well as the design-related services for a program that will allow the City of New York to meet wastewater treatment requirements into the future. Performs elementary level project management work and receives training in project management work while assisting in design related work including the oversight of the design of rehabilitation projects or assisting in overseeing routine reconstruction projects. Assists in determining the need for and feasibility of design/construction work; assists in overseeing private consultants/contractors/vendors carrying out design related activities related to the rehabilitation, repairs, alterations and/or structural maintenance work of various wastewater treatment facilities.  Design Support Staff are responsible for assisting in: the achievement of project goals and milestones, ensuring that all prepared program schedules, reports, and work products conform to the program scope of work. In addition, Design Support Staff assist in the preparation, negotiation, and processing of appropriate modifications to Consultant Contract scope, cost, and schedule for successful project completion.    Design Support Staff are trained to develop seamless communication/coordination with Agency Bureaus, other City Agencies, and key Stakeholders.  Design Support Staff assist in the identification of problems/issues during the Facility Planning, Design, procurement and Construction phases and assist with issue resolution and risk mitigation efforts to keep the project moving.  Design Support Staff assist in the management of the quality of project delivery throughout the project lifecycle.  Design Support Staff also assist in the continuous monitoring of key performance indicators with respect to Budget, Schedule and Contract Metrics.    Design Support Staff assist in: ensuring that Environmental Health &amp; Safety is incorporated throughout the project lifecycle and should be focused on client service with Operating Bureaus, the implementation of all project delivery procedures and coordination with all Bureau of Engineering Design &amp; Construction Program Support Divisions, such as the Project Controls Group (Schedule &amp; Cost), Permit Resource Division, etc.  Design Support Staff report directly to the Accountable Manager.</t>
  </si>
  <si>
    <t>The New York City Department of Health and Mental Hygiene (DOHMH), a recognized leader and innovator in public health and mental hygiene services nationally and internationally, seeks an Accountant to join its challenging, fast-paced division of Finance.  The Division of Finance has central responsibility and authority for policy analysis, program development, performance tracking and improvement, financial management, resource maximization, community based service reporting, cost analysis of public service programs,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Specific Duties &amp; Responsibilities: 	Ensure that revenue is maximized according to Federal, State and City rules and regulations. 	Monitor and review expenditures and prepare claims on a quarterly basis using the Agency‚„s financial systems. 	Prepare worksheets and reports capturing and reflecting claiming details, discrepancies identified and corrective entries required to adjust accounts. 	Set up receivables in the City‚„s Financial Management System and realize once the revenue has been received. 	Work closely with program personnel to resolve programmatic issues. 	Perform multiple types of reconciliation on a regular basis such as claim versus expense claims versus reimbursement expense versus revenue, etc. 	Utilize analyses to determine if revenue targets will be met and advise supervisor of the results. 	Create analysis and ad-hoc reports as required.</t>
  </si>
  <si>
    <t>‚	Intermediate to Advanced user of Microsoft Excel 	The ability and willingness to work with external vendors 	Ability to work independently.</t>
  </si>
  <si>
    <t>Preferably 8 years‚„ experience as a Manager of Network Management; Hands on experience in Network planning, designing, configuring, and managing LAN/WAN infrastructure; Certification is a plus: Cisco Certified Network Professional (CCNP), or Datacenter (CCNP Datacenter), or Network Security (CCSP), or Cisco Certified Network Associate (CCNA), or Datacenter (CCNA Datacenter), or Security (CCNA Security); Working knowledge of networking standards, protocols, security, troubleshooting, performance tuning, and capacity planning; Working knowledge to install, configure &amp; troubleshoot: Cisco Routers and Switches, firewall/VPN, Netscaler load balancer, wireless controllers, wireless access points and Meraki products; Experience with  monitoring tools i.e. Cisco Prime, SolarWinds, Riverbed Cascade, Riverbed Steelheads,  IntruShield, syslog server, and Foundstone;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best practices approaches, tools and techniques for recognizing and resolving technical (hardware, software) problems; Strong interpersonal skills, problem solving skills, customer service, presentation and writing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</si>
  <si>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New York City Department of Health and Mental Hygiene (DOHMH), an agency recognized worldwide for being a leader in public health and at the forefront of cutting-edge public health emergency planning initiatives, seeks a dynamic professional with excellent communication, project management, and analytic skills to serve as a Post Emergency Canvassing Operation (PECO) Technology Specialist within the Agency‚„s Office of Emergency Preparedness and Response (OEPR), Post Emergency Canvassing Operations initiative.   The Post-Emergency Canvassing Operations (PECO) is a groundbreaking initiative to reach out to and assess vulnerable populations who remain in their homes after a devastating natural disaster or man-made catastrophic event, such as a coastal storm or a major power outage.  As a citywide initiative, PECO development includes discovering, developing and testing new and innovative technologies to capture, analyze and understand data after emergencies.    The PECO Technology Specialist will have the following primary duties, including but not limited to: 	Profile existing data sources available for canvassing operations and become familiar with the business information contained in each. 	Work with other technical teams across the City as well as with internal and external users in order to develop technical designs for a canvassing data warehouse.   	Coordinate with PECO stakeholders to translate requirements into efficient data models (logical and physical), and work with database leads to oversee the development of integration, extraction, and transformation processes between operational systems and the data warehouse. 	Oversee the transition of canvassing data systems from DOHMH to the NYC Department of Information Technology and Telecommunications (DoITT). 	Participate in and oversee testing of PECO systems functionality, data integrity, user competency, process completion, and other tests that support systems delivery quality. 	Work with divisional teams to define systems strategy, develop requirements, prototype and test technology solutions and support system implementation. 	Liaise with internal and external development contractors to ensure divisional technical projects and deliverables are on time and on budget. 	Engage in proactive capacity planning, including reviewing new technology solutions to ensure the business intelligence (BI) environment is scalable, extensible, and supportable for the future.	Identify opportunities to reuse enterprise technology services. 	Ensure PECO technical inventory is ready for deployment. 	Provide 24x7 critical field support during a PECO activation.</t>
  </si>
  <si>
    <t>‚	Understanding the benefits of data warehousing, data architecture fundamentals, data modeling design and implementation, ETL and reporting processes 	Experience designing database schemas, data dictionaries and process models.	High level of proficiency with SQL; knowledge and experience using relational database systems to conduct analysis 	Familiarity with Agile principles 	Experience solving data challenges associated with unstructured and structured data 	Experience mentoring team members in the use of tools, systems and best practices 	A strong interest in data analytics and working with new technology platforms 	Some experience working for or with federal, state or local government 	Demonstrated experience and ability to work in a fast-paced environment on multiple projects 	Effective communication skills both written and verbal.</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</si>
  <si>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an Administrative Project Manager MI for the BEDC Environment Health and Standards Bureau (EHS), located in LeFrak, Queens, in NYC.   The EHS Training Manager will work within the EHS Department to train, monitor, and help provide a safe and compliant work environment for all Bureau personnel. The successful candidate will work to support the effective and quality delivery of EHS training programs and related activities. The candidate will also work within the Bureau and Agency to develop training policies and programs and ensure compliance with same. Duties shall include but not be limited to the following:  1. Develop content for EHS Training courses and programs. 2. Provide training (regulatory compliance, Agency/Bureau programs, Awareness) to employees, consultants and contractors. 3. Manage training personnel, outside training consultants, and administrative staff with training responsibilities. 4. Maintain professional expertise by attending professional development conferences; monitor regulatory changes and changes in the EHS profession; maintain all professional certifications. 5. Participate in EHS and Training meetings. 6. Operate and demonstrate technical equipment (i.e., personal protective equipment, gas monitor, etc.) 7. Teach effectively and engage students in an adult learning environment. 8. Maintain accurate and complete training records for all courses and materials provided. 9. Work with Agency and Bureau program personnel to set program priorities, develop policy, and establish performance standards. 10. Serve as an EHS Officer for employee concerns and ensure satisfactory correction or addressing of those concerns.  **PLEASE NOTE: HEAVY CONSTRUCTION EXPERIENCE PREFERRED (CONCRETE QUALITY CONTROL EXPERIENCE NOT REQUIRED**</t>
  </si>
  <si>
    <t>Candidate will serve as a Senior Software Developer as part of NYCDOTs Application Development unit in the IT &amp; Telecom Division. Under general direction, candidate will perform software development with high level of responsibility for an extremely complex application environment which follows ‚Ëœmobile-first‚„ responsive web design, services oriented architecture, federation of proprietary and open source application stacks, relational databases, message queues and workflow management. Candidates will coordinate multiple projects of highly technical complexity, including maintenance and enhancement of existing e-commerce and workflow-based applications, in support of New York City municipal operations, as well as the design and development of new applications.  The candidate must possess strong interpersonal and communicative skills in order to effectively collaborate with others in the software development environment.Technically proficient in more than one language and platform such as Java &amp; C# .Net. PMP Certification in Project Management or Certified Scrum Master (CSM) Experience with configuring and administering Open Source LAMP stack. Experience with Open Source content management system (CMS) such as  Drupal or Wordpress. Knowledge of GIS is a plus</t>
  </si>
  <si>
    <t>The Office of School Health (OSH) is a joint Program of the Department of Education and the Department of Health and Mental Hygiene responsible for promoting the health of the 1.3 million school children enrolled in approximately 1,800 public and non ƒ€š‚Å“public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The Asthma Health Coordinators will be expected to provide health education, support and referrals for families of students with asthma and, communicate to OSH and community providers on asthma management and social services needs of students and families.  --Under the supervision of Asthma Program Consultant Social Worker, the Asthma Health Coordinators will:  --Provide direct education to students and families on asthma control measures.  --Participate in case management meetings with OSH physicians and nurses to consult on student and families enrolled in the program to ensure all needs are being addresses and services coordinated.  --Provide appropriate referrals for families for social support and pest control.  --Lead educational sessions for families and school staff as needed.  --Work closely with school and community-based organization staff on family engagement and school-wide education on asthma.  --Communicate to gather and share information with external providers and partners to better coordinate care for students, ƒ€š‚ Record all activities in the electronic student health record.</t>
  </si>
  <si>
    <t>Bilingual/Spanish speaker  Experience working with families ƒ€š‚ Excellent interpersonal, written and oral communication skills</t>
  </si>
  <si>
    <t>MQR** has been amended (R 04.13.2016)  Education and Experience Requirements:  1. A baccalaureate degree from an accredited college or university and five years of full-time satisfactory experience in a health services setting such as a laboratory, hospital, or other patient care facility, or in a public health, community health, environmental health, school health, social services program, or mental hygiene program at least 18 months of which must have been in a managerial or administrative capacity requiring independent decision-making concerning program management, planning, evaluation for quality improvement and assurance, allocation of resources, and the scheduling and assignment of work; or  2. Education and/or experience equivalent to ''1'' above. Education may be substituted for experience on the basis that each 30 graduate semester credits from an accredited college or university in hospital administration, public health, community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or administrative experience as described in ''1'' above.  Example:  Health Services Manager is a management class of positions with several assignment levels. Health Services Managers, under direction, with wide latitude for the exercise of independent judgment and initiative, plan, develop, and administer public health or mental hygiene programs of considerable size and/or complexity. The duties of a Health Services Manager may include administrative supervision of clinical, as well as other professional, clerical, fiscal, analytical, and support staff; and responsibility for contract administration, allocation of funds, monitoring, evaluation, and contract compliance in one or more service areas. All Health Services Managers perform related work.  In the Department of Health and Mental Hygiene, under direction, with wide latitude for the exercise of independent judgment and initiative, Health Services Managers may administer the non-medical aspects of Health District(s); plan, develop, and administer public health programs such as lead poisoning control, disease intervention, personal health services, child and adolescent health, laboratory services, and environmental health; and perform related work.  ------------------------------------------------------------------------------------------------------------------------------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</si>
  <si>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Must have a valid driver‚„s license.  Candidate may be assigned to any of the five boroughs, and may be scheduled to work evenings and weekends.  Ability to speak and read in more than one language.</t>
  </si>
  <si>
    <t>The New York City Taxi and Limousine Commission (TLC) is the City agency responsible for oversight of the for-hire vehicle industries in New York City, including the drivers and owners of yellow medallion taxis, green Boro Taxis, community car services, black cars (including those booked via smartphone app), certain luxury limousines, commuter vans, and paratransit vehicles.  These industries serve more than 1,000,000 passengers each day and are a key component of the city‚„s transportation network.  Through functions such as driver background checks, vehicle inspections, and driver education, TLC‚„s role is to promote the highest standards of safety and consumer protection in the industries we regulate.   To assist in operations the Taxi and Limousine Commission (TLC) runs a number of, SQL Server, .Net (in a Windows environment) and mainframe systems  to both conduct and monitor operations. One major operational center is the TLC‚„s Licensing Division, which processes thousands of new and renewal license applications each month.   To improve the Agency‚„s ability to meet record demand for licenses, the TLC is looking for a candidate with a proven track record in identifying and implementing system and/or procedural enhancements/efficiencies. Through these efficiencies TLC seeks to automate processes where possible, streamline operations and improve the customer experience (including providing greater access to online information and transactions),.  In short  the selected candidate will be expected to thoroughly analyze existing Licensing operations, design and document requirements for new more efficient systems and processes, and then obtain and maintain user buy-in as he or she works with the rest of MIS and external contractors to develop and implement these efficient new systems  More specifically the selected candidate will be required to:  	Analyze and document system requirements	Help design and implement efficient new internal systems 	Help design and implement mobile friendly systems that facilitate licensee interaction with the Agency 	Manage internal staff and external contractors as they implement TLC systems.  In addition, the selected candidate shall be required to perform/manage the following: 	Requirements gathering	Systems Analysis and Design 	Project Plan Development and Tracking 	Risk Identification and Mitigation 	Request For Proposals (RFPs) development	Vendor selection	Vendor management through all phases of the SDLC</t>
  </si>
  <si>
    <t>‚	Excellent communication, writing, and documentation skills.	Experience in writing Request for Proposals (RFPs).	Excellent consensus building skills.	Strong analytical and problem solving skills.	PMP or equivalent certification.	Successful experience on multiple complex projects.	Ability to work as part of a team and/or independently.</t>
  </si>
  <si>
    <t>The Office of Family Engagement &amp; Youth Advocacy works to ensure that the youth and families we serve in have a voice in ACS policy development and program planning. Advocates provide support to youth and families and gather information to understand the impact of ACS‚„ interventions. In order to receive input from young people and families involved in our systems, the Office meets regularly with youth and families to hear concerns, thoughts, and ideas for system improvement. Under direction and close supervision of the Executive Director, the Youth and Family Specialist will be responsible for, but not limited to:  	Participate in juvenile justice case conferencing and planning meetings 	Coordinate weekly meetings/calls with OCFS Ombudsman and Advocates 	Provide support  and coaching to Advocates during daily work activities 	Assist in the planning and implementation of youth leadership and advocacy activities including the internship program 	Provide training, support and technical assistance to existing agency infrastructure, as necessary and related and/or other tasks as assigned.</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</si>
  <si>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city‚„s transportation network.  Through functions such as driver background checks, vehicle inspections, and driver education, TLC‚„s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We are actively seeking technological changes and enhancements to modernize our processes, and as the Assistant Commissioner within the Licensing and Standards Division, you will be a key part of that change. As a Division leader, you will work with units throughout the Agency and alongside approximately 160 employees in the Division.  The ideal candidate will possess experience managing a large operation(s); have a strong customer service management background (preferably with diverse populations); a background in using technology to enhance process; and the proven ability to lead and motivate a team.  A keen understanding of current and emerging technologies, including web-based applications and databases, is a plus. The Assistant Commissioner is expected to work closely with the Deputy Commissioner and other TLC senior staff, while also working independently to provide ongoing analytical assessment of operational needs.   Specific responsibilities may include:	Working with senior and operational staff to identify and implement new initiatives to promote excellent customer service and efficient internal operations.	Leading communication of goals and progress between agency leadership and staff. Additionally, you will represent the Division and the Agency at inter-governmental and external stakeholder meetings. 	Monitoring and developing departmental initiatives, overseeing in particular the Applicant Licensing, Fitness Review and Compliance/Grants units.  	Developing, reporting and analyzing performance indicators to identify opportunities for enhancements.	Developing and supporting quality assurance and regulatory compliance efforts. 	Serving as a division liaison with other agencies and systems concerning requests for Licensing data and files and assessing the viability of such requests. 	Performing special projects as assigned. __________________________________________________________________________________ QUALIFICATION REQUIREMENTS  1. A baccalaureate degree from an accredited college and four years of satisfactory full-time experience in purchasing and or inspecting supplies, materials, products and services such as: paints, linoleum, hose, sand, brick, wire, shades hardware and tools, plumbing, electrical machine shop, building and cleaning supplies; furnishings and furniture, lumber and wood related products, metals, equipment, foods, drugs and chemicals, fuel, textiles, printing, stationery, automotive equipment and/or repairs, transportation services and other comparable items and/or services; at least eighteen months of which must have been in a supervisory, administrative or managerial capacity; or  2. An associate degree from an accredited college, plus six years of satisfactory fulltime experience as described in ''1'' above, at least eighteen months of which must have been in a supervisory, administrative or managerial capacity; or  3. A four-year high school diploma or its educational equiv</t>
  </si>
  <si>
    <t>‚Master‚„s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or a closely related fieldTwo years of budget administration or fiscal research; in management or methods analysis, operations research, organizational or public administration, labor market research, economic planning,  or in a related area.  	Minimum of 7-10 years experience in a relevant field, preferably local government or other large and complex organizations.  	Minimum of 2-3 years of high-level management experience.  	Ability to analyze staff and unit performance.	Experience working with diverse populations. 	Effective, clear and persuasive oral and written communications.	Background and understanding of technology within the workplace, especially databases and web-based applications.</t>
  </si>
  <si>
    <t>Under the supervision of the Director of the Division of Neighborhood Preservation Borough office, the selected candidate‚„s responsibilities will include, but not be limited to, the following: Providing technical guidance to property owners in correcting violations according to the Housing Maintenance Code Developing repair plans for owners to correct violations or prevent hazardous conditions in their properties Reviewing and conducting technical inspections on building systems and conditions; Troubleshooting specific building problems, e.g. boilers, masonry, roof, structural defects, etc Supervising and conducting Voluntary Repair Agreement (VRA) compliance inspections Recommending extensions to VRAs when appropriate; Reviewing and completing building surveys; Providing written reports on building related problems and emergency conditions when identified Coordinating special technical assignments and projects as needed; Escalating emergency conditions found in the field to appropriate parties.</t>
  </si>
  <si>
    <t>LICENSE REQUIREMENTS Must possess a Motor Vehicle Driver License valid in the State of New York with no restrictions which preclude the performance of Construction Project Manager work.  This license must be maintained for the duration of employment.   NOTE:  Candidates may be assigned to any of the five boroughs and work occasional late evenings and weekends.   Preferred Skills - Candidates who are able to communicate in more than one language - Candidates who possess strong communication skills - Candidate who possess computer Skills.  While we appreciate every applicant‚„s interest only those under consideration will be contacted.</t>
  </si>
  <si>
    <t>Civil Service Title:  Criminalist			 Level:  II Title Code No:  21849			 Salary: $59,589   Office Title:  Identification Investigator				 Work Location: Citywide Division/Work Unit: Forensic Investigations / ID Unit			 Number of Positions: 4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Reporting directly to the Deputy Director of Forensic Investigations / ID Unit and with latitude for independent initiative and judgment, the Identification Specialist will provide third level review to prevent misidentifications and incorrect body releases. Typical tasks include but are not limited to the following:  Review identifications for quality assurance purposes, particularly when based on scientific modalities (e.g. DNA, fingerprints). Manage daily case list, ensuring that all scientific analyses are completed as appropriate. Investigate missing person inquiries submitted to the agency. Assist families and Medical Examiners with the decedent identification process and complete identifications using the agency‚„s case management system. Performs and administers difficult analytic work in the preparation and distribution of complex reports Will be required to work in all five borough offices as needed. May supervise lower level staff Perform other investigative duties as assigned.  SPECIAL NOTE  1. Selected candidates will be required to provide a DNA sample by swabbing. 2. This position has been identified as ‚Å“essential.‚ During ALL weather &amp; emergency events, ‚Å“essential‚ positions may require 24-hour availability.</t>
  </si>
  <si>
    <t>Family Permanency Services (FPS) is responsible for the outcomes for all of Children‚„s Services‚„ children/youth in foster care and works with provider agencies and other stakeholders to ensure that best practices that promote safety, permanency and well-being are consistently engaged throughout the system.   Adoption and KinGAP Support Services/Adoption Subsidy Unit is dedicated to increasing rates of permanency and reducing lengths of stay for children in foster care. The Adoption Subsidy Review Unit, makes determinations on adoption subsidy eligibility for all children adopted through ACS both prior to adoption and for post adoption upgrade requests and therefore excellent assessment skills, a professional manner, and strong writing skills are needed. In addition it ensures that pre/post subsidy applications as well as administrative services are completed on adoption cases so that there is minimal financial impact when changes do occur. The office will facilitate feedback sessions with invested parties such as clients, foster children, adoptive parents, and adoption attorneys, Family Court and the Office of Children and Family Services (OCFS).  Under the direction of the unit Supervisor, the CNNX and Title IVE Liaison duties will include, but are not limited to the following:	Establish FAD stage in Connections for KinGAP and Adoption cases, maintains updates to the case created ongoing, and submits newly opened case to SSO for data entry in WMS and BICS	Verifies Vendor ID in Connections to confirm there isn't one that exists and create if there is need	Access M921 database to acquire new case number for Adoption and KinGAP cases.	Enter Adoption and KinGAP codes in CCRS	 Verifies FPS 002 and FPS 003 (notice of legal adoption and notice of KinGAP subsidy initiation ) in WMS and CCRS and validates information for accuracy</t>
  </si>
  <si>
    <t>This position is open to permanent (not provisional) candidates currently serving as Principal Administrative Associate, Level I or II.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</si>
  <si>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the executive direction of the Chief of Construction Engineering, Division of Field Operations, Bureau of Water and Sewer Operations with the widest latitude for independent judgment and decision making, the selected candidate will serve as the Deputy Chief of Construction Engineering. He/she will direct a staff of over 20 personnel in various technical titles including Professional Engineers in the management and oversight of contracts involving installation, repairs, and restoration of NYC water mains and sewers; Coordinate multiple contracts in excess of sixty million dollars for the construction, extension, replacement and augmentation of the water and sewer system; Establish programs and policies to ensure contract inspections and emergency repairs are performed in accordance with DEP standards and coordinate with other agencies, private utilities and the public. In addition, the candidate will provide engineering direction for the rehabilitation and reconstruction of water mains and sewers; Oversee and provide direction of sewer analysis; Ensure inspections, maintenance and investigations of NYC‚„s Sewer System are performed in compliance with specifications, rules and regulations. He/She will advise the Chief on all aspects of the management and operation of Construction and Sewer Analysis related issues and assist in achieving and delivering long term goals.</t>
  </si>
  <si>
    <t>Thorough knowledge of Operation of NYC municipal water supply and sewer system. Experience with NYC Construction methods and practices. Overall knowledge of NYC water main and sewer construction. Excellent management skills including planning, coordination, problem solving and supervision.  Ability to assess priorities and to properly coordinate multiple repairs sites.  Computer aptitude and working knowledge of work order management systems as well as general Microsoft Office programs such as Excel, Word, and Outlook.  License Requirements Possess and maintain a valid New York State driver‚„s license. A valid New York State License as a Professional Engineer.</t>
  </si>
  <si>
    <t xml:space="preserve">	The New York City Department of Health and Mental Hygiene seeks a highly motivated and productive public health professional to serve as Director of Communications &amp; Partnerships for the Bureau of Chronic Disease Prevention and Tobacco Control.  The Bureau, which is part of the Division of Prevention and Primary Care, has the primary responsibility for addressing chronic disease including but not limited to a focus on reducing risk factors such as tobacco use, physical activity, and diet.  The Bureau achieves its goals through implementing neighborhood and population-level programs, and developing policy, legislative and regulatory strategies.  In order to achieve the widest, most sustainable population-level impact, the Bureau focuses on policy, systems, and environmental changes.  The Bureau has created and implemented programs  and policies with national and international impact through multi-sectoral approaches including policies to reduce youth access to tobacco, such as a law raising the minimum age of purchase to 21 years and a law prohibiting the use of coupons to purchase cigarettes; a Mayoral Executive Order to incorporate Active Design principles in to City construction projects; the creation of healthy food standards for government agencies; the restriction of trans fat in restaurant food; the requirement to post calorie labels in chain restaurants; and the development of a national framework to reduce sodium in foods through the voluntary National Salt Reduction Initiative.  The Bureau works with the agency‚„s Bureau of Communications to develop, place, and assess media campaigns that has resulted in television and print media that have been used widely by other jurisdictions.  DUTIES WILL INCLUDE BUT NOT BE LIMITED TO:   The Director of Communications and Partnerships will:   -	In collaboration with the Health Department‚„s central communications staff, oversee and manage planning, development, focus group testing and disseminating all media, including TV, radio, print, internet, social media.  -	Oversee qualitative research and media testing for the bureau.  -	Use both qualitative and quantitative data from multiple sources to inform communications strategic planning.  -	Oversee the research and manage the data used for the development and delivery of multiple educational activities to targeted audiences, such as health care providers and tobacco retailers.  -	Develop and oversee strategies to generate earned media, including drafting press releases to promote the data and programmatic work of the bureau.  -	Supervise, mentor and provide career development for a staff of approximately 10, including 5 direct reports that oversee Health Media &amp; Marketing, Online Communications, Tobacco Education, Strategic Relations, and Public Health Detailing.  -	Will represent Agency at forums, conferences, and meetings with governmental and non-governmental health agencies, private corporations and community-based organizations.   -	Manage and cultivate relationships and collaborations with partners, including community-based organizations, hospitals, advocacy organizations, researchers and other public health organizations.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</si>
  <si>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Office of Environmental Health and Safety seeks to hire an Associate Project Manager II to fill the position of EHS Compliance Systems Specialist, located in Flushing, New York. Under general direction, but with latitude for independent action and judgment, the selected candidate will be responsible for planning, coordinating and directing the implementation and management of various centralized EHS tracking systems administered by OEHS. Tasks will involve handling every aspect of existing EHS tracking systems such as; Notice of Violence (NOV) tracking database, Employee Concern tracking database, Workplace Violence Prevention tracking database, Environmental Pollution Agency (EAP) ID# tracking, Legacy Action tracking system (LATS) as well as aspects of a new ‚Å“incident management &amp; reporting tracking database‚ which will be rolled out in the near future. Researching current methodologies as it applies to managing various EHS tracking systems.  * Maintain management information system to provide data, and database updates, track     progress and generate periodic reports for metrics.   * Periodic field visits to assist Program Director in conducting facility walk-throughs and     workplace violence related investigations.  * Assist Bureau users of database with proper and efficient use of the tracking systems.   * Assess EHS tracking systems and collaborate with the IT professional at OEHS to make    improvements that will increase the efficiency of the various tracking systems at OEHS.   * Performs QA/QC on all entries made into the tracking systems, provide technical assistance    and with the assistance of IT professional at OEHS, perform periodic upgrades to the    tracking systems in order to accommodate new revisions made to policy documents    associated with database.   * Develop appropriate user training modules for the various centralized EHS tracking systems.   * Attend meetings, take notes and prepare minutes for periodic compliance systems group    meetings, workplace violence prevention task force meetings and other meetings that    involves the participation of the EHS compliance systems unit.  * Assist Unit Director with EHS &amp; Workplace Violence (WPV) interviews and investigations       when necessary.</t>
  </si>
  <si>
    <t>The New York City Department of Health and Mental Hygiene (DOHMH), a recognized leader and innovator in public health and mental hygiene services nationally and internationally, seeks a dynamic Health Insurance Biller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--Plan, implement, coordinate and monitor initiatives to services provided to the community.  --Correspond with clinic staff and clinicians regarding services provided to the community.  --Evaluate community services and provides feedback on program development.  --Make recommendations and drafts policies and procedures.  --Responsible for following-up with payers on unpaid claims within standard billing cycle timeframe.  --Identify and bills secondary or tertiary insurances.  --Investigate and resubmit denials as appropriate.  --Evaluate account financial status.  --Follow-up and report status of delinquent accounts.   --Perform various collection actions including correcting and resubmitting claims to third party payers.  --Call payers regarding any discrepancy in payments if necessary.  --Answer all insurance inquiries pertaining to assigned accounts.  --Review and appeals unpaid and denied claims.  --Manage the Accounts Receivable reports., Maintains strictest confidentiality; adheres to all HIPAA guidelines/regulations.</t>
  </si>
  <si>
    <t>The New York City Department of Finance currently occupies various facilities (both City-owned and leased space) totaling close to 1 million square feet. The Planning and Design Unit identifies, envisions and implements all office redesign projects to resolve space assignment to reflect the current needs of the agency from start to completion.  The Operational Services/Site Management and Development Unit is seeking a resourceful, highly motivated professional to serve as the Space Planning and Management Coordinator of the Planning and Design Unit.  Under the direction of the Director of Planning and Design the selected candidate will handle all aspects of space planning related to the day-to-day operations and special projects, establish and implement project scopes through daily interaction with all levels of staff.    Specific responsibilities will include but are not limited:  Space planning and technical design, providing the best space utilization solution.  Coordinate and manage facility projects through completion, establishing project time and    schedules. Produce &amp; distribute AutoCAD floor plan &amp; layouts, schematics and fixture drawings and    renderings. Responsible for developing and improving presentation renderings for approval submission. Develop detailed space allocation specifications and related facility requirements. Manage vendor selection. Schedule and manage deliveries and installations and ensures projects are completed to    satisfaction. Provide solid, timely communication internally with stakeholders throughout projects from    inception to completion. Ensure the acquisition of furniture and interior design elements. Analyze and track cost of all renovations and maintain adherence to agency‚„s budgetary    allotments.</t>
  </si>
  <si>
    <t>‚ Self-motivated and capable of working independently or with general direction. Outstanding written and verbal communication skills, presentation/influencing skills and the ability   to communicate effectively with key stakeholders. Excellent strategic ability and creative thinking with the ability to execute. Excellent leadership skills and ability to lead cross-functional teams. Ability to prioritize projects and multi-task and work under tight deadlines.  Project Management Institute (PMI) certification (desired). Proficiency in AutoCAD, Microsoft Project Schedule and Excel. At least 2 years of experience managing staff. Valid driver‚„s license is preferred.</t>
  </si>
  <si>
    <t>The Office of School Health (OSH) is a joint Program of the Department of Education and the Department of Health and Mental Hygiene responsible for promoting the health of over one (1) million school children enrolled in approximately 1,700 public and non 'public schools in the New York City. Services to students include case management of chronic health problems, preventive health screening, urgent care, medication administration, preventive counseling, health education, referral for care and assurance of ongoing effective treatment.   The School Mental Health Consultant is responsible for assisting in arranging, coordinating, and implementing the initiative‚„s strategies, services, and resources in consultation with the Office of School Health, Director of School Mental Health Consultation Program.  The SMHCPDD participates in the development and implementation of the School Mental Health Consultant Program as part of the NYC DOE Mental Health Roadmap consistent with the expectations of schools and help develop and carry out community engagement efforts.  Reports to: School Mental Health Consultant Field Supervisor  	Oversee and facilitate consulting in 10-school campuses. 	Assess school‚„s existing services, including current identification &amp; referral systems and options for improving services in order to provide recommendations and further support to administrators and teachers. 	Mentor school administrators to support effective leadership at the intersection of social, emotional, and academic issues. 	Provide consultative support to school support staff on clinical assessments and interventions. 	Provide technical assistance in identifying qualified mental health providers and partners to establish referral network/linkages with outside agencies for both schools and DOE staff. 	Train school staff about mental health and community-based resources in their borough and how to utilize appropriate community alternatives to the ER. 	Help develop and strengthen schools‚„ referral networks and relationships with ‚Å“qualified‚ providers by providing school support staff with referral criteria, protocols that assure appropriate and timely interventions for mental health. 	Build on existing DOE, DOHMH, and other NYC resources to address emotional needs of students. 	Co-design &amp; co-implement training &amp; effective outreach for principal education, buy-in, and value, for mental health services in schools. 	Track and follow up on all requests for technical assistance. 	Provide presentations, workshops, and trainings to school community as needed. 	Advise schools during emergency and crisis situations and facilitate communication and collaboration with BFSC.  	Connect schools to key city, community and other relevant resources necessary to support high risk schools and/or students.  	Act as lead School Mental Health Services representative at the school and have ability and interest in being the face of School Mental Health Services within the school building. 	Implement philosophy and objectives of program.</t>
  </si>
  <si>
    <t>‚ Highly skilled in verbal and written communication.  Self-motivated, ability to prioritize projects and multi-task.  Good judgment and composure when dealing with challenges and in emergency situations. At least 2 years‚„ experience managing staff. Ability to work well under tight deadlines. Knowledge of Microsoft Office Suite. Proficiency in Microsoft Project is a plus. Build strong internal working relationships across the unit as well as external relationships with    vendors, landlords and other City agencies. Valid driver‚„s license is preferred. Comfortable within a team environment.</t>
  </si>
  <si>
    <t>The Division of Housing Incentives oversees the City‚„s Low Income Housing Tax Credits (LIHTC) program and tax abatement/exemption programs including 421-a, J-51, 420-c, Article XI and others.  The Division is part of the Office of  Development, which plays a key role in the implementation of the Mayor‚„s Housing Plan to create and preserve 200,000 housing units.    The Division of Housing Incentives seeks a Senior Policy Analyst. Under the supervision of the Assistant Commissioner and the Director of Policy and Operations, the Senior Policy Analyst will analyze the LIHTC program and tax abatement/exemption programs to inform policy initiatives in support of the Mayor‚„s Housing Plan, and work on other special projects as needed. The position will include substantial contact with staff across the Office of Development and the Division of Housing Incentives.  The Senior Policy Analyst‚„s responsibilities will include, but not be limited to the following:  -Managing special projects, including identification and analysis of potential strategies and tools for effective tax abatement/exemption programs and the LIHTC program;  -Working closely with the Tax Incentives Program Unit and the Tax Credit Program Unit;  -Modeling, preparing, reviewing, interpreting, and making recommendations regarding program eligibility criteria;  -Preparing reports, memoranda, presentations, and written correspondence regarding programs, new initiatives, or other special projects; and,  -As needed, collaborating with other HPD divisions, including the Office of Development Executive Office and other divisions within the Office of Development, Division of Strategic Planning, Office of Asset and Property Management and Office of Policy and External Affairs, to identify, monitor and/or resolve program and policy issues and representing the Assistant Commissioner and/or Director of Policy Analysis and Operations on internal and external meetings.</t>
  </si>
  <si>
    <t>The Civilian Complaint Review Board (‚Å“CCRB‚)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approximately 5,000 complaints each year. The CCRB is also charged with operating its Administrative Prosecution Unit (‚Å“APU‚) which prosecutes all cases substantiated by the Board. The CCRB‚„s staff consists of 180 employees, 131 of whom are investigators, mediation coordinators and attorneys engaged in the core function of the agency, to investigate complaints impartially, expediently and efficiently.  Additional information concerning the CCRB is available at www.nyc.gov/ccrb.  The CCRB is seeking a Legal and Policy Analyst, who will report to the Deputy Executive Director for Policy and Strategic initiatives and will be responsible for managing and implementing a portfolio of policy initiatives related to the CCRB's mission of investigating, mediating, and prosecuting complaints of the public against police officer of the New York City Police Department. The Policy and Legal Analyst will support key inter and intra-agency policy initiatives.   Duties will also include:   Gathering data and initiating data driven solutions to policy challenges that impact the CCRB;   Recommending policy and legal actions related to further the development of policy accountability mechanisms in New York;   Drafting memos, policy papers and presentations;   Conducting research and short term projects at the request of the Deputy Executive Director for Policy;  Attending meetings on behalf of the Deputy Executive Director for Policy;  Implementing strategy for advancing the CCRB's policy goals with key decision-makers in local and state agencies;   Working with stakeholders across city agencies to identify areas of concern and recommendations for research and policy recommendations</t>
  </si>
  <si>
    <t>The New York City Department of Health and Mental Hygiene (DOHMH), a recognized leader and innovator in public health and mental hygiene services, seeks a dynamic Community Coordinator  to join its challenging, fast-paced Bureau of Operations as a Special Projects Coordinator  within our  Central Administrative Offices‚€Gotham.    The Bureau of Operations is responsible for Citywide management of the District Health facilities in all five boroughs which comprise over 300,000 square footage of property. The Bureau provides key, vital support services to the Department including but not limited to the Public Health Laboratory and the District Health Centers throughout the five boroughs. The proposed incumbent will have oversight of and spearhead various facilities within geographic areas within the five boroughs.   Duties will include but not be limited to  --	Perform difficult work in the preparation of required documents.   --	Provide assistance on managing projects with assigned staff.  --	Monitor and report on timeliness and progress of projects.  --	Generate memos; create reports and presentation.  --Perform complex administrative duties and maintain office  confidentiality.  --Set-up and coordinate meetings and conference calls.  --	Ensure MOUs, agreements and special billings are processed timely and accurately   --	Plan, implement, coordinate, monitor and evaluate Bureau‚„s services at each facility.    --	Maintain an up-to-date staff mandatory training. Work with Employee Health and Office of Health &amp; Safety to ensure bureau's staff are compliant with all mandatory training such as EEO, Annual Health Assessment, EDB Survey, Workplace Violence, Annual TB/PPT. Provide current staff listing for Article 28 roster.  --	Prepare evaluation reports, perform analyses and review programs plans and performance.  --	Routinely update staffing list and corresponding organizational charts for each unit.  --	Consistently update tenants/programs listings.  --	Additional assignments as requested or needed by the Bureau, Division.  --	Attend  to and participate in agency wide public health emergency preparedness, drills and activations.  --	Make recommendations on policies and procedures.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</si>
  <si>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candidates will serve as Administrative Assistant and Event Coordinator responsible for: scheduling meetings and appointments, maintaining calendars and curriculum schedules, maintaining and organizing records, answering telephones, drafting correspondence, creating meeting agendas, as well as scanning, shredding, and copying files. The candidates will also assist with the day to day operations of the unit and continued programs offered throughout the year. Candidates may also manage the unit's budget and coordinate outside events. Various special projects will also be assigned on an as needed basis.</t>
  </si>
  <si>
    <t>The Office of School Health (OSH) is a joint Program of the Department of Education and the Department of Health and Mental Hygiene responsible for promoting the health of over one (1) million school children enrolled in approximately 1,700 public and non 'public schools in the New York City. Services to students include case management of chronic health problems, preventive health screening, urgent care, medication administration, preventive counseling, health education, referral for care and assurance of ongoing effective treatment. The School Mental Health Consultant Program Director is responsible for managing the day-to-day operations of and provides overall leadership to implement and monitor the School Mental Health Consultant Program.  The SMHCPD participates in the development and implementation of the School Mental Health Consultant Program as part of the NYC DOE Mental Health Roadmap consistent with the expectations of schools and help develop and carry out community engagement efforts.  Responsibilities: 	Oversees program management of the School Mental Health Consultant Program (SMHCP); provides program design recommendations. 	Collaborates with the Director of School Mental Health Services in establishing policy and practices pertaining to effective implementation of the SMHCP. 	Leads a workforce that includes: Deputy Director, Field Supervisors, School Mental Health Consultants, and administrators.  	Creates a solid network of sustainable resources available to NYC schools; liaises with NYC DOE, other Community Based Organization (CBO) partners, and city agencies on behalf of the initiative at the school level. 	Develop and maintain cooperative relationships with key stakeholders and with other city agencies, cross-systems workgroups, community partners, and provider agencies.  	Arranges, coordinates, and implements the initiative‚„s strategies, services, and resources to effectively promote mental health prevention in order to facilitate the emotional growth of NYC students. 	Places emphasis on promoting team building amongst staff and skill development at all levels within the SMHC program workforce. 	Initiate, design, prepare and implement communication documents and publications, workshops for program staff; including professional development as it relates to school improvement and school mental health.  	Guides the development and implementation of technology to document information, comply with regulatory requirements, and produce management reports.  	Prepares internal reports for executive DOE leadership, some of which include policy, evaluation, and implementation recommendations pertaining to program strategies. 	Undertakes other duties as assigned by the Director of School Mental Health Services.</t>
  </si>
  <si>
    <t>‚	Licensed Master of Social Worker/Licensed Clinical Social Worker LMSW/LCSW strongly preferred; MPH with related skills ok.  ** Amended 	At least 8 years experience as MSW and at least 4 years experience as supervisor or manager. 	Experience collaborating effectively with public schools and community based organizations to improve the outcomes of at-risk students.  	Strong knowledge of school as setting for social work, experience working with school staff and families. 	Exceptional managerial, supervisory and staff development skills. 	Excellent clinical skills (including individual and group counseling) and ability to develop clinical skills in others. 	Superior engagement, communication and presentation skills with multiple stakeholders including principals and parents. 	Significant experience with problem-solving, networking and developing relationships with private and public partners, program management and improving access to resources for students, parents, school staff and community members. 	Outstanding collaborator and consensus builder. 	Flexible, multi-tasker who can handle multiple priorities. 	Comfort working with elementary, middle and high schools. 	Strong commitment to personal and professional development. 	Ability and willingness to regularly travel to schools in 5 boroughs.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</si>
  <si>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candidate selected for this position will be responsible for examining and analyzing a range of documents of assigned agencies; conducting programmatic and financial reviews and audits; conducting interviews with personnel of assigned agencies/contractors; preparing memoranda and reports; and testifying at court proceedings. The candidate may serve on a rotating basis provide rotating coverage for the on-call Complaints system. The candidate may be required to work with other investigative units and prosecutorial agencies and provide support to other units within the IG‚„s office</t>
  </si>
  <si>
    <t>‚	Prior work experience in any of the following fields:  investigation, security, law enforcement, criminal justice, and/or auditing 	Demonstrated ability to analyze and assess and draw conclusions based on a multitude of complex documents/data, including but not limited to policies, procedures and financial documents	Strong computer skills, including Word, Excel and databases	Strong interpersonal skills, oral communication and interviewing skills	Demonstrated ability to write succinct and organized reports 	Strong organizational skills and proven ability to manage time efficiently, meet deadlines and multi-task</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</si>
  <si>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be responsible for the investigation of matters involving fraud, waste and abuse related to DOI‚„s Independent Private Sector Inspector General (IPSIG)/Integrity Monitor program specifically on the New York City Department of Information Technology and Telecommunication‚„s (DoITT) Emergency Communications Transformation (ECTP) Program. ECTP is a multi-agency initiative to modernize and consolidate the City‚„s 911 emergency radio, call-taking, and computer-aided dispatch systems. Additionally, the selected candidate will assist the Inspector General with varying tasks related to operations of the ECTP Program. The candidate may also be required to work with other investigative units and City agencies to provide support. DOI is also interested in candidates with special skills including: knowledge of Information Technology and/or Systems Integration.</t>
  </si>
  <si>
    <t>‚	Knowledge of, and demonstrated interest in, law enforcement, criminal justice, and/or civil rights issues.	Knowledge of the Information Technology industry a plus.	Relationship-builder with strong interpersonal skills who effectively conveys information verbally and in writing. 	Highly analytical thinking with demonstrated talent for identifying, scrutinizing, improving, and streamlining complex work processes. 	MAC Environment and Excel proficiency is preferred.  	Familiarity with New York City a plus.</t>
  </si>
  <si>
    <t>The New York City Administration for Children‚„s Services (ACS) is seeking an outstanding candidate to serve as the Director of Clinical Programs and Services. This position is an integral member of the leadership team for ACS, one of the country‚„s premier children‚„s services agencies dedicated to strengthening NYC‚„s families and their 1.8 million children.   The Office of Child and Family Health is expanding technical assistance and case-specific support for Children's Services internal and external stakeholders. Additional plans include the strengthening of oversight for direct clinical services offered at the Children's Center, including various field offices for children awaiting foster care placement. Reporting to the Agency Medical Director, the Director of Clinical Programs will be responsible for the following: 	Manage and oversee the various clinical programs within OCFH, including the Medical Consents, Pediatric Aids, Audit, and the Special and Exceptional Needs units.	Monitor and evaluate the provision of health services to children in foster care.	Directly supervise the operationalization of policies and procedures on Do Not Resuscitate (DNR) orders, admissions to specialized care facilities, consents for medical treatment and procedures and enrollment in Clinical Trials.	Provide technical assistance to Children's Services' and provider agency staff on medical and physical health issues and practices.	Manage medical service contracts for external agencies providing services in support of OCFH Programs.	Manage health service-related contracts for nursing services.	Provide supervision of nursing care, including the evaluation and treatment of children and youth at the Children's Center and children undergoing clinical assessments.	Development and implement appropriate policies, procedures and protocols.	Provide back-up coverage of primary care to children and youth at the Children's Center, including staff and contract nurses in the absence of the Assistant Director for Nursing.	Develop strategies to increase awareness, knowledge and skills of child welfare staff regarding medical issues.	Serve as a direct advisor to Children's Services on health policy and changes in health regulations and develop appropriate policies to meet health regulations and standards.</t>
  </si>
  <si>
    <t>The Division of Building and Land Development Services (BLDS) is seeking an Assistant Architect for the Bureau of New Construction Design Review.  BLDS is responsible for providing architectural, engineering, environmental planning, and construction support services to the various divisions within HPD‚„s Office of Development. The Office of Development utilizes a public-private partnership model and provides loans, grants and/or incentives to assist in the finance of housing development projects that will benefit low- and moderate-income New Yorkers. The ideal candidate should have a background in Architecture, or related field, and possess a thorough understanding and strong knowledge base of New York City building and construction codes, as well as Federal, State, and City housing codes and regulations. His/her duties will include, but not be limited, to the following:   Review and evaluate consultants‚„ work for new construction pojects for compliance with New York City Building and Construction Codes, Zoning Resolution, HPD Design Guidelines, and handicap accessibility design standards;  Prepare, develop and/or review drawings, maps, plans, scopes of work, and specifications, using various methods and technologies, for the construction or rehabilitation of housing projects;  Participate in building inspections to verify compliance with applicable accessibility regulations and design standards;   Participate in and may supervise the design, inspection, and construction of premises to assure compliance with contracts, drawings, specifications, codes, resolutions, statutes, rules or regulations and in connection with the issuance of certificates of occupancy or other requisite or pertinent permits.   Engage in research, investigations, studies or examinations related to the architectural functions and activities of the Agency.</t>
  </si>
  <si>
    <t>This candidate will serve as a City Planner in DOTs Bike Share Program, which oversees Citi Bike, a public transportation system comprising over 7,500 bicycles and 450 rental stations in the boroughs of Manhattan, Brooklyn, and Queens. Launched in 2013, Citi Bike is a public-private partnership between DOT and NYC Bike Share, LLC (NYCBS). The Citi Bike Program is managed through an ongoing process of community engagement, and is the product of a multi-year planning process with extensive community participation. The Program will continue to expand in the coming years.  Under the direction of the Executive Director and senior Program staff, this candidate will organize and conduct planning studies in order to identify issues and solve problems; conduct fieldwork, survey, and evaluate potential and existing bike share station locations throughout the Program area; conduct door-to-door public outreach and assist with community education, exhibitions, and workshops; perform research and analysis activities related to the Citi Bike Program; analyze data and prepare reports and briefing materials based on databases that underlie the Citi Bike system and DOT‚„s management of same; monitor NYCBS‚„s compliance with governmental regulations, DOT policies, and Program contract terms; assist in the development and implementation of the Citi Bike Program; meet with NYCBS, community groups, agency staff, and other stakeholders to evaluate and resolve Program issues; assist in the creation and maintenance of GIS maps/data files; manage and analyze fieldwork data; respond to public concerns; and perform related duties.</t>
  </si>
  <si>
    <t>‚	Experience working with and querying relational databases, particularly in SQL;	Experience with complex statistical analyses, especially involving datasets related to city planning and/or transportation;	Advanced proficiency with statistical analysis software programs (such as Excel or SPSS); 	Experience working with the public, community groups, and New York City agencies;	Proficiency with GIS software and/or Adobe Illustrator; 	Excellent verbal and written communication skills.</t>
  </si>
  <si>
    <t>The New York City Department of Finance (DOF) is seeking to hire an experienced, engaging and innovative Chief Information Security Officer (CISO), to serve as a senior-level executive to oversee and coordinate all IT security efforts for the agency. DOF is embarking on new technology initiatives and the selected candidate must be able to establish an enterprise-wide risk management program for cyber security to prevent cyber-attacks and other security breaches and develop and manage an integrated Agency-wide security strategy.   Reporting to the Chief Information Officer (CIO), the selected candidate must have strong organizational and team leadership skills to achieve interdepartmental compliance and to ensure that departmental IT security staff adopt and fully integrate appropriate security and privacy practices and must have extensive technical knowledge in cyber-security and information systems. Detailed knowledge of security and privacy technologies and best practices, as well as, knowledge of appropriate security methods and controls, and IT security privacy legislation and related policy issues are required. The ability to develop and maintain effective working relationships with the Agency‚„s executive management, IT technical staff, legal staff, third-party vendors and related industry experts is required.    The selected candidate will represent the Agency's information security interests to State and Federal agencies and regulatory bodies.  The CISO will oversee the following:  Comprehensive IT security program management. System security design, development, analysis and testing. Evaluating information security and developing appropriate solutions. Functional structures of various operating systems components and associated security    features. Application architecture and design of Data network security. Researching new developments in information technology and their relevance to current    business needs and security strategies. Development of strategies for secure, cloud-based services. Project budgeting, quality assessment and control and resource management. The operations, services, concepts, terms and activities common to a comprehensive, state-   of-the-art information systems security program. Current regulatory requirements; best practices and standard procedures for forensics and    assessments.</t>
  </si>
  <si>
    <t>‚  A Bachelor's degree, from an accredited college or university with an emphasis in    information security, computer science, information systems, computer engineering, or a    related field;   An MBA is preferred; 12 years of experience which includes demonstrated substantial responsibility for     comprehensive security program management, as well as responsibility for planning,    administering, and ensuring effective and secure large-scale information security operations    covering applications, mainframe, servers, voice and data network, Internet, or other      systems;   Advanced to expert level knowledge and understanding of information security architecture,    information security technologies, tools, practices and controls;   Current Certified Information Systems Security Professional (CISSP) and/or Certified     Information Security Manager (CISM);  Experience working effectively and collaboratively as a leader within an information     technology governance model especially in the public sector;  Demonstrated exceptional communication skills and ability to clearly discuss and convey    complex information technology security concepts and terminology with both technical and    non-technical staff at all levels within and outside the County;   Demonstrated ability to implement and then act as an advocate for security best practices    and security awareness;   Demonstrated ability to write and present succinct and informative communication, which    conveys clear and concise meaning;   Demonstrated ability to develop clear requirements for internal information technology staff     and third-party vendors;   Demonstrated ability to market new concepts and champion change.</t>
  </si>
  <si>
    <t>The NYC Department of Finance, Information and Technology (FIT) Division delivers world-class information and technology solutions that the agency needs to achieve results.    The Division seeks a Chief Technology Officer who will be a senior IT executive, reporting directly to the Chief Information Officer/Deputy Commissioner (CIO).   Responsibilities and duties will include, but are not limited to the following:  Partner with and assist the CIO in managing day-to-day IT operations to improve    infrastructure costs, performance and end user satisfaction. Provide leadership in planning and managing computer operations and production support,    systems and database administration and network operations. Direct teams of technical and management staff in the successful fulfillment of IT service    delivery commitments. Manage IT resource requirements to ensure appropriate balance between tactical and    strategic demands. Implement IT continuous improvement programs within agency guidelines. Partner with IT asset management team to ensure each asset's full lifetime cycle value is    achieved. Provide in-depth technical expertise for both tactical and operational initiatives. Oversee the execution of enterprise technology standards and performance metrics to    ensure IT delivers value to the agency. Drive infrastructure planning, engineering and deployment. Contribute to the formulation of IT policies, procedures and performance management     processes and measures. Recommend long-term, best-in-class architecture or technology that will provide enhanced    support across the agency. Sponsor, coordinate and approve the agency‚„s strategic technology plan.</t>
  </si>
  <si>
    <t>‚ 15+ years of IT work experience, with at least ten years of leadership responsibility in managing    multiple large cross-functional teams or projects and influencing senior-level management and    key stakeholders. Strong leadership skills and the ability to work effectively with business managers, IT    engineering and IT operations staff. Excellent verbal, written and interpersonal skills and strong budget, financial and resource    management skills. Extensive knowledge of infrastructure planning and operations, design and deployment as well    as system life cycle management. Experience developing and maintaining IT policies, procedures, standards and guidelines. Experience with the development of resilient enterprise applications using various Software    Development Life Cycle (SDLC) methodologies and multiple platforms. Experience with capacity planning, disaster recovery and the design and deployment of fault    tolerant system and database architectures. Experience with design, development, deployment and support of data warehouses. Strong knowledge of current and emerging technologies, technology directions and strategic    application to business needs. Strong knowledge of business operations and processes of the Department of Finance.</t>
  </si>
  <si>
    <t>‚ Under general supervision, develop designs and bid documents for new buildings and adaptive re-use of existing structures. Produce designs that result in elegant, efficiently constructed and durable buildings. Manage all phases of project development from scope definition through construction administration. Ensure assigned projects meet approved budgets and schedules. Produce high quality construction documents for bidding and construction. Develop construction estimates and project schedules for supervisor‚„s approval. When directed, manage consulting architects and engineers. Ensure all projects meet or exceed ADA requirements, NYC Building Code requirements and other applicable regulations. Develop ‚Å“green‚ or sustainable design elements to implement into project work.</t>
  </si>
  <si>
    <t>The selected candidate will perform as the special Assistant to the Assistant Commissioner of the Division of Tenant Resources (DTR) in the Office of Financial Management and Tenant Resources (FMTR).  As a special Assistant, he/she will be responsible for providing support to ensure efficient operation of the office.  He/she will handle and monitor the Assistant Commissioner‚„s calendar, correspondence and screen telephone calls and/or direct calls to the appropriate parties.  The candidate will be responsible for handling and responding to Section 8 related inquiries from various internal and external sources, and liaise with both the public and other stakeholders.  He/she will maintain files, work on special projects and other reports as needed by the Assistant Commissioner which are of highly confidential matter.  On as needed basis, he/she will also be responsible for picking up and distributing payroll checks and stubs and other mail and correspondence.  In addition, the selected candidate will handle DTR‚„s tickler‚„s system such as tracking, monitoring and gathering data to ensure responses to ticklers are submitted in a timely manner as well as entering data into the database to generate monthly reports.  He/she will also assist with case management functions such as reviewing section 8 cases ensuring all documents are in order, processing rent increases, and any other relevant case management business function.   The selected candidate will work with other areas within the Division to assist in various office services by implementing and coordinating administrative systems, procedures, and policies, and monitoring administrative projects.  The selected candidate will require extensive research abilities and strong communication skills.</t>
  </si>
  <si>
    <t>SPECIAL NOTE  1 Preferred candidates should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This is an essential staff position. During emergency events, ‚Å“essential‚ positions may require 24-hour availability</t>
  </si>
  <si>
    <t>The Bureau of Chronic Disease Prevention and Tobacco Control spearheads programs and initiatives to reduce the burden of chronic diseases by addressing underlying risk factors, such as poor nutrition, physical inactivity and tobacco use. The Bureau aims to reduce the leading causes of preventable deaths through innovative environmental and systems changes and groundbreaking policies that promote healthy eating, physical activity, and tobacco control. The Bureau, which is part of the Division of Prevention and Primary Care, achieves its goals through implementing neighborhood and population-level programs with an emphasis on policy, systems and environmental changes, especially those that promote healthy choices.   We are looking for a highly motivated and productive public health professional to be part of an internationally-renowned Health Department and bureau.  Monitor and research chronic disease prevention trends and best practices in worksite wellness literature and conduct analyses to support the generation of new policy and programmatic initiatives.   Design and manage technical aspects of a worksite wellness pilot at the NYC Health Department, including formative research, strategic planning, programming, and evaluation.   Lead a team of internal agency stakeholders to identify points of integration that align the agency‚„s worksite wellness pilot with agency priorities, and leverage internal assets to inform this initiative.  Develop and implement a communications strategy, including educational materials, an annual calendar of events and training, and employee engagement tools in collaboration with the Quality of Work Life Committee; work with the Division of Administration and Commissioner‚„s Office and other relevant to implement these resources.  Create evaluation plan, including developing tools to interpret employee feedback to determine if and how the pilot might be improved in the future; analyze statistical information from pilot results to identify trends and utilization in order to track progress and inform future programming and research needs.  Provide strategic guidance on chronic disease prevention issues to Department leadership and serve as point of contact with key local stakeholders, including the Office of Labor Relations  Maintain up-to-date knowledge of worksite wellness and health care reform, and constantly stay abreast of new trends and opportunities to elevate a culture of health.  Perform other duties as needed in support of the chronic disease prevention agenda.</t>
  </si>
  <si>
    <t>‚ Policy analysis background with a track record of collaborating across diverse program and subject areas    Experience in public health or public policy development, particularly related to the prevention of chronic disease (e.g. tobacco use, diet, physical activity)   Ability to foster collaborative relationships in the development, implementation, and administration of policy and program delivery  Excellent oral and written communication, analytic skills   Self-motivator, team leader, and skilled at simultaneously managing multiple priorities and projects    Share the agency‚„s commitment to public health.</t>
  </si>
  <si>
    <t>** OPEN ONLY TO EMPLOYEES WHO ARE CURRENTLY SERVING A PERMANENT PRINCIPAL ADMINISTRATIVE ASSOCIATES.  YOU MUST CLEARLY STATE YOUR CIVIL SERVICE STATUS ON YOUR RESUME OR COVER LETTER.  ALL OTHER CANDIDATES WILL NOT BE CONSIDERED.  The Bureau of Systems Strengthening and Access within the Division of Mental Hygiene is responsible for the development, support and implementation of key strategic multi-stakeholder initiatives that impact processes and outcomes across Bureaus, as well as for implementation of specialized Divisional projects including several within the Roadmap to Mental Health.   The Principal Administrative Associate, Level II reports directly to the Assistant Commissioner in the Bureau of Systems Strengthening and Access.   You will:   - Manage the Assistant Commissioner‚„s calendar/schedule and support other Bureau Director‚„s schedules and appointments.    - Assist with daily administrative tasks with regard to overall office management, organize office schedule and activities.   - Process general correspondence; prepare memoranda, letters, forms, charts and reports using appropriate software.  - Coordinate and manage all incoming communications for the bureau.  - Coordinate and arrange meetings and other activities for the bureaus staff as requested.    - Arrange for appropriate conference space for meetings and make all necessary travel arrangements.   - Organize visitor‚„s registration.   - Follow-up on assignments given to staff for the Assistant Commissioner‚„s review/approval.   - Maintain the bureau‚„s departmental files; routing correspondence electronically, scan, forward faxes and manage other material as needed.  - Assist with all administrative tasks and projects within the bureau.  - Maintain all office supplies and equipment.    - Assist in the PARs process: coordinate, develop and maintain PAR tracking sheet to monitor workflow of OMH, City and provider activity.   - Participate in agency ‚€œwide required activities for emergency preparedness. Respond when called upon, promptly and appropriately.</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</si>
  <si>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</si>
  <si>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The New York City Taxi and Limousine Commission (TLC) is the City agency responsible for oversight of the for-hire vehicle industries in New York City including yellow medallion taxis, community car services and livery cars, black car services, luxury limousines, commuter vans, street hail livery and paratransit services.  Combined, the TLC regulates industries that are responsible for over 500,000 daily trips, serving over 1,000,000 passengers.  The TLC‚„s Licensing and Standards Division is responsible for the review and credentialing of all members of TLC-regulated industries ranging from yellow taxi drivers to commuter van base owners.  In total, there are 14 different license types with over 125,000 licensees managed by the Division.  The Division is responsible for developing and setting applicant standards, accepting and evaluating applicant submissions and ensuring that licensees maintain the high standards of conduct established by the TLC through proactive compliance monitoring of licensing requirements.  Under direction of the Assistant Commissioner for Licensing and Standards, with latitude for independent initiative and judgment the successful applicant will manage staff in the intake and processing of license applications.  Specific responsibilities will include, but will not be limited to: 	Working with staff on reviewing and verify incoming data from applicants accepted by Counter Personnel and ensure accurate and timely processing of all applications.	Experience managing a staff of approximately 40 or more customer service representatives in a high volume window/counter environment including tasks such as scheduling applicants, processing applications, training staff and monitoring customer queues to maintain acceptable service timeframes	Directing the activities of a large staff, including supervisors in the accomplishment of objectives in such areas as assigning work to and coordinating the activities of several units, establishing and guiding staff development programs, evaluating the performance of supervisors and maintaining relationships with other organizational sections	Knowledge of techniques used to interact effectively with the public and/or community groups to educate or inform them about topics of concern, to publicize or clarify agency programs or policies, to negotiate conflicts or resolve complaints, and to represent the agency in a manner in keeping with good public relations practices including interacting with others in cooperative efforts of public outreach or service‚„	Knowledge of the principles and practices of planning, organizing and controlling the activities of the Counter  and directing those performing office activities so as to achieve objectives such as accomplishing office work within reasonable limits of time and effort.  Typical activities may include but will not be restricted to: simplifying and improving procedures, increasing office efficiency, improving the office work environment and controlling office supplies.	Ability to perform record keeping and statistics including the organization or collation of data from several sources; scheduling; maintaining an appointment system	Ability to present information clearly and accurately	Monitor and address any staff related issues according to the policies of the agency.	Be able to work in a fluid environment.</t>
  </si>
  <si>
    <t>‚	Minimum 6 years‚„ experience in a relevant field, preferably local government.	Strong interpersonal and teamwork skills.	Bilingual abilities 	Ability to adapt to a fluid work environment and changing needs and priorities.	Background in implementation of re-engineering or innovation initiatives.	Strong analytical skills.	Skilled in effective, clear and persuasive oral and written communications.	Strong computer and technical skills including but not limited to Word, Excel, Access, Powerpoint, Project and Visio.</t>
  </si>
  <si>
    <t>Under the general direction of the Deputy Coordinator, with latitude for independent initiative and judgment, the Industrial Hygienist will be accountable for overseeing NYCHA‚„s Lead Based Paint (LBP) Testing, Disclosure Program; resolving NYCDOH violations; and responding to other important requests.  The selected candidate must fully understand and address environmental, asbestos, and lead technical issues and will be required to write responses to inquiries; assist in writing contracts; attend meetings and address environmental, asbestos, and lead issues; oversee all aspects of work flow and analyze data.  Major responsibilities include, but are not limited to the following:  	Oversee the LBP testing of NYCHA development spaces, follow up on abatement and disclosure of information in response to Local Law 1 of 2004, HUD mandates, regulatory violations, Court Orders or requests from resident complaints, etc. 	Perform complex quality assurance reviews of field generated survey documents, XRF download data, and laboratory analysis.	Oversee the apartment testing exemption requests that are submitted to the Department of Housing, Preservation, and Development (HPD). 	Attend Resident and Development Staff meetings regarding LBP issues and procedures.	Oversee NYCHA‚„s annual child-inquiry mailing to residents at targeted developments according to Local Law 1 of 2004.	Prepare reports, memoranda, and correspondence; provide litigation support to various City and Federal governmental agencies, as well as outside contracted consultant law firms pertaining to lead-based paint.</t>
  </si>
  <si>
    <t>‚	Knowledge of the Residential Lead-Based Paint Hazard Reduction Act of 1992 and NYC Local Law 1 of 2004. 	Experience with electronic recordkeeping and maintaining multiple databases	Knowledge of current trends in legislation. 	Ability to make sound decisions regarding sensitive issues. 	Ability to work under strict deadlines and handle multiple assignments simultaneously.	Ability to plan, coordinate, and organize multiple projects, identify critical and emerging the needs.	Excellent supervisory, interpersonal, verbal and written communication skills	Working Knowledge of Microsoft Word, Excel.	Lead-Based Paint Risk Assessor License and New York State Driver‚„s License are required.</t>
  </si>
  <si>
    <t>In-depth knowledge of Public Health service management. Strong writing and oral presentation skills. Excellent interpersonal skills. Strong background in patient care management and analysis.  The candidate must be willing to work some Saturdays and late evenings.    Bilingual ‚€œ English/Spanish and/or English/Chinese; two years of experience in a hospital or clinic setting; working knowledge of PACS/valid NYS driver license.   **A LICENSE AND CURRENT REGISTRATION TO PRACTICE AS REGISTERED PROFESSIONAL NURSE IN NEW YORK STATE. THIS LICENSE MUST BE MAINTAINED FOR THE DURATION OF EMPLOYEMENT.</t>
  </si>
  <si>
    <t>1. A four year high school diploma or its educational equivalent approved by a State‚„s Department of Education or a recognized accrediting organization; or    2. Completion of eleventh grade of high school, and one year of full-time satisfactory experience performing health-related or clerical duties.    3. Education and/or experience that is equivalent to ''1'' or ''2'' above. However, all candidates must have completed the eleventh grade of high school.</t>
  </si>
  <si>
    <t>NOTE: This position is open to permanent Principal Administrative Associates.  The Department of Finance, Treasury &amp; Payment Services/Collections Division‚„s Lien Sale Unit is responsible for managing the full life-cycle of the Department‚„s enforcement activities related to unpaid property taxes. As the Division responsible for the annual Tax Lien Sale (TLS) and the In-Rem Property Foreclosure/Third-Party Transfer process (TPT), we are seeking a detail oriented individual (Researcher) to support our enforcement processes, performing routine searches of the tax history and status of properties for processing financial transactions in various City financial systems.   Reporting to the Tax Lien Unit Supervisor, the selected Researcher will be responsible for, but not limited to:  Utilizing the Legacy systems and other tools to conduct searches and communicate the    results of key components found. Processing of cures, defects, redemptions &amp; vacate requests for sold tax liens. Assisting in the issuance of Lien Sale discharges. Assisting in verifying the accuracy in property ownership and billing addresses.  Serve as back up to tasks and functions pertaining to Third-Party Transfer process. Other duties as assigned by the Senior Director of the Lien Sale Unit.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</si>
  <si>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system.candidate will be responsible for planning, coordinating and directing the implementation of the design and construction of projects in the NYC watershed.  The Bureau of Engineering Design &amp; Construction seeks to hire an Associate Project Manager I for the Water Supply Capital Program, located in the East of Hudson District in Valhalla, NY. Under general supervision, the selected candidate will report to an Accountable Manager supervising water and wastewater system projects within the watershed, which extends 125 miles north and west of the City. These projects may include dams, aqueducts, wastewater treatment plants, bridges, roadways or other miscellaneous infrastructure projects. The   This position will include the preparation, review and development of a number of capital engineering projects. This person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candidate will prepare reports on projects status and problems on projects status and identify potential problems with advancement, and work with both internal and external project stakeholders to proactively resolve project problems. The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 quality infrastructure projects for the Department. All project documents will be prepared and reviewed in accordance with the BEDC Standard Operating Procedures and Department policies for Environmental Health and Safety.     The candidate must be able to demonstrate critical thinking skills and effective independent data analysis. The position requires excellent oral and written communication skills, ability to meet deadlines, and an ability to be flexible in assignment of work responsibilities.</t>
  </si>
  <si>
    <t>‚ Environmental, Civil, or Mechanical Engineering Degree  Understanding of water and heavy civil infrastructure design practices and standards  Intern Engineer (EIT)   This position requires operation of a motor vehicle to perform site visits, equipment testing, inspections, and to attend meetings with project stakeholders  Knowledge of Microsoft Office Suite products (Word, Excel, etc.)</t>
  </si>
  <si>
    <t>The Treasury Division of the Department of Finance administers the City's network of bank accounts and manages the City‚„s cash flow. Treasury employees ensure that City funds are deposited only in approved banks with appropriate collateral and manage the City‚„s banking  relationships. In addition, the Treasury Division holds all cash bail and court-ordered funds in trust until the funds are directed by the courts to be released.  Responsibilities include but are not limited to:   Assist to review credits received in the City‚„s account, and record the revenue to the    proper agencies in the City‚„s accounting system via FMS.   Process checks received from various Agencies, Community Boards via check remote    deposit into the City collection account, and record the revenues to the proper revenue    structures.   Assist with the recording of the daily transfer of balances between the City's main operating    accounts in FMS via journal entries via J6, and submit the journal entries to the    Comptroller's Office for approval.   Scan the cash management work including the daily payments and daily transfers and      achieve the digital information in the cash management share drive. File any additional daily    work.</t>
  </si>
  <si>
    <t>‚	4-6 years of internal audit experience or 2-3 years of  public accounting experience preferable  	Highly organized, motivated and self-directed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 flexibility in responding to changes in assignment and job responsibility 	Experienced in the application of COSO ERM framework 	Microsoft Excel advanced knowledge.</t>
  </si>
  <si>
    <t>The Division of Finance is seeking a Strategic Financial Analyst to support the ongoing work of its newly created Strategic Financial Analysis unit. The Analyst will report to the Director of the unit and collaborate with team members and other DOHMH programs to conduct operational and financial planning and analysis. The Division of Finance strives to improve the financial effectiveness and impact of DOHMH programs and administrative operations through information and analysis, development and allocation, performance and improvement and technical assistance to programs throughout the agency.  DUTIES WILL INCLUDE BUT NOT BE LIMITED TO: 	Prepare monthly and quarterly financial and utilization reports, financial projects, and analysis along with ad hoc reports related to the Department and administrative programs, including key financial and programmatic performance indicators. 	Identify the financial and operations implications of city, State and Federal legislative and regulatory changes, proposed policies and procedures and prepare cost analysis on operational impact. 	Document and support the development of fiscal policies and procedures, and update to the Department‚„s Fiscal Manual. 	Review statistical financial and operations data and prepare fiscal summary reports and analysis. 	Coordinate with other DOHMH divisions and programs to compile quality and performance data and analyses. 	Compile program results and financial projections to support the agency‚„s financial and operational objectives, and ensure compliance with various funding sources. 	Review new contracts and need requests to ensure compliance with various funding sources. 	Support special initiatives/projects and other duties assigned in relation to the expansion of the Unit. 	Become a proficient user of the Division‚„s systems for tracking budget and revenue, and financial performance.</t>
  </si>
  <si>
    <t>‚	Experience in preparing and/or analyzing large datasets, financial statements, public policy, and using data management/spreadsheet software 	Familiarity with health economics, program evaluation, outcomes measurement 	Ability to conduct research, synthesize results, and present findings and recommendations in a succinct manner 	Ability to multi-task, excellent communication skills, desire to solve complex problems.	Excel: Advanced 		PowerPoint: Intermediate.</t>
  </si>
  <si>
    <t>The Home Care Services Program (HCSP) is recruiting for two (2) Staff Analyst IIs, to function as Contract Managers in HCSP/Contract Management Unit who will:    Conduct field visit evaluations as prescribed by the Department, which provide a basis for a      contract agency‚„s performance evaluation.  The field visits may include a review of vendor      employee and client records, data gathering on spreadsheets, and analysis of findings;      Utilize computer programs such as the Long Term Care Web, complaint tracking system      (e.g.: QATIS), Microsoft Word and Excel as well as online/web-based reports provided by       the vendor‚„s computer service bureau to draw audit samples, research and analyze data,         and complete reports; 						   Utilize the Long Term Care Web and complaint tracking system to research and review      substantiated Level I, II and III complaints and to rate vendor‚„s actions regarding vendor‚„s      administrative responsibility.  Considers whether a contractor resolved client complaints in a      timely and appropriate manner.  Enters dispositions/findings into complaint tracking system      and completes report; 	    Analyze complaint reports and vendor documentation regarding supervision, personnel      actions and administrative response to client complaints, ensuring that department      procedures are followed and that appropriate actions are taken by the vendor.  Enters      dispositions/findings onto complaint tracking system and completes report; 					   Utilize Microsoft Excel and other computer programs/software to track vendor complaints      and to identify if certain pattern of complaints exists.  Monitors and tracks vendor        compliance in Kardex, Plan of Care and other performance areas;  	    Convey and clarify NYS Department of Health regulations, HRA contract requirements and      department policies and procedures to vendor.  Tracks, reviews and approves vendor      Corrective Action Plans.  Provide technical assistance to vendors as needed; 		   Review vendor Disaster Preparedness Plan implementation, Local Law 73 documentation,      Quality Assurance Committee documentation and other performance areas to evaluate      vendor compliance with NYS Department of Health regulations, HRA contract and      department policies and procedures;   			      Utilize the NYS Home Care Registry, reviews reports of all new hires of home care workers      to determine their certification prior to hire by an authorized training agency.  Controls      results to ensure suspension of any home care workers not properly screened by the     agency;	 						   Conduct exit conferences, provides findings, performance ratings and reasons for instances     of non-compliance.  Identifies performance deficiencies, reviews and approves and verifies     vendor corrective action plans, when applicable;		    Use a designated computer application and format to draft vendor audit reports detailing      findings of field visit evaluations.  Submits Field Visit Report, Exit Conference Report and     work papers to Project Manager.  Ensures that the Field Visit Report, along with a covering      letter and the compliance rating, is sent to the vendor agency within three weeks of the visit;    Review, analyze and evaluate vendor agency computer service bureau reports, data and      additional information from other sources to detect or deter fraudulent activities.  Under the      direction of Executive Director of Contracts respond to inquiries from the Office of the      Inspector General; attend court appearances, submits affidavits as requested by the     Department;					    Establish effective relationships with vendor management staff.  Under the direction of the     unit supervisor serve as Home Care Services Program representative with vendor agencies.</t>
  </si>
  <si>
    <t>1. A baccalaureate degree from an accredited college or university, including or supplemented by twelve semester credits in health education or in health, social or biological sciences; or    2. A baccalaureate degree from an accredited college or university,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approved by a State's Department of Education or a recognized accrediting organization and four years of full-time satisfactory experience as described in ‚Å“2‚ above; or    4. Education and/or experience equivalent to ‚Å“1,‚ ‚Å“2‚ or ‚Å“3‚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‚Å“1‚ above or six months of experience as described in ‚Å“2‚ above.    Additional Requirements  A. To be assigned to Assignment Level II, candidates must have, in addition to meeting the minimum qualification requirements listed above, at least one year of experience as a Public Health Adviser (School Health), Assignment Level I, or  at least one additional year of experience as described in Qualification Requirement 2 above.</t>
  </si>
  <si>
    <t>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successful candidate will serve as Senior Developer, and will be responsible for development and support of many of the Agency‚„s applications using primarily the Microsoft .Net platform. This includes design, planning, development, deploy, publish, status reporting, interacting with our strategic and business partners, and assuming responsibility for the day-to-day management of the work.    Duties include, but are not limited to: working closely with BIT Management and other agency departments including commissioner-level managers, line employees, and IT staff and external vendors; Interface with customers to identify, develop, and implement custom or off-the-shelf applications.</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</si>
  <si>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‚Å“1‚ above; OR  3. A four-year high school diploma or its educational equivalent approved by a State‚„s Department of Education or a recognized accrediting organization AND 24 months of satisfactory full-time (not classroom based) specialized experience as described in ‚Å“1‚ above plus 48 months of information technology experience as described in the IT Task Inventory *; OR  4. A satisfactory combination of education and experience which is equivalent to ‚Å“3‚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‚Å“2,‚ ‚Å“3‚ or ‚Å“4,‚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‚Å“1‚ above.</t>
  </si>
  <si>
    <t>‚ Proficiency in using relational databases including Oracle databases  Proficiency in using reporting tools like SSRS, Crystal reports etc. Familiarity with HTML5  and Responsive web design Familiarity and experience with mobile application development within Android/ iOS platform and deployment.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</si>
  <si>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Sustainability seeks to hire a Project Manager for the Office of Green Infrastructure, located in Queens, NY.  Under the direction of the Director for Capital Planning and Partnerships, the selected candidate will work as part of a team that coordinates green infrastructure retrofits on public property for DEP‚„s Office of Green Infrastructure (OGI).   DEP‚„s Green Infrastructure Program implements stormwater source controls, or green infrastructure, projects on public property in combined sewer tributary areas in New York City.  The selected candidate will assist in project identification, individual project management, and outreach to city agencies.     The primary tasks will include assistance in vetting of potential retrofit projects within public schools, parks, housing, and other publicly owned properties in New York City.  This requires direct communication with various city agency staff and coordinating the screening process to ensure initial siting criteria are met.  The candidate will ensure all projects are tracked in an organized manner, managed professionally, and completed in a timely manner.  The selected candidate will also attend site visits, work closely with OGI‚„s engineering team, and support the ongoing design process when necessary.   Other tasks may include GIS analysis and project costs tracking and reporting.   Under guidance, the selected candidate may also review project budgets, monthly invoices, and other forms and paperwork and items submitted to OGI.  Other assignments may include assisting in coordination of press events and drafting press releases for completed projects.    The ability to establish and maintain harmonious working relationships with the OGI staff, public agency representatives, and the general public is essential.   Excellent communication skills, both orally and in writing, are required, including to be able to speak and present effectively in public.</t>
  </si>
  <si>
    <t>Applicants must have strong MS Office skills, including Excel and Powerpoint.  Basic ability to comprehend maps, graphs, and tables is recommended.  Experience with basic ArcGIS knowledge will be welcomed.   Applicants should have a valid driver‚„s license.</t>
  </si>
  <si>
    <t>Serves as an analyst in Grants Administration within the Division of Finance, Contracting and Program Management. Prepare and monitor the federal aid budget for funds flowing from the Federal Highway Administration (FHWA) to NYCDOT via NYSDOT.  Acquire knowledge of FHWA legislation relating to various funding sources to assist in matching agency goals with available funding. Obtain obligation of federal funds from FHWA to commence projects and prepare supporting schedules and local aid agreements to seek reimbursements. Coordinate and prepare Tiger VI Vision Zero progress and accounting reports. Monitor and prepare supporting documentation for State-funded multi-modal projects. Assist with 50/50 accounting reconciliation exercises with NYSDOT R11 to establish the City‚„s share of FHWA aid coming to NYCDOT</t>
  </si>
  <si>
    <t>All resumes to be submitted electronically using one of the following methods: Please go to www.nyc.gov/careers/search and find the Job ID#226646.       Current City employees please log on into Employees Self Service follow the Careers Link.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</si>
  <si>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The New York City Department of Transportation‚Ëœs Division of Information Technology &amp; Telecom seeks to hire one Jr Server Engineer in our Hosting Unit.  The Server Engineer‚„s primary role will be to serve as a technical resource for supporting and maintaining our Wintel Server Infrastucture which will encompass support and maintenance of Microsoft Active Directory, Microsoft Exchange, Microsoft System Center, Microsoft Windows Server and other applications in the agency by providing installation, maintenance, troubleshooting, security, administration, account supervision and resolution of software and hardware issues.    Adhere a Change Management procedures for changes made in the production environment. Assist other System Administrators as needed. Resolve Help Desk tickets as assigned.</t>
  </si>
  <si>
    <t>‚Microsoft Windows Server 2008 R2 or newer administration experience.Microsoft Active Directory 2008  R2or newer administration experience.Microsoft Exchange 2010 or newer administration experience.Microsoft SCCM 2007R2/SCOM 2007R2 or newer administration experience.Extensive knowledge of Windows Server operating systems and Active Directory.Experience with Cisco UCS and HP C 7000 enclosures.Experience with VMware vSphere 5.0 or later.Linux System administration experience is a plus.The ability to work independently and with other teams.Effective oral and written communication skills.Ability to identify, troubleshoot and resolve problems in a timely manner.Create innovative solutions and administer projects.</t>
  </si>
  <si>
    <t>The Department of Health and Mental Hygiene is responsible for the management and oversight of the Assisted Outpatient Treatment Program (AOTP) in New York City.  The AOT program was established in response to Kendra‚„s Law that went into effect in November 1999.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court-ordered treatment plan provides consumers with an opportunity to better engage in community-based treatment and graduate to less restrictive mental health rehabilitation services.  The position is based at the NYC Department Of Health and Mental Hygiene, in Long Island City but examinations take place at AOT examination centers in Harlem, Williamsburg Brooklyn or at emergency rooms (orders to compel).  Court is held in the borough in which the individual resides.   The Bureau of Mental Health seeks Psychiatrists for its Office of Assisted Outpatient Treatment as part of an interdisciplinary team mandated to ensure the City‚„s compliance with Kendra‚„s Law to:   Examine individuals referred from the community for AOT to determine eligibility and appropriateness of treatment plan (includes record review and discussion with providers in preparation for examination).  Examine individuals on expiring AOT orders to determine eligibility for renewal and appropriateness of treatment plan (includes record review and discussion with providers in preparation for examination).  Generate appropriate content and testify in support of ‚Å“orders to compel‚ under Kendra‚„s Law (court orders authorizing forcible transport to an emergency room for examination for eligibility for AOT).   Document examinations in the AOT electronic record.  Provide testimony in court as to the results of examinations.  Review applications for AOT from hospitals and correctional facilities to determine eligibility and appropriateness of treatment plan.  Examine individuals detained under ‚Å“orders to compel‚ and testify as to the results of those examinations.  Provide clinical consultation to non-physician staff of  AOT.  Provide clinical consultation to treatment providers and care coordinators.  Evaluate and authorize  requests for ‚Å“removals‚  under Kendra‚„s Law (forcible transport to an emergency department for evaluation for hospitalization).   The position will report to one of the AOTP‚„s Medical Directors.</t>
  </si>
  <si>
    <t>‚ The ideal candidate will possess extensive knowledge of mental health treatment services, the service delivery system and mental health best practices as well as excellent oral and written communication skills. The candidate will demonstrate an ability to work collegially and collaboratively with other physicians and non-physician staff, and conduct careful and thoughtful focused psychiatric examinations. All candidates must be able to testify clearly and succinctly in a courtroom environment.  Knowledge of Kendra‚„s Law and experience testifying in court are preferred but not required.  Experience Required:      Completion of a training program leading to board eligibility in Psychiatry approved by the American Board of Psychiatry and Neurology for entrance into their certifying examination.  Completion of a fellowship leading to board eligibility in Forensic Psychiatry approved by the American Board of Psychiatry and Neurology for entrance into their certifying examination. (preferred but not required).   *ALL CANDIDATES MUST POSSESS A VALID NEW YORK STATE LICENSE TO PRACTICE MEDICINE AND THIS LICENCE MUST BE MAINTAINED FOR THE DURATION OF EMPLOYMENT.*</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</si>
  <si>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Reporting to the Office of the General Counsel, the Director of the Office of Mediation and Conflict Resolution (OMCR) is responsible for exploring and attempting early resolution of cases which are referred by the Commission‚„s LEB.   Job Description:   Analyze and research issues involved in the complaints referred to OMCR for possible early resolution in accordance with the NYCHRL and its Rules of Practice.  Prepare a Mediation Guide, forms, and other materials as necessary for the OMCR.  Educate the parties about the Commission‚„s mediation and conflict resolution process.  Mediate complaints filed by the Commission to achieve equitable resolutions on behalf of all parties.  Provide case follow-up and closure.   Maintain an agency database and tracking system for OMCR cases and provide reports as needed.  Maintain up-to-date knowledge of mediation and conflict resolution skills and techniques.  Performs all duties as needed to advance the work of the OMCR and the Commission.</t>
  </si>
  <si>
    <t>‚  Admission to the New York State Bar and proof that license is in good standing.  At least ten years‚„ experience in the practice of law, and at least four years‚„ experience in mediating disputes.  Must be well organized, assertive and able to work independently and collaboratively.  Excellent legal research abilities.  Excellent project management skills.  Strong oral and written communication skills.    Must be willing to exercise good judgment and sensitivity at all times.  Computer skills including Microsoft Word, Excel and Power Point.</t>
  </si>
  <si>
    <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Familiarity with the NYCHRL.  Litigation experience a plus.   Management experience a plus.</t>
  </si>
  <si>
    <t>Hiring Rate Part-time: 31.73    On-board After One Year: 34.90 - 38.39  per/hour   The New York City (NYC) Department of Health and Mental Hygiene‚„s (DOHMH) Primary Care Information Project (PCIP) is devoted to improving population health in New York City through health information technology.  PCIP is the largest project of its kind nationwide, focusing on the efficient use of prevention oriented electronic health records (EHRs) in NYC.  We strive to transform the quality of health care services in these neighborhoods by helping providers use electronic health records and other health technology to improve the quality of care.         The Data Analyst is being recruited to produce and analyze public health data from EHRs in the context of population health, to explain and track trends, and to relay the results of this data to other DOHMH programs for use in resource allocation, program evaluation, policy, and planning. The Analyst will work with a dynamic, cross-disciplinary team that extracts data from the Hub, a cutting-edge, real-time query system which gathers data from EHRs at more than 720 doctor‚„s offices, community health centers, and hospital clinics. The Hub covers 2 million patients per year in NYC and allows the DOHMH to answer relevant public health questions in a timely manner.      As an integral part of the Hub Epidemiology team: 	Collect, clean, analyze and report on Hub data, producing graphical representations, models, and statistical output using analytic software packages. 	Produce data-driven reports, presentations and papers for dissemination internally and externally, including research publications related to relevant issues affecting the New York City health care system such as chronic disease, infectious disease, behavioral health, and the impact of Health Information Technology on healthcare in New York City.  	Manage Hub query planning, scheduling, and data management analytics. 	Partner with other DOHMH bureaus to develop joint Hub projects to analyze and improve the quality of care delivered to low-income New Yorkers.  	Rapidly respond to requests for data from the Bureau, Division and Agency leadership.  	Pursue personal research interests aligning with PCIP and Hub team goals.</t>
  </si>
  <si>
    <t>‚	Excellent written and oral communication skills.	Ability to work collaboratively in a cross-disciplinary team environment.	Demonstrated organizational skills and detail orientation.	Analytic and statistical skills with experience in manipulating and analyzing data using statistical software; SAS preferred.	Knowledge of epidemiological data analysis, research, and program evaluation methodologies.	Familiarity with geographical information software such as ArcMap preferred.	Experience with scientific writing preferred.	Competency in Microsoft Office (Word, Excel, and PowerPoint).	Willingness to adapt to new data structures and tackle novel problems creatively.	Working knowledge of or interest in a range of public health topics.</t>
  </si>
  <si>
    <t>The City of New York seeks a highly skilled Content Manager to develop and maintain content to support NYC Business and Small Business First ‚€œ a Citywide initiative that is changing the way the City of New York interacts with small business owners. The goal of this effort is to shift the administrative regulatory burden from businesses to the City ‚€œ thereby enabling businesses‚„ growth and fostering greater regulatory compliance. A primary focus of the initiative is to provide a more cohesive online experience that offers greater clarity, consistency, speed, simplicity and transparency in enabling businesses to meet the City‚„s permitting, licensing and other regulatory requirements.  The Content Manager will be integral to the success of the Small Business First Initiative as part of the team that manages, enhances and maintains NYC Business, a one-stop online portal where businesses can apply for permits, licenses, and incentives, make payments, find ways to reduce costs and receive technical assistance. The team is leading a concerted effort to ensure that NYC Business content on NYC.gov is as cohesive, intuitive and user-friendly as possible ‚€œ and that all content is accurate, up-to-date and complete.  The Content Manager responsibilities will include: Coordinate with Agency partners to identify new content requirements and develop appropriate timelines to publish new content to the NYC Business websiteCoordinate with Technology partners to maintain the Citywide Content Management System and deploy content changesResearch business regulatory requirements on Agency websites and through discussions with Subject Matter ExpertsReview content prior to publishing to ensure the information accurately follows business rules, identify discrepancies and update website logic and business rules accordingly, and ensure that content is complete and presented in a consistent voiceDevelop and maintain printed materials such as checklist or guides for distribution on the NYC Business website. Design the organization of visual elements to increase usability of printed materialsEnsure that web content is searchable and relevant for business customers to get information quickly and efficientlyAssist in the development, collection, analysis and reporting on the health of the content on the website and incorporate user feedback into content improvementsSynthesize and document NYC Business related processes to create and update training materials and conduct Content Management training sessions</t>
  </si>
  <si>
    <t>‚Strong writing, editing and verbal communication skillsAbility to work well in a team environmentExcellent organizational and time management skillsExperience or aptitude for marketing and / or designStrong and demonstrable analytic and research skillsAbility to describe complex processes in a manner that is easy to understandExcellent MS Office skills: MS Word, MS Excel, MS PowerPoint, MS Access and MS OutlookExperience working with content management software, such as TeamSiteExperience with content management, QA testing, or web developmentFamiliarity with Adobe Creative Suite particularly Adobe IllustratorFamiliarity with HTMLFamiliarity with City, State, and Federal Agencies and regulatory entities, with emphasis on their regulatory roles vis-ƒ -vis business formation, operation, physical plant development, contracting, taxation and financingEntrepreneurial or small business experienceExperience with the development of transactional websites / systems</t>
  </si>
  <si>
    <t>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treatment, rehabilitation, housing, case management, advocacy, and assisted outpatient treatment programs.   The Office of Mental Health Administration &amp; Operations within the Bureau of Mental Health  is responsible for the management and oversight of the Bureau‚„s ~$300 million budget and approximately 400 contracts.  This includes procurement, contracting, human resources, budget and financing decisions and general administrative duties; and responding to requests for information and assistance from consumers, providers, and the public on behalf of the Bureau of Mental Health. The Bureau is seeking a Director of the Office of Mental Health Administration and Operations.   As the Director you will: - Oversee ~$300 million program, personnel and administrative budget for the Bureau including collaborations with central divisional fiance ,contracts and administration units and OMH when necessary.  - Manage Bureau performance reporting to Bureau  leadership on budget, finance, IT, operations, contracting and procurement.  - Manage 400+ contracts including intra-city Memorandums of Agreement (MOAs) and training programs for community-based mental health providers.  - Represent the Bureau of Mental Health to the Department's and Division's Bureau of Administration, including the ACCO's Office, Human Resources, IT, and Fiscal, etc.    - Provide strategic oversight and leadership of the Bureau‚„s agenda around mental health system financing.  - Have responsibility as the bureau liaison with the New York State Office of Mental Health Budget Division on all financing and other city agencies around MOUs (e.g. Department of Homeless Services, Human Resources Administration, Health and Hospital Corporation, etc.).  - Facilitate responses by the Bureau for requests for information, referrals, and assistance from consumers, other government agencies, providers, and other stakeholders.  - Contribute to general policy analysis and development as needed.  - Identify opportunities for increased efficiency and business process improvements for the Bureau. - Provide direction and assistance to the units about: issuing Requests For Proposals, developing new initiatives/programs, procurement matters, including travel requests, general human resource management issues, including the coordination of hiring, and space allocation.   - Provide direction and technical assistance to the offices about: leveraging management and organizational tools and systems to improve Bureau productivity, service delivery, and programmatic oversight. Help identify and integrate best practices in business processes.  - Oversee all personnel activities for the Bureau‚„s 200+ staff, including hiring, recruitment, labor relations issues facilities requirements, etc.  - Working closely with the Bureau‚„s Assistant Commissioner, Chief Program Officer and Policy Office, oversee the financial adoption of HARPs into the Bureau's programmatic budget.  - Initiate and manage the strategic planning process for the Bureau, including creating criteria and tools for establishing Bureau-wide, and office specific, goals and objectives</t>
  </si>
  <si>
    <t>The Director will possess: -Extensive management and supervisory experience; -Systems analysis experience -Knowledge of mental health services, and the service system; -Excellent managerial, quantitative, oral and written communication skills;  -Experience with budgets and contracting; experience with personnel management; -Experience creating and implementing performance management;  -Experience monitoring and negotiating human and non-human service contracts. -Master‚„s in Business Administration preferred plus 5 years of professional experience or -Bachelor‚„s in business, finance, accounting or related field plus 8 years of professional experience in administration, operations, budget and finance.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</si>
  <si>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What the Agency Does: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NYC‚„s NYC Business program will implement a new suite of web based tools and content to fit seamlessly with the redesigned NYC.gov website and replace the current NYC Business Express functionality. This suite will help business owners meet the City‚„s permitting, licensing, and other regulatory requirements.   What You Will Do:  The Business Analyst/User Experience (UX) Researcher will employ User-Centered Analysis techniques (Interviews, direct observations, requirement work sessions, card sorting, etc.) to understand both user and business needs and clearly define the requirements for NYC Business. This resource will work closely with other team leads (Project Managers, User Experience Designers, Front-end Developers, Back-end Developers, and QA Testers) to translate those requirements into optimal solution designs. This role is critical to the overall success of business strategy.   Responsibilities will include: 	Plan the requirements elicitation efforts such as conducting stakeholder analysis, planning elicitation tasks and activities, creating elicitation timelines, and determining appropriate research tools;	Elicit requirements by interviewing business owners/stakeholders to understand business needs, processes, and data sources, conducting interface analysis, reviewing documentation and utilizing other techniques set forth in the BABOK;	Conduct direct observation, field studies, and contextual inquiries common with user-centered design;	Deliver the results of elicitation in the form of organized notes and meaningful categories;	Translate business needs into clearly defined and documented detailed requirements, insights, opportunities, and/or user stories;	Spearhead the prioritization, solution assessment and validation of requirements, insights, and opportunities with the business and project teams;	Develop supporting analysis documentation (including data dictionaries, personas, process models, and use cases or acceptance criteria);	Map new data exchanges as needed to process additional license types;	Work with project managers to obtain consensus and signoff on requirements deliverables;	Write user acceptance test plans and scripts, participate in prototype testing, and coordinate user acceptance test execution;	Work w</t>
  </si>
  <si>
    <t>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The following candidate should have the following:	Excellent communication and clear business writing skills;	2+ years‚„ experience as a Business Analyst with at least 4 years work experience;	Experience in eliciting IT requirements for large-scale websites and web-based applications;	Proven experience in defining requirements for solutions in multiple-entity environments (multiple agencies, business partners, etc.);	Experienced with formal SDLCs and business analysis methodologies; Working knowledge of business analysis documentation standards;	Experience using standard project tools including Microsoft Project, Excel, Visio and PowerPoint;	Excellent oral and written communication skills and the ability to clearly articulate to all project members and stakeholders; must be a team player who works well with technical and non-technical resources;	Ability to take initiative, be a decisive decision-maker and show confidence in decisions made;	Ability to take direction from executive management and participate in planning activities throughout the lifetime of the project;	Ability to see tasks through to completion without significant guidance;	Service Design/Human-Centered Design experience;	Experience developing insights from research;	Proven ability writing prototype test and user acceptance test script creation;	2+ years in UX research, using tools such as: card-sorting exercises, field studies and contextual inquiry, direct observation, and persona development;	NYC Government experience;	Experience working in hybrid and an agile methodologies and creating deliverables for both;	Experience using an automated requirements management tool (preferably CaliberRM);	IIBA certification(s).</t>
  </si>
  <si>
    <t>The New York City Taxi and Limousine Commission is responsible for regulating all Medallion and ‚Å“For Hire Vehicles‚ within the City of New York.  To assist in operations the Taxi and Limousine Commission (TLC) runs a number of mainframe, SQL Server, and .Net systems (in a Windows environment) to both conduct and monitor operations.   At present the TLC is seeking an experienced Accounting Systems - Programmer/Analyst: 	Analyze and clearly document user requirements, 	Develop and/or manage the development of needed financial/reconciliation systems and/or reports	Support user transition to newly developed systems	Perform any and all phases of a Systems Development Life Cycle (SDLC) including:  o	Requirements gathering o	Systems Design o	Systems Development  o	Implementation o	Post implementation support</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</si>
  <si>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gained since June, 1996, one year of which must have been in a project leader capacity or as a major contributor on a complex project; or (Note: If you have a certificate from an accredited technical school (approximately 675 hours) with a specialization in computer operations, indicate the Name of the School, Number of Hours Completed, and the Date of Graduation in Section A.4 [Courses] on page 2 of the Education and Experience Test Paper).  (2) A baccalaureate degree from an accredited college and four years of satisfactory, full-time experience as described in ‚Å“1‚ above, including one year of which must have been in a project leader capacity or as a major contributor on a complex project; or  (3) A four-year high school diploma or its educational equivalent and five years of satisfactory, fulltime experience as described in ‚Å“1‚ above, including one year of which must have been in a project leader capacity or as a major contributor on a complex project; or  (4) A satisfactory combination of education and/or experience which is equivalent to ‚Å“1,‚ ‚Å“2,‚ or ‚Å“3‚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gained since June, 1996, one year of which must have been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software development and maintenance, technical support, quality assurance (QA), hardware installation, or as an end user will not be accepted for meeting the minimum qualification requirements.</t>
  </si>
  <si>
    <t>Under the direction of the Deputy Director of the Quality Assurance &amp; Construction Safety Bureau, the Senior QA Auditor will supervise overall activities  of the Public Buildings Field Auditing Unit; which is responsible for performing comprehensive construction quality assurance audits at DDC capital construction jobsites with a focus on the design, renovation and building of: libraries, museums, transportation facilities, health centers, tuberculosis clinics, day care centers, senior centers, fire houses, emergency medical stations, courts, correctional facilities, juvenile detention centers, police precincts, schools, and other buildings that City agencies need in order to serve the public. The Senior QA Auditor‚„s responsibilities include facilitating, implementing, managing and enforcing of all DDC construction quality assurance programs, policies and procedures, with a special emphasis on electrical construction. This includes identifying quality and safety deviations in.  The Senior QA Auditor will also supervise Public Buildings Field Auditing Unit staff, coordinate audits, review audit reports, attend various meetings, write reports, and develop SOPs &amp; manuals.</t>
  </si>
  <si>
    <t>The Senior ADA Auditor is directly responsible for all ADA related aspects of the DDC‚„s public building related construction quality assurance programs. The Quality Assurance ADA Compliance Unit is responsible for performing comprehensive construction quality assurance audits, relative to The Americans With Disabilities Act, at DDC capital construction jobsites with a focus on the design, renovation and building of: libraries, museums, transportation facilities, health centers, tuberculosis clinics, day care centers, senior centers, fire houses, emergency medical stations, courts, correctional facilities, juvenile detention centers, police precincts, schools, and other buildings that City agencies need in order to serve the public. The Senior ADA Auditor‚„s responsibilities include facilitating, implementing, managing and enforcing of all DDC construction quality assurance programs, policies and procedures, with a strict emphasis on complying with The Americans with Disabilities Act. The Senior ADA Auditor will report directly to the Deputy Director of Quality Assurance &amp; Construction Safety Bureau and interface through him/her on all aspects of this position.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</si>
  <si>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the direction of the Chief of Financial Operations of the New York City Water Board, the selected candidate will work closely with the Water Board and DEP staff to resolve customer payment issues and to process invoices for payment.  The selected candidate will utilize multiple banking interfaces and DEP‚„s customer information system to research and resolve unprocessed/suspended electronic payments and resolve complex payment issues, including returned transactions, double payments, payments posted to incorrect accounts, etc.  S/he will perform account adjustments to resolve payment issues as notified by the bank, including double deposits, miscellaneous debits and credits, and misprocessed items.  S/he will maintain a comprehensive accounting and audit trail of all account adjustments s/he undertakes and provide necessary details to internal and external auditors.  The selected candidate will also assist in research related to accounts where a final appeal is filed or a refund is requested and perform the appropriate billing adjustments.  S/he will deposit miscellaneous and wholesale customer payments using electronic check scanners and balance and close the check deposits.  For accounts payable, the selected candidate will review invoices for accuracy and adherence to general contract terms, obtain necessary payment approvals from project managers, input invoice information into check-writing software, and issue expense checks.</t>
  </si>
  <si>
    <t>1. An associate degree or completion of 60 college-level semester credits from an accredited college or university, accredited by regional, national, professional or specialized agencies recognized as accrediting bodies by the U.S. Secretary of Education and by the Council for Higher Educational Accreditation (CHEA); or  2. A four-year high school diploma or its educational equivalent approved by a State‚„s Department of Education or a recognized accrediting organization and one year of full-time satisfactory experience in one of the following: law or code enforcement; security; ecology; or as an environmental instructor or ranger in a recognized park, recreation or ranger program, cultural institution or accredited school; or  3. A satisfactory combination of education and experience that is equivalent to ‚Å“1‚ or ‚Å“2‚ above. College education may be substituted for the required experience in ‚Å“2‚ above on the basis of 5 semester credits for 1 month of experience. Experience working as a clerk or secretary is not acceptable.    Special Patrolman Requirement: At the time of appointment, you must meet the following qualifications for Special Patrolman status (a status given by the New York City Police Department pursuant to Title 38, Chapter 13 of the Rules of the City of New York):  must be twenty-one years of age or older,  a citizen of the United States  a resident of New York City  have no record of convictions for any felony or for any serious offence against public safety (as defined in the New York State Penal Law),  if discharged from military service, the discharge must not have been dishonorable, and  be of good moral character.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Medical Requirement: Medical guidelines have been established for the position of Urban Park Ranger. Candidates will be examined to determine whether they can perform the essential functions of the position of Urban Park Ranger.   Where appropriate, a reasonable accommodation will be provided for a person with a disability to enable him or her to take the examination, and /or to perform the essential functions of the job.</t>
  </si>
  <si>
    <t>1. Bachelor‚„s degree.  60 college credits in Criminal Justice field or Military Police experience. 2. Excellent oral/written communication skills.</t>
  </si>
  <si>
    <t>1. Must possess one of the following valid New York State licenses or certification:  Registered Pharmacist, Registered Professional Nurse, Registered Physician‚„s Assistant, Certified Nurse Practicioner  The licenses and/or certification listed above must be maintained for the duration of employment.</t>
  </si>
  <si>
    <t>Civil Service Title:  Administrative Labor Relations Analyst  The Division of Administration/Bureau of Human Resources and Labor Relations provides effective human resource management by developing and implementing policies, programs and services in support of the values, vision and mission of the agency.    --Serve as agency representative to the NYC Office of Labor Relations, and as a member of the City Bargaining committee in all contract negotiations involving DOHMH titles, with authority to make decisions for the agency.  --Administer agency grievance review and disciplinary appeals proceedings, and serve as Step 2 agency review officer empowered to render final determinations on the agency head's behalf.  --Represent  the agency in all Step 3 hearings at the NYC Office of Labor Relations, in mediations and arbitration proceedings at the NYC Office of Collective Bargaining and in all dealings with Labor Relations Directors of other city agencies.  --Advise all level of management on the proper handling of general labor problems, existing or anticipated. Identify basic issues, legal and contractual obligations, and the human relations dynamics in labor-management conflicts.  --Maintain ongoing liaison with all union representatives and coordinate and participate in all labor-management meetings as requested by union or management.  --Provide training as needed on labor relation issues and conducting effective feedback sessions on performance management.  --Oversee the Employee Evaluation Appeal process.  --Evaluate and recommend options available for resolution of union-management differences.   --Formulate and aid in the implementation of appropriate management responses to problem situations which will foster harmonious and productive employee relations.  _Oversee work unit responsible for processing agency workmen‚„s compensation claims leaves of absences and employee benefits.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</si>
  <si>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Sustainability seeks to hire a Engineer/Civil Engineer Intern for the Office of Green Infrastructure, located in Olmsted Center 	Flushing Meadows-Corona Park 	Flushing, NY 11368   Applicant will be assigned to the Department of Parks and Recreation‚„s (DPR) Green Infrastructure Unit (GI Unit).  The DPR GI Unit is tasked to create systems of engineered landscapes that transform impervious surfaces to green space and retrofit existing parkland to maximize environmental benefits, particularly stormwater capture, in a cost effective manner.    Applicant will be specifically tasked to work in Priority Combined Sewer Overflow (CSO) Tributary Areas in close partnership with the NYC Department of Environmental Protection (DEP).  Applicant will perform elementary level project management work in the office or field and receive training of moderate difficulty in engineering techniques to manage stormwater runoff using green infrastructure practices (e.g. bioswales, raingardens, pervious pavement, etc.).  Duties related to green infrastructure include field investigation for potential green infrastructure construction; manage design and construction projects; review or examine plans for green infrastructure; check shop drawings; inspect construction operations by observing, checking and certifying the installation of materials/equipment and attests to performance and tests of materials.    DEP plans to install thousands of green infrastructure practices in the right-of-way that will need permitting from NYC Parks.  DEP and DPR have also partnered to construct green infrastructure practices in parklands.</t>
  </si>
  <si>
    <t>Under the direction of the Director for Capital Planning and Partnerships, the selected candidate will assist the team that plans and coordinates green infrastructure projects for DEP‚„s Office of Green Infrastructure (OGI).   DEP‚„s Green Infrastructure Program implements stormwater source controls, or green infrastructure, in combined sewer tributary areas in New York City in order to reduce combined sewer overflow (CSO).  The selected candidate will assist in general project management, planning and reporting tasks, and public outreach.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Sustainability seeks to hire a Project Manager/City Planner I for the Office of Green Infrastructure, located in Queens, NY.   Specifically, the planning responsibilities will include:  	reporting tasks such as quarterly and annual report development, program planning documents, drafting responses to public comments, and document review 	general mapping exercises 	programmatic and project tracking including assistance with quarterly budget and maintaining costs analyses    	supporting interagency coordination including preparing materials for meetings and press events 	assisting in the research and development program    The public outreach responsibilities will include  	updating the program‚„s web page  	preparing and giving public presentations for community boards and elected officials, and preparing statements for public hearings 	developing print materials for public consumption 	assisting in resolving questions or concerns from the public    	represent OGI at various stakeholder meetings, maintain stakeholder contact lists  Additionally, the candidate will work with other bureaus and groups within DEP as well as various city agency staff, including DEP‚„s press and communications team, OGI‚„s engineering team and/or DEP‚„s GI maintenance team when necessary.</t>
  </si>
  <si>
    <t>The position requires close attention to detail and organization skills to ensure all projects are managed professionally and completed in a timely manner.  OGI requires the candidate to be able to speak and present effectively in public.  The ability to establish and maintain harmonious working relationships with the OGI staff, public agency representatives, and the general public will be highly regarded.   Excellent communication skills, both orally and in writing, are required.    Applicants must have strong MS Office skills, including Excel and PowerPoint.  Basic ability to comprehend maps, graphs, and tables is recommended.  Experience with basic ArcGIS knowledge will be welcomed.   Applicants are should have a valid driver‚„s license.</t>
  </si>
  <si>
    <t>OFFICE OF CHIEF MEDICAL EXAMINER CITYWIDE JOB VACANCY NOTICE  Civil Service Title:  City Research Scientist				 Level:  II Title Code No:  21744			 Salary: $68,239 Office Title:  Health &amp; Safety Compliance Specialist  			 Work Location: 520 First Avenue, NYC Division/Work Unit:  Health &amp; Safety			 Number of Positions: 1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life.Under the supervision from the Health and Safety Officer, with wide latitude for the exercise of independent judgment and initiative will effectively manage the agency‚„s H&amp; S program and ensure compliance to regulations as directed. Duties include but are not limited to:  Revise and update training materials  Coordinate and perform training. Manage and assist in managing health and Safety Programs. Perform analyses and activities designed to decrease and eliminate workplace injuries and illnesses. Conduct inspections to ensure compliance with laboratory safety and quality assurance standards. Respond to emergencies involving health and safety issues. Assist in managing agreements with vendors and the unit‚„s budget. Perform special projects and other duties as assigned.</t>
  </si>
  <si>
    <t>SPECIAL NOTE 1. Selected candidate will be required to provide a DNA sample by swabbing. 2. This is an essential staff position. During emergency events, ‚Å“essential‚ positions may require 24-hour availability.   PREFERRED SKILLS Preferred candidates should possess the following; M.S in Environmental Science, Occupational Health or the equivalent; knowledge of regulations and standards pertaining to Federal OSHA, the NYS Department of Labor and NYFD codes;  familiarity with ventilation, indoor air quality and blood borne pathogen issues; the holding of, or ability to obtain HAZWOPER or HAZ TECH certifications; the ability to wear a tight-fitting respirator; and knowledge of Microsoft Office (Word, Excel, PowerPoint).Candidates should be able to effectively communicate will all levels of the organization.</t>
  </si>
  <si>
    <t>Education Requirement: By the last day of the Application Period you must have a four-year high school diploma or its educational equivalent approved by a State‚„s Department of Education or a recognized accrediting organization.</t>
  </si>
  <si>
    <t>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Buprenorphine Implementation Coordinator will be part of BADUPCT‚„s Primary Care Integration Unit. The Buprenorphine Implementation Coordinator will lead implementation of a Buprenorphine Training Initiative to increase the number of buprenorphine (a medication to treat opioid dependence) prescribers in New York City and provide technical assistance and training for their practices. This Initiative is part of BADUPCT‚„s multi-pronged strategy to increase access to effective treatment for opioid overdose and reduce overdose deaths. Under the direction from the Primary Care Integration Unit Director, this will include:  -	Providing technical assistance to practices (e.g., integrating buprenorphine prescribing into practice workflow, patient recruitment, establishing tracking systems, electronic medical record integration, billing).   -	Analyzing buprenorphine prescribing needs in practices, and observing and evaluating buprenorphine services in these practices.  -	Promoting buprenorphine prescribing with practices, individual prescribers, clinical staff, and administrative staff.  -	Curriculum development; use curriculum to plan and conduct office staff education at practices.  -	Participating in case conferences with supervisors and office staff at practices to improve the quality of buprenorphine services.  -	Confer with physician advisory group (including psychiatrists) regarding program planning and implementation.  -	Promotion to recruit prescribers and practices into the Buprenorphine Training Initiative.   In addition, the Buprenorphine Implementation Coordinator will: -	Advise on policies, techniques, and procedures regarding buprenorphine integration.   -	Make pertinent reports and recommendations; prepare and adapt manuals and other guides related to buprenorphine.  -	Participate in special studies and surveys in the field of substance use.  -	Assist with other buprenorphine-related initiatives.  -	Deliver presentations to a variety of audiences.  -	Stay current with substance use literature and apply to projects.  -	Liaise/communicate regularly with project partners.  -	Work closely and coordinate with other units in BADUPCT.  -	Other duties as assigned.</t>
  </si>
  <si>
    <t>** OPEN ONLY TO EMPLOYEES WHO ARE CURRENTLY SERVING A PERMANENT PRINCIPAL ADMINISTRATIVE ASSOCIATES.  YOU MUST CLEARLY STATE YOUR CIVIL SERVICE STATUS ON YOUR RESUME OR COVER LETTER.  ALL OTHER CANDIDATES WILL NOT BE CONSIDERED.  The mission of the Bureau of System Strengthening and Access (BSSA) is to drive innovation and scalable solutions in behavioral health policy, practice and research in support of new and existing initiatives, and to enhance the ability of the Division to respond to, and lead, substantial changes in the delivery, payment and policy environment surrounding mental health care services throughout the City of New York.  The Office of Community Resilience within the Bureau of Systems Strengthening &amp; Access (BSSA) coordinates the mental health response to disasters and public health emergencies and oversees projects designed to increase resilience in the mental health community and mental hygiene system.   Reporting to the Director of the Office of Community Resilience, the Administrative Assistant will:   -Manage all administrative functions of the Mental Health First Aid training initiative including:  -Registration of participants  -Room scheduling and scheduling of Trainers  -Input of evaluation data  -Maintenance of training data set  -Maintenance of shared Training calendar  -Ordering of training material and supplies  -Completion of training certificates  -Responding to inquiries via telephone and email form participants and those interested in the training  -Manage the Office Director‚„s calendar/schedule and appointments.  -Process general correspondence; prepare memoranda, letters, forms, charts and reports using appropriate software.  -Coordinate and arrange meetings and other activities for the Office staff as requested.  - Maintain all office supplies and equipment.  - Organize visitor‚„s registration.  - Assist with all administrative tasks and projects within the Office  - Maintain the Offices departmental files; routing correspondence electronically, scan, forward faxes and manage other material as needed.  - Arrange for appropriate conference space for meetings and make all necessary travel arrangements.  - Participate in agency ‚€œwide required activities for emergency preparedness. Respond when called upon, promptly and appropriately.  -Other duties, as assigned.</t>
  </si>
  <si>
    <t>TASK FORCE: EXECUTIVE  JOB TITLE: One (1) Deputy Chief of Staff  CONTROL CODE: EXE-16-04  SUMMARY:  The Mayor‚„s Office of Management and Budget (OMB) is responsible for preparing the Mayor's Preliminary and Executive Budgets and for advising the Mayor on issues affecting the City's fiscal health and the efficiency of City services and programs.   OMB is seeking a human resource professional who would serve as a strategic partner to the Division of Personnel Management and Administration (PMA).  Reporting to the Chief of Staff, the Deputy Chief of Staff would help to develop and clarify agency policies and procedures, enhance professional development and training opportunities throughout the agency, analyze and improve upon the agency‚„s recruitment, hiring, and onboarding process, and provide guidance and support on facilities and financial planning for the agency.    JOB DESCRIPTION:  The duties of this position would include:      	Work with the executive staff to identify opportunities for organizational growth and development in the areas of effective staff recruitment, on boarding, professional development and staff retention. 	Work with PMA to oversee the financial planning of the agency, including providing guidance on agency expenditures and new needs, and developing options for administrative savings and efficiencies. 	Help evaluate OMB‚„s facility needs and plan for maintenance, upgrades, construction, and special projects.  Develop and improve upon space planning and policies. 	Serve as an agency Equal Employment Opportunity (EEO) representative and participate in the formulation and implementation of OMB‚„s annual EEO plan. Recommend changes in policies and procedures deemed necessary to foster a diverse and inclusive workforce.</t>
  </si>
  <si>
    <t>QUALIFICATIONS: 	Bachelor‚„s Degree required.	At least 4-6 years of human resource experience  	Must have strong communication skills and interpersonal skills	Excellent problem solving, project management, and organization skills	Must work well in a fast-paced environment.	Demonstrated interest in public service preferred.  REQUIREMENTS:  Deputy Chief of Staff ($106,475+): Salary Commensurate with Experience</t>
  </si>
  <si>
    <t>For City employees, please go to Employee Self Service (ESS), click on Recruiting Activities &gt; Careers, and search for the Job ID # indicated above.    For all other applicants, please go to www.nyc.gov/careers and search for the Job ID # indicated above.  -Or-  If you don‚„t have access to a computer, please mail your resume indicating the Job ID # indicated above to:  NYC Office of Management and Budget (OMB) Recruitment Office 255 Greenwich Street - 8th Floor New York, NY 10007  SUBMISSION OF A RESUME IS NOT A GUARANTEE THAT YOU WILL RECEIVE AN INTERVIEW; ONLY THOSE CANDIDATES UNDER CONSIDERATION WILL BE CONTACTED.</t>
  </si>
  <si>
    <t>The Bureau of Primary Care Access &amp; Planning (PCAP), in the Division of Prevention and Primary Care, at the NYC Department of Health &amp; Mental Hygiene (DOHMH) is seeking a City Research Scientist to serve as Director of Research and Evaluation for the Bureau.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experienced by NYC‚„s underserved populations.   The Director will lead research and data analysis activities related to improving population health through ensuring access to quality primary care for all residents of NYC. The successful candidate will work with other staff to achieve the Bureau and Division‚„s objectives for surveillance and research activities to better meet the health needs of New Yorkers.  Specific Duties &amp; Responsibilities 	Plan, develop, implement and oversee research, surveillance and program evaluation activities to support the Bureau‚„s work.  Areas of focus will include but are not limited to:  1) Primary care access and utilization 2) Health insurance coverage, 3) Emergency department utilization and ambulatory care sensitive hospitalizations; and 4) Primary care capacity planning and analysis in emergency response. 	Produce data-driven reports, presentations and papers for dissemination, as well as author technical and journal publications, related to relevant issues affecting the New York City health care system, including DSRIP, the Affordable Care Act and vulnerable populations including low-income and immigrant.  	Lead and oversee research related grant applications that further the organization‚„s mission, goals and programs. 	Provide leadership, general direction and guide research activities to a small team of analysts and provide technical and analytical expertise on epidemiologic and statistical methods to other staff in the Bureau. 	Identify and track key surveillance indicators as well as augment existing surveillance approaches with new or novel methodologies. 	Design and oversee analyses of existing data (including Community Health Survey, SPARCS hospitalization and emergency department and Medicaid claims/Salient) to support planning and policy development, evaluate program and policy impact and outcomes and improve quality of services. 	Identify and rapidly respond to requests for data and systems analysis from the Bureau, Division and Agency leadership. .  	Supervise, manage, clean, analyze and report on quantitative data, particularly large datasets, using analytic software packages. 	Participate and collaborate in cross-divisional and cross-agency planning and working groups and conduct special projects and other duties as assigned.  	Maintain multiple projects simultaneously and function effectively both independently and as part of a team. 	Work on special projects as needed.</t>
  </si>
  <si>
    <t>‚	Expertise in epidemiological data analysis, research design &amp; program evaluation methodologies 	Strong analytic and statistical skills with experience in manipulating and analyzing data using statistical software such as SAS or SPSS 	Experience with scientific writing as demonstrated through a strong track record of publishing in top-tier journals 	Experience with navigating Internal Review Board (IRB) processes and expertise about related policies and procedures  	Experience with DOHMH‚„s Community Health Survey, SPARCS, eMedNY, Salient or other Medicaid claims databases, MEPS, BRFSS, etc 	Supervisory experience, such as leading and advising staff involved in various projects 	Experience successfully preparing grant applications including developing research questions 	Experience with geographical information  software such as ArcGIS  	Knowledge of and interest in public health, health policy and primary care  	Ability to quickly become familiar with specific topic areas within public health and health policy in which the individual may have had no prior knowledge 	Excellent project management and written and oral communication skills 	Competency in Microsoft Office (Word, Excel, and PowerPoint).</t>
  </si>
  <si>
    <t>Emergency Children‚„s Services (ECS) is the after-hours service component of NYC Children‚„s Services. ECS‚„s child protective services staff conduct initial investigations of reported abuse and neglect cases after standard working hours, from 4:00pm to 8:00am, Mondays through Fridays, and 24 hours a day during weekends and holidays. Under senior managerial direction, with wide latitude for the exercise of independent action and decision-making, the child protection manager is responsible for managing the day-to-day operations of protective service units investigating reports of child abuse and neglect, providing crisis intervention, supervision, and preventive services to families. Specific duties include:	Monitor the field activities of supervisory and /or child protective specialist staff.	Supervise caseloads and case movements to ensure manageable workload with appropriate shift reassignments for follow-up during subsequent tours including weekends.	Child Protection Manager‚„s responsibility consist of exemplifying leadership skills of effective communication, modeling, coaching, educating and supporting staff to foster quality supervision to their subordinates on a daily basis.	Ensure investigations are conducted thoroughly and interventions are appropriate to protect children from abuse and neglect, minimizing trauma to children.	Responsible for all compliance and quality case practice initiatives.	Ensure daily unit operations conform to all applicable federal, state and local mandates and guidelines.	Intervene in difficult case management decisions by exercising responsibility and discretion and assuming accountability.	Attend meetings with other managerial staff and relay progress reports and issue analysis to the assistant commissioner.	Create and implement management controls to monitor the performance of individual or units.	Hold regular staff meetings and individual conferences to monitor performance; plan and determine the need for various personnel and budget actions.	Schedule subject to change based upon operational needs	Make sure that each unit is sufficiently staffed, properly equipped and trained and capable of carrying its responsibilities in accordance with applicable law, rules, regulations and policy.</t>
  </si>
  <si>
    <t>The New York City Department of Finance is seeking an Operational Strategy Planner to assist the Chief of Staff in identifying and creating efficient and effective methods to support the implementation of the Agency‚„s strategic objectives and goals.    Under the direction of the Chief of Staff, the Operational Strategy Planner will be responsible for assisting business units and management in the identification and execution of operational and strategic initiatives agency-wide.  Essential Functions will include, but not limited to the following:   Assist in driving efficiency through improved processes and operational changes.  Ensure quality, cost and efficiency requirements are met using a variety of process     improvement methodologies.  Coach and mentor project teams.  Work with business units to identify quantifiable metrics and benchmarks.   Assist business unit leadership teams in establishing strategic plans and objectives, for     efficiency and cost savings driven projects.  Establish relationships with all business groups to develop an understanding of on-going     business needs.   Ensure align of the operational requirements, process improvement initiatives and client     requirements.   Work on special projects/initiatives as determined by agency needs.</t>
  </si>
  <si>
    <t>‚ MBA  A minimum of 5 years working in a continuous improvement role.  Proven track record of transforming processes and behaviors towards a continuous    improvement mindset. Strong interpersonal, problem solving and change management skills. Effective matrix management, team building and influencing skills. Excellent project management skills. Effective communication and presentation skills.  Experience in coaching and motivating teams and individuals. Ability to prioritize work taking into account a complex matrix of inputs. Solid business and financial acumen, with solid quantitative skills and creativity in developing    and delivering data driven analytics.   Strong leadership, collaboration, project management, and organizational skills. Advanced MS Office Suite experience. Knowledge of Visio.  Strong willingness to learn. Three years of satisfactory, full-time experience related to learning/coaching, driving process     improvements across a business sector.  Certification/Experience in at least one process improvement method (Lean, Six Sigma,    Continuous Improvement, Operational Excellence and/or Quality).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</si>
  <si>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 consists of several Bureaus, including the Bureau of Wastewater Treatment (BWT) which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Electrical Engineering Section, within BWT, is primarily responsible for the preparation and execution of capital construction projects for electrical equipment and systems at BWT facilities.   Under direction of the Section Chief, with broad scope for the exercise of independent initiative and judgment, the selected candidate will serve as an Area Engineer with the following responsibilities:  directly supervise and serve as team leader to a staff of engineers at various titles and levels responsible for the preparation of contract specifications and drawings for reconstruction and repair projects; ensure that specifications and drawings are technically accurate; provide technical and administrative guidance to the engineers; plan, organize and assign work to meet deadlines and achieve goals; generate solutions to complex engineering problems; prepare proposals and serve as a consultant on major engineering issues; evaluate subordinates‚„ performance and conduct performance evaluations; track the progress of jobs; resolve conflicts of a contractual nature and brief the Section Chief on a weekly basis of the status; assign and track overtime budget allocations; approve/disapprove leave requests and timesheets; immediately respond to emergencies as they arise; represent the Section Chief at technical meetings with consulting engineers, contractors, and other City, State and Federal Agencies.</t>
  </si>
  <si>
    <t>‚  A valid New York State driver‚„s license.   Familiarity with facilities, equipment and processes related to wastewater treatment.   Strong background in electrical engineering principles and their application with specific areas of expertise in electrical substations, distribution systems, motor control centers, pump and other equipment controls, fire alarm systems, instrumentation systems, emergency generators, etc.    Knowledge of electrical codes.   Experience in supervising, delegating assignments, training subordinates, responding to emergencies, writing specifications, implementing policies.   Ability to:  represent the work unit to supervisors and other groups; coordinate with other work units and organizations; plan long- and short-term goals and guide the work unit to those goals; identify necessary resources to complete an assignment; supervise, guide, and evaluate staff and assess the performance of the work unit.   Proficiency in the following computer programs: AutoCAD, Microsoft Project, Excel and Word.   Strong technical writing and communication skills.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</si>
  <si>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the direct supervision of the Academy Director of Training, the candidate selected for this position will be primarily responsible for delivering in-house training courses as part of the Peace Officer Academy Program. This candidate will need to become a certified instructor and will attend additional training courses in order to proficiently and effectively provide training to the Agency‚„s current and in-training officers. This candidate must be a good public speaker and must have prior training experience preferably in the law enforcement field.  In addition, this candidate will be tasked with researching training courses and making recommendations.  This candidate will be responsible for evaluating training effectiveness through evaluations or surveys and make recommendations for improvements. This candidate will also be expected to work as a team player in the day to day functions of the Peace Officer Program and Academy, including but not limited to scheduling training sessions, maintaining the academy calendar, organizing, developing and updating the curriculum, maintaining and organizing records, answering telephones, drafting correspondence, creating meeting agendas, as well as scanning, shredding, and copying files.  Various special projects will also be assigned on an as needed basis.</t>
  </si>
  <si>
    <t>The mission of Bureau of Sexually Transmitted Disease Control (BSTDC)is to promote sexual health   and reduce impact of sexually transmitted infections in NYC. To achieve these goals, we provide direct clinical services, monitor disease trends; partner with community groups, private providers and other agencies, perform outreach, provide education, conduct research and develop policies to improve sexual health and wellness.   --You will be taking medical history and performing physical examinations.  -- Providing diagnosis and management of Sexually Transmitted Diseases (STD‚„s)  and following- up  approprietely with patients.  Patients' management will include:   --Dispensing medication and counseling on the prevention of STDs including HIV testing services.   -- Completing the Laboratory aspects of patient work-up.  --Counseling patients.  -- Consulting and recommending on the care and treatment of patients with STDs.</t>
  </si>
  <si>
    <t>The mission of the Bureau of Sexually Transmitted Disease Control is to improve the sexual health of all New Yorkers. To achieve this, we provide direct clinical services and partner services; monitor disease trends; provide education and training to providers and community groups, conduct research and develop policies to improve sexual health and wellness.  --You will be taking medical history and performing physical examinations.  -- Providing diagnosis and management of Sexually Transmitted Diseases (STD‚„s)  and following- up  approprietely with patients.  Patients' management will include:   --Dispensing medication and counseling on the prevention of STDs including HIV testing services.   -- Completing the Laboratory aspects of patient work-up.  --Counseling patients.  -- Consulting and recommending on the care and treatment of patients with STDs.</t>
  </si>
  <si>
    <t>The Division of Preservation Finance seeks a Project Manager for the Participation Loan Program (PLP).  The Division of Preservation Finance administers multiple loan programs including the Multifamily Housing Rehabilitation Program, the PLP Loan program, the HUD Multifamily Loan Program, the Green Housing Preservation Program and the LIHTC Portfolio Preservation (Year 15) Program. These programs facilitate the rehabilitation of privately-owned multifamily buildings throughout New York City.  This position reports to the Director of Rehabilitation Loan Programs and the Deputy Director of the Participation Loan Program (PLP) within HPD‚„s Division of Preservation Finance. The program was created to provide low-interest loans to private residential building owners for the moderate or substantial rehabilitation of housing for low-to-moderate income households.  As part of a public/private partnership, the program operates in conjunction with a group of pre-qualified participating lenders and provides second mortgages in the form of City Capital or Federal HOME funds. Combined with bank or tax-exempt bond financing, the blended financing cost is below the market rate.  The program also seeks to identify, monitor and create a pipeline comprised of properties that are showing signs of financial and physical distress including residential properties that are in foreclosure or mortgage default where there is an opportunity for a new qualified purchaser to purchase the debt and/ or the deed.   The Project Manager will be responsible for managing the intake, assessment, and underwriting of projects receiving Particpation Loans, including project management through construction loan closings. He or she will also assist in monitoring construction progress through completion and loan conversion. Primary responsibilities will include but will not be limited to:  Evaluating projects and developer capacity; Reviewing and analyzing mortgage notes, regulatory agreements and other related documents requiring understanding and applying of complex regulations; Performing detailed financial analyses and underwriting;  Reviewing legal documents and coordinating loan closings with other HPD divisions and programs;  Ensuring timely completion of  PLP transactions;  Overseeing construction requisition processes and, coordinating with construction monitoring staff during construction; Engaging in programmatic policy discussions; Preparing statistical and tracking reports and working on other special projects as needed.</t>
  </si>
  <si>
    <t>Only candidates who are permanent in the Construction Project Manager title or those who are reachable on the current Construction Project Manager list (Exam 2034) may apply. Please include a copy of your Notice of Result Card or indicate if you are already permanent in the title. Failure to do so will result in your disqualification. The Department of Design and Construction, Public Buildings Division, seeks 5 Project  Directors for various Program Units.  In this capacity, the candidates will be responsible for all aspects of the design and construction phases of large and complex projects.  Additional responsibilities include: supervising design and construction staff; functioning as primary client liaisons on particular projects and leading the consultant selection process; tracking projects to ensure the bid, award, registration, and construction stages of each project are successfully accomplished; working closely with Project Managers to assure deadlines are met and projects are within budget‚„ preparing reports, letters and memos; and overseeing progress on all assigned projects.  Special emphasis will be placed on integrating the design and construction components of a project.   The project Director will be responsible for ensuring that this goal is achieved.</t>
  </si>
  <si>
    <t>This position will be housed within the Healthy Eating unit in the Bureau of Chronic Disease Prevention and Tobacco Control. The bureau spearheads programs and initiatives to reduce the burden of chronic diseases and to address the underlying risk factors that lead to them, such as poor nutrition, physical inactivity and tobacco use. The Bureau promotes healthful environment and systems changes in the food and physical environment and develops programs that promote physical activity, healthy eating and smoking cessation. The Bureau also develops innovative strategies to convey critical health messages to the public.   The Health Bucks Project Manager reports to the Director of Healthy Eating Unit, and will be a key team member in executing the Health Bucks program, financial incentives to increase access to fruits and vegetables among low-income residents of New York City.  Duties include but are not limited to: 	Oversee the Health Bucks program and the development of innovative strategies to increase fruit and vegetable consumption among low-income New Yorkers. 	Manage the distribution and tracking of Health Bucks coupons to farmers‚„ markets and community-based organizations, as well as the provision of technical assistance to organizations providing nutrition and food-based education. 	Manage the Health Bucks program budget and purchasing of supplies. 	Develops promotional and nutrition educational materials related to Health Bucks. 	Conducts community outreach and education to promote the consumption of fruits and vegetables, food access, and Health Bucks and to solicit community input as needed. 	Recruit and supervise nutrition and farmers‚„ market-based staff and interns who work on Health Bucks program. 	Assist in the preparation of evaluation and related reports. 	Assist in nutrition research projects and field studies.</t>
  </si>
  <si>
    <t>‚	Master‚„s degree in nutrition or in public health and registered dietitian required 	Experience coordinating farmers‚„ market based nutrition programming  	Experience supervising staff or interns 	Excellent communication, written, organization skills 	Knowledgeable about community food security issues in New York City 	Ability to handle multiple tasks and work independently.</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</si>
  <si>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general supervision, with considerable latitude for independent action and decision-making, the Assistant Inspector General (AIG) will be responsible for managing a complex case docket involving investigations of fraud, corruption, and mismanagement relating to City agencies, employees, contractors, and other organizations that receive City funding.  The AIG will be tasked with obtaining documentary evidence, conducting interviews, surveillance, and undercover operations, executing arrests and search warrants, conducting programmatic and financial review and audits, and preparing reports, in which they must concisely summarize the evidence uncovered during the investigation and their factual findings. Investigators will be required, at times, to work with other investigative units, prosecutorial agencies and testify at hearings and court proceedings.  In addition to managing their own case load, the AIG may be required to supervise investigative staff in connection with investigations. They will also be tasked with organizing field operations and managing the oversight of high priority cases. The AIG may also be assigned special projects on an as needed basis.</t>
  </si>
  <si>
    <t>1) A baccalaureate degree from an accredited college; or 2) A four year high school diploma or its educational equivalent and an associate‚„s degree from an accredited college (or two years of coursework from an accredited baccalaureate program); and two years of satisfactory full-time experience in the field of investigation, auditing, law enforcement, security, inspection, or in a related field; or 3) Education and/or experience equivalent to ''1'' or ''2'' above.  In addition, all candidates must possess a valid New York State Driver‚„s License.</t>
  </si>
  <si>
    <t>Civil Service Title:  Community Service Aide			 Level:  N/A Title Code No:  52406			 Salary: $26,536 New Hire,  $30,516 Incumbent  Office Title:  Communications Specialist				 Work Location: 421 E. 26th S, NYC Division/Work Unit:  Communications			  Number of Positions: 4  Hours/Shift:  May be assigned to any shift,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Reporting directly to the Communications Lead Supervisor and with latitude for independent initiative and judgment, the Communications Specialist will facilitate communication between OCME Forensic Operations personnel and relevant stakeholders reporting deaths to the OCME. Typical tasks include but are not limited to the following:  Answers telephones and obtains vital information from law enforcement agencies, various medical facilities, funeral homes hospital nursing homes and the public. Accurately enters data into OCME's ‚Å“Case Intake‚ computerized data-base system. Notifies Medicolegal Investigators of their assigned cases and all pertinent information necessary to investigate that case Provides all pertinent information necessary to the Medical Examiner Transport Team to recover assigned cases. Provides all pertinent information necessary to agency staff to support high profile and / or emergency operations. Other duties as assigned</t>
  </si>
  <si>
    <t>SKILLS REQUIREMENT Keyboard familiarity with the ability to type at a minimum of 100 key strokes (20 words) per minute.   PREFERRED SKILLS Strong computer skills including Word and Excel. Must be highly organized and possess excellent oral communication and interpersonal skills.  ***SPECIAL NOTE*** 1. Selected candidates will be required to provide a DNA sample by swabbing. 2. This position has been identified as ‚Å“essential.‚ During emergency events, ‚Å“essential‚ positions may require 24-hour availability.</t>
  </si>
  <si>
    <t>We are looking for a highly motivated and productive public health professional to be a part of an internationally-renowned bureau.  The Online/Social Media Coordinator will report to the bureau‚„s Director of Communications and Partnerships.  A qualified candidate will need strong experience in communications and all digital and social media efforts. Strong experience in tobacco control and chronic disease prevention is a plus.  Key Responsibilities Includes: 	Coordinate with bureau's programs to create, manage and maintain internal and external website content. 	Collaborate with DIITT and Communications to manage the content and design of the bureau‚„s website and integration of bureau‚„s content within agency-wide Wed applications (ie: DOHMH site locator).  	Coordinate with Communications on all digital and social media efforts. 	Curate content for bureau's social media channels. 	Moderate, on a day-to-day basis, the bureau's social media platforms. 	Utilize social media analytics to inform content development and paid promotion campaigns. 	Oversee the development, maintenance and evaluation of bureau‚„s mobile applications. 	Oversee implementation and evaluation of the bureau's text message programs. 	In collaboration with the Director of Communications &amp; Partnerships, coordinate online paid media for digital campaigns. 	Contribute to the strategy and tracking of earned and paid media. 	In collaboration with the Research &amp; Evaluation unit, conduct and coordinate quantitative and qualitative research and analyze and disseminate findings. 	Draft publications and reports.  	Work closely with other Bureau staff to ensure that research and evaluation activities are aligned with bureau goals and agency priorities. 	Provide additional research, evaluation and analytic support as necessary for bureau programs. 	Draft and submit applications and reports to IRB as needed, and assist the Director of Communications &amp; Partnerships in other projects, as needed.</t>
  </si>
  <si>
    <t>‚	Preference for expertise in the following areas: social media, Hootsuite (or similar monitoring program), Adobe Acrobat, HTML coding, Photoshop (or similar editing program), customer service experience, SEO knowledge, copywriting, project management 	Ability to handle multiple high-priority projects and assignments simultaneously, to shift fluidly among them, and to work independently, when necessary, towards creative problem solving; and  	Preferred candidates should have excellent analytical and reasoning skills; strong written and oral communication skills; and superior interpersonal skills.</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</si>
  <si>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</si>
  <si>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NOTE: This position is open to permanent Principal Administrative Associates.  The New York City Department of Finance, Treasury &amp; Payment Services/Collections Division is responsible for the resolution of debt, including taxes and fines that are owed to The City of New York. Our mission is to convince people to pay their outstanding debts to NYC, using all the available tools at our disposal.  The Business Tax Unit is seeking an individual, who is detailed-oriented to serve as a Customer Service Representative within the Business/Excise Tax Unit.    The selected candidate‚„s duties and responsibilities will include, but are not limited to:   Focus on the review, research and resolution of cases by preparing and implementing payment     agreement.  Research cases for assets and process judgments.    Have strong customer service and communication skills, encompassing the ability to problem     solve and work under pressure.    Ability to multi-task and prioritize assignments.  Working independently is critical to assist taxpayers in resolving their outstanding business tax     liability.</t>
  </si>
  <si>
    <t>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comprising over $200 million. Bureau staff is responsible for managing the development, implementation, and oversight of ongoing and new contracted mental health programs. Through these contracts and through its policy, planning and advocacy work, the Bureau seeks to facilitate access and quality care and recovery for all New York City residents.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In addition, staff hired will be trained cross-functionally to provide bureau-wide support in the areas of Criminal Justice and Care Coordination in order to better support access, engagement and continuity of care for high risk/high need populations in NYC.    Working closely with mental health providers and staff from Assisted Outpatient Treatment, you will:  -	Collect and review clinical material to determine if a consumer referred to the AOT program meets criteria as presented in statute.  -	Assist in the preparation of treatment plans and legal documents required for the pursuit of a court order.  -	Collaborate and interface with mental health providers and families to monitor engagement as well as consumers adherence with treatment mandated by the court.   -	Assess the quality and appropriateness of care planned and provided.  -	Participate in offsite case conferences to discuss consumer eligibility for AOT as well as  progress under the court order.  -	Manage untoward events through the monitoring of services and provision of support to Care Coordinators, Assertive Community Treatment teams, and other mental health providers.  -	Participate in Quality Assurance reviews and special projects.   Coordinated Services: 	Conduct community based outreach, with a law enforcement partner, to identified individuals.   	Provide crisis &amp; clinical assessments/ interventions in the field. 	Coordinate with community services providers to link clients to urgent and longer term  treatment services. 	Develop and implement surveys, questionnaires or other surveillance methods,  identify potential data sources, and analyze  new and existing data sets to inform service planning, evaluation activities and service provision. 	Provide telephone and in-person guidance to care coordination partners and review consumer cases prior to discharge whenever possible.</t>
  </si>
  <si>
    <t>HPD‚„s Division of New Construction Finance is seeking to hire an experienced professional with real estate underwriting and financial analysis experience to be the Senior Underwriter for the Division‚„s Multi‚€œFamily New Construction (MFNC) Programs. This dynamic division finances the new construction of affordable housing through its loan programs for low income, moderate/middle income, and mixed income affordable housing. Under the supervision of the Executive Director of MFNC Programs, the Director of the Extremely Low and Low Income Affordability Program, and the Director of Mixed Income Programs, the Senior Underwriter will analyze underwriting for new project proposals, model potential development scenarios for city-owned sites, and perform financial analysis to assess policy proposals and other special projects, as needed.    Typical responsibilities include, but are not limited to: Performing feasibility analyses and making recommendations on project proposals for privately-owned sites; Evaluating project costs, land valuation, loan terms, affordability levels, etc.; Modeling potential development scenarios for city-owned sites in advance of issuing Requests for Proposals; Reviewing and scoring the financial feasibility of responses to Requests for Proposals for city-owned sites; Analyzing, evaluating, and improving underwriting standards and policies for the MFNC Programs; Developing spreadsheet models, tools, and templates for one-off analyses of proposals/policies and/or for use by project managers and other staff; Conducting financial analyses or developing underwriting models to assist in the review and modification of agency policies; Assisting with construction workouts, where financial analysis is required; Undertaking the review of critical special projects/initiatives.</t>
  </si>
  <si>
    <t>The Kings County District Attorney‚„s Office, located in the Metrotech area of Brooklyn, New York, is accepting applications for the position of Sr. Intelligence Analyst in the Crime Strategies Unit.  The Crime Strategies Unit is comprised of senior assistant district attorneys and analysts. The unit gathers, verifies, and analyzes intelligence and data from numerous sources, including the New York City Police Department, in order to identify those individuals most intensely involved in criminal activity, especially shootings, in Brooklyn. The unit maps those areas of concentrated criminal conduct so as to more effectively and efficiently deploy law enforcement resources (including those of the office) to reduce violence and improve public safety. Lastly, the unit delivers targeted information to bureaus and units throughout the office, in order to assist them in making data-driven decisions regarding investigations, prosecutions, and defendants‚„ participation in alternative-to-incarceration programs.  Under general direction, with wide latitude for independent initiative and judgment, the selected candidate will perform the following duties:  1. Supervise a team of analysts in their day to day duties.  Assign tasks, manage daily intake of office wide work requests and act as lead analyst on high profile or high priority matters.  2.  Analyze data on arrests and criminal complaints and provide daily summaries of criminal activity in various geographic regions to Assistant District Attorneys.  3. Gather and organize data related to high-priority criminal targets and create intelligence profiles and alerts on said targets.  4. Assist in short and long term complex investigations.  5. Perform internet searches, mainly on social networking sites, for crime and gang information and download and categorize that information for use in future prosecutions.  6. Testify before the grand jury or at trial regarding downloaded and saved data; synthesize intelligence debriefings and provide updates of information within the Kings County District Attorney‚„s Office as well as to the New York City Police Department.  7. Gather data for inclusion in Crime Analysis Reports to be distributed to senior executives at the Kings County District Attorney‚„s Office ; Prepare various daily crime reports for the Crime Strategies Unit and others at the Kings County District Attorney‚„s Office.  8. Assist in the training of Assistant District Attorneys and analysts in the protocols and use of intelligence gathering techniques and data; perform related intelligence gathering functions as needed.</t>
  </si>
  <si>
    <t>The Comptroller's Bureau of Contract Administration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The Information Technology (IT) Research and Contracts Division undertakes full reviews of complex IT contracts and provides a secondary level of review of IT contracts flagged as requiring additional examination within BCA. Analysts within the Division conduct research, generate reports and effectively execute Bureau initiatives as well as participate in cross-bureau projects, as requested by the Executive Director and Deputy Comptroller. BCA seeks a Director to manage its IT Research &amp; Contracts Division.  Under the direction of the Executive Director, responsibilities of Director of IT Research and Contracts include, but are not limited to: 	Providing subordinate staff with guidance for information technology contract evaluation and review as well as analyze agencies‚„ IT contracting procedures and activities to determine compliance with applicable City, State and Federal procurement rules, statues, laws and Comptroller Directives; 	Review the performance history and business integrity of City contractors (including contractors providing IT services) and report potential corruption accordingly; determine whether there have been any potential corruption in the letting of contracts or that the proposed contractor is involved in corrupt activity.   	Research and analyze contract procurement history and prepare response to requests from internal and external sources for information on IT procurements and vendors. Track and analyze small contract vendor/follow-up with outside agencies; 	Planning and directing the activities, deliverables, and action items of multiple projects within the division; communicating with users and other stakeholders to specify objectives for the proper planning, implementation and development of new systems; 	Liaise with the City‚„s Financial Information Services Agency (FISA) and the Comptroller‚„s Bureau of Information services (BIS) to ensure the automation and functionality of the BCA‚„s contract tracking systems including management and maintaining tracking control reports in OAISIS and the City‚„s Financial Management Systems (FMS2 and FMS3); 	Develop training programs, guidelines and monitoring procedures for post-registered contracts (including IT Contracts); formulate research plans, recommend and implement approved strategies for discovery and prevention of waste, fraud or mismanagement within the City‚„s IT contract process;  	Draft and review contract reports generated by subordinate staff as well as provide memoranda summarizing issues for the Executive Director and Deputy Comptroller. 	Perform other related assignments as requested.</t>
  </si>
  <si>
    <t>‚	Demonstrated experience in the field of IT procurement/contract administration and/or handling complex IT contract reviews is preferred;  	Excellent grasp of City policies, procedures and agencies, including contract administration, negotiation and purchasing requirements; 	Comfort working with a variety of data sources and technologies including familiarity with FMS, Crystal Reporting, VENDEX and OAISIS; 	Ability to work effectively in a fast-paced environment while managing multiple priorities; 	Pro-active planner with an ability to work independently in a fast-paced environment while managing multiple priorities and looking ahead to manage deliverables;  	Excellent   interpersonal,   communication,   and   organizational   skills   (including   Microsoft Office   Suite proficiency).</t>
  </si>
  <si>
    <t>We appreciate every applicant‚„s interest; however, only those under consideration will be contacted.  Note: Vacancy notices listed as ‚Å“Until Filled‚ will be posted for at least five work days.</t>
  </si>
  <si>
    <t>The Bureau of Engineering provides engineering assistance and serves as the Comptroller‚„s technical consultant on engineering matters. The Bureau analyzes public works contract claims, contract disputes in accordance with Section 93(i) of the New York City Charter and the alternative dispute resolution procedures mandated under Section 4- 09 of the PPB rules. The Bureau is seeking several engineers for Senior Staff Engineer position.  Under  the  direction  of  a  Division  Chief,  with  latitude  for  independent  judgment  and initiative, responsibilities include, but are not limited to, the following: 	Investigates and analyzes complex construction claims and contract disputes;	Undertakes research, inquiries, inspections, cost estimating, contract interpretation and  delay/impact studies;	Prepares  comprehensive  reports  which  addresses  entitlement  and  damage,  and provides settlement recommendations;	Researches and evaluates contract and engineering matters of a complex or highly technical nature;	Interacts with senior level personnel of  the City as  well as  private  construction, consultant and legal firms;	Testifies on behalf of the City as a witness at judicial proceedings including depositions, trials, and/or administrative proceedings; 	Performs other related work and assignments as may be required.</t>
  </si>
  <si>
    <t>‚	Experience in administering NYC construction contracts and cost estimating highly desirable. 	Must display competence to participate in claim settlement negotiations. 	Excellent analytical, interpersonal, communication and organizational skills (including Microsoft Office Suite proficiency).</t>
  </si>
  <si>
    <t>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comprising over $200 million. Bureau staff is responsible for managing the development, implementation, and oversight of ongoing and new contracted mental health programs. Through these contracts and through its policy, planning and advocacy work, the Bureau seeks to facilitate access and quality care and recovery for all New York City residents.  The Office of Care Coordination and Health Homes is responsible for ensuring access to integrated medical and behavioral health care coordination and specialty treatment services, including ACT and other innovative models of care, for New Yorkers with serious mental illness.  Additionally, the Office provides ongoing oversight of a portfolio of Non-Medicaid Care Coordination services for people with serious mental illness and who are not eligible for Health Homes due to lack of Medicaid.     The Care Monitor will report to the Deputy Director or the Director of Health Homes and Care Coordination. In addition, staff hired will be trained cross-functionally to provide bureau-wide support in the areas of Assisted Outpatient Treatment and Criminal Justice in order to better support access, engagement and continuity of care for high risk/high need populations in NYC.    DUTIES WILL INCLUDE BUT NOT BE LIMITED TO:  Provide ongoing monitoring of situations at high risk for violence that involve persons receiving or discharged from care coordination. Monitoring activities include data analysis and contact with person involved in the situations.   Provide telephone and in-person (i.e., case conference) guidance to care coordination agencies and review consumer cases prior to discharge whenever possible.     Escalate situations that require higher level attention and/or intervention by other service systems.   Participate in program Incident and Quality Assurance reviews as needed.  Coordinated Services:  Conduct community based outreach, with a law enforcement partner, to identified individuals.  Provide crisis &amp; clinical assessments/ interventions in the field  Coordinate with community services providers to link clients to urgent and longer term treatment services.  Assist in the preparation of treatment plans and legal documents required for the pursuit of a court order.  Collaborate and interface with mental health providers and families to monitor engagement as well as consumers‚„ adherence with treatment mandated by the court.  Collect and review clinical material to determine if a consumer referred to the AOT program meets criteria as presented in statute.</t>
  </si>
  <si>
    <t>‚ Experience working with highly vulnerable populations, particularly the homeless, and people with health, mental health, substance abuse issues as well as families; extensive, knowledge of community based behavioral health resources and the NYC criminal justice system.  Excellent interpersonal and communication skills.   Excellent writing and  communication skills.  Strong quantitative, analytical,  and Research, problem-solving, and organizational skills.  Demonstrated ability to initiate and manage complex and interdisciplinary projects.  Experience preparing and delivering informative and well-organized presentations  Additional Information</t>
  </si>
  <si>
    <t>The Administration for Children‚„s Services (ACS) seeks qualified applicants for the position of Mechanical Engineer to play a critical role in the Office of Facilities.  The Engineer reports to the Director of Technical Services and is responsible for on-time and quality delivery of engineering designs on a variety of ACS projects throughout all five Boroughs. Projects include new building design and construction as well as restoration of community, residential and/or office spaces used for existing ACS Facilities, (Early Learn Centers, Juvenile Centers and  Administrative Offices), including landmark buildings.  Under direction, is responsible for planning and coordinating timely implementation of one or more large and or complex capital projects through the scope, design, and construction phases.  The position is responsible for but not limited to the following: 	Assist team of assistant engineers and other technical staff assigned to engineering design projects of various complexities.	Lead engineering projects, taking responsibility and ownership for project design solutions and productive delivery.	Schedule and prepare technical design work and specifications; supervise work of subordinates.	Review design progress with the support of the Director of Technical Services, and manage resources accordingly.	Continue initiatives with respect to technical standards development and processes; recommend new policies and procedures on engineering related subjects; develop performance standards and ratings for professionals.	Conduct project technical/quality/value engineering reviews.	Meet schedules, codes and standards.	Represent the Office of Facilities at interdepartmental meetings.	Prepare and/or review capital projects, scopes and estimates	Maintains a management information system to provide data for the planning and control of various       projects.	Establishes project time and cost schedules.	Prepare specifications, cost estimates of the construction, renovation and repair projects.	Review project schedules and construction documents for Mechanical, Electrical, Plumbing and Security system	Conduct pre-bid meeting, evaluate bids and prepare bid dispositions.	Monitor on-going construction/ projects for performance to project specifications and NYC building codes.	Process invoices of On-call contractors and when required conduct field inspections. 	Review and remove violations on the properties from Department of Buildings, Department of Health, Fire Department, or Department of Environmental Protections of New York City.	Coordinate activities by effective interaction with unit directors, earlylearn director, consultants, and contractors for timely implementation of various projects.	Prepare Contract Documents, Contract Awards and Contract Bid evaluations.	Meets with City agencies, contractors and community groups 	Ensures all projects are conducted and completed in compliance with NYC Building, Mechanical, Plumbing, Electrical and Energy Codes and regulations in accordance with  NYCDEP, FDNY,DOHMH as applicable, any  and all other oversights including but not limited to NYS Office of Children And Family Services(OCFS), State or Federal.</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</si>
  <si>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NOTE: This position is open only to applicants who took the Mechanical Engineer Exam (#3031) and are reachable on the list, or those who are already permanent in the Mechanical Engineer title.  Please indicate in your cover letter whether you have taken the exam or are already permanent in the Mechanical Engineer title.</t>
  </si>
  <si>
    <t>EC-Mayor‚„s Office of OPS Flo</t>
  </si>
  <si>
    <t>The Mayor‚„s Office of Sustainability (MOS) coordinates with all other City agencies to develop, implement, and track the progress of One New York: The Plan for a Strong and Just City (OneNYC) and other issues of infrastructure and the environment which cut across multiple City agencies. In addition to producing OneNYC, MOS promotes the integration of sustainability goals and practices into the work of City agencies and the lives of New Yorkers.  MOS is seeking a Chief of Analytics to coordinate City Hall data and research requests and work proactively with other mayoral offices and agencies to meet research, data, and analysis needs relevant to sustainability. The selected candidate will be housed at MOS under supervision of the MOS Director. Responsibilities include the following:  Lead all aspects related to the completion of the City‚„s annual greenhouse gas inventory, including development of calculation methodology and analysis of greenhouse gas (GHG) emissions calculations, analysis of greenhouse gas emission mitigation measures, development of New York City specific emissions coefficients, and drafting a final inventory report  Lead MOS publication analysis and production for reports required by local laws, including, but not limited to: Local Law 86 Annual Report, NYC Wetlands Strategy Update, NYC Food Policy Metrics Report, Annual GHG Inventory, Building Energy Efficiency Report, NYC Clean Waterfront Plan Update, OneNYC Progress Report, and Sustainable Stormwater Management Plan  Provide thought leadership and create new data sets that inform policies toward achieving 80 percent GHG emissions reduction by 2050 from a 2005 baseline  Oversee development and implementation of quality control/quality assurance measures, data acquisition from a variety of sources, and management of large, complex datasets  Clean and maintain datasets (e.g., GHG data, building energy data, water data, OneNYC tracking indicators, etc.)  Respond to external data requests  Provide verbal and written briefings on issues to MOS staff, City senior leadership, and City Council (as needed), with particular emphasis on translating technical/quantitative information for non-technical audiences  Prepare and represent MOS and/or the City of New York as appropriate in testimony pertaining to analysis, e.g. City Council hearings  Manage consultants, researchers, fellows, and other parties as needed</t>
  </si>
  <si>
    <t>‚ Master‚„s Degree from an accredited university in Data Analytics, Economics, Energy, Engineering, Environmental Policy, Environmental Science, Political Science, Public Administration, Public Policy, Urban Planning, or a closely related field  10+ years of relevant work experience, including economic and statistical analysis  Highly experienced in MS Office, including Excel and Access, statistical software (e.g. Stata), geographic information system (GIS) and other analytical programs  Management experience in sustainability or other public policy  Experience with GHG emissions accounting, new data streams, sources of relevant data, and data analytics  Comfortable interfacing with senior officials with City, State, and Federal agencies as well as with consultants and senior business leaders; collaborative and strategically oriented  Strong ability to communicate effectively with a wide variety of stakeholders in the public eye  Strong program management, organization, interpersonal, writing and verbal communications, and consultative and influencing skills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</si>
  <si>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BEDC‚„s In-house Design (IHD) group consists of nine engineering sections corresponding to the respective engineering functions they perform. This includes Architectural, Civil, Structural, Process Mechanical, HVAC, Water Tunnel Structural, Water Tunnel Mechanical Systems, CAD and Electrical design sections plus two additional sections for material and concrete Quality Assurance. Each engineering discipline prepares design documents including engineering plans and specifications for construction of water supply and wastewater treatment infrastructure.  The Bureau of Engineering Design &amp; Construction seeks to hire a civil service Principal Administrative Associate II for the In-house Design Division located in Queens, NY. Under the direction of the Director of In-house Design, with latitude for independent initiative and judgment, the selected candidate will perform all necessary administrative functions required for the IHD Division. In this capacity, the candidate will be responsible for maintaining the Director‚„s daily schedule and scheduling meetings and conference rooms. S/he will be responsible for performing duties of a technical assistant by working with the various IHD engineers to modify word documents such as contract specifications to appropriate formats, preparing spreadsheets for managing data, distributing work assignments to appropriate sections through the e-builder system and tracking responses as well as tracking incoming and outgoing correspondence and telephone inquiries. Work will also include preparing travel request and other routine memoranda and miscellaneous support functions for the sections within the division.  Important note: Open to all employees permanently employed in the civil service title Principal Administrative Associate</t>
  </si>
  <si>
    <t>‚ Proficient oral and written communication skills  Ability to multitask  Strong analytical skills  Proficient in computer based MS Suite software  Ability to learn new eBuilder Program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</si>
  <si>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Inspector for the Bureau of Water &amp; Sewer Operation‚„s Cross Connection Control Unit. The unit is responsible for cross connection control inspections and device testing Citywide, including all field and office functions, as well as ensuring facilities are in compliance with NYS Sanitary Code. The selected candidate will interpret regulations and advise consumers and supervisors on all matters pertaining to cross connection compliance. He/she will conduct inspections to detect cross-connections, determine if backflow is observed, and detect possible hazards and sources of contamination to the water supply system within structures, and serve notice to correct same.  The selected candidate will conduct inspections and evaluations on work done by licensed plumbers to ensure conformance to codes, standards, plans, or specifications relating to the requirements for the installation of backflow prevention devices (BPD). He/she will prepare and maintain records for all work completed, serve Notices of Violations related to regulations and policies of the City, and may represent the Agency at Environmental Control Board hearings.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</si>
  <si>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Civil Engineer (CE) Intern for a full-time position in the Planning Directorate at their offices located in Kingston, New York. Under direction of the West-of-Hudson Project Planning Section Chief, the selected candidate will assist in the development of capital and expense projects through thorough research, investigations, and/or studies as related to its engineering functions or activities. The CE Intern will participate in conducting inspections of construction and demolition sites as well as existing facilities. CE Intern will be tasked with conducting asset assessments and will be involved with asset risk management duties pertaining to data gathering for determination of Asset Risk Index (ARI) scoring. Candidate will assist in the review and comment of engineering drawings and specifications. The CE Intern will be required to attend project meetings, draft meeting minutes, and act as a liaison for the Bureau.  The Civil Engineer Intern will be required to follow Bureau Standard Operating Procedures (SOPs) as well as BEDC‚„s (Bureau of Engineering Design &amp; Construction) Project Delivery System (PDS) SOPs for project development. Candidate shall become familiar with Safe Work Plans, Safe Entry Plans, HAZ-MAT and Permit-Required Confined Space requirements and have an understanding of and complying with all Bureau Environmental Health and Safety (EHS) laws and regulations. Additional responsibilities may include interaction with consultants, contractors, DEP specialty engineering staff and other City, State and Federal agencies.</t>
  </si>
  <si>
    <t>‚ Ability to read construction drawings and technical reports. Technical writing ability. Knowledge and familiarity with Power Point, Excel, and Word.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</si>
  <si>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Protection's Office of Information Technology seeks to hire one Systems Database Administrator to work in our Information Technology (IT) Infrastructure Unit. The Systems Database Administrator‚„s role is to design, install, monitor, maintain, and performance tune production databases while ensuring high levels of data availability. The selected candidate will also be responsible for developing, implementing, and overseeing database policies and procedures to ensure the integrity and availability of databases and their accompanying software.   Under the direction of the Unit Head with broad scope in exercising of independent initiative and judgment, the Systems Database Administrator will be responsible for but not limited to the tasks outlined below:  Assess and develop long-term strategic goals and plans for production databases in conjunction with data owners and department managers. Work with application development staff to develop database architectures, coding standards, quality assurance policies and procedures. Create models for new database development and/or changes to existing ones. Install and configure relevant network components to ensure database access as well as database consistency and integrity. Monitor database system details within the database, including stored procedures and execution time, and implement efficiency improvements. Perform database transaction and security audits. Monitor, optimize and allocate physical data storage for database systems. Develop, implement, and maintain change control and testing processes for modifications to databases. Conduct research and make recommendations on database products, services, protocols, and standards in support of procurement and development efforts. Design and implement redundant systems, policies, and procedures for disaster recovery and data archiving to ensure effective protection and integrity of data assets. Supervise and/or provide guidance to junior members of the team.</t>
  </si>
  <si>
    <t>‚Strong understanding of database structures, theories, principles, and practices. Working technical experience with designing, building, installing, configuring and supporting database servers, including SQL Server, DB2, and Oracle. Hands-on database tuning and troubleshooting experience. Experience with data processing flowcharting techniques. Knowledge of applicable data privacy practices and laws. Good written and oral communication skills. Strong technical documentation skills. Proven analytical and problem-solving abilities. Ability to effectively prioritize and execute tasks in a high-pressure environment.</t>
  </si>
  <si>
    <t>There is a ‚Å“Notice of Examination‚ for this title.  Appointments are subject to OMB approval  For additional information about DEP, visit 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</si>
  <si>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Protection‚„s Office of Information Technology seeks to hire one Storage Administrator to work in our IT Infrastructure Unit. The Storage Administrator‚„s role is to operate and performance-tune storage platforms across the organization to ensure high levels of data quality, availability, and security. The selected candidate will also participate in the planning and implementation of policies and procedures to ensure storage provisioning, efficiency, and maintenance that is consistent with the agency‚„s goals, industry best practices, and regulatory requirements.   Under minimum direction of the Unit Head, with the broadest scope in exercising independent initiative and judgment, the selected candidate will be responsible for but not limited to the following:  Responsible for the design, implementation and enhancement of complex redundant systems, policies, and procedures for disaster recovery and archiving to ensure effective protection and integrity of storage appliances and stored data assets. Develop, document, and maintain operational processes and procedures.  Work with systems and database administrators to implement storage architectures that utilize industry best practices including Information Lifecycle Administration and Hierarchical Storage Administration.  Perform tasks necessary to fulfill service level agreements with end-users regarding storage allocations, limitations, security, and availability. Create required reports in response to business user needs  Perform and test backups and restores to ensure that enterprise data is effectively protected.  Perform research and make recommendations on storage products, services, and standards in support of procurement and development efforts.  Perform storage server/database transaction and security audits leading to identification and mitigation of security threats to enterprise data. Recommend and implement changes where necessary.  Supervise and/or provide guidance to junior members of the team.   **** Occasional lifting and transporting of moderately heavy objects such as servers.</t>
  </si>
  <si>
    <t>‚Good understanding of storage architecture design techniques, theories, principles, and practices.  Working technical experience with designing, building, installing, configuring, and supporting storage servers and management software.  Hands-on Fiber Channel, iSCSI, SAN/NAS/DAS troubleshooting experience.  Experience with tape/disk drives and backup and restore technologies.  Strong technical documentation skills.  Ability to conduct research into storage issues, standards, and products.</t>
  </si>
  <si>
    <t>There is a ‚Å“Notice of Examination‚ for this title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</si>
  <si>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New York City Department of Environment‚Ëœs Office of Information Technology (OIT) seeks to hire one GIS Analyst. Under general supervision the selected candidate will, plans, organizes, coordinates and participates in the development and implementation of the bureau‚„s  geographic information system (GIS); assist in and  participates in the long-term development and enhancement of GIS information technology to meet the GIS mapping and end user service objectives; supervises and performs GIS modeling duties; provides expertise, support, assistance and guidance to  Agency‚„s  staff and external contacts; and performs related duties as assigned; develop  GIS  database to be shared and used by government agencies, the general public, and business community.   Under the direction of the Unit Head with general supervision and with wide latitude for the exercise of independent initiative and judgment the GIS  Analyst will be responsible for but are not limited to the tasks outlined below: Working closely with end users to identify GIS requirements and other technical issues. Performs complex cadastral and GIS data maintenance, manipulation, and extraction to requests from the public for mapping data; responds to emergency mapping and information requests.Prepares, plans, produces, maintains and updates a variety of maps, drawings, plans and other graphic representations displaying layers and attribute data from databases, using cartographic techniques to represent spatial data. Analyzes requests for a variety of new applications, programs and modifications to existing GIS programs; analyzes and documents user work processes and systems functionality requirements; analyzes current GIS system functions, procedures and capabilities to determine if improved methods are possible. Designs, implements, and tests configuration changes in packaged software such as ESRI and Oracle to meet end user business requirements.Notifies programming staff of testing problems and required fixes; proofreads screen layouts to ensure all system requirements are met.Analyzes, troubleshoots and resolves GIS applications problems; communicates with internal and external technical resources to resolve end user issues.Coordinates and conducts user applications training classes; develops training materials and manuals; responds to and resolves user inquiries; develops and maintains user documentation. Develop necessary extraction programs, transfer rules, update rules if necessary using SQL code. Develop standard and custom reports, as specified by business unit/user requirements. Work in a variety of system to bring together the individual departments information into a Port Develop necessary extraction programs, transfer rules, update rules if necessary using SQL code. Develop standard and custom reports, as specified by busin</t>
  </si>
  <si>
    <t>‚GIS concepts and analytical techniques, including computerized mapping and digital data conversion, manipulation and analysis.GIS database administration and management principles, methods and techniques, including quality control methods and practices. Knowledge of GIS software tools and applications including but not limited to Arc Desktop, ArcSDE, AutoCAD suite, MS Visio and applications of MS Office Suite.Principles and practices of GIS analysis and design.Hardware and software applications development methods, tools and utilities applicable to the GIS system.  Ability to:Plan, organize, integrate, monitor, and maintain a comprehensive GIS and its related applications to meet Port-wide mapping and customer service objectives, including developing long-range GIS system goals.Develop and maintain effective customer-focused service processes with Port managers and end users.Understand, analyze and define user requirements and recommend cost effective systems solutions.Analyze complex problems, evaluate alternatives and make sound independent decisions within established guidelines.Train others in the use of GIS applications. Organize, plan and complete projects efficiently.Work collaboratively and effectively with the GIS Administration Unit. Including user representatives and outside resources and others encountered in the course of work.Communicate effectively, orally and in writing.Establish and maintain effective working relationships with those encountered in the course of work.</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</si>
  <si>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City‚„s drinking water distribution and wastewater collection systems, the protection of adjacent waterways and natural drainage (wetlands), and the development of the Department‚„s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City‚„s water or sewer systems.  We are seeking an ambitious lead Administrative Engineer to manage the daily operations of a wide range of water resources design and planning programs. As the Drainage and Modeling Engineer, you will be the ‚Å“go to person'' for all city drainage plans and modeling development work including design and analysis of potable water, utilizing existing technologies to explore and expand water quality and conducting operational and hydraulic analysis. You will also be an integral part of the Division reporting directly to the Director of Water and Sewer Planning and tasked with our efforts to integrate modeling into our everyday business processes.    Essential Job Functions include: 	Responsible for managing and overseeing the development of water and sewer modeling practices and procedures to improve efficiency of City‚„s Drainage Plan and Design Modeling plans. Uses associated technologies and requires advanced GIS knowledge. 	As instructed by Director, perform planning, evaluating, designing, modeling presentations and manage water resource planning for execution of a wide range of complex analysis. Requires knowledge of advanced excel, GIS and related technologies.  	Build and lead cross-functional teams using analysis techniques to identify problems and work together to solve them.	Identify, develop, and implement programs to support and improve the quality and reliability of all modeling/drainage unit operations.	Supervise staff performing model development work including analysis using exiting tools and research on other technologies to explore and expand water distribution, operational and hydraulic analysis planning and studies.  	Work collaboratively to build strong relationships with the engineering team, other bureaus, contractors, vendors, and clients. Make site inspections to ensure adherence to policies and procedures. 	Manage scope, schedule, revisions and metrics for project assignments and establish project prioritization to support Drainage Design Units and Permitting Sections.    A valid New York State License as a Professional Engineer is required.  In addition, candidate must have fifteen (15) years of full-time paid experience in civil or environmental engineering work, at least four (4) years of which shall have been as an Administrative Engineer.   Join our team and be part of the New York City world-renowned drinking water!  We offer excellent long-term growth opportunities, comprehensive benefits package, including 401 K, Paid Holidays, Sick time, and Vacation.</t>
  </si>
  <si>
    <t>10+ years‚„ experience and in-depth knowledge of water and sewer design standards, specifications and hydraulic analysis.  	Advanced experience with GIS, including analytical methodologies, such as ESRI Archinfo, ArcEditor, ArcView and spatial Analyst Extension like ArcHydro. Water Design.	Ability to handle multiple priorities and projects simultaneously.	Self-driven, hands on, problem solver with the ability to work independently with little or no supervision, while still being a team player who works well with others.	Outstanding oral and written communication and presentation skills.  Desirable to have a Master‚„s Degree in civil engineering, with a preference to water resources.</t>
  </si>
  <si>
    <t>Click the ‚Å“Apply Now‚ button</t>
  </si>
  <si>
    <t>The New York City Taxi and Limousine Commission (TLC) is the City agency responsible for licensing and regulating New York City's yellow taxicabs, green Boro Taxis, for-hire vehicles (community-based liveries, certain luxury limousines, and black cars), commuter vans and  ambulettes.  As required by the New York City Charter, the TLC develops policy that sets guidelines for how the more than 85,000 vehicles and 140,000 drivers licensed and regulated by the TLC transport more than a million passengers each day.  Current initiatives include developing regulatory frameworks for smartphone apps that connect vehicles and passengers, introducing the new green Boro Taxis that have brought street hail service to the outer boroughs, developing initiatives to increase wheelchair accessibility in the TLC-regulated fleet, and implementing policies to support the Vision Zero traffic safety initiative.  To learn more about the TLC, please visit: www.nyc.gov/taxi.  The TLC is seeking a Public Affairs Associate to support the Deputy Commissioner for Public Affairs and the Press Officer. The Public Affairs Office, a small three-person team within a 600-person agency, works closely with the Commissioner‚„s Office, the Policy and External Affairs Division, and TLC operational divisions.  This team manages the agency‚„s communication with the media, the public, and industry stakeholders to promote the agency‚„s work to ensure safety, mobility, and customer service in the for-hire industries.  The Public Affairs Associate will perform the following duties: 	Play a supportive role in the creation and dissemination of communication materials including industry notices, media advisories, press releases, public service announcements and brochures.	Assist in maintaining and enhancing the NYC Taxi and Limousine Commission‚Ëœs social media presence on various platforms.	Assist in the planning and execution of media or taxicab/for-hire-industry-related events, as necessary.	Conduct internal research (interacting with agency employees) and external research to support responses to media inquiries.	Monitor relevant media coverage.	Assist in the development and maintenance of agency web site content.  The TLC, and in particular the Public Affairs Office, is a fast-paced work environment, often handling agency response to multiple high-profile issues simultaneously.  The ideal candidate will be energetic, organized, facile with written and verbal communication, comfortable explaining basic information about quantitative data, and able to contribute new ideas and strategies to promote the agency‚„s work through the media and other communication channels.</t>
  </si>
  <si>
    <t>Civil Service Title:  Evidence &amp; Property Control Specialist		 Level:  I Title Code No:  71022			 Salary: $45,273 (New Hire) 	 $51,158 (Incumbent) Office Title:  Evidence &amp; Property Control Specialist			 Work Location: Citywide Division/Work Unit:  Evidence 			 Number of Positions: 2 Hours/Shift: Will work weekends and holidays as assigned, as a part of the regular 35 scheduled hours.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administrative direction, with latitude for independent initiative and decision making, incumbent will perform the following duties but are not limited to:  Moves, transports and delivers property and vehicles to and with various OCME commands including Police  Laboratory and property clerk facilities, courts and the District Attorney‚„s Office; operates vehicles in the performance of evidence and property control duties. Assists in receiving property in order to obtain release or property in the department‚„s custody. Conducts inventory and provides chain of custody documentation. Maintains computerized reports and/or logs evidence and property information. Operates computer terminal to input and retrieve information to ascertain the disposition of cases. Other duties as assigned.</t>
  </si>
  <si>
    <t>A four-year high school diploma or its educational equivalent, approved by a State‚„s Department of Education or a recognized accrediting organization, and three years of full-time satisfactory experience in the areas of security, law enforcement and/or active military duty.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Requirement: At the time of appointment, you must meet the following qualifications for Special Patrolman status (a status given by the New York City Police Department pursuant to Title 38, Chapter 13 of the Rules of the City of New York):    To be eligible for placement in Assignment Level II, candidates must have, in addition to the minimum qualification requirements, at least one year of experience in Assignment  Level I or in a supervisory capacity.</t>
  </si>
  <si>
    <t>LICENSE REQUIREMENT A Motor Vehicle Driver License valid in State of New York.  Employees must maintain the license for the duration of their employment.  SPECIAL NOTE 1. The selected candidates will be required to provide DNA samples by swabbing. 2. This position has been identified as ‚Å“essential.‚ During ALL weather &amp; emergency events, ‚Å“essential‚ positions may require 24-hour availability. 3. The selected candidates must be able to drive agency vehicles as required.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</si>
  <si>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Mayor‚„s Office of Media &amp; Entertainment (MOME), is comprised of the Office of Film, Theatre and Broadcasting (OFTB) and NYC Media. The mission is to develop the City‚„s diverse media functions and enhance government communications by making information more accessible to the public and to leverage technology to aid in transparency.   The successful candidate will serve as a Director of Broadcast Operations reporting to the General Manager of NYC Media.  Responsibilities will include: Supervise the program scheduling department, the asset ''traffic'' department, and oversee master control operations at the broadcast facility located offsite; provide day-to-day guidance and oversight of staff (e.g. scheduling, work assignments, consultation, etc.) to ensure timely and proper broadcast of live events and to ensure proper coordination with post production so that programs meet quality standards prior to broadcast and for broadcast; focus on streamlining the broadcast operations; work with the Director of Technical Operations, the Director of Facilities and Compliance, and the General Manager to ensure that all broadcast regulations and compliance measures are met by NYC Media in all aspect of the broadcast operations; responsible for recruiting and hiring staff as needed; work with departments of NYC Media to ensure that NYC Media content is properly distributed from NYC Media origination facilities, and oversee coordination from the programming offices and the Media room to the master control facilities; serve as a senior member of the programming team; create air schedules and maintain necessary relationships within the public broadcasting world; and handle special projects and initiatives as assigned. The position‚„s responsibilities include commitment to and compliance with the City‚„s EEO policy.</t>
  </si>
  <si>
    <t>The successful candidate should possess the following: A Bachelor's degree; 10+ years‚„ experience in the broadcast production and broadcast operations environment; demonstrated, extensive experience and knowledge of broadcast operations (both television and radio) from the aspects of scheduling, traffic and master control operations; experience as a department manager or supervisor in an aspect of broadcast operations; working knowledge of FCC and CPB guidelines for broadcast; and Nielson and Arbitron ratings systems; past experience in a programming role for public television; knowledge of Microsoft Office Suite software, and Audiovault, Protrack, TracMedia, Pebblebeach, Powerpoint; ability to lift up to 50 pounds.</t>
  </si>
  <si>
    <t>The Department of Finance is seeking a dynamic, experienced and technology-savvy Budget Director to support the Assistant Commissioner of Financial Management with the overall financial administration of the agency. Under the direction of the Assistant Commissioner the selected candidate will be responsible for overseeing the Personal Services (PS), Other Than Personal Services (OTPS) and Capital project budgets. Duties will include but are not limited to:  Support DOF Executive Management, business divisions, budget staff, OMB and other stakeholders with the highest level of customer service, professionalism, and relationship management. Lead the Budget Office in its responsibility to skillfully manage the agency‚„s budget including budget planning, forecasting, and tracking of headcount and expenditures. Oversee preparation of agency New Needs, Budget Reductions, and other Financial Plan actions. Oversee review and approval of job postings, PARs and other hiring proposals for appropriate funding, headcount and business justification. Oversee financial reporting for the unit including monthly budget metrics, preparation of monthly financial plans, presentations to executive management, and ad hoc reports to facilitate decision making. Provide analytical support as required to substantiate budgeting and forecasting projections. Analyze and interpret revenue and expenditure variance reports for management. Recommend and implement process changes to improve forecasting accuracy, strengthen internal controls and enhance reporting capabilities including information design. Business ownership of all databases and processes utilized to produce information for the Budget Office, including Access and SharePoint tools. Lead development of improved Budget tracking and monitoring tools, processes and budget constructs. Ensure the agency is compliant with City and DOF financial policies, rules and regulations. Participate on cross-functional teams to solve agency issues. Assist on special projects as required.</t>
  </si>
  <si>
    <t>‚ At least 5+ years of related professional experience with 2+ years of strong management experience. Expert knowledge of budgeting and accounting methodology. High degree of proficiency in Excel (power user), Word, and PowerPoint. Must be detail-oriented, accurate, and possess good interpretive skills. Must demonstrate initiative, possess good verbal skills, and be able to tailor a presentation to its intended audience. Must be responsive; possess effective people skills and the ability to work with employees at all levels throughout the agency.</t>
  </si>
  <si>
    <t>The Department of Design and Construction, Division of Program Management seeks a Director, Data Analytics and Reporting. The position reports to the Executive Director of Project Controls, Program Management Division. The successful candidate will manage a staff of 4-5 computer and data specialists to monitor data quality and integrity in Agency critical databases, analyze data to identify trends in key Agency performance indicators and correlation with internal and external data trends, recommend new or improved key performance indicators, and manage internal and external Agency reporting on Capital Project Delivery including the Agency‚„s Open Data compliance. The Director will interact with Project Delivery Division Portfolio and Project Managers and the Mayor‚„s Office of Operations to respond to requests for project information and ensure external project dashboards (Capital Projects Dashboard, Resiliency Projects Dashboard, etc.) are properly maintained.</t>
  </si>
  <si>
    <t>The Division of Family Permanency Services (FPS) is seeking outstanding candidates to serve as the Director of Technical Assistance and Support in the Office of for Strategic Program Support (OSPS). The newly developed OSPS provides technical assistance services to ACS‚„ contracted foster care provider agencies and other key stakeholders to improve safety, well-being, and permanency outcomes for children in foster care and families.    The Director will report the Executive Director of OSPS. The Director will deliver program-level technical assistance to the foster care agencies that enhances their skills and capacity to deliver comprehensive and robust services that meet the needs of children and families and align with the provider agencies‚„ performance goals.       The Director will be part of a team of staff with the following key functions and responsibilities:  	Work with foster care provider agencies and other key stakeholders to identify key areas where technical assistance is necessary.	Deliver technical assistance to the foster care agencies pertaining to child welfare case practice, business process and performance management. 	Deliver technical assistance to improve child welfare practice and safety, well-being and permanency outcomes in areas including but not limited to the following:   ‚¿	Parent engagement ‚¿	Identification and engagement of kin ‚¿	Visiting ‚¿	Concurrent planning ‚¿	Adoption ‚¿	Working with older youth ‚¿	Working with parents/children with mental illness and/or developmental disabilities ‚¿	Trial/Final Discharge	Facilitate peer technical assistance ‚Å“matches‚ between foster care agencies.  	Research evidence-based and promising practices that inform technical assistance approaches and information shared with the provider agencies, key stakeholders, and divisions within ACS. 	Collaborate with FPS program areas and ACS PPM Division to inform existing and proposed policies.	Provide support, guidance and technical assistance to the provider agencies on new policies issued by OCFS and ACS 	Produce reports on technical assistance efforts, challenges and successes.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</si>
  <si>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</si>
  <si>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ACS is establishing a new case consultation function (Director of Senior Practice Consultation) within the Family Permanency Services Division to provide consultation, technical assistance and support to foster care agency staff on individual cases.   The Director of Senior Practice Consultation will be seasoned managerial level staff working directly and collaboratively with ACS‚„ contracted foster care provider agencies to deepen and strengthen agency practice resulting in improved well-being, safety and permanency outcomes for children in foster care, reduced lengths of stay and rates of re-entry into foster care.  Director of Senior Practice Consultation will be uniquely qualified to offer this assistance because of their child welfare/clinical expertise, knowledge of ACS‚„ policies, procedures and resources, and experience working with families, foster care agencies, advocates, and systems.     The Director of Senior Practice Consultations‚„ specific duties will include: 	Provide case consultation to foster care agencies to answer questions, clarify policies and procedures, and troubleshoot case practice issues.   Confer with foster care agency staff and use permanency data and other sources of information to identify categories of cases and areas of practice where foster care agencies may benefit from consultation and support.   	Act as single point of contact for the foster care agency and other child welfare system stakeholders to improve communication, efficiency and resolution of issues.  	Provide consultation that improves practices in key areas including but not limited to: family engagement, family time, concurrent planning, work with kin, KinGap, open adoption practice, older youth services, trial and final discharge.	Link foster care agencies to all available resources within ACS	Help foster care agencies interface with other agencies including OMH and OPWDD	Support communication between the foster care agency and ACS‚„ Division of Family Court Legal Services.	Coordinate as necessary with other divisions with ACS including the Division of Child Protection, Division of Preventive Services and the Division of Youth and Family Justice.	Maintain systems to track inquiries and trends 	Utilize data and other sources of information to identify categories of cases and areas of practice where foster care agency may benefit from consultation and support. 	Interface and support the work within Child Welfare Programs Family Team Conferencing Unit.	 May process critical incidents. 	Some of the positions may require after hours coverage on a rotating basis.  .</t>
  </si>
  <si>
    <t>One of the Department‚„s primary goals is to eliminate health disparities in NYC. The Bureau of District Public Health Offices (DPHO) within the Center for Health Equity aims to improve the health status of neighborhoods by targeting resources, programs, and attention to ensure that conditions for good health‚€available, sustainable, high-quality services and efficient, effective systems‚€flourish in these neighborhoods.   As a member of the Bronx District Public Health Office, the Community Outreach Analyst will provide community engagement support in promoting health equity throughout the South Bronx.  The selected candidate will perform the following duties:   	Work closely with schools, health centers, community partners and other programs to assess health needs. 	Plan and coordinate use of health data appropriate to the needs of the community partners. 	Conduct presentations and technical trainings for community partners to build organizational capacity to access, understand and use health tools.  	Engage community partners and provide them with data and other resources for improving their community‚„s health. 	Strengthening collaboration with community organizations working on improving health equity in the South Bronx. 	Present and report public health data and research findings to community partners to inform policy initiatives and programming. 	Prepare summary tables, figures, maps and draft reports to present findings to public community partners. 	Administer surveys, conduct pre- and post-tests or employ other tools to gather feedback from community partners about presentations and other activities. 	Prepare monthly, quarterly, and annual programmatic written reports, analyses, and other documents as needed.   	Represent the office at meetings and events within the Department and at local meeting.   	Support programmatic activities around healthy eating and active living. 	Perform other tasks based on the community partners need, including presentation requests.</t>
  </si>
  <si>
    <t>‚	Master‚„s degree ‚€œ 1 year of full time satisfactory experience or Baccalaureate degree and 3 years of full time satisfactory experience 	Excellent interpersonal, written and oral communication skills 	experience using Microsoft Excel, Access and Power Point 	keen ability to prioritize and handle multiple assignments  	ability to work closely with all levels of staff inside and outside the Agency 	ability to work independently and exercise a high degree of initiative to accomplish tasks and solve problems  	experience conducting trainings and presentations  	experience working with community-based organizations;</t>
  </si>
  <si>
    <t>The Mental Hygiene Division of the New York City Department of Health and Mental Hygiene (DOHMH) is responsible for policy, programs and provider oversight related to mental health; alcohol and drug use and developmental delays and disabilities.  The Office of the Executive Deputy Commissioner Provider‚„s leadership and coordination across all bureaus and offices, including   The Office of the Criminal Justice Special Advisor charged with reducing the intersection of individuals with behavioral health issues with the criminal justice system.            The Office of the Criminal Justice Special Advisor seeks three (3) Co-Response Coordinators to join a joint DOHMH/New York City Police Department (NYPD) initiative, the Mental Health Unit (MHU), which consist of  law enforcement and clinical professionals  finding  solutions for individuals with mental illness and co-occurring disorders whose inability to engage with services places them and/or the community at risk.  Staff hired will share rotational responsibility for staffing both the MHU Triage Desk and providing Community Co-Response services to address the needs of identified individuals.  The individual will:   Community Co-response:	Conduct community based outreach, with a law enforcement partner, to identified individuals.   	Provide crisis &amp; clinical assessments/ interventions in the field. 	Coordinate with community services providers to link clients to urgent and longer term  treatment services. 	Work with the FDNY-EMT and local hospitals around involuntary hospitalizations and safety issues. 	Coordinate with other collateral players, as needed.  	Collect client information necessary to track individuals. 	When appropriate, conduct follow-up to monitor an individual.    Triage desk: Manage, with law enforcement partners, incoming and outgoing real-time information   related to people possibly requiring a MHU    response.  	Coordinate deployment of co-response teams and provide support to the team as needed throughout response activities.    	Work with other City agencies,  community providers and relevant collateral contacts to coordinate appropriate responses to individuals in need at various points in the system.   	Manage all data input.</t>
  </si>
  <si>
    <t>‚	5 years direct service experience working with highly vulnerable populations, particularly the homeless, and people with health, mental health, substance abuse issues as well as families    	Experience working with Law Enforcement or other criminal justice entities 	Demonstrated knowledge and  experience with evidenced-based interventions, including engagement and rapport building with hard to reach clients, harm reduction and motivational interviewing strategies, non-violent crisis intervention techniques  	Ability to respond quickly and effectively to crisis situations  	Ability to work independently and as part of a team and exercises mature and professional judgment 	Strong communication and conflict resolution skills  	Knowledge of community-based treatment systems in NYC   	Proficient  in Microsoft Worksuite 	Flexible, adaptable and have the capability to work in a fast paced, professional environment.</t>
  </si>
  <si>
    <t>The Department of Design and Construction, Division of Program Management, Project Controls Bureau seeks to hire Project Controls Managers.  Reporting to the Director of Scheduling, with latitude for independent judgment, the Project Controls Managers ay be assigned to a portfolio of complex capital projects or may be assigned organizational level tasks within the Project Controls Unit. Responsibilities can include, but not limited to the following: develop work breakdown structure; prepare and review project schedules from project inception to construction completion, adding scheduling details and milestones as the project develops further through its life cycle; maintain necessary logic, actual and forecast dates in schedule update; review, reconcile and approve schedules between consultants, construction managers, contractors and DDC; assist Project Managers in reviewing construction contractors‚„ detailed project schedules; monitor, track, and report on progress of project schedules; prepare and maintain schedule baselines; prepare variance analysis; review change orders and maintain change order log; conduct time impact analyses; identify and advise management on various types of potential delays as well as prepare recovery schedules. They also assist with the management of enterprise level schedule and in delivery of trainings to Project Managers. Theyalso be asked to chair schedule update meetings with project management teams and update schedules real time.</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</si>
  <si>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The Clinical Director will report directly to the Assistant Commissioner for the Harlem District Public Health Office and will: 	Oversee the planning , implementation and evaluation of all Harlem DPHO clinical programs and activities including EHACE and the Asthma Initiative. 	Provide  clinical, scientific and epidemiologic guidance to all staff. 	Oversee contract administration, allocation of funds and monitoring of the budget  for EHACE and the Asthma Initiative and other clinical programs. 	Meet with senior staff to discuss status of all clinical program activities, making recommendations on administrative and operational problems and issues. 	Work with Evaluation Team to plan, coordinate  and develop clinical reports on asthma-related projects. 	Collaborate with city, state and federal agencies, community-based organizations, local stakeholders, and other experts to advance the mission of the East Harlem Asthma Center of Excellence. 	Identify and develop new funding opportunities and serve as the Principal Investigator for key grants and funding opportunities. 	Develop and maintain strong relationships with key partners  and other community based organizations and providing technical assistance regarding  EHACE and the asthma initiative.  	Identifying effective and strategic new opportunities and partnerships to enhance the expansion of the provision of health insurance enrollment services. 	May assist in the preparation of grant applications. 	Perform related tasks, as required.</t>
  </si>
  <si>
    <t>‚	Extensive clinical experience with respect to  asthma, its environmental factors and its interventions   	Clinical experience working in neighborhoods that bear a disproportionately high burden of illness and premature death   	Operational knowledge and skills in program planning, development, implementation, management and evaluation  	Ability to develop, organize and evaluate programs  	Ability to communicate  effectively in public forums  	Strong skills  in providing effective interaction with the clinical community, other governmental and health care organizations as well as local community  organizations 	Strong interpersonal skills, ability to build trust and maintain relationships with community partners 	Strong community engagement experience , highly desirable.</t>
  </si>
  <si>
    <t>The Division of Family Permanency Services (FPS) is seeking an outstanding candidate to serve as the Director of Implementation and Support   for Title IV-E Waiver Implementation. The Office Title IV-E Waiver Implementation and Monitoring provides support, guidance and technical assistance services to ACS‚„ contracted foster care provider agencies implementing the Title IV-E Waiver Demonstration Project and ChildSuccess NYC and other key stakeholders to improve safety, well-being, and permanency outcomes for children in foster care and families.    The Director will report the Assistant Commissioner in the Office of Title IV-E Implementation and Monitoring. The Director will deliver program-level technical assistance to the foster care agencies that enhances their skills and capacity to implement and deliver evidence based-practices with fidelity and in accordance with model design. The Director will also use data and other indicators to assess and monitor performance.         The Director will be part of a team of staff with the following key functions and responsibilities:  	Organize and convene evidenced-based practice implementation activities to support and guide foster care provider agencies.	Monitor foster care provider agencies‚„ model fidelity and adherence to model expectations, using data and other performance indicators. 	Develop and identify key areas where technical assistance is necessary to improve model fidelity and overall implementation processes.	Deliver technical assistance to the foster care agencies pertaining to case practice, business process and performance management. 	Deliver technical assistance to improve overall child welfare practice and safety, well-being and permanency outcomes in areas including but not limited to the following:   ‚¿	Parent engagement ‚¿	Identification and engagement of kin ‚¿	Visiting ‚¿	Concurrent planning ‚¿	Adoption ‚¿	Working with older youth ‚¿	Working with parents/children with mental illness and/or developmental disabilities ‚¿	Trial/Final Discharge	Facilitate peer technical assistance ‚Å“matches‚ between foster care agencies.  	Research evidence-based and promising practices that inform technical assistance approaches and information shared with the provider agencies, key stakeholders, and divisions within ACS. 	Collaborate with FPS program areas and ACS PPM Division to inform existing and proposed policies.	Produce reports on technical assistance efforts, challenges and successes.</t>
  </si>
  <si>
    <t>Management Information Systems (MIS)/Office of Computer Systems Services, Division of Systems Development and Programming II is recruiting for a Computer Specialist SW level I to function as a Project Leader, who will:   Develop and maintain Web-based application using ASP.net, VB.net, C#, HTML and    JavaScript; program and automate reports using SQL, SSIS, MS SQL Server, PL/SQL,     TOAD and/or SQL Developer in Oracle.    Develop training databases for new applications and enhancement; initiate pilot    implementations, configure the automation and specify the computer equipment needed.   Prepare reports that summarize the system design and enhancement and recommend    appropriate connectivity between necessary areas and provide complex technical direction    on new state of the art data processing technology.   Develop project plans including task and resource definition and participate in application    testing; develop programmer specifications; prepare project plans including task and    resource definitions.    Contribute to the overall design of the automated system and participate in application    testing; assist in the planning, coordination and execution of required hardware and software    implementation project‚„s success.</t>
  </si>
  <si>
    <t>‚  Knowledge of MS Visual studio 2012, C#.Net (Server Side Programming), JavaScript, CSS,    HTML,  Ajax, JQuery, AngularJS, Entity Framework and JSON (Client Side Programming),     Database utilizing MS SQL Server 2008, 2012, and Oracle, Reporting tool utilizing MS SQL    Reporting Services, Environment using Windows 7/10 Operating Systems.     Experience with development of customized reports and extracts of data using various    platforms at mainframe and microcomputer level.   Candidate must be in the same IT Occupational group within HRA</t>
  </si>
  <si>
    <t>‚	Strong analytic and statistical skills with experience in manipulating and analyzing data using statistical software such as SAS or SPSS; SAS preferred 	Excellent written and oral communication skills 	Ability to work collaboratively in a cross-disciplinary team environment 	Demonstrated organizational skills and detail orientation 	Expertise in epidemiological data analysis, research, and program evaluation methodologies 	Familiarity with geographical information software such as ArcMap. 	Experience with scientific writing  	Competency in Microsoft Office (Word, Excel, and PowerPoint) 	Willingness to adapt to new data structures and tackle novel problems creatively 	Working knowledge of or interest in a range of public health topics.</t>
  </si>
  <si>
    <t>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At the Mayor‚„s request, the DOHMH in collaboration with other city agencies have developed a plan to support the statewide effort to bring the number of new HIV infections in New York to no more than 750 per year by 2020.  The NYC plan to End the AIDS Epidemic draws upon the recommendations made in the Ending the Epidemic Task Force report (health.ny.gov/ete), and includes the following priorities: 1) promote education, distribution, and access to new medicines that prevent HIV; 2) expand delivery of new medicines; 3) support the social and physical health of marginalized populations, disproportionately affected by the HIV epidemic; 4) enhance care for New Yorkers with HIV; 5) use state-of-the-art science to improve HIV prevention efforts.  With fewer than 750 new infections each year, the City will experience a natural and progressive decline in the total number of people with HIV/AIDS.   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The BSTDC is seeking public health professional to serve as Social Workers.    DUTIES WILL INCLUDE BUT NOT BE LIMITED TO: 	Provide social work services in accordance with assessed needs. Conduct individual treatment sessions for patients with personal or environmental barriers, which may interfere with obtaining maximum benefits from HIV prevention or medical care. 	Provide individual counseling, crisis counseling, extended interventions (up to 12 sessions) as well as concrete social services to patients at assigned STD clinic sites. 	Conducting screenings and brief interventions for alcohol and substance use/misuse/disorders and mental health disorders; assess readiness of patients to enroll in program 	Deliver health promotion and psychoeducation to patients enrolled in program. 	Provide off site referrals to appropriate community agencies. 	Participate as a team member in conferences with other health care professionals and communicate the social, emotional and environmental barriers which may affect patients‚„ ability to respond/enroll in care.  	Document program requirements, milestones and progress in electronic medical record.</t>
  </si>
  <si>
    <t>‚	Spanish speaking applicants encouraged to apply 	Experience working with HIV patients/ADAP/insurance enrollments, racial/ethnic minorities, LGBT populations 	Experience working with an electronic medical record.</t>
  </si>
  <si>
    <t>**OPEN TO EMPLOYEES WHO ARE CURRENTLY SERVING AS PUBLIC HEALTH ADVISERS. YOU MUST CLEARLY STATE YOUR CIVIL SERVICE STATUS ON YOUR RESUME OR COVER LETTER. ALL OTHER CANDIDATES WILL NOT BE SELECTED.  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The BSTDC is seeking three public health professional to serve as Public Health Advisors. In this position, the candidate will be assigned within the STD clinic setting.    DUTIES WILL INCLUDE BUT NOT BE LIMITED TO: 	Conduct confidential interviews in order to identify and bring for evaluation and/or treatment those contact, suspects or associates at risk as well as provide education and risk reduction messages also, emergency contraction and family planning referral.  	Perform STD case management activities on designated patients in order to facilitate disease intervention; perform pouch management activities in order to expedite and ensure disease intervention for assigned patients.  	Perform confidential field investigations per bureau protocol in order to refer patients, contacts associates and suspects for exam and/or treatment.  	Maintain liaison with health care providers and others including public and private agencies to expedite the efficient follow up and treatment of patients at risk. 	Collect blood specimens for testing and performs HIV Rapid Screening test.</t>
  </si>
  <si>
    <t>‚	Special certification request: Bilingual Spanish/English 	Applicant MUST have a valid NYS Driver‚„s License and be able to operate a motor vehicle.</t>
  </si>
  <si>
    <t>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At the Mayor‚„s request, the DOHMH in collaboration with other city agencies have developed a plan to support the statewide effort to bring the number of new HIV infections in New York to no more than 750 per year by 2020.  The NYC plan to End the AIDS Epidemic draws upon the recommendations made in the Ending the Epidemic Task Force report (health.ny.gov/ete), and includes the following priorities: 1) promote education, distribution, and access to new medicines that prevent HIV; 2) expand delivery of new medicines; 3) support the social and physical health of marginalized populations, disproportionately affected by the HIV epidemic; 4) enhance care for New Yorkers with HIV; 5) use state-of-the-art science to improve HIV prevention efforts.  With fewer than 750 new infections each year, the City will experience a natural and progressive decline in the total number of people with HIV/AIDS.   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DUTIES WILL INCLUDE BUT NOT BE LIMITED TO: 	Provide direct patient care for those infected with HIV or at high for acquiring HIV. This includes taking medical history and performing physical examinations, providing diagnosis and initiating HIV therapy, PrEP, or PEP as a part of a strategy to treat individuals immediately at the time of service. 	Obtain medical and sexual history and conduct physical examinations and treatment of patients in the STD clinics; provide referrals to clinics for other services as needed. Patient management will include medication and vaccines dispensing and counseling on the prevention of STDs. 	Work closely with PrEP navigators, mental health specialists, and HIV case managers to provide comprehensive psychosocial and behavioral care. 	Adhere to Bureau Standards for productivity. 	Perform other duties as assigned by the Assistant Commissioner and the Medical Directors.</t>
  </si>
  <si>
    <t>‚	Bilingual Spanish/English 	Residency training in pediatrics, internal medicine, family practice, gynecology or in preventive medicine	Fellowship training in Infectious Diseases	Knowledge of STDs and HIV 	Experience with electronic medical records	Preferred Experience working or training in high volume primary care clinic with a diverse patient population including   racial / ethnic minorities, LGBTQ community, and Immigrants.</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</si>
  <si>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client‚„s medical situation that will enhance his or her well-being. In addition, this Agency has a legal mandate, based on Local Law 49 and the Henrietta D. versus Giuliani Federal court case, to ensure that HASA‚„s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abuse screening and treatment referrals, transportation assistance, referrals to community-based organizations, and SSI or SSD application and appeal.    HASA is recruiting for four (4) Eligibility Specialist IIIs, to function as Eligibility Workers at Grand Concourse/Crotona Center, who will:   Interview clients, verify documents, and determine continued eligibility for Public Assistance     Program which include; Income Support, Medicaid, Emergency Housing Services and     Supplemental Nutrition Assistance Program (SNAP);      Use Agency guidelines to process all housing requests for applicants, ensuring furniture,     clothing, and utilities are provided for where eligibility exits;    Authorize the initiation of legitimate payments to clients upon verifying documents and     making appropriate referrals;   Prepare daily activities report and refer case problems to appropriate agency, unit or team;   Review pertinent data from HASA databases and State Welfare Systems; and      Liaison with courts, marshals, landlords, and utility companies on behalf of clients in regard     to inquiries, dispossess, utility shut offs and funds due to these sources.</t>
  </si>
  <si>
    <t>‚  The preferred candidate will be self-motivated.  Possess strong analytical skills.  Excellent communication skills.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</si>
  <si>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Bureau of Water and Sewer Operations' Budget and Procurement Unit is seeking to hire a Procurement Analyst II, repoting to the Assistant Director of Budget &amp; Procurement, who will have a proactive role involving the capital, expense and procurement tasks that influence all BWSO divisions.  The candidate will be responsible for the following:	Procurement - Assist the capital &amp; procurement section of the Unit to development and maintain written standard operating procedures (SOP) for all capital and procurement workflow processes.	Procurement - Maintain close communication and coordination with the Deputy Chief of Capital &amp; Procurement team to ensure requests for capitally-funded projects are procured in a timely basis.	Expense - Maintain close communication and coordination with the Deputy Chief of the Expense Budget team to review, analyze and submit expense new needs and reductions for OMB submission, as well as other agency-wide budgetary exercises.	Expense - Prepare purchase orders, storehouse requisitions, and payment packages on behalf of BWSO.	Expense - Track, maintain and monitor expenditures in the City‚„s Financial Management System (FMS) and Automated Procurement Tracking System (APT)	Capital - Maintain close communication and coordination with the Director of Capital Program Management to ensure smooth workflow and requests for capital-related projects and exercises. 	Capital - Serve as the capital budget liaison between the bureau and the agency‚„s Capital Budget &amp; Management Office (CBMO) pertaining to budgetary exercises, analysis, and issues.	Overall - Remain updated and knowledgeable in citywide budget and procurement rules and regulations in order to make recommendations to bureau divisions that will enable them to meet procurement deadlines and operational needs, as well as ensure work is performed in compliance with budget and procurement rules and regulations.	Overall - Provide written and analytical reports to internal and external parties, as requested ‚€œ at times within a tight timeframe.	Overall - Assess opportunities to streamline workflow within and across functions in the Budget &amp; Procurement Unit.	Overall - May be called upon to attend meetings related to budgetary (capital and expense) and procurement issues.   We're seeking candidates who excel in building and maintaining positive and effective relationships, are result-oriented, and have strong project management and leadership skills.  Candidate should have:	Background in finance, budget, accounting	Experience and background in New York City budget process 	Strong analytical and writing skills	Strong interpersonal skills to develop and maintain productive working relationship with colleagues and staff	Commitment to meeting a high bar and a history of getting things done even in the face of obstacles	Proven track record in managing multiple projects and able to meet deadlines with short lead times	Very strong Excel and Word skills	Very organized and detailed oriented	Ability to work under pressure	Strong work ethic, dependable, high integrity, and receptive to constructive criticism	Strong critical thinking	Bachelor‚„s degree from an accredited college and minimum of 2 years in professional background/experience</t>
  </si>
  <si>
    <t>‚	Bachelor‚„s degree in the field of business, public administration, project management or similar	Experience in capital budget and contract/procurement management	Knowledge in FMS2, FMS3 and Access is a plus	Interest in public service 	Interest in the City‚„s water operations and infrastructure</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</si>
  <si>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 is seeking a Budget Analyst with analytical, problem solving and creative thinking skills, to assist in the day-to-day administration of the operating budgets.  The Budget Analyst will report directly to the Budget Director.  The Budget Analyst will often have to use independent initiative and judgment to solve problems, complete projects and meet tight deadlines. He/she will be responsible for complying with OMB requirements.    *Candidate must hold permanent Staff AnalystCivil Service Title.*	The responsibilities of the Budget Analyst may include, but not be limited to the following functions, with some latitude for independent judgment: 	Participate in cyclical OMB related technical exercises concerning budget development (including new needs, PEGs, and surplus/needs), budget modifications, and expenditure monitoring functions for the DOI budget. 	Create and maintain internal multi-year and OMB plan cycle budget constructs and track OMB budget allocations by program and funding category. 	Answer inquiries and resolve budget issues for DOI program, fiscal and audit staff. 	Maintain availability of sufficient budget funds for payments to be processed within the city-wide Financial Management System (FMS). 	Forecast expenditures and perform substantive financial analysis as needed. 	Create and produce monthly and ad-hoc financial reports, and research and develop specific agency initiatives as directed. 	Perform special projects as assigned and provide assistance to other units within Budget, as needed.	Assist the Budget Director in the preparation of the expense and capital plan documents for the Department of Investigation. 	Develop, review, and monitor cost reduction programs; analyze the policy implications of each proposal. 	Perform cost benefit analysis. 	Estimate the fiscal impact of existing or proposed operational policies.	Support administration of expense and revenue budgets by processing budget modifications, reviewing contracts, and approving hiring plans.   	Prepare technical budget documents including surplus/needs analysis and spending plans.        Prepare and present analytical reports and briefings on related programmatic and budgetary issues.	Assist with budget projections, the Spending Plan, Variance Reports, and revenue reconciliation.	Aid in the submission of the agency‚„s budget to the agency‚„s executive management team and to the Office of Management and Budget, and other oversight agencies accurately and timely.</t>
  </si>
  <si>
    <t>‚	Two years of experience in NYC government with budgeting; 	Experience with quantitative and qualitative analysis and quality assurance; 	Experience at NYC OMB;	Experience with FMS 2/3, CHRMS and Business Objects;	Interest in law enforcement operations; 	Strong written and oral communications skills;	Ability to work collaboratively with a diverse, multidisciplinary team; and,	Ability to manage multiple projects and prioritize tasks in order to meet deadlines.</t>
  </si>
  <si>
    <t>**OPEN ONLY TO EMPLOYEES WHO ARE CURRENTLY SERVING A PERMANENT STAFF ANALYST. YOU MUST CLEARLY STATE YOUR CIVIL SERVICE STATUS ON YOUR RESUME OR COVER LETTER. ALL OTHER CANDIDATES WILL NOT BE CONSIDERED. ** 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NYC Commission on Human Rights‚„ Human Capital Division is building their Human Resources department for their growing agency. We seek a Junior Human Resources Generalist to join our Human Capital team.    Senior Human Resources Generalist will report to the Director, Human Capital and provide support to the day-to-day operations of the Human Resources (HR) Department.   Job Description:   Manages the Annual and Probationary Employee Performance Evaluation Program. Prepares correspondence and tracking reports. Assists in the preparation of Tasks and Standards. Monitors probationary periods for permanent, provisional and non-competitive employees.  Serves as Financial Disclosure Liaison. Determines which employees are required to file a Conflict of Interest Board (COIB) and Department of Investigation (DOI) Disclosure Reports. Coordinates annual financial disclosure filing.  Conducts new hire pre-screening interview.  Conducts new hire orientation and CityTime training.  Creates and maintain Organizational Charts.   Updates and maintains HR Reporting (staffing, headcount roster and probationary)  Process PARs for job postings, job offers and promotions.  Maintains Training &amp; Development Tracking Log.  Tracks HR Performance Indicator Report and coordinates and tracks training and development programs/activities for staff.  Collaborates with DCAS regarding the development of civil service examinations for Department specific and City-wide titles.  Acts as Career Counselor advising employees of scheduled examinations and other career opportunities.  Assists the Director regarding matters involving employee misconduct and work performance, grievances and related labor management matters.  Assists with recruitment activities such as posting positions in NYCAPS, external sites, onboarding candidates in NYCAPS and printing/emailing resumes to hiring managers.  Perform all duties as needed to advance the work of the HR department.</t>
  </si>
  <si>
    <t>‚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people skills and leadership skills.  Familiarity with the NYCHRL.</t>
  </si>
  <si>
    <t>*** IN ORDER TO BE CONSIDERED FOR THIS POSITION CANDIDATES MUST BE SERVING PERMANENTLY IN THE TITLE OF ASSOCIATE STAFF ANALYST ***  The Department of Transportation (DOT) is seeking a Human Resources (HR) Data Analyst to work as part of the HR Analytics team within the Division of Human Resources and Facilities Management. The goal of the HR Analytics team is to develop and utilize agency-wide metrics to analyze the employee population in order to optimize DOT‚„s strategic workforce planning (succession planning, diversity/inclusion/EEO opportunities, employee engagement, talent management, etc.). As part of the team, the candidate will play an integral role in providing the key data and metrics that will help drive crucial operational decisions and shape DOT‚„s people and organizational strategy. Responsibilities include but are not limited to: statistical analysis of diverse HR parameters; retrieving and consolidating quantitative data from multiple and complex HR sources; data massaging and visualization of datasets; interacting collaboratively with end users (in HR and other divisions) to understand operational issues and provide guidance about data available to support operations; managing and assisting with functional requirements ‚€œ gathering, development, testing, implementation and support ‚€œ of various HR effectiveness projects/processes; supporting process improvement by delivering metrics for operational case development and change management efforts;  developing user friendly and interpretable reports for stakeholders; creating dashboards and predictive data models; analyzing workforce data to identify important trends and compare against current benchmarks to allow for strategic planning and to drive operational efficiencies.   The ideal candidate understands the big picture, is detail oriented, thinks critically, reasons analytically, and solves problems.</t>
  </si>
  <si>
    <t>‚	Ability to handle confidential information with discretion .	Ability to translate complex data analysis and research principles into user friendly products. Highly skilled at manipulating and managing large, complex databases, spreadsheets and queries and generating organizational metrics to assist with business decisions. Experience must include providing descriptive, correlation and other forms of analyses.	Advanced proficiency in Microsoft Office applications - Word, Excel, Access, Outlook; experience with HR information systems and reporting modules preferred.	Demonstrated ability to interface collaboratively with both internal and external partners and act as liaison when needed.	Excellent organization skills and meticulous attention to detail; process oriented; flexible and open to changing priorities and managing multiple tasks simultaneously within compressed timeframes. 	Excellent communication skills, written and oral, and interpersonal skills.	Able to work both independently and as part of a team.	Experience with New York City‚„s Human Resources information systems (PMS, CHRMS, etc.) is preferred.</t>
  </si>
  <si>
    <t>The Audit Bureau‚„s engineering division includes professionals with engineering backgrounds who conduct engineering related audits of City agencies‚„ construction and capital programs, activities, and contracts.  The Bureau is seeking a professional with experience in the fields of engineering, project or construction management for an Audit Engineer position.  Under the direction of the Audit Manager, Engineering Division, duties and responsibilities of the Audit Engineer include, but are not limited to, the following: 	Conduct research and analysis of agencies‚„ construction, capital programs, and  engineering contracts compliance; 	Assist in developing audit plans and audit programs; 	Review and conduct tests of internal controls related to project management operations; 	Ensure audit work is conducted in compliance with government auditing and professional engineering standards; 	Perform construction estimates, and review building drawings and specifications; 	Prepare audit working papers, memos, letters and draft audit reports; 	Conduct physical observation and inspections of work sites; 	Interact with senior level personnel within the City government as well as private construction firms, consultants and legal firms;  	Perform other related work and assignments as may be required.</t>
  </si>
  <si>
    <t>‚	A valid New York State Professional Engineer‚„s or Registered Architect license;	Exposure to NYC construction contracts and cost estimating; 	Excellent analytical writing, presentation, communication, and organizational skills including Microsoft Office Suite proficiency.</t>
  </si>
  <si>
    <t>‚ Under general supervision, develop drawings, specifications and estimates of quantities for major electrical engineering projects including electrical power distribution, lighting for buildings, recreation facilities, sports lighting and security, fire detection and communication systems. Manage electrical engineering projects and ensure that they remain on schedule and within budget. Prepare detailed reports on the progress of engineering projects.  When directed, manage and review consultant designs. Present projects internally and externally for project approvals.  Conduct field inspections as required before design, during design, and through construction and turnover. Research and investigate electrical systems. Collaborate effectively with other engineering trades and design units to produce comprehensive and efficient projects.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</si>
  <si>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an Electrical Engineer III - Lead Design Engineer (Power Systems), for the In-House Design Division (IHD), located in Lefrak, in Queens, NY.  BEDC‚„s IHD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direction, with very great latitude for the exercise of independent judgment or action, the Electrical Engineer III - Lead Design Engineer (Power Systems) implements capital projects at various DEP facilities through the design and construction phase by preparing engineering documents including drawings and specifications. Specific responsibilities include performing extremely complex and highly specialized engineering work and overseeing the preparation of engineering documents for design and construction of complex electrical power distribution, communication, lighting, fire safety and security systems undertaken by IHD for water supply facilities, water tunnels, wastewater treatment plants, administrative buildings and, other DEP infrastructure. Power systems distribution include, but are not limited to, low, medium and high voltage systems, electrical substations, switchgear, motor control centers and, emergency power generation systems. The Lead Design Engineer will be required to sign and seal engineering documents and review designs prepared by consultant engineers and/or oversee design staff. The Lead Design Engineer will be required to travel to job sites to perform site investigations and attend site meetings during design and construction phases of projects, as required.</t>
  </si>
  <si>
    <t>‚ Experience in the planning, layout and details of contract drawings, specifications, shop drawing review, field inspections and investigations.  Experience in the design of low, medium and high voltage electrical distribution systems, electrical substations, switchgear, motor control centers and emergency power generation systems for water and wastewater facilities.  Experience in the design of communication, lighting, fire safety and security systems for water and wastewater facilities.  Experience with electrical power distribution system design software applications.  Knowledge of current NYC Building Code, NYCEC, NEC, FDNY, NFPA, IEEE, UL, ANSI, and other related Codes &amp; Standards, including CSI Standards.  Experience in the application of code requirements and preparation of technical reports.  Proficiency in AutoCAD, lighting design software and Microsoft Office suite.  Excellent leadership, communication and writing skills.</t>
  </si>
  <si>
    <t>A valid New York State Professional Engineer‚„s License. Current New York State registration as a  Professional Engineer must be maintained for the duration of your employment.  A Motor Vehicle Driver‚„s License valid in the state of New York may be required for some assignments. Employees must maintain this license for the duration of their employment.</t>
  </si>
  <si>
    <t>**OPEN TO PERMANENT ASSOCIATE STAFF ONLY. YOU MUST CLEARLY STATE YOUR CIVIL SERVICE STATUS ON YOUR RESUME OR COVER LETTER.  ALL OTHER CANDIDATES WILL NOT BE CONSIDERED.    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At the Mayor‚„s request, the DOHMH in collaboration with other city agencies have developed a plan to support the statewide effort to bring the number of new HIV infections in New York to no more than 750 per year by 2020.  The NYC plan to End the AIDS Epidemic draws upon the recommendations made in the Ending the Epidemic Task Force report (health.ny.gov/ete), and includes the following priorities: 1) promote education, distribution, and access to new medicines that prevent HIV; 2) expand delivery of new medicines; 3) support the social and physical health of marginalized populations, disproportionately affected by the HIV epidemic; 4) enhance care for New Yorkers with HIV; 5) use state-of-the-art science to improve HIV prevention efforts.  With fewer than 750 new infections each year, the City will experience a natural and progressive decline in the total number of people with HIV/AIDS.   Under the supervision of Regional Manager, but with wide latitude for individual judgment and initiative the Line Area Managers will be responsible for the implementation of the Bureau of STD Control‚„s disease intervention and prevention mission assuring that Bureau goals and objectives are obtained within assigned catchments area.  DUTIES WILL INCLUDE BUT NOT BE LIMITED TO: 	Daily administration of line area clinics(s) and test sites(s).  	Monitoring of patient flow activities appropriate distribution of work assignments, and completion of required daily activities as directed by the Bureau. 	Assuring that disease intervention and prevention activities are in line with Bureau requirements.  	Assuring that clinic and test operations follow regulatory requirements including New York State Article 28 guidelines. 	Responsible for personnel related activities with line areas, including time and leave oversight.   	Supervision and evaluation of staff, assuring adequate staffing on line areas, assessing personnel needs, participating in hiring and training and counseling staff on disciplinary matters as necessary. 	Developing, implementing and evaluating policies and procedures to achieve the Bureau‚„s short and long terms goals and objectives. 	Planning activities consistent with the Bureau‚„s mission and overall disease control efforts.  	Maintaining, collecting and analyzing relevant statistical data in order to assist the Bureau development and implement program goals.  	Managing of other personnel services (OTPS) for line area.  	Assuring adequate distribution of supplies, inventory control and submission of all required reports. 	Collaborating with Community based organizations to identify and solve STD related problems.</t>
  </si>
  <si>
    <t>‚	Strong organizational and administrative skills;  ability to multitask 	Excellent interpersonal and oral, written communication skills 	Bilingual Spanish/English preferred.    228927</t>
  </si>
  <si>
    <t>*** IN ORDER TO BE CONSIDERED FOR THIS POSITION CANDIDATES MUST BE SERVING PERMANENTLY IN THE TITLE OF HIGHWAY TRANSPORTATION SPECIALIST ***  Under general supervision in the Plan Examination unit, the successful candidate will be required to review engineering drawings for transformer vaults and building vaults installation or repair of such vaults in the City‚„s ROW.  Review land contour development plans to ensure there is no interference or obstruction with water courses.  Review engineering plans with the purpose of granting construction permits for various sidewalk and roadway projects; analyze completeness of submitted paperwork in compliance with DOT Highway Rules requirements and in accordance with Department codes and regulations.  Make routine site inspections to ensure conformance with approved plans.  Schedule and attend daily meetings with customers/utility companies and prepare minutes of meetings.  Maintain computerized records of documents submitted by applicants and approved by Director; prepare weekly progress reports for the unit.  Assist the Director and Assistant Directors of the Office as required.  Perform other related duties.</t>
  </si>
  <si>
    <t>1. A master‚„s degree in transportation planning or transportation engineering; or    2. A baccalaureate degree in engineering from an accredited college and one year of full-time satisfactory experience performing technical work on highway transportation and traffic studies and area-wide traffic programs; or    3. A baccalaureate degree from an accredited college and two years of full-time satisfactory experience as described in ‚Å“2'' above; or    4. An associate degree or completion of 60 college credits from an accredited college and four years of full-time satisfactory experience as described in ‚Å“2'' above; or    5. A four-year high school diploma or its educational equivalent and six years of full-time satisfactory experience as described in ‚Å“2'' above.    SPECIAL NOTE    In addition to meeting the minimum Qualification Requirements above: To be assigned to Assignment Level II, the candidate must have an additional year of experience as described in the ''''Qualification Requirements'''' listed under ''''2'''' above.    SPECIAL NOTE    In addition to meeting the minimum Qualification Requirements above: To be assigned to Assignment Level III, the candidate must have an additional  two years of experience as described in the ''Qualification Requirements'' listed under ''2'' above.''</t>
  </si>
  <si>
    <t>‚ Strong hands-on administration experience on Windows 2012 server- Forest, Domain trust, AD, DFS, DNS, WINS, DHCP, Group Policy, Distribution lists, Windows folder security, and IP filter. Expert level knowledge at Active Directory LDAP service, shell scripting, Certificate services (PKI), AD Site Topology - all under a multi-site multi-domain Windows 2012 environment. Strong troubleshooting skills in a Windows 2012 environment - Event log analysis, installation and administration of Windows Server 20 12, including user setup and defining roles, performance tuning, backup and restore, security monitoring, registry and AD scripting. Heavy Root Cause Analysis. Ability to work well with your supervisor, other departments, agencies, and technical support staff. This includes the ability to clearly document and explain problems, as well as work with others to resolve software defects. Working knowledge of TCP/IP protocol. Ability to plan, manage time according to schedules, and provide status updates required. Ability to quickly learn new tools and resolve issues using all available resources. Experience in the administration of Windows 2008/2012 server: Experience in the administration of MS Exchange 2013 Enterprise. Strong interpersonal skills and ability to work well in a team environment. Has the ability to be self motivated and find answers on his/her own. MCSE certified in Windows 2008 or Windows 2012 is desired. Additional Knowledge in Netbackup, Blackberry, HP printer server, Solarwind, is a plus. Weekend work is required. Previous experience working with an enterprise wide, large scale environment. Experience working with PeopleSoft Implementations in a government or civil service environment. Excellent Communications skills (Oral and written), interpersonal, and organizational skills. Experience working within a matrix environment.</t>
  </si>
  <si>
    <t>Monday ‚€œ Friday, 9am to 5pm.</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</si>
  <si>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Office of Organizational &amp; Professional Development is the first of its kind unit at the Department of Information Technology &amp; Telecommunications, New York City‚„s cutting-edge technology agency.   The team is expressly dedicated to identifying and delivering programs and initiatives that will enhance DoITT‚„s human capital capacity and effectiveness. The OrgDev Strategist will work closely with executive leadership to increase employee engagement by developing and executing strategies to achieve one of the Commissioner's top priorities---creating a work environment known for attracting, developing and retaining top notch talent to deliver best-in-class IT services.  The successful candidate will serve as an Organizational Development Strategist reporting to the Organizational &amp; Professional Development unit. Responsibilities will include: Proactively engage with agency leaders to identify ongoing challenges to engagement and formulating recommended solutions;Manage projects advancing the Commissioner 's professional development goals for all DoITT staff;Lead succession planning initiatives;Define project workflows, manage resources, and prioritize responsibilities and tasks in order to deliver quality and timely results;Collect and analyze workforce data to help the organization gain actionable insights about improving employee engagement, shaping a high-performance culture, and achieving optimal returns on talent investments;Build relationships internally and collaborating effectively on cross-functional teams;Seek diverse views to encourage improvement and innovation;Create approaches for change management and executing culture change strategies;Conduct job analyses and use data to create career models;Provide coaching and mentoring to individuals and teams;Perform special projects and initiatives as assigned.</t>
  </si>
  <si>
    <t>‚        In depth understanding of Property Management operations and processes (including maintenance, annual reviews, transfers, rent collection, etc.)        Experience managing projects, working effectively in a high volume and high pressure environment.        Excellent verbal and written communication skills.        Excellent conceptual, organizational, and analytical skills.        Ability to manage complex workload and prioritize when tasked with multiple assignments under stringent deadlines.        Strong interpersonal skills and ability to interface with all levels of staff and external contacts.        Ability to handle sensitive information and deal with complex issues.</t>
  </si>
  <si>
    <t>NYCERS IT/Business Solutions Development is seeking a highly proficient technical writer, with a broad scope of independent initiative and judgment, responsible for working with the design and implementation team to help them architect custom applications that supports the business.  This will include functional design and documenting of mainframe and web-based applications using Java, JSP, Cobol, DB2, MS-SQL and .NET technologies. Works with development team to resolve issues associating to stakeholder‚„s business rules, operation‚„s specifications, and interface specification solutions as the initiation point for new technology request.</t>
  </si>
  <si>
    <t>** OPEN ONLY TO EMPLOYEES WHO ARE CURRENTLY SERVING A PERMANENT PRINCIPAL ADMINISTRATIVE ASSOCIATES.  YOU MUST CLEARLY STATE YOUR CIVIL SERVICE STATUS ON YOUR RESUME OR COVER LETTER.  ALL OTHER CANDIDATES WILL NOT BE CONSIDERED.  The Division of Family and Child Health (DFCH)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Bureau of Administration. The vision of the DFCH is that every child, woman, and family has the opportunity and is empowered to reach their full health and development potential.  DUTIES WILL INCLUDE BUT NOT BE LIMITED TO:  Serve as the main support for all related personnel actions for DFCH in Central HR.  Process, review and follow up on actions in the agency‚„s Personnel Action Tracking System (PATS), Coordinate the revision of DFCH‚„s job postings and work with their Hiring Mangers to make necessary changes prior to posting on paid job sites.  Work with the Compliance Unit to process all pending actions and assist in reaching out to candidates to expedite the onboarding process.  Assist Hiring Managers in downloading resumes for their review and selection and expedite the submission from DFCH to Central HR for qualifying.  Assist with the setting up of job fairs and interviews for mass hiring events for DFCH.  Assist HR‚„s efforts in recruitment, on boarding, professional development, staff retention and other personnel activities as needed.  Provide routine updates and follow up on all pending personnel actions and assist Central HR in expediting the processing and onboarding of all personnel.  Participate in all meetings between Central HR and DFCH.</t>
  </si>
  <si>
    <t>‚ Ability to multi-task, work under pressure and is detail-oriented   Superior organizational and interpersonal skills Knowledge of the City of New York‚„s Civil Service Rules and Regulations, New York City Collective Bargaining Law Advanced training and skill in personnel administration  Ability to exercise independent judgment appropriately  Excellent research, written and communication skills  Knowledge of Microsoft Excel and Word.</t>
  </si>
  <si>
    <t>The Workforce Development Division is dedicated to improving the economic mobility of all New Yorkers through the delivery of quality employment and training services.   The Workforce Development Division manages the WIOA- funded adult workforce development system in NYC (one of the largest in the country).  SBS operates a network of 21 Workforce1 Career centers across the five boroughs and invests in occupational skills training for over 4,000 New Yorkers annually.  In support of  Mayor de Blasio's workforce development strategy, Career Pathways: One City, Working Together, SBS is also expanding Industry Partnerships, significantly increasing investments in training New Yorkers and supporting HireNYC a new set of policies that require companies doing business with the City to move New Yorkers to the front of the hiring line.  The New York City Department of Small Business Services is seeking a Deputy Commissioner to oversee the Workforce Development Division.  Lead and manage Workforce Development division (currently 100+ full-time staff in 4 Division units) to ensure successful service delivery and fulfillment of program objectivesGuide senior leadership and staff in implementing Division‚„s strategic plan by developing, executing, evaluating, and making recommendations on programmatic, operational, and technological initiativesSet Division policies and define Division objectives and initiatives by leading strategic planning process and analyzing performance indicators  Develop and maintain relationships with Mayoralty, City agencies, other government entities,  community organizations, and industry associationsOversee City‚„s Workforce1 Career Center system, Industry Partnerships and occupational skills training programsLead preparation of and deliver external communications, including testimony at public hearings, and content for public speaking engagements, panels, and training sessions</t>
  </si>
  <si>
    <t>‚A masters degree from an accredited college in business, public administration, public policy, public policy, urban affairs, finance, economics, or a related field plus 10+ years satisfactory full-time professional experience in : business administration, law, public market operations, government contracting, urban planning, finance, grant administration, program management, service delivery, or economic development. ORA baccalaureate degree from an accredited college in business or related field. Plus 12+ years of satisfactory full-time professional experience in program management, service delivery or economic development</t>
  </si>
  <si>
    <t>‚Exceptional leader with a proven track record in workforce development, operations, program management and service delivery Significant knowledge of adult learning principles and occupational skills trainingSignificant experience working with industry and employers.Experience directing large systemsExperience managing senior staff Knowledge of New York City labor marketExcellent interpersonal, organizational, strategic thinking and quantitative/qualitative skills.Strong communications, presentation and writing skills.Ability to manage teams; implement change management processesKnowledge of government procurement principles, rules and implementation.</t>
  </si>
  <si>
    <t>The Bureau of Chronic Disease Prevention and Tobacco Control spearheads programs and initiatives to reduce the burden of chronic diseases by addressing underlying risk factors, such as poor nutrition, physical inactivity and tobacco use. The Bureau aims to reduce the leading causes of preventable deaths through innovative environmental and systems changes and groundbreaking policies that promote healthy eating, physical activity, and tobacco control. The Bureau, which is part of the Division of Prevention and Primary Care, achieves its goals through implementing neighborhood and population-level programs with an emphasis on policy, systems and environmental changes, especially those that promote healthy choices.   We are looking for a highly motivated and productive public health professional to be a part of an internationally-renowned bureau.    Reporting to the Assistant Commissioner in the Bureau of Chronic Disease Prevention and Tobacco Control, the primary focus of the Director of the Worksite Wellness Program will be to lead the development of a new initiative that will introduce innovative, evidence-informed worksite wellness programming within the DOHMH; that will provide technical support for the spread of worksite wellness programming throughout City Government; and that will promote engagement in worksite wellness programming across other NYC-based employers.  Duties will include:   Oversee the design and management of the technical and clinical aspects of a worksite wellness program at the NYC Health Department with a focus on prevention.  Support program implementation through collaboration with the DOHMH‚„s Division of Administration/HR.     Advise and oversee research on the health and economic impact of worksite wellness policies and interventions including documenting best practices and return on investment.  Develop and oversee evaluation strategies for the worksite wellness program activities.  Provide technical support for the spread of worksite wellness programming to other city agencies through collaboration with the City‚„s Office of Labor Relations, and promote a culture of worksite wellness across the city.    Provide clinical oversight for a smoking cessation program available for all City employees.  Provide content expertise in the areas of nutrition, physical activity and obesity for the Health Eating and Active Living  Programs.  Identify and develop opportunities to expand programming through collaboration with internal and external partners on research and by engaging in funding raising/grant writing.  Manage unit staff and process; develop and manage annual budgets and operational requirements including.  Publish reports and peer-review manuscripts.  Represent the bureau and the Health Department when giving presentations as an invited speaker.  Participate in the Health Department‚„s emergency response activities to a citywide or large-scale public health emergency. Review clinical and scientific literature to further programmatic, policy, and media work to ensure clinical and scientific accuracy.</t>
  </si>
  <si>
    <t>‚	Minimum of 5 years‚„ experience working in the health insurance field with expertise about public health insurance programs and managed care benefit design structures and strategies 	Understanding of private health insurance sector operational structures and product design 	Understanding of NY state oversight of the health insurance sector, including the Department of Financial Services and the NY State of Health Marketplace, as it relates to health insurance benefit design 	Expertise regarding the health insurance companies that offer products in the NYC market, including Medicaid Managed Care, Medicare Advantage and commercial products. 	Experience managing multi-faceted projects and creating work plans 	Superior project management skills, highly organized and detail-oriented 	Successful experience working within tight timelines 	Proficient in Microsoft Word, Excel, PowerPoint and Outlook.</t>
  </si>
  <si>
    <t>‚ Ideal candidate must be able to climb ladders and work in confined spaces, work in high altitudes (building roofs) in order to perform water testing  Knowledge of water sampling and testing equipment  Pass medical clearance and FIT testing for wearing proper PPE respirators and must complete and pass Agency required trainings and be in compliance with position related certificates and licenses.</t>
  </si>
  <si>
    <t>**Civil Service Title: ADMINISTRATIVE PUBLIC INFORMATION SPECIALIST, M-01  The Bureau has created and implemented programs  and policies with national and international impact through multi-sectoral approaches including policies to reduce youth access to tobacco, such as a law raising the minimum age of purchase to 21 years and a law prohibiting the use of coupons to purchase cigarettes; a Mayoral Executive Order to incorporate Active Design principles in to City construction projects; the creation of healthy food standards for government agencies; the restriction of trans fat in restaurant food; the requirement to post calorie labels in chain restaurants; and the development of a national framework to reduce sodium in foods through the voluntary National Salt Reduction Initiative.  The Bureau works with the agency‚„s Bureau of Communications to develop, place, and assess media campaigns that has resulted in television and print media that have been used widely by other jurisdictions.  The Director of Communications and Partnerships specific duties will include:  	In collaboration with the Health Department‚„s central communications staff, oversee and manage planning, development, focus group testing and disseminating all media, including TV, radio, print, internet, social media. 	Oversee the qualitative research and media messaging testing for the bureau. 	Use both qualitative and quantitative data from multiple sources to inform communications strategic planning. 	Oversee the research and manage the data used for the development and delivery of multiple educational activities to targeted audiences, such as health care providers and tobacco retailers. 	Develop and oversee strategies to generate earned media, including drafting press releases to promote the data and programmatic work of the bureau. 	Supervise, mentor and provide career development for a staff of approximately 10, including 5 direct reports oversee Health Media &amp; Marketing, Online Communications, Tobacco Education, Strategic Relations, and Public Health Detailing. 	Represent the Agency at forums, conferences, and meetings with governmental and non-governmental health agencies, private corporations and community-based organizations. 	Manage and cultivate relationships and collaborations with partners, including community-based organizations, hospitals, advocacy organizations, researchers and other public health organizations.</t>
  </si>
  <si>
    <t>‚	Strong experience in health communications, including developing and implementing a comprehensive annual communications strategy incorporating paid, social and earned media components 	Strong experience in tobacco control and chronic disease prevention is a plus.</t>
  </si>
  <si>
    <t>A minimum of ten years‚„ experience in environmental subsurface investigations and hazardous materials management, specifically Phase I and Phase II Environmental investigations, Infrastructure Corridor Assessments, spill closure, HASP, SAMP, MHP and RAP and the requirements of SEQR/CEQR &amp; ULURP process.</t>
  </si>
  <si>
    <t>‚	Effective communication and interpersonal skills; proficiency in internet usage and Microsoft Office (Word, Excel and Outlook); 	Board Certification in Pediatrics or Adolescent Health;  	Master‚„s Degree in Public Health (MPH).</t>
  </si>
  <si>
    <t>You can submit your CV and cover letter online at https://a127-jobs.nyc.gov/ or use  the Quick Search by entering the Job ID number 226992  or using the Keywords City ‚Å“City Medical Specialist.‚  Please note:  only those candidates under consideration will be contacted.  Thank you for your interest in working for the NYC Department of Health and Mental Hygiene.   **FOR MORE INFORMATION, PLEASE CALL Dr. GREER  AT 347-396-4734.</t>
  </si>
  <si>
    <t>‚ Under supervision, write and update specifications for construction work in industry standard format (CSI). Proofread specifications prepared by engineers and architects. Review specifications, drawings and project manuals prepared in-house and by consultants and other City, State and Federal Agencies, for completeness, accuracy and compliance with Parks‚„ policies and procedures. Develop and maintain a library of commonly used architectural and building system specifications. Collaborate with individual project design teams to develop elegant, durable and efficiently designed projects. As directed, research technical materials and products for potential specification. Regularly meet with construction staff and monitor change order occurrences to identify potential areas of specification improvement. Actively contribute to the development of policies, procedures, systems and standards at the Capital Division to improve efficiency and predictability in the bid and construction process.</t>
  </si>
  <si>
    <t>The Department of Design and Construction seeks to hire an ADA Auditor to work within Quality Assurance and Construction Safety. The selected candidate is directly responsible for all ADA related aspects of  DDC‚„s public building related construction quality assurance programs. The Quality Assurance ADA Compliance Unit is responsible for performing comprehensive construction quality assurance audits, relative to The Americans With Disabilities Act, at DDC capital construction jobsites with a focus on the design, renovation and building of: libraries, museums, transportation facilities, health centers, tuberculosis clinics, day care centers, senior centers, fire houses, emergency medical stations, courts, correctional facilities, juvenile detention centers, police precincts, schools, and other buildings that City agencies need in order to serve the public. The ADA Auditor‚„s responsibilities include facilitating, implementing, managing and enforcing of all DDC construction quality assurance programs, policies and procedures, with a strict emphasis on complying with The Americans with Disabilities Act. The ADA Auditor will report directly to the Senior ADA Auditor of the Quality Assurance &amp; Construction Safety Bureau and interface through him/her on all aspects of this position.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</si>
  <si>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a Civil Engineer Level II for the In-House Design Division (IHD), located in LeFrak, Queens, New York City.   BEDC‚„s IHD Division consists of ten engineering sections corresponding to the respective engineering functions they perform. This includes the Architectural, Civil, Structural, Process Mechanical, HVAC, Water Tunnel Structural, Water Tunnel Mechanical Systems, CAD, Electrical, and Quality Assurance sections. Each engineering section prepares design and construction documents including engineering plans and specifications for the construction of water supply, sewer and wastewater treatment infrastructure which are of the highest priority for the Agency. Under the jurisdiction of BEDC‚„s IHD Division, the Civil Section is responsible for creating sustainable civil engineering designs for capital improvement projects that, in conjunction with other engineering disciplines, develop and shape DEP‚„s public infrastructure, and assist in the continued operation and maintenance of an exemplary water supply, wastewater conveyance and treatment system to protect New York City‚„s public environment.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erosion and sedimentation control, and storm water management. The Civil Section also continuously coordinates with other disciplines including land surveying, geotechnical, structural, mechanical, architectural, and electrical throughout the entire design process.  The Civil Engineer (Lead Designer) will be assigned to the bureau‚„s IHD Division. The selected candidate will serve as the Lead Designer, and be responsible for the implementation of capital projects through the design phase by preparing engineering documents including drawings and specifications for large, complex projects for water supply and wastewater facilities. Tasks also include preparing said engineering documents for civil site development of water supply facilities, water tunnels, wastewater pumping stations, wastewater treatment systems, and other miscellaneous facilities.   As Lead Designer, the candidate will be responsible for the review of geotechnical reports and surveys; and engage in or supervise the complex research, investigations, studies or examinations related to the engineering functions or activities. Other responsibilities may include the preparation or review of other engineering discipline aspects of the basic design plan and the preparation </t>
  </si>
  <si>
    <t>‚ Essential Skills: Experienced in the planning, layout and details of contract drawings, specifications, shop drawing review, field inspections and investigations.    Intermediate/Advanced Computer software skills in using Civil 3D and Microsoft Office Suite (Word, Excel &amp; PowerPoint)  Experienced in the design of site plans, piping plans, grading and drainage plans, and stormwater management for facilities during and post construction.   Experienced in the application of code requirements, standards for design and construction, and preparation of technical reports, related design software applications, excellent communication skills, writing skills and leadership skills.</t>
  </si>
  <si>
    <t>This position offers the interested physician the opportunity to help address the clinical and public health needs of adolescents in NYC high schools.  The physician will work with the innovative Connecting Adolescents to Comprehensive Health Care (CATCH) Program, which provides select reproductive health services to adolescents in select NYC high schools.  In addition, the physician will provide medical care and public health services through additional programs offered to adolescents by the Office of School Health.     The Office of School Health (OSH) is a joint program of the Department of Health and Mental Hygiene and the Department of Education responsible for promoting the health of the 1.3 million school children enrolled in approximately 1,800 public and non-public schools in New York City. This is achieved through a combination of public health initiatives, case management, education and direct clinical services. School physicians have been serving the students of NYC for over a century.  For additional information regarding the role of the school health physician, please refer to the AAP Policy Statement http://pediatrics.aappublications.org/content/pediatrics/131/1/178.full.pdf .  Under the supervision of the High School Supervising Physician, the Adolescent School Health Physician‚„s responsibilities will include but are not limited to: 	Provide CATCH reproductive health services in select high schools.  	Perform mandated physical examinations (New Admission Exams, Sports Physicals, and Working Paper Physicals). 	Function as a liaison for students with community health providers to resolve medical issues that affect school performance. 	Support the development and implementation of initiatives that promote positive health behaviors and reduce high risk behaviors in the adolescent population. 	Serve as a consultant to the school nurse and administration on school related health concerns. 	Provide clinical assistance in the event of an environmental or communicable disease occurrence. 	Function as a liaison for students with community health providers to resolve medical issues that affect school performance. 	Support all medical initiatives established by the Office of School Health, e.g., programs and protocols in asthma, reproductive health, obesity and diabetes.    	Maintain good public relations and communicate effectively within the school community and community-based organizations. 	Keep abreast of health management policy statements and emerging clinical research related to school health. 	Participate in OSH research activities. 	Work within the mandates, policies and protocols of the Office of School Health. 	Attend all mandated DOHMH and OSH trainings. 	Attend all program meetings and Continuing Medical Education Classes provided by the Office of School Health.</t>
  </si>
  <si>
    <t>‚	Effective communication and interpersonal skills; proficiency in internet usage and Microsoft Office (Word, Excel and Outlook)  	Board Certification in Pediatrics or Adolescent Health  	Master‚„s Degree in Public Health (MPH).</t>
  </si>
  <si>
    <t>You can submit your CV and cover letter online at https://a127-jobs.nyc.gov/ or use  the Quick Search by entering the Job ID number 227045 or using the Keywords ‚Å“City Medical Specialist.‚  Please note:  only those candidates under consideration will be contacted.  Thank you for your interest in working for the NYC Department of Health and Mental Hygiene.   **FOR MORE INFORMATION, PLEASE CALL Dr. GREER  AT 347-396-4734.</t>
  </si>
  <si>
    <t>PREFERRED SKILLS  Must have experience in data entry and be familiar with Microsoft word and other office computer programs.  Must be detail oriented.  Have good organizing skills and ability to follow through on tasks, reliable and punctual.  Adhere to strict data confidentiality. Must be highly organized and possess excellent oral communication and interpersonal skills.  SPECIAL NOTE  1. Selected candidates will be required to provide a DNA sample by swabbing. 2. This position has been identified as ‚Å“essential.‚ During ALL weather &amp; emergency  events, ‚Å“essential‚ positions may require 24-hour availability</t>
  </si>
  <si>
    <t>The Office of School Health (OSH) is a joint program of the Department of Health and Mental Hygiene and the Department of Education responsible for promoting the health of the 1.3 million school children enrolled in approximately 1,800 public and non-public schools in New York City. This is achieved through a combination of public health initiatives, case management, education and direct clinical services. School physicians have been serving the students of NYC for over a century.    For additional information regarding the role of the school health physician, please refer to the AAP Policy Statement  http://pediatrics.aappublications.org/content/pediatrics/131/1/178.full.pdf .  Under the supervision of the Deputy Medical Director, the Supervising Medical Doctor‚„s responsibilities will include but not be limited to:  	Supervise School Health Physicians. 	Work within the mandates, policies and protocols of the Office of School Health (OSH). 	Attend to the health needs of designated school community. 	Utilize the Automated Student Health Record (ASHR) to maintain accurate student health records. 	Serve as a consultant to the school nurse and school administrative staff regarding school related health concerns. 	Support the development of school educational and prevention programs promoting the health and wellness of students. 	Provide clinical assistance in the event of an environmental or communicable disease occurrence. 	Function as a liaison for students with community health providers to resolve health issues that affect school functioning.  	Maintain good public relations and to communicate effectively within the school community. 	Support all medical initiatives put forth by the Office of School Health, e.g. Asthma, Reproductive health, Obesity and Diabetes Initiatives. 	Keep abreast of health management policy statements and emerging research within the health community affecting school health.  	Participate in School Health research activities and attend mandated DOHMH and Office of School Health training. 	Attend all program meetings and Continuing Medical Education classes provided by the Office of School Health.</t>
  </si>
  <si>
    <t>‚	Experience with clinical and/or administrative supervision of physicians 	Effective communication and interpersonal skills; proficiency in internet usage and Microsoft Office (Word, Excel and Outlook) 	Board Certification in Pediatrics or Adolescent Health  	Master‚„s Degree in Public Health (MPH).</t>
  </si>
  <si>
    <t>You can submit your CV and cover letter online at https://a127-jobs.nyc.gov/ or use the Quick Search by entering the Job ID 227001 or using the Keywords ‚Å“City Medical Specialist.‚  Please note:  only those candidates under consideration will be contacted.  Thank you for your interest in working for the NYC Department of Health and Mental Hygiene.   **FOR MORE INFORMATION, PLEASE CALL Dr. GREER  AT 347-396-4734.</t>
  </si>
  <si>
    <t>The Office of School Health (OSH) is a joint program of the Department of Health and Mental Hygiene and the Department of Education responsible for promoting the health of the 1.3 million school children enrolled in approximately 1,800 public and non-public schools in New York City. This is achieved through a combination of public health initiatives, case management, education and direct clinical services. School physicians have been serving the students of NYC for over a century.    For additional information regarding the role of the school health physician, please refer to the AAP Policy Statement  http://pediatrics.aappublications.org/content/pediatrics/131/1/178.full.pdf .  Under the supervision of the Deputy Medical Director, the Supervising Medical Doctor‚„s responsibilities will include but not be limited to:  	Supervise School Health Physicians. 	Work within the mandates, policies and protocols of the Office of School Health (OSH). 	Attend to the health needs of designated school community. 	Utilize the Automated Student Health Record (ASHR) to maintain accurate student health records. 	Serve as a consultant to the school nurse and school administrative staff regarding school related health concerns. 	Support the development of school educational and prevention programs promoting the health and wellness of students. 	Provide clinical assistance in the event of an environmental or communicable disease occurrence.	Function as a liaison for students with community health providers to resolve health issues that affect school functioning.  	Maintain good public relations and to communicate effectively within the school community. 	Support all medical initiatives put forth by the Office of School Health, e.g. Asthma, Reproductive health, Obesity and Diabetes Initiatives. 	Keep abreast of health management policy statements and emerging research within the health community affecting school health.  	Participate in School Health research activities and attend mandated DOHMH and Office of School Health training. 	Attend all program meetings and Continuing Medical Education classes provided by the Office of School Health.</t>
  </si>
  <si>
    <t>You can submit your CV and cover letter online at https://a127-jobs.nyc.gov/ or use  the Quick Search by entering the Job ID number 227067 or using the Keywords ‚Å“City Medical Specialist.‚  Please note:  only those candidates under consideration will be contacted.  Thank you for your interest in working for the NYC Department of Health and Mental Hygiene.   **FOR MORE INFORMATION, PLEASE CALL Dr. GREER  AT 347-396-4734.</t>
  </si>
  <si>
    <t>‚ Under supervision, perform landscape architectural work of moderate difficulty and responsibility for our Capital Projects division. Prepare landscape architectural contract drawings, specifications and estimates of quantities. Investigate and propose solutions to problems of grading, spatial organization and site utilization. Examine consultant contract drawings, specifications, and construction estimates; and submit reports. Develop landscaping maps and data for existing conditions and for new or proposed additions or changes. Assess and monitor progress of construction by reviewing and approving shop drawings and resolving design conflicts. Conduct site inspections for quality assurance.</t>
  </si>
  <si>
    <t>1. A Bachelor‚„s or Master‚„s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</si>
  <si>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A Motor Vehicle Driver License valid in the State of New York. This license must be maintained for the duration of employment.  Knowledge of AutoCad, SCADA, BMS/BAS systems. Familiarity of network based Video Surveillance systems (Cameras, NVR‚„s, Axis, Genetec). Ability to read and interpret electrical, mechanical and technical diagrams / drawings. Strong skills in the operation and configuration of Windows PC‚„s; knowledge of Windows 7. Experience with MS-Office app‚„s (Word, Excel, Visio, Project). Strong organizational, oral and written communications / analytical skills. Strong leadership, customer service and communications skills. Solid interpersonal skills and team orientation; excellent technical problem solving skills. Ability to set priorities and multi-task while maintaining a high level of detail and accuracy. Ability to work in a fast paced, dynamic environment with minimal directives to achieve goals. Direct Architectural/Construction/Engineering experience performing construction management and directly interfacing with contractors, owners and designers.</t>
  </si>
  <si>
    <t>The Department of Records/Municipal Archives seeks a responsible individual to join its team helping to preserve the City‚„s historical records in the Municipal Archives.  Under general supervision, with wide latitude for the exercise of independent judgment or action, performs specialized archival work including appraising digital and traditional format records for historical value (both on-site and in the field); arranging, describing, cataloging, re-housing and/or reformatting archival material according to accepted standards; and conducting research in archival records and/or assisting the public in locating and using archival material.  The Associate Public Record Officer will  have working knowledge of professional standards and emerging technologies in archival practice including working knowledge of  digitization best practices and description standards including DACS, MARC, LCSH, Dublin Core and EAD.  The Officer may also prepare and deliver lectures, conduct tours, and assist with the preparation of exhibitions and other public programs.  This position will include supervision of subordinates.  It may include performance of tasks such as data entry, and other responsibilities related to the operation of the Municipal Archives.  This position will include moving and lifting heavy over-size cartons and books within and between the Archives headquarters and off-site facilities.</t>
  </si>
  <si>
    <t>‚Excellent interpersonal, communication, and organizational skillsExperience with cataloging systems and archival discovery toolsAbility to work effectively both independently and collaboratively on multiple on-going projectsDemonstrated experience in database management and data migrationStrong computer skills</t>
  </si>
  <si>
    <t>** OPEN ONLY TO EMPLOYEES WHO ARE CURRENTLY SERVING A PERMANENT PRINCIPAL ADMINISTRATIVE ASSOCIATES.  YOU MUST CLEARLY STATE YOUR CIVIL SERVICE STATUS ON YOUR RESUME OR COVER LETTER.  ALL OTHER CANDIDATES WILL NOT BE CONSIDERED.   The New York City Department of Health and Mental Hygiene (DOHMH), a recognized leader and innovator in public health and mental hygiene services nationally and internationally, seeks a dynamic Principal Administrative Associate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Duties will include but not be limited to:  --Responsible for all scheduling needs for the Assistant Commissioner of Budget and Revenue which involves maintaining a dynamic calendar of appointments.   --Conduct special projects in coordination with Bureau units and other agency programs.  --Prepare documents/presentations by collecting information and data for use in advance preparation of reports.  --Assist with generating management reports, present findings to the Assistant Commissioner and the two Bureau Executive Directors.  --Maintain soft and hard copy filing systems.  --Perform administrative/clerical support, including answering telephones and data entry.</t>
  </si>
  <si>
    <t>The Department of Investigation‚„s Office of the Inspector General for the New York City Police Department (‚Å“Office‚ or ‚Å“OIG-NYPD‚) is authorized to investigate, review, study, audit and make recommendations relating to the operations, policies, programs and practices of NYPD, with the goal of enhancing the effectiveness of NYPD, increasing public safety, protecting civil liberties and civil rights, and increasing the public‚„s confidence in the police force.  The Director of Investigations will support the Inspector General by overseeing the Investigation unit, which conducts investigations into problems and deficiencies relating to the operations, policies, programs and practices of NYPD and provides the evidentiary foundations for OIG-NYPD‚„s reports and recommendations.    The Director of Investigations will also manage the Investigation unit‚„s complaint intake function, where members of the public can make complaints regarding police operations, policies, and other issues.  The Director of Investigations‚„ responsibilities include managing and supervising all facets of investigations, from complaint intake (if the matter arises through that mechanism) through the drafting and review of the Office‚„s investigative and other reports concerning systemic issues within NYPD.  The Director of Investigations is also expected to establish and update investigative protocols for the Office and ensure that investigators are properly trained and performing their duties in conformance with those protocols. Managing the Investigation unit‚„s staff of investigators and senior investigators is a core responsibility of the Director of Investigations position.  This includes overseeing the assignment of work, driving individual performance, and other managerial functions.  In addition, the Director of Investigations will be expected to work closely with the Policy Analysis unit to identify systemic issues and help oversee multidisciplinary teams as they conduct systemic reviews of NYPD operations.  The Director of Investigations will work closely with the Inspector General and Deputy Inspector General, and, along with the Director of Policy Analysis and General Counsel, will serve as part of OIG-NYPD‚„s executive staff.  Other responsibilities of the Director of Investigations may include:	Planning and conducting reviews, studies, and audits of NYPD operations;	Drafting and editing OIG-NYPD‚„s reports and recommendations;	Working with OIG-NYPD‚„s executive staff to develop and update OIG-NYPD‚„s policies, protocols, and priorities;	Liaising with relevant staff at NYPD (including the Internal Affairs Bureau), the Civilian Complaint Review Board, prosecutors‚„ offices, and other City and law enforcement agencies to collect evidence, manage investigations, and stay abreast of current NYPD policies, procedures, initiatives, and operations; 	Recruiting, interviewing, and supervising full-time investigators and investigative interns; and	Performing such other investigative tasks as the Inspector General deems necessary to fulfill OIG-NYPD‚„s mandate.</t>
  </si>
  <si>
    <t>The Department of Investigation‚„s Office of the Inspector General for the New York City Police Department (‚Å“Office‚ or ‚Å“OIG-NYPD‚) is authorized to investigate, review, study, audit and make recommendations relating to the operations, policies, programs and practices of NYPD, with the goal of enhancing the effectiveness of NYPD, increasing public safety, protecting civil liberties and civil rights, and increasing the public‚„s confidence in the police force.  The Executive Project Manager will support the Inspector General and Deputy Inspector General by reviewing, revising, and providing quality control for substantive policy reports produced by OIG-NYPD regarding NYPD policies, operations, and practices.  The Executive Project Manager will be responsible for working with the Inspector General, Deputy Inspector General, and assigned project leaders from the Office‚„s Investigative, Policy Analysis, and Legal units to structure, draft, and edit the Office‚„s investigatory evidence, analyses, and recommendations into crisp, focused, and cohesive reports.     Specific responsibilities of the Executive Project Manager will include: 	Ensuring that OIG-NYPD reports are written clearly, concisely, and consistent with agency style.	Providing input into the drafting of investigative plans and document requests.	Coordinating with project leaders to stay abreast of progress during the course of OIG-NYPD investigations and reviews.	Developing effective means of presenting and reporting complex information, including both quantitative and qualitative data, including by working with internal subject matter experts.	Reviewing, editing, and integrating drafts written by investigative and policy analysis staff to ensure consistency and clarity of message.	Incorporating feedback from OIG-NYPD and DOI executive leadership into document drafts.	Balancing a wide range of editorial projects with varying deadlines.	Helping to prepare project members for interviews and other investigatory activities.	Occasionally serving as a project leader over substantive reviews and investigations.	Overseeing quality control processes to verify the accuracy of data and analyses included in OIG-NYPD reports.	Performing such other tasks related to the preparation, editing, and release of investigative and policy reports, as well as to the overall functioning of the office, as the Inspector General deems necessary to fulfill OIG-NYPD‚„s mandate.</t>
  </si>
  <si>
    <t>‚	Superb writing and editorial skills, with particular emphasis on the drafting and editing of substantive investigative and public policy reports. 	Excellent organizational, project management, and people management skills, with the ability to compile information from multi-disciplinary teams ‚€œ including investigators, policy analysts, auditors, and attorneys -- and present such material in a clear, concise manner and with OIG-NYPD‚„s organizational voice.	The ability to comprehend, synthesize, and communicate complex legal issues and analytical data in a clear, effective, and compelling manner to a broad audience.	Prior substantial experience in the fields of law enforcement and/or criminal justice is strongly preferred.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</si>
  <si>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Health and Safety Unit is seeking to hire an energetic and motivated individual to join our team of professionals in their continued success to ensure and maintain a hazard-free work environment. DEP provides extensive on the job training giving employees the opportunity to gain as much knowledge possible to complete all tasks and beyond. Reporting directly to the Health and Safety supervisor, the Scientist III will be responsible for;	conducting environmental health and safety inspections to ensure that employees and facilities are operating in full compliance with Federal, State and City regulations.	preparing and submitting complete and accurate assessment reports	tracking and maintaining various environmental health and safety records	researching and reviewing Occupational Safety and Health Administration (OSHA), Public Employee Safety and Health (PESH) and other regulations and policies; 	conducting follow-up health and safety monitoring	investigating injury and illness accidents/incidents	supervising Environmental Health and Safety contractors 	facilitating the process of successfully implementing corrective actions associated with audits, accident reports, violations, etc. 	conducting job safety analyses which may include recommendations for engineering controls and personal protective equipment (PPE) 	reviewing health and safety plans	developing and assisting in the implementation of Standard Operating Procedures (SOPs)	Preparing presentations and conducting applicable employee training as required by the Bureau of Environmental Health and Safety.  This position involves a combination of both office and field work. May require working after business hours and weekends as well as in varying weather conditions. Locations vary throughout the five boroughs.  ******Must possess a motor vehicle driver license valid in the State of New York. This license    must be maintained for the duration of employment.</t>
  </si>
  <si>
    <t>The New York City Department of Health and Mental Hygiene (DOHMH), a recognized leader and innovator in public health and mental hygiene services nationally and internationally, seeks a dynamic junior level Data Analyst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The Claiming Analyst, under the Accountant Civil Service Title, will be responsible for extensive analytical, interpersonal and problem-solving skills. Applicant will be responsible for the following duties:   -	Responsible for the monitoring and tracking of Federal and State aid expenditures.  -	Work closely with internal personnel for all contract, budget and payment data.  -	Ensure all Mental Hygiene claims are efficiently processed and meet all due dates.  -	Maximize agency reimbursement by ensuring all expenditures are captured and reported accurately in claims.   -	Reconcile all DOHMH submitted claims after Federal and State approval.  -	Serve as point of contact in all communication with the three State disability offices: Mental Health, Developmental Disabilities and Substance Abuse.  -	Ensure all monthly, quarterly and annual revenue targets and goals are met.  -	Accurately analyze patterns of spending and revenue while providing management with scenario analysis and trends.   -	Identify all claiming discrepancies and disallowances while providing timely resolutions.   -	Create accurate billed receivables and appropriately realize payments in the City‚„s Financial Management System (FMS).  -	Responsible for accurately updating monthly, quarterly and year to date reports and schedules.  -	Handle Federal Salary Sharing claims and requests.  -	Ensure full compliance with all Federal, State and City policies and procedures.   -	Assist in identifying business rules for automation of Mental Hygiene claiming processes.  -	Assess existing systems capacity to adhere to Mental Hygiene reporting requirements.  -	Ensure compliance with all Agency internal and State prescribed systems for reporting including CFRS and the Aid to Locality System (ALFS).</t>
  </si>
  <si>
    <t>Knowledge of the New York City‚„s Capital Budget. Knowledge of general capital budget maintenance duties.</t>
  </si>
  <si>
    <t>Executive Director ‚€œ Technical Services</t>
  </si>
  <si>
    <t>The Department of Design and Construction, Division of Public Buildings, seeks an Executive Director to lead the Technical Services Section of the Architect &amp; Engineering Unit. The selected candidate will be responsible for overseeing the Building Assessment, Permits &amp; Approvals, and Job Order Contracting sections, and other technical and administrative staff. The candidate must exhibit leadership and managerial expertise, and must have a thorough understanding of NYC building codes, design, building construction methods, and project management. The Executive Director works in collaboration with the other A&amp;E Directors and Executive Directors; the Executive Directors is a direct report to the Associate Commissioner of Architect &amp; Engineering and must lead by example to foster the agency‚„s core values of urgency, responsiveness, service, collaboration, and mentorship.</t>
  </si>
  <si>
    <t>Join a historic effort to document the long-term health impact of exposure to the September 11, 2001 World Trade Center terrorist attacks.  The World Trade Center Health Registry follows the physical and mental health of over 71,000 rescue/recovery workers and community members who were exposed to the 9/11 attacks. Housed within the Division of Epidemiology in a renowned and dynamic agency, the Registry‚„s research guides policies concerning healthcare for those who survived the attacks.  We seek an analyst to join our talented, multidisciplinary team on studies of cancer, mortality, and hospitalizations among Registry enrollees.   The World Trade Center Health Registry‚„s Medical Surveillance and Health Promotions Unit (MSHP) seeks a City Research Scientist II with strong data management and analytic skills. The MSHP Unit identifies and investigates medical conditions that may be associated with 9/11 exposure; links enrollees‚„ records to cancer, death and hospitalization registries; conducts studies of mortality and chronic diseases among enrollees; and refers eligible enrollees to the WTC Health Program medical monitoring and treatment programs.  Working in a collaborative environment, the successful candidate will:  -	Coordinate data linkages between the WTC Health Registry and state cancer registries; the National Death Index; New York City Vital Records; New York State‚„s Statewide Planning and Research Cooperative System (SPARCS) hospital discharge database; and other sources of data. Prepare datasets for linkage, process linkage results, and determine which potential matches to accept (in collaboration with the agency‚„s IT division).  -	Maintain updated datasets containing confirmed cancer cases, deaths, and hospitalizations, and updated data documentation.  -	Participate in studies of cancer, mortality, and chronic diseases among Registry enrollees.   -Conduct data analyses. Prepare reports and presentations, including tables and figures, for scientific and public audiences.   -Participate in preparation of peer-reviewed manuscripts.  -	Explore additional sources of vital status and morbidity information that could improve the quality of the Registry‚„s data and the efficiency of matching efforts.  -	Prepare datasets to fulfill requests from Registry colleagues, collaborators, and others.  -	Maintain confidentiality of identifiable data.  -	Perform quality assurance of other analysts‚„ work.</t>
  </si>
  <si>
    <t>The Department of Design and Construction, Division of Public Buildings, seeks a Deputy Director to assist in leading the Architecture Section of the Architect &amp; Engineering Unit. The selected candidate shall supervise staff and manage the scope development, design assessment, and technical review activities for the agency‚„s capital projects portfolio and will be responsible for coordinating the work of multi-disciplinary teams within the section. The candidate shall also participate in developing design standards and guidelines; attend project and site meetings; supervise staff assignments; and perform workflow tracking and reporting. The Deputy Director reports to the Director of Architecture, in coordination with other A&amp;E Directors, Executive Directors, and Deputies, and must lead by example to foster the agency‚„s core values of urgency, responsiveness, service, collaboration, and mentorship.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</si>
  <si>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is one of three operating Bureau‚„s in the agency with a total staff of over 1,200. The bureau is responsible for the operation, maintenance and protection of the city‚„s drinking water and wastewater collection system, protection of the adjacent waterways and development of the capitol water and sewer design program. Field Operations‚„ role in the Bureau is to maintain and repair the City‚„s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selected candidate will supervise a section of several groups of technicians of various levels assigned in Field Operations. Typical tasks will include, but are not limited to: Preparing most effective routes for programmatic field inspections; Reviewing work of subordinates for quantity and quality; Preparing work schedules and progress reports; preparing and reviewing drawings and maps from data with or without sketches; reviewing and inspecting construction methods of licensed plumbers and contractors in conformance to current standards; performing field, catch basin, cross connection, relay/repair and water main and sewer; making calculations; preparing reports, memos, and correspondence; maintaining office records of drawings, plans, maps, surveys and inspection data; preparation of specifications and estimates of quantities; assist engineers in the gathering and selection of data and in the treatment of the data. Will be required to operate a Motor Vehicle.</t>
  </si>
  <si>
    <t>Qualification Requirements  For Assignment Levels I ‚€œ II  1. A four-year high school diploma or its educational equivalent approved by a state‚„s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‚Å“Special Note‚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‚€œ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‚Å“3‚ above and in ‚Å“Special Note‚ above.</t>
  </si>
  <si>
    <t>**OPEN TO EMPLOYEES WHO ARE CURRENTLY SERVING AS PUBLIC HEALTH ADVISERS. YOU MUST CLEARLY STATE YOUR CIVIL SERVICE STATUS ON YOUR RESUME OR COVER LETTER. ALL OTHER CANDIDATES WILL NOT BE SELECTED.  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At the Mayor‚„s request, the DOHMH in collaboration with other city agencies have developed a plan to support the statewide effort to bring the number of new HIV infections in New York to no more than 750 per year by 2020.  The NYC plan to End the AIDS Epidemic draws upon the recommendations made in the Ending the Epidemic Task Force report (health.ny.gov/ete), and includes the following priorities: 1) promote education, distribution, and access to new medicines that prevent HIV; 2) expand delivery of new medicines; 3) support the social and physical health of marginalized populations, disproportionately affected by the HIV epidemic; 4) enhance care for New Yorkers with HIV; 5) use state-of-the-art science to improve HIV prevention efforts.  With fewer than 750 new infections each year, the City will experience a natural and progressive decline in the total number of people with HIV/AIDS.   To aid in this effort the BSTDC is seeking a public health professional to join its team to serve as a Public Health Advisor. In this position, the candidate will be assigned within the STD clinic setting.    DUTIES WILL INCLUDE BUT NOT BE LIMITED TO: 	Oversee a caseload of STD clinic patients who are seeking HIV prevention services; ensure that the patient is connected to prevention and treatment services and the at the patient adheres to the established plan of care. 	Deliver health education and health promotion messages according to STD clinical protocols. 	Coordinate logistics for plan adherence such as appointment reminders, scheduling, medication adherence, arranging transportation and others as needed. 	Assist patients with insurance enrollment, entitlements programs, referrals to behavioral health team and outside providers as needed. 	Collaborate with STD clinic staff to identify qualified candidates for program.  	Performs rapid HIV screening and provide results and advising in a confidential manner per bureau protocol.  	Maintains liaison with health care providers and others including public and private agencies to expedite the efficient follow up and treatment of patients enrolled in program.</t>
  </si>
  <si>
    <t>‚	Bilingual English/Spanish speaking preferred 	Experience working with HIV patients/ADAP/insurance enrollments, racial/ethnic minorities, LGBT populations.</t>
  </si>
  <si>
    <t>The Department of Design and Construction seeks Program Executives to be part of a team of experienced individuals engaged in guiding capital project scope development for the Public Buildings Division. The Program Executive team will be responsible for bringing clarity to the project initiation process through well-developed planning and review of client needs and existing conditions resulting in the creation of In-house Capital Project Scope Development reports.  As part of all capital project initiations, the team will strive to engage the Mayoral ‚Å“Lenses‚ of resiliency, sustainability, growth, and equity. In this newly created unit, the team will have the authority to review and approve all project initiations and will promote and implement new procedures focused on improving capital project delivery for the Public Buildings Division.  The team will conduct surveys and interviews with client agencies, review reports and programs, and coordinate with estimators, risk analysts, and time schedulers. In addition, the team will collaborate with City agencies and DDC professionals to perform scope development and verification, existing conditions reports, funding analysis, risk analysis, and scheduling.  The goal is to perform a broad-minded analysis and develop a comprehensive understanding of the capital needs of each client agency project in order to facilitate successful delivery in a safe, expeditious, and cost effective manner, while maintaining the highest degree of architectural, engineering, and construction quality. The unit will also be responsible for oversight of consultant produced Master Plans or CPSD‚„s; and will also produce investigative and/or feasibility reports for the Office of the Mayor on high priority projects and studies.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</si>
  <si>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Division of Field Operations has the overall responsibility for maintaining and operating the water distribution and sewer collection systems. Included in the division‚„s activities are responding to customer complaints, repairing pipe, valves, hydrants, catch basins and street hardware, performing leak surveys, responding to emergencies such as fires, and operating an inventory control function which serves the bureau, private plumbers and DDC contracts. The division also conducts a sewer inspection and analysis operation and manages an in-house emergency reconstruction operation which oversees contracted repairs to the water and sewer system. It should be noted that New York City experiences roughly 600 water main breaks per year. Most of these affect very limited areas and are barely noticed before they are repaired by BWSO.  Under general supervision, the selected candidate will serve as an Associate Project Manager Level II (APM II) within the Division of Field Operations. The successful candidate will provide technical direction and oversight to various subordinate titles within the Unit. Typical work will include, but not limited to: research, planning, management, and oversight of assignments related to programmatic inspections, maintenance, repair work, reconstruction, etc. associated with the operations of the New York City water main and sewer system; assisting the Administrator in implementing programs and policies to ensure with local law, state and federal regulations, and DEP standards and specifications; coordinating with other divisions, agencies, contractors, consultants, private utilities and the public as directed by the administrator; performing and providing direction in the selection of preferred industry methods and materials; will be responsible for the preparation and review of paperwork and calculations for project scope development, memos, record plans, project estimates and reports; and performing site inspections and preparing and reviewing associated reports.</t>
  </si>
  <si>
    <t>‚	Experience in Microsoft Office	Excellent communication skills	Supervisory experience	Experience in program evaluation and data management	Easily adaptable to the changing environment of new and growing office.</t>
  </si>
  <si>
    <t>‚	Ideal candidate must be able to climb ladders and work in confined spaces, work in high altitudes (building roofs) in order to perform water testing 	Experience with managing quality assurance protocols for taking, receiving, shipping environmental samples  	Knowledge of water sampling and testing equipment 	Pass medical clearance and FIT testing for wearing proper PPE respirators 	Must complete and pass Agency required trainings and be in compliance with position related certificates and licenses.</t>
  </si>
  <si>
    <t>‚ 5+ years of experience building complex applications on the .NET Framework Knowledge of Object Oriented Programming concepts and Design Patterns Expert level knowledge of C# and the .NET Framework  Extensive experience developing web applications using ASP.NET Web Forms, Microsoft   MVC, WCF web services, HTML, CSS, Razor, IIS, TFS, etc. Experience designing RESTful, Service-Oriented Architecture Experience with SQL Server, data modeling, stored procedures, and T-SQL querying  Experience with JavaScript and AngularJS framework is a plus Experience with unit testing and TDD is a plus Effectively and clearly communicate technical and non-technical contents to both technical and non-technical audiences Ability to determine and gather business requirements by working with end-users and to translate them to functional requirements Ability to write clear and concise technical documentation for application code and system architecture.</t>
  </si>
  <si>
    <t>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The Division of Disease Control within the New York City (NYC) Department of Health and Mental Hygiene (DOHMH) is responsible for the identification, surveillance, treatment, control and prevention of infectious diseases in NYC. The Division includes several large programs: Bureau of Communicable Diseases, Bureau of HIV/AIDS Prevention and Control, Bureau of Immunization, Bureau of Sexually Transmitted Diseases Prevention and Control, Bureau of Tuberculosis Control and the Public Health Laboratory.   The Informatics Unit in Disease Control Administration serves the Division by identifying data and technology-related solutions to support operations and research decision-making. Priorities include, but are not limited to: increasing the detail and consistency of data captured by electronic disease surveillance systems; establishing policies and protocols to facilitate collaboration between Bureaus; and creating, cleaning, merging, and assisting with analysis of data for researchers and analysts.  At the Mayor‚„s request, the DOHMH in collaboration with other city agencies have developed a plan to support the statewide effort to bring the number of new HIV infections in New York to no more than 750 per year by 2020.  The NYC plan to End the AIDS Epidemic draws upon the recommendations made in the Ending the Epidemic Task Force report (health.ny.gov/ete), and includes the following priorities: 1) promote education, distribution, and access to new medicines that prevent HIV; 2) expand delivery of new medicines; 3) support the social and physical health of marginalized populations, disproportionately affected by the HIV epidemic; 4) enhance care for New Yorkers with HIV; 5) use state-of-the-art science to improve HIV prevention efforts.    To aid in this effort the Informatics Unit is looking for an Informatics Coordinator/Analyst to join its team.   DUTIES WILL INCLUDE BUT NOT BE LIMITED TO: 	Assist in develop systematic understanding and formal documentation of business processes to articulate overlaps in operations and needs and opportunities for improvement. 	Help lead knowledge management for Division informatics projects in collaboration with project team members, including development of manuals, training materials, and related protocols for end users. 	Collaborate with Bureau stakeholders and the Division of Informatics and Information Technology and Telecommunications (DIITT) to differentiate between technical and non-technical constraints. 	Research data integration and IT governance practices, such as through conducting literature reviews and identifying and interviewing national and world experts, in order to suggest improvements to Division operations.  	Conduct descriptive analyses and produce reports, data visualizations, presentations, and papers for sharing with stakeholders. 	Identify and implement new research methods to optimize operational efficiency while equally considering needs of Bureau stakeholders. 	Disseminate best practices and results of operations research investigations, such as through conferences and peer-reviewed journals. 	Other duties as assigned.</t>
  </si>
  <si>
    <t>‚	Excellent interpersonal skills and ability to work with all levels of staff 	Familiarity with both IT project management and public health (particularly epidemiology &amp; surveillance) principles 	Excellent organizational skills and ability to prioritize multiple assignments 	Experience documenting business processes and workflow 	Excellent communication skills, both verbal and written (emails, Power Point presentations, etc.) 	Experience with reporting descriptive statistics, such as with SQL, SAS, or R 	Some technical experience in IT, such as in application development or database, security, or systems administration, is preferred but not required.</t>
  </si>
  <si>
    <t>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The Division of Disease Control within the New York City (NYC) Department of Health and Mental Hygiene (DOHMH) is responsible for the identification, surveillance, treatment, control and prevention of infectious diseases in NYC. The Division includes several large programs: Bureau of Communicable Diseases, Bureau of HIV/AIDS Prevention and Control, Bureau of Immunization, Bureau of Sexually Transmitted Diseases Prevention and Control, Bureau of Tuberculosis Control and the Public Health Laboratory. Staff in DOHMH‚„s Division of Disease Control, Bureau of Administration, coordinate and manage the planning, implementation, monitoring and evaluation of the wide range of ETE projects. A fundamental component of this work is engagement with community stakeholders and the general public.  At the Mayor‚„s request, the DOHMH in collaboration with other city agencies have developed a plan to support the statewide effort to bring the number of new HIV infections in New York to no more than 750 per year by 2020.  The NYC plan to End the AIDS Epidemic draws upon the recommendations made in the Ending the Epidemic Task Force report (health.ny.gov/ete), and includes the following priorities: 1) promote education, distribution, and access to new medicines that prevent HIV; 2) expand delivery of new medicines; 3) support the social and physical health of marginalized populations, disproportionately affected by the HIV epidemic; 4) enhance care for New Yorkers with HIV; 5) use state-of-the-art science to improve HIV prevention efforts.  With fewer than 750 new infections each year, the City will experience a natural and progressive decline in the total number of people with HIV/AIDS.   To aid in this effort the ETE Team is seeking a highly motivated Community Liaison to join its team to interface with New Yorkers about ETE in a variety of ways, including coordinating and tracking relevant external affairs, organizing and presenting at community meetings, and preparing reports and graphics on the progress and impact of ETE initiatives.  DUTIES WILL INCLUDE BUT NOT BE LIMITED TO: 	Coordinate the dissemination of ETE information to community stakeholders and the public.  	Develop sophisticated infographics and prepare draft reports on program activities and initiatives. 	Collaborate with the Office of External Affairs on ETE work, including creating and maintaining ETE content and dashboards available on the DOHMH website.  	Coordinate logistics of convening community/public forums on ETE with other City agencies and stakeholders. 	Prepare and give presentations on ETE in different arenas to a variety of audiences. 	Perform fiscal and programmatic analyses to report on program implementation and impact. 	Provide technical assistance to internal and external stakeholders. 	Participate in Agency emergency preparedness and response activities.  	Perform special projects and other duties as assigned.</t>
  </si>
  <si>
    <t>‚	Strong organizational and project-management skills with excellent attention to detail  	Ability to work independently to manage multiple projects simultaneously and meet deadlines 	Background in infographics, report design, website management, and/or graphic design 	Experience with communicating complex topics to a lay audience 	Excellent written and verbal communication skills; emphasis on public speaking 	Demonstrated interest in and knowledge of HIV/AIDS 	Proficient in Microsoft applications; emphasis on PowerPoint, Excel, Outlook, and Word.</t>
  </si>
  <si>
    <t>The Mental Hygiene Division of the New York City Department of Health and Mental Hygiene is responsible for policy, programs, and provider oversight related to mental health; alcohol and drug use and developmental delays and disabilities. The Bureau of Children, Youth and Families (CYF) is responsible for planning, funding and overseeing much of NYC‚„s comprehensive network of child and adolescent community mental health services. It also leads division efforts to shape and monitor Medicaid Managed  Care behavioral health and leads and collaborates with initiatives across the Department and city agencies.   CYF oversees a portfolio of over 100 programs and supports a family-driven, individualized and strength-based approach to care. CYF relies on research and surveillance to guide its decisions around planning, implementing and evaluating policies and services that improve mental health and address mental health-related disparities among children, youth and families in NYC.   Additionally, CYF plays a vital role for ThriveNYC, a Mental Health Road Map for all, which is an unprecedented strategy and set of initiatives by NYC to approach mental health as a comprehensive public health challenge, involving most city agencies.    The Division of Mental Hygiene seeks to hire an Assistant Commissioner to manage, lead and oversee CYF.   You will:  --Access and analyze qualitative and quantitative data on population needs, service utilization, and outcomes.   --Develop and implement surveys on health, social emotional wellness and mental health to improve knowledge of the health, social emotional wellness and development of NYC  children from birth to age 12; analyze YRBS, CSPOA/CAIRS data and other available data sources on children/youth outcomes and service utilization.  --Plan for and implement strategies and services to build capacity to address early childhood mental health and promote positive social-emotional development.   --Oversee efforts, including establishment of the Early Childhood Mental Health Network; expansion of  parent coaching; addressing maternal depression.  --support workforce development to build quality and capacity of mental health and other young child serving systems to serve children 5 and younger; develop  sustainability and scale for effective approaches.  --Improve and strengthen the children's crisis response system; develop outcome measures to improve impact and effectiveness.  --Promote and implement public mental health strategies.   --Support spread and evaluate multiple school ‚€œbased initiatives.  --In conjunction with Office of School Health, implement social media campaigns to de-stigmatize mental illness and encourage help-seeking among youth and evaluate impact.  --Plan and advocate for system reform and plan for the start of fully managed behavioral health care under Medicaid Redesign for children and adolescents.</t>
  </si>
  <si>
    <t>‚	At least 5-7 years of management experience in the behavioral health field with strong emphasis on planning, implementing and evaluating policies and services that improve mental health and address mental health-related disparities among children, youth and families in NYC  	Knowledge of  Medicaid Manage Care in NYC  	Strong leadership and managerial skills  	MD/PhD preferred.</t>
  </si>
  <si>
    <t>The Department of Design and Construction, Division of Program Management, Project Controls unit, seeks Project Risk Managers. Reporting to the Director of Project Controls, and the Director of Cost Management with latitude for independent judgment, the Project Risk Manager is assigned a portfolio of complex capital projects. Responsibilities include, but not limited to the following: planning, designing and implementing an overall risk management process for the organization; identifying and analyzing risks; estimating cost exposure due to risks and residual risks affecting the project; analyzing risks quantitatively by performing analysis such as Monte Carlo analysis; determining confidence levels that the projects will be complete on time and on budget; preparing risk response plans and capture them in risk register; conducting risk identification workshops, as appropriate; identifying risks related to legal requirements and environmental factors; evaluating the Agency‚„s risk tolerance levels and risk management strategy; preparing risk reports for different audiences; provide risk related strategic recommendations on processes such as purchasing insurance, implementing health and safety measures; providing education and raising awareness in Agency via training, workshops etc.</t>
  </si>
  <si>
    <t>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will be required to give their employees sick leave. DCA is charged with enforcement of this law.  DCA is also responsible for enforcement of New York City‚„s Transit Benefits law.  Pursuant to that law, effective January 1, 2016, certain employers will be required to offer their full-time employees the opportunity to use pre-tax earnings to purchase qualified transportation fringe benefits.    Inspector responsibilities include but are not limited to the following:  	Enforcing laws and regulations relating to weights and measures through testing, sealing,  condemning or confiscating weighing and measuring devices (may include petroleum products);	Investigating trade practices to detect and eliminate consumer deception; investigating all categories of trades and occupations licensed by Consumer Affairs;	Lifting weights, walking, using mass transit, and climbing stairs;	Preparing for and testifying at hearings;	Utilizing computer systems for email correspondences, uploading and saving evidence, and researching in, and attaining assignments from agency web based system;  	Communicating clearly and concisely both written and verbally;	Administrative duties such as copying and scanning; 	Maintaining a professional demeanor with excellent customer service skills;	Performing other related work.</t>
  </si>
  <si>
    <t>‚	Strong written and oral communication skills.	Multilingual a plus.	Detail oriented and organized.	Candidate must be experienced and comfortable driving any city vehicle (which may include a large vehicle) throughout the five boroughs of New York City.</t>
  </si>
  <si>
    <t>For Non-City/External Candidates: Visit the External Applicant NYC Careers site and type ‚Å“Consumer Affairs‚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t>
  </si>
  <si>
    <t>Food Safety and Community Sanitation Health Inspectors are vital in averting preventable illness and disease.  Health inspectors travel throughout the five boroughs of New York City to ensure compliance with health regulations relating to the environment, educate the public and businesses, and represent the Department to the public on important environmental health issues.    The work of the inspector includes implementing, educating about and enforcing groundbreaking laws to protect the public‚„s health such as the Smoke-Free Air Act, which eliminated smoking and second-hand smoke in all public places; the banning of heart-disease causing trans fats in NYC food facilities, mandating calorie information be displayed in restaurants to help promote decision-making by the dining public, ant to assess restaurant conditions for the posting of a sanitary letter grade summarizing their performance.  These immensely important and popular programs help prevent and reduce heart disease, obesity, and foodborne illnesses.  Check us out!  The Health Department maintains a website where the public can view inspection results at www.nyc.gov/health/restaurants.    The Food Safety program uses the most up-to-date technical equipment to support the work of inspectors, including handheld computers to conduct inspections and investigations, real-time uploading of results to a central database and website, and the availability of mobile phone apps to inform the public.    As a Health Inspector, you may inspect restaurants, mobile food carts, day camps, shelters, pools, saunas, correctional facilities, schools, senior centers, soup kitchens and residences to ensure compliance with all laws and regulations enacted to protect the public‚„s health.  Exemplary inspectors also support training at our Health Academy, and may conduct both enforcement and consultative inspections on behalf of permitted businesses.    Starting salary: $41,199.00 plus generous vacation days with some carry-over allowed.  Salaries for new City employees increase significantly after two years of employment.  New York State residency is required.  Travel throughout the city using public transportation may be required.</t>
  </si>
  <si>
    <t>The Nurse-Family Partnership (NFP) Program within the Bureau of Maternal, Infant and Reproductive Health is a nationally replicated nurse home visiting program that has been rigorously evaluated for over 30 years which has demonstrated significant improvements in pregnancy outcomes, parenting skills and family self-sufficiency. The NFP program began in NYC in 2003.  It is currently in all five boroughs and is the largest urban site in the nation.   Under supervision of the NFP Jamaica-site Supervisor, the NFP Nurse Home Visitor will perform the following duties: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and instruction to assist women and their families in attaining targeted goals in areas including prenatal and postpartum care, nutrition, parenting, child care, family planning, special health problems, housing, continuing education, childcare and employment. 	Evaluate women‚„s‚„ &amp; families‚„ progress toward target goals, revise plan of care as appropriate. 	Develop a working relationship with women and their families that promotes trust and problem-solving. 	Assist client in developing supportive relationships with family members and friends during pregnancy, birth and childcare. 	Link women and family with community resources that are relevant to their specific needs. 	Consult and collaborate with other professionals in providing service to women and their families. 	Record nursing activities in a timely manner and in accord with project visit and institutional guidelines. 	Participate in ongoing learning in program implementation. 	Meet with supervisor for minimum of one hour per week. 	Participate in weekly 2-hour team meetings and case conferences.       Perform other related duties as needed</t>
  </si>
  <si>
    <t>The Mayor‚„s Office of Sustainability (MOS) coordinates with all other City agencies to develop, implement, and track the progress of One New York: The Plan for a Strong and Just City (OneNYC) and other issues of infrastructure and the environment which cut across multiple City agencies. In addition to producing OneNYC, MOS promotes the integration of sustainability goals and practices into the work of City agencies and the lives of New Yorkers.  The selected candidate will work closely with the Deputy Director for Buildings and Energy Efficiency and other staff in managing and implementing existing and new voluntary ten-year NYC Carbon Challenges for selected private sector buildings. This effort is part of One City: Built to Last, a ten-year plan to improve the energy efficiency of New York City‚„s buildings and place the City on a trajectory to reduce citywide greenhouse gas emissions by 80 percent from 2005 levels by 2050.  The position will be housed at MOS. Specific duties will include the following:  Assist in the creation of a communications strategy to promote participate recognition  Develop marketing materials and case studies showcasing participant progress  Provide informational resources on financing and technical issues for partners  Convene regular partner meetings to facilitate information sharing  Assist with the development of carbon/energy inventories, carbon/energy reduction plans, and other tools  Help program participants with completing their carbon/energy reduction plans  Track and compare progress within and across challenges by using standardized metrics  Facilitate communication channels between participants  Conduct research of building sectors for existing and/or new challenges  Identify and recruit participants for existing and/or new challenges  Assist with the development of program design for new challenges as needed</t>
  </si>
  <si>
    <t>‚ A baccalaureate degree from an accredited college in Architecture, Building Science, Engineering, Economics, Environmental Studies, Political Science, Public Administration, Statistics, Urban Planning, or a closely related field, and two years of experience in community work or community centered activities in an area related to the duties described above  Experience coordinating diverse stakeholder groups  Experience creating or implementing communications/media strategies    Strong organizational, program management and interpersonal skills  Candidates should be comfortable with public speaking, energy efficiency issues, and environmental issues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</si>
  <si>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a Procurement Analyst II for the Human Resources &amp; Support (HR&amp;S) Division, located in our Lefrak office in Queens, NY. The HR&amp;S Division consists of three sections composed of Personnel Services, Administrative Special Projects and Budget &amp; Office Services. Each section is responsible for promoting professional development and providing exceptional budgetary and administrative customer services to BEDC employees.   Working in the Division of Human Resources, the selected candidate under general supervision, with latitude for independent initiative and decision making, will be the Section Chief of Budget &amp; Office Services. The selected candidate will perform contracting functions in the Automated Procurement Tracking (APT) system; the Financial Management System (FMS); the Payee Information Portal (PIP); and internal agency purchasing systems. The selected candidate will be responsible for overseeing the procurement of goods and services required for Bureau staff. This includes supervising the preparation, review &amp; processing of requisitions and purchase orders; verification of receipt, and authorization of payment for purchases by forwarding receiving reports and related documentation. The selected candidate will be responsible for overseeing the preparation, review and maintenance of Personal Expense Reimbursement &amp; Imprest funds.   The Section Chief‚„s duties will include supervising the Inter Fund Agreement (IFA) Coordinator, the Office Services Liaison and procurement staff. The Section Chief may also resume the role as Acting Director, in the temporary absence of the Director of Human Resources.</t>
  </si>
  <si>
    <t>‚ Demonstrates excellent communication, organization, writing skills and ability to meet/manage aggressive deadlines.   Preferences will be given to candidates with computer proficiency, including MS Office, specifically intermediate skills in Word and Excel.  Requires strong experience in procurement systems such as FMS, DMSS, PIP, sPACT, and APT.    Scope, plan and execute multiple, often quick-turnaround projects with minimal outside assistance.   Reviews statistical and budgetary data submitted by contract agencies.  Strong familiarity with contract procurement and New Needs Processing.  Supervisory experience</t>
  </si>
  <si>
    <t>The Department of Design and Construction seeks 5 Project Directors to work for the Division of Public Buildings ‚€œBuild It Back Program.  In this capacity, the candidates will be responsible for all aspects of the design and construction phases of large and complex projects. Additional responsibilities include: supervising design and construction staff; functioning as primary client liaisons on particular projects and leading the consultant selection process; tracking projects to ensure the bid, award, registration, and construction stages of each project are successfully accomplished; working closely with Project Managers to assure deadlines are met and projects are within budget; preparing reports, letters and memos; and overseeing progress on all assigned projects. Special emphasis will be placed on integrating the design and construction components of a project. The project Director will be responsible for ensuring that this goal is achieved.  This is a grant-funded temporary position not to exceed eighteen (18) months.</t>
  </si>
  <si>
    <t>AMENDED (6/1/16)  The New York City Department of Health and Mental Hygiene, a recognized leader and innovator in public health and mental hygiene services nationally and internationally, seeks a dynamic Revenue Analyst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the City agency that is revolutionizing public health and mental hygiene services.  Finance positions require analytic, interpersonal communications and problem-solving skills.  Opportunities for advancement exist both within the Bureau and throughout the Department  Specific duties and Responsibilities  --Serve as coordinating Analyst for the following Office of Revenue's unit-wide activities, including OMB exercises, internal and external requests for information and year end activities.   --Liaise with external entities, including the New York City Office of Management and Budget, the Comptroller‚„s Office, and other city agencies.  --Act as the point of contact between Executive Director of Revenue and other office of Revenue Directors.  --Manage the calendar of the Executive Director of Revenue to ensure meetings do not overlap and keep an eye on upcoming projects.  --Monitor and maintain project, reporting and deliverable timelines as needed.   --Design and layout documents and information materials as needed; prepare comprehensive reports presenting financial information for leadership‚„s review.   --Send mass communications on behalf of the Executive Director and organization; attend meetings on behalf of Executive Director to take notes and collect information.   --Perform additional administrative tasks as required by the unit or other duties as assigned.</t>
  </si>
  <si>
    <t>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At the Mayor‚„s request, the DOHMH in collaboration with other city agencies have developed a plan to support the statewide effort to bring the number of new HIV infections in New York to no more than 750 per year by 2020.  The NYC plan to End the AIDS Epidemic draws upon the recommendations made in the Ending the Epidemic Task Force report (health.ny.gov/ete), and includes the following priorities: 1) promote education, distribution, and access to new medicines that prevent HIV; 2) expand delivery of new medicines; 3) support the social and physical health of marginalized populations, disproportionately affected by the HIV epidemic; 4) enhance care for New Yorkers with HIV; 5) use state-of-the-art science to improve HIV prevention efforts.  With fewer than 750 new infections each year, the City will experience a natural and progressive decline in the total number of people with HIV/AIDS.   Established in 1892, the New York City (NYC) Public Health Laboratory (PHL) was the world's first Municipal Bacteriological Laboratory. In the century since its first campaign to control diphtheria in NYC, the PHL has expanded services using state-of the-art technology and testing methods to rapidly and accurately provide results necessary for effective public health intervention, focusing on communicable/infectious diseases and emerging pathogens.  Our mission - to safeguard the health of all New York City residents by providing quality-laboratory testing services that address the needs of NYC‚„s Department of health and Mental Hygiene and its community partners to prevent and respond to clinical and environmental public health concerns.  Today, PHL responds to essential and emergency public health issues and outbreaks, develops and validates new tests and technologies, performs testing on more than 100,000 clinical specimens annually, and is an essential public health hub for more than 150 laboratory professionals, research scientists, safety experts, fellows, trainers, interns and volunteers.    The Public Health Laboratory is currently seeking a public health professional to serve as a Laboratory Microbiologist.    DUTIES WILL INCLUDE BUT NOT BE LIMITED TO:	Performing assays for virus detection, such as HIV-1 qualitative and quantitative assays, and HIV-1 genotyping assays. 	Performing inventory of reagents and supplies, and instrument maintenance. 	Cross training in other units/sections of the PHL for surge events as needed. 	Participate in urgent testing during off-hours as needed.</t>
  </si>
  <si>
    <t>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At the Mayor‚„s request, the DOHMH in collaboration with other city agencies have developed a plan to support the statewide effort to bring the number of new HIV infections in New York to no more than 750 per year by 2020.  The NYC plan to End the AIDS Epidemic draws upon the recommendations made in the Ending the Epidemic Task Force report (health.ny.gov/ete), and includes the following priorities: 1) promote education, distribution, and access to new medicines that prevent HIV; 2) expand delivery of new medicines; 3) support the social and physical health of marginalized populations, disproportionately affected by the HIV epidemic; 4) enhance care for New Yorkers with HIV; 5) use state-of-the-art science to improve HIV prevention efforts.  With fewer than 750 new infections each year, the City will experience a natural and progressive decline in the total number of people with HIV/AIDS.   Established in 1892, the New York City (NYC) Public Health Laboratory (PHL) was the world's first Municipal Bacteriological Laboratory. In the century since its first campaign to control diphtheria in NYC, the PHL has expanded services using state-of the-art technology and testing methods to rapidly and accurately provide results necessary for effective public health intervention, focusing on communicable/infectious diseases and emerging pathogens.  Our mission - to safeguard the health of all New York City residents by providing quality-laboratory testing services that address the needs of NYC‚„s Department of health and Mental Hygiene and its community partners to prevent and respond to clinical and environmental public health concerns.  Today, PHL responds to essential and emergency public health issues and outbreaks, develops and validates new tests and technologies, performs testing on more than 100,000 clinical specimens annually, and is an essential public health hub for more than 150 laboratory professionals, research scientists, safety experts, fellows, trainers, interns and volunteers.    The Public Health Laboratory is currently seeking a public health professional to serve as a Laboratory Microbiologist.   DUTIES WILL INCLUDE BUT NOT BE LIMITED TO: 	Performing assays for virus detection, such as HIV-1 qualitative and quantitative assays. 	HIV-1 genotyping assays. 	Performing inventory of reagents and supplies, and instrument maintenance. 	Cross training in other units/sections of the PHL for surge events as needed. 	Participate in urgent testing during off-hours as needed</t>
  </si>
  <si>
    <t>The New York City Department of Parks and Recreation (DPR) is currently implementing an aggressive capital campaign to build new parks, refurbish existing public spaces and ensure that every New Yorker lives within a 10-minute walk of a park or playground. DPR is committed to improving the lives of future generations by expanding and redefining New York City‚„s treasured green spaces.  Working under the Borough Landscape Design Director, prepare and monitor project schedules for in-house and consultant landscape projects for new and remodeled Park facilities.   Supervise a team of landscape designers and consultants to ensure projects are completed within budget and on schedule.  Utilizing AutoCAD and other software, prepare and/or supervise the preparation of contract drawings. Develop specifications, cost estimates and estimates of quantities for proposed work. Provide technical assistance and support to staff as needed. Conduct or direct a significant portion of research for landscape architecture projects. Review contract drawings and specifications prepared by others prior to issuance for bid to ensure work meets agency and community goals and all applicable interagency codes, regulations, filings and approvals. Mentor and train landscape design staff and new employees.   Review staff submissions to obtain necessary Federal, State and City regulatory approvals for proposed designs. Present projects to agency stakeholders, other governmental agencies and departments, contractors and their representatives, consultants, community members and the general public.</t>
  </si>
  <si>
    <t>A valid New York State Registration as a Landscape Architect, and either:   1. A Master‚„s degree in landscape architecture from an accredited college or university, accredited by regional, national, professional or specialized agencies recognized as accrediting bodies by the U.S. Secretary of Education and by the Council for Higher Education Accreditation (CHEA) and three (3) years of full-time, satisfactory experience in landscape architectural work; or  2. Four (4) years of full-time, satisfactory experience in landscape architectural work.</t>
  </si>
  <si>
    <t>1. At least five years of leading a multidisciplinary team of professionals or experience managing consultant contracts.  2. Knowledge of the following specialized disciplines: sustainable/‚Å“green‚ design, ecological restoration, historic preservation, conservation, ADA/universal design concepts, horticulture, urban design and public art.  3. Strong design skills and the ability to communicate design concepts in graphic and written form. 4. Proficiency in Photoshop, PowerPoint and SketchUp or an alternative 3D rendering. 5. Excellent communication, interpersonal and organizational skills. 6. A commitment to teamwork and an integrated approach to project delivery. 7. A driver license valid in New York State.</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</si>
  <si>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Confidential Investigator will be assigned to support the criminal and/or policy-driven investigative activities of the Inspectors General who oversee New York City‚„s agencies. In this role, the selected candidate is responsible for conducting investigations concerning fraud and corruption, and inquiries about the affairs, functions, accounts, methods, personnel, or efficiency of city agencies.  The selected candidate is expected to identify, marshal, and analyze relevant evidence, including financial records, mobile telephone records, and other records derived from law-enforcement databases and City agencies; conduct interviews and take statements; conduct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Confidential Investigator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multi-disciplinary team.</t>
  </si>
  <si>
    <t>1. A baccalaureate degree in civil engineering from an accredited college and one (1) year of full-time satisfactory experience in civil engineering work; or     2. A baccalaureate degree in civil engineering from an accredited college and a master‚„s degree in civil engineering from an accredited college. A master‚„s degree in civil engineering from an accredited college can only be used to substitute for one year of full-time satisfactory work experience in civil engineering.    A degree in any other engineering area, or in any engineering technology area, is not acceptable.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</si>
  <si>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Senior Quality Oversight Analyst, reporting to the Director of Quality Oversight and Audit. Responsibilities will include: Planning, organizing, conducting, documenting and following up on assessments of DoITT processes, to improve control, security, accountability and efficiency, with an emphasis on processes that relate to the agency‚„s information technology and telecommunications processes, such as computer applications, programming, systems, networks, and operations; and information technology and telecommunications budgeting, procurement, and staffing; working with DoITT‚„s senior information technology and telecommunications management to identify opportunities for process improvements and development of best practices; working independently or on teams with other unit members, and with other staff in the agency; In the temporary absence of the Director, may assume the duties of that position. The position‚„s responsibilities include commitment to and compliance with the City‚„s EEO policy.</t>
  </si>
  <si>
    <t>The successful candidate possess the following: 	Knowledge of DoITT‚„s IT Services and Application Development processes.	Demonstrated ability to be tactful and build effective long term working relationships with team members, managers, agency colleagues and executive management	Strong written and verbal communication skills	Experience assessing IT risk from a business perspective</t>
  </si>
  <si>
    <t>The NYC Department of Finance, Employee Services Division is seeking a dynamic, innovative and experienced professional to serve as the Deputy Director, Professional Development and Career Counseling.  Reporting to the Director, Professional Development and Career Counseling, the Deputy Director will supervise staff and assist with development and implementation of strategic initiatives related to career and professional development, create and conduct training programs and manage the agency‚„s Career Counseling Program.  Responsibilities include, but will not be limited to, the following:   Train staff, manage the day to day unit operations, and manage the Career Counseling     program.  Help employees identify factors influencing career development and help them assess     interests, abilities, and skills.  Assess and identify employee‚„s career development, based on their interests, abilities, skills,     education and work experience as needed to achieve career goals.  Advise employees on available courses and educational programs needed for particular     careers.  Advise employees on the civil service system process and what is needed to advance in the     system.  Teach job skills such as interviewing, resume writing and networking.  Aid employees in understanding the structured interview process and the results of the    process and provide coaching techniques on how to achieve the best results.  Assist with strategic initiatives related to training and professional development.  Work with management and employees to evaluate and identify training needs.  Assist with planning, developing, and implementing practical, technical and mandatory     training programs.  Coordinate with outside vendors, such as DCAS and other professional training vendors, to     develop and implement training programs.  Monitor training programs for effectiveness to ensure organizational objectives are met.  Handle other tasks as needed.</t>
  </si>
  <si>
    <t>‚  At least 3 years of experience conducting classroom and computer aided instructional training.  Ability to deliver instruction, lead activities and assess learning needs.  Ability to conduct job analyses and prepare training curricula and on-the-job training programs.  Experience in training and development in a Human Resources group.  Must have great working knowledge of e-learning techniques and, where relevant, have been     involved in the creation and/or delivery of e-learning packages.  Must have strong Microsoft Office experience (PowerPoint, Excel, &amp; Word) and PeopleSoft     skills.  Experience in organizational development and assessing training needs based on policies,     procedures, regulations, business initiatives and technologies.  Versed in adult training theory and practice.  Professional demeanor with excellent communication leadership and presentation skills.  Must have excellent interpersonal skills in order to interface with all levels of staff.  Strong analytic skills.  Must maintain a high level of discretion and confidentiality.</t>
  </si>
  <si>
    <t>MQR** has been amended (R 04.13.2016)  Education and Experience Requirements:  1. A baccalaureate degree from an accredited college or university and five years of full-time satisfactory experience in a health services setting such as a laboratory, hospital, or other patient care facility, or in a public health, community health, environmental health, school health, social services program, or mental hygiene program at least 18 months of which must have been in a managerial or administrative capacity requiring independent decision-making concerning program management, planning, evaluation for quality improvement and assurance, allocation of resources, and the scheduling and assignment of work; or  2. Education and/or experience equivalent to ''1'' above. Education may be substituted for experience on the basis that each 30 graduate semester credits from an accredited college or university in hospital administration, public health, community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or administrative experience as described in ''1'' above.  Example: Health Services Manager is a management class of positions with several assignment levels. Health Services Managers, under direction, with wide latitude for the exercise of independent judgment and initiative, plan, develop, and administer public health or mental hygiene programs of considerable size and/or complexity. The duties of a Health Services Manager may include administrative supervision of clinical, as well as other professional, clerical, fiscal, analytical, and support staff; and responsibility for contract administration, allocation of funds, monitoring, evaluation, and contract compliance in one or more service areas. All Health Services Managers perform related work.  In the Department of Health and Mental Hygiene, under direction, with wide latitude for the exercise of independent judgment and initiative, Health Services Managers may administer the non-medical aspects of Health District(s); plan, develop, and administer public health programs such as lead poisoning control, disease intervention, personal health services, child and adolescent health, laboratory services, and environmental health; and perform related work. ------------------------------------------------------------------------------------------------------------------------------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</si>
  <si>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Under supervision, operate, maintain, repair, test and adjust steam power plant, heating, air conditioning, chiller plant, fire protection systems, emergency power systems, electro-mechanical building equipment and related auxiliary systems in public buildings. Operate, maintain, repair and adjust boilers, furnaces, steam reducing stations, pumps, valves, heat exchangers, motors, water treatment systems, cooling towers, condensers, evaporators, emergency generators and associated equipment for heating, ventilating, air conditioning and lighting in public buildings. Make periodic inspections of equipment and repairs to such equipment. Operate control consoles and building management systems in control rooms. Prepare requisitions for materials and spare parts. Instruct and train subordinates and other personnel. Take responsible charge of a watch and while so engaged supervise and direct subordinate personnel. Read and log meters, gauges and other recording devices. Perform preventative maintenance. Inspect low-pressure boilers in accordance with a unified inspection procedure of New York City Department of Buildings. Prepare and maintain records; write technical and informational reports regarding HVAC maintenance and repair.</t>
  </si>
  <si>
    <t>1. Experience with ammonia refrigeration systems. 2. New York State 7G Pesticide Applicator or Technician‚„s certificate issued by NYSDEC. 3. Certificate of fitness for Standpipe, Automatic Sprinkler, Handling and Storage of Non-flammable gas cylinders, Storage and Handling of Corrosives and Oxidizers, Interior Fire Alarm, and/or Air Compressor issued by FDNY.  4. Experience with Computerized Maintenance Management System (CMMS) such as Infor or Archibus; proficiency in Microsoft Office. 5. Excellent communication and organizational skills. 6. Ability to work rotating shifts, nights and weekends as needed. 7. Driver license valid in New York State.</t>
  </si>
  <si>
    <t>‚	This position is only open to City employees who are permanent in the title of Staff Analyst. 	Should have hands on experience with extraction of data, writing reports and queries	Ability to create/execute complex SQL queries	Knowledge of PMS, NYCAPS and other City personnel and payroll related systems	Knowledge and experience with relational databases (Oracle, SQL Server, PeopleSoft etc.)	Ability to meet strict deadlines and handle multiple tasks concurrently	Excellent research and troubleshooting skills as well as an ability to learn new skills rapidly	Excellent analytical, organizational, data presentation and interpersonal skills</t>
  </si>
  <si>
    <t>HPD has been tasked with fulfilling the Mayor's Housing NY Plan - to build or preserve 200,000 affordable housing units - which is the most ambitious housing plan ever undertaken in the country.  The Office of Development leads the agency‚„s efforts to create or preserve affordable housing. This mission is performed through collaboration within HPD offices and divisions, as well as with other city and state agencies, and the New York City Housing Development Corporation (HDC).   The Office of Development currently seeks a Special Underwriting Project Manager.  Within the Executive Office and under the supervision of the Director of Credit &amp; Special Underwriting, the unit is responsible for ensuring that all projects receiving City subsidy or discretionary tax benefits are reviewed for financial integrity, appropriate levels of assistance, and conformance with agency policies. The Special Underwriting Project Manager will provide technical analysis and support for the unit.  The position will require regular interaction and coordination with key management and staff in Development and other areas of HPD.  Typical responsibilities include, but are not limited to:  Undertaking special projects/initiatives as requested by the Director of Credit &amp; Special Underwriting or other agency leadership Developing spreadsheet models, tools, and templates for one-off analyses and/or for use by project managers and other staff Reviewing loan underwriting and Credit Memos to ensure compliance and reduce potential risks Providing assistance to Development and other staff with financial analysis, as needed Analyzing agency policies and underwriting standards Evaluating project costs, land valuation, loan terms, affordability levels, etc. Reviewing feasibility for projects not requiring Credit Committee approval Reviewing and potentially helping to prepare Credit Committee packages in advance of Credit Committee meetings Assisting with Credit Committee meetings as required Providing support or analysis on construction workouts, as needed.</t>
  </si>
  <si>
    <t>SPECIAL NOTE  1. The selected candidate will be required to provide a DNA sample by swabbing.  2. This position has been identified as ‚Å“essential.‚  During emergency events, ‚Å“essential‚ positions may require 24-hour availability.</t>
  </si>
  <si>
    <t>Under general direction the Unisys System Administrator will be responsible for the administration of Unisys system. The Unisys System supports the agency‚„s Fire Prevention Inspection Management System (FPIMS) and Computerized Alarm Assignment System. The task of the system administrator includes configuring, generating, installing and testing system software EXEC OS and CMS, setting and monitoring users‚„ accounts and administrate UTS terminals and DEPCON applications, perform backup and restore of the Unisys system. The candidate will also responsible for training junior administrators and correspondence with maintenance contractors; required 24/7 on call status and coordinating with various business applications managers, Networking, WAN and LAN; and reporting to Senior Unisys Administrator in the Business Applications Systems &amp; Support (BASS) Group.</t>
  </si>
  <si>
    <t>Lead Design Engineer ‚€œ Instrumentation &amp; Controls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</si>
  <si>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an Electrical Engineer III - Lead Design Engineer (Instrumentation &amp; Controls), for the In-House Design Division (IHD), located in Lefrak, in Queens, NY. BEDC‚„s IHD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direction, with very great latitude for the exercise of independent judgment or action, the Electrical Engineer III - Lead Design Engineer (Instrumentation &amp; Controls) implements capital projects at various DEP facilities through the design and construction phase by preparing engineering documents including drawings and specifications. Specific responsibilities include performing extremely complex and highly specialized engineering work and overseeing the preparation of engineering documents for design and construction of complex instrumentation, process, controls, communications, lighting, fire safety and security systems undertaken by IHD for water supply facilities, water tunnels, wastewater treatment plants, administrative buildings and other DEP facilities.  Instrumentation and Control systems include, but are not limited to water and wastewater process, pump and motor controls, instrumentation, monitoring systems, distributed Control Units, Automation, HMI and SCADA systems. The selected candidate will be required to sign and seal engineering documents and may also review designs prepared by consultant engineers and/or oversee design staff. The Lead Design Engineer will be required to travel to job sites to perform site investigations and attend site meetings during design and construction phases of projects, as required.</t>
  </si>
  <si>
    <t>‚ Experience in the planning, layout and details of contract drawings, specifications, shop drawing review, field inspections and investigations.  Experience in the design of Instrumentation and Control systems for water and wastewater facilities.  Experience in the design of communication, lighting, fire safety and security systems for water and wastewater facilities.  Experience in preparing P&amp;ID‚„s, panel layouts, schematic wiring diagrams, instrument lists, SCADA networking diagrams, riser diagrams and other project deliverables in accordance with established procedures, schedule and budget.  Knowledge of current NYC Building Code, NYCEC, NEC, FDNY, NFPA, IEEE, UL, ANSI and other related Codes and Standards, and CSI Standards.  Experience in the application of code requirements and preparation of technical reports.  Proficiency in AutoCAD and Microsoft Office suite.  Excellent leadership, communication and writing skills.</t>
  </si>
  <si>
    <t>The Richmond County District Attorney‚„s Office is seeking three (3) full-time admitted Attorneys to perform prosecutorial duties in its Investigations Bureau.        Primary responsibilities of the positions include, but are not limited to: participating in the investigation and prosecution of long-term, complex, criminal investigations, often involving wiretaps, that encompass, but are not limited to: narcotics, gang, conspiracy, organized crime, and white collar fraud offenses.</t>
  </si>
  <si>
    <t>‚  Proficient at Grand Jury presentations and drafting search warrants. Experience in long-term, and wire-tap, investigations. Detail oriented and strong writing skills required.  Proficient in reviewing, organizing, and analyzing voluminous records, including telecommunications, financial, medical and insurance records</t>
  </si>
  <si>
    <t>Under the direction of a Best Practice Coach Manager, The Best Practice Coaches provide consultation to the Preventive Provider agencies on individual cases in order to build the providers‚„ capacity to respond to challenging practice issues and to improve well-being outcomes for children in PPRS.  The Best Practice Coaches are subject-matter experts in areas affecting families in child welfare.  Some of these areas include: Safety and Risk assessments, DV, Mental Health, Substance Abuse, and Sexual Abuse etc.    Responsibilities include: 	Serves as in-house expert in at least two subject matter areas such as (LGBTQ, Domestic Violence, Sex trafficking, Mental Health etc.) and consults with other OPTA staff and Preventive providers on cases with identified concerns related to those specific areas of expertise. 	Develops expertise in the continuum of Preventive Services with specific focus on 2 to 3 Evidence Based Models. 	Follows up with the Preventive Providers about Elevated Risk Conferences (ERCs) and assists the Provider with overcoming obstacles deterring the achievement of the goals set during the ERC.  Assistance to the provider may include, but it is not limited to, facilitating communication with other ACS internal and external stakeholders i.e. (DHS, DCP, FPS, HRA etc.). 	Assists with the tracking of Step-up referrals from time of package submission to case disposition. 	Provides individual case consultations to provider agency‚„s staff and assists them in navigating complex case issues.	Provides guidance to the preventive providers, as assigned, on trial discharge cases receiving preventive services. 	Works closely with a portfolio of 6-8 Preventive assignments across the 5 Boroughs.	Works closely with the Office of Family Team Conferencing, Preventive provider community and other stakeholders to develop Technical Assistance plans designed to improve family team conferencing performance.  	Observes Family Team Conferences as needed and provides feedback to the providers. 	Provides technical assistance to provider agency staff by conducting training, and arranging meetings with internal and outside consultants. 	Represents DPS in workgroup/ committees such as Data, Predictive Analytics etc.  	Consults with child welfare staff, external stakeholders, and community-based organizations regarding families and child specific issues.	Completes reports in narrative form by reviewing, summarizing and explaining data in order to record/convey work activities/findings/recommendations.	Completes Critical/Fatality Reviews 	Participates in special projects, as necessary and/or other tasks as assigned.  	Actively participates in group and individual supervision</t>
  </si>
  <si>
    <t>Section 424-A of the New York Social Services Law requires an authorized agency to inquire whether a candidate for employment with child-caring responsibilities has been the subject of a child abuse and maltreatment report. The agency has the discretion to assign a candidate who has been the subject of a child abuse and maltreatment report to a position with no child-care responsibilities.  The City of New York and the Administration for Children‚„s Services are Equal Opportunity Employers Committed to Diversity  Job Vacancy Notice reposted.  Previous applicants do not need to reapply.</t>
  </si>
  <si>
    <t>RE-POSTING  The New York City Department of Sanitation is seeking a curious, self-starting individual with a diverse range of well-developed technical and project management skills who will help grow the agency‚„s analytical capacities. Reporting to the Director of DSNY‚„s Operations Management Division, the geospatial technical project manager will be charged with a diverse range of responsibilities including, but not limited to: Assisting with managing the Department‚„s GPS/ AVL program, including comparing technologies, planning and monitoring field tests and daily operations, defining and tracking project tasks, and composing executive-level written program status reports on a regular basisGeospatial data analysis and integrationStatic and digital map productionGeodata managementData visualization + presentation via web (web design)  The technical project manager will work within OMD‚„s Enterprise Geospatial Program Management Office, and will work closely with data scientists, analysts, GIS specialists, the Director of Business Intelligence and Analytics, the Bureau of Information Technology and other units across the agency. The successful candidate must possess a proven track record of exceptional experience translating business needs to technical requirements, writing and speaking skills in addition to a robust set of technical skills in the areas described above. Additionally, the successful candidate must be able to absorb new concepts and learn very quickly.</t>
  </si>
  <si>
    <t>‚Project management, process improvement, spatial analysis, Python, ArgGIS Desktop, ArcGIS Server, PostGIS, CartoDB, Google Earth Pro, web design.Strong familiarity with GPS/ AVL concepts, SQL, Oracle, hands-on experience with ETL tools.Familiarity with big data/ MPP concepts and approaches.</t>
  </si>
  <si>
    <t>The Division of Youth &amp; Family Justice (DYFJ) Office of Planning, Policy &amp; Performance is responsible for monitoring program performance and providing improvement guidance to ACS‚„ contracted juvenile justice provider agencies in the interest of improved outcomes for youth and families. Employing independent initiative and judgment, the Quality Improvement Specialist will function as part of a team and will be responsible for assessing and monitoring and evaluating the ongoing performance of provider agencies. Oversight may involve a variety of programs including Non-Secure Placement (NSP), Limited Secure Placement (LSP), and community-based programs such as the Family Assessment Program (FAP), the Juvenile Justice Initiative (JJI), Aftercare, and Respite Services.   Responsibilities may include, but are not limited, to the following: 	Provide technical assistance and oversight for provider agencies implementing juvenile justice program models, assess and monitor timely development, quality practice, and assess program operations. 	Research best practice and promising practice methods and models to develop evaluation techniques and instruments for measuring provider performance. 	Prepares evaluation reports by utilizing information obtained from: site visits, participant and family interviews, staff interviews, record reviews and other data sources.	Analyze performance indicators and other statistical data concerning service delivery in juvenile justice programs to identify program specific and systemic strengths and weaknesses. 	Utilize data to create meaningful deliverables to ensure providers are held accountable to contract requirements. 	Conduct compliance and qualitative reviews to assess the performance of provider agencies by reviewing records, conducting provider site visits, and conducting surveys and interviews concerning service quality. 	Develop and implement internal Quality Assurance and Control measures for assessment tools utilized in the unit. 	Develop written performance reports and other correspondence based on research, analysis, and assessments in order to communicate information, recommendations, and decisions. 	Maintain provider performance composites and/or profiles. 	Conduct performance reviews of electronic and original case records. 	Conduct regular meetings and conferences with provider agencies to discuss performance, reports and other key findings.	Using a collaborative approach, provide guidance and oversee the development and implementation of improvement plans.	Provide technical assistance in planning and implementation of juvenile justice programs by providing interpretation of policies and procedures to providers  Candidate must be willing to travel to contract agencies within the five boroughs and adjacent areas and have the flexibility to work in the evening.</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</si>
  <si>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extended and reposted. Previous applicants do not need to reapply*</t>
  </si>
  <si>
    <t>The goals of the division are to increase and retain the number of certified minority- and women-owned business enterprises (M/WBEs); increase the number of M/WBEs winning government contacts, and increase overall M/WBE participation in private and public sector contracting.  SBS is seeking a Director for the Buyer Services Unit to provide services and support to City Buyers (Mayoral agencies, prime contractors, and other authorities) by using analytical tools and trainings to significantly increase the volume and frequency of contracts awarded to minority- and women-owned businesses.    Specific Responsibilities:  1.Review and submit final Mayoral agency utilizations plans providing guidance to agency staff throughout the process.  2.Provide guidance to Mayoral agencies with utilizing the Online Directory of Certified Businesses to assess availability and capacity of firms for contract goal setting.  3.Track and evaluate agency utilization performance throughout the fiscal year.  Provide guidance in management of Performance Improvement Plan agencies when applicable.  4.Oversee citywide annual contract audit process using results to improve citywide compliance with the M/WBE Program requirements.  5.Participate in networking and procurement events to increase awareness of Local Law 1 and help connect certified businesses with purchasing managers.  6.Manage relationships with Mayoral agency M/WBE Officers and other procurement staff responsible for implementing Local Law 1 goals.  This includes managing communications among those agencies and SBS staff to connect certified businesses to contract opportunities and capacity building services.  7.Manage organizing SBS‚„ Annual Citywide Procurement Fair.  This includes preparing solicitation documents for procuring an event planner, organizing guest speakers, agency participants and selecting event venue.  Manage the event budget and solicit sponsors as applicable.  8.Research and analyze City agency contract data, procurement practices, needs, and requirements for the purpose of interpreting data trends and identifying areas of opportunity for M/WBEs, including availability of vendors, procurement and capacity building opportunities;  9.Conduct trainings for City Buyers on requirements of the M/WBE Program, program and policy changes, and other relevant information and best practices; and  10.Assist with special projects as needed.</t>
  </si>
  <si>
    <t>‚Strong working knowledge of Microsoft Excel, Access, PowerPoint, and Visio;Ability to analyze and evaluate data and processes;Comfort working in a fast-paced environment, managing multiple projects simultaneously, and prioritizing assignments;Experience working with cross-functional teams and diverse groups of people and managing staff;Strong interpersonal and written/verbal communication skills;Positive attitude, self-motivated, organized and detail oriented;Experience in government procurement processes; andForeign language skills are a plus.</t>
  </si>
  <si>
    <t>Reporting to the Chief of Staff for the division of Early Care and Education (ECE), with latitude for independent initiative, judgment and decision-making, the Special Project Manager will provide direction and assistance to manage implementation of division initiatives.  The Special Project Manager works collaboratively with Associate and Assistant Commissioners and other senior Division and ACS staff to coordinate and advance the work on special projects within the division, and will monitor the indicators and outcomes of implementing contracted child care services and programs.   The Special Project Manager will report regularly to the Chief of Staff and senior management on the progress of each activity and/or project.   	The Special Project Manager‚„s responsibilities include, but are not limited to:	Assist in overall planning, coordinating and directing implementation activities for ECE‚„s contracted child care services.	Oversee and support the implementation of the ThriveNYC project(s) developed by ECE	Identify and trouble-shoot implementation barriers, evaluating and resolving problems related to assigned activities.	Coordinate and facilitate ad hoc workgroups and advisory groups as needed.	Develop and execute progress management reports, and report back to ECE senior managers.	Review operational processes and make recommendations for improvements in implementing ECE‚„s contracted child care services, resolving bottlenecks, and eliminating duplicative effort. 	Serve as representative of the Deputy Commissioner, Chief of Staff and/or senior divisional staff at internal and external meetings as needed	Represent agency and division at multi-agency meetings and presentations</t>
  </si>
  <si>
    <t>Agency Mission: NYC Department of Finance (DOF) is responsible for administering the tax revenue laws of the city fairly, efficiently, and transparently to instill public confidence and encourage compliance while providing exceptional customer service.  Division Description: The Tax Audit &amp; Enforcement Division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Job Description: The Tax Audit &amp; Enforcement Division/Audit A/C Office seeks an experienced and highly motivated individual to serve as a Project Manager. Reporting to the Assistant Commissioner, the selected candidate will be responsible for working with the division‚„s business units on Other Personnel Services (OTPS) and Personnel Services (PS) issues, reviewing the process and procedures, coordinating special projects, and assisting with the implementation of new programs and initiatives related to enhancing productivity and efficiency.    Responsibilities will include, but are not limited to the following:    Review Audit operations and performance.    Monitor and analyze division‚„s headcount PS issues.   Manage division‚„s OTPS budget. Prepare purchase requests and draft new need requests.   Review and analyze audit operational data, business processes and procedures.    Prepare, review and implement new need proposals.   Coordinate projects involving multiple complex issues.   Coordinate with outside vendors on major projects.   Assess and make recommendations regarding operational improvements and restructuring     business processes.   Identify alternatives for improving efficiency and productivity.   Manage the implementation of new initiatives, projects and programs.   Develop and present practical solutions to resolve operational issues.   Coordinate special projects.   Partner and collaborate with DOF division‚„s staff and other agencies.</t>
  </si>
  <si>
    <t>‚  At least 3 years of project management and operations experience within a large organization    or government  agency.  At least 2 years of supervisory experience.  Experience managing division‚„s OTPS budget, preparing purchase requests and drafting new     need requests.  Experience managing division‚„s PS budget and hiring process.   Excellent project management skills and critical thinking ability.  Strong analytical, interpersonal, and teamwork skills.  Excellent verbal and written communication skills.  Experience in change management and organizational restructuring initiatives are a plus.  Ability to adapt to a dynamic work environment with changing needs and priorities.  Strong computer skills including, but not limited to MS Word, Excel, and PowerPoint.   Knowledge of Visio and/or other flowchart software to document business processes.   Detail oriented and the ability to multi-task.</t>
  </si>
  <si>
    <t>HPD is the nation‚„s largest municipal housing agency.  Using a variety of preservation, development, and enforcement strategies, HPD strives to improve the availability, affordability, and quality of housing in New York City.  Currently, the agency leads the charge for implementing Mayor de Blasio‚„s Housing New York plan, a five-borough, ten-year strategy to build or preserve 200,000 units of high-quality affordable housing to meet the needs of more than 500,000 New Yorkers.    In order to ensure the fair and equitable distribution of the homes and apartments HPD creates and preserves, the agency requires that vacant rehabilitated and newly constructed units are offered through an open lottery process, and applicant waitlists are maintained for re-rentals.  Housing lotteries are conducted and waitlists are administered by private developers or marketing agents and overseen by HPD‚„s Marketing and Affordability Oversight Program.  The Program is currently seeking Project Managers to supervise lotteries, lease-up and ongoing re-rental activities for affordable rental and homeownership units.  Responsibilities of the position will include:   Attending marketing meetings and reviewing developers marketing plans to ensure compliance with HPDs Marketing Guidelines.  Monitoring lotteries, waitlists and reviewing lottery logs throughout the tenant selection period to ensure that applicants are processed in the appropriate order, taking into consideration preference categories and disability set asides.  Reviewing applicant‚„s files and required documentation to ensure they meet income and other eligibility standards.  Performing on-site applicant file review and maintaining project records; assisting in organizing and maintaining a filing system of project.  Reviewing and drafting correspondence in response to applicant inquiries, concerns, complaints.  Occasional local travel to assist with application lotteries as well as applicant reviews in the field may be required.</t>
  </si>
  <si>
    <t>The New York City Administration for Children‚„s Services (ACS) is seeking an outstanding candidate to serve as the Close to Home (CTH) Assistant Commissioner of Placement and Permanency.  This position is an integral member of the leadership team for ACS, one of the country‚„s premier children‚„s services agencies dedicated to strengthening NYC‚„s families and their 1.8 million children.  Reporting directly to the DYFJ Associate Commissioner for Close to Home with latitude for independent judgment and action, the Assistant Commissioner of the Close to Home Placement and Permanency Unit will oversee the Close to Home Placement and Permanency staff that provide overarching case management and support to Close to Home youth both in placement and on aftercare.   Specific responsibilities include but are not limited to:	Supervise, manage and oversee the case management for youth in Close to Home.	Supervise and monitor the performance of Close to Home Placement and Permanency staff.	Promote team building and skill development among Placement and Permanency staff.	Identify operational issues and concerns that impact youth across Close to Home through the development of relevant protocols and procedures.	Develop and implement systems that monitor the delivery of services and the case management process.	Ensure that Placement and Permanency staff serves as a resource to provider staff in the planning and service delivery for Close to Home youth.	Ensure that families are supported and that youth are connected to long lasting community supports.	Effectively use data, technology research and evidenced based interventions to inform case management practice and efficiently meet the needs of the program.	Align Placement and Permanency with Close to Home Field Operations and Office of Planning, Policy and Performance and provide overall support for DYFJ Close to Home Leadership.	Work closely with the Associate Commissioner for Close to Home to set division and program policies and procedures.	Work with provider agencies to ensure services are delivered appropriately and assist to develop corrective action plans for provider agencies whose performance is less than satisfactory.	Monitor compliance with all relevant federal, state and city child welfare guidelines.	Oversee programmatic adherence to established DYFJ/juvenile justice methodologies and standards.	Maintain cooperative relationships with community groups, public and private agencies, and contracted providers.	Undertake other duties as assigned by the Associate Commissioner for Close to Home.</t>
  </si>
  <si>
    <t>The ideal candidate should have experience in managing and operating juvenile institutions; have a proven track record of achievements in child welfare, juvenile delinquency, and/or other criminal justice and court systems, government operations, and/or social services. The ideal candidate will have direct experience with young people and their families involved in the juvenile delinquency and/or child welfare system, familiarity with the local and national community of stakeholders in the juvenile delinquency and child welfare fields, familiarity with National Standards and Performance-Based Standards, and experience in the implementation of Evidence-Based Practices in juvenile detention and placement. A substantial understanding of the juvenile justice system is required and keen familiarity with the provision of residential and community-based care for justice-involved youth is preferred. The ideal candidate should have the ability to work flexible hours, be accessible in the evening and on the weekend, and respond with information within very short timeframes.  Experience in city administration and/or city government is preferred. The ideal candidate will have proven abilities in strategic planning, policy and legal analysis, and project management. Excellent written, communication, and interpersonal skills are required. Furthermore, the preferred candidate must possess superb skills in the following (6) Executive Core Competencies: FUNDAMENTAL COMPETENCIES: - (i.e., interpersonal skills, oral communication, integrity/honesty, written communication, continual learning and public service motivation).  LEADING STRATEGIC CHANGE - (i.e., creativity and innovation, external awareness, flexibility, strategic thinking and vision).   LEADING, TEAMWORK &amp; DEVELOPING PEOPLE - (i.e., conflict management, leveraging diversity, developing others and team building).  ACCOUNTABILITY &amp; RESULTS DRIVEN - (i.e., accountability, customer service, decisiveness, entrepreneurship, problem solving and technical credibility).  MANAGING HUMAN &amp; FINANCIAL RESOURCES ‚€œ (i.e., financial management, human capital management and technology management).  BUILDING COALITIONS - This core qualification involves the ability to build coalitions internally and with other Federal agencies, State and Local governments, nonprofit and private-sector organizations, foreign governments, or international organizations to achieve common goals.  (i.e., partnering, political awareness and influencing/negotiating). Bilingual skills are a plus.</t>
  </si>
  <si>
    <t>With over 6,000 staff and a budget of $1.6 billion, the New York City Department of Health and Mental Hygiene is the nation‚„s premier city health agency. Its 100-plus programs protect and promote the health of the world's most culturally and linguistically diverse city.  The mission of the Bureau of Communications is to strategically disseminate information and news about the New York City Department of Health and Mental Hygiene‚„s (DOHMH) initiatives to the public via multiple vehicles, including advertising, publications, flyers, posters, reports, broadcast, electronic and print media; through community-based organizations; and through the agency‚„s websites and social media channels. The publications unit is responsible for establishing DOHMH as one of the leading providers of health information to consumers.   DUTIES WILL INCLUDE BUT NOT BE LIMITED TO:   Reporting to the Managing Editor, the Editor/Writer duties include, but not are not limited to:   --**Work with internal subject matter experts to write and edit public materials about important health issues.  Audiences include the general public, medical professionals and other public health stakeholders. Publications include brochures, fact sheets, reports and others. ** Amended: 8.11.16  --Researching, writing and editing public materials about important health issues. Audiences include the general public, medical professionals and other public health stakeholders. Publications include brochures, fact sheets, reports and others.    --	Ensuring that publications are plain-language, concise, well-written and consistent with agency style.   --	Managing editorial projects from start to finish, working with internal subject matter experts.   --	Balancing a wide range of editorial projects with varying deadlines.  --	Working closely with designers, translators and/or printers (internal or outside vendors) as needed.  --	Helping programs assess cost and funding options for editorial projects; ensure that projects stay on budget and on time.  --	During emergencies, assist in writing and editing emergency response communications as needed.</t>
  </si>
  <si>
    <t>OFFICE OF CHIEF MEDICAL EXAMINER CITYWIDE JOB VACANCY NOTICE  Civil Service Title:  Computer Associate (Software)			 Level:  II Title Code No:  13631			 Salary:  $64,807 to $79,597	     Work Location: Citywide Division/Work Unit:  Information Technology			 Number of Positions: 1 Hours/Shift:  Thirty-five hours over a seven day period; may include evenings,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This is a highly technical position and the selected candidates will be responsible for: Act as Lead Developer on projects, and mentor junior staff members assigned to projects. Providing technical support for the agency‚„s case management systems (LIMS and CMS) inclusive of providing administration, end user support, troubleshooting and correcting system bugs.  The Design, development, test, implementation and enhancement of desktop, web and mobile applications using Microsoft technology: .NET VB / C# and Microsoft SQL Server.   Recommend architecture, frameworks and packages required to meet development team goals. Assist with turning requirements into solution design.  Develop store procedures, SSIS packages, database schema, and reports in MS Reporting Services and other reporting tools. Design, implementation and maintenance of internal /external data exchange interfaces. Administer and maintain source control. Develop technical and support documentation as required.</t>
  </si>
  <si>
    <t>SPECIAL NOTE 1. Selected candidates will be required to provide a DNA sample by swabbing. 2. This position has been identified as ‚Å“essential.‚  During emergency events, ‚Å“essential‚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   PREFERRED SKILLS Successful candidate should possess the following: 3 to 5 years solid .NET development experience in complex environments/projects; Java web application development experience a plus. 3+ years experienced with Microsoft Structured Query Language (MSSQL) Server 2008+, SQL Server Reporting Service (SSRS), SSIS and SSAS.  3+ years experienced with developing, designing, enhancements &amp; maintaining database systems, data integrity, hands on performance tuning, data modeling and coordination of multiple database systems.  Charts and Dashboard reports knowledge; iDashboard knowledge a plus Ability to perform assigned analytical and development tasks under minimum supervision; ability to handle concurrent or multiple tasks/projects efficiently.  Good communication skills, collaborative work style. Ability to work effectively in a team environment - will interact with internal customers, peers, and management.  Microsoft Certified Solution Developer status is a plus.</t>
  </si>
  <si>
    <t>** OPEN ONLY TO EMPLOYEES WHO ARE CURRENTLY SERVING AS A PERMANENT PRINICIPAL ADMINISTRATIVE ASSOCIATE.  YOU MUST CLEARLY STATE YOUR CIVIL SERVICE STATUS ON YOUR RESUME OR COVER LETTER.  ALL OTHER CANDIDATES WILL NOT BE CONSIDERED.**  The Division of Mental Hygiene of the New York City Department of Health and Mental Hygiene is responsible for policy, programs and provide oversight related to mental health, alcohol and drug use prevention care and treatment and developmental delays and disabilities. The Bureau of Administration is responsible for administering over 350 contracts with Community-based Organizations and hospitals and is responsible for payments and verification of claims submitted by these contracted entities.   DUTIES WILL INCLUDE BUT NOT BE LIMITED TO:   -Manage, direct and coordinate all activities of the Claims Verification Unit,   -Develop and decide upon long-term goals, objectives and priorities, and annual claims verification work-plans,   -Supervise Financial Analysts,   -Provide day-to-day guidance and oversight to direct reports (work assignments, consultations etc.), and actively work to promote and recognize performance,   -Monitor the overall status of activities in work unit, identify problem areas, and take corrective action,   -Review and approve Claims Verifications, with an emphasis on verifying agencies' compliance with contract budgets, and verifying the accuracy of amounts due to/from agencies,   -Prepare detailed fiscal reports related to the delegate agencies expenditures for the development of the Department‚„s State Aid Claim submission to the State Office of Mental Health, -Assist NYC mental hygiene service providers in resolving routine fiscal matters,   -Participate in intra-divisional and inter-divisional efforts to develop and implement a coherent and coordinated audit strategy among the various fiscal and programmatic audit offices,   -Provide fiscal evaluations for VENDEX ratings.</t>
  </si>
  <si>
    <t>The Office of Construction Mitigation and Construction-Streets (OCMC) oversees the coordination of the City‚„s review for any construction involving the City‚„s streets and sidewalks.  We are seeking to hire a Project Manager to issue traffic stipulations for incorporation into all construction permits and also develop traffic stipulations and mitigation plans for private or capital construction projects bid documents.  Under the Direction of the Director, with latitude for independence the Project Manager will be responsible for but not be limited to:  Review, approve and issue construction permits ensuring pedestrian and roadway traffic safety; Review drawings and write traffic stipulations; Facilitate and attend various weekly and bi-weekly meetings for project coordination with various governmental agencies, community boards and private utilities while acting as a liaison for DOT; Conduct field and site visits, investigations and periodic inspections of construction sites for safety and permit compliance; Schedule &amp; conduct weekly meetings with consultants, contractors and other municipal and government agencies to inquire about details and project status of building operations, reconstruction of utilities, sidewalks and roadway projects;  Responsible for the review and approval of the Maintenance and Protection of Traffic (MPT) plans to ensure compliance to the Manual on Uniform Traffic Control Devices (MUTCD) for all projects; Use computer programs including NYCStreets and GIS in the issuance of permits and stipulations.</t>
  </si>
  <si>
    <t>OFFICE OF CHIEF MEDICAL EXAMINER CITYWIDE JOB VACANCY NOTICE  Civil Service Title:  Computer Associate (Software)			 Level:  I Title Code No:  13631			 Salary:  $60,189 to $69,217	     Office Title:  Software Developer					 Work Location: Citywide Division/Work Unit:  Information Technology			 Number of Positions: 1 Hours/Shift:  Thirty-five hours over a seven day period; may include evenings,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Office of Chief Medical Examiner (OCME) is searching for qualified candidates who will endeavor to exemplify its core values of integrity, dedication and putting the agency first.   This is a highly technical position and the selected candidates will be responsible for: Providing technical support for the agency‚„s case management systems (LIMS and CMS) inclusive of providing administration, end user support, troubleshooting and correcting system bugs.  The design, development, test, implementation and enhancement of desktop, web and mobile applications using Microsoft technology: .NET VB / C# and Microsoft SQL Server.   Assist with turning requirements into solution design.  Develop store procedures, SSIS packages, database schema, and reports in MS Reporting Services and other reporting tools. Design, implementation and maintenance of internal /external data exchange interfaces. Develop technical and support documentation as required.</t>
  </si>
  <si>
    <t>SPECIAL NOTE 1. Selected candidates will be required to provide a DNA sample by swabbing. 2. This position has been identified as ‚Å“essential.‚  During emergency events, ‚Å“essential‚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   PREFERRED SKILLS Successful candidate should possess the following: 2+ years solid .NET development experience in complex environments/projects; Java web application development experience a plus. 2+ years experienced with Microsoft Structured Query Language (MSSQL) Server 2008+, SQL Server Reporting Service (SSRS), SSIS and SSAS.  2+ years experienced with developing, designing, enhancements &amp; maintaining database systems, data integrity, hands on performance tuning, data modeling and coordination of multiple database systems.  Ability to perform assigned analytical and development tasks under minimum supervision; ability to handle concurrent or multiple tasks/projects efficiently.  Good communication skills, collaborative work style. Ability to work effectively in a team environment - will  interact with internal customers, peers, and management.  Microsoft Certified Solution Developer status is a plus.</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</si>
  <si>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State‚„s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State‚„s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</si>
  <si>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TTP is seeking a summer intern to help support and advance TTP‚„s work in a variety of ways, including through research, report writing, data entry and analysis, and operations support, including but not limited to: Conducting research and analysis focused on TTP‚„s efforts and industry demandSynthesizing large amounts of information into succinct descriptions Monitoring and compiling reports based on information gathered through contact with industry, partners and potential talent Data entry and management across multiple systems Providing any administrative support needed, including but not limited to collecting and organizing data, editing, photocopying, and filingPreparing documents and PowerPoint presentations for internal and external useCompletion of additional projects and research, as needed</t>
  </si>
  <si>
    <t>‚Highly motivated self-starter who can take a top-line directive and turn it into an excellent work product quickly and with minimal supervisionAbility to identify multiple possible approaches to overcoming a challenge, brief senior team members on those options in a succinct way ‚€œ both in writing and in person ‚€œ and recommend an evidence-based course of actionCan-do mentality and proven willingness to pitch in with all kinds of work as needed to get the job done, from making recommendations to making photocopiesSuperior analytical, writing, and communication skillsProven ability to work independently and as part of a team Enthusiasm for the NYC Tech Talent Pipeline‚„s mission and eagerness to learnIdeally, experience using the following tools:  CRM softwareMailChimp, Constant Contact Google AnalyticsAdobe suite (Photoshop, Illustrator, InDesign</t>
  </si>
  <si>
    <t>The NYC Department of Homeless Services seeks 1 Computer Systems Manager M1 to serve as a Data Visualization Analyst for the Homeless Outreach &amp; Mobile Engagement Street Action Teams (HOME-STAT).  The City has created HOME-STAT to better and more quickly respond to the street homelessness problem. This initiative partners existing homeless response and prevention programs with a series of new initiatives that have been designed to better identify, engage, and transition homeless New Yorkers to appropriate services and, ultimately, permanent housing. A critical component this multi-faceted program is street observation and data-gathering.   Reporting to the HOME-STAT Director and the Mayor‚„s Office of Operations, the Data Visualization Analyst will provide on-going analysis of HOME-STAT activities.  The Data Visualization Analyst will support the operation of several workstreams by making complex data easy to understand. They will use modern, beautiful technology that helps the public see the impact of the work of New York City government and puts actionable tools in the hands of City workers and executives. One main workstream will be driving the creation of dashboards based on the activities of the canvassers. There are mostly routine daily and monthly dashboards, but there were also be select ad hoc data analysis and visualization. The Data Visualization Analyst may also support the case conferencing/case management structure to develop case management systems across multiple interagency stakeholders. The Data Visualization Analyst may also help develop and coordinate the nighttime quarterly counts. The Data Visualization Analyst will also support the Field Canvassers who will perform daily field work from Canal Street to 145th Street in Manhattan and specially selected areas in other boroughs to record data on the homeless street population for integration with other up-to-date data sources to provide a current matrix of street homelessness.     Responsibilities of the HOME-STAT Data Visualization Analyst will include, but are not limited to: 	Work with data from diverse sources including case management systems, 311 service requests, and other City, State, and Federal data feeds.	Build web-based data visualizations including maps, interactive graphics, charts, and dashboards	Use an agile, iterative development process	Understand business and policy needs and help translate those needs to a technology solution	Collaborate with design teams	Provide analytical assistance and supervision to the HOME-STAT team, including quantitative and qualitative data analysis, the evaluation of best practices, and the identification and assessment of operational improvement opportunities at different agencies. 	Assist in quarterly count methodology or case conferencing structure dependent on skill set and interests.  	Provide project management assistance, including developing and maintaining project plans and other documents, managing and coordinating project elements, reviewing agency and interagency work products, and ensuring efficient progress on implementation.	Will be responsible for managing several discrete projects to completion, several with interagency interaction and agency technology staff.	Provide analytical assistance with mapping, quality assurance, data management, report writing and drafting, and other performance management and project management needs required by HOME-STAT.</t>
  </si>
  <si>
    <t>‚	Preference will be given to candidates with Master‚„s Degree;	Front end web development: HTML, CSS, javascript (including libraries like d3);	Web mapping (cartodb) and GIS;	Google charts API;	Familiarity with content management systems;	Committed to rapid execution;	Strategic and flexible;	Experience working for City government and/or homelessness related organizations and entities;	Experience delivering new business solutions or designs to meet the needs of multiple stakeholders;	Ability to communicate in a clear and concise manner, both verbally and in writing;	Knowledge of profiling data sources/systems  and system design	Understands how to synthesize data and information to improve organizational processes and performance;	Highly professional demeanor;	Experience with multi-agency initiatives</t>
  </si>
  <si>
    <t>‚ Extensive Knowledge of PL/SQL programming database skills in SQL Server, Oracle and other database systems, skilled in writing stored procedures and complex SQL queries Experience in managing a team and delivering projects in a timely manner. Extensive experience in Data Modeling, Data Architecture, Database Design.  Should have in depth knowledge of how database internals work, have experience in delivering high value and high visible data warehousing and reporting solutions In depth knowledge of reporting tools like Oracle Business Intelligence reporting tool (OEIEE) to develop dashboard reports and should be familiar with informatics ETL tool. Expert in Business Intelligence concepts and using them to produce high quality BIT and Analytics products Extensive experience in working with teams within and using outside organization Proven experience of Building relationships and bridging gaps to deliver high value solutions.</t>
  </si>
  <si>
    <t>The NYC Department of Sanitation is Seeking a City Planner with superior analytical, problem solving and creative thinking abilities.  The selected candidate should be experienced in project coordination and management as they relate to any special project the Unit might require.  He/she will be required to engage in projects covering various aspects of agency operations including compilation of data relating to environmental impact. In addition he/she may perform audit/survey related work, including; planning executing comprehensive audit assessments to determine the effectiveness and efficiency of the Agency‚„s operations.  Monitoring functions utilizing analytical tools; reviewing procedures to ensure their integrity and sustain operations.  He/she will monitor the implementation of action plans by reviewing findings and documentation. He/She will be responsible for monitoring the preparation and maintenance of planning applications and producing or assisting in the production of statistical analyses resulting from those models. Under the direction of the Deputy Commissioner of Administration, the candidate will work on varying special projects, requests for information and partake in both development and delivery of presentations.  Projects may include, but are not limited to cost reduction, reorganization, performance enhancing and monitoring and introduction of new technology/pilot programs.  The Candidate may act as a Department representative for information sharing or partnership initiatives with Other City Agencies and or Unit representative with other Bureaus of the Department.</t>
  </si>
  <si>
    <t>‚ Prefer candidate with outstanding administrative coordination skills and strong project management leadership skills with the ability to organize and drive projects to a timely completion. Experience in managing and conducting internal and external agency audit functions.  Familiarity with NYC Comptroller Directives.  Experience in performing audits in accordance with General Accepted Accounting Principles and Government Auditing Standards. Extensive use of systems including Oracle Business Intelligence. Excellent oral communication and writing skills. Extensive use of MS Office Suite.</t>
  </si>
  <si>
    <t>NYACH seeks a Director who will report directly to NYACH‚„s Executive Director. In this role, the Director will:  (1) engage industry partners in the development of new and redesigned healthcare education and training programs that meet the changing hiring and skill needs of the healthcare industry, particularly with New York State‚„s Medicaid Redesign and delivery system transformation;  (2) work in close partnership with City agencies to ensure investments in healthcare workforce development programs are aligned with the industry‚„s needs;  (3) work with NYACH‚„s education consortium to implement a joint strategy in ensuring NYC‚„s workforce development system has the right number of programs, in the right place, training with the right skills in order to meet the industry‚„s needs and provide viable career opportunities for unemployed and low-income New Yorkers. The ideal candidate has proven experience in the healthcare industry in building constituencies, in designing education and training programs, and a demonstrated passion for NYACH‚„s mission.   Key job responsibilities include:Inform strategy development across the industry partners, healthcare employers, and with the NYACH Partners Council Support industry research and labor market intelligence to inform new curriculum development and program design, inform strategy and the launch of new training initiativesManage ongoing cultivation of key stakeholders, including a diverse representation of industry leaders, program providers, funders, City government partners, and community based organizationsBuild the capacity of education and training providers to understand the industry‚„s needs, build stackable career pathways, and mobilize key audiences and stakeholders</t>
  </si>
  <si>
    <t>‚At least 5 years of healthcare industry experience, with at least two years in a senior, external-facing roleA strong understanding of healthcare reform at the Federal and State level Experience with healthcare workforce development and working with educational and training institutions Demonstrated project management experience; proven ability to execute complex projects with multiple stakeholders Experience in planning and managing programs from inception to completionExceptional organization, communication and writing skillsOutstanding analytical, strategic, and problem solving skillsAbility to thrive in a high-performance environment; proven ability to work well under pressure and adapt quickly to changeIntegrity, credibility, and a demonstrated commitment to the NYACH missionProficiency with Microsoft Office applications, including Excel, Access, Word and PowerPoint</t>
  </si>
  <si>
    <t>To apply, please email your resume and cover letter with the subject line ‚Å“NYACH Director‚ to both:  careers@sbs.nyc.gov and strager@sbs.nyc.gov   NOTE:  ONLY THOSE CANDIDATES UNDER CONSIDERATION WILL BE CONTACTED.  If you do not have access to email, mail your cover letter &amp; resume to:  NYC Department of Small Business Services / Human Resources Unit  110 William Street / New York, New York 10038</t>
  </si>
  <si>
    <t>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90,000 vehicles and approximately 150,000 drivers, performs safety and emissions inspections, and holds numerous hearings for violations of City and TLC rules and regulations, making it the most active taxi and limousine licensing regulatory agency in the United States.  To learn more about the TLC, please visit: www.nyc.gov/taxi.   THE TEAM The Data &amp; Technology team is embedded within the Department of Policy and External Affairs which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team serves as technology subject matter experts and liaisons between the Commission, startups, and other technology companies working in the transportation space and implements policies that encourage innovation in taxicabs and for-hire vehicles while ensuring that such innovations serve the public good. The advent of transportation applications has led to explosive growth and transformation within the industries that the TLC regulates, putting the Data &amp; Technology team at the center of many agency initiatives and programs.   This is an exciting time for the for-hire industry, which is seeing its businesses transform as more and more users turn to smartphone apps and other technologies to conduct their business. These technologies can do everything from matching passengers to drivers, to facilitating mobile payment, to monitoring, alerting, and even correcting unsafe driver behaviors. And while these technologies are increasingly popular with passengers and drivers, they also pose new challenges to the City‚„s commitment to safety and wheelchair accessible transportation; as well as raise new issues such as how to best manage the data privacy and security of the wealth of data that is collected about the public.   THE ROLE The Data &amp; Technology team examines how various technologies can be integrated into the for-hire industry, explores what the appropriate role of the TLC is in permitting and setting standards for their use, and monitors how the players comply with new and existing regulations. Under the supervision of the Assistant Commissioner for Data &amp; Technology, the Policy Analyst/Senior Policy Analyst will review and select new technology providers and monitor their compliance with the TLC‚„s rules, participate in project planning and implementation, conduct research, write memos and reports, correspond with relevant industry stakeholders, community groups, and potential technology providers, contribute to transportation policy development, and perform other related assignments.   RESPONSIBILITIES	Project Planning and Implementation: develop work plans and timelines for projects, identify milestones, complete tasks, and manage projects to completion. Proactively communicate project status to supervisors and department heads.	Compliance Management: evaluate how TLC‚„s licensees are using data and technology. Review documentation and perform testing of smartphone apps and other technologies to determine whether use is in compliance with TLC‚„s rules and regulations.	Vendor and Stakeholder Management: work directly with local, national, and international technology companies that facilitate for-hire service in new and innovative ways, such as by using a smartphone app to electronically hail or dispatch a vehicle and pay for fares. Evaluate technology provider proposals and identify qualifying solutions for participation in pilots or other prog</t>
  </si>
  <si>
    <t>The mission of the Mayor‚„s Office of Data Analytics (MODA) is to deliver actionable insight and quantitative support to New York City through data analytics. Through analytics and subject matter expertise, we aim to 1) Support more efficient and effective delivery of services to New Yorkers for greater equity, safety and quality of life; and 2) Grow and advance data analytics throughout the City.  Our work touches virtually every urban issue, including safety, physical infrastructure, economic development, social services, and quality of life. Depending on the needs of the city in different situations, MODA plays the role of strategic advisor, analyst, technical resource, and data evangelist to a host of internal and external clients and partners.  In addition to our work as an ideas incubator for civic analytics, MODA is responsible for implementing the New York City Open Data Law; the most ambitious and comprehensive open data legislation in the country. MODA works with the Department of Information Technology and Telecommunications (DoITT) to facilitate a more transparent and open government to increase civic engagement. Through New York City's open data policy ‚€œ a citywide set of standards and guidelines ‚€œ the City is delivering information through raw data and ensuring that New York City government is increasingly accountable and open for current and future generations. Beyond presenting information to the public, these data sets serve as a rich resource for developers, civic groups, and anyone else to build applications on their own. The creation of new apps using this data fosters innovation and leverages talents across New York City to create solutions to tough problems.    The successful candidate will serve as Project Manager for the Mayor‚„s Office of Data Analytics (MODA). The primary role of the Project Manager is to ensure that MODA‚„s capabilities are known by potential client agencies and outside entities and that MODA analytics and data projects deliver value for client agencies.                                                                                                                     Key responsibilities will include:Recruit and liaise with external partners in City government, the technology sector, academic institutions, and the business community in order to build relationships and understand opportunities for collaboration around dataEstablish, maintain, and manage MODA relationships with client agencies, offices, and external City partners around analytics and data-sharingSupport the creation and implementation of analytics pilot projects and cross-agency data sharing programs aimed at growing analytics capacity citywideCoordinate with MODA analysts, agency partners, and key outside stakeholders to ensure the successful execution of projectsActively assist in the identification and definition of MODA project scope and objectivesEnsure that MODA projects are delivered on-time and within scope to ensure projects delivers value to the office and the City.Understand opportunities and challenges around civic analytics projects and connect interested entities to city resources to address analytics needs. Develop and fulfill project protocols, processes, and documentation. Facilitate the exchange of best practices citywide. Provide in-depth technical expertise for both tactical and operational initiativesManage project plans to monitor and track progressAssist with administrative, operational and research needs related to the day to day work of the office.Handle special projects and initiatives as identified by the Chief Analytics Officer and the Deputy Chief Analytics Officer.</t>
  </si>
  <si>
    <t>Serving within DSNY growing Enterprise Geospatial Program Management Office, the Geospatial Analyst &amp; Data Manager will be responsible for a range of data management and mapping functions including, but not limited to: Overseeing Geospatial data store that serves as DSNY‚„s authoritative source of GIS data maintaining a wide range of geospatial data sets used in daily agency operations to ensure their accuracy Establishing and adhering to data update schedule.   Establishing geodatabase versioning procedures and managing distributed updates  Promoting geospatial data updates across dependent systems by establishing geodatabase replications procedures Training staff in use of desktop and web-based GIS software for basic mapping needs Performing spatial analysis using GIS software as requested Creating complex  static and dynamic (web-based) mapping products.</t>
  </si>
  <si>
    <t>‚ 10+ years hands-on experience creating, managing and sitributing geospatial data and related products Experience managing GIS projects in a large municipal operations agency Exceptional proficiency with ArcMap (10.x), Esri model builder, ArcGIS Online, ArcGIS for Server Exceptional attention to detail Strong written and oral communications skills</t>
  </si>
  <si>
    <t>Research and Evaluation (R&amp;E) supports HPD‚„s policy making and program design functions by providing high-quality, reliable, and objective data analysis. Our work is designed to help both internal and external stakeholders make informed decisions, develop sound approaches to policy intervention, and evaluate progress toward our goals. In addition to independent research focused on the specific needs of the agency, R&amp;E also extends the capacity and resources of various business groups by providing expertise and/or technical support not otherwise available (i.e., analysis of complex data, interpretation of existing knowledge and research findings, and/or predictive modeling of trends).   The Technical Researcher will report to the agency‚„s Director of Research and Evaluation. The Technical Researcher will work with the Director and senior team members to facilitate the agency‚„s research agenda, as well as design and execute program evaluations and various statistical analyses in support of the team‚„s ongoing projects.  S/he will process, manage, and analyze large complex datasets to ensure the highest standards of data quality and integrity. The Technical Researcher will work closely with the team to support new projects and develop analytic strategies that serve the needs of the agency.  The ideal candidate is one who is able to learn independently, think and work collaboratively, practice strong research ethics, and exhibit a commitment to conducting research with the goal of improving public policy.  This position requires the following education, experience and skills:Masters or Doctoral Degree in Public Policy, Urban Planning, Public Administration, Sociology, Economics, Quantitative Methods, or other related field;2-3 years of experience conducting research, including working knowledge of the following: reliability and validity, sampling, primary and secondary data collection, and data management;</t>
  </si>
  <si>
    <t>‚Experience managing and manipulating administrative data;  Literacy in at least one of the following sets of statistical methods: econometrics, spatial analysis, hierarchical modeling and/or survey analysis; Fluency in multivariate (OLS) regression and categorical data analysis, as well as assumptions underlying such methods; Mastery of statistical software such as Stata or SAS; Strong written and oral communications skills; Strong technical documentation skills. Proven desire to learn by doing and work hard to ensure the highest quality work product; Energetic, pro-active, independent, and intellectually-curious  The following are additional desired attributes:Understanding of housing policy, concepts and theories; Knowledge of NYC housing landscape; Strong data visualization skills, using Microsoft PowerPoint and Excel.</t>
  </si>
  <si>
    <t>The Director of the Engineering Audit Bureau (EAB) protects the City and the Department of Transportation (DOT) by safeguarding the integrity of the contract payments and change order processes while ensuring the timely delivery of capital projects at an appropriate cost. Specifically this includes the review and certification of  contract payments and change orders for bridge and street construction projects, among others, and ensuring that work performed meets specifications and industry standards.  The Director establishes procedures for  EAB‚„s role in monitoring and reviewing of payment vouchers and change orders, recommending and implementing improvements as needed.  S/he works with DOT fiscal affairs, agency contracting officers, operational divisions, project managers and the contracting community to resolve any payment disputes judiciously and expeditiously.  The Director also oversees a staff of managerial, engineering, accounting, analytical, and clerical employees that perform duties related to the above functions.</t>
  </si>
  <si>
    <t>‚  5+ years of experience with Business Objects (BO) and specifically BI 4.0, BO X13.X.  3 or more years of work experience with UNIX shell scripts using complex DB2 SQL, Oracle or    sequel server databases.  Experience in reporting using entire suite of business objects to include dashboards.  Experience architecting BO environments and infrastructure; experience designing reports,     including advanced features such as combining data from various sources, and creating Visual     Basic macros.  Experience and familiarity with Data Warehouse best practices; relational database    development and design knowledge; experience setting up Business Object's Universe. Skilled    in troubleshooting techniques.  Experience designing and creating business intelligence reports on demand and resolving    issues.  Excellent interpersonal skills as well as strong and effective communication skills.  Exposure to Finance and Planning systems; SQL language skills.  Ability to work in a team as well as individually and effectively operate in a cross-team     environment.</t>
  </si>
  <si>
    <t>‚ Proficiency in using relational databases  Proficiency in using reporting tools like SSRS, Crystal reports etc. Familiarity with HTML5  and Responsive web design Familiarity and experience with mobile application development within Android/ iOS platform and deployment.</t>
  </si>
  <si>
    <t>The Bureau of Information Technology (BIT) is responsible for the data processing functions and operations of systems that provide operational, analytical and managerial support functions, as well as IT resource management, for DSNY.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This position is for Business Analyst whose role is to elicit, analyze, specify, and validate the business needs of DSNY stakeholders, which includes interviewing, gathering and compiling user requirements to understand the technology solutions they need. The Business Analyst will also apply proven communication, analytical, and problem-solving skills to help the business make good technology decisions and play a pivotal role in ensuring BIT‚„s understanding of business requirements. Responsibilities include, but are not limited to: Collaborate with project sponsors to determine project scope and vision. Conduct interviews to gather user requirements via workshops, questionnaires, surveys, site visits, workflow storyboards, use cases, scenarios, and other methods. Identify and establish scope and parameters of requirements analysis on a project-by-project basis to define project impact, outcome criteria, and metrics. Research, review, and analyze the effectiveness and efficiency of existing requirements-gathering processes and develop strategies for enhancing or further leveraging these processes. Assist in conducting research on software and hardware products to meet agreed upon requirements and to support purchasing efforts. Analyze and verify requirements for completeness, consistency, comprehensibility, feasibility, and conformity to standards. Develop and utilize standard templates to accurately and concisely write requirements specifications. Translate conceptual user requirements into functional requirements in a clear manner that is comprehensible to developers/project team. Where applicable, develop prototypes of interfaces and attributes based on the user requirements. Create process models, specifications, diagrams, and charts to provide direction to developers and/or the project team. Assist with the interpretation of user requirements into feasible options, and communicating these back to the business stakeholders. Manage and track the status of requirements throughout the project lifecycle; enforce and redefine as necessary. Communicate changes, enhancements, and modifications of business requirements‚€œ verbally or through written documentation ‚€œ to project managers, sponsors, and other stakeholders so that issues and solutions are understood. Assisting with user acceptance testing Defects/Test Cases/Test Plan</t>
  </si>
  <si>
    <t>The Department of Investigation‚„s Office of Inspector General for the New York Police Department (‚Å“Office‚ or ‚Å“OIG-NYPD‚) is authorized to ‚Å“investigate, review, study, audit and make recommendations relating to the operations, policies, programs and practices‚ of the NYPD, with the goals of enhancing effectiveness of the police department, increasing public safety, protecting civil liberties and civil rights, and increasing the public‚„s confidence in the police force.  OIG-NYPD is seeking a dynamic community affairs professional to serve as Director of Outreach.  The successful candidate will report to the Deputy Inspector General and will lead OIG-NYPD‚„s efforts to interact with community and advocacy groups, New York City residents and other key stakeholders in advancing the mission of the Office.  The Director of Outreach will lead the development of specific strategies to engage stakeholders across all five boroughs, which may include educational presentations, identifying opportunities for community meetings, disseminating OIG-NYPD reports and recommendations, and monitoring relevant city and state legislation.  The Director of Outreach will assist the Inspector General and senior staff with the preparation of external presentations about the Office and its police oversight work and will also be responsible for producing and updating materials to share with external stakeholders, including pamphlets, fact sheets, and the OIG-NYPD website.  Additionally, the Director of Outreach may be responsible for recruiting and supervising community outreach interns, as appropriate.  The Director of Outreach will work in close partnership with the Department of Investigation‚„s intergovernmental affairs team and press office to ensure coordinated strategies and messaging consistent with the goals of the Office.</t>
  </si>
  <si>
    <t>‚	Extensive experience working with community-based and/or non-profit organizations throughout the five boroughs of New York City	Familiarity with New York City government	Graduate degree in public policy, public administration, social work, law, government, communications, or related field 	Knowledge of, and demonstrated interest in, law enforcement, criminal justice, police oversight, and/or civil rights issues	Excellent communications skills, including writing, public speaking and presentation skills	Ability to listen to and interact sensitively with groups expressing a diversity of viewpoints	Familiarity with website design	Oral and written foreign language skills a plus</t>
  </si>
  <si>
    <t xml:space="preserve">The Mayor‚„s Office of Technology and Innovation (MOTI) was established to ensure that technology and innovation can be leveraged to optimize the efficiency and cost-effectiveness of all City government operations, strengthen public participation in government, increase government transparency, and enhance the delivery of services to the public. To that end, MOTI is establishing a new Citywide Risk Management Practice to work across the City‚„s technology portfolio to identify, manage, and help develop appropriate risk responses associated with large, high-profile, mission-critical IT projects for the City of New York. MOTI is currently looking to hire 3 Risk Managers to launch and run this important new practice.   The IT Risk Manager position will report to the Mayor‚„s Office of Technology and Innovation (MOTI) under the direction of New York City‚„s first ever Chief Technology Officer (CTO), as part of the IT Risk Management team. The successful candidate will focus on assessing, monitoring, and helping to mitigate risk at the portfolio level across the City‚„s technology landscape. In addition, in order to help agencies to better manage risks of strategic projects, the Risk Manager will develop a toolkit and promulgate best practices designed to strengthen agencies internal controls and improve performance as it relates to IT project management in order to better assure the successful delivery of these projects. The Risk Manager will also serve as subject matter expert (SME) to advise City executive leadership on the health of IT projects and develop a Dashboard to track risks and measure the success of City‚„s IT investments on an ongoing basis. To perform these functions, the Risk Manager will work most closely with the Deputy Chief Technology Officer, Technology Solutions Managers, Agency technologists, and Agency IT vendors.   On an ongoing basis, the IT Risk Manager will be called upon to secure buy-in from business and technology stakeholders at all levels; conduct success management and risk analysis across the City‚„s technology portfolio as well as on key strategic projects; serve as a SME for agency or City Hall inquiries on risk management topics; develop metrics to monitor the impact of the risk analyst function; assess technology or tools related to IT project risk management; identify strategic opportunities to lessen the City‚„s risk related to IT projects; maintain an in-depth knowledge of industry standards as applicable to the City‚„s needs; and support MOTI‚„s work through thought leadership on the topic of risk management as it relates to technology and innovation.   Responsibilities will include: 	Manage project scope, planning, dependencies, issue tracking and resolution, budget and resources and invocation of change control;	Establish and manage governance structures(s), involving IT, third party or external resources as required;	Assess, as needed, financials (costs and budgets) and delivery performance and reporting on the program risk dashboard;	Monitor and report against plan to relevant project governance structure(s);	Establish and manage key project success factors such as quality assurance, change control processes, Training Needs; User Acceptance Testing (UAT); training delivery and process change implementation, liaising with relevant Risk Management team members, IT and business stakeholders; third party or external providers as required;	Undertake business readiness assessment; work with the business to identify, develop and implement activities to prepare the business for change;	Establish and maintain a citywide IT risk management dashboard for monitoring risk and success of IT projects and programs;	Create documentation, training, and a practical toolkit for risk management that can be applied to NYC government projects;	Complete required project documentation as part of the risk assessment deliverables   The position‚„s responsibilities </t>
  </si>
  <si>
    <t>‚At least 6 years of experience working in a senior project or portfolio management capacity;At least 4 years of experience working as an IT auditor or in a risk-management function;Applied relevant technical knowledge of engagements conducting systems, infrastructure, or process assessments;Experience with IT Risk Assessment Frameworks (e.g. PMI RMP, COBIT, NIST, ITIL, ISO 27001);Excellent client management skills;Demonstrated experience working with both technical and non-technical resources and stakeholders;Strong written and verbal communication skills;Excellent analytical, creative, and organizational skills;Excellent analytical and organizational skills;Ability to communication effectively with executive level management and to respond positively to changing needs</t>
  </si>
  <si>
    <t>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In this key role, the selected candidate will work closely with the CIO and management team to manage the implementation of all IT bids, contracts, task orders, and engage as a resource on IT projects requiring contract negotiation and ensure the engagement of appropriate internal resources, driving to meet project deadlines. The position will also be responsible for processing, reviewing, documenting, monitoring and evaluating contractor performance and compliance. Responsibilities will include, but are not limited to: Maintaining and reviewing all Contracts to ensure full compliance with procurement policies and identify opportunities to reduce costs throughout the organization. Developing specifications, soliciting, negotiating and completing Bid and Request for Proposal processes, and prepare related documents and analyses Formulating bid submission requirements, bid evaluations, and review vendor qualifications. Conduct Procurement processes in accordance with PPB rules, Mayoral and Comptroller guidelines and Local Laws.  Oversee award process which includes proposal evaluations, recommendations while providing direction on procurement procedures. Preparing and negotiating supplementary agreements such as modifications/task orders/change orders covering changes to scopes of work, pricing and/or fee schedules, and contract closeout. Preparing cost and price analyses of proposals; formulate negotiation positions; negotiate price for various procurement actions and prepare communications and written narratives summarizing negotiations and their results. Tracking contract balances and monthly usage rates. Developing and gathering Capital and Expense funding requests and supporting documents. Managing decisions regarding task order solicitation processes, documents and schedules, while conducting site visits and managing responses to solicitation questions and issues. Managing and produce procurement management reports, while administering task and change order process. Maintaining existing and expiring contracts Negotiating and finalizing non-standard terms and conditions, scopes of work, and pricing Managing RFP and contract processes with internal and external stakeholders Monitoring and evaluating contractor performance and compliance Managing the in-house ITCS process Supporting PMO.    Liaison with user groups, ACCO‚„s office, OMB, Comptroller‚„s office and DOITT.</t>
  </si>
  <si>
    <t>The successful candidate should possess the following:  Experience with New York State or New York City government procurement and with knowledge of PPB rules and Comptroller‚„s Directives;  Strong written and verbal communication, critical thinking, problem solving, organization, management and analytical skills ;  Experience in managing competing priorities and interpersonal relationships;  Deep knowledge in Microsoft Office products, in-depth Excel, VISIO and Microsoft Project.  Working knowledge of APT, FMS, Vendex, VendorSource, OCP, and DOITT requirements contracts.</t>
  </si>
  <si>
    <t>‚ Under direction, perform construction management work overseeing routine reconstruction projects or new construction projects involving varying levels of complexity for the Capital Projects division. Review, approve and/or recommend change orders on routine, new or major reconstruction projects. Ensure that contractors adhere to plans and specifications. Identify and resolve field condition issues. Write daily and weekly construction project reports and keep calculation books. Prepare cost projections. Correspond with contractors and clarify construction issues. Review and approve contractors' payment requisitions. Schedule and run meetings. Maintain accurate records and write reports. Assist in the monitoring of various contract administrative requirements (e.g., Minority/Women Business Enterprise goals, Project Labor Agreements, Damages for Delay programs). Work with Architects or Engineers of record regarding change orders, shop drawing approvals, and other architectural and engineering related issues. Review and research contractors‚„ dispute claims, and advise Borough Directors on solutions.</t>
  </si>
  <si>
    <t>The New York City Department of Health and Mental Hygiene (DOHMH), a recognized leader and innovator in public health and mental hygiene services nationally and internationally, seeks a dynamic Claiming Analyst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DUTIES WILL INCLUDE BUT NOT BE LIMITED TO:  	Work closely with DOHMH, the Fund for Public Health in New York and Public Health Solutions on budgeting, expenditure and claiming issues regarding DOHMH sub-agreements.  	Monitor and review grant-funded personnel and OTPS expenditures and assist in the preparation of budget modifications, journal entries and grant closeouts.  	Utilize different accounting strategies to determine if revenue targets will be met and will advise the Grants Manager ‚€œ OEPR/Non-FMS and Director of Grants Administration and Claiming.  	Prepare comprehensive reports to track revenue, expenditure and operational activity by synthesizing multiple databases.  	Prepare worksheets or reports reflecting claiming details, discrepancies identified and corrective entries required to adjust accounts.  	Assist with migration of non-FMS funding information into DOHMH‚„s budget management system (BMS).</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</si>
  <si>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Reporting to the HR Director, Human Resources Manager will provide support to the Human Resources Director in the day-to-day operations of the HR Department.  Job Description:   Manages the Annual and Probationary Employee Performance Evaluation Program. Prepares correspondence and tracking reports. Assists in the preparation of Tasks and Standards. Monitors probationary periods for permanent, provisional and non-competitive employees.  Serves as Financial Disclosure Liaison. Determines who is required to file a Conflict of Interest Board (COIB) and Department of Investigation (DOI) Disclosure Report. Coordinates annual financial disclosure filing.  Conducts new hire pre-screening interviews (review CPD, confirm citizenship, coordinate finger printing with DCAS, ensure residency requirements are met, complete I-9 forms and collect supporting documents and make copies, review original certifications and educational documents and make copies).  Conducts new hire orientation and CityTime training.  Creates and maintain Org Charts.   Updates and maintains HR Reporting (staffing, headcount roster and probationary)  Process PARs for job postings, job offers and promotions.  Maintains Training &amp; Development Tracking Log.  Tracks HR Performance Indicator Report and coordinate and track training and development programs/activities for staff.  Collaborates with DCAS regarding the development of civil service examinations for Department specific and City-wide titles.  Acts as Career Counselor advising employees of scheduled examinations and other career opportunities.  Assists the Director regarding matters involving employee misconduct and work performance, grievances and related labor management matters.  Assists with recruitment activities such as posting positions in NYCAPS, external sites, onboarding candidates in NYCAPS and printing/emailing resumes to hiring managers.  Perform all duties as needed to advance the work of the HR department.</t>
  </si>
  <si>
    <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people skills and leadership skills.  Familiarity with the NYCHRL.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</si>
  <si>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Our Strategic Initiatives &amp; Enterprise Applications unit has an opportunity for an experienced CRM Development Manager to oversee the development and implementation of various CRM solutions.  Job Description: The successful candidate will serve as a CRM Development Manager reporting to Application Development Management Division.  Responsibilities will include:Oversee the development and implementation of these various CRM projects and Business as Usual activities;Manage a team of developers performing COTS (Commercial-off-the-shelf) configuration and custom application development;Engage with and present to executive leadership both internal and external to DoITT; Lead, coach and mentor development resources on complex Citywide Customer Relationship Management (CRM) or xRM projects, building integrations with COTS and other legacy systems in various agencies and serve as the lead CRM Solutions Architect on enterprise-wide projects; Lead CRM Systems development and architecture strategy to deliver quality sophisticated and sustainable, yet simple, products;Directly engage with business and technical clients from various City agencies; Perform hands on development as needed;Perform special projects and initiatives as assigned.  The position‚„s responsibilities include commitment to and compliance with the City‚„s EEO policy.</t>
  </si>
  <si>
    <t>The preferred candidate should possess the following: 	Successful delivery of software applications as an individual, team leader and/or development manager:	Strong understanding of the software development life cycle	Strong leadership, project management skills, time management, and problem solving skills	Willingness to dive into software environments and technical issues	Experience with Scrum methodology and Agile practices	Support assessment of business and technology requirements in order to create solution architecture.	Collaborate with development team to create project plans and manage a portfolio of initiatives, varying in size and complexity.	Provide technical leadership to developers throughout entire project life cycle; review technical design documents and conduct code reviews.	Experience serving as a Software Development Manager/Director in an Enterprise Scale environment;	Experience planning, designing, developing and delivering software, including highly scalable systems and experience with service-oriented architecture;	Experience in developing and architecting leading Customer Relationship Management Systems or xRM systems such as Siebel, Microsoft Dynamics CRM/AX, Salesforce, SAP, Oracle RightNow, QuickBase, etc.;	Experience in Microsoft development technical experience in .NET (C# and/or VB.NET, XML, web services, etc.) for large-scale enterprise systems;	Experience in interpreting business requirements, technical and existing business process artifacts, legacy system operations, business needs provided in various forms of communication;	Experience with industry leading CRM Systems ‚€œ in a large enterprise scale environment:	Configuration &amp; Customization	Workflow Development	Schema/Entity Model Extension	Performance Tuning	Application Integration with Messaging Queues such as Azure Service Bus, IBM MQ, and Biz Talk	CTI Integration	Experience with Java Scripts to customize UI/combination of Java Script and C sharp	Experience creating Web Services, execute methods that insert, update and delete data objects	API Development and Integration	Develop plug-ins for CRM applications	Highly proficient code development ability	Technical hands on experience coding and providing design architecture for most of the following technologies:	Leading CRM/xRM systems	.Net programming with C# and/or VB.Net	CSS/JavaScript/HTML5 frameworks (jQuery, Bootstrap, Angular, etc)	Relational databases Oracle and SQL Server	Working knowledge of XML, SQL, PLSQL, SSIS and, SSRS	Strong understanding of client/server architecture in on-premise, SaaS, PaaS and IaaS Architectures;	Experience in estimating growth of data, planning stages of database optimization to match projection and level of development effort	Experience working with and/or managing resources of a large Systems Integrator require;	Ability to successfully manage multiple tasks under tight deadlines;	Strong experience interacting and communicating directly with business stakeholders to understand business needs and requirements;	Ability to work in cross functional teams to provide practical solutions and outstanding collaboration and team building skills;	Strong customer and quality-focus mentality; sound problem resolution, judgment, and decision-making skills;	Strong written and verbal communication skills; excellent analytic, organization, presentation and facilitation skills;	Experience managing large and complex projects executed via large Systems Integrators;	Experience with industry leading enterprise search tools and integrations of such tools;	Experience working with CRM Applications in a large Call Center environment;	Experience architecting enterprise cloud platforms;	Evaluating On-Premise vs. Cloud Systems and performing cost benefit analyses;	Data Migration of legacy systems to CRM Syste</t>
  </si>
  <si>
    <t>‚ Under direction, design major projects which may include new buildings, historic preservation or renovation of existing structures.  Complete all drawings, specifications and estimates necessary for successful bid and construction.  Participate in all phases of projects from scope development, schematic design and contract documents through construction administration and project closeout.  Direct and manage work on in-house projects and supervise consultants to produce complete, thoughtful, sustainable and technically excellent designs.  Coordinate multiple technically complex projects simultaneously. Maintain accurate project data and manage project milestones to ensure timely completion of work.   Develop requests for proposals to obtain architectural or engineering consultant services as necessary. Supervise and mentor junior architectural staff. Review documents for constructability and bid readiness. Present projects to other governmental agencies and departments, contractors and community members.  Conduct site inspections of construction projects as directed to ensure compliance with design documents. Actively contribute to the architecture unit‚„s development of production standards and systems.</t>
  </si>
  <si>
    <t>Under supervision, with latitude for independent action and the exercise of independent judgment, the Service Desk Agent is the first point of contact for the users to provide technical support for software, hardware, and network problems. The candidate specific duties will include: 	Field incoming requests to the Service Desk via telephone, e-mail, and online to ensure courteous, timely and effective resolution of end user issues 	Troubleshoot basic end user issues on various software applications, hardware, network, and telecommunications systems and provide basic technical support	Use remote access software to troubleshoot technical problems  	Escalate unresolved problem/issues/requests to the proper tier 2 and 3 support team/experts  in order to resolve issues as quickly as possible 	Follow standard Service Desk operating policies and procedures	Accurately log all Service Desk tickets using Service Desk plus tracking software 	Provision/Deprovision user accounts, handle password resets using Password Management tool, Active Directory and applications security management tools	Use a knowledge base tool along with own expertise to resolve tier 1 requests in a timely manner; update knowledge base database with new and updated information.	Provide the highest level of customer service by performing post-resolution follow ups and updating ticket tracking system with detailed resolution 	Liaise with NYC and NYS agencies‚„ Service Desks to ensure proper service delivery of their services to ACS users	Become familiar with ACS organization structure and their respective applications 	Become familiar with each team within the IT Department and their respective roles for escalation to address user issues 	Develop sound understanding of IT operations, systems, and applications as well as business related processes and procedures 	The Service Desk Agent must ensure the support team members close out their open tickets properly with detailed resolution	Follow process for communicating system outages/emergencies to the organization	Ensure that Service Desk operational and statistical reports are completed and distributed to the management	Enforce SLAs to manage end-user expectations	Assist other Service Desk team members with technical assistance as needed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</si>
  <si>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Edge Engineer (for ECTP) reporting to the IT Services division. Responsibilities will include: Develop, implement and expand ITSM Operational Dashboards integrations with other types of data sources; continue the build out of DoITT Business Services; synthesize existing frameworks for interpreting and acting on available information; automate the capture, assessment, and utility of multi-source data; provide a single point of access and authentication to federated applications; unify existing web interfaces and create role-based views of application content; create data-driven dashboards that combine and tailor information for specific audiences; filter and focus on the relevant, critical information needed for effective decision-making; view and assess situations from multiple perspectives across multiple domains for PSAC1 and PSAC2; achieve shared situational awareness of end-to-end operations; share targeted information securely among PSAC stakeholders; rapidly integrate new information and tools to adapt more quickly to emerging situations; create logical designs that highlight data flows, security requirements and process flow; create physical designs that highlight required infrastructure components; focus on the installation and the configuration of the Dashboard tool‚„s production environment; oversee the installation of PSAC business service views and integrations with but not limited to Tivoli Netcool, BMC Remedy and other ITSM management tools; provide onsite support, integration and deployment services for the dashboard tools and data sources; utilize IT Service Management disciplines such as Change Management, Asset Management, Incident and Problem Management, SLA Management, Configuration and Release Management; utilize Configuration Management of the IT assets in the CMDB for the build out of the asset relationships; conduct deep dive assessments and documentation of technical requirements, architecture designs, configuration, and operational run books; work closely with Dashboard Data Integration Manager at DoITT, PSAC Operations teams and stakeholders to ensure efficient provisioning of seamless integrations of data regardless of source (Server, Storage, Network, Database, Service Desk, CMDB, Netcool) to align with PSAC‚„s requirements; monitor the program‚„s deliverables and make recommendations to implement and integrate additional monitoring capabilities to support new requirements and functionality; develop, direct and implement communication strategies to support program goals; analyze the effectiveness of the project and recommend changes as needed; prepare senior level technical reports for executive management; and manage special technology projects as assigned.</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</si>
  <si>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</si>
  <si>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The successful candidate should possess the following: 3+ years‚„ experience executing technical design, and deployment for the Edge Technologies Portal; knowledge of Configuration Management of the IT assets in the CMDB and building out the business service relationships; extensive technical background covering all aspects of Web Development and implementation and integration, in design and developing enterprise Dashboard tool; 3-5 years knowledge of the Edge AppBoard and Edge enPortal products; 5+ years in the following: strong technical knowledge and understanding of web application coding and web designing using one or more of the following: HTML5, Flash, XML, JavaScript, previous system administration or design experience with Microsoft SQL, SQL queries, joins and lookups is mandatory; proven experience with PERL, and UNIX Shell Scripting a plus; experience working with VMware and an understanding of other virtualization technologies; experience working with discovery tools such as BMC ADDM;  familiarity with BMC Remedy and the Remedy Gateway, BMC Atrium CMDB data model and asset classifications; familiarity with monitoring tools such as IBM Netcool and Quest NetIQ; ITIL v2/v3 Certified; experience in working for a large municipal government preferably NYC or public safety organization; strong technical writing skills; strong interpersonal and communication skills; and the ability to interface with executive level management and give senior level presentations.</t>
  </si>
  <si>
    <t>The Mental Hygiene Division of the New York City Department of Health and Mental Hygiene (DOHMH) is responsible for policy, programs and provider oversight related to mental health; alcohol and drug use and developmental delays and disabilities.  The Office of the Executive Deputy Commissioner Provider‚„s leadership and coordination across all bureaus and offices, including The Office of the Criminal Justice Special Advisor charged with reducing the intersection of individuals with behavioral health issues and the criminal justice system.       The Office of the Special Advisor on Criminal Justice seeks One (1) program specialist to provide oversight and monitoring of Office contracts, data use agreements and MOU. The program specialist will report to the Criminal Justice Supervisor within the Office of the special Advisor on Criminal Justice.    The program specialist will ensure all contracted providers are equipped to assist people with behavioral health issues and criminal justice involvement.  As assigned by the Criminal Justice Supervisor, program specialist will work closely with internal and external partners around the intersection of behavioral health and criminal justice.        The Criminal Justice Program Specialist responsibilities will include:   - Working with all necessary Department divisions and offices to develop and execute criminal justice related contracts.    - Providing direct oversight of all criminal justice contracts and contracted providers.      - Working internally and with external partners to develop criminal justice-related data use agreements.  - Overseeing the all executed data use agreements.   - Working internally and with external partners to develop and execute MOUs.   - Overseeing all executed MOUs.  - Providing project management and support for Office workgroups and special events; most notably in the areas of workforce development and training (NYPD/CIT), potential development of a forensic court clinic data system and the procurement and contracting of a Public Health Diversion Center.   - Assist the Office to collect, analyze and present data or other information relevant to the issues or policy projects within the Office of the Special Advisor, which may include the following data sets: CHS, Medicaid, PHDC, and other data sets as required.  - Identify, research, and analyze public policies and best practices that have the potential to support forensic activities in NYC.  - Assist the Office with literature reviews, policy development.   - Other duties, as assigned.</t>
  </si>
  <si>
    <t>*** IN ORDER TO BE CONSIDERED FOR THIS POSITION CANDIDATES MUST BE SERVING PERMANENTLY IN THE TITLE OF PRINCIPAL ADMINISTRATIVE ASSOCIATE ***  This posting will fill various positions in two units within DOT‚„s Division of Legal Affairs ‚€œ Office of Litigation &amp; Records Management, including Freedom of Information Law (FOIL) and Office of Cityscape &amp; Franchises.  The candidate(s) will perform challenging, confidential and responsible administrative functions for the senior management staff and the office as a whole.  He or she will assist in managing the senior management staffs‚„ calendars; handle incoming calls and direct calls appropriately; manage the office files; respond to complex FOIL requests, log and compose correspondence for the office; perform administrative duties for the office, assist in extracting and reviewing electronic data from multiple databases and special projects as needed; and perform related duties.</t>
  </si>
  <si>
    <t>NYC Department of Finance (DOF) is responsible for administering the tax revenue laws of the city fairly, efficiently, and transparently to instill public confidence and encourage compliance while providing exceptional customer service.  The Property Valuation &amp; Tax Mapping division is responsible for the valuation of more than one million properties in the City of New York and overseeing assessments and valuations in a fair and equitable manner as part of the City‚„s real property tax system.  The Real Estate of Utility Corporations (REUC) Unit is responsible for the annual valuation of approximately 12,000 utility parcels. REUC consists of land, buildings, specialized structures and equipment such as power plants, power lines, telecommunications facilities, railroad tracks, bridges, tunnels, and highway and sewer pipes.  The Summer College Intern will assist in the following:  Tax Commission Coordination Review and coordinate REUC 2016 Tax Commission Application List. Track schedules and attend hearings as necessary. Assist with presentations and backup sheets for hearings.  RPIE Coordination Coordinate with the Real Property Income and Expense team for all REUC filings. Maintain list of all non-compliant filers. Create database to allow for varied reports necessary for valuations.  Emergency Generators/Cellular Sites Compare previous Department of Environmental Protection excel spreadsheet with 2016 spreadsheet to filter additions and subtractions. Coordinate new questionnaire mailings. Assist in the reconciliation of cell site inventory list.  Property Tax System Coordination Provide data for REUC team for Trending Index update and Book Cost data input. Coordinate all phase 2 meetings and design efforts.  Ceiling Value Input Input Ceiling Railroad and Telecom ceiling values. Prepare imposition/remission forms.  Efficiency Coordination Create separate folders on the ‚Å“G‚ drive for all spreadsheets and templates. Create/Update REUC spreadsheets and templates. Perform Ident tax map clean-up. Provide clerical assistance for field inspections.</t>
  </si>
  <si>
    <t>‚ Proficiency with Microsoft Excel, PowerPoint, Access, Word and Outlook.   Undergraduate in Finance, Business Administration and/or Engineering (Civil). Excellent verbal and written communication skills.</t>
  </si>
  <si>
    <t>NYC Department of Finance (DOF) is responsible for administering the tax revenue laws of the city fairly, efficiently, and transparently to instill public confidence and encourage compliance while providing exceptional customer service.  The Property Valuation &amp; Tax Mapping division is responsible for the valuation of more than one million properties in the City of New York and overseeing assessments and valuations in a fair and equitable manner as part of the City‚„s real property tax system.  The Quality Assurance (QA) Unit is responsible for accuracy and consistency of the property tax roll. Under the supervision of and reporting to the Director and/or Deputy Director of QA and the Property Assessment Defense (PAD) Unit the summer intern will be responsible for the following:  Produce statistics/reports to track trends, errors, anomalies in property valuations. Collect data on billboards and cell sites in NYC. Maintain documentation of existing operations (reports, statistics, flow charts, work processes). Attend hearings at the Tax Commission and produce report on parcel appeals. Work with assessment staff to coordinate and ensure required case file documentation is    prepared prior to Tax Commission hearings. Provide assistance in preparing (PAD) folders and follow-up on issues and hearing decisions. Provide assistance with various special projects within the Property Division, including the Office    of the SCRIE/DRIE Ombudsperson (Senior and Disabled Rent Increase Exemption ‚€œ Rent    Freeze Program).</t>
  </si>
  <si>
    <t>‚ Detail oriented with analytical skills. Excellent written and verbal communication. Strong computer skills in Excel, Word and PowerPoint. Experience supporting administrative or other court hearing processes is helpful. Knowledge of SAS, SPSS or other statistical packages and GIS/mapping software is a plus. Prior Internship is a strong plus. Ideal candidates are juniors and seniors majoring in public policy/administration, city planning,    architecture, geography, accounting, finance, or any business-related field.</t>
  </si>
  <si>
    <t>1.	Graduation from elementary school; or 2.	Six months of full-time paid experience in a scientific laboratory; or 3.	Education and/or experience which is equivalent to‚1‚ or ‚Å“2‚ above.  Experience in a hospital, clinic, or clinical laboratory as a Laboratory Technician, Laboratory Helper, Laboratory Assistant, Laboratory Aide, Animal Caretaker or Cleaner of laboratory equipment is acceptable.</t>
  </si>
  <si>
    <t>‚	Experience in bench work in DNA extraction, quantitation and PCR amplification.	Basic knowledge in molecular biology</t>
  </si>
  <si>
    <t>**Civil Service Title: ADMINISTRATIVE PUBLIC INFORMATION SPECIALIST, M-01  The New York City Department of Health and Mental Hygiene is a world-renowned agency with a long tradition of protecting and promoting health in the nation‚„s most culturally and linguistically diverse city.  The Bureau of Communications manages many of the agency‚„s most critical interactions with the public, from raising awareness and promoting health behaviors to advancing policies and responding to health emergencies.    The Social Media Coordinator will be part of the Digital Communications within the Communications Bureau to help the agency creatively reach constituents using tools like Facebook, Twitter, Instagram, YouTube and Tumblr, and assist with our external website.  This team member will also contribute to events and outreach around various media campaigns and other agency priorities.    The Social Media Coordinator‚„s duties will include, but not be limited to:   --‚¿	Researching, analyzing, developing, writing and editing social media messaging on important public health issues, including HIV prevention and control and other agency priorities, for public health stakeholders and members of the public.  --‚¿	Daily management of the agency‚„s social media channels, including creating content, responding to questions and comments from the public and managing paid social media campaigns.    --‚¿	Developing and leading new experimental digital marketing initiatives.  --‚¿	Promoting public agency events online.   --‚¿	Assisting in evaluating and identifying emerging social media tools for campaign adoption; managing social media metrics and tracking growth and topic trends.   --‚¿	Management of creative development, marketing and public education projects.   --‚¿	Special projects as assigned by the Director of Digital Communications.</t>
  </si>
  <si>
    <t>‚ Effective Communicator. Proficiency with MS Excel, PowerPoint, Project, Visio, and Word. Area of Study: Computer Science, Economics, Mathematics, Planning. Proactive and detail-oriented.</t>
  </si>
  <si>
    <t>NYC Department of Finance (DOF) is responsible for administering the tax revenue laws of the city fairly, efficiently, and transparently to instill public confidence and encourage compliance while providing exceptional customer service.  The Treasury Division/Bank Relations unit administers the City's network of bank accounts and manages the City‚„s cash flow. Treasury employees ensure that City funds are deposited only in approved banks with appropriate collateral and manage the City‚„s banking relationships. In addition, the Treasury Division holds all cash bail and court-ordered funds in trust until the funds are directed by the courts to be released:   Supports NYC Banking Commission.  Monitors Collateral on NYC Bank Account Balances.  Manages Bank Costs and Bank Contracts.  Enrolls City Vendors for EFT Payments.  Processes Check Stop Payments and Forgery Claims.  Distributes City Vendor Checks to City Agencies.  The selected Summer College Intern will assist with Project Checkmate, which is Treasury‚„s initiative to reduce City checks to vendor.   The Intern will be responsible for:   Analyzing monthly vendor payment data.   Creating lists of vendor and agency contacts.  Contacting top City vendors to enroll in EFT.  Assisting with EFT enrollment tracking.  Preparing and mailing correspondence letters to vendors.</t>
  </si>
  <si>
    <t>‚  Advanced knowledge of Microsoft Excel and Word.</t>
  </si>
  <si>
    <t>Bachelor‚„s Degree preferred.  Proficient with MS Word, Excel and Access, excellent organizational, verbal and written skills a plus.</t>
  </si>
  <si>
    <t>‚  Research/Law Enforcement.</t>
  </si>
  <si>
    <t>NYC Department of Finance (DOF) is responsible for administering the tax revenue laws of the city fairly, efficiently, and transparently to instill public confidence and encourage compliance while providing exceptional customer service.  The Collections Division is responsible for the resolution of debt, including taxes and fines that are owed to the City of New York. We are seeking two (2) interns to assist in the analysis of the Division‚„s property &amp; business tax, parking and Environmental Control Board (ECB) inventory of debt:   Tax Lien Unit manages the Tax Lien Sales, support the In Rem process and provide     customer support.  Business Tax Unit issues judgments to the Civil Courts against outstanding debt, reviews,     research and resolves debt by securing full payment, establishing payment plans or     submission for review and resolution of possible errors.  Parking/ECB Unit is responsible for the resolution of parking fines and summonses issued by    the Environmental Control Board.  Collection Agency Unit manages the assignment of debt to Collection Agencies responsible     for the dunning and collection of NYC judgment debt.  Under general supervision the selected Summer College Intern(s) will conduct research activities, perform data analysis, and or administrative work. The task includes using the computer systems and other tools to conduct research and communicate the results of key component relating to the research.  All work is performed in accordance with agency, city, state, and federal requirements and procedures.   Specific duties include, but are not limited to:   Obtain and analyze data.   Prepare quantitative analysis and reports tracking each assigned project results.  Assist in special projects assigned by the Senior Director and or the Assistant Commissioner.</t>
  </si>
  <si>
    <t>‚  Demonstrated ability to work independently.  Written, oral and interpersonal skills.  Strong computer and technical skills including Microsoft Word, Excel, Access, Outlook and    SharePoint.</t>
  </si>
  <si>
    <t>‚  Outstanding verbal and written communication skills (a writing sample may be requested).   Excellent interpersonal skills.   Proficiency in Microsoft tools including advanced knowledge in Excel, Access, Visio and MS-    Project.   Demonstrated interest in NYC Government.</t>
  </si>
  <si>
    <t>MODA‚„s work touches virtually every urban issue, including safety, physical infrastructure, economic development, social services, and quality of life. Depending on the needs of the city in different situations, MODA plays the role of strategic advisor, analyst, technical resource, and data evangelist to a host of internal and external clients and partners.  Advanced analytics is impossible without quality data. In partnership with the Department of Information Technology and Telecommunications and Technology and the Mayor's Office of Operation, MODA maintains DataBridge, the citywide data sharing platform. Building on top of the successes of the Data Element Exchange Program and 311 analytics, MODA developed automated data feeds from over 50 source systems belonging to roughly 20 agencies and external organizations. All of this data is warehoused and merged on the geographic information included in the data, and permits the City to perform critical cross-agency analysis.   In addition to our work as an ideas incubator for civic analytics, MODA is responsible for implementing the New York City Open Data Law; the most ambitious and comprehensive open data legislation in the country. MODA works with the Department of Information Technology and Telecommunications (DoITT) to facilitate a more transparent and open government to increase civic engagement. Through New York City's open data policy ‚€œ a citywide set of standards and guidelines ‚€œ the City is delivering information through raw data and ensuring that New York City government is increasingly accountable and open for current and future generations. Beyond presenting information to the public, these data sets serve as a rich resource for developers, civic groups, and anyone else to build applications on their own. The creation of new apps using this data fosters innovation and leverages talents across New York City to create solutions to tough problems.  As the leaders of citywide data strategy, MODA develops and implements strategy and processes around data standards, governance, and data sharing. Access to high quality, automated data is critical for MODA analytics and for growing analytics capacity citywide.   The primary role of the Director of Data Strategy will be to ensure that New York City‚„s data is truly and asset.  Key Responsibilities:Provide leadership in the management and stewardship of data citywideIdentify new opportunities and innovative ways to manage and catalog datasetsDevelop, articulate, and fulfill a sustainable long-term data-oriented vision to support MODA‚„s core mission.Create reports and recommendations on best practices and data stewardshipConsult with MODA executive staff and analysts to identify end user needs around data, present new approaches and technologies, and discuss equipment/system changes.   Recommend long-term, best-in-class architecture or technology that will provide enhanced support across the cityProvide in-depth technical expertise for both tactical and operational initiativesOversee the execution of enterprise data standards and performance metrics to ensure data delivers value to the office and the CityManage special projects and initiatives as identified by the Chief Analytics Officer.</t>
  </si>
  <si>
    <t>‚  Word/Excel/PowerPoint/BOXI.</t>
  </si>
  <si>
    <t>NYC Department of Finance (DOF) is responsible for administering the tax revenue laws of the city fairly, efficiently, and transparently to instill public confidence and encourage compliance while providing exceptional customer service.  The Tax Audit &amp; Enforcement Division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The Department of Finance recently rolled out the first phase of a new enterprise-wide business tax administration system, BTS (Business Tax System).  The second phase will be developed and implemented over the course of this year. BTS is used by the Tax Audit &amp; Enforcement (TA&amp;E) Division to identify candidates for audit and perform taxpayer audits, following designated policies and procedures. The BTS Unit is responsible for ensuring that TA&amp;E business requirements are defined, implemented in the BTS system, the functionality is tested, TA&amp;E staff is trained, and user support is provided once in production.  The BTS Unit seeks an intern to work on the following activities:   Create BTS-related TA&amp;E workflow / process diagrams and documentation.  This may entail     use of Visio or similar software, learning the BTS system, reviewing TA&amp;E Policies &amp;    Procedures along with BTS system configuration, and getting input from Subject Matter    Experts    (SME‚„s).  Assist with capturing and reviewing meeting minutes, create and maintain various lists    (eg, system enhancements logged in the BTS vendor‚„s project management system) to help    facilitate the project.  This may entail learning how to use the BTS vendor‚„s project     management system, and use of MS Excel and Word.  Update the BTS User Training Manual, if necessary, reflect subsequent changes to     business process or system configuration, and/or provide further detail.</t>
  </si>
  <si>
    <t>‚  Analytical ability.  Knowledge of PC software (eg, MS Word, Excel, Visio).    Referred Area of Study: Business/Information Systems, Computer related.</t>
  </si>
  <si>
    <t>The New York City Department of Youth and Community Development (DYCD) invests in a network of community-based organizations and programs to alleviate the effects of poverty and to provide opportunities for New Yorkers and communities to flourish.  Comprehensive After- School System (COMPASS)  formerly known as Out of School Time (OST) seeks to support community-based organizations high quality after school services through funding, monitoring, coaching, capacity, evaluation and advocacy. COMPASS is DYCD‚„s largest initiative, serving over 94,000 youth through over 900 programs after school, during school closing days, and over the summer.    COMPASS is seeking a Program Analyst to join the COMPASS Operations Team. The Operations Team offers specialized support and guidance to the entire COMPASS initiative with facility set-up and licensing, policy development, contract compliance and performance, data analysis and interpretation, unit operations and efficiencies, and communication to providers. The analyst will be primarily responsible for supporting the program management team with day to day program and project management.  Key Tasks: Provide project management support to COMPASS Operations Team. Interpret data output from all DYCD Management Systems. Identify and share trends and concerns, and work with the program team on strategies to     address them.  Track and manage the analytics and COMPASS staff feedback of the underperforming    programs.    Prepare and evaluate contract performance    reports.                                                                                             Make summary reports to higher administrative levels along with recommendations to    improve program performance.</t>
  </si>
  <si>
    <t>‚ Advanced excel skills. Must have familiarity navigating large data sets. Experience compiling/generating/maintaining dashboards and geographical mapping. Project management and data stewardship experience. Knowledgeable about afterschool programs. Excellent communication skills. Superior project manager. Prior leadership experience working in a DYCD funded contract.</t>
  </si>
  <si>
    <t>NYC Department of Finance (DOF) is responsible for administering the tax revenue laws of the city fairly, efficiently, and transparently to instill public confidence and encourage compliance while providing exceptional customer service.  The Information and Technology Division delivers information and technology solutions that the Agency's needs to achieve results.   The Property Collections &amp; Accounting Applications unit is responsible for the review and research of returned and undeliverable notices from taxpayers. The unit must research, analyze &amp; find the correct address for taxpayer‚„s property, generate an ‚Å“undeliverable or incomplete name and address‚ report, utilize different sources of information, such as RPAD and Fairtax conversations, Acris, Google maps to find the building owner‚„s address.  This process potentially generates thousands of dollars in revenue by delivering bills to the taxpayer‚„s correct address and collecting money, that was previously considered uncollectable.  The unit seeks a Summer Graduate Intern to be responsible for:   Work closely with subject matter experts in the Taxpayer ID and noticing teams, will be     assigned to the data cleansing process.  Create spreadsheets, report corrected data, share the information with the DOF Taxpayer ID     unit, as well as the user community to enter and make the corrections in the database.   .</t>
  </si>
  <si>
    <t>‚ Strong verbal and written communications skills. Strong Research and Analytical skills. Proficiency with MS Word and Excel. Ability to work independently and ability to multi-task.</t>
  </si>
  <si>
    <t>The Department of Design and Construction Program Management, Project Controls Unit is seeking to hire five Project Analysts. Under supervision, with limited latitude for independent judgment and action, the selected candidates‚„ will assist with project management work of moderate difficulty. Duties will include assistance with the following tasks: plan and manage project cost and project schedules; review schedules, cost reports, cost estimates and change orders; analyze variance between plan and actual progress in cost and schedule; analyze project management reports and performance metrics; and maintain a project information management system. Employees will work alongside senior project controls professionals and projects managers and assigned a mentor to facilitate career development into project controls or project management track. Candidates‚„ will receive training in project controls tools such as Skire Unifier, Primavera P6, MS Project, and Timberline.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</si>
  <si>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CMOM section is involved in the continuous effort of maintaining NYC's collection systems infrastructure within the standards imposed by federal, state and local authorities and adhering to the strategies and procedures outlined in the EPA‚„s Guide for Evaluating Capacity Management Operation and Maintenance (CMOM) at Collections Systems. To achieve this goal CMOM conducts extensive research of the NYC sewer system and performs various field inspections and investigations throughout the five boroughs of the city. CMOM is tasked with the development and implementation of a comprehensive metrics framework to collect and track key performance indicators related to the maintenance of the collection system. CMOM analyzes numerous metrics to identify the system insufficiencies and problem areas, diagnose the root causes, recommend remedial measures and develop preventive maintenance activities.  The Deputy Chief will be responsible for all activities performed by the staff assigned to the Engineering and Metrics group of CMOM, including, but not limited to: supervising engineers and technicians conducting field inspections prompted by various adverse conditions, such as: sewer backups, sewer overflow and street flooding; overseeing and directing engineering studies and investigations pertaining to wide-scope special projects, as well as arranging and coordinating small scale trials for specific equipment and activities; preparing and reviewing various reports, summarizing the above activities, including providing recommendations for corrective actions; participating in development, implementation and maintenance of CMOM Management Information System to capture and analyze the data collected during CMOM operations; cooperating with other DEP bureaus, agencies and organizations to ensure the steady and uninterrupted progress of the everyday workflow.   Additional Tasks identify sewer system deficiencies and aid in diagnosing root causes to facilitate solutions oversee engineering studies related drainage issues investigate sewers backups and verify structural conditions conduct investigations of street flooding  perform elevation surveys design, implement, and administer CMOM Management Information Systems  required for maintenance of CMOM metrics and analysis of the data collected during CMOM operationsprovide recommendations for improvement, modification and optimization of the sewer system, capital planning and expenditures	prepare, review and comment on reports	review and approve time schedules for payroll	develop, review and modify personnel tasks and standards	conduct and organize personnel training	participate in development, review, modification and implementation of Standard Operating Procedures (SOPs) for CMOM operations addressing regulatory and operational matters	coordinate with other divisions and bureaus within the agency and various other parties outside DEP	resolve any organizational and administrative issues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</si>
  <si>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Bureau of Water and Sewer Operations' CMOM section is involved in the continuous effort of maintaining NYC's collection systems infrastructure within the standards imposed by federal, state and local authorities and adhering to the strategies and procedures outlined in the EPA‚„s Guide for Evaluating Capacity Management Operation and Maintenance (CMOM) at Collections Systems. To achieve this goal CMOM conducts extensive research of the NYC sewer system and performs various field inspections and investigations throughout the five boroughs of the city. CMOM is tasked with the development and implementation of a comprehensive metrics framework to collect and track key performance indicators related to the maintenance of the collection system. CMOM analyzes numerous metrics to identify the system insufficiencies and problem areas, diagnose the root causes, recommend remedial measures and develop preventive maintenance activities.  The Deputy Chief will be responsible for all activities performed by staff assigned to CMOM's Survey and Investigations Unit, including, but not limited to: supervising engineers and technicians conducting field inspections prompted by various adverse conditions, such as: street depressions, street flooding, overflow, and emergency situations or anything affecting large size sewers. This will involve confined space entry techniques; overseeing and directing engineering studies and investigations pertaining to trunkline sewer conditions; developing work schedules and providing crew assignments; conducting and organizing personnel training; participating in the development and enforcement of SOPs, emphasizing and ensuring safe operations; overseeing health hazard investigations as a result of uncontrolled sewage flow; supervising field investigations to verify or establish sewer conditions, requested by various parties, public or private; preparing and reviewing various reports, summarizing the above activities, including recommendations for corrective actions; cooperating with other  DEP bureaus, agencies and organizations to ensure the steady and uninterrupted progress of the everyday workflow.  Additional Duties:  identify sewer system deficiencies and aid in diagnosing root causes to facilitate solutions oversee engineering studies related drainage issues investigate sewers backups and verify structural conditions conduct investigations of street flooding  perform elevation surveys design, implement, and administer CMOM Management Information Systems  required for maintenance of CMOM metrics and analysis of the data collected during CMOM operationsprovide recommendations for improvement, modification and optimization of the sewer system, capital planning and expenditures	prepare, review and comment on reports	review and approve time schedules for payroll	develop, review and modify personnel tasks and standards	conduct and organize personnel training	participate in development, review, modification and implementation of Standard Operating Procedures (SOPs) for CMOM operations addressing regulatory and operational matters	coordinate with other divisions and bureaus within the agency and various other parties outside DEP	resolve any organizational and administrative issues</t>
  </si>
  <si>
    <t>The preferred candidate should possess the following:    Combined 7+ years of experience with strong design, deployment and troubleshooting experience with mid to large enterprise network design/implementations:  	‚ designing and configuring Cisco Nexus and IOS range of switches, and routers                 designing and configuring routing protocols (EIGRP, OSPF, and BGP)                  designing and configuring F5 LTM and GTM load-balancers Expert in troubleshooting and problem solving skills; awareness of process improvement methods will be a plus. Adequate knowledge of core routing and switching design using Cisco recommended best practices.  Ability to facilitate the technical designs and architecture discussion with clients, excellent communications and writing skills.  The successful candidate should possess skills in routing/switching with two or more of the following technologies:  Cisco Datacenter Technologies (OTV, VxLAN, Fabricpath, Nexus 9k ACI)  Understanding of Network security technology (NG Firewalls, VPN, IOS base security practices, etc.)  Understanding of VMWare Virtualization and stretch datastore across Data Centers. Understanding of Riverbed Wan Optimizers. Experience managing Internet and Wide Area Networks; experience and understanding of DNS, LDAP, NTP, Radius, GSLB, domains and various IP based applications. Strong understanding of MPLS, Multicast, ipv6, DWDM, LAN/WAN network design, configuration, and troubleshooting. Broad knowledge of various system, network, and security practices.</t>
  </si>
  <si>
    <t>1.	Knowledge of NYCHA property management.  2.	Experience in project and program management.  3.	Strong leadership abilities, including mentoring others, developing individual‚„s skills, and encouraging collaboration and cohesive teamwork.  4.	Experience with working with elected officials. 5.	Excellent verbal and written communications skills, including presentation skills.  6.	Demonstrable track record of managing successful delivery of projects on time and within budget.</t>
  </si>
  <si>
    <t>1.	Exceptional leadership abilities, including mentoring others, developing individual‚„s skills, and encouraging collaboration and cohesive teamwork.  2.	Strong ability to work independently to successfully handle new or difficult situations and environments.  3.	Knowledge of NYCHA financial process. 4.	Excellent verbal and written communications skills, including presentation and negotiation skills. 5.	Strong experience in project or program management. 6.	Experience working with elected officials.  7.	Demonstrable track record of managing successful delivery of projects on time and within budget.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</si>
  <si>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Radio Test Engineer for the Emergency Communications Transformation Program (ECTP) within the New York City Department of Information Technology and Telecommunications (DoITT). The Radio Test Engineer will be working under the supervision of the Lead Radio Test Engineer, supporting the Radio Workstream and Test Management Teams, as they prepare for and test the various installations of radio equipment by vendor engineers across multiple sites. The installations are scheduled to start prior to and during the Construction Phase of the Radio Project and will be conducted at vendor facilities as well as on privately and City owned locations through the City.   Responsibilities will include: Work closely with the DoITT testing team to coordinate and actively participate in all radio testing;Work with vendor to develop the individual testing plans and MOPS that will be required, coordinate with Agency SME‚„s and project representatives and ensure that all test plans are reviewed with agency personnel throughout the project;Work with the Agency radio personnel to ensure that agency specific requirements and all feedback is included in testing plan review and update activities;Review, validation and documentation of all test results;Actively participate in the scheduling of test activities across multiple sites;Coordinate the execution of and provide oversight of FAT, SAT, SIT, and Final Acceptance Testing;Communicate risks and issues to the City Radio PM, and drive mitigation plans impacting test and test remediation activities;Review of root cause analysis reports;Commitment to quality: ensure execution of test plans, test cases, test procedures, and document and track remediation of test deficiencies;And perform special ECTP projects and initiatives as assigned.</t>
  </si>
  <si>
    <t>The preferred candidate should possess the following: Bachelor‚„s degree in Electrical Engineering, Computer Engineering or Systems Engineering;5+ years‚„ experience overseeing testing and installation of radio equipment (preferably in Public Safety);Ability to identify gaps in complex testing procedures;Ability to identify anomalous behaviors during test execution, including errors not specifically identified in test documentation;Proven troubleshooting ability;Flexibility in work hours and locations.</t>
  </si>
  <si>
    <t>We are looking for a highly motivated and productive public health professional to be a part of an internationally-renowned bureau.  The Bureau of Chronic Disease Prevention and Tobacco Control spearheads programs and initiatives to reduce the burden of chronic diseases by addressing underlying risk factors, such as poor nutrition, physical inactivity and tobacco use. The Bureau aims to reduce the leading causes of preventable deaths through innovative environmental and systems changes and groundbreaking policies that promote healthy eating, physical activity, and tobacco control. The Bureau, which is part of the Division of Prevention and Primary Care, achieves its goals through implementing neighborhood and population-level programs with an emphasis on policy, systems, and environmental changes.    Under the guidance of the Director of Clinical and Scientific Affairs, but with wide latitude for the exercise of knowledge, judgment, and independent decision-making, the Deputy Director will be responsible for playing a leadership role in contributing to and promoting a successful tobacco control program. The Deputy Director will provide support to public health programs and policies designed to reduce the burden of tobacco use and chronic disease in New York City and champion health equity.   ‚¿	Assist the Director of Clinical &amp; Scientific Affairs to lead the bureau‚„s strategy for improving the clinical environment to address tobacco control.  ‚¿	Help lead the promotion of comprehensive tobacco cessation through internal and external presentations.  ‚¿	Contribute to bureau‚„s involvement in division and agency strategic projects related to tobacco control and other areas as needed.  ‚¿	Provide scientific and/or clinical content expertise and consultation to Department of Health Bureaus as well as external partners in the area of tobacco control.  ‚¿	Provide technical assistance for the development of provider and patient educational and training materials.  ‚¿	Identify and develop opportunities for collaboration with internal and external researchers and stakeholders.  ‚¿	Manage unit staff and process; and   ‚¿	Publish reports and peer-review manuscripts.</t>
  </si>
  <si>
    <t>‚ Clinical training (e.g., Doctor of Osteopathic D.O., M.D., P.A.) and/or public health related training (Master‚„s or Ph.D.)  Training as a Certified Tobacco Treatment Specialist (CTTS) is helpful  Experience in public health practice, including management experience   Expertise in clinical and scientific literature to further programmatic, policy, and media work in the area of tobacco control is essential   Prior experience supervising and guiding the work of other staff  Ability to handle multiple high-priority projects and assignments simultaneously, to shift fluidly among them, and to work independently, when necessary, towards creative problem solving    Excellent analytical and reasoning skills; strong written and oral communication skills; superior interpersonal skills; broad medical knowledge and ability to communicate clinical concepts to non-clinical staff.</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</si>
  <si>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ECTP Associate reports to the Deputy Program Manager of the Emergency Communications Transformation Program (ECTP).  This role provides community stakeholder and other coordination and support on behalf of the ECTP executive and senior management team, communicating the program's work across various external agencies and within the internal units of DoITT. These include the NYC Police Department, the NYC Fire Department (both Fire and EMS), the Department of Design &amp; Construction, the Mayor's Office, as well various internal units within DoITT, such as Human Resources, EEO, General Services, Budget, Vendor and Contract Management.   Responsibilities will include the following:   Enhancing stakeholder and community relations with ECTP partners, serving as their primary liaison, focused on improving communications with external agencies and internal support units that the program relies on for its success:	Plan and organize activities to improve stakeholder relations and to encourage participation and support of ECTP by partner agencies;	Coordinate agency contacts on ECTP projects and elicit their support and participation in program activities;	Oversee the program's administrative and clerical operations, train and support subordinate personnel, act as program office team leader   Supporting ECTP Hiring Managers by facilitating the on-boarding and off boarding of all city and stakeholder agency personnel, which includes:   	Research and draft job descriptions and position justifications;   	Draft and track vacancies and associated paperwork (IPARs) through the City s posting and hiring process;   	Stewarding and monitoring candidates through the City s hiring process from candidate selection through on-boarding and orientation of new hires;	Support ECTP Program personnel to support their compliance with HR s policies and procedures;	Maintain current and accurate ECTP personnel and stakeholder related records.   Serving as the ECTP liaison for DoITT Human Resources, assisting ECTP program staff which includes:	Resolve Payroll issues;	Assign or change CityTime approvers or other timekeeping matters;	Communicate new administrative policies and procedures to ECTP staff;	Coordinate voluntary and mandatory trainings.  Coordinating as the ECTP liaison for DoITT General Services, on all program related requests for	Supplies, equipment, software, etc. 	Cubicle assignment and changes, including maintaining accurate records of seat and phone assignments; 	Trouble shooting personnel or office equipment malfunctions and ensuring timely repairs of equipment when necessary.   Collaborating with ECTP‚„s Vendor, Contracts &amp; Budget staff to: 	Monitor the submission of consultant timesheets and supporting documentation needed for those being compensated on a Time and Material basis, supporting both consultants and their supervisors to ensure compliance with the Comptroller‚„s Directive 31; 	Intake and track vendor invoices throughout the review and approval process; 	Research vendor payment inquiries 	Assist with the submission of purchase requests	Facilitate travel request and employee expense reimbursements.</t>
  </si>
  <si>
    <t>The City of New York‚„s Office of Administrative Trials and Hearings (OATH) is a fast-paced organization committed to providing fair and timely administrative hearings to all New Yorkers.  Its four divisions ‚€œ the Environmental Control Board, Health Hearings Division, Taxi and Vehicle for Hire Hearings Division and OATH Trials ‚€œ serves as a neutral forum for adjudicating a wide variety of cases affecting health, safety and quality of life. As the nation‚„s largest municipal administrative court, it handles approximately 400,000 hearings each year throughout the five boroughs.    OATH is seeking an ambitious, energetic and experienced individual who enjoys growth opportunities afforded by OATH‚„s ongoing commitment to positive institutional change and fostering professionalism to serve as Facilities &amp; Securities Coordinators. He or she should relish the wide range of operational challenges presented in a period of rapid organizational growth and institutional change.  The candidate will perform duties under the general supervision of the Facilities &amp; Security Manager. The duties will include, but are not limited to: 	Serving as a liaison with the borough office and central office by overseeing the  facility on a day-to-day basis to ensure that the physical space is orderly, well maintained and secure; 	Ensuring a safe, clean, modern and professional customer friendly environment;	Identify and report repair needs and incidents; coordinate repair work with the central office, property managers and vendors;	Assisting with reports and special projects;	Assist with physically relocating equipment, records and moves;	Schedule, support, monitor, track and approve vendor service activities.</t>
  </si>
  <si>
    <t>‚	Strong organization and communication skills;  	Proficiency in Excel and Word;	Must be detail-oriented, accurate, and possess good interpretive skills;	Must be responsive; possess effective people skills; and have the ability to work with  employees at all levels.	Prior supervisory experience preferred	History of volunteerism, such as service in the AmeriCorps or Peace Corps, is viewed favorably.</t>
  </si>
  <si>
    <t>The Division of Economic and Financial Opportunity (DEFO or Division)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   DEFO is seeking a Director of Strategy and Analytics to supervise data and program analysts, and manage DEFO‚„s datasets, analysis and reporting. In addition, the Director will support senior managers of the Division in implementing strategic projects, including the citywide M/WBE Disparity Study. This position will report to the Executive Director of Strategy and Analytics.  Specific Responsibilities: Performance and compliance reporting o Manage production of quarterly M/WBE Program reports and agency performance analysis as mandated by relevant laws, in collaboration with the Mayor‚„s Office of Contract Services (MOCS). o Manage Division‚„s submissions for the Mayor‚„s Management Report (MMR). o Support program leaders with producing compliance, performance and productivity reports. o Coordinate internal and external data requests and analysis. Data management o Ensure integrity of data generated internally in the Division and collected from outside sources. o Oversee exports of contact data from the City Financial Management System (FMS), through collaboration with MOCS and NYC Financial Information Services Agency (FISA). o Manage M/WBE data validation and reconciliation for the Division‚„s certification management system (Ctrack-1), the Online Directory of certified firms, CRM on Demand and the FMS. Strategic analysis o Support senior agency and other City leaders in managing the consultant conducting the citywide M/WBE Disparity Study. o Coordinate strategic and operating planning for the Division‚„s units, and assist program leaders in setting goals and developing new programming and initiatives o Manage goal setting for the Division‚„s metrics in the MMR. oAssist with special projects as needed. Communications o Serve as liaison between Division and agency‚„s Communications unit, including coordinating with Marketing unit o Collaborate to develop content for reports, talking points, press releases, and public hearing testimony</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</si>
  <si>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Duties:   DOI is looking for an experienced timekeeper that is results-oriented and is proactive in providing timekeeping services in addition to assisting with other Human Resource functions. The candidate should be willing and able to perform assigned duties within prescribed timelines and be willing to handle multiple assignments at the same time, working in team settings as well as working independently. Job Description:   Recording and inputting manual events that must be processed directly into (PMS) and CityTime;  Adjusting and reapproving timesheets which require correcting;  Monitoring agency weekly timesheets to ensure completeness and timely submission;  Approving pay and leave events;  Preparing data entry of paid and leave documents;  Handling timekeeping inquiries;  Assisting with enrolling new employees, as well as re-enrollments, when necessary into CityTime;  Time and Leave ‚€œ Enter all notes, sick, jury duty, and absence control reports  Enroll employees into CityTime DCD hand scanners;  Other activities as deemed appropriate.</t>
  </si>
  <si>
    <t>‚	Knowledge of CityTime, CHRMS, PMS	Strong Work Ethic	Excellent written and oral communication skills.	Demonstrates ability to maintain confidential information.	Associate‚„s degree preferred. A minimum of one year of timekeeping experience</t>
  </si>
  <si>
    <t>QUALIFICATION REQUIREMENTS  1.	A four year high school diploma or its educational equivalent and one year of full-time satisfactory experience in mortuary and autopsy work.  LICENSE REQUIREMENT 1.	A motor vehicle driver license valid in the state of New York is required.  SPECIAL NOTE 1.	The selected candidate will be required to provide a DNA sample by swabbing.  2.	 This position has been identified as ‚Å“essential.‚  During emergency events, ‚Å“essential‚ positions may require 24-hour availability.  PREFERRED SKILLS Two years of mortuary experience and computer efficiency.</t>
  </si>
  <si>
    <t>Under the supervision of an assigned Team Leader, with latitude for the exercise of independent initiative and judgment, the Program Specialist‚„s specific duties include, but are not limited to:	Function as a member of a multi-disciplinary team who provide a combination of on-site and in-house technical assistance, training, and monitoring to a cadre of contracted child care programs and Family Child Care Networks City-wide. 	Facilitate technical assistance strategies to support contracted child care programs and Family Child Care networks to enhance and maintain efficient and effective services and systems within all program components (Administrative, Education, Disabilities, Social Services, Nutrition, Health, Parent Involvement, Family and Community Engagement, Safety and Preventive Services), so as to ensure compliance with local, state and Federal regulations, and Head Start performance standards.	Conduct program reviews, facility observations, on-going program monitoring and assessments of all contract child care programs in the following areas: Health &amp; Safety, Nutrition, Mental Health, Disabilities, Education and Early Childhood Development Services, Family and Community Engagement, Program Design and Management, ERSEA. 	Interpret new guidelines and regulations (e.g., Head Start Information Memoranda) to contracted child care programs and Family Child Care Networks to ensure up-to-date implementation and compliance information is communicated	Support contracted child care programs and Family Child Care Networks in implementing annual self-assessment process and prepare and distribute reports to the early care and education program leadership and governing bodies	Collaborate with the Directors, Team Leaders and other ACS staff on addressing identified areas of concern in contracted child care programs and Family Child Care Networks, identified through discussions with parents, program staff and monitoring	Work with community-based ACS-contract child care program staff to develop and implement a work plan that focuses on their identified short- and long-term goals and objectives appropriate to the needs of their setting	Work with the team to complete and analyze reports necessary for the completion of annual contracts, self-assessments and other grant applications submitted to the federal government with Head Start-specific information	Support special projects, as required</t>
  </si>
  <si>
    <t>Minimum of five years‚„ experience working in a formal Help Desk supporting at least 400 users. The candidate must be proficient with the following technologies/processes: Windows 7, Microsoft Office 2010, Citrix Xen App, Xen Desktop and setting up network peripherals. The candidate must have excellent customer service and communications (oral and written) skills. Must have performed migrations from Windows XP to Windows 7, Active Directory management, Windows scripting, Change Management experience.   Certifications: Citrix Certified Associate-V, Citrix Certified Professional-V, Microsoft Technology Associate-Infrastructure, MCSA (Server or Desktop)  Please note: Certified IT Administrator LAN/WAN, Exam # 6049 has opened from May 4, 2016 - May 24, 2016.</t>
  </si>
  <si>
    <t>‚  5 + years of UX design  Adobe  Developing user stories and workflows  Rapid prototyping  Assembling comprehensive UX design briefs  Personas creation  Wireframes  AXURE  is highly desirable   Exceptional presentation abilities  Knowledge of HTML5 &amp; CSS3 required  Java script, .Net, preferred</t>
  </si>
  <si>
    <t>The Newborn Home Visiting Program (NHVP), in an effort to promote the agency‚„s Take Care New York goal of ‚Å“Having a Healthy Baby‚, offers home visits to families with a new infant on Breastfeeding practices, education on Maternal and Infant health issues, conducts home environmental assessments and makes referrals for health and social service support.  NHVP serves families in the District Public Health Offices in the South Bronx, North/Central Brooklyn, and East/Central Harlem.  These neighborhoods have among the highest rates of infant mortality and other negative health outcomes among children in New York City.  Under the direction of the Borough Site Director, with wide latitude for independent judgment and decision making, the Supervising Public Health Adviser will:      Duties and Responsibilities 	Collaborate and partner with all NHVP sites to develop and supervise the implementation of Newborn Home Visiting Program protocols and guidelines.  				Develop and supervise implementation of quality assurance and staff development activities according to program needs. 	Conduct case reviews with staff for completeness and appropriateness of referrals.  	Represent program with hospital recruitment of clients and work on increasing number of hospital participants. 		Develop and review reports on site activities, provides feedback to data personnel, utilizes reporting tool to create reports for staff development &amp; presents to Program Director and Director of Maternal Child health Unit.  	Assist in the development of site budgets; oversee contractual activities and procurement of goods and services.</t>
  </si>
  <si>
    <t>‚	Experience in public health, particularly in Maternal &amp; Child health and breastfeeding 	Outstanding oral and written skills 	Experience in program management and planning 	Experience working with health sector, non-profit organizations, hospitals and government agencies 	Fluent in English and Spanish or French.</t>
  </si>
  <si>
    <t>1.  Associate‚„s or Bachelor‚„s degree a plus.  2.  Ability to drive to locations in all five boroughs.  3.  Ability to work flexible hours, nights and weekends as needed.  4. Bilingual English/Spanish.  5.  Strong organizational, communication and leadership skills.  6.  Commercial Driver License a plus.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</si>
  <si>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Reporting to the Director of Network and Server Operations, with latitude for independent initiative and judgment, the successful candidate will support DOI‚„s java based Case Management System (CMS) and any new application development. The candidate will evaluate and provide overall technical design, enhancements and conduct maintenance on the CMS application. S/he will help establish business and technical specifications for the data warehouse and reporting system oversee and advise on creation of the architecture design, work to provide logical and physical models of data warehouse marts, and any supporting staging and integration layers.   The candidate will also be responsible for overseeing/delivering the following: Responsible for the direction and output of the CMS system/project implementation; manage the overall scoping, planning, execution, and on-time delivery of any enhancements, defect resolution, and other project deliverables; work with project DOI‚„s IT team to create and maintain project plan and schedule, project timelines, budget and forecast document, project and technical issue and risk identification and resolution, develop launch/release plans; assess the impact of any change requests that may affect the schedule or the budget, update the project baseline, including but not limited to, requirements, design, implementation, or infrastructure that may affect the project and system; coordinate and facilitate meetings with the Business Units and IT staff; coordinate with the DOI‚„s IT and Network Infrastructure team to ensure that sufficient infrastructure resources are supplied and planned for the project; coordinate the scheduling and transition of all software and database objects from design to test and from test to production; coordinate user acceptance and sign-off on all project deliverables; report to management on overall project schedule, milestones, risks and issues; coordinate, schedule, and oversee of Unit, System, and User acceptance tests; coordinate the participation of all the appropriate groups in the test conduct and test results reviews.</t>
  </si>
  <si>
    <t>A minimum of 5 years in Java/J2EE technologies. Enhance modules of Mitratech's Team Connect product version 3.2/4.0 based on approved design specifications a plus. .Net experience a plus. Application development experience. Ability to create and modify rules using CJB's using Java. RDBMS experience preferably Oracle 11g/12C Skills. Mitratech Team Connect Development a plus. Test Driven Development Skills. Technical/business analysis experience (includes documentation of technical design, end-user requirements, designing and writing use cases, component design descriptions and process flow diagrams). Extensive business and data analysis skills. Strong analytical and problem solving skills. Excellent written and verbal communication skills Ability to conduct process analysis and design of applications. Demonstrated ability to work independently and prioritize competing demands. Demonstrates ability to adjust to unexpected or changing conditions. Critical/Analytic thinker ‚€œ able to identify, escalate, and resolve issues on a timely basis. Should have hands on, end to end solution architecture and hands on experience in J2EE Hands on core Java, J2EE JSP, Servlets, HTML , Html5, Javascript, Struts Framework, XML is required. Agile Process knowledge is mandatory and should have applied it in one of the customer engagement.  Good communication skill is mandatory. Ability to handle a fast paced environment.</t>
  </si>
  <si>
    <t>The New York City Taxi and Limousine Commission (TLC) is the City agency responsible for licensing and regulating New York City's yellow taxicabs, green Boro Taxis, for-hire vehicles (community-based liveries, black cars, and smartphone app-based car services), commuter vans, ambulettes, and certain luxury limousines.  TLC develops policy that guides how the more than 90,000 vehicles and 150,000 drivers TLC regulates transport over a million passengers every day.  Current initiatives include developing regulatory frameworks for smartphone apps that connect vehicles and passengers, introducing the new green Boro Taxis that have brought street hail service to the outer boroughs, developing initiatives to increase wheelchair accessibility in the TLC-regulated fleet, and implementing policies to support the Vision Zero traffic safety initiative.  To learn more about the TLC, please visit: www.nyc.gov/taxi.  The Uniform Services Bureau (USB) is responsible for enforcing the laws that protect public safety and promote consumer protection in TLC-regulated industries.  In coordination with the NYPD and other law enforcement agencies, USB is also responsible for preventing illegal operation for-hire in New York City.  USB has three divisions: Safety and Emissions, Field Enforcement and Prosecution.     Under the direct supervision of the Deputy Commissioner for USB, the Executive Director for Analytics and Strategy will support all USB divisions in the use of analytics to further guide the strategies and work of USB. The selected candidate will have a strong analytical background, research and evaluation skills, and project management experience. The candidate should also display a high degree of discretion and diplomacy in working with all levels of staff.  Responsibilities include but are not limited to:  	Establishing and maintaining consistent data reporting for all USB Divisions, coordinating timely responses to inquiries from other TLC Divisions including the Commissioner‚„s office, Public Affairs, Legal Affairs, Policy and External Affairs and Finance and Administration.	Developing tools to evaluate the effectiveness of TLC enforcement efforts, using data analysis, field observations, stakeholder interviews and best practices research to create recommendations for new strategies to improve effectiveness.	Working closely with each USB division‚„s management to implement and monitor the effectiveness of new and existing enforcement strategies.	Evaluating the work of each USB division for alignment with agency and divisional priorities, helping craft plans for strategic re-allocation of resources as new priorities arise.	Identifying and utilizing external data, such as events occurring in NYC, to inform enforcement strategies.	In coordination with USB management and agency attorneys, helping develop and monitor implementation of new enforcement protocols to address new issues meriting enforcement attention.	Supervising analysts and other staff performing analytical and research work to support the USB Division. 	Evaluating historical enforcement data to identify trends and inform future strategy.	Identifying operational or management improvements that could increase the effectiveness of USB Divisions, working with management to implement new policies and programs.	Participating in strategy and planning meetings with USB and agency leadership.</t>
  </si>
  <si>
    <t>The Bureau of Mental Health is responsible for mental health service delivery to residents of New York City. Through contracting with NYC service providers and administering programs directly, the Bureau is responsible for procuring and overseeing over 400 treatment, rehabilitation, housing, case management, advocacy, and Assisted Outpatient Treatment programs comprising over $200 million. Bureau staff is responsible for managing the development, implementation, and oversight of ongoing and new contracted mental health programs in order to ensure full access and quality, community-integrated, recovery focused care for all residents.     The Office of Assisted Outpatient Treatment (AOT) is responsible for the management and oversight of the AOT Program in New York City.  The NYS Legislature passed Kendra‚„s law as an amendment to the Mental Hygiene Law to allow for outpatient civil commitment of individuals with histories of serious mental illness. Additionally, the AOT program is responsible for management and oversight of the Citywide Assistance Team (CAT). The CAT staff is responsible for coordinating the involuntary transport of court mandated individuals who do not adhere with their mental health treatment plans.   Reporting to the Citywide Assistance Team (CAT) Director , the CAT Coordinator will be responsible for the coordination of involuntary transportation of court-mandated individuals who do not follow their mental health treatment plans in accordance with Kendra‚„s Law Mental Hygiene Law 9.60/  The duties will include the following:     -- Review court ordered transport requests to determine that they are in accordance with legal standards.  -- Coordinate all logistical issues pertaining to the involuntary transport of the individual to a psychiatric hospital in collaboration with the AOT teams, Care Coordinator (CC)/Assertive Clinical Treatment (ACT) teams and the NYC Sheriff‚„s Office and/or NYPD.  -- Conduct investigations regarding missing individuals and communicate with family members, physicians, allied health staff, neighbors and others involved with the individual.  -- Accompany the individual and sheriff or police to designated receiving psychiatric hospitals.  -- Facilitate the admission process by sharing pertinent clinical information and safety concerns with appropriate hospital staff.  --Provide follow-up information to AOT, CC/ACT teams and allied health staff concerning the disposition of the individual as needed.  --Document all investigation and involuntary transport actions.  --Maintain a productive working alliance with the NYC Sheriff‚„s Office and NYPD.  --Maintain collaborative relationships with AOT clinicians and allied health providers involved with the care of the individual.</t>
  </si>
  <si>
    <t>--The ideal candidate will possess extensive knowledge of Assisted Outpatient Treatment, mental health treatment services, and the service delivery system and present good oral and written communication skills.  --A Master‚„s degree in Social Work from an accredited college or university in the school of social work.</t>
  </si>
  <si>
    <t>LICENSE REQUIRMENTS  A Motor Vehicle Driver License valid in the State of New York. Employees must maintain the license for the duration of  their employment.  SPECIAL NOTE To be eligible for placement in Assignment Level II, candidates must have, in addition to the minimum qualification requirements, at least one year of experience in Assignment Level I or in a supervisory capacity.  1. Selected candidates will be required to provide a DNA samples by swabbing. 2. This position has been identified as ‚Å“essential.‚  During emergency events, ‚Å“essential‚ positions may require 24-hour availability.</t>
  </si>
  <si>
    <t>NYC Department of Finance (DOF) is responsible for administering the tax revenue laws of the city fairly, efficiently, and transparently to instill public confidence and encourage compliance while providing exceptional customer service.  The Property Exemptions Administration Group‚„s SCRIE and DRIE unit seeks an enthusiastic summer intern with exceptional research and analytical skills. Under supervision, the position will require a 360 degree analysis into a process which results in duplication within a database. The Intern will be responsible for examining the data, seeking a solution to clean up the data, and presenting a plan to systematically reduce or eliminate the occurrence.  Specific tasks include, but are not limited to, the following:   Research duplicate managing agent addresses in the Rent Increase Exemptions (RIE)       database.  Create report to document duplicate addresses to enable audit trail when addresses are     corrected.  Document procedure for incorporation in Standard Operating Procedures (SOP).  Where appropriate, make recommendations that might help to improve this process.</t>
  </si>
  <si>
    <t>‚  Experience analyzing large data sets.  Familiarity with MS Access and Excel.</t>
  </si>
  <si>
    <t>Under managerial direction, with wide latitude for independent judgment and initiative, the Business and Data Analyst Manager (BDAM) will be responsible for identifying and troubleshooting various issues for technical or business resolution or escalation, as appropriate.  The BDAM may have responsibility for supervising other analytical staff.  Specific duties and responsibilities will include but are not limited to:	Collects and analyzes statistical and other quantitative data, employing standard data collection and statistical techniques, in order to produce summary descriptive or projective results for agency decision making.	Monitors, reviews, controls and coordinates subordinates‚„ activities, assignments, projects and cases by personal observation, review of statistical and narrative data, reports, and correspondence.	Compare work completed with milestone expectations, to meet program and unit objectives.	Prepare, distribute, and schedule work activities and assignments based on knowledge of nature and duration of activities and assignments to be performed.	Use basic scheduling techniques, and desires and abilities of staff where possible, in order to provide a timetable for efficient completion of unit work and adequate coverage during hours of operation.	Analyze department business processes and existing technology, recommend needed changes and enhancement and work with IT and other departments to implement solutions.	Liaison with ACS IT to develop and repair technical tools and maintain project reports for entire department.	Lead the development and delivery of In-Service Training to improve the timeliness and quality of case openings, case maintenance and case closings in CONNECTIONS, WMS/CCRS/BICS and PROMIS	Troubleshoot problems identified by users of these applications and systems that impact case openings, case maintenance, payments, Medicaid activations, SSO Incident Management Tracking system and RECON SSPS Tool.	Initiate follow-up corrective actions, including interface with ACS and provider agency staff, and maintain records of errors corrected, in order to reconcile issues and resolve problems.	Participate in the development and design of changes to applications like CONNECTIONS, WMS/CCRS/BICS. PROMIS, LTS, SSPS Tool and the SSO Incident Management Tracking System.	Rate and evaluate job performance of subordinates through observations, record keeping, and use of appropriate forms, in order to document the employee‚„s level of performance.</t>
  </si>
  <si>
    <t>‚Ability to use sound judgement and recommend appropriate action steps for small business growthStrong attention to operational details and the ability to create standard operating procedures Strong project management skills with the expertise to manage projects involving diverse stakeholders Previous experience in program development including design, implementation and contract administration A strong desire and willingness to provide outstanding customer service to New York City small businessesExcellent organizational skills with the outstanding aptitude to multitask and quickly resolve issues Ability to document step-by-step processes in a clear concise mannerExcellent communication and interpersonal skills are critical to the succeeding at this positionA high ability with MS Word, Excel, PowerPoint, Visio, Project and Outlook with the ability to deliver flow charts, process flows and create presentationsMust be able to work both independently and collaboratively in a team environment Exceptional verbal and written communication, including delivering oral presentations Foreign language skills a plus</t>
  </si>
  <si>
    <t>The successful candidates should possess a minimum of five (5) years of practical experience in the field of land surveying or civil engineering within NYC and the Land Surveying procedures utilized here. Expertise in topographical mapping, boundary and construction layout, and experience in the operation of total stations, data collectors and digital/auto levels is necessary, and familiarity with GPS methods of surveying is a plus. A valid Motor Vehicle Driver‚„s License in the State of New York is required for the duration of employment.</t>
  </si>
  <si>
    <t>We are looking for a highly motivated and productive public health professional to be a part of an internationally-renowned bureau.   The Research Scientist will report to the Bureau‚„s Director of Research and Evaluation.  The qualified candidate will be responsible for coordinating the development and implementation of research and program evaluation activities to support public health programs and policies designed to reduce the burden of chronic disease and tobacco use in New York City.   Key Responsibilities include:   Assisting the Director of Research and Evaluation develop the bureau research and evaluation agenda to support bureau and agency priorities.   Supervise at least one unit staff, as needed.  Working closely with other Bureau staff to ensure that research and evaluation activities are aligned with bureau goals.   Supporting the design and implementation of evaluation plans for the Bureau's programs and policies. Ensuring the rigor of study designs and the integrity of data collection and analysis.   Working with the Director of Research and Evaluation to coordinate core unit activities including surveillance, data management and analysis, preparation of summary tables, figures, and maps.   Assist in the development of analytic plans; analyzing data in support of bureau research and program evaluation efforts, as needed.   Drafting reports and presentations for internal and external audiences.   Contributing to the preparation of grant requests to support unit and bureau efforts, as opportunities arise.   Identifying and developing opportunities for collaboration with internal and external researchers and stakeholders.   Drafting and coordinating submission of peer-reviewed articles and other reports.   Providing additional research, evaluation and analytic support as necessary for bureau programs.</t>
  </si>
  <si>
    <t>NYC Department of Finance (DOF) is responsible for administering the tax revenue laws of the city fairly, efficiently, and transparently to instill public confidence and encourage compliance while providing exceptional customer service.  The Property Valuation &amp; Tax Mapping division is responsible for the valuation of more than one million properties in the City of New York and overseeing assessments and valuations in a fair and equitable manner as part of the City‚„s real property tax system.  The Tax Map Unit is responsible for the City of New York‚„s Digital Tax Map (DTM). The DTM is a comprehensive inventory of all parcels in the five boroughs. The Tax Map Unit performs the Administrative (processing of apportionments, mergers and condominiums applications) and Technical Tasks (utilization of Geographic Information Systems) to edit and maintain the Digital DTM.  The Unit is seeking to hire a Summer Graduate Intern to be responsible for:    Assisting in the development of geodatabase for the visualization of 3D tax lots and Web GIS     applications.   Assisting in the maintenance of existing geodatabases and development of PVM‚„s GIS     infrastructure.</t>
  </si>
  <si>
    <t>The Office of Governmental Relations and Regulatory Compliance works with City, state and federal officials, as well as agencies, policy makers, advocates and planners in the public and private sectors to assess and craft housing policy as it relates to HPD's legislative agendas and creation of affordable housing.    Under the direction of the Assistant Commissioner, the selected candidate will be responsible for the following duties: 	Assist the Assistant Commissioner with management of the Agency‚„s local legislative agendas.  	Assist in crafting, interpreting and performing analysis on such legislation as well as prepare legislative requests.	Use various types of analyses to make recommendations for  Agency responses, negotiation and participation in meetings with elected officials.  	Candidate will draft and edit public testimony for both Assistant Commissioner and Commissioner to deliver legislative hearings.  	Manage inquiries from City Hall, other city agencies and the general public regarding housing issues; management of agency relations regarding city council public hearings.  Salary will be commensurate with experience   A writing sample may be requested at the time of interview.</t>
  </si>
  <si>
    <t>A baccalaureate degree from an accredited college and four years of satisfactory, responsible, full-time experience in the conduct of policy research, development, or administration of government subsidized housing programs, or performing responsible staff work in the field of housing for a legislative body, 18 months of which must have been in an administrative, consultative, managerial or executive capacity. Graduate work in an appropriate field may be substituted on a year-for-year basis for up to two years of experience required; or   Education and/or experience equivalent to ‚Å“1‚ above. However, all candidates must possess the 18   months of administrative, consultative, managerial or executive experience as described above.</t>
  </si>
  <si>
    <t>The Department of Investigation‚„s Office of the Inspector General for the New York City Police Department (‚Å“Office‚ or ‚Å“OIG-NYPD‚) is authorized to investigate, review, study, audit and make recommendations relating to the operations, policies, programs and practices of NYPD, with the goal of enhancing the effectiveness of NYPD, increasing public safety, protecting civil liberties and civil rights, and increasing the public‚„s confidence in the police force.  OIG-NYPD is seeking a Senior Investigator to plan and supervise investigations into problems and deficiencies relating to the operations, policies, programs and practices of NYPD. The Senior Investigator will report to the Director of Investigations and help oversee the day-to-day operations of OIG-NYPD‚„s investigative unit.   Senior Investigators supervise and train more junior investigators, other agency staff, and investigative interns; assign cases and actively monitor and guide their progress; draft, review, and edit written investigative and other reports; and conduct complex investigations pursuant to the mandate quoted above. Senior Investigators are also responsible for overseeing the screening and investigation of complaints filed by the public related to NYPD and/or involving individual members of NYPD. In addition, Senior Investigators participate in the hiring of investigative interns.</t>
  </si>
  <si>
    <t>‚ Experience with PS Budgeting within a NYC agency. Experience using Microsoft Excel and Access. Knowledge of CHRMS, FMS, PMS and NYCAPS.</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</si>
  <si>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LEB is seeking an experienced Investigator to serve as a Testing Coordinator.    Job Description:   Work collaboratively with consultants and firms the agency has contracted with in conducting tests to determine compliance with the NYCHRL in housing, employment and public accommodations.  Recruit, train, brief, deploy and debrief fair housing testers and ensure accurate and timely completion of testing investigations.  Conduct specialized supplemental training for testers who are selected to participate in more complex testing investigations.  Maintain communication with testers throughout the testing process.  Analyze test results to determine outcome and perform timely follow-up as necessary to ensure comprehensive investigations.  Research and collect background information to assist with the development of systemic testing investigations, appropriate testing strategies, and credible tester assignments  Regularly meet with the Assistant Commissioner for LEB and other LEB staff to obtain information needed to structure investigations in response to allegations and complaints of discrimination.  Assist the Deputy Commissioner and Assistant Commissioner for Law Enforcement to determine where to conduct tests, including scouting and research, developing testing strategy and selecting appropriate testers.  Maintain data filing systems, meticulous records of activities, and prepare periodic activity reports for enforcement investigations.  Collect and assemble test forms and materials obtained by testers during investigations.  Review all test file materials and prepare preliminary analysis of test results.  Implement established procedures for handling, storage, and controls of evidence obtained from investigations and maintain chain of custody on all recorded evidence.  Manage multiple investigations and meet project deadlines.  Provide testimony regarding investigative activities, at a deposition or at trial regarding the testing investigations.  Maintain data filing systems, meticulous records of activities, and prepare periodic activity reports for enforcement investigations.   Create and update tester training and reporting materials as necessary.  Participate in regular staff meetings.   Participate in training programs, conferences, and other LEB activities as requested.  Performs all duties as needed to advance the work of LEB.  Other duties as assigned.</t>
  </si>
  <si>
    <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Strong oral and written communication skills.  Strong people skills and leadership skills.  Familiarity with the NYCHRL.  Fluency in a language other than English, preferably one common in New York City.  Valid driver‚„s license.  Previous experience in test coordination, other investigative work, civil rights advocacy and/or paralegal work a plus.   Strong leadership and performance management skills.    Excellent verbal and written communication skills.   Demonstrated aptitude with electronic file systems or other data management systems.  Strong analytical, problem-solving and time management skills.  Experience handling multiple priorities with competing deadlines.  Proficiency in Microsoft Office programs.  Ability to read and understand laws, rules and regulations.</t>
  </si>
  <si>
    <t>‚ Extensive experience with EMC SAN hardware. Extensive experience with Symantec NetBackup and the support of backup and Recovery for day to day operations and Disaster Recovery. Experience with Performance Analysis and Tuning, Capacity Planning of SAN Environment. Knowledge of IBM AIX Operating Systems, specifically V7.1 and RedHat Linux. Understanding of monitoring tools (e.g,. BMC Patrol) and capacity planning tools. Knowledge of writing and/or modifying shell scripts. Experience with bare metal recovery procedures and installs of Operating systems. Excellent troubleshooting, analytical and problem solving skills. Excellent communication skills (oral and written), interpersonal, and organizational and strong project management skills and work within a team environment.  The candidate must possess a thorough understanding of: SAN technology, Specifically EMC's VMAX-20K EMC UniSphere and ProSphere, PowerPath, EMC Performance Manager, EMC Solution Enabler EMC Data Domain Virtual Tape Library - DD860 IBM 3854 tape Library SAN Switches, HBAs, Clone technology, SAN Manager and SRDF, Brocade 8510 directors and implementation expertise.  The candidate must also possess good knowledge of multi-pathing and dual fabric switched solutions.  Candidate must have a strong working knowledge of Symantec Netbackup, version 7.0 or greater as management of the backup infrastructure is a major part of the job requirements. This requires knowledge of: Clone disks, VPSnap Timefinder and Korn shell scripting, Integration with Oracle RMAN for DB backups. Any experience with CA-Scheduler is a plus.</t>
  </si>
  <si>
    <t>The PMA Team  The Division of Performance Management and Analytics (PMA) works to improve New York City Housing Preservation and Development (HPD) operations through data integration, performance measurement, and analysis. Working closely with senior management and agency program areas, as well as the Divisions of Technology and Strategic Development (TSD), Strategic Planning (DSP), Research, and Budget, the PMA team:  Identifies performance and outcome measures for the agency and program areas and prepares internal and external performance reports.  Directs agency information management by creating a framework to ensure data quality and integrity, integrating information across HPD, and improving access and ability to use data for operational strategy.  Sponsors technology projects with agency-wide benefits.  Partners with program areas and TSD to insure technology development encompasses analytics needs and takes into account broad agency benefits.  Analyzes administrative and other data for performance management and other agency needs.  Local Law 44 Local Law 44 of 2012 (LL44) requires HPD to collect information about affordable housing development projects including building, affordability, financing, development team, and wages.  As a result, LL44 intersects with offices across the agency including Development, Governmental Relations and Regulatory Compliance, Legal Affairs, and TSD.  The agency is required to report much of this information as Open Data.  The LL44 Transparency team will be working with staff throughout across these divisions to develop a comprehensive business process and ensure accurate implementation of the wage collection portion of the program.   Job Description PMA seeks an experienced professional with strong leadership and analytic skills to manage the LL44 wage collection system including technology, business processes, policy, and analysis.  Reporting to the Director of Performance Management and Analytics, the LL44 Transparency Manager will collaborate with staff across the agency to:  Define the functional requirements for a new application to capture LL44 wage data and manage the application‚„s development and implementation.  Develop standard operating procedures for LL44 data collection. Supervise the LL44 Transparency Analyst in the day-to-day implementation of these procedures.  Work with internal stakeholders to implement policies related to LL44. Coordinate with program and technology offices to ensure that the correct data is properly captured, defined, and integrated with agency records.  Act as a liaison for the developers and contractors involved in LL44 data collection: Explain procedures and requirements, and organize external trainings as needed.  Act as a liaison for the public: Respond to inquiries, develop plain language data dictionaries, and publish data per the City of New York‚„s Open Data policies.   Conduct analyses of the LL44 data, and communicate the findings to relevant internal and external parties.  Prepare reports and presentations for senior staff.</t>
  </si>
  <si>
    <t>The LL44 Transparency Manager position requires three or more years of professional experience in program management, data analysis, and/or technology implementation.  The ideal candidate will be an inquisitive self-starter and problem-solver with the ability to:  Analyze data, develop findings, and make actionable recommendations.  Identify gaps, underlying issues, and opportunities for improvement in business processes. Break down complex issues and processes into smaller, more manageable components.  The candidate should be comfortable with one or more data management and analysis toolsets.  Experience with Excel and Access at a minimum.   Experience with business intelligence tools such as OBIEE is preferred.  Experience with data analysis tools such as SQL, ArcGIS, SAS, R, or Pandas is preferred.    Experience with the design, development, and deployment of data warehouses.  Hands-on experience with relational database design and implementation is preferred.  Familiarity with Socrata or other open data platforms is a plus.  The ideal candidate will have effective management and communication skills.  Organized, with a very high attention to detail.  Demonstrated project management skills, able to lead and move projects forward.  Willing to make decisions or elevate issues for decision-making.  Ability to advocate for the best interests of the project and the agency.  Ability to communicate verbally and through memos, presentations, and other materials.  An advanced degree in a relevant field is strongly preferred (e.g. Business Administration, Public Administration, Public Policy, Management/Organizational Science, Urban Planning, Information Systems, Data Science).  The strongest candidates will have experience or demonstrate significant interest in public policy, housing, city government, or transparency and accountability; however, these may be secondary to the candidate‚„s interest in applying his or her skills to the agency‚„s mission and operations.</t>
  </si>
  <si>
    <t>PREFERRED SKILLS  Master‚„s degree in Genetic Counseling from an accredited ABGC training program. Board certified/eligible as a Genetic Counselor by the American Board of Genetic Counseling. Past working experience in inheritable diseases is desired Strong oral and written communication skills   SPECIAL NOTE  1. If you were educated in a foreign school you must submit an evaluation of your foreign education from an approved organization with your resume. 2. Selected candidates will be required to provide a DNA sample by swabbing. 3. In case of an emergency, your position may be designated as essential staff.</t>
  </si>
  <si>
    <t>‚  Strong knowledge of Microsoft Word and Excel.  A good knowledge of New York City Property Taxes and In-Rem rules and regulations.  Good judgment and composure when dealing with challenges.  Ability to prioritize projects and multi-task.  Skilled in verbal and written communication.  Detail oriented with strong analytical skills.  Highly motivated and organized individual.  Ability to build strong internal working relationships as well as external relationships with     vendors, landlords and other City agencies.</t>
  </si>
  <si>
    <t>The New York City Center for Creative Conflict Resolution (‚Å“Center‚), under the auspices of the Office of Administrative Trials and Hearings (OATH), is a newly designed citywide conflict resource center launched in May 2015.  Its mission is to serve as an internal conflict support for City government and to assist City agencies and their employees in managing and resolving conflict in positive ways. The Center is committed to developing and employing innovative conflict responses that are accessible, professional, non-punitive, educational and cost-effective.  Under general direction of the Director, the Center is seeking to hire a highly motivated self-starter who will provide general operations support to the Center in the area of research and data analysis. The Program Analyst will be responsible for assisting the Director with planning activities to define and develop the direction of the Center, needs assessments, developing the Center‚„s metrics, aggregating data from sources, such as, post mediation surveys, post training evaluations, telephone surveys on the Center‚„s services, and other data collection and research needs. The responsibilities of the Program Analyst include but are not limited to: 	Assisting with development and conduct of data collection protocols and post mediation surveys	Creating and drafting statistical reports and presentations for internal and external audiences as required	Assisting with development of standard format for surveys and evaluation forms	Evaluating and analyzing collected data to make recommendations for program planning and policy modification	Measuring usefulness of methods and tools used by the Center; communicating findings and recommendations to the Director	Coordinating cross unit research and analytic projects and assisting with development of standards	Assisting with other assigned projects as needed, some of which may include, creating brochures and other materials and maintaining the Center‚„s website	Providing additional special projects research, evaluations, data collection as necessary to meet program‚„s needs	Conducting comparative program research on effective mediation and conflict resolution</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</si>
  <si>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varying levels of managerial or executive direction, with varying degrees of latitude for independent initiative, judgment and decision, performs difficult and responsible professional managerial work in the planning, organizing and controlling of the overall information resource related activities of a major IT activity. Serves as principal DBA supporting application development, enhancement, optimization and troubleshooting. Manages the standards and requirements for developers to utilize, creates operational documentation, and supports the day-to-day activities of a DOI‚„s database environment. In the temporary absence of supervisor, may assume the duties of that position; or performs assignments equivalent to those described. The candidate should be well versed with Oracle and SQL database administration fundamentals, application performance tuning, SQL performance tuning, thorough knowledge of Entity- Relationship diagrams, create/manage/tune materialized views, create/tune stored procedures, create/manage/tune db.</t>
  </si>
  <si>
    <t>The New York City Center for Creative Conflict Resolution (‚Å“Center‚), under the auspices of the Office of Administrative Trials and Hearings (OATH), is a newly designed citywide conflict resource center launched in May 2015.  Its mission is to serve as an internal conflict support for City government and to assist City agencies and their employees in managing and resolving conflict in positive ways. The Center is committed to developing and employing innovative conflict responses that are accessible, professional, non-punitive, educational and cost-effective.  The Mediation Coordinator will play a critical role in developing the Center‚„s initiatives, helping to develop and manage client relationships with key personnel throughout City government agencies and expanding awareness of OATH‚„s Center for Creative Conflict Resolution. The Mediation Coordinator‚„s responsibilities will include but are not limited to: 	Development and implementation of marketing and outreach strategies to further increase the visibility of the Center and its services and the referral of cases for mediation	Developing educational techniques to promote the Center‚„s services to city agencies and employees	Proactively conducts conflict consultations to assist new and existing clients to identify and think through difficult conflicts in the workplace, and to help them determine which are appropriate for mediation or better handled by other means	Conducting case development of the Center‚„s mediation referrals to maintain quality control of pre-mediation procedures, and to ensure parties and representatives are well informed of the process	Conducting data collection protocols and post mediation surveys; producing statistical reports as required	In coordination with OATH‚„s Assistant Commissioner for Public Affairs, developing marketing and public awareness efforts utilizing social and print media and maintaining the Center‚„s website and generating supplementary outreach materials	Creating brochures, and other materials	Providing assistance to the Center‚„s staff to increase the capacity and effectiveness of local outreach and direct services	Supporting the Director with mediation and conflict management training	Co-mediating complex workplace disputes as needed</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</si>
  <si>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Employee Services, Financial Management, the Agency Contract Office and Operational Services.  The Office of Purchasing and Contracts is seeking an experienced and highly-motivated manager to serve as Deputy Agency Chief Contracting Officer (DACCO). The selected candidate will be reporting to the Agency Chief Contracting Officer (ACCO).   Specific responsibilities will include, but not be limited to:   Assisting the ACCO in all aspects of procurement management required to maintain DOF‚„s     roster of active contracts.  Working with Finance divisions in steps necessary to develop major procurements from     initiation of project through contract expiration.  Performing all functions in the absence of the ACCO, including approval of contract awards.  Managing daily activities of procurement staff.  Drafting procurement documents. Reviewing contract specifications to ensure conformity to     agency‚„s requirements and City mandates.  Performing all activities associated with Requests for Proposals (RFP‚„s) and Invitations for     Bids (IFB) to procure major contracts for core DOF services, including banking and IT    consulting.  Enforcing and monitoring compliance with requirements of the Minority and Women-owned     Business Enterprise Development Program, Citywide Insurance requirements for vendors,    and contractor performance evaluations by DOF contract managers.  Analyzing existing procurement processes to determine the potential for efficiency     improvements.  Working with Finance IT to develop and maintain an effective internal procurement tracking     system to monitor internal processes.</t>
  </si>
  <si>
    <t>‚  Strong knowledge of all Procurement Policy Board rules and the City‚„s procurement systems.  Experience managing large procurements from start to completion.  Ability to adapt to a fluid work environment with changing needs and priorities.  Strong analytical and negotiation skills.  Strong organizational skills.  Excellent computer skills.  Effective, clear and persuasive oral and written communications.</t>
  </si>
  <si>
    <t>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In this key role, the selected candidate will act as a Program Analyst working the management team to provide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IT plan. He/she will also provide project management, analytical and technical assistance for the tracking and monitoring of the bureau‚„s projects and commitments to other bureaus. Additionally, S/he will be responsible to support the development of a broad array of new policies, initiatives, and communication strategies for the bureau and agency. The job responsibilities for the Program Analyst include, but are not limited to: Providing analytical assistance to team members, including quantitative and qualitative data analysis, the evaluation of best practices, and the identification and assessment of operational improvement opportunities; Providing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Assisting senior staff in project management responsibilities, including adhering to internal and external timelines; ensuring the completion of high-quality deliverables; and managing budgets, consultants and sub-contracts;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Helping draft, edit and proofread correspondence, documents and reports; Supporting governance and stakeholder management deliverables</t>
  </si>
  <si>
    <t>A Hearing Officer (per session) conducts hearings and writes decisions in cases involving alleged violations of local laws and the rules and regulations of the City of New York or other laws or rules within OATH‚„s Hearings Division jurisdiction.  These areas of jurisdiction include violations involving cleanliness of the streets; disposal of waste; street vendors; restaurant, public health and environmental sanitation cases brought under the New York City Health Code; use of parks property; air, noise and water pollution cases; the Building and Fire Code violations; and violations of the laws and rules governing taxi, limousine, para-transit and commuter van services. When assigned to appeals unit, Hearing Officers assist in the review and preparation of appeals decisions.</t>
  </si>
  <si>
    <t>Applicant must be a New York City resident within 90 days of appointment.  Interested candidates should apply online via NYC Careers on the NYC.gov website (http://www.nyc.gov/html/careers/html/home/home.shtml). In addition, a writing sample should be submitted to HROATH@oath.nyc.gov with the candidate‚„s name and JVN number noted in the subject line. No telephone calls, faxes or personal inquiries please.  Only those candidates under consideration will be contacted.   For more information about OATH, visit us at:  www.nyc.gov/oath</t>
  </si>
  <si>
    <t>‚ Under general supervision, serve as project manager on large, complex, waterfront, marine and structural engineering projects and programs. Manage consultant projects and contracts, ensuring projects remain on schedule and within budget. Develop drawings, specifications, quantity take-offs and cost estimates for engineering projects.  Perform design calculations as necessary. Complete conditions surveys, assessments, background research, feasibility studies and scope estimates on existing or proposed infrastructure. Provide detailed reports and presentations on the progress, budget and schedules of projects. Coordinate project-specific interagency issues, such as permits, filings and approvals. Conduct field inspections before and during design and construction, through turnover. Provide engineering assessments, opinions and services as requested. Serve as the Agency‚„s liaison and expert on waterfront structural design and management.</t>
  </si>
  <si>
    <t>1. 10 years‚„ experience managing, designing and/or inspecting waterfront infrastructure. 2. Ability to produce condition reports, designs, drawings, estimates and technical specifications for shore protection, seawalls, piers and waterfront structures. 3. Experience working with the New York State Department of Environmental Conservation and the United States Army Corp of Engineers. 4. Excellent organizational and interpersonal skills with ability to manage complex multi-stakeholder projects. 5. A driver license valid in New York State.</t>
  </si>
  <si>
    <t>The Division of Prevention and Primary Care (PPC) works to advance population health and reduce health inequities through the introduction of innovative system changes that promote health, prevent disease and increase control.  The Division builds upon a history of innovative policy and programming in clinics, communities and the City at large by bringing together the bureaus of Chronic Disease Prevention and Tobacco Control, Primary Care Information Project, and Primary Care Access and Planning.  We are seeking a dynamic candidate, with the ability to ‚Ëœthink outside the box‚„ for this exciting new role. This position is responsible for establishing and leading a new unit, dedicated solely on developing models and interventions for improving health outcomes for underserved populations ‚€œ especially those who are often overlooked by existing health care systems with a specific focus on the justice-involved living in the community. The Health Access Equity Unit will be based in the office of the Deputy Commissioner of the Division of PPC and is tasked with furthering the agency‚„s mission by conducting scientific research of the influence/impact of clinical and social systems on these populations, identifying barriers to access to care and services and developing models for resolving barriers.  The Executive Director and staff of the unit will have the opportunity to shape policies, work across city agencies and community-based organizations to implement interventions to improve the health of this population. The Executive Director will report to the Deputy Commissioner.  The Executive Director‚„s responsibilities include the following: 	Direct all aspects of the unit‚„s work including leading program and strategy development. 	Liaise and collaborate with other DOHMH divisions to optimize resources and expertise and engage with external partners including other city agencies, task forces, community organizations and advocates to inform priorities. 	Establish a new unit - hire and manage direct reports; manage its budget. 	Monitor and inform relevant legislation, rules and other local, state and national policy. 	Participate in Divisional strategic planning activities. 	Secure funding for new initiatives.  	Prepare manuscripts, memos, and reports as well as give presentations.  	Serve as the Division liaison for DOHMH Health Equity initiatives.</t>
  </si>
  <si>
    <t>NYC Department of Finance (DOF) is responsible for administering the tax revenue laws of the city fairly, efficiently, and transparently to instill public confidence and encourage compliance while providing exceptional customer service.  Headed by the Agency's General Counsel/Deputy Commissioner of Legal Affairs, the Legal Affairs Division serves as the in-house legal department for the NYC Department of Finance. The Division provides professional and comprehensive legal advice and services in support of a full range of City tax and other revenue-related matters handled by agency operating divisions. Legal Affairs attorneys handle diverse legal areas including New York City real property taxes and exemptions; business income and excise taxes; collections; parking violations; treasury; land registry; FOIL; and employment law; among other things.  The Collections Law unit provides legal support for the Agency‚„s debt collection efforts.  The Unit is seeking a Summer College Intern who will be responsible for:   Utilizing various research tools of private and public databases to gather information     regarding the demographics and points of contact for specific judgment debtors.  Preparing Excel spreadsheets for tracking and compiling data to analyze the results of     enforcement efforts in collecting debt.  Retrieving summons reports for batch file transfers to the next enforcement action.  Identifying erroneous debt that should be removed based upon prior payments not applied.  Attending staff meetings.</t>
  </si>
  <si>
    <t>‚  Interest in law and taxation.  A commitment to public service.</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</si>
  <si>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agency conducts highly confidential and sensitive investigations into fraud, corruption, misconduct or other illegal or improper activities involving NYC officials, employees and persons of entities doing business with the City of New York.    The candidate selected for this position will be responsible for the planning and supervising of investigative field operations.  Additional responsibilities may include examining and analyzing financial reports; conducting financial and programmatic reviews and audits; conducting interviews; preparing reports; and testifying at hearings and court proceedings.  The candidate may also be required to work with other investigative units and prosecutorial agencies.  The selected candidate will be appointed as a New York State Peace officer pursuant to NYS CPC Section 2.10 (38).  This position is federally funded and continued funding is contingent upon DOI‚„s participation in a duly constituted law enforcement task force. The officer will not engage in the seizure of assets (property) or narcotics law enforcement as a principal duty.</t>
  </si>
  <si>
    <t>1) A baccalaureate degree from an accredited college; or   2) A four year high school diploma or its equivalent and an associate degree from an accredited college (or two years of coursework from an accredited baccalaureate program); and two years of satisfactory full-time experience in the field of investigation, auditing, law enforcement, security, inspection, or in a related field; or   3) Education and/or experience equivalent to 1 or 2 above;   In addition, all candidates must possess a valid New York State Driver‚„s License.</t>
  </si>
  <si>
    <t>1 Bachelor‚„s Degree preferred  2 A minimum of 5 years of experience at a law enforcement agency as a police officer or peace officer  3. Demonstrated ability to conduct complex investigations, write reports and deliver testimony</t>
  </si>
  <si>
    <t>‚  Strong writing and communications skills.  Social media skills.</t>
  </si>
  <si>
    <t>NYC Department of Finance (DOF) is responsible for administering the tax revenue laws of the city fairly, efficiently, and transparently to instill public confidence and encourage compliance while providing exceptional customer service.  The Office of Tax Policy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Office of Tax Policy is also responsible for all modeling and data mining for Audit and Enforcement. Tax Policy also prepares briefing/position papers on tax policy and issues a variety of public reports and newsletters on tax-related issues.  The selected Summer Graduate Intern will be responsible for:   Assisting in work related to one or more of the above responsibilities, depending on the     intern‚„s abilities.   Projects may include research on taxation of insurance companies and preparation of     business income tax reports.   Reporting directly to the Senior Director of Business Income Tax Research, and will receive     daily assignments, instructions and feedback.</t>
  </si>
  <si>
    <t>‚ Must have experience with handling large databases. Must be a strong programmer, SAS knowledge preferred. Must have strong Excel skills, including formulas and macros.</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</si>
  <si>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The Integrated Care Data Analyst will work closely with and support the Neighborhood Health Action Centers and the Research and Evaluation Team. They will work with clinical and community partners to develop a standard that will assess the Neighborhood Health Action Centers‚„ impact on cost, utilization, and the alignment of quality and efficiency measures across the care continuum.  Other duties will include:  --Set up a framework to monitor and evaluate all programmatic activities related to integrating primary care and public health and social services efforts (in collaboration with other research and evaluation staff).  --Use trends in the FQHC population to identify facilitators and barriers to care.  --Use administrative healthcare data sets (Salient/Medicaid, SPARCS, etc.) to support, monitor, and evaluate work.  --Train and support NHAC partner staff to broaden intake to include questions on various determinants.  --Work with sister agencies and/or the Center for Innovation through Data Intelligence (CIDI) to coordinate non-health care data sources and analyses.  Work with the Action Center partners to develop an annual research agenda that includes continued support for research and evaluation across the private and public sector assess better identify critical success factors, effective funding and payment models, and patient and community engagement strategies</t>
  </si>
  <si>
    <t>‚         Experience in program evaluation; experience in community planning and community engagement;          Experience using SAS programming for analysis and with data management systems, especially of large data sets;          Experience using Microsoft Excel, Access and Power Point          Keen ability to prioritize and handle multiple assignments;          Ability to work closely with all levels of staff inside and outside the Agency;           Ability to work independently and exercise a high degree of initiative to accomplish tasks and solve problems;           Experience conducting trainings;          Experience linking/matching large administrative health data sets is a plus.</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</si>
  <si>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The Action Center Database Manager will work closely with the Neighborhood Health Action Centers and the Research and Evaluation team, as to function as the key advisor for all data management and related technological solutions systems within the Neighborhood Health Action Centers. Will be responsible for identifying and securing a database platform that is responsive to all the Neighborhood Health Action Centers‚„ partner‚„s needs and developing policies, procedures, and controls for the use of the system by staff.   Other duties will include:  ‚¿	Will identify and establish a database platform offering interoperability solutions that can be integrated with EMR/HER and other Action Center partner systems ‚¿	Collaborate with facility partners, IT and other CHE staff to design processes to factors that impact the health of local residents ‚¿	Develop data management processes to reduce complexity, improve data quality, and increase efficiency throughout the information management lifecycle ‚¿	Accomplish platform upgrades and improvements by supervising system programming</t>
  </si>
  <si>
    <t>‚         Experience building and working with data management systems - Microsoft Excel and Microsoft Access           Experience using SAS programming for data analysis;          Experience conducting trainings and presenting training materials using Microsoft PowerPoint          Keen ability to prioritize and handle multiple assignments          Ability to work closely with all levels of staff inside and outside the Agency          Ability to work independently and exercise a high degree of initiative to accomplish tasks and solve problems          MPH highly desirable.</t>
  </si>
  <si>
    <t>The Office of Enforcement and Neighborhood Services (ENS) works closely with other Housing Preservation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The Operations and Support Services (OSS) division is contained within ENS and includes the Demolition and newly formed Elevator units.  In accordance with Local law 101 of 2015, certain elevator violations will be referred to HPD by the Department of Buildings (DOB) for emergency repair consideration. OSS seeks a Director for the Elevator unit responsible for the following:    Assist with the development and implementation of policies and procedures to ensure compliance with Local Law 101 of 2015 and all other related codes and regulations.   Manage technical staff responsible for developing work scopes for elevator repairs and monitoring subsequent HPD contracted repair work in City and privately-owned buildings. Ensure that all actions taken by HPD are accurately documented with details entered into HPD Info.   Review and approve elevator repair work scopes and specifications to ensure adherence to all laws and regulations and consistent standards within the unit.   Ensure that all work orders are addressed appropriately and timely from receipt of referral to approval/closure.   Ensure that field staff is properly trained and maintain relevant licenses and certificates.  Evaluate the performance of contractors and ensure compliance with scopes and specifications, deadlines, filing requirements, and regulations as they relate to elevator repair work.  Review change order requests, secure necessary supporting documentation, and work with the agency‚„s engineering audit group to gain required approvals.     Use reports detailing elevator unit activity to explain trends, justify requests, illustrate productivity, etc.  Represent the unit at meetings; coordinate work with other government agencies including DOB as necessary; respond to inquiries from the public, other government agencies, and elected officials.   Applicants must have at least two years of experience within the field of elevators.</t>
  </si>
  <si>
    <t>The Bureau of HIV/AIDS Prevention and Control (BHIV) oversees and coordinates the NYC Health Department's response to the epidemic. The work of the Bureau includes policy development, direct administration of programs, oversight of contracted programs, community participatory planning, research, and surveillance, all with the goal of preventing new infections and supporting New York City residents living with HIV and AIDS. Increasingly, BHIV is supporting the implementation of pre-exposure prophylaxis (PrEP) for New Yorkers at risk of HIV in a variety of ways, including through the use of traditional and new media.  BHIV‚„s External Affairs Program is hiring a PrEP Outreach Project Coordinator. The Project Coordinator will report to the Director of External Affairs and be responsible for providing logistical support for all communications projects of the PrEP support demonstration project activities (planning meetings, tracking correspondence and progress, reviewing and preparing reports and presentations, and conducting all other duties as required for the timely completion of all communications projects related to the grant).  The Project Coordinator will also provide additional support to the Prevention Program‚„s Director of Research and Evaluation on public health detailing activities. .   Duties will include but will not be limited to:  1.	Ensure that the execution of all social marketing and media activities related to PrEP is achieved on-schedule.  2.	Contribute to the overarching strategy for and tracking of earned and paid PrEP-related media. Work with the HIV Prevention Program‚„s Research and Evaluation unit as well as the NYC Health Department Health, Media, Marketing Evaluation Team to develop a plan to evaluate all PrEP-related communications strategies.  3.	Utilize social media analytics to inform content development and paid promotion campaigns.  4.	Oversee implementation and evaluation of the Bureau's PrEP text message programs.  5.	Monitor media coverage of the Bureau‚„s PrEP-related activities and other relevant news items on a periodic basis to help the Bureau stay appraised of important news events and trends.  6.	Support the Director of External Affairs in the development of PrEP demonstration project-related talking points, background briefings, and other materials vital to the Bureau‚„s rapid response media operations.  7.	Support the Director of Research and Evaluation in planning, developing, conducting and reporting on a public health detailing campaign related to PrEP.  8.	Work with the Digital Media Coordinator to ensure seamless integration of social media assets into all PrEP support demonstration project media.  9.	Work with all funders to report data from the Bureau of HIV related to PrEP support demonstration project marketing activities in an accurate, consistent and timely fashion in the format requested by the funder.   10.	 Work collaboratively as a member of the External Affairs Program.</t>
  </si>
  <si>
    <t>Food Safety and Community Sanitation Health Inspectors are vital in averting preventable illness and disease.  Health inspectors travel throughout the five boroughs of New York City to ensure compliance with health regulations relating to the environment, educate the public and businesses, and represent the Department to the public on important environmental health issues.    The work of the inspector includes implementing, educating about and enforcing groundbreaking laws to protect the public‚„s health such as the Smoke-Free Air Act, which eliminated smoking and second-hand smoke in all public places; the banning of heart-disease causing trans fats in NYC food facilities, mandating calorie information be displayed in restaurants to help promote decision-making by the dining public, ant to assess restaurant conditions for the posting of a sanitary letter grade summarizing their performance.  These immensely important and popular programs help prevent and reduce heart disease, obesity, and foodborne illnesses.  Check us out!  The Health Department maintains a website where the public can view inspection results at www.nyc.gov/health/restaurants.    The Food Safety program uses the most up-to-date technical equipment to support the work of inspectors, including handheld computers to conduct inspections and investigations, real-time uploading of results to a central database and website, and the availability of mobile phone apps to inform the public.    As a Health Inspector, you may inspect restaurants, mobile food carts, day camps, shelters, pools, saunas, correctional facilities, schools, senior centers, soup kitchens and residences to ensure compliance with all laws and regulations enacted to protect the public‚„s health.  Exemplary inspectors also support training at our Health Academy, and may conduct both enforcement and consultative inspections on behalf of permitted businesses.    Starting salary: $47,379.00 plus generous vacation days with some carry-over allowed.  Salaries for new City employees increase significantly after two years of employment.  New York State residency is required.  Travel throughout the city using public transportation may be required.</t>
  </si>
  <si>
    <t>NYC Department of Finance (DOF) is responsible for administering the tax revenue laws of the city fairly, efficiently, and transparently to instill public confidence and encourage compliance while providing exceptional customer service.  The Chief of Staff Office has the primary responsibility of facilitating the development and execution of the DOF strategic agenda.  The unit works with the other DOF business units to streamline the operation process to be more efficient and effective for customers, responsible for driving change throughout the organization in the way we conduct business, how we think and serve both internal and external customers, and how we leverage data in making decisions, be engaged with all business units to provide best practices and innovation.  The unit is seeking a Summer Graduate Inter to assist in delivering and meeting the agency's mission, goals and objectives.    The selected Summer Graduate Intern's responsibilities will include:   Participate in business transactional process reengineering projects and initiatives across     the Agency.  Assists project teams to assess in the process of bottlenecks, rework loops, etc.  Assists in the development and design of solutions to address the processing issues &amp;       variations.  Contribute to the Agency‚„s goals in creating &amp; improving the mindset and delivering value-    added results.  Assist in the development and planning of business process reviews, identifying underlying     root causes, best practices in process design and operational efficiencies, communicate     results to senior Agency and business unit leadership  Create and process the business flow assessments to optimize the reengineering design    solutions.  Assist in the development of models and prototypes.  Create and assess customer feedback mechanisms.  Manage the Agency's commitments and expectations.</t>
  </si>
  <si>
    <t>‚   Master‚„s in Business Administration  with a concentration in one of the following:          o  Operations Management          o  Supply Chain Management or           o  Finance  Strong data analysis skills.  Strong computer skills (e.g., MS  Excel, PowerPoint, Project , Visio, and Access).  Excellent written and verbal communication skills.</t>
  </si>
  <si>
    <t>Reporting to the Director of Organization Development and Strategic Initiatives, the Director of the Learning Center shall:  *Oversee the regular, and as-needed, learning needs assessments (surveys, focus groups, interviews, etc.) of the Department‚„s learning stakeholders ensuring the validity and reliability of the assessments‚„ results.  *Oversee the development of the Department‚„s annual training plan based on the assessed learning needs of the Department‚„s various stakeholders and the Department‚„s strategic priorities.  *Monitor and ensure that individual learning opportunities (e.g., classroom training, workshops, etc.) provided by the Department for the Aging (DFTA) Learning Center for Department for the Aging staff, and staff in DFTA-contracted community-based organizations, are designed based on learners‚„ needs, according to established principles of adult learning, and using current learning methodologies appropriate to the targeted learners, and are facilitated/conducted according to established principles of adult learning.  *Provide strengths-based supervision, coaching and evaluation for her/his direct reports in the Learning Center.  *Prepare required and periodic reports, documents and responses.  *Design learning events (e.g., classroom training, workshops, etc.) based on learners‚„ needs, according to established principles of adult learning, and using current learning methodologies appropriate to the targeted learners, and facilitate/conduct said learning as needed to complete the Center‚„s training plan and requirements.  *Develop policies, procedures and systems for the more effective and efficient management of the Learning Center and to facilitate its work.  *Direct the identification and procurement of per-diem learning consultants needed to supplement internal staff.  *Stay current and knowledgeable of new research and trends in aging, brain and learning science, and adult learning methodologies and technologies.  *Oversee and contribute to special projects as needed and requested by the Director of Organization Development and Strategic Initiatives.</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</si>
  <si>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State‚„s Department of Education or a recognized accrediting organization and two years of full-time experience in a broad administrative or policy-making capacity with responsibilities as described in ''1'' above.</t>
  </si>
  <si>
    <t>--Strong background in applied public health, criminal justice, social justice and community organizing, social work, and/or social service program management  --Experience in innovation in government and working collaboratively  --Superior organizational, verbal and written communication skills  --Strong experience supervising staff of varying roles, with mentoring as key guiding principle  --Ability to work independently and as part of a team  --Keen judgment in a fast-paced environment with multiple inputs.  --Flexibility, creativity    -- Master‚„s level education.</t>
  </si>
  <si>
    <t>‚  Advanced knowledge of Microsoft Excel and Microsoft Access is required.    Knowledge of Microsoft SharePoint 2010, HTML or development in any IDE is a plus.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</si>
  <si>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of the Department of Finance has over 500 staff and oversees the agency‚„s management of City cash balances and relationships with banking institutions, oversight of all City payment websites, document and payment processing of tax returns, property recording forms, and parking violation programs, and collection of delinquent accounts. Treasury and Payment Services is responsible for collecting outstanding violations issued by the Sanitation and Buildings Departments and other City agencies that have been adjudicated by the Environmental Control Board. The Treasury and Payment Services Division is looking to re-engineer its approach to collecting these violations. The effort includes enhancing the scope and effectiveness of its collection programs, improving the amount and quality of the data it receives and transmits to issuing agencies and planning for a potential penalty relief program for violations in judgment status.   The Division is seeking a Summer Graduate Intern to assist the Deputy Commissioner with key projects and initiatives related to re-engineering efforts including the following responsibilities:    Providing analysis and problem-solving solutions, research, preparation of critical       documents, presentations and other materials and development of strategic decisions.    May receive assignments relating to other parts of the Treasury and Payment Services      Division.</t>
  </si>
  <si>
    <t>‚  2 years of related experience in a managerial or administrative capacity.  Experience in providing support to a top executive of an organization.  Excellent oral and written communication skills.  Detail oriented and focused on results.   Proficiency with computer-based tools such as Microsoft Excel, PowerPoint and Access.  Must be able to work with independent initiative and minimal supervision.  Possess a genuine interest in understanding the operations of the Department of Finance.</t>
  </si>
  <si>
    <t>‚ Under direction of a Team Leader and a Construction Director, lead a multi-disciplinary team of construction managers, project resident engineers and administrative staff in the successful completion of construction contracts. Coordinate with the Team Leader, Construction Director, Project Manager and Consultant Team to resolve construction and design issues. Prepare and review detailed internal reports on project progress and budget schedules. Review and comment on consultant-prepared engineering reports, including work plans, health &amp; safety plans, Construction Quality Assurance/Construction Quality Control (CQA/CQC) plans and Closure Reports, and provide agency certification.  Notify the various parties required to resolve CQA/CQC issues and notify the DPR Project Manager of unexpected changes in conditions, major problems or deficiencies during construction. Approve the design, inspection, construction, demolition and/or alteration of premises, installations and apparatuses to ensure compliance with contracts, drawings, specifications, codes, resolutions, statutes, rules and regulations with respect to environmental projects. Assist agency staff in the preparation of environmental permits. Supervise the installation, inspection and/or testing operations in the field or job site; contractor activities with respect to equipment and materials to be incorporated in public works; and compliance with permits, regulations and programs including NYS Brownfield Cleanup, Environmental Restoration, Materials Management and Stormwater Pollution Prevention. Direct contractors on compliance with plans and specifications, and coordinate the approval and installation of changes in the field.  Serve as a liaison with other agencies and departments, utility companies, contractors, consultants, community boards and the general public during the construction phase to ensure work can continue as scheduled. Develop creative solutions to solve problems while working in a variety of conditions and situations.  When assigned in writing, may sign and seal engineering and other official documents.</t>
  </si>
  <si>
    <t>While continuing to strengthen internal independent assessments and advisory role, Audit Services is broadening its risk based perspective and skills to further preserve and create value to the Department. In this regard, supervised by the Audit Manager, the candidate will participate in the monitoring of delegate agency audits performed by CPAs,   performance of internal audits of the Department of Health and Mental Hygiene‚„s processes, coordinate external audits and perform special projects.   The selected candidate will:	Develop a risk-based audit plan of delegate agencies, and participate in procuring CPAs for audits.  	Review audit work papers and draft reports; prepare final drafts of reports for the Audit Manager‚„s review. 	Assign and review work of staff; instruct, counsel and evaluate staff‚„s performance. 	Elevate emerging issues and communicate to Audit management on a timely basis. 	Conduct internal reviews of Department programs and related activities, taking appropriate steps to improve programs control effectiveness. 	Maintain on going and open communication with Department programs on internal control issues and implementation of corrective actions. 	Assist Audit Management in the coordination of external audits conducted by federal, state and local oversight entities. 	Assist Audit Services management in communicating findings to the programs. 	Research and stay up ‚€œto-date on current audit concepts and methods. 	Assist in special projects and assignments, as needed.</t>
  </si>
  <si>
    <t>‚  Analytical ability.  Knowledge of PC software (eg, MS Word, Excel, Visio).  Preferred Area of Study: Business/Information Systems, Computer related.  Deep SharePoint expert with a broad range.  Advanced knowledge and in-depth understanding of Microsoft Office SharePoint Server 2013;       SharePoint Designer; InfoPath, Windows SharePoint Services 3.0 and SharePoint Foundation     2013.  Hands On SharePoint Server Administration.  Background with .NET development and Microsoft SQL Server a plus.  Understanding of Microsoft‚„s App Model, Office 365 and Azure a plus.  Microsoft SharePoint certifications; MCSE SharePoint is a major plus.</t>
  </si>
  <si>
    <t>‚	Knowledge of Microsoft Word, Excel, Outlook and Access.	Office experience necessary, as well as demonstrable background dealing with members of the public.	Excellent oral and written communication skills.	History of volunteerism, such as service in the AmeriCorps or Peace Corps, is viewed favorably.</t>
  </si>
  <si>
    <t>LICENSE REQUIREMENT 1.	A motor vehicle driver license valid in the state of New York is required.  SPECIAL NOTE 1.	The selected candidate will be required to provide a DNA sample by swabbing.  2.	 This position has been identified as ‚Å“essential.‚  During emergency events, ‚Å“essential‚ positions may require 24-hour availability.  PREFERRED SKILLS Two years of mortuary experience and computer efficiency.</t>
  </si>
  <si>
    <t>‚ Analytical ability. Knowledge of PC software (eg, MS Word, Excel (knowledge of Excel Macros, Visio). Preferred Area of Study: Business/Information Systems, Computer related or Accounting.</t>
  </si>
  <si>
    <t>Job Description The Board seeks an accomplished, high-energy individual with a passion for evidenced-based approaches, data-driven decision making, and justice, fairness and excellence in corrections. This is an opportunity to lead and shape an emerging research and analytics unit within a nationally unique institution with extensive and broad powers of access and oversight.  The Deputy Executive Director of Research‚„s team will conduct primary and secondary research and analysis, using its unbridled access to the DOC‚„s data, policies and jails as its rich data sources. The Board‚„s research agenda and production will catalyze and inform new regulations, play a critical role in encouraging compliance with existing regulations, and support other innovations within the jails and criminal justice system.  The Deputy Executive Director of Research will report to the Executive Director and participate in the senior leadership team‚„s work to shape the BOC‚„s agenda. This is a new role that requires equal expertise in developing vision and goals and in executing plans to fulfill them. The Deputy Executive Director and the research team will be responsible for maintaining and strengthening the breadth and quality of the Board‚„s research and data systems, developing new analytical and research projects, and supporting the Board‚„s efforts to leverage its knowledge and data to achieve safer, smaller, fairer, and more humane jails.  The Deputy Executive Director will manage a team of three research directors, the director of information technology, an IT analyst, and fellows and interns.  The leader will also manage research-related relationships with foundations, research firms, universities, and evaluation consultants.  Examples of current Board work which will be within the Deputy Executive Director‚„s portfolio include: 	A new public dashboard of key performance indicators 	Monitoring implementation of punitive segregation reforms	Review and reform of the jails‚„ complaint and grievance systems	Staffing and advising Board member committees, including the Adolescent and Young Adult and Violence Committees, which generate analytical and research priorities	Reviewing the Board‚„s robust Data Management system in preparation for redesign	Issuing annual reports.  Responsibilities of the Deputy Executive Director and the research team include: 	Develop, refine, and manage a research agenda that: o	supports the Board‚„s regulatory agenda to create, amend, and grant variances to the Board‚„s Minimum Standards o	supports monitoring and compliance efforts o	evaluates programs and operations of the DOC and  NYC Health+Hospitals  (H+H), as needed o	is informed by national trends and best practices in other jurisdictions	Create and implement a robust and data-driven performance management system to examine current levels of compliance with BOC regulations by the DOC and the Correctional Health Service at HHC 	Produce quantitative and qualitative analyses of Minimum Standards‚„ compliance, DOC and H+H data, and a wide range of issues related to NYC jails	Oversee and improve the Board‚„s electronic data management system	Partner with the BOC‚„s monitoring staff who work in the jails 	Produce frequent public reports, including the Board‚„s annual report	Support data integrity and quality assurance efforts internally and with DOC and H+H	Collaborate with partners, including those at DOC, H+H, City Hall, City Council, and in the research, labor, and advocacy community.</t>
  </si>
  <si>
    <t>Experience / Skills Strongly Preferred:	PhD; Master‚„s degree in a social science discipline, public policy or related field	At least seven years of government, nonprofit, or comparable experience 	A minimum of four years of experience in a supervisory management capacity 	Service as an inmate in a correctional or related facility may be substituted for a portion of the full-time paid experience up to a maximum of two years on a year-for-year basis. 	Experience designing and conducting high quality research on the criminal justice system and working on applied corrections and jail research in government	Excellent quantitative and qualitative research skills;  expertise in use of statistical software packages and experience cleaning, coding, merging, and analyzing quantitative data files in such packages	Excellent oral and written communication skills with the ability to clearly  communicate research findings to multiple audiences    	Track record of successful collaborations with partners and ability to identify and generate resources in support of projects	Strong interpersonal, collaboration, managerial, and leadership skills, a sense of humor, and the flexibility necessary for working in a fast-paced and complex environment	Able to work entrepreneurially, independently and in close cooperation with the Executive Director and management team	Successful management experience in diverse environments and teams	Exceptional problem-solving skills and ability to make tough decisions	Working knowledge of New York City jails and corrections	Commitment to the mission of the NYC Board of Correction.</t>
  </si>
  <si>
    <t>About the New York City Board of Correction The New York City Board of Correction (BOC) is a nine-person, non-judicial oversight board that regulates, monitors and inspects the correctional facilities of the City. The Mayor, City Council and presiding justices of the Appellate Division of the Supreme Court for the first and second judicial departments (in joint nomination with the Mayor) appoint BOC Board members.  It is one of the earliest independent oversight Boards of custodial and detention settings in the United States; its original Board members were appointed in 1957.  In 1977, the Board‚„s role was expanded.    The City Charter mandates the Board‚„s five functions:	Establish and ensure compliance with minimum standards ‚Å“for the care, custody, correction, treatment, supervision, and discipline of all persons held or confined under the jurisdiction of the Department of Correction.‚	Investigate serious matters and unusual incidents	Review grievances from inmates and staff	Evaluate the performance of the NYC Department of Correction (DOC)	Make recommendations on areas of key correctional planning  In 1978, the Board established the Minimum Standards for NYC Correctional Facilities, a set of sixteen Standards considered the basic elements necessary to promote a safe, secure and humane jail environment. The Board adopted Mental Health Standards in 1985 and Heath Care Standards in 1991. In the coming months, the Board will focus on areas including sexual violence prevention, mental health, and specialized housing.   BOC has a staff of 20 people (planned expansion to 27), with offices in lower Manhattan and Rikers Island, and an annual budget of $2.5 million. With new Board and executive staff leadership, and during this period of significant jail reform and public attention, the BOC is poised to help advance change and improvements within the jails.  The BOC is reviewing its core vision and strategies in an effort to re-set and effect change toward smaller, safer, fairer, and more humane jails.</t>
  </si>
  <si>
    <t>The Bureau of Information Technology (BIT) is responsible for the data processing functions and operations of systems that provide operational, analytical and managerial support functions, as well as IT resource management, for DSNY.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BIT is seeking an IT-focused Project Manager to perform the following functions:  Program manage a portfolio of application solutions comprising of diverse technology components across various Bureaus and stakeholders developed, managed and/or serviced by BIT; create and manage project, risk mitigation, and communication plans; oversee resource requirements, project related costs and other project management-related documentation; manage all changes to the requirements through a formally defined scope change process; develop and review estimates and estimating assumptions for the project‚„s schedule, effort and cost using established best practices; collaborate with the business owners/stakeholders and technical teams to identify and document detailed functional, non-functional and technical requirements, process flows, and data sources; coordinate work activities with various vendor and City technical teams; manage relationships and coordinate work between vendors, sub-contractors, City agencies and various teams at multiple locations; manage the completion of deliverables as required by the SDLC; plan, manage and report regular status updates for projects to meet delivery deadlines; coordinate all project activities with business owners/stakeholders, technical infrastructure, and application teams; provide executive management with project risk and analysis, status and analysis of requirements which may impact strategic direction; measure and monitor progress to ensure that the project is delivered on time, within budget and that it meets or exceeds expectations; balance scope, schedule, budget, quality and risks; maintain familiarity with and enforce agency and citywide project standards; and manage special technology projects and initiatives as assigned.</t>
  </si>
  <si>
    <t>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Department, through its SMART project is in the process of the development, conversion and modernization of the agency's numerous old legacy systems. The successful candidate will serve as a Database Developer who will support the architecture team in DSNY‚„s pursuit of its consolidation of the new technology initiative for SMART, the agency‚„s mission critical system.   Responsibilities include, but are not limited to: Leading database design by working with development teams, coordinating with other developers, business team representatives, and others to accomplish the database design and documented specification.   Collaborating with developers to implement database design in prototypes to help communicate database requirements to all interested parties and inform an iterative database design process with customer feedback.  Reviewing developers‚„ queries and stored procedures to check for correct implementation of database design.  Performing scheduled activities; recommends solutions or alternate methods to meet requirements.   Developing data dictionary, system specification, guidelines and documentation. Implementing, maintaining and supporting a variety of reports utilizing various reporting tools.</t>
  </si>
  <si>
    <t>The successful candidate will possess:   Minimum 6+ years‚„ experience of SQL Development, including: Store Procedures/SQL Optimization &amp; Tuning. Experience creating Complex Queries/Triggers/Functions/Views/SQL jobs/Database Objects. Experience supporting database administration as needed: Database backup, restore etc. Experience designing and implementing solutions for extraction and integration of data to and from a relational database or data warehouse for the purpose of reporting, decision support and analysis. Data modeling skills in both relational database and dimensional database.</t>
  </si>
  <si>
    <t>‚  Have very good writing and legal research skills.  Competent with computer programs Word, Excel and Powerpoint.  Good at managing times and meeting project deadlines, and excellent interpersonal skills.   The office interacts on a regular basis with taxpayers who are frustrated and angry and the     students should be able to handle challenging conversations.  AREA OF STUDY: Law, preferred basic tax course completed.</t>
  </si>
  <si>
    <t>Manhattan Community Board 10 is a City agency, covering Central Harlem. Through its 50-member volunteer board and three (3)   staff members, the Community Board engages in various outreach activities to better the quality of life of community residents, has an advisory role in the City‚„s land use review process, annual budget, and delivery of municipal services and is an active participant in most large-scale development proposals and planning activities. We are currently seeking one (1) full-time Community Assistant to work in the Board‚„s Central Harlem office to assist all constituents and handle public inquiries, phone calls, and emails.   The Community Assistant‚„s responsibilities include, but are not limited to the following:	Greet constituents/visitors	Assist with preparation for community board meetings and administer meeting reminders	Open community board office, answer telephone and direct calls to staff	Provide general administrative and clerical support and conduct occasional filing and scheduling	Oversee all mail and deliveries	Maintain Community Board monthly calendar	Prepare faxes, copies, letters, and documents for office and community board meetings	Support updates and maintenance of Community Board 10 website as needed	Attend Monthly General Board meetings and Community meetings	Perform community engagement and outreach  For further information, please visit the Community Board 10 website: www.nyc.gov/mcb10</t>
  </si>
  <si>
    <t>Interested candidates must do the following: 	Submit an appropriate  cover letter and resume in a Microsoft Word or PDF format to: CB10JOBS@gmail.com  with ‚Å“Community Assistant‚ in the subject line AND apply to this Job Posting Notice.   	City Employees may apply by going to Employee Self Service (ESS) http://cityshare.nycnet/ess, Click on Recruiting Activities/Careers and search for Job ID# 237254    Only candidates being considered will be contacted</t>
  </si>
  <si>
    <t>_______________________________________________________________________ Job Description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Office of Information Technology's Customer Information Systems (CIS) Unit seeks to hire one  Senior Mainframe Programmer.  Under minimum direction of the Unit Director the  Senior Mainframe Programmers will be responsible for quickly assessing the existing CIS architecture (COBOL II Customer Information Control System (CICS)/DB2) and supporting the current modernization initiative. In particular, the  Senior Mainframe Programmer is  expected to develop program logic for new applications; analyze and modify existing applications; code, test, debug, document, implement and maintain software applications; maintain, test and integrate application components; ensure system improvements are successfully implemented; analyze requirements, and translate business requirements into product designs; write technical specifications and other forms of documentation; suggest technical alternatives and improve/streamline processes and systems.</t>
  </si>
  <si>
    <t>Candidate should possess a minimum of five years of progressive responsible, full-time, satisfactory experience using COBOL CICS/DB2 in computer applications programming, systems programming, computer systems development and database administration environment.  In particular, hands-on experiences with IBM mainframe system platform to support a complex organization is strongly preferred.  Experience with testing tools such as File-Aid, Abend Aid and in the creation of JCL (Job Control Language). Experience with Microsoft Technologies ‚€œ Visual Studio, ASP.NET, ADO.NET, C#.NET, JavaScript is a plus.  In-depth hands-on experiences COBOL CICS(Customer Information Control System) and DB2 as a base system platform in supporting a complex organization.  Proven track record of planning, architecting, organizing and controlling the overall activities of a major IT initiative that supports critical business needs.  Ability to lead the delivery of effective IT solutions with prescribed scope, schedule and budget.  Thorough knowledge of systems development life cycle including requirements, validation, and training as well as implementation and rollout; In particular, comprehensive understanding of change management techniques associated with rollout of a large system implementation.   Excellent communication skills and the ability to work effectively with business management, vendors and all levels of IT professionals.</t>
  </si>
  <si>
    <t>There is a ‚Å“Notice of Examination‚ for this title.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</si>
  <si>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Job Posting Frequency (If Different from Title Table)       Hiring Rate:  $57969.0000  (Annual - Flat Rate)  On-Board After One Year: $63, 765.00 - $70,142.00 (Annual)   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The Bureau of School Health (BSH) is a joint program of the Department of Education and the Department of Health and Mental Hygiene responsible for promoting the health of the 1.3 million school children enrolled in approximately 1,800 public and non-public schools in New York city; they advocates for the health and well-being of the children and adolescents of New York city; BSH has been the provider of public health services in the schools for 100 years.    DUTIES WILL INCLUDE BUT NOT BE LIMITED TO:   Under general direction, with wide latitude for independent initiative and judgment the Special Projects Coordinator will provide organizational, administrative, and programmatic support to the Director of Medical Affairs.  --Responsibilities range from project management to daily troubleshooting. With strong attention to detail and emphasis on advancing priority projects, responsibilities will include:   --Attend meetings with the Medical Director to provide a record of the discussion and decisions made, and to keep track of the next steps and follow-up items.   --Coordinate internal/external meetings and assist in the development of designated program content and the recruitment and support of speakers for conferences throughout the year.  --Prepare funding proposals and related planning documents required for funding.   --Coordinate and/or prepare written responses to requests from the Director of Medical Affairs, Assistant Commissioner, Commissioner, and other agency staff, as well as external requests when required.   --Synthesize information from several sources into well written, concise documents.   --Maintain databases for factual and statistical information to assure easy access by multiple users to up-to-date information on Bureau work, reports and other materials.  --Conduct research and prepare background material to support new proposals or initiatives, including literature reviews, and evaluation of topic-specific programmatic approaches and interventions.   --Plan, develop, implement, coordinate, monitor and/or evaluate programs providing essential community services.  --Lead selected special projects that require engagement with key internal and external staff as appropriate Provides technical assistance and training in techniques of program implementation and management to subordinate staff.  --Proactively identify and engage individual experts, as well as informational resources that can help frame and advance the Medical Unit‚„s work on key trends or emerging issues.</t>
  </si>
  <si>
    <t>While continuing to strengthen internal independent assessments and advisory role, Audit Services is broadening its risk based perspective and skills to further preserve and create value to the Department. In this regard, supervised by the Audit Manager, the candidate will participate in the monitoring of delegate agency audits performed by CPAs,   perform of internal audits of the Department of Health and Mental Hygiene‚„s processes, coordinate external audits and perform special projects.   The selected candidate will:	Supervise team of Auditors during Provider and Internal audits. 	Develop a risk-based audit plan of delegate agencies, and participate in procuring CPAs for audits.  	Review audit work papers and draft reports; prepare final drafts of reports for the Audit Manager‚„s review. 	Assign and review work of staff; instruct, counsel and evaluate staff‚„s performance. 	Elevate emerging issues and communicate to Audit management on a timely basis. 	Conduct internal reviews of Department programs and related activities, taking appropriate steps to improve programs control effectiveness. 	Maintain on going and open communication with Department programs on internal control issues and implementation of corrective actions. 	Assist Audit Management in the coordination of external audits conducted by federal, state and local oversight entities. 	Assist Audit Services management in communicating findings to the programs. 	Research and stay up ‚€œto-date on current audit concepts and methods. 	Perform internal audits of the Department of Health and Mental Hygiene‚„s processes. 	Coordinate external audits and perform special projects.  	Assist in special projects and assignments, as needed.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</si>
  <si>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Labor and Employment Counsel reporting to the Office of the General Counsel. Responsibilities will include: Represent and oversee representation of DoITT in administrative and judicial litigation involving labor and employment issues; advise DoITT managers on employment law issues including conflicts of interest law, federal, state and local labor law and anti-discrimination law, civil service law, etc.; serve as liaison with the Conflicts of Interest Board; work with DoITT‚„s Office of Diversity and Equal Employment Opportunity, Office of Human Resources and other stakeholders to develop and maintain diversity and inclusion ‚Å“best practices;‚ and manage special projects and initiatives as assigned. The position‚„s responsibilities include commitment to and compliance with the City‚„s EEO policy.</t>
  </si>
  <si>
    <t>‚	Minimum 7 years of strong hands-on experience of application development in .NET 	Strong knowledge and experience in C#,.NET 4.0/4.5, MVC4+, ADO.net, and Web Services 	Strong knowledge and experience in of HTML5, CSS, Javascript, JQuery, and Bootstrap 	Strong knowledge and experience developing in Microsoft SQL 2008R2/2012R2 environment  	Experience translating business requirements to technical specifications and database designs 	Ability to work well in a team environment 	Strong oral and written communication skills  	Analytical mind with ability to think outside the box 	Proven ability to keep up to date on latest technology trends.</t>
  </si>
  <si>
    <t>The NYC Emergency Management‚„s (NYC EM) Urban Search and Rescue (US&amp;R) Task Force is seeking a  Coordinator  to assist and perform administrative and warehouse  duties in support of the Urban Search &amp; Rescue program and to achieve objectives as outlined in the US Department of Homeland Security‚„s (USDHS) grant funding requirements. The US&amp;R Assistant Coordinator will work within the USA&amp;R unit on the following activities: 	Work collaboratively with US&amp;R Task Force logistic Managers as well as Emergency Support Center staff 	Coordinate and support tracking of equipment and its maintenance 	Arrange  work space to ensure safety and security of personnel and equipment 	Support US&amp;R Task Force during team field response drills and team emergency activations 	Prepare reports and other documentation required for , including but not limited to fleet reports and inventory control	Attend meetings, conferences and workshops, as applicable	Perform inspections of various equipment motorized and non	Special projects and tasks as need to insure team readiness   The selected candidate will staff the Emergency Support Center during emergency activations, and work non-business hours during emergencies.  The selected candidate will also participate in drills and exercises, will assist with Ready NY presentations to external groups, and will undertake other special project duties, as assigned.</t>
  </si>
  <si>
    <t>1. A master‚„s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2. A baccalaureate degree from an accredited college and two years of satisfactory full-time professional experience in the areas listed in ‚Å“1‚ above; or  3. A four-year high school diploma or its educational equivalent approved by a state‚„s  department of education or a recognized accrediting organization and six years of satisfactory full-time professional experience in the areas listed in ‚Å“1‚ above, at least two years of which must have been in one of those areas, or another specialized area to which the appointment is to be made.</t>
  </si>
  <si>
    <t>‚	Strong interpersonal skills 	Ability to adapt to changing work demands and tasks 	Class B or A driving License 	Small motor maintenance</t>
  </si>
  <si>
    <t>M ‚€œ F / 9 ‚€œ 5</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</si>
  <si>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 under direction, with great latitude for the exercise of independent judgment, will perform highly difficult and complex work as an engineering specialist in electrical engineering. Typical tasks include the following: writing new and subsequent contracts, overseeing and making payments on existing contracts and JOC type contracts and working on special projects related to new designs and any new concepts of electrical nature along with any electrical issues affecting Shaft Maintenance facilities. Assists the Engineer in charge in the development, monitoring and maintaining of the Unit‚„s Telemetry Systems. Reviews for approval drawings and submittals for construction contracts of electrical equipment in new and rebuilt shafts along the system of City Water Tunnels. Will supervise subordinate staff and work with the Engineer in charge of Shaft Maintenance to resolve issues related to the design of new and refurbished riser shafts along the system of City Water Tunnels which includes investigating and helping to resolve engineering issues associated with the design of critical components of mechanical/electrical equipment. Under direction, perform research into the cause of recurring electrical equipment and issues in existing Shaft Maintenance facilities and recommends solutions.</t>
  </si>
  <si>
    <t>Knowledge and experience with special emphasis on the regulations of NYSDEC, New York State Department of Transportation (NYSDOT), State of NY Dept. of Health, the Federal Emergency Management Agency (FEMA), Federal Energy Regulatory Commission (FERC), local Town and County Ordinances pertaining to the work at hand.  Demonstration and support of NYCDEP‚„s Equal Employment Opportunity standards  Promotion and support of NYCDEP‚„s workplace free from safety hazards and compliance with Environmental, Health and Safety rules &amp; regulations.  Minimum of 10 years supervising staff and experience with complex construction projects dealing with all facets of construction management.  Minimum of 10 years experience dealing with large high hazard dams.  Base knowledge of computer based operational, data acquisition, instrumentation and SCADA systems  Ability to respond to any location within the area of responsibility at any time and in any weather condition.</t>
  </si>
  <si>
    <t>‚Bachelor‚„s Degree Experience in community based work or customer serviceHighly organized with excellent interpersonal skillsFlexibility, multi-tasking capability, and enthusiastic work ethicExperience working in a fast-paced organization Strong written, verbal and interpersonal communication skillsKnowledge of MS Office (i.e. Microsoft Word, Excel, PowerPoint, Access)</t>
  </si>
  <si>
    <t>To apply for this position, please also email your resume and cover letter including the following subject line: NYCBA ‚€œ Intake Specialist  to careers@sbs.nyc.gov  Salary range for this position is: $35,000 - $45,000 per year  NOTE: Only those candidates under consideration will be contacted.  If you do not have access to email, mail your cover letter &amp; resume to:  NYC Department of Small Business Services  Human Resources Unit  110 William Street  New York, New York 10038</t>
  </si>
  <si>
    <t>OFFICE OF CHIEF MEDICAL EXAMINER CITYWIDE JOB VACANCY NOTICE  Civil Service Title:  City Research Scientist				 Level:  I Title Code No:  21744			 Salary: $57,969 Office Title:  Health &amp; Safety Compliance Specialist  			 Work Location: 520 First Avenue, NYC Division/Work Unit:  Health &amp; Safety			 Number of Positions: 1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life.Under the supervision from the Health and Safety Officer, with wide latitude for the exercise of independent judgment and initiative will effectively manage the agency‚„s H&amp; S program and ensure compliance to regulations as directed. Duties include but are not limited to:  Revise and update training materials  Coordinate and perform training. Manage and assist in managing health and Safety Programs. Perform analyses and activities designed to decrease and eliminate workplace injuries and illnesses. Conduct inspections to ensure compliance with laboratory safety and quality assurance standards. Respond to emergencies involving health and safety issues. Assist in managing agreements with vendors and the unit‚„s budget. Perform special projects and other duties as assigned.</t>
  </si>
  <si>
    <t>SPECIAL NOTE 1. Selected candidate will be required to provide a DNA sample by swabbing. 2. This is an essential staff position. During emergency events, ‚Å“essential‚ positions may require 24-hour availability.   PREFERRED SKILLS Preferred candidates should possess the following; M.S in Environmental Science, Occupational Health or the equivalent; knowledge of regulations and standards pertaining to Federal OSHA, the NYS Department of Labor and NYFD codes; familiarity with ventilation, indoor air quality and blood borne pathogen issues; the holding of, or ability to obtain HAZWOPER or HAZ TECH certifications; the ability to wear a tight-fitting respirator; and knowledge of Microsoft Office (Word, Excel, PowerPoint).Candidates should be able to effectively communicate will all levels of the organization.</t>
  </si>
  <si>
    <t>High proficiency in: requirements analysis and development; writing test plans, test scenarios and test cases based on business, functional and design requirements, and user stories. Skilled in test script execution, defect reporting and tracking systems; Extensive experience in functional, regression, system integration (SIT), user acceptance (UAT), GUI, security, and performance/stress testing; data-validation, browser and Operating System (OS) compatibility testing.  Advanced knowledge of Software Development Life Cycle (SDLC) processes in a structured environment, including Waterfall, RUP and Agile/Scrum development methodologies. Experience with completing testing activities covering complex business workflow processes. Experience with testing applications on mobile devices and understanding testing specifics of the native or ‚Å“mobile responsive‚ applications. Direct hands-on experience with performance testing and tools ( LoadRunner and Jmeter ). Experience creating, executing and managing automation scripts (QTP, WinRunner, RFT, Visual Studio, Selenium, Cucumber etc.) Understanding of relational databases concepts and ability to design SQL query and use SQL queries for QA tasks. Skilled in test automation framework implementation. Excellent communication skills, proficient in establishing exceptional working relationships with peers and other team members to support the successful delivery of agency applications. Excellent computer skills, including but not limited to: knowledge of multiple software programs (i.e. MS Word, MS Excel, Quality Center, etc.), operating systems, basic networking skills, and basic hardware knowledge. Interest and ability to learn new technologies and tools, and acquire new skills.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</si>
  <si>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HR&amp;S Division consists of three sections composed of Personnel Services, Administrative Special Projects and Budget &amp; Office Services. Each section is responsible for promoting professional development and providing exceptional budgetary and administrative customer services to BEDC employees.  The Bureau of Engineering Design &amp; Construction seeks to hire a Clerical Associate Part-Time for the Human Resources &amp; Support division (HR&amp;S), located in 96-05 Horace Harding Expwy, Corona, NY. Working in the Bureau‚„s Human Resources &amp; Support directorate, the selected candidate under supervision, with latitude for independent judgment, will provide administrative/clerical support for the Director of Human Resources as the Technical Assistant. They will be responsible for being the bureau‚„s receptionist for the front desk and assist with incoming clients for meetings and coordinating with interview candidates. In addition, s/he will perform work on a computer and typewriter such as incidental typing and word processing and use other automated office equipment. S/he will make copies, receive and process telephone calls and faxes, which also includes, transferring phone calls and taking messages. The candidate will perform clerical duties relating to employees‚„ personnel actions, division directives, as well as filing and maintaining records, and coordinating meetings as requested. Their responsibilities will also entail supporting the Executive Assistant to the Deputy Commissioner.</t>
  </si>
  <si>
    <t>The Division of Financial Services at ACS is responsible for managing the agency‚„s $2.8 billion annual expense budget in addition to ensuring fiscal integrity for all financial functions carried out by the agency.  The Budget Department is responsible for working closely with the Mayor‚„s Office of Management and Budget to ensure appropriate funding levels are available so that the agency can pursue its core mission of delivering services to New York City children and families.  The Senior Budget Analyst will report directly to the Deputy Director of Budget.  The Assistant Director will supervise a unit of analysts responsible for the following functions. 	Participate in cyclical OMB related technical exercises concerning budget development (including new needs, PEGs, and surplus/needs), budget modifications, and expenditure monitoring functions for the ACS budget; Create and maintain internal multi-year and OMB plan cycle budget constructs and track OMB budget allocations by program and funding category.	 Analyze and propose actions and their impact on Division PS budgets. 	Oversee budget modifications, and expenditure monitoring functions for the line item budgets.	Answer inquiries and resolve budget issues for Contract Agency providers and ACS program, fiscal and audit staff.	Maintain availability of sufficient budget funds for payments to be processed within the city-wide Financial Management System (FMS).	Forecast expenditures and perform substantive financial analysis as needed. 	Create and produce monthly and ad-hoc financial reports, and research and develop specific agency initiatives as directed. Perform special projects as assigned and provide assistance to other units within Budget, as needed.</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</si>
  <si>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Associate Staff Analyst Exam (#5014), the Promotional Associate Staff Analyst Exam (#5526), or those who are already permanent in the Associate Staff Analyst title. Please indicate in your cover letter whether you have taken any of these exams or are already permanent in the Associate Staff Analyst title. If you do not include this information in your cover letter, you will not be considered for an interview. Applicants who took an exam will be required to produce a copy of their Order Confirmation Receipt for verification if contacted for an interview. (4/8/16 correction made to the CS title and corresponding Exam #s)  The City of New York and the Administration for Children‚„s Services are Equal Opportunity Employers Committed to Diversity</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</si>
  <si>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t>
  </si>
  <si>
    <t>Under the direct supervision of the Public Data &amp; Quality Assurance Director the Data Analyst will structure NYC DOT‚„s Open Data content, maintain the inventory and work with business units and other IT &amp; Telecom personnel to develop datasets in required formats such as: CSV, JSON, XLS, shapefile and other geospatial/mapping formats.  The candidate will evaluate, test and update links available to public on the Web and to make sure the agency is in compliance with the Open Data Law (Local Law 11) passed in 2012 and subsequent amendments and will conduct research for public requests, identify datasets to be added, including those requested through Freedom of Information Law (FOIL) and organize public forums and provide analysis for agency work. Making sure NYC DOT complies with the Open Data Law to identify and develop digital data to be made available to the public-at-large through a single web portal.  Developing and maintain a NYC DOT Open Data Inventory. Collaborating with DOT Legal to review public requests received through correspondence to FOIL to identify datasets to be added to the portal and creating justifications for datasets that do not meet the criteria. Performing client management tasks, such as: Understanding business units‚„ datasets existing structures and format, and the resources required to provide dataset in required formats. Guiding the dataset designers through all Open Data steps from: developing the dataset in required formats to posting on the website and maintain a regular update schedule. Creating and online data dictionary and regularly evaluate, test and update links available to the public on the NYC DOT and in the City‚„s Open Data web site. Organizing public forums and workshops about DOT data.  Analyzing structured and unstructured data to present meaningful information using Pivot tables, graphs, BI tools, and Big Data tools. Thinking outside of the box and developing novel strategies for analysis; able to distill complex material into actionable recommendations;Deploying mission critical business applications in a web/client-server environment.</t>
  </si>
  <si>
    <t>Maintain security solutions including proper operation, patch upgrades and vendor management- Provides engineering oversight and direction for specific security technology- Review existing toolsets, identify operational gaps, and recommends security enhancements- Assist in achieving security architecture compliance on requirements based on recommended industry standards- Serves as information security subject matter expert on security solutions; provide advisory and consulting services as needed- Ensures integration of application development with information security policies- Identifies, evaluates, conducts, schedules and leads individual technical analyses functions to ensure all applicable IS security requirements are met- Monitors infrastructure design so that security toolsets are operating effectively- Provides technical lead on individual security projects across multiple technologies including infrastructure, secure electronic data transfer, network security, platform security and application security- Provides expert opinion on business solutions and software prior to purchase- Initiates creation and maintenance the agency‚„s security design- Assist with the design and implementation of disaster recovery and business continuity plans, procedures, audits and enhancements- Experience and expertise with ethical hacking, firewall and intrusion detection/prevention technologies, secure coding practices and threat modelling- Investigate opportunities to update security system capabilities to sustain and enhance network and system security integrity-Certification in highly technical information security disciplines such as: CISM, CISSP, CCSP, CCNP, CCDE, CCIE Security, and GIAC</t>
  </si>
  <si>
    <t>**Civil Service Title: ADMINISTRATIVE PUBLIC INFORMATION SPECIALIST, M-01  The Division of Prevention and Primary Care (PPC) works to advance population health and reduce health inequities through the introduction of innovative system changes that promote health, prevent disease, and increase control.  The Division builds upon a portfolio of policy and programming that spans clinics and communities across the city, and includes the programmatic bureaus of Chronic Disease Prevention and Tobacco Control, Primary Care Information Project, and Primary Care Access and Planning. 	 The Division aims to demonstrate the potential of integrating population and clinical health approaches to maximize impact. The establishment of a Public Health Integration (PHI) team in the office of the Deputy Commissioner of the Division of PPC will offer a unique opportunity for innovation across bureaus. This team will be responsible for identifying opportunities to bridge existing work across PPC and other Divisions at the DOHMH, formulating new programming, and supporting related sustainable policy change. The Division is seeking a Communications Specialist who will report to the Director of the PHI team.   The Communication Specialist‚„s responsibilities include the following:  	In collaboration with the Department of Health‚„s central communications staff, develop and implement strategic communications plans for the Division.  	Manage both traditional and social media messaging.  	Manage media relations in collaboration with central communications and bureau staff. 	Provide writing, research, and editorial assistance to the team and Deputy Commissioner.  	Manage relationships with outside vendors performing communications on behalf of the team. 	Design and implement methods to measure the impact of the initiative‚„s communication activities. 	Oversee and manage the development and dissemination of all PHI materials. 	Provide high-level review and oversight on development of multiple educational activities to targeted audiences, such as health care providers. 	Serve as the Divisional point of contact for cross-cutting materials.  	Prepare press releases, reports, and presentations related to PHI initiatives.</t>
  </si>
  <si>
    <t>DFTA-001-Planning - Planning Analyst  UNIT DESCRIPTION: The New York City Department for the Aging (DFTA) administers and promotes the development and provision of accessible services for older persons and serves as an advocate on legislative and policy issues. DFTA‚„s Planning and Policy Analysis Unit (PPAU) plays a key role in support of DFTA‚„s modernization efforts and is the unit responsible for producing a wide range of data reports and special analyses that enable the Department for the Aging, its providers and its oversight agencies to track progress in delivering services to older New Yorkers. PPAU seeks to link knowledge and action in ways that improve the quality of public and private development decisions affecting New York City‚„s older adults. Broadly, the daily work of the PPAU staff is organized in five areas: Data Management and Analysis, Governmental Requirements, Policy Analysis and Coordination, Project Implementation and Management, and Special Projects.  INTERNSHIP RESPONSIBILITIES: The Planning and Policy Analysis Unit seeks a motivated, organized and detail-oriented individual with good quantitative skills to serve as the Planning Intern (PI). The PI will work closely with the Unit‚„s Director and Policy Analysts to help enter and analyze data, collected internally and externally, in order to assure the efficient and timely production and delivery of reports to the agency‚„s senior management and to City Hall. The PI will benefit from hands-on experience with data collection, analysis, and presentation, as well as the opportunity to enhance research skills and gain an overall perspective on the day-to-day functions of New York City government. The goal is for the PI to have worked with the Planning team to determine specific enhancements needed in one or more reports and implement changes to achieve those enhancements so that the reports will provide the full range of needed data to manage DFTA programs.  Duties include but are not limited to working with PPAU to:   develop a system for identifying, managing, tracking, and reporting outcomes; interpret data and prepare results for presentation to management; preparing reports (Executive Management Report, updates to the agency‚„s District Resource Statement, etc.); entering and reviewing data; develop ways of improving data quality.  QUALIFICATIONS/SPECIAL SKILLS/AREA OF STUDY: Candidate must have high proficiency with Microsoft Office, including intermediate or advanced knowledge of Excel (formulas, pivot tables, etc).  Candidate should also be responsible, flexible, and hardworking with excellent analytical skill, written, oral and interpersonal skills.  To apply: All applicants may apply by going to www.nyc.gov/careers/search and search for Job ID#236995 Please be sure to submit a resume and cover letter when applying indicating Planning Division Internship.  Please do not email, mail or fax your resume to DFTA directly. ==============================================================================     DFTA-002-Active Aging  UNIT DESCRIPTION: The New York City Department for the Aging's Grandparent Resource Center (GRC) was established in 1994 in response to a growing trend in America today; grandparents who have the sole responsibility for raising their grandchildren. The Center provides information and assistance to those who are raising their grandchildren and other young relatives and need services to help them with this new role.  In conjunction with the City of New York, the Grandparent Resource Center is working to assist grandparent/older relative caregivers within certain NYCHA projects.  INTERNSHIP RESPONSIBILITIES: Identifies and Coordinates with CommunityConducts outreach within the NYCHA community seeking grandparents/elderly relatives caring for   children under the age of 18.Provides case assistance/advocacy and referrals as needed.Represents the unit in community, tenant and other related meetings.Wil</t>
  </si>
  <si>
    <t>The Department of Citywide Administrative Services‚„ Information Technology Line of Service (IT) provides technological guidance within the agency by establishing and directing the strategic and tactical goals, policies and procedures.   IT collaborates and consults with all Lines of Services to exchange information, present new approaches and discuss system changes and enhancements.   Responsibilities	Develop technical specifications for ensuring a clear and complete understanding of the requirements for a successful delivery to the client. 	Provide solution/Identify and recommend product customizations and enhancements to meet client requirements.	Become adept at using Dynamics CRM to enable software development best practices, data migration and conversion, data integrity, system integrations, system performance and tuning.	Engage with project team to gather best practices and guidance from the business team in an effort to integrate and improve methodologies and user experience.	Immediately begin making an impact on Delivery initiatives by identifying, analyzing, and solving complex application issues and bugs.	Development experience, specifically with .NET (C#, ASP.NET, etc.), Javascript, HTML, SQL, SSIS, T-SQL, etc.)	Fulfills data and reporting requests on demand by connecting to multiple databases and writing complex SQL queries, SQL Development, Optimization, Debugging, and Security. 	This position is responsible for Converting Business requirements into System/Technical requirements for projects and enhancements.	Fulfills data and reporting requests on demand by connecting to multiple databases and writing complex SQL queries.	Builds prototypes using SharePoint or Rapid Development tools like CRM Dynamics.	Performs Requirements analysis and makes recommendations in areas that require a high level of technical competency.	Performs a variety of complex programming tasks, such as designing, documenting, and coding program logic.	Provides technical training and guidance for end users and Departmental staff.	Provides application support and enhancements to existing applications. 	Assists in developing user documentation, manuals and data dictionary.</t>
  </si>
  <si>
    <t>‚	Hands on experience using MS Dynamics CRM to build working models or Prototypes	Knowledge of Microsoft Dynamics CRM Technical and functional capabilities, with 5 years designing forms and business logic	Configure/customize all aspects of Microsoft Dynamics XRM, including ADXStudio Portals.	In-depth experience of ADXStudio Configuration, Content Publishing Content Management, Entity forms, Styling, Web Forms, Entity Lists, Security, Portal Theming and Entity Permissions. 	In-depth experience of ADXStudio Installation and Deployment.	Experience in performance tuning, query optimization, and other performance and troubleshooting tools.	Knowledge of how indexes, index management, integrity checks, configuration. How statistics work, how indexes are stored, how they can be created and managed effectively.	Knowledge of a scripting language like Powershell, VBScript, WSH 	Experience utilizing SharePoint	Microsoft CRM Certification is preferred.   Required Skills	Experience in Creating reports using SQL tools, Powerpivot and Datazen tool	Experience and understanding in the following areas: MS SQL Server (SSIS, SSRS, Visual Studio, .NET); 	Experience with Agile (specifically SCRUM methodology) as well as Waterfall models and 3 years hands on experience in .Net development.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</si>
  <si>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The successful candidate will serve as a Senior Project Manager reporting to the Project Services division. This role will manage a variety of projects encompassing application development, COTS, infrastructure, or a combination of each of these types.   Responsibilities will include: 	Act as an independent resource on-site for assigned project teams reporting to agency oversight managers; 	Support other members of project team(s) in their understanding of agency business needs, requirements deliverables and appropriate processes/methodologies for the agency environment; 	Assist in creating new business analysis operations and standards for agencies‚„ continuous analysis improvement and for adoption of new and emerging technologies and practices;	Determine the project approach, resource requirements, team roles and responsibilities, and schedule; 	Develop and/or review estimates and assumptions for the project‚„s schedule, effort, and cost using established estimating models, best practices, and past experience; 	Create and manage project, risk mitigation, and communication plans; 	Create project charter and scope statements, weekly status reports, risk and issues log , and other project deliverables as assigned; 	Manage projects throughout the entire software development lifecycle, providing direction for project teams and monitoring the progress of deliverables and tasks, i.e. the schedule; 	Plan, track, and drive infrastructure solution builds; 	Work closely with executive level leadership when necessary, especially in the areas of organization and policy change required for new system implementation; 	Provide oversight and management of blended teams of consultants and staff from a functional matrix organization; 	May manage Systems Integrators, Security, Quality Control vendor relationships and their engagements, including participating in the creation of RFPs, review/selection of vendors, etc. 	Ensure that CitySource team members are adhering to the published and/or shared DoITT PMO methodologies, templates, and development standards;	Ensure that project resources are used effectively; 	Participate in the review of project artifacts including technical requirements, user experience design, architecture, testing and implementation documentation; 	Transition all project artifacts and knowledge to agency staff prior to disengaging from a project; 	Identify future support needs and work with appropriate units to assist the agency with articulating and requesting these resources; 	Support and contribute to DoITT‚„s goal of ongoing process improvement in the CitySource program; 	Report to functional managers within DoITT on a pre-determined schedule; 	Address client concerns and escalate all project issues appropriately and manage them to resolution; 	Manage other activities and </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</si>
  <si>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Senior Project Manager will have proven experience in both agile, iterative, and waterfall methodologies, including extensive experience in the role of Scrum Master. The ideal Sr. PM candidate will have had experience driving an organization through the actual transition from waterfall to agile processes as well.   The successful candidate should possess the following: 	4+ years‚„ experience managing web based application projects (end-to-end); 	Strong knowledge of Waterfall (3+ years), Agile (2+ years), and Hybrid (3+ years) methodologies; 	2+ years‚„ experience in Vendor management, WBS creation, project and resource planning; Proficiency in Microsoft Project, Agile oriented tracking tools/methods, and other project management software required; 	Proficiency in PowerPoint and Excel required; 	Strong familiarity with Business Analysis role in creating requirements, use cases, functional specifications preferred; 	Strong demonstration of negotiation and conflict management skills; 	Knowledge of responsive design, user experience design, data modeling, software integration, and/or software as a service (SaaS), is a plus; 	Behavioral competencies that demonstrate leadership, self-awareness, adaptability, ability to be a systems thinker, attention to quality, and relationship and team building are very important; 	Ability to interact effectively with line staff, other project managers, and functional managers; Strong and articulate verbal and written communication skills; 	Ability to interface with executive level management and give senior level presentations is a must; 	Experience with N-tier architecture for web based applications and the build out of the infrastructure to host it is strongly preferred; 	PMP or Scrum Master certification is preferred; 	Experience working with City of New York agencies is a plus.</t>
  </si>
  <si>
    <t>The Bureau of Environmental Disease and Injury Preventionƒ€š€žs (EDIP) mission is to prevent environmental disease and injury in homes, communities and the workplace, and to protect health by promoting healthy environments and health equity. EDIP conducts research and surveillance and develops policies and programs to prevent illnesses, injuries and death. EDIP has 3 Programs - Healthy Homes, Environmental Health Assessment and Communications, and Injury and Violence Prevention and 3 support Offices - Research and Surveillance, Policy and Programming, and Emergency Planning and Operations. This position will be situated in the Healthy Homes Program. The Healthy Homes Program is expanding its environmental intervention efforts to address housing-related environmental health hazards. The public health impact of this environmental intervention is critical to improving the health outcomes of children throughout the five boroughs.   DUTIES WILL INCLUDE BUT NOT BE LIMITED TO:   --Conduct initial and follow-up inspections to identify housing-related environmental exposure sources in homes with children throughout the five boroughs.   --Enforce the appropriate laws, codes, rules, regulations. Immediate and appropriate action is taken when environmental hazards in the home are identified.  --Interview families to gather demographic, health, and potential exposure source information and provide families with educational information on housing-related environmental health hazards. Interact with building owners, building staff, contractors, and families.  --Document and communicate outcomes of inspectional and other related activities. Use technology to assess environmental hazards.   --Complete appropriate forms and generate all required reports.</t>
  </si>
  <si>
    <t>‚ SQL programing, Crystal Reports design, IIS. Mobile and web application development.  System administration, desktop support, network configuration and troubleshooting. Cat5/Cat6 and fiber Cabling.    Excellent written and verbal communication skills. I.T Certifications a plus but not required.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</si>
  <si>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City‚„s drinking water distribution and wastewater collection systems, the protection of adjacent waterways and natural drainage (wetlands), and the development of the Department‚„s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City‚„s water or sewer systems.  We are seeking a motivated experienced Engineer to conduct detailed review of highly difficult and technically complex engineering submittals within the five boroughs of New York City to determine the impact on NYC Water and Sewer facilities.   Review designs to ensure proper disposal of storm and sanitary sewers.  Essential Job Functions include: 	Perform detailed review of highly difficult and complex engineering proposals by other agencies and private developers to determine the impact on NYC Water and Sewer systems; and to ensure that proposed drainage and water supply facilities will be built and/or maintained in conformance with the latest standards and requirements of NYC DEP. 	Assist the Engineer in Charge in representing the Division in meetings with representatives from City and State agencies and private developers and their respective consulting engineers/architects. 	Acts as a liaison with consulting engineers submitting Citywide projects for review and approval by the Bureau. 	Reviews field changes and shop drawings that are highly difficult and technically complex. 	Under the direction of the Engineer in Charge, review site connection applications, drainage analysis and other engineering applications. 	Prepare monthly and/or quarterly job status reports  Join our team and be part of the New York City world-renowned drinking water!  We offer excellent long-term growth opportunities, comprehensive benefits package, including 401 K, Paid Holidays, Sick time, and Vacation.</t>
  </si>
  <si>
    <t>‚ Detailed knowledge of water and sewer design and construction standards and specifications. Familiarity with DEP Maintenance procedures. Experience using Microsoft Office. Ability to handle multiple priorities and projects simultaneously. Excellent communication skills both written and oral.</t>
  </si>
  <si>
    <t>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City of New York Department Of Sanitation is seeking a Senior Manager, Application Development to provide technical direction and strategic program management to deliver and manage mission-critical enterprise applications.  The successful candidate will lead the development and management for internally developed applications as well as COTS applications using various technologies. Reporting directly to the DSNY Senior Director of Enterprise Application Development, the incumbent will work with Senior IT and Business stakeholders to strategically plan, implement and manage technical solutions that align with DSNY‚„s strategic direction and target enterprise application architecture. This position will be responsible for building strong relationships with specific business stakeholders, developing a deep understanding of their business needs and proactively developing IT strategies to enhance operational capabilities.  The incumbent will build and lead a high performing application development team to ensure the overall success of assigned initiatives.  Responsibilities include, but are not limited to:  Managing multiple Enterprise-level application development programs and projects; provide leadership and direction to direct reports, other matrix support organizations, and external technology partners; Ensuring application strategies and solutions are in alignment with Business Strategy and DSNY Enterprise Application Architecture; championing and ensuring compliance with organizational standards, practices and methodologies;  Promoting the adoption and use of structured Project Management (PM) and Agile Software Development methodologies; managing workflows; assigning responsibility for analysis, design, programming, quality assurance, implementation, and maintenance of existing systems to team members, and ensure project commitments are met (including regarding budget, timing and deliverables);  Developing detailed project implementation plans including scope of project, project goals, scheduling and deliverables that support business goals in collaboration with management; proactively manage changes in project scope, identify potential risks and devise contingency plans; providing accountability for the financial management/budgeting/forecasting process for assigned projects/programs;  Drafting and submitting budget proposals and recommend subsequent budget changes;  Estimating resources needed to achieve project goals; coaching, mentoring, motivating and supervising project team members and contractors and influence them to take positive action and accountability for assigned work;  Identifying short and long term staffing needs; attracting, recruiting, managing and retaining experienced high performing personnel.</t>
  </si>
  <si>
    <t>The successful candidate will have: Demonstrable track record of 15+ years‚„ experience within Information Technology, with at least 10 years managing a large applications development unit. Notable, direct experience overseeing the direction, development and implementation of software development and/or programming design and systems management that includes one or more of the following technologies: full-cycle Java, DotNET and/or PeopleSoft;  Strong change management skills with a proven ability to negotiate and communicate with relevant with relevant internal and external stakeholders, and to act as a catalyst for change;  Strong organizational skills, interpersonal skills, and communication skills to interact with all levels of an organization.  Ability to work effectively in a fast paced, deadline-driven environment;</t>
  </si>
  <si>
    <t>** OPEN ONLY TO EMPLOYEES WHO ARE CURRENTLY SERVING A PERMANENT PRINCIPAL ADMINISTRATIVE ASSOCIATES.  YOU MUST CLEARLY STATE YOUR CIVIL SERVICE STATUS ON YOUR RESUME OR COVER LETTER.  ALL OTHER CANDIDATES WILL NOT BE CONSIDERED.  The Mental Hygiene Division of the New York City Department of Health and Mental Hygiene (DOHMH) is responsible for policy, programs and provider oversight related to mental health; alcohol and drug use and developmental delays and disabilities. The Office of the Executive Deputy Commissioner Provider‚„s leadership and coordination across all bureaus and offices, including The Office of the Criminal Justice Special Advisor is charged with reducing the intersection of individuals with behavioral health issues and the criminal justice system.  -	Provide general administrative and logistic support to the Office of the Criminal Justice Special Advisor.  -	Prepare memos, letters, articles and documents for distribution, mailing or faxing as needed.  -	Assist in the coordination of all activities of the Office of the Criminal Justice Special Advisor.  -	Manage program projects to ensure office efficiency.  -	Manage scheduling for Special Advisor, as well as organize meetings for the office, coordinate and communicate with participants, take meeting minutes.  -	Manage public interface with internal and external partners using customer service skills, as well as answering and routing incoming inquiries quickly and appropriately.  -	Assist with coordination of office contracts and projects.  -	Assist with research as needed and respond promptly to requests for information.  -	Conduct word processing; photocopying; filing; faxing; answering phones; processing incoming mail; and  -	Provide other duties or projects as directed by supervisor.</t>
  </si>
  <si>
    <t>The Mayor‚„s Office of Sustainability (MOS) is responsible for developing policies and programs to enhance the near-term and long-term sustainability of the City of New York.  The City‚„s current sustainability plan is codified in a report entitled One New York: The Plan for a Strong and Just City (OneNYC).  MOS coordinates with all other City agencies to develop, implement, and track the progress of OneNYC and other issues of infrastructure and the environment which cut across multiple City agencies. In addition to producing OneNYC, MOS promotes the integration of sustainability goals and practices into the work of City agencies and the lives of New Yorkers.  As part of OneNYC, the City set out a goal to achieve deep reductions in transportation emissions, including those from private vehicles, freight, and mass transit (including subway, commuter rail, and bus), which together account for 23 percent of the city‚„s total greenhouse gas (GHG) emissions. To meet the City‚„s broader goal of reducing GHG emissions by 80 percent from 2005 levels by 2050 (80x50), the transportation sector will be relied upon to reduce its GHG contribution by roughly 60 percent citywide.  Under supervision of the Director of Energy Regulatory Affairs and with a wide degree of latitude, the selected candidate work closely with other MOS staff, as well as the Department of Transportation and the Department of Citywide Administrative Services, to design and implement citywide policies and programs to reduce transportation-related GHG and local criteria air pollutants. Responsibilities include, but are not limited to:  Manage the development, prioritization, and implementation of transportation-related  initiatives in order to achieve 80x50 goals as outlined in OneNYC  Coordinate efforts between stakeholders including City agencies, utilities, third-party transportation vendors, and nonprofits to develop demonstration projects for advanced technologies throughout the city to test scalability and performance   Collaborate with agency fleet managers and the Department of Citywide Administrative Services to implement sustainability initiatives for the City‚„s municipal fleet of more than 29,000 assets  Represent the NYC Mayor‚„s Office in state, regional, national and international events and efforts aimed at exchanging best practices in transportation sustainability</t>
  </si>
  <si>
    <t>Click on ‚Å“Apply Now‚ and submit a resume and cover letter in PDF form.  Please review the City‚„s Civil Service Exam requirements for full-time employees at http://www.nyc.gov/html/dcas/html/work/civilservice_1.shtml.  We appreciate the interest and thank all applicants who apply, but only those candidates under consideration will be contacted.</t>
  </si>
  <si>
    <t>The New York City Center for Creative Conflict Resolution (‚Å“Center‚), under the auspices of the Office of Administrative Trials and Hearings (OATH), is a newly designed citywide conflict resource center launched in May 2015.  Its mission is to serve as an internal conflict support for City government and to assist City agencies and their employees in managing and resolving conflict in positive ways.  The Center is committed to developing and employing innovative conflict responses that are accessible, professional, non-punitive, educational and cost-effective.    The Center is currently seeking to hire a dynamic and innovative Director of Education and Training to work as part of a collaborative team to advance the Center‚„s mission and to promote creative and constructive approaches to conflicts involving City government and employees. With wide latitude to take initiative, the Director of Education and Training will oversee all aspects of training, including logistics, materials requirements and facilities. Working in conjunction with the Executive Director and Director of the Center, the Director‚„s responsibilities will include but are not limited to:   	Development, coordination and promotion of the Center‚„s training, educational programs and workshops 	Development of the Center‚„s curriculum, protocols and processes 	Assisting with the development of strategies for the Center‚„s growth	Conducting training at City agencies within the five boroughs, and other localities within NY, when necessary; providing continued support for mediation and conflict resolution issues for agency personnel and others as needed	Conducting training assessment and developing training materials and modules based on client‚„s needs  	Planning and maintaining the Center‚„s training calendar	Preparing the program‚„s evaluation reports; conducting analyses and reviewing program plans and performance	Maintenance of records and preparation of reports of all trainings, including participants evaluations and course outcomes	Assisting with the development and implementation of action plans to maintain and increase mediation referrals and opportunities to provide mediation and other conflict resolution services and trainings	In coordination with the Executive Director and Director, participate in speaking engagements and conduct workshops at conferences and meetings	Mediating and conducting group or team facilitations, as needed</t>
  </si>
  <si>
    <t>‚	Excellent written, analytical, communication and public-speaking skills	Min. 5 years‚„ experience as trainer, facilitator and/or educator	Min. 5 years‚„ experience as mediator, including, mediating or facilitating workplace conflicts	Knowledge or experience in conducting conflict management, mediation, stress management and wellness programs	NY State Certified Mediation Trainer	History of volunteerism, such as service in the AmeriCorps or Peace Corps, is viewed favorably.</t>
  </si>
  <si>
    <t>The Civilian Complaint Review Board (CCRB) - New York City‚„s independent police oversight agency - is empowered to receive, investigate, make findings, prosecute and recommend action on complaints against New York City police officers that allege the use of excessive force, abuse of authority, discourtesy or offensive language. The Board‚„s investigations are conducted in an impartial fashion by the Board‚„s investigative staff, which is comprised entirely of civilian employees. The CCRB receives and investigates approximately 5,000 complaints each year.  Additional information concerning the CCRB is available at www.nyc.gov/ccrb.  CCRB is seeking a highly-motivated, experienced, and creative attorney for the General Counsel (GC) position.  The General Counsel will be a critical leader on a six-person management team at the New York City Civilian Complaint Review Board at a time of growth and change at the Agency.  The GC will provide legal counsel to the Agency and the Board, and must be a consummate professional as a representative of the CCRB.    As a member of senior leadership, the General Counsel will collaboratively support the Executive Director and the Board in maintaining an atmosphere of ethics and integrity in all of the Agency‚„s endeavors.  Reporting directly to the Executive Director and ultimately the Board, the GC will provide advice on critical, strategic, legal and public policy issues facing the Agency.  The GC will report on all legal matters affecting the Agency, and will provide legal and investigative support as directed by the Executive Director and the Board.  It will be the role of the GC to ensure that the CCRB maintains the highest standards of ethical conduct and conformity with government statutes, regulations and the law.  The General Counsel will also be responsible for conducting and assisting with highly sensitive matters and investigations, and work closely with federal, state and city investigative and law enforcement agencies. Excellent research, verbal and written communication skills are essential. Experience with administrative law and practice, labor and employment law, criminal law and procedure and governmental operations preferred.  The General Counsel will be selected by the Executive Director and the Board.  The General Counsel‚„s responsibilities will include, among other duties:   Legal and Regulatory: Translating policies and practices into and drafting regulations and rules; ensuring compliance with all federal, state and local lawsIdentifying legal issues, conducting legal research, and advising the Executive Director and the Board accordinglyReviewing the Board‚„s regulations, providing and drafting regulations to correct inconsistencies, gaps, etc.Leading governance improvements and training for Board members and staff on relevant legal responsibilities and issues  Policy &amp; Strategic Development: Working collaboratively with the Policy Unit to develop policy priorities with the Executive Staff and the BoardParticipating actively and creatively on the Agency‚„s management team, reporting directly to the Executive DirectorActing as the primary contact with legal partners at the NYC Law Department and other city agencies, and ensuring such relationships are effectiveSupporting the Agency‚„s mission and function through legal support and guidanceCollaborating with other partners at City Hall, the NYC Council, the NYPD, and the advocacy community  Compliance and Risk Management: Advising and developing protocols and processes to minimize and manage risks facing the Agency, the Board, and staff membersAssuring compliance with legal requirements and internal policies by reviewing and providing advice on proposed projects, agreements, communications, and ongoing policy and field workProviding direction and advice to the Executive Director and the Board to support and enhance governance processes of the CCRB and ensure the Age</t>
  </si>
  <si>
    <t>1. Commitment to the mission of the New York City Civilian Complaint Review Board  2. Highly skilled at working collaboratively and effectively with multiple external partners and entities to achieve the CCRB‚„s goals 3. Ability to work as an active and creative member of the senior management team  in a highly collegial and changing environment  4. Familiarity with administrative law and practice, labor and employment law, criminal law and procedure and governmental operations 5. Able to work independently and in close cooperation with the Executive Director and the management team 6. Familiarity with New York City‚„s CAPA rule-making process 7. Working knowledge of NYC‚„s open meetings, contract, employment law and other local regulatory systems 8. Successful management experience in diverse environments and teams 9. Exceptional problem-solving skills and ability to make difficult decisions 10. Ability to frame legal issues in ways that inform organizational decision-making and to set and advance organizational priorities to enhance and more effectively carry out the CCRB‚„s goals and objectives 11. At least eight (8) years experience of progressive experience in government or at a law firm</t>
  </si>
  <si>
    <t>‚	NYS board certified Pediatric Physician 	Board Certified in Pediatrics or Adolescent Health 	Effective communication and interpersonal skills 	Computer skills in Microsoft Office, Excel, Word and Internet 	Master‚„s degree in Public Health (MPH).</t>
  </si>
  <si>
    <t>You can submit your CV and cover letter online at https://a127-jobs.nyc.gov/ or use  the Quick Search by entering the Job ID number 237216 or using the Keywords ‚Å“City Medical Specialist.‚  Please note:  only those candidates under consideration will be contacted.  Thank you for your interest in working for the NYC Department of Health and Mental Hygiene.   **FOR MORE INFORMATION, PLEASE CALL Dr. GREER  AT 347-396-4734.</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</si>
  <si>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Working in the Division of Field Operations, the selected candidate will supervise one or more work crews in the maintenance and repairs of NYC‚„s water and sewer systems including related appurtenances, equipment and structures; provide training to Construction Laborers on proper procedures for inspection of the following: defective catch basins, sewers, culverts, culvert crossings and complex or chronic water and sewer complaints; investigative techniques for building and underground utilities; reading detailed maps; and resolving special needs during water shutdowns.  LICENSE REQUIREMENTS:  1) A valid New York State Class B Commercial Driver License. 2) Obtain within one (1) year of employment and maintain a NYSDOH Class D Water Distribution Operator License.  3) Obtain within one (1) year of employment and maintain all required Certificates of Fitness issued by the New York City Fire Department which are necessary to perform required tasks.</t>
  </si>
  <si>
    <t>‚	Experience inspecting fuel and petroleum related products.	Commitment to detail and organization.	Ability to establish and maintain cooperative working relationships with a diverse population of staff and clients.	Ability to work independently in a fast-paced environment and possess a shared organizational value for integrity, flexibility and professional/ethical behavior.	Capable of addressing problems and obtaining solutions in dealing with both internal and external issues.	Proven written and verbal communication skills.	Knowledge of Microsoft Office Suite.	Sufficiently experienced and qualified to be able to quickly and effectively respond and adapt to changing priorities and requirements of the organization.</t>
  </si>
  <si>
    <t>‚	Excellent typing and report writing skills with a working knowledge of Microsoft Office Suite. 	Experience conducting inspections, purchasing and approval of the following: tools and machinery; plumbing supplies; building materials; cleaning and sanitary supplies; institutional furniture/textiles and related goods; drugs and chemical, including pharmaceuticals utilized by health or safety personnel; and/or printing equipment and supplies. 	Knowledge of applicable standards, specifications, blueprints, contracts and laws pertaining to various technical items, testing procedures and tools applicable to inspect items.</t>
  </si>
  <si>
    <t>The selected candidate will report directly to the Senior QA Investigator of Quality Assurance &amp; Construction Safety Bureau. S/he will interface through all aspects of this position. The QA Auditor will be directly responsible for all aspects of the NYC Department of Design &amp; Construction‚„s infrastructure related construction quality assurance and safety programs, policies and procedures with a focus on the construction of roadways, sidewalks, sewers, and water mains. The QA Auditor will perform comprehensive construction quality assurance and safety related audits at DDC jobsites to determine compliance with local, state and federal codes; identify quality and safety deficiencies and verify implementation of corrective actions; monitor construction activities, collect data and maintain required records; prepare detailed field summary reports utilizing in-house database.</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</si>
  <si>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general supervision, with latitude for independent action and decision-making, the investigator will be responsible for managing a complex case docket involving investigations of fraud, corruption, and mismanagement, relating to City agencies, employees, contractors, and other organizations that receive City funding.  The investigator will be tasked with obtaining documentary evidence, conducting interviews, surveillance, and undercover operations, executing arrests and search warrants, conducting programmatic and financial review and audits, and preparing reports, in which they most concisely summarize the evidence uncovered during the investigation and their factual findings.  Investigator will be required, at all times, to work with other investigative units, prosecutorial agencies and testify at hearings and court proceedings. Investigators will also provide, on a rotating basis, coverage for the on-call complaint system.</t>
  </si>
  <si>
    <t>The 311 Business Intelligence (BI) Manager will report to the 311 Customer Service Center and manage BI reporting and technical analysis to optimize operations and data-driven solutions. The successful candidate will manage mission critical technical reporting. Responsibilities will include: Provide technical leadership and management of real time data including BI reports, dashboards, data models, and metrics to support technical reporting requirements and business needs; manage and implement systematic data reporting programs; manage technical staff; oversee data modeling and technical analysis to aid managerial decision making and quality assurance; manage data analysis of trends and historical data; develop business tools to enhance reporting capabilities; serve as a policy advisor for 311 for technical reporting and performance metrics; lead high level technical analysis; manage documentation of business processes and business requirements; make recommendations regarding technical merits of next generation technologies; develop and conduct high level presentations; manage ad hoc reporting requirements; oversee data consolidation; represent 311 at meetings and conferences; provide management support for partnerships with technology and business communities; lead strategic planning efforts for continuous improvement programs; oversee and drive technical reporting enhancements based on industry standards and best practices; and provide project management for technical projects as assigned. The position‚„s responsibilities include commitment to and compliance with the City‚„s EEO Policy.</t>
  </si>
  <si>
    <t>The preferred candidate should possess the following: Bachelor‚„s degree in a related field; 4+ years of experience in a Business Intelligence technical role; 4+ years of experience in data management; proven experience in business analysis and applying data science techniques for requirements gathering, advanced statistical analysis, and data visualization; proven project management experience; experience leading technical teams; understanding of GIS programs and web mapping techniques; technical knowledge of OBIEE, Analytics, KPIs, and dashboards; sound understanding of BI concepts, data warehousing, and solutions using BI reporting tools and applications; strong understanding of relational database structures; experience with deployment and analysis of large scale data sets; experience with industry standard BI packages; experience in application development and database administration; strong quantitative and process management skills; strong quality focus; strong familiarity with statistics principles; advanced functions of Microsoft Office programs; ability to understand transactional data and manipulate data using advanced Excel formulas; strong written and verbal communication skills; excellent organization, presentation, and facilitation skills; strong planning, technical research, problem solving, and time management skills; ability to prioritize effectively and manage multiple projects simultaneously under tight deadlines.</t>
  </si>
  <si>
    <t>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will lead coordinated, ground up neighborhood planning studies and advance regulatory changes‚€including mandatory inclusionary housing in newly rezoned areas‚€to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‚€œ cultivating intellectual inspiration, professional development and creativity. Visit our website at www.nyc.gov/planning to access the full listing of job opportunities and to learn more about our great agency.   THE DIVISION The Technical Review Division has a critical role in fulfilling the Department‚„s Charter mandated responsibilities in the review of land use applications submitted to the Department of City Planning pursuant to the Uniform Land Use Review Procedure (ULURP).Division staff bring highly skilled zoning and technical expertise to application review as this helps to inform City Planning Commission consideration and action. This position will be responsible for leading a staff of eleven who, in addition to reviewing land use actions, are also responsible for maintaining and updating the City and Zoning Maps, and are involved in a range of technical, engineering and administrative responsibilities related to the analysis, design and integrity of the City Map and Zoning Resolution. The new Director, reporting to the Deputy Executive Director for Land Use, Technical and Environmental Review, will lead the division in fulfilling its core responsibilities and be on the forefront of identifying, implementing and sustaining meaningful work flow process reforms.   THE ROLE The Director of the Technical Review Division will: Ensure staff effectively and efficiently review land use applications in a timely and accurate manner consistent with city, agency and division policies, procedures and metrics Establish work assignments for division staff, evaluate staff performance and provide  guidance, instruction, training and mentoring to staff as well as recruit new employees to the Division Coordinate tasks and activities with DCP borough offices and other division directors related to the review of land use applications requiring technical review Support staff in providing timely technical assistance and clear and consistent communication to applicants and others in the preparation of land use applications Recommend and implement improvements to existing policies and processes to help streamline application review, and develop solutions to complex procedural problems related to land use policy</t>
  </si>
  <si>
    <t>‚ Thorough knowledge of the Zoning Resolution Thorough knowledge of land use issues and City Planning Commission and Department land use review procedures Ability to apply independent judgment and to practice innovative thinking when resolving complex technical matters Thorough understanding of the use of metrics to manage Division workflow  Proven history of developing and implementing process improvements, as well as ability to drive change Outstanding organizational and management skills including proven leadership and team participation and building Excellent technical, analytical, verbal and writing skills Demonstrated ability to problem solve sensitive and complex issues with other senior department staff, agencies and applicants Excellent interpersonal skills and ability to work effectively with others to settle differences and negotiate agreements</t>
  </si>
  <si>
    <t>Click on ‚Å“Apply Now‚ at the bottom of the posting  Only applicants under consideration will be contacted.  Appointments are subject to Office of Management and Budget (OMB) approval.  The candidate selected for this position must be a resident of the City of New York or become a resident within three months of appointment.  THE DEPARTMENT OF CITY PLANNING IS AN EQUAL OPPORTUNITY EMPLOYER AND A COPY OF THE EQUAL OPPORTUNITY PROGRAMS IS AVAILABLE IN THE HUMAN CAPITAL DIVISION. THE DEPARTMENT MAKES AVAILABLE ACCOMMODATIONS FOR DISABLED APPLICANTS.</t>
  </si>
  <si>
    <t>Supervisor EH&amp;S Facility Compliance ‚€œ Downstate Division</t>
  </si>
  <si>
    <t>Parks is seeking a leader to help the Agency pro-actively plan for its future.  The Chief of Policy and Long-Range Planning is a newly created position and would join the Planning and Parklands division, which serves as NYC Parks‚„ planning, real estate and development office. The division represents the Agency‚„s involvement in complex planning and development initiatives and land use matters; it facilitates the creation of plans for new and existing parks.   Under administrative direction, assist the Agency in communicating agency goals and policies and advancing plans for a vibrant and sustainable park system that meets the recreational, social and environmental needs of our City.  Develop, analyze, present and guide new park initiatives.   Create and advance a pipeline of park projects that reflect Agency, City and community priorities. Direct and manage staff and a portfolio of policy and long-range planning projects, public space projects and special initiatives. Direct research and policy creation to support parks; conduct and guide park system analyses and long-range planning. Manage, coordinate and direct the Agency‚„s resiliency and climate change planning efforts.    Coordinate with stakeholders and project partners, fostering long-lasting relationships and advancing the planning and implementation of Parks‚„ projects and programs.  Represent the Agency externally, engaging with community representatives, elected officials and not-for-profits. Coordinate with internal and external stakeholders.  Maintain regular communication and coordination with supervisors and colleagues.</t>
  </si>
  <si>
    <t>1. A PhD or master‚„s degree in urban planning, policy, natural sciences or related field. 2. Strong research and analytical skills.  3. Ability to manage complex projects and find creative solutions.  4. Strategic and analytic thinking. 5. Superior judgment.  6. Strong writing, communication, presentation and negotiation skills.  7. Strong managerial skills. 8. Strong ability to create and manage budgets and projects and experience working with public officials and a wide variety of partnership organizations. 9. Excellent time management and prioritization capabilities. 10. Ability to communicate and coordinate with agency peers and external stakeholders.</t>
  </si>
  <si>
    <t>‚  At least 12 years of tax auditing experience, including at least 4 years as a Director/Program     Manager or 6 years in a managerial position in a tax audit environment.  Extensive knowledge of NYS and NYC Personal Income Tax and Sales/Use Tax  laws,     regulations, and audit guidelines.   Ability to research complex NYS and NYC Personal Income Tax and Sales/Use Tax issues and     document conclusions with detailed memorandum.  Excellent management and leadership skills.  Experience communicating tax matters with taxpayers' representatives.  Experience using data and data analysis to manage operations.  Excellent verbal and written communication skills.  Experience with development and implementation of NYC and NYS Audit Work Plan is a plus.    Knowledge of Personal Income Tax and Sales/Use Tax workflow and audit systems is a plus.      (Including, but not limited to Field Audit Guidelines, NYS Department of Taxation and Finance's    computer network including, Case and Resource Tracking System (CARTS), Audit Case    Management System (ACMS), Audit Framework Extension (AFE), eMPIRE, Image Viewer,    LiveLink, My Audit and COGNOS).</t>
  </si>
  <si>
    <t>The newly created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agencyƒ€š€žs lens of addressing health equity.   DUTIES WILL INCLUDE BUT NOT BE LIMITED TO:  -Design and facilitate staff adoption of key performance indicators, processes, tools to track strategy implementation and quality improvement -Finalize new CHE reporting tools and reporting system.  -Compile monthly report submission from all CHE sites into one report for Senior Leadership Review.  -Coordinate divisional Quarterly Performance Review process including generating QPR report based on submitted monthly reports from CHE sites.  -Coordinate annual division-wide strategic planning efforts including annual leadership retreat and CHE site specific planning efforts.  -Develop a system for tracking and triaging all CHE priority initiatives, new initiatives and requests so that deliverables are met on time.  -Develop written protocol documents for all CHE processes including (grant submission, publication review, communications, monthly reporting, human resources processes, etc.) and provide technical assistance to CHE staff as needed.  -Assess CHE's skill development needs propose and deliver commensurate training solutions.   -Communicate regularly with staff to increase staff awareness and engagement with new systems around planning for the Center for Health Equity.  -Support planning and/or management of new CHE initiatives as directed by CHE Senior Leadership.</t>
  </si>
  <si>
    <t>The Bureau of Mental Health within the Division of Mental Hygiene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Office of the Criminal Justice Special Advisor within the Division of Mental Hygiene is charged with reducing the intersection of individuals with behavioral health issues and the criminal justice system.     The Senior Research Analyst will report to the Office of Research and Evaluation in the Bureau of Mental Health while working closely with The Office of the Criminal Justice Special Advisor to improve and implement surveillance, program evaluation, and research activities focusing on individuals with criminal justice involvement and programs that serve these individuals, including the Public Health Diversion Centers.   The Senior Research Analyst will:  ‚¿	Lead the planning, development, and implementation of program evaluation activities, surveillance and research with a focus on the intersection of mental health and criminal justice involvement. This may include survey development, project management, oversight of data collection, data analysis, and report writing.  ‚¿	Design and conduct analyses of existing survey and administrative data to inform surveillance efforts, support planning for process change and new initiatives , evaluate program outcomes (i.e. the Public Health Diversion Centers), and improve quality of services. ‚¿	Develop key outcomes and indicators.  ‚¿	Respond rapidly to requests for data analysis from the Commissioner‚„s Office and the Mental Health Bureau units. This may include analysis of program-level data, and Citywide or national data that informs the work of the Bureau and its respective units.  ‚¿	Work with programs to define business requirements and develop data collection systems as needed.  ‚¿	Author technical and research publications based on findings from the above analysis for senior managers and external stakeholders.  ‚¿	Provide expert scientific background and research summaries for strategic communications and policy options.</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</si>
  <si>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overall management and oversight of administrative and operational services within the agency. This includes the daily management of Employee Services, Financial Management, the Agency Contract Office and Operational Services.  The Site Management and Development Unit is seeking a candidate to serve as an Office Space Designer for the Planning and Design Section. The Unit oversees all eleven NYC Department of Finance (DOF) sites across the five boroughs. Over the next two to four years the agency will participate in five major capital improvement projects. The agency will relocate into three new facilities and undergo major reconstruction in at least two other facilities, as well as operational restacking and desk space expansion in its remaining facilities. The selected candidate will assist in the capital improvement projects, however the focus will be the numerous in-house projects that require the creation of office designs through the use of AutoCAD software, updating current agency information, developing Herman Miller system drawings, overseeing installation and project coordination during construction. The candidate will also be heavily involved in the agency‚„s conversion to ARCHIBUS.  Responsibilities will include, but are not limited to:   Oversee the conversion of manual plan file system to space planning software. Office design     development ensuring the outcome will adhere to the agency standards and operation     requirements.  Develop architectural specifications and construction drawings.  Develop project schedules and ensure all vendors adhere to required timeframes.  Research appropriate products.  Oversee construction coordination to ensure operational and safety requirements are in     compliance.  Update and prepare AutoCAD generated drawings.  Maintain drawing records and library material.    Schedule and coordinate all parties involved in the planning, design, and construction     process.  Assist in maintaining facility project budgets.  Review floor plans and specifications for compliance with appropriate building codes and     project requirements.  Monitor and reports on all phases of planning, scheduling and construction.  Ensure quality performance by contractors.  Assist in the development and maintenance of asset inventory and agency distribution.</t>
  </si>
  <si>
    <t>‚  Proficiency in AutoCAD, Excel, Word and Microsoft Project.  Experience working with ARCHIBUS.  Knowledge of installation and specification of Herman Miller Furniture Systems.   Excellent strategic ability and creative thinking with the ability to execute.  Excellent leadership skills and ability to lead cross-functional teams.   Project Management Institute certification (desired).  Knowledge of building codes and standards of practice.  Two years of experience in construction project management.  Excellent verbal and written communication skills including analytical reports and progress     presentations.  Valid driver‚„s license is preferred.</t>
  </si>
  <si>
    <t>The New York City Department of Citywide Administrative Services (DCAS), Office of Citywide Procurement (OCP) seeks to hire an Administrative Procurement Analyst within the Citywide Procurement Operations unit.    OCP solicits, awards, and manages a portfolio of citywide goods and services requirements contracts for City agency use and also procures DCAS-specific goods, construction and other services in support of its own operations. OCP is also charged with quality control for all purchases, inspecting and authorizing receipt of goods purchased by the City, as well as operating and maintaining a Central Storehouse, storing and delivering essential goods and related logistical services to City agencies and playing a key supporting role in emergency preparation and response. In addition, OCP manages the sale of City agencies' surplus assets through online public auction services and facilitates reallocation and inter-agency transfer of usable assets.  The prospective candidate will be an experienced buyer who will prepare, conduct, and administer solicitations for select goods. The prospective candidate will be responsible for administering all aspects of Competitive Sealed Bids (CSB) and Requests for Proposals (RFP), including conducting stakeholder meetings, market research, scope development, pre-solicitation conferences, bid and proposal evaluations, contract development, and contract administration.   As an Administrative Procurement Analyst (NM), the prospective candidate will be responsible for the following tasks: 	Develop and conduct complex procurements for goods and services, utilizing various procurement methods, such as competitive sealed bids, competitive sealed proposals / request for proposals, sole source, and negotiated acquisition procurement methods.	Conduct market research and analyses of the agency‚„s needs to determine procurement requirements and specifications.	Conduct vendor outreach and pre-bid meetings to clarify potential offerings and clarify client agency requirements.	Lead proposal evaluation committees and select proposed contract awardees. 	Conduct cost/price analyses and negotiate with vendors to obtain the most advantageous contract terms and pricing for the agency. 	Draft contracts and supporting documents and obtain oversight approvals; respond to all related inquiries.	Ensure contract proposals meet the agency‚„s requirements and all relevant federal/state/city guidelines. 	Develop procedures for administration of contract and procurement activities, such as processing of bids and contracts, monitoring vendor performance, and effecting contract modifications. 	Administer contracts to ensure vendor performance and compliance with contract terms to obtain the best possible service levels for the agency. 	Monitor post award contract management and ongoing vendor preparedness. 	Prepare and conduct presentations related to solicitations, procurement policies, and related issues and initiatives, ensuring effective communication between client agencies, vendors, and OCP. 	Consult with and advise the Agency Chief Contracting Officer (ACCO) and other supervisors on buying policies. 	Identify potential cost reduction or cost avoidance opportunities.	Participate in ongoing continuous process improvement programs; identify potential ways to increase efficiency and effectiveness of OCP procurement functions. 	Generate contract modifications as necessary.  	Perform other related duties.</t>
  </si>
  <si>
    <t>Reporting to the Trauma-Informed Early Childhood Education Case Supervisor, with latitude for independent judgment and decision-making, the Social Worker will support the delivery of child care services by providing trauma-informed care training, site-based consultation and coaching support for contracted center-based and home-based early childhood care and education providers, including staff and parents.  The responsibilities and tasks of the Social Worker include, but are not limited to:	Attend, design and implement trauma-informed care model training for teachers and administrators in ACS-contracted early childhood care settings;	Facilitate discussion and exercise in understanding and applying trauma-informed care principles among early childhood education program staff at assigned sites;	Model trauma-informed care principles for staff and children in the classroom;	Work with center-based staff to schedule and conduct parent trainings and engage families;	Hold clinical and therapeutic consultation sessions with high-need individuals or groups, as referred and recommended by program staff or families;	Interpret clinical information based on case data, histories, statistics, etc.; 	Prepare and submit comprehensive summary reports of case findings; 	Provide training and technical assistance on the use of screening tools and assist in follow-up evaluations;	Provide regular coaching support to staff and parents regarding difficult situations;	Update and maintain case and/or program files;	Build rapport, collaborative and strengths-based approaches for decision-making with the contracted care providers‚„ staff and leadership;	Maintain accurate records and data as necessary to meet outcome goals and deadlines; and, 		Assist with special projects as needed.</t>
  </si>
  <si>
    <t>‚	Excellent oral and written communication skills	Excellent problem-solving capability and capacity to meet multiple deadlines under pressure	Highly organized and detail-oriented</t>
  </si>
  <si>
    <t>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</si>
  <si>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Reporting to the Director of Trauma Informed Early Care and Education, with latitude for independent judgment and decision-making, the Project Manager is responsible for achieving goals and objectives in the launch and implementation of the ACS Division of Early Care and Education‚„s (ECE) Thrive NYC Trauma-Informed Care Initiative.  The Trauma-Informed Early Care and Education Initiative brings an evidence-based trauma-informed care model into ACS‚„ subsidized child care system in the highest risk neighborhoods in New York City. The Project Manager will coordinate operational logistics, drive project management, and conduct data analysis and research. The responsibilities and tasks of the Project Manager include, but are not limited to:	Develop benchmarks, track and coordinate project implementation by developing work plans, timelines, budgets, data collection procedures, and performance management strategies; 	Work with the Initiative Director and other ECE managers to develop business processes and oversee operational logistics;	Coordinate Initiative activities with activities and priorities of ECE Program Development and other operational units 	Coordinate with appropriate staff at City agency partners in early childhood care, in  achievement of Thrive NYC objectives;	Conduct data analyses of child and organizational outcomes to support the design of a data dashboard for the project, and to measure the impact of a trauma-informed care model across New York City; 	Contribute to trauma-informed care and early childhood research by developing summary reports;	Collaborate with and advise the Director of Trauma Informed Early Care and Education to establish standard operating procedures and direct social work staff in the application of administrative policies, procedures and regulations;	Attend meetings to represent the Initiative and participate in field conferences at ECE-contracted programs and other off-site locations with professionals (including physicians, psychiatrists, psychologists, and educators) and with representatives of government and non-government agencies; and,	Represent the initiative at internal and external meetings, develop communications and build partnerships with both government and non-government partners, including provider staff, parents, advocates, community based organizations, trauma-informed care experts and the media.</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</si>
  <si>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t>
  </si>
  <si>
    <t>The Office of Administrative Trials and Hearings (OATH) seek to hire a candidate who will be a leader responsible for participating in requirements analysis, test planning and testing a web application integrated with a legacy internal system for the agency‚„s case management and adjudication applications. Test activities include strategy, planning as well as actual testing. The position requires work under pressure, adherence to deadlines and delivery of a quality product with each release. The candidate will be supporting new as well as existing products, to plan and execute tests, develop detail test cases and test matrices to ensure quality of products delivered to our customers. Candidate will need to understand business requirements and/or product design considerations to develop test requirements, test plans and test cases. Test cases must validate that applications operate according to the functional and technical specifications and business rules as defined by the users.</t>
  </si>
  <si>
    <t>The Information Technology Associate is an entry to mid level position and critical team member.  The Associate will be supervised by the Director of Information Technology and serve as a member of BOC‚„s research team.  The Associate‚„s responsibilities will include:	Serving as a technical resource person in the monitoring, troubleshooting, diagnosis, and problem resolution of computer operations	Updating the website and performing website maintenance 	Troubleshooting desktop (passwords, printing, etc.), telecommunications, and video conferencing issues	Installing and updating software	Monitoring support tickets with the Department of Information Technology and Telecommunications (DoITT) and coordinating BOC employee DoITT accounts	Organizing and monitoring data received from the Department of Correction (DOC) to ensure BOC receives all scheduled reports	Installing and setting up new equipment in main office and in Rikers Island office. 	Maintaining agency inventory of computer related hardware 	Performing data entry and data queries</t>
  </si>
  <si>
    <t>‚	Proficient in MS Office products such as Word, Excel and Outlook and Powerpoint with an ability to troubleshoot users issues and provide training to staff	Familiarity with HTML	Familiarity with relational databases in general, SQL Server in particular	Familiarity with ASP.NET	Ability to handle confidential and sensitive information in a professional manner with discretion and integrity	A valid NY State driver‚„s license	Ability to work independently	An interest in the Board of Correction‚„s mission and mandate</t>
  </si>
  <si>
    <t>The New York City Department of Youth and Community Development (DYCD) invests in a network of community-based organizations and programs to alleviate the effects of poverty and to provide opportunities for New Yorkers and communities to flourish.  Reporting into the Office of the Deputy Mayor for Strategic Policy Initiatives, the Policy Advisor will play a key role in developing and guiding the work related to the following agencies and initiatives: Department of Youth and Community Development (DYCD, the Mayor‚„s Office of Immigrant Affairs (MOIA), the Department of Probation (DOP) and the Community Schools Initiative. Job responsibilities include, but are not limited to:    	Coordinating the implementation of agency projects, policy infrastructure and research agenda.	Organizing the regular meetings of interagency partners and helping to drive the Deputy Mayor‚„s agenda. 	Supporting the development of strategic plans for this work, including key initiatives, work-plans and deliverables.  	Managing working groups of agency staff focused on expanding and improving the technical structures that allow agencies to share data, coordinate services and improve program outcomes.	Creating alignment between policies, practices, and regulations across agencies. 	Establishing clear and consistent communications with internal and external stakeholders, communicating goals, timeline and deliverables.</t>
  </si>
  <si>
    <t>‚	A master's degree from an accredited college in public policy, law, social work, psychology, sociology or other relevant graduate degree, and two (2) years of satisfactory full-time professional experience in one or a combination of the following: working with the budget of a large public or private concern in budget administration, operations research, organizational research or program evaluation, social services program implementation/planning/evaluation,  working with youth and young adults in a juvenile justice, child welfare, educational, and/or employment setting. Eighteen (18) months of this experience must have been in an executive, managerial, administrative or supervisory capacity. Supervision must have included supervising staff performing professional work in the areas described above; or 	A baccalaureate degree from an accredited college and eight (8) years of professional experience in the areas described above, including the eighteen (18) months of executive, managerial, administrative or supervisory experience, as described in ''1'' above. 	The ideal candidate will have 4-8 years of work experience and a graduate degree in public policy, public administration, law, business or a related field.  He/she should have experience in at least one City agency, state or federal government, and/or significant experience in the non-profit, education or social services sector.  He/she should have experience directly or indirectly managing large groups of people in bringing projects from conception to implementation. Policy analysis, research, project management, written communication and public speaking are all valued traits for this role. 	Excellent communication, writing, research, analytical, organizational, interpersonal, time-management and multi-tasking skills, including the ability to take initiative, prioritize duties, pay close attention to detail, prioritize tasks, work independently and under pressure to meet specific deadlines. 	Ability to think creatively, embrace new approaches and pioneer innovative solutions to intricate problems, while working collaboratively with a diverse constituency.  This includes working with all levels of staff, inside and outside of the city and other governmental and non-governmental agencies and/or organizations. 	Ability to problem solve and make decisions in a timely manner. 	Strong management and supervisory skills. 	Knowledge of city agencies and city government.</t>
  </si>
  <si>
    <t>Reporting to the Director of Trauma-Informed Early Care and Education, the Trauma-Informed Early Care and Education Case Supervisor, with latitude for independent judgment and decision-making, will oversee a team of up to ten (10) social workers, as well as assist in providing trauma-informed care training, site-based consultation and coaching support for contracted center based and home-based early childhood care and education providers, including staff and parents.  The responsibilities and tasks of the Early Care and Education Case Supervisor include, but are not limited to:	Supervise ECE Trauma-Informed Early Care and Education Social Workers, screen and assign cases, schedule staff, review staff work, and evaluate work performance;	Provide regular coaching support to ECE Program Development and contract center-based and home-based staff relevant to queries relating to the application of trauma-informed social and emotional learning concepts; 	Provide training and technical assistance on the use of screening tools and assist in follow up evaluations; 	Assess and provide additional expert consultation regarding difficult situations and addressing challenging psychosocial cases at assigned child care service sites;	Confer and consult with ECE Team Leaders and Program Specialists in developing and implementing a multi-disciplinary, trauma-informed care approach to early childhood education service delivery;	Research, develop and facilitate the utilization of community resources as appropriate;	Build rapport, collaborative and strengths-based approaches for decision-making with the contracted care providers‚„ staff and leadership;	Maintain accurate records, data, case and/or program files as necessary to meet outcome goals and deadlines;	Ensure compliance with accepted social work practices and principles and operational adherence to government rules and regulations;	Ensure that all cases of suspected child abuse or neglect are reported to the New York State Central Registry;	Participate in conferences on site and in other locations with supervisory/managerial personnel, other professionals (including physicians, psychiatrists, psychologists, and educators) and with representatives of government and non-government agencies; and,	Assist with special projects as needed.</t>
  </si>
  <si>
    <t>‚	Excellent oral and written communication skills, working proficiency in Spanish or other languages	Early childhood education teaching experience	Excellent problem-solving capability and capacity to meet multiple deadlines under pressure	Highly organized and detail-oriented</t>
  </si>
  <si>
    <t>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successful candidate will serve as an AVL Technical Developer, who will be responsible for development and execution of the Agency‚„s GIS applications using Arc GIS products such Arc Map, Arc Catalog etc.. - this includes design, planning, development, deploy, publish, status reporting, interacting with our strategic partners, and assuming responsibility for the day-to-day management of the work. Initially, this role will primarily support a city initiative to implement Automatic Vehicle Location (AVL) mobile computing and Global Positioning Systems (GPS) technologies to collect data about vehicle maintenance and route operations, and transmit this data back to an intelligent, back-end system, but will also support other mobile device and web application initiatives in response to a growing mobile workforce setting.   Duties include, but are not limited to: working closely with BIT Management and other agency departments including commissioner-level managers, line employees, and IT staff and external vendors; Interface with customers to identify, develop, and implement custom components for ArcGIS Develop geoprocessing and GIS map services, Contributing to knowledge base and technical support. Upgrading existing GEP extensions to 10.3 or greater.  Knowledge and proven skills in C#.NET, ArcGIS Desktop (ArcView, ArcEditor, ArcInfo, ArcMap and ArcCatalog), ArcSDE, GeoDatabase, Spatial Databases, Spatial Indexes, Spatial Queries and Oracle. Hands on experience in developing .NET applications using the ArcGIS API.  This job requires supporting AVL systems across various such as working 4:00am-12:00 or 12:00-8pm shifts..</t>
  </si>
  <si>
    <t>‚ Advanced coding skills in C#.NET 4.0, Oracle, JQuery, JavaScript /dojo. The individual needs to have advanced skills in developing .NET applications using the maps API such as google maps API or ArcGIS java script API. Proficiency in using Oracle geo databases in high volume real time GPS data applications Familiar with Arc GIS server configuration and maintenance</t>
  </si>
  <si>
    <t>‚Excellent research, analytical and writing skills.Ability to communicate clearly and effectively. Demonstrated experience/familiarity with City procurement and contracting, economic or community development programs, federal, New York state or local government funding regulations, municipal law or a related field.</t>
  </si>
  <si>
    <t>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will be required to give their employees sick leave. DCA is charged with enforcement of this law.  DCA is also responsible for enforcement of New York City‚„s Transit Benefits law.  Pursuant to that law, effective January 1, 2016, certain employers will be required to offer their full-time employees the opportunity to use pre-tax earnings to purchase qualified transportation fringe benefits.    Inspector responsibilities include but are not limited to the following:  	Enforcing laws and regulations relating to weights and measures through testing, sealing,  condemning or confiscating weighing and measuring devices (may include petroleum products);	Investigating trade practices to detect and eliminate consumer deception; investigating all categories of trades and occupations licensed by Consumer Affairs;	Lifting weights, walking, using mass transit, and climbing stairs;	Preparing for and testifying at hearings;	Utilizing computer systems for email correspondences, uploading and saving evidence, and researching in, and attaining assignments from agency web based system;  	Communicating clearly and concisely both written and verbally;	Administrative duties such as copying and scanning; 	Maintaining a professional demeanor with excellent customer service skills;	Performing other related work.</t>
  </si>
  <si>
    <t>For Non-City/External Candidates: Visit the External Applicant NYC Careers site and type ‚Å“Consumer Affairs‚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</si>
  <si>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Windows Systems Engineer Supervisor reporting to the IT Services Division. Responsibilities will include: Supervise the night shift employees; review the Remedy queue to ensure tickets are assigned and SLA‚„s are being met; provide windows server support for both physical and virtual servers at various locations by troubleshooting and resolving user problems, rebuilding user profiles, hardware deployment, monitoring issues, HP hardware issues, OS issues, disk space, antivirus, DCdiag errors and software installation; document and maintain a complete inventory of Agency hardware and software assets; perform analysis concerning the agency‚„s MIS operations; analyze, support and administer existing Windows based systems and provide troubleshooting strategies; assist in the ongoing deployment of server class hardware and software; provide operational and technical support; perform troubleshooting, diagnosis, problem resolution and maintenance; work on assigned tickets to resolve issues/requests and meet SLA‚„s; create appropriate changes to implement fixes, patching, etc. for the Windows Servers in the environment; upgrade and maintain all windows server HP firmware; and perform special projects and initiatives as assigned.</t>
  </si>
  <si>
    <t>The preferred candidate should have the following: 3+ years‚„ experience supervising others; 5+ years of experience providing support in a large scale of Windows servers; Knowledge of VMWare; Certification for Windows 2008 (MCSA) or (VCP5 Certified); technical knowledge of the Windows 2003/2008 Enterprise Server Platform; practical server experience within a large-scale complex environment, experience with Windows 2003/2008. Active Directory; Group Policy; Microsoft Clustering, TCP/IP; LDAP; HTTP; DHCP, WINS DNS, Remote Installation Services; SQL Server 200/2005; NetIQ; Live Communications Server 2005; Internet Information Server 6.0; McAfee ePolicy Server; experience working with System Management Server 2003 and Software Update Services; knowledge of installing, configuration and managing redundant systems such as NLB and Terminal server farms, database server clustering; knowledge of ticket based systems, such as Remedy Action Request System; experience with monitoring tools such as NETIQ, SSCM; ability to articulate to all levels of management in a clear concise term; ability to handle multiple tasks under tight deadlines; follow incident, problem, crisis and change management processes; 3+ years  of systems administration or industry equivalent experience; good understanding of Microsoft Windows operating systems, including system installation/configuration, file system concepts, resource monitoring, user administration, package management, and process control/management; good understanding of networking principles and applications/technologies (e.g., TCP / UDP protocols, DNS, DHCP, GPO services); knowledge of SAN and NAS principles, experience deploying and maintaining various storage solutions; intermediate knowledge of enterprise server-class hardware; intermediate knowledge of scripting/programming in any Power Shell; AD scripting or applicable language; strong interpersonal and communication skills; ability to write documentation; ability to interact with all levels of management; highly motivated and self-driven, capable of working with little instruction to resolve demanding tasks, as well as work with internal teams.</t>
  </si>
  <si>
    <t>Candidate must be proficient with strong management, planning, communication and technologies skills; the preferred candidate should have the following: 3+ years‚„ experience in IT managing enterprise-wide systems and 6+ years‚„ experience in Software industry. Candidate must process extensive technical background covering all aspects of system implementation and integration in an enterprise IT environment.</t>
  </si>
  <si>
    <t>The Comptroller‚„s Office of Diversity Initiatives is responsible for delivering innovative solutions to increase contract opportunities for Minority- and Women-Owned Business Enterprises (M/WBEs) across New York City‚„s agencies and the private sector. The Office works with the Comptroller‚„s Corporate Governance staff on supplier, workplace and board diversity initiatives; works with the Bureau of Asset Management on Diverse and Emerging Investment Manager strategies; and leads the Comptroller‚„s M/WBE Advisory Council.  This work is often conducted in collaboration with local, state and national government officials, M/WBEs, community stakeholders, city agencies and all bureaus within the Comptroller‚„s Office.   Reporting to the Chief Diversity Officer, the Research Assistant‚„s responsibilities include, but are not limited to:  Prepare reports and briefings, collect and analyze data, and assist with research, analysis     and coordination in legislative, policy and community relations work;   Mine data banks for patterns and relationships utilizing analytics and statistical software and     other appropriate programs;  and collaborate with stakeholders for the development of new     data resources, making data useful for  policy evaluation and analysis;   Self-directed research on policy matters using original source material and primary     documents, including the City‚„s key management, contracts and budget documents;   Act as a point of contact for M/WBEs, government officials, community representatives and     other bureaus within the Comptroller‚„s Office;  Organize and lead working groups; maintain a working network of outside sources including    public interest advocates and government colleagues for the purpose of forming policy    research ideas and conclusions and organize advocacy campaigns in support of our    recommendations;  Research, prioritize and follow up on incoming issues and concerns addressed to the    Diversity Office, including those of a sensitive or confidential nature; determine appropriate    course of action, referral or response in collaboration with Diversity Office staff;   Assist in planning and scheduling meetings, conferences, conference calls and travel;    Prepare, proofread and edit correspondence and presentations; responding to time sensitive    inquiries and initiatives; and  Conduct special projects and other related assignments as directed by the Chief Diversity    Officer and Deputy Chief Diversity Officer.</t>
  </si>
  <si>
    <t>‚ Strong quantitative data analysis skills and experience analyzing complex data sets;  Demonstrated ability to work with a variety of software applications used for quantitative data    analysis including expertise in Microsoft excel;  Superior research skills and knowledge of New York City government and major public policy     issues preferred;  Current and timely command of the City, State, and Federal policy developments in assigned    areas of responsibility;  Exceptional time management skills, attention to detail, and the ability to prioritize assignments    and meet deadlines; excellent oral and written communication skills including proficiency in    Microsoft Office Suite;</t>
  </si>
  <si>
    <t>Note: Cover letter should detail the possession of preferred skills.   Certain residency requirements may apply.  We appreciate every applicant‚„s interest; however, only those under consideration will be contacted.  Note: Vacancy notices listed as ‚Å“Until Filled‚ will be posted for at least five work days.</t>
  </si>
  <si>
    <t>The Bureau of Asset Management (BAM) is responsible for oversight of the investment portfolios of the New York City Retirement Systems (Systems). This $160 billion total portfolio is managed primarily by external investment managers and is largely invested in publicly-traded securities. The Systems retain public equity ownership rights.  The Corporate Governance and Responsible Investment unit develops and implements active ownership programs for the Systems, including voting proxies, engaging portfolio companies on their environmental, social and governance policies and practices, and advocating for regulatory reforms to protect investors and strengthen shareholder rights. Reporting to the Assistant Comptroller for Corporate Governance and Responsible Investment, Special Assistant responsibilities include, but are not limited to the following:   Work with Corporate Governance Team to strategically respond to time sensitive inquiries     and initiatives;    Act as point of contact for investors and other stakeholders, and for other bureaus within the     Comptroller‚„s Office;    Prepare, proofread and edit correspondence, shareholder proposals, reports and     presentations;    Organize and maintain electronic records of all relevant program materials including reports,     presentations and correspondence;    Identify, prioritize and follow-up on incoming issues and concerns addressed to the Assistant     Comptroller, including those of a sensitive or confidential nature. Determine appropriate     course of action, referral or response;    Help plan and schedule meetings, conferences, conference calls and travel;    Process and submit invoices, coordinate submission of reimbursement forms, travel and     event requests, and order office supplies;    Answer phones and greet visitors;    Conduct special projects and other related assignments as requested by the Assistant     Comptroller.</t>
  </si>
  <si>
    <t>‚  Strong time management skills and the ability to work independently, prioritize assignments and      meet deadlines;    Superior oral and written communication skills, organizational skills and attention to detail;    Proficiency in Microsoft Office Suite (Word, Excel and PowerPoint);    Ability to work well with colleagues and interact professionally with governmental officials and     staff, investors and portfolio companies.</t>
  </si>
  <si>
    <t>Certain residency requirements may apply. We appreciate every applicant‚„s interest; however, only those under consideration will be contacted.  Note: Vacancy notices listed as ‚Å“Until Filled‚ will be posted for at least five work days.</t>
  </si>
  <si>
    <t>The Mayor‚„s Office of Media and Entertainment is comprised of two divisions: the Office of Film, Theatre, and Broadcasting, and NYC Media. The Office of Film, Theatre and Broadcasting serves as a one-stop shop for the entertainment industry and promotes New York City as a thriving center of creativity, issuing permits for productions filming on public property, and facilitating production throughout the five boroughs. NYC Media is the City‚„s official broadcast network and media production group, with programming that informs, educates, and entertains New Yorkers about the City's diverse people, neighborhoods, services, attractions, and activities.      The successful candidate will serve as the Associate Commissioner of Media Strategy reporting to the Mayor‚„s Office of Media &amp; Entertainment (MOME). Responsibilities will include:	In partnership with the senior leadership team and in coordination with the Associate Commissioner of Communications and Marketing, drive communications and marketing strategies and events for MOME; 	In conjunction with the Associate Commissioner of Communications, will serve as key liaison for MOME among industry press; 	Research and interpret industry trends and related information for use in the development of media strategies; 	Support the development and implementation of the annual marketing strategy, communications plan and brand management plan;	Develop strategic partnerships with key influencers (internal and external), platforms and industry partners;	Manage relationships with media partners, publicists and talent agents;	Develop and pitch stories to industry press;	Draft talking points, remarks and speeches for all industry events; 	Define and continuously evolve content strategy that supports and extends industry press initiative; 	Manage special projects and initiatives as assigned.  The position‚„s responsibilities include commitment to and compliance with the City‚„s EEO policy.</t>
  </si>
  <si>
    <t>Qualifications:  Bachelor‚„s degree in Computer Science, Computer Engineering or related field. 14+ years of relevant work experience in enterprise environments with at least 5 years work experience in enterprise architecture, information architecture, or application architecture. 10+ years of working in multiple Information Technology disciplines. 5+ years experience architecting technical solutions to business problems. 5+ years experience with information architecture development and implementation across the ERP, CRM, Data Warehousing, and Business Intelligence domains. Must have 3+ years of formal leadership experience. Experience acting as technical lead on full life-cycle information architecture development and application/ data integration projects. Knowledgeable in design/construction of well-integrated transactional, collaborative and analytical systems Process/data/information modeling experience at the enterprise level. Business process management, workflow and integration methods (especially SOA). Understanding of common information architecture frameworks (such as Zachman). Experience with information modeling techniques (such as data flow diagrams, entity-relationship diagrams). Familiarity with business intelligence and data warehousing development techniques. Hands on experience with relational database management systems and other data structures. Excellent written and verbal communication skills. Exceptional interpersonal skills, including teamwork, facilitation and negotiation.  Preferred/Additional Skills: M.S. Engineering or other technical discipline. Master‚„s in Business Administration. Experience with integration of on-premise, externally hosted, and Cloud-based solutions. PMP certification with project management experience (e.g. timeline creation, resource management, status tracking, etc) specifically for proofs of concept, ROI analysis, and broad technology strategy efforts. Experience with how to be effective with contractor augmentation. Strong knowledge of vendor evaluation principles and practices.</t>
  </si>
  <si>
    <t>The Commission on Human Rights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LEB is seeking Testers.   Testers are hired to help make sure that people are not denied access to housing, employment or public accommodations in New York City because of their age, race, color, religion, national origin or ancestry, gender, gender identity, pregnancy, disability, sexual orientation, marital or partnership status, alienage or citizenship status, arrest or conviction record, status as a victim of domestic violence, unemployment status or credit history.  Testers are trained and then sent to apply for specific jobs with specific companies and report back about their experiences. After receiving the reports, the Test Coordinator reviews the reports to see if the Testers were treated differently when they applied for a job. If a white tester was called for job interview, but an equally qualified African-American tester was not, it may show evidence of discrimination.  Responsibilities include:   Acting or pretending to be prospective tenants, homeowners, job applicants or users of public accommodations to check for compliance with the New York City Human Rights Law.  Working with the Testing Coordinator and Assistant Commissioner for Law Enforcement to help make sure that people are not denied housing, employment and public accommodations in New York City because of their age, race, color, religion, national origin or ancestry, gender, gender identity, pregnancy, disability, sexual orientation, marital or partnership status, alienage or citizenship status, arrest or conviction record, status as a victim of domestic violence, unemployment status or credit history. Working collaboratively with consultants and firms the agency has contracted with in conducting tests to determine compliance with the City of New York‚„s Human Rights Law in housing, employment and public accommodations.  Working collaboratively with consultants and firms the agency has contracted with in conducting tests to determine compliance with the City‚„s Human Rights Law.  Following specific directions given by the Testing Coordinator in acting as an applicant for jobs or housing or a user of public accommodation.  Reporting back to the Testing Coordinator about the test.  This will include writing a detailed account of the conversations and actions of the person or entity being tested.   Participating in a debriefing by the Testing Coordinator within 24-48 hours of completed test. This may include completing an affidavit detailing the test.  Availability to meet with the Testing Coordinator whenever a test needs to be completed.  Ability to complete a test, complete a report and be debriefed within the time deadlines set by the Testing Coordinator.  Meeting testing/project deadlines set by the Testing Coordinator.  Providing testimony at a deposition or at trial regarding the testing investigations.  Participating in periodic tester training or meetings.  Participate in training programs, conferences, and other LEB activities as requested.</t>
  </si>
  <si>
    <t>‚  Fluency in Spanish, Arabic, Mandarin or another language common in New York City a plus.  Valid driver‚„s license.  Excellent verbal and written communication skills.   Reliability and experience in handling multiple priorities with competing deadlines.</t>
  </si>
  <si>
    <t>The Department of Records seeks a responsible and independent individual to join its team to serve as the Budget/Revenue Analyst for the agency. Under direct supervision, the duties will include but are not limited to: Assisting in monitoring PS, OTPS budgets and Revenue Accounts and all internal and external government funds received by the Department. They Analyst will review revenue accounts on a daily basis to identify and resolve any discrepancies.  They will process chargebacks, refunds and supply the support documentation. They will process budget modifications when necessary. In addition, the Budget Analyst will be responsible for preparing bi-weekly/monthly/quarterly/ annual reports for in-house and oversight agencies. The Budget/Revenue Analyst will interface with Office of Management and Budget, the Comptroller‚„s Office, Department of Finance, and with various levels of management. They will respond to oversight agencies requests and disseminate budget related information/directives to the Commissioner and the Executive staff.</t>
  </si>
  <si>
    <t>‚ Strong computer knowledge in Microsoft: Word, Excel, and Outlook Good communications, oral and written skills.  Knowledge of the City's systems FMS2/3, PMS, CITYTIME, CHRMS and NYCAPS.  Experience with Grant funding policies and procedures. Knowledge of  and utilizing PPB rules and Comptroller Directive perferred City BudgetRevenue experience preferred</t>
  </si>
  <si>
    <t>Click ‚Å“Apply Now''  NO EMAILS, PHONE CALLS, FAXES OR PERSONAL INQUIRIES PERMITTED. NOTE: ONLY THOSE CANDIDATES UNDER CONSIDERATION WILL BE CONTACTED.  APPOINTMENTS ARE SUBJECT TO OFFICE OF MANAGEMENT AND BUDGET (OMB) APPROVAL.</t>
  </si>
  <si>
    <t>PhD or Master‚„s degree from applicable quantitative fields such as operations research, management science, statistics, social science, fire science. 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t>
  </si>
  <si>
    <t>The City of New York Department Of Sanitation‚„s Bureau of Information Technology (BIT) is responsible for the data processing functions and operations of systems that provide operational, analytical and managerial support functions, as well as IT resource management, for DSNY.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BIT is seeking a Server Administrator, able to support and troubleshoot Server and Active Directory related issues in a fast paced, large public sector organization.   In this role, the Server Administrator will work closely with the Server Team Managers, and key IT management, to provide support for DSNY Servers and related equipment.  This includes the responsibility of all procedures related to identification, prioritization and resolution of incidents, including the monitoring, tracking and coordination of Server related tickets. The Server Administrator is also responsible for assisting the Server Managers in planning, designing, and analyzing the organization‚„s Server infrastructure while ensuring high levels of availability.  Responsibilities include, but are not limited to:   Develop strategies for client/server implementations; architect the infrastructure required to support those strategies. Act as project lead in the design and review of new server systems, applications, and hardware; conduct capacity planning as needed. Lead, coordinate and participate in key process improvements as they relate to the client/server environment. Coordinate and collaborate with network engineering, business application, and database administration function to ensure availability, reliability, and scalability of corporate servers to meet business demands. Establish and implement policies, procedures, and technologies (including firewalls) to ensure server security. Help assist in designing and implementing data center/server room security features, including HVAC control, environmental alarms, access restrictions, and so on. Conduct research on server hardware, software, and protocols in support of procurement and development efforts. Check help desk database for entries on server and server resource issues; prioritize and respond to help desk tickets as appropriate. Serve as cornerstone for escalating server issues; provide timely response to customer escalations. Perform file system configuration and management; define and perform server backups and recovery procedures. Plan and implement server upgrades, maintenance fixes, and vendor-supplied patches. Provide Web administration support by overseeing and maintaining Web server functions, such as assuring logging and metrics data are stable. Monitor and test system performance and provide performance statistics and reports. Create shell scripts as required. Manage enterprise directory services and supporting server infrastructure. Define and implement strategies for integrating disparate operating environments. Work on various projects as determined by the desktop managers.</t>
  </si>
  <si>
    <t>The successful candidate should possess the following:  At least five years‚„ equivalent work experience in a senior technical analytical position responsible for managing server environments. Advanced knowledge of  the following: Windows Server  2008/2012 and greater, SQL, IIS, Storage/Backup technology, infrastructure monitoring tools (Solarwinds Orion, etc) Knowledge of Linux technology and related software (REDHAT, UBUNTU, or other linux distributions)  Experience installing, configuring, and maintaining all manners of server hardware and associated network equipment. Experience with server performance tuning and monitoring tools.</t>
  </si>
  <si>
    <t>**OPEN TO PERMANENT PRINCIPAL ADMINISTRATIVE ASSOCIATES ONLY. PLEASE CLEARLY STATE YOUR CIVIL SERVICE STATUS ON YOUR RESUME OR COVER LETTER. ALL OTHER CANDIDATES WILL NOT BE CONSIDERED.  The Office of School Health (OSH) is a joint program of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in school settings for 100 years and serves as advocates for the health and well-being of the children and adolescents throughout New York City.   DUTIES WILL INCLUDE BUT NOT BE LIMITED TO:   The Office of School Health Medical Unit is seeking an Administrative Assistant who is able to manage multiple tasks in a fast paced environment while maintaining accuracy and attention to detail to assist and support the functions of the unit.  Responsibilities include but are not limited to:   --Provide administrative support to the OSH Medical Unit, e.g., calendar support, document distribution, word processing; photocopying; filing; faxing; answering phones; and other duties or projects as directed by supervisor.   --Perform complex word processing assignments and routine spreadsheets and database management.  --Create monthly shadowing and accommodation reviewer schedules.  --Collaborate with internal and external staff in planning OSH Medical meetings and events, e.g., Citywide MD meetings, trainings, recognition and team building events, etc.     --Maintain the Deputy Medical Directorƒ€š€žs calendar, e.g., scheduling appointments, 1 to 1 meetings, conferences, presentations, etc.   --Serve as a liaison with other internal administrative staff, including staff within payroll and operations.  --Maintain supply inventory and orders office supplies and materials to ensure that the needs of the unit are met.  --Take minutes of meetings, as needed.  --Maintain a record of OSH Medical Unit activities and equipment (training/equipment/phones, etc.).  --Monitor maintenance and custodial needs, including submitting service requests.    --Provide technical support and troubleshoots problems to resolve issues.    --Troubleshoot/oversee Citytime and assist with the distribution of payroll to division staff.  --Manage public interface using customer service skills, answering and routing incoming inquiries quickly and appropriately.   --Supervise and train clerical staff engaged in routine clerical activities, ensuring that there is appropriate clerical support at all times.</t>
  </si>
  <si>
    <t>‚	At least 1 year of experience working in human resource administration or other personnel services environments 	Advanced skills in Microsoft Office applications 	Outstanding interpersonal and communication skills; and the ability to interact effectively with staff and management 	Excellent writing and strong organizational skills 	Ability to deal with high stress situations 	Excellent problem solving skills.</t>
  </si>
  <si>
    <t>‚ The successful candidate should possess the following:  At least five years‚„ equivalent work experience in a senior technical analytical position responsible for managing server environments. Advanced knowledge of  the following: Windows Server  2008/2012 and greater, SQL, IIS/ Knowledge of Linux technology and related software.  Experience installing, configuring, and maintaining all manners of server hardware and associated network equipment. Experience with server performance tuning and monitoring tools.</t>
  </si>
  <si>
    <t>General Support Services (GSS)/Facilities Operations‚„ (FO) Bureau of Space and Design (BSD), Division of Architecture &amp; Engineering (DAE) is recruiting for one (1) Architect who shall report to the Director of Architecture and  will:    Coordinate with consultants and/or in-house staff and manage projects from conception to     completion.   Perform initial site surveys to ascertain site characteristics, building‚„s structural and systems    condition, meeting programmatic requirements, and impact of adjacent land uses.     Develop project scope and preliminary cost estimates.     Prepare sketches and layouts for agency/community presentations and sign-off or for    budget  hearings.   Prepare architectural construction documents.   Review architectural plans prepared by consultants and/or in-house staff to determine    adequacy of structure, layout, meeting programmatic requirements, and etc.    Review construction/consultant contracts for scope compliance.   Participate in substantial completion inspections and prepare detailed punch lists of items    which must be corrected by contractor(s).   Interpret Building Code and Zoning Resolution to non-technical staff.   Perform additional duties related to the tasks listed above.</t>
  </si>
  <si>
    <t>‚  Knowledge of Revit   Highly proficient in AutoCAD   Knowledge of Adobe Creative Suite   Excellent verbal and written communication skills and the ability to meet project deadlines in a    fast pace evolving environment.    Self-motivated, proactive, flexible, able to work independently with high attention to detail.</t>
  </si>
  <si>
    <t>‚ Under direct supervision, serve as liaison to in-house Landscape Architects and Project Managers. In collaboration with Project Designers, research and write specifications and recommend appropriate materials and construction techniques.  Perform field investigations to monitor performance of specified products.  Assist in the preparation of the Parks Standard Detail Drawings on AutoCAD.  Research and develop materials and methods of construction. Identify and test new potential products and technologies. Assist others to find solutions to technical problems.  Contribute to and maintain database of standard and custom specifications.  Review consultant prepared technical specifications. Serve as a technical expert. Participate as a committee member of the American Society of Testing and Materials (ASTM), which includes voting on technical specifications and recommended test methods. Remain informed of requirements and guidelines promulgated by other governing bodies including U.S. Access Board, Consumer Product Safety Commission and U.S. Department of Justice.</t>
  </si>
  <si>
    <t>***IN ORDER TO BE CONSIDERED FOR THIS POSITION CANDIDATES MUST BE SERVING PERMANENTLY IN THE TITLE OF RESEARCH ASSISTANT***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will be required to give their employees sick leave. DCA is charged with enforcement of this law. DCA is also responsible for enforcement of New York City‚„s Transit Benefits law. Pursuant to that law, effective January 1, 2016, certain employers will be required to offer their full-time employees the opportunity to use pre-tax earnings to purchase qualified transportation fringe benefits.  DCA‚„s Regulatory Compliance Division (RCD) engages in ongoing and systematic review of licensees‚„ compliance with city and state laws and agency rules, regulatory requirements, in particular, document and record-maintenance requirements.  When RCD identifies deficiencies or violations, it may undertake further investigation, negotiate comprehensive settlements, educate businesses on how to comply with the applicable laws and rules, or refer the matter to DCA‚„s Legal Division, which is charged with investigating and prosecuting businesses engaged in illegal conduct. DCA seeks a Compliance Associate to be a member of a collaborative team contributing to the development and implementation of DCA licensee compliance programs and related legal investigations.  The selected candidate‚„s primary responsibilities may include, but are not limited to the following: 	Review and analyze licensee business records and documentation;	Conduct database, online, and published material research in connection with department investigations;	Compile, maintain, and perform analysis of data for compliance, investigations, and agency requirements;	Prepare written reports summarizing research and review of licensee records;	Draft general correspondence and legal documents to respondents, consumers and others;	Respond to inquiries from businesses on license requirements and compliance matters;	Perform research, mail merges, copying, scanning and other tasks to support attorney case work        and other organizational efforts;	Coordinate and participate in meetings, presentations and other internal and external events;	Participate in agency outreach and trainings for business education and consumer protection issues;	Perform other tasks and assignments as directed.</t>
  </si>
  <si>
    <t>‚	Excellent verbal, written and professional interpersonal communication skills;	Able to conduct database and online research of government and business records;	Strong analytical, and organizational skills, with a high level of attention to detail;	Excellent judgment, discretion and ability to appropriately handle legal issues, privileged and confidential information, and highly sensitive documents;	Able to meet competing deadlines in a fast-paced environment and maintain the flexibility to shift priorities quickly, effectively and with accuracy;	Proficiency in Microsoft Office programs (e.g. Outlook, Excel, Access, Word; PowerPoint and SharePoint are pluses), Adobe Acrobat Professional software; work with PDF documents and files and as well as with a variety of online resources;	Knowledge and understanding of litigation terminology and processes and ability to read and understand legal rules and regulations;	Legal assistant, paralegal, project management, process improvement and business analysis experience preferred;	Must be able to read, write and speak English fluently.</t>
  </si>
  <si>
    <t>For Non-City/External Candidates: Visit the External Applicant NYC Careers site and type ‚Å“Consumer Affairs‚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***IN ORDER TO BE CONSIDERED FOR THIS POSITION CANDIDATES MUST BE SERVING PERMANENTLY IN THE TITLE OF RESEARCH ASSISTANT***</t>
  </si>
  <si>
    <t>Reporting to the Associate Commissioner for Program Development, with wide latitude for the exercise of independent judgment, the Director of Trauma Informed Early Care and Education is responsible for the launch and the implementation of the ACS Division of Early Care and Education‚„s (ECE) Thrive NYC Trauma-Informed Care Initiative.   The Director of Trauma-Informed Early Care and Education will lead the initiative to bring an evidence-based trauma-informed care model into ACS‚„ subsidized child care system in the highest risk neighborhoods in New York City and establish a system-wide foundation of trauma-informed social-emotional learning among all ACS‚„ child care providers.   The responsibilities and tasks of the Director include, but are not limited to:	Manage a staff of social worker supervisors, social workers and a project manager to set and achieve goals and objectives in building a sustainable foundation for a trauma-informed early childhood care and education system for low-income families in New York City;	Supervise Trauma-Informed Care Initiative staff, providing performance and productivity evaluations, and guidance and training in effective management practices;	Collaborate with ECE program development staff and managers to develop the business processes and staff capability to coordinate Initiative with ECE goals;	Design, administer and coordinate staff training and professional development in Trauma-Informed Care principles, for ACS and ACS-contracted early childhood service programs;	Build collaborative strengths-based approaches for decision-making with the contracted care providers‚„ staff and leadership;	Ensure compliance with accepted social work practices and principles and operational adherence to government rules and regulations;	Ensure that all cases of suspected child abuse or neglect are reported to the New York State Central Registry, and any follow-up actions are coordinated with appropriate ACS divisional units;	Attend meetings to represent the Initiative and participate in field conferences at ECE-contracted programs and other off-site locations with professionals (including physicians, psychiatrists, psychologists, and educators) and with representatives of government and non-government agencies;	Direct the staff in the application of administrative policies, procedures and regulations for uniformity of interpretation and practice;	Interpret operating programs, policies and procedures to community groups and cooperating agencies through drafting correspondence and preparing presentations for conferences, lectures, and reports; and,	Represent the initiative, develop communications and build partnerships with both government and non-government partners, including provider staff, parents, advocates, community based organizations, trauma-informed care experts and the media.</t>
  </si>
  <si>
    <t>‚	‚	Excellent verbal and written communication skills	Working proficiency in Spanish and other languages	Experience and/or work with early childhood education settings</t>
  </si>
  <si>
    <t>The New York City Taxi and Limousine Commission (TLC) is the agency responsible for licensing and regulating New York City's yellow and green taxicabs, for-hire vehicles (community-based liveries, app-based services and black cars), commuter vans, paratransit vehicles, and certain luxury limousines.  The TLC licenses and regulates over 90,000 vehicles and approximately 150,000 drivers, performs safety and emissions inspections, and holds numerous hearings for violations of City and TLC rules and regulations, making it the most active taxi and limousine licensing regulatory agency in the United States.  Current initiatives include developing regulatory frameworks for smartphone apps that connect vehicles and passengers, developing initiatives to increase wheelchair accessibility in the TLC-regulated fleet, and implementing policies to support the Vision Zero traffic safety initiative. To learn more about the TLC, please visit: www.nyc.gov/taxi.   The Technology team is embedded within the Department of Policy and External Affairs, which is responsible for providing policy guidance, working with relevant stakeholders, and spearheading exciting new initiatives within the TLC.  The team serves as technology subject matter experts and liaisons between the Commission, startups, and other technology companies working in the transportation space and implements policies that encourage innovation in taxicabs and for-hire vehicles while ensuring that such innovations contain key public safety and consumer protections. The advent of transportation smartphone applications has led to explosive growth and transformation within the industries that the TLC regulates, putting the Technology team at the center of many agency initiatives and programs.    THE ROLE The Technology team examines how various technologies can be integrated into the for-hire industry, explores what the appropriate role of the TLC is in permitting and setting standards for their use, and monitors how the players comply with new and existing regulations.  The Director will manage a team of analysts to contribute to transportation technology policy development, review and select new technology providers and monitor their compliance with the TLC‚„s rules, participate in project planning and implementation, conduct research, write memos and reports, correspond with relevant industry stakeholders, community groups, and potential technology providers and perform other related assignments.   RESPONSIBILITIES	Project Planning and Implementation: lead a team of analysts to develop work plans and timelines for projects, identify milestones, complete tasks, and manage projects to completion. Hold team accountable for meeting milestones and proactively communicate project status to the Chair and TLC senior staff. 	Transportation Policy Development: participate in planning and problem-solving sessions, work with key staff and stakeholders to seek feedback on policy ideas, and develop requirements for technology providers and licensees‚„ use of technology. Identify potential updates to TLC‚„s rules to foster innovation while still promoting core principles of safety, transparency, accountability, and availability.  Prepare and deliver public presentations on TLC technology policies.  	Project Planning and Implementation: lead a team of analysts to develop work plans and timelines for projects, identify milestones, complete tasks, and manage projects to completion. Hold team accountable for meeting milestones and proactively communicate project status to the Chair and TLC senior staff.  Current projects include a Vehicle Safety Technology Pilot, Alternative In-Taxi Technology pilot (testing alternatives to ‚Å“Taxi TV‚ and related equipment), and implementation of regulations for apps that dispatch vehicles. 	Compliance Management: lead team of analysts to evaluate how TLC‚„s licensees are using data and technology. Develop rubrics, review documentation, and perfor</t>
  </si>
  <si>
    <t>Compliance Advisors work directly with new and existing businesses looking to open and operate in New York City. Compliance Advisors visit small businesses throughout the five boroughs and tour the business locations in order to help business owners understand how to comply with City, State, and Federal rules and regulations and avoid violations.  Through these consultative inspections and ongoing education and outreach activities, Compliance Advisors educate small businesses on compliance issues and risks for violations while providing a high level of customer service.    The onsite consultations performed by Compliance Advisors simulate a regulatory inspection, but do not include any compliance enforcement or issuing of violations. Rather, the Compliance Advisors help business owners understand City, State, and Federal regulations and recommend actions businesses should take to become compliant.  To facilitate this work, Compliance Advisors will become experts in the regulatory requirements of multiple City or State agencies, as well as relevant Federal regulations as needed, including but not limited to the NYC Department of Health and Mental Hygiene (DOHMH), Department of Buildings (DOB), Fire Department (FDNY), Department of Environmental Protection (DEP), and Department of Consumer Affairs (DCA).   The Compliance Advisor may be rotated between SBS Main Office and the City‚„s new One-Stop Business Center. Travel throughout the city using public transportation or via motor vehicle will be required. Responsibilities include: Conduct onsite walkthroughs with small businesses, providing one-on-one guidance that addresses a business‚„ specific questions and needs regarding compliance. Tasks include:  Describe the regulatory inspection process and what business owners should expect during an inspection, including when an inspection may occur, what inspectors look for, how violations are issued, and the range of fees associated with various violations.  Identify potential violations to City and State codes, zoning requirements, and permits at the business site.  Explain possible actions business owners could take to eliminate conditions contributing to noncompliance with City, State, and Federal laws, rules, and regulations.  Be prepared to outline the adjudication process for violations received, including general timeframes and the appropriate tribunal court for hearings. Refer business owners to additional resources or information as needed to further promote and enable compliance. Document key findings from the consultation and follow up as needed with business owners to provide additional clarification or compliance-related support.   Support promotional activities to raise awareness among business owners around the availability of Compliance Advisor services, including door-knocking or distributing promotional materials at community events. Work collaboratively with other members of the SBS Business Acceleration unit ‚€œ including client managers, agency inspectors, plan examiners, and administrative staff ‚€œ to coordinate services and responses to business owner inquiries, and generally participate in the open exchange of information to support this team-based environment. Establish and maintain positive relationships with business owners by providing the best possible customer service and setting clear expectations regarding City, State, and Federal requirements, including the typical timing for regulatory inspections and courses of action to avoid violations. Consistently and accurately collect and maintain information on all services provided to business owners, including collecting data on common violations and utilizing the data for ongoing staff development and targeted efforts to help businesses reduce repeat violations. Maintain accurate and specific status reports of establishments participating in these services, including inspection activity and issues encountered.</t>
  </si>
  <si>
    <t>‚Previous experience working as a City, State, or Federal inspector, examiner or enforcement agent is required.  Candidates with previous experience related to compliance issues at DOHMH, DOB, FDNY, DEP, DCA or other NYC regulatory agencies are strongly preferred. Experience that demonstrates a proven record of providing assistance to individuals, clients and/or business owners. Ability to communicate complex, technical information ‚€œ such as City codes, zoning requirements, and permitting procedures ‚€œ in plain language that individuals without technical training can readily comprehend.  Good observational skills, including the abilities to adequately describe observations in detail, deduce potential impacts of conditions or assess risk, and accurately document findings or observations.Experience that demonstrates a strong working knowledge of City rules and regulations; steps a business can take to resolve a violation and agency protocols for reassessing violations; and strong customer service skills. An understanding of New York City‚„s operational agencies, including the ability to identify which agencies are relevant to a business‚„s concern via conversations with the business owner.  Strong interpersonal skills: ability to interact positively with business owners, ask questions to understand the core issues facing the business, identify supplemental resources to connect the business to as needed, and build trust during the conversation.  Flexibility, multi-tasking capability, and proactive work ethic. Strong active listening skills as well as written and verbal communication. Knowledge of MS Office (i.e. Microsoft Word, Excel, PowerPoint, Access).  Previous experience with Salesforce a plus.  Fluent or working knowledge of Spanish, Chinese, Russian, Korean, or French Creole. Willingness to travel and/or drive to site visits across the five boroughs. A Motor Vehicle Driver‚„s License valid in the State of New York may be required for certain assignments. Ability to climb stairs and ladders and engage in extensive walking at facilities being inspected including those under construction and renovation while following all mandated safety procedures.</t>
  </si>
  <si>
    <t>***IN ORDER TO BE CONSIDERED FOR THIS POSITION CANDIDATES MUST BE SERVING PERMANENTLY IN THE TITLE OF INVESTIGATOR***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will be required to give their employees sick leave. DCA is charged with enforcement of this law.  DCA is also responsible for enforcement of New York City‚„s Transit Benefits law.  Pursuant to that law, effective January 1, 2016, certain employers will be required to offer their full-time employees the opportunity to use pre-tax earnings to purchase qualified transportation fringe benefits.    DCA seeks an experienced individual to serve as an Investigator in the Legal and Regulatory Compliance Divisions.  The ideal candidate has proven work experience conducting research and investigations and has the ability to interpret and understand legal and non-legal topics.  Responsibilities include but are not limited to: 	Perform research and conduct investigations of alleged violations of DCA‚„s laws and rules;	Monitor specific businesses‚„ operational practices, trends and consumer interactions; 	Research, request and obtain relevant documentary evidence from individuals and businesses;	Draft general correspondence and legal documents to businesses, consumers and others;	Provide written reports, recommendations and analysis of research results and investigation outcomes;	Perform site visits and obtain evidence relevant to New York City laws and rules; 	Survey all media types for false and deceptive advertising to identify trends and issues resulting in investigations;	Develop new ideas and initiatives aiding in consumer protection;	Appear at agency hearings and participate in internal and external initiatives and projects as directed.</t>
  </si>
  <si>
    <t>‚	Aptitude with public and secured database research of government and business records;	Knowledge and understanding of litigation terminology and the ability to read and understand laws and rules;	Excellent verbal and written communication skills, including the ability to present verbal and written findings and recommendations;	Ability to handle multiple assignments and competing deadlines with a high degree of detail and accuracy;	Resourceful self starter with effective organizational techniques, planning and operational skills; 	Proficiency with Microsoft Office, Adobe Professional, Westlaw and Internet search engines and databases;	Possess a strong knowledge of NYC business trends and practices, especially for businesses licensed by DCA;	Experience in conducting field investigations desired;	Legal assistant, paralegal, project management, process improvement and business analysis experience preferred;	Must be able to read, write and speak English fluently.  Fluency in Spanish, Cantonese, Mandarin, Korean and South-Asian languages desired.</t>
  </si>
  <si>
    <t>For Non-City/External Candidates: Visit the External Applicant NYC Careers site and type ‚Å“Consumer Affairs‚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***IN ORDER TO BE CONSIDERED FOR THIS POSITION CANDIDATES MUST BE SERVING PERMANENTLY IN THE TITLE OF INVESTIGATOR***</t>
  </si>
  <si>
    <t>9:00 AM ‚€œ 5:00 PM</t>
  </si>
  <si>
    <t>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The Unit is recruiting an experienced Surveillance Coordinator (City Research Scientist III). He/she will serve as primary support for surveillance and epidemiologic investigations for Zika virus, as well as other arboviruses of public health concern in NYC.   The research scientist will have experience in epidemiology and data management and analysis and will participate in a wide range of activities, including but not limited to:   --Review investigations of suspected ZIKA cases (including cases due to possible mosquito transmission, sexual transmission or transfusion/transplant), ƒ€š‚Develop and implement a Zika sentinel surveillance system to identify local mosquito transmission.  --Oversee special Zika case investigations related to pregnant women.  --Oversee the Zika pregnancy registry to track pregnant women and infants.  --Write SAS programs for automated processing, de-duplication and quality control of surveillance data.  --Conduct routine and ad hoc analyses on surveillance data, including analyses to identify disease clusters, citywide increases or changes in clinical or epidemiologic trends.  --Participate in outbreak investigations and as needed special epi projects on Zika virus and other arboviral disease issues.  --Serve in the regular Research Scientist of the Week rotations to assist with outbreak and other acute issues.  --Prepare summary reports for internal and external distribution and manuscripts describing surveillance methodologies and analysis results for Zika and other vectorborne disease issues.  --Update protocols and Maven surveillance system components as needed, ƒ€š‚Serve in the Data Unit for the Surveillance Epi Incident Command System section.</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</si>
  <si>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delivers information and technology solutions that the Agency‚„s needs to achieve results.  The IT Administrator will work under direct supervision, with moderate latitude for independent action or the exercise of independent initiative and judgment and will be responsible for the design, implementation, enhancement and maintenance of the Department of Finance Network and VoIP Infrastructure system and related software and functions.  The selected candidate will be involved in configuring, installing, troubleshooting, testing, integrating, performance monitoring, maintaining, enhancing, managing the security of, and supporting of all aspects of the Agency‚„s Wide Area Network in all of DOF locations.  Specific duties shall include, but not be limited to, the following:   Provide advanced-level technical support for problems on all DOF-owned network    management platforms.  Code router/switch configurations; implement processes/functions on routers and switches    as required, including but not limited to QoS, multicasting, NTP, VLAN configurations,    TACACS, ISDN, HSRP, Content Networking, VoIP and advanced network routing; provide    technical support for network issues.  Manage the coordination with vendors and service providers on IPV6 design, implementation    and capacity planning; including but not limited to performance analysis, traffic studies and    development of alternative solutions.   Interface with other groups both inside and outside of DOF in order to meet network    management requirements of the DOF network.</t>
  </si>
  <si>
    <t>Extensive knowledge and experience with Cisco Works, Cisco Security Manager, Solarwinds Enterprise Management suites, and Lancope‚„s Stealtwatch.</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</si>
  <si>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Environmental Planning and Analysis (BEPA) is seeking a City Research Scientist to support the development of the city-wide Stormwater Management Program (SWMP) according to the State Pollutant Discharge Elimination System (SPDES) Municipal Separate Storm Sewer System (MS4) Permit - SPDES Permit No. NY0287890. As part of the SWMP and related green infrastructure efforts.  The City will develop a pollution prevention/good housekeeping (PPGH) program for municipal facilities and operations within the City‚„s separately sewered and direct drainage areas.  Under general supervision, the selected candidate will support the Bureau‚„s work in the PPGH program development, site inspections, identification and analysis of management practices, policies and procedures that will be implemented to reduce or prevent the discharge of pollutants of concern from municipal facilities and operations to receiving waters. He/she will research other cities‚„ programs, collect information from internal and external stakeholders, and conduct field assessments of municipal facilities and operations. The candidate will perform special studies as assigned to support other MS4 permit and stormwater projects such as planning, coordination, implementation and assessment of the pollutant removal effectiveness of green infrastructure demonstration projects in priority MS4 waterbodies; and site-specific recommendations for stormwater management and pollution prevention practices.  Additional responsibilities may include, and are not limited to: (1) research and quantitative/statistical analysis of data related to water quality, land use, mapping, and green infrastructure planning; and (2) assisting the senior engineer with project and contract management tasks such as monitoring project phases to ensure compliance with timelines and deliverables, report preparation, budget tracking, coordinating meetings with internal and external stakeholders.</t>
  </si>
  <si>
    <t>‚  Knowledge of City, State, and Federal Human Rights Laws and EEO policies and procedures.  Strong verbal and written communication skills.  High degree of proficiency in Microsoft Word, Excel, Outlook and PowerPoint.  Must be detail-oriented and accurate and possess good interpretive Skills.  Must be able to effectively present information to an intended audience.  Must be responsive, possess effective people skills, have the ability to work and communicate     effectively with employees at all levels throughout the agency.</t>
  </si>
  <si>
    <t>The Standards Specialist (Monitor) is a critical BOC team member. The position of Standards Specialist (Monitor) serves as the ‚Å“eyes and ears‚ of the Board and of the City within the nine jails on Rikers Island, three borough jails, as well as court pens and hospital wards. The Standards Specialist (Monitor) has unfettered access to the jails in order to promote compliance with the Board‚„s Minimum Standards.  Under direction from the Deputy Executive Director of Monitoring, the Standards Specialist (Monitor) is responsible for: 	Analyzing compliance by the NYC Department of Correction (DOC) with the Minimum Standards, consent decrees, and other legal mandates and Departmental policies, procedures, orders and directives	Analyzing compliance by the NYC Health and Hospitals Corporation (H+H) with the Health and Mental Health Care Minimum Standards	Preparing written reports on all investigations, surveys and analyses	Providing technical assistance to DOC administrators aimed at achieving compliance with the above-mentioned regulations and improving working and living conditions.	Conducting fact-finding and investigations regarding such unusual incidents as deaths, disturbances, escapes, etc. and preparing reports, studies, surveys and correspondence with respect to such incidents	Assisting in the review and analysis of DOC and H+H requests for variances from the Standards	Assisting in processing, evaluating and preparing responses to appeals from inmates concerning the Minimum Standards  Each Standards Specialist (Monitor) is assigned to work in a DOC facility or multiple facilities.  Facility assignments may change periodically.</t>
  </si>
  <si>
    <t>1.	A baccalaureate degree from an accredited college and two years of full-time paid experience in corrections, social work, psychology, law, public administration, law enforcement, or a related field providing direct services to an inmate or detention population within a correctional or related facility; or 2.	A high school diploma or evidence of having passed a high school its educational equivalent and four years of full-time professional experience as described in ''1'' above; or 3.	Education and/or experience equivalent to ''1'' or ''2'' above. Service as an inmate in correctional or related facility may be substituted for a portion of the required experience up to a maximum of two years. A graduate degree from an accredited college or university with a major in social work, psychology, law, criminal justice or public administration, which includes a field placement performing duties as described in ‚Å“1‚ above may be substituted for up to one year of full-time paid experience. However, all candidates must have at least one year of full-time experience as described in ‚Å“1‚ above.</t>
  </si>
  <si>
    <t>‚	Familiarity with criminal justice and correctional practice and policy	Excellent communication and writing skills	Strong interpersonal skills with proven ability to work collaboratively with diverse colleagues and partners	Ability to handle confidential and sensitive information in a professional manner with discretion and integrity 	Experience conducting investigations	Experience with issues of access to health and mental health care	Demonstrated computer skills, including proficiency in Word and Excel	Professional and personal maturity and confidence	Fluency in Spanish 	Commitment to the mission of the NYC Board of Correction</t>
  </si>
  <si>
    <t>The Division of Prevention and Primary Care (PPC) works to advance population health and reduce health inequities through the introduction of innovative system changes that promote health, prevent disease, and increase control.   The Division builds upon a portfolio of policy and programming that spans clinics and communities across the city, and includes the programmatic bureaus of Chronic Disease Prevention and Tobacco Control, Primary Care Information Project, and Primary Care Access and Planning. This exciting new position is responsible for establishing and leading a new unit, dedicated solely on developing models and interventions for improving health outcomes for underserved populations ƒ€š‚Å“ especially those who are often overlooked by existing health care systems with a specific focus on the justice-involved living in the community. The Health Access Equity Unit will be based in the office of the Deputy Commissioner of the Division of PPC and is tasked with furthering the agency's mission by conducting scientific research of the influence/impact of clinical and social systems on these populations, identifying barriers to access to care and services and developing models for resolving barriers.  The Executive Director and staff of the unit will have the opportunity to shape policies, work across city agencies and community-based organizations to implement interventions to improve the health of this population. The Executive Director will report to the Deputy Commissioner.   DUTIES WILL INCLUDE BUT NOT BE LIMITED TO:   --Direct all aspects of the unit's work including leading program and strategy development as well as clinical and technical aspects.   --Liaise and collaborate with other DOHMH divisions to optimize resources and expertise and engage with external partners including other city agencies, task forces, community organizations and advocates to inform priorities.   --Establish a new unit - hire and manage direct reports; manage its budget.   --Monitor and inform relevant legislation, rules and other local, state and national policy.   --Participate in Divisional strategic planning activities.   --Secure funding for new initiatives.   --Prepare manuscripts, memos, and reports as well as give presentations.   --Serve as the Division liaison for DOHMH Health Equity initiatives.</t>
  </si>
  <si>
    <t>The Mayor's Office of Operations oversees project and performance management as well as multi-agency initiatives that make government more customer-focused, innovative and efficient, while balancing social and fiscal responsibility. The Office of Operations works to make a government of over 40 agencies and 300,000 employees more cost effective and coordinated in carrying out its day-to-day business, and more accessible to the more than 8 million residents the City serves.  The Office of Operations also includes the Mayor‚„s Office of Data Analytics (MODA) and the Center for Economic Opportunity (CEO).  The successful candidate will serve as a Director of External Affairs reporting to the Mayor s Office of Operations. Responsibilities will include:	Manage external communications for the Mayor s Office of Operations, including drafting and / or contributing to press releases, compiling quotes and other responses for the press, and coordinating with the Mayor s Press Office;	Coordinate intergovernmental communications and support the Operations staff in the drafting of City Council testimony;	Develop and manage marketing and outreach strategies;	Coordinate speaking engagements requests for the Ops director and other senior staff members and planning / travel for such events. Report out and analyze key metrics as it relates to external events; Oversee web-based, email, mailing and call campaigns;	Ensure content on the Mayor s Office of Operations website is clear and current;	Edit reports to ensure there is one clear voice and consistency with policy goals;	Assist the Director of Operations in reaching broader strategic external goals;	Support on-going projects and events;	Participate in other special projects as needed.  The position‚„s responsibilities include commitment to and compliance with the City s EEO policy.</t>
  </si>
  <si>
    <t>NYC Department of Finance (DOF) is responsible for administering the tax revenue laws of the city fairly, efficiently, and transparently to instill public confidence and encourage compliance while providing exceptional customer service.  The Treasury &amp; Payment Services/Collections Division is responsible for managing the full life-cycle of the Department‚„s enforcement activities related to unpaid Business &amp; Excise taxes, parking fines and Environmental Control Board (ECB) summonses. The debt collection process involves providing debtors with options, encouraging payment, utilizing several different collection tools to enforce compliance, such as notices, telephone dunning, collection agencies and special projects aimed at locating and taking enforcement actions against assets.    The Division is seeking 3 candidates for the position of Senior Investigator. Specific responsibilities will include, but are not limited to the following:    Provide customer service while simultaneously conducting debt collection efforts to secure      payment from delinquent debtors.   Utilize established lists of delinquent debtors, make outbound debt collection calls, utilize      the division's Automated Call Distribution system.   Work with debtor to secure full payment, new payment agreement streams and/or the best      step in collecting the past due amount.   Locate debtors‚„ contact information through various means.   Examine and analyze financial and other documents and/or conduct interviews to determine      the financial stability of a debtor.   Independently and jointly work with other Divisions in the seizure of found assets,      including but not limited to bank accounts.   May be required to perform field investigations.</t>
  </si>
  <si>
    <t>‚  Experienced Investigator by nature, negotiator, motivator and a problem solver.  Comfortable speaking on the phone with delinquent debtors.  Ability to negotiate payment arrangements in a firm but friendly manner.  Well-spoken and able to explain the components of the debt owed and articulate available     options for resolving the outstanding debt.  2+ years of experience in debt collection, sales, call center, marketing, or customer service.  Superior analytical skills.  Excellent written and communication skills.  Proficiency with Microsoft Word &amp; Excel.  Familiarity with informational websites.</t>
  </si>
  <si>
    <t>***REPOST***  The NYC Department of Homeless Services (DHS) seeks an Agency Medical Director. Under the direction of the Deputy Commissioner for Policy &amp; Planning, with wide latitude for the exercise of independent judgment, initiative and action, the Medical Director will oversee all clinical operations for DHS, including directly-operated DHS shelters and contracted DHS shelters, and supervise the Deputy Medical Director and other appropriate DHS clinical and contract management staff. S/he will regularly meet with the contracted providers‚„ clinical staff; develop and monitor shelter clinical procedures and assessments; develop standardized assessments, processes, policies and procedures for identifying health, mental health and substance use disorders that affect client functioning; set and ensure appropriate quality assurance standards consistent with DHS standards; and oversee record reviews/audits for clinical services at shelters, among other duties.  S/he will conduct oversight/monitoring of all DHS Clinical Services; develop contract standards including health, mental health and substance use assessments and services; assist in the development of contract language and relevant procurement(s); work with contract managers to provide oversight on related contracts throughout DHS shelters; and conduct oversight of contractor performance, including development, review and enforcement of Corrective Action Plans for noted deficiencies, among other oversight responsibilities. S/he will also serve as the primary clinical liaison for DHS programs and with external agencies including, but not limited to, other City agencies (DOHMH, H&amp;H, HRA), State agencies (SDOH, SOMH OASAS), and community health, mental health and substance use services providers. The Agency Medical Director will supervise the management and reporting of clinical emergencies and other incidents, including review of critical events and post-incident follow-up; organize/develop and deliver relevant clinically-related training for DHS shelter and contracted shelter staff; oversee recruitment of DHS clinical staff; and review and approve contractor clinical staff and staffing patterns/ratios.</t>
  </si>
  <si>
    <t>‚Outstanding communications skills.Strong work ethic and attention to detail.Comfortable working in a fast-paced environment, managing multiple projects simultaneously, and prioritizing assignments.Ability to synthesize large amounts of information for relevant, manageable presentation.Experience working with cross-functional teams and diverse groups of people.Ability to manage both internal and external relationships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</si>
  <si>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City‚„s drinking water distribution and wastewater collection systems, the protection of adjacent waterways and natural drainage (wetlands), and the development of the Department‚„s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City‚„s water or sewer systems.  We are seeking a motivated high level Engineer to oversee a group of Engineers and Technical staff engaged in the detailed review and progress of complex major projects within the Five boroughs of New York City including the design and reconstruction of the City Sewer and Water infrastructures. Under the direction of Section Chief, you will provide technical advice, manage initiatives and re-structure review processes and policies while ensuring reviews are conducted in timely manner and keeping with technical requirements.   Essential Job Functions include, but not limited to: 	Assist in reviewing or possibly spearheading any modifications to the standards, specification and guidelines and therefore should have an in depth knowledge of all regulatory and relevant standards. 	Have in-depth knowledge and experience in hydraulic calculations used in the assessment of sewer performance and capacity. 	Coordinate with the Office of Green Infrastructures to review and implement the installation of proposed bio-swales and tree pits in the City streets. 	Assist the Section Chief to prepare progress reports and metrics of the Plan Review Section. 	Represent the agency in meetings with other city and state agencies, consulting engineers and architects.  Join our team and be part of the New York City world-renowned drinking water! We offer excellent long-term growth opportunities, comprehensive benefits package, including 401 K, Paid Holidays, Sick time, and Vacation.</t>
  </si>
  <si>
    <t>‚ Experience and in-depth knowledge of water and sewer design standards, specifications and design and construction procedures.  Familiar with GIS and AutoCAD.   Ability to handle multiple priorities and projects simultaneously.  Self-driven, hands on, problem solver with the ability to work independently with little or no supervision.  Familiar with Environmental Health and Safety policies.</t>
  </si>
  <si>
    <t>The NYC Administration for Children‚„s Services (ACS) is the City‚„s agency responsible for child welfare, juvenile justice, and early care and education services dedicated to protecting, supporting and promoting the well-being of our City‚„s children, youth and families each and every day.   The Division of Communications and Community Affairs (CCA) serves as the public interface for ACS with the general public, stakeholders, elected officials, other City agencies and the media. The Office of Communications, which is within CCA, is responsible for handling all inquiries from the press, as well as overseeing all internal communications for nearly 7,000 staff. The Office handles a high volume of inquiries from reporters, members of the public, stakeholders, etc. and is responsible for communicating complex, confidential and nuanced issues with clarity and accuracy, under the direction of the Children‚„s Services Commissioner.  The Press Secretary‚„s job duties and responsibilities will include, but not be limited to: 	Serve as the lead contact for NYC Administration for Children‚„s Services in responding to calls from the press. 	Pitch proactive stories to the press highlighting the programs and initiatives of the agency. 	Plan and implement press conferences and announcements. 	Assist with the management of the agency‚„s social media channels. 	Participate in on-call rotation on nights and weekends, responding to press inquiries.	Work with vendors to create outreach materials and place media.	Arrange interviews with the press and prepare the Commissioner and other senior staff for all media interaction.	Draft agency press releases, OpEds, media statements, letters to the editor, and other external communications. 	Respond to a wide variety of public information inquiries.	Work with the Deputy Press Secretary to ensure all daily and local newspapers are reviewed on a daily basis to identify direct stories relating to the Agency and relevant policy areas, as well as stories that generate new ideas and creativity; share relevant coverage with appropriate agency teams.	Communicate effectively orally and in writing to internal and external parties. 	Manage the collection of information in a timely manner from senior Children‚„s Services managers.</t>
  </si>
  <si>
    <t>‚	Prior NYC government experience or experience in social or youth services strongly preferred 	Preference will be given to candidates with experience in journalism, media relations, communications or public relations, handling calls from the press.	Capable of multi-tasking and handling high-stress situations.	Ability to thrive in a high-volume, deadline driven environment.	Self-directed with the proven ability to take initiative as a problem solver.	Ability to understand and communicate information about sensitive child welfare issues. 	Excellent written, editorial, analytical, interpersonal and organizational skills.	Ability to collaborate under varying degrees of supervision.</t>
  </si>
  <si>
    <t>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comprising over $200 million. Bureau staff is responsible for managing the development, implementation, and oversight of ongoing and new contracted mental health programs.   Through these contracts and through its policy, planning and advocacy work, the Bureau seeks to facilitate access and quality care and recovery for all New York City residents.  Health Homes is a State funded care delivery system that coordinates medical, behavioral health, substance use and social services for vulnerable populations. New York City‚„s Single Point of Access (SPOA) determines eligibility and access to Health Homes Care Coordination and Assertive Community Treatment (ACT) for people with serious mental illness. The Office of Care Coordination and Health Homes is responsible for the management and oversight over NYC Single Point of Access (SPOA) for enrollment of mental health consumers into Health Homes and Assertive Community Treatment (ACT).  Works closely with other State Agencies, Divisions and programs throughout the Department to facilitate access to care for people with mental illness in NYC, including people that are homeless, those engaged in the criminal justice system, care management agencies, clinics and hospital systems.    Reporting to the Deputy Director of Care Coordination and Health Homes, the Care Coordination Specialist will:  -	Process referrals, which involves determining appropriate level of care coordination in conjunction with consumer and referral source; requesting and tracking supporting documentation of client‚„s mental health treatment, core history, prior hospitalizations and incarcerations; reviewing assessments of both routine and urgent cases, and formulation of appropriate level of care to meet the identified needs of the client.  -	Learn the threshold criteria and patient pathways for the coordination of care for consumers with mental health issues.  -	Identify urgency of referrals and identify and redirect inappropriate referrals.   -	Review and reassess risk to inform prioritization of assignment.  -	Collaborate with, Health Home staff, community mental health providers and other professionals as necessary to inform eligibility, case assessment and client assignment.   -	Maintain accurate records of all contacts and decision making processes as part of the triage role.  -	Keep Deputy Director of Care Coordination and Health Homes, team members, referrer and client informed regarding plan of care and any referral issues.</t>
  </si>
  <si>
    <t>--Masters in Social Work or Psychology or Bachelor‚„s degree in related field with a minimum of 2 years‚„ experience in a mental health setting  --Knowledge of the behavioral health service delivery system in New York City  --Excellent interpersonal and communication skills; ability to interface with service providers from all sectors of the service system; strong organizational skills   --Experience in clinical assessment, familiarity with DSM V, risk assessment, diagnostic categorization and client disposition/planning.  --Proficiency with basic data entry.</t>
  </si>
  <si>
    <t>HPD‚„s Division of Technology &amp; Strategic Development is seeking an Operating Systems Engineer with current professional certification for the following roles:   Implement Windows 2012/2008 server technologies, including design, deployment, and implementation of the Windows Domain and logical sites in a reliable, high-availability system architecture.  Will be responsible for implementing and maintaining DDNS, DFS, DHCP and other essential server roles.  Will create and maintain the Active Directory design, policies, and preferences.  Must be skilled in writing and debugging complex scripts. PowerShell experience is desired.  Will be responsible for integrating Windows-based business solutions as necessary to address the needs of the Agency, and for assuring full interoperability within and between systems and networks.  Ensure that the end-user desktop meets the demands of the Agency‚„s business users.  Includes (i) the design and maintenance of MDT/WDS workstation deployment architecture; (ii) diagnosing and resolving technical problems at hardware and OS layers; and, (iii) for resolving issues relating to application/OS compatibility and performance at the desktop.  HPD desktop images are built and managed using enterprise technologies allowing for centralized customization and administration, and adhere to strict standards for security and performance.   The candidate will have the ability to independently define and manage deployment projects, and to independently recognize, isolate and resolve complex technical problems, sometimes interacting with network and application development staff, other NYC agencies, and third-party solutions integrators.  HPD desktops are deployed as physical and virtual endpoints.  Support defined in this paragraph is for Windows desktop, mobile, Apple OS X and MacBook platforms.  Create and support software images on field devices used by HPD‚„s field force in the performance of Community Development (CD) related inspections, primarily, the inspections done in CD eligible areas.   The candidate will interact with in-house applications developers, trainers, help-desk staff and end users. Must be habitual and skilled for writing clear and comprehensive systems documentation using Word, Excel and Visio.  Required Professional Certifications ‚€œ to be considered for interview -- the candidate must possess one or more of the following certifications: Microsoft: MCSA, MCSE Apple: ACSP, or ACA</t>
  </si>
  <si>
    <t>‚ Experience with SAS and Excel VBA. Strong programming and data analysis skills. Experience with cleansing anomalous data preferred. Excellent written and verbal communication skills, with ability to explain complex technical    materials to non-technical staff in a clear and concise manner.</t>
  </si>
  <si>
    <t>Hiring Rate:  $57,969.00  (Flat-Rate -Annual)  On-Board After One Year: 63,765.00 - $70142.00 (Annual)   The Bureau of Developmental Disabilities, within the Mental Hygiene Division of the New York City Department of Health and Mental Hygiene, oversees the Division‚„s portfolio of contracted services for children and adults with developmental disabilities including autism spectrum disorders, intellectual disabilities, cerebral palsy, and other neurological impairments. Contracted providers offer a range of vocational programs and recreation services meeting the needs of individuals, families and caregivers. The Bureau also evaluates needs and services data to inform local services planning and priorities, conducts program performance monitoring, and gives technical assistance to contracted service providers.   The Bureau seeks a Research Scientist to conduct research, coordinate local surveillance and discovery efforts, and perform data analyses to support its local planning and program evaluation activities. The Research Scientist position will report and be under the supervision of the Bureau Director.  You will:   -	Research best practices, program models, and program performance standards in the developmental disabilities field, to inform Bureau program planning and performance evaluation activities.  -	Working closely with Division leadership and staff,  and with external stakeholders, to coordinate efforts to evaluate consumer needs and demand for services.  -	Identify and implement mechanisms to monitor and evaluate programs for their effectiveness and quality.       -	Assist with the development and implementation of  surveys, questionnaires and other surveillance methods, identify potential data sources, and analyze new and existing datasets  to inform local programming, planning  and priorities.  -	Author and present reports for senior managers and stakeholders based on findings from analyses.  -	Participate in the development of  programmatic and scientific presentations.       -	Work closely with Bureau leadership and staff to collaborate on and coordinate data analysis and research in support of Bureau activities.</t>
  </si>
  <si>
    <t>POSITION TITLE Summer Intern/Youth Worker   The New York City Department of Probation (DOP) contributes to safer communities by supervising people on probation and fostering opportunities for them to move out of the criminal justice system and into meaningful education, employment, health services, family engagement and community participation. We are located at 15 offices in every borough across the City and provide three core services ‚€œ juvenile intake, pre-sentence investigations, and probation supervision. In summary, DOP ensures that people who enter our system are supervised according to their risk level and receive the support andservices they need to abide by the law and be an asset to their communities.  Juvenile Operations serves young people who have been arrested and are between the ages of 7 and 15 at the time of the alleged offense. A young person‚„s disposition may include Probation supervision, which offers him or her a chance to demonstrate an ability to function in the community, in part by making positive behavioral changes and developing better decision-making skills in order to avoid further delinquent activity.   Assist coordinator with the design, development and implementation of programming and curricula for leadership through arts and culture, health and wellness, and recreational activities. Implement daily activities including groups, organized games, team sports, free play, field trips and academic enrichment activities that promote summer learning Assist Program Coordinator with various  tasks Attend any mandatory meetings or orientations on and off-site Build strong and positive relationships with youth ages 14-17  Ensure the safety and well being of the youth by adhering to the policies and procedures.   Be a positive role model; ''lead by example''; encourage educational success and appropriate behavior. Convey and enforce safety regulations at all times. Collect and maintain comprehensive, up-to-date, and accurate records, including attendance. Complete duties as assigned by the supervisor. Maintain a positive and respectful attitude.   Note:  STSJP funding/ Summer CARES Program</t>
  </si>
  <si>
    <t>TO APPLY, PLEASE SUBMIT RESUME AND COVER LETTER TO:  External Applicants: https://a127-jobs.nyc.gov/  Internal Applicants: Employee Self Service (ESS)      SUBMISSION OF APPLICATION IS NOT A GUARANTEE THAT YOU WILL RECEIVE AN INTERVIEW      ‚Å“THE CITY OF NEW YORK AND THE DEPARTMENT OF PROBATION IS AN EQUAL OPPORTUNITY EMPLOYER‚</t>
  </si>
  <si>
    <t>**Applicant must possess or be eligible for a New York State Clinical Laboratory Technologist License.  ***Employees must maintain a New York State (NYS) Laboratory Technologist license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</si>
  <si>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Under the leadership of the Support Team Specialist Manager, the Support Team Specialists provide program-level technical assistance to the Preventive Providers community, focused on key areas in order to improve agency case practice, business process and performance management and well-being outcomes for children in PPRS. Responsibilities include: 	Responding to critical issues on individual cases with concerns regarding DHS/HRA/NYCHA/DOE and other City Agencies. 	Serving as liaisons between ACS and DHS/HRA/NYCHA/DOE and other City agencies.	Assisting PPRS provider on case specific concerns following a critical incident or fatality.  	Attending Rapid Response meetings and assisting the providers on improving case specific areas of practice discussed during the Rapid Response meetings.  	Conducting targeted case reviews (i.e. babies, teens, families in DHS, Rejected cases etc.).  Synthesizing information from the case reviews and presenting that information to the providers and other internal stakeholders.	Using the information gathered from the reviews to assist Preventive Providers improve overall case practice and identifying provider training needs (agency level and system level needs).  Some ways to assist the providers include, research possible trainings, developing training plans, conducting case consultations, facilitating discussion with other internal ACS stakeholders. 	Respond to case related concerns during the case transition from DCP to the preventive.	Facilitating trainings as assigned.   	Participating in end of preventive contracts meeting (follows close down protocol)  	This team will be deployed to the provider agency when ACS has significant concerns about the program‚„s safety practices during the process of a program closing or reducing in program size. 	This team responds to systems needs as defined/ identified by internal ACS stakeholders, the Preventive Provider, the Families and or the Community.  	Conducting case consultations with the preventive staff as needed.  	Managing a portfolio of 5 to 6 provider agencies.  Attending CO-QI improvement plan meetings and program checking meetings for assigned agencies.   	Understanding the Preventive continuum of services which includes evidence based and promising practice models.	Participating in workgroups such as the Link E-Magazine, Racial Equity among other as assigned.  	Participating on special projects as assigned.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</si>
  <si>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a GIS Analyst for the Operations Analysis and Information Systems Division. The selected candidate under general supervision, with some latitude for independent initiative and judgment will perform the following tasks:  Create high quality maps and complex spatial analyses and have the ability to present to a non-technical audience;   Manage and maintain geodatabases;   Create complex queries in MS Access and be able to produce various charts and summarize large datasets using MS Excel;   Performs advanced analyses and prepares reports from the Bureau‚„s ESRI Arc10.x GIS system;   Perform work for the configuration and/or customization of Bureau information systems to accommodate changing business needs and achieve greater efficiency;   Perform analyses work for the gathering, interpreting and processing of GIS data.</t>
  </si>
  <si>
    <t>*NOTE: Candidates will be selected off the Customer Information Representative List Exam #3020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will be required to give their employees sick leave. DCA is charged with enforcement of this law.  DCA is also responsible for enforcement of New York City‚„s Transit Benefits law.  Pursuant to that law, effective January 1, 2016, certain employers will be required to offer their full-time employees the opportunity to use pre-tax earnings to purchase qualified transportation fringe benefits.    As a Customer Service Representative, the prospective candidate will be responsible for the following tasks: 	Under supervision, perform clerical work including routine data processing functions, recording, researching, checking and maintaining records and furnishing information to licensing applicants.	Check records for accuracy of information and for conformity with established policy and procedures.	Perform ordinary mathematical computations while accepting and processing payments.	Provide high-volume customer service to licensing applicants.	Assist applicants with outreach to other city agencies, as well as interagency communication to help resolve issues pertaining to their license.	Answer telephone calls and communicate applicant information.	Attend seminars and/or meetings.	Follow all division and agency policies and procedures.</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</si>
  <si>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approved by a State‚„s Department of Education or a recognized accrediting organization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approved by a State‚„s Department of Education or a recognized accrediting organization.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</si>
  <si>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	Computer literate (MS Word, Excel &amp; Outlook);	Detail oriented;	Professional demeanor;	Strong oral and communication skills;	Organized;	Self-motivated;	Fluency in a language in addition to English a plus;	Respectful and professional demeanor in diverse contexts.</t>
  </si>
  <si>
    <t>For Non-City/External Candidates: Visit the External Applicant NYC Careers site and type ‚Å“Consumer Affairs‚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*NOTE: Candidates will be selected off the Customer Information Representative List Exam #3020</t>
  </si>
  <si>
    <t>SPECIAL NOTE  1.	Selected candidates will be required to provide a DNA sample by swabbing. 2.	This position has been identified as ‚Å“essential.‚ During ALL weather &amp; emergency events, ‚Å“essential‚ positions may require 24-hour availability. 3. Qualified candidates who are not permanent in this title should apply for the upcoming Certified IT Administrator (LAN/WAN) examination. Additional information concerning filing for and taking civil service examinations can be found on the Department of Citywide Administration Services website at www.nyc.gov/html/dcas.   PREFERRED SKILLS 		A current Cisco network certification (CCNA) is required	A minimum of 4 years experience with IP switched/router/based networks. 	Advance knowledge of IP addressing and subnetting, EIGRP routing protocols.	Installation/troubleshooting experience of Cisco hardware/OS software, including 39xx, 38xx, 37xx, 36xx, and 26xx series routers, NexusOs, 65xx, 45xx, 3750 layer 2/3 switches.	Network management systems including CiscoWorks LMS.	Experience in IP network security utilizing Cisco PIX/ASA is a plus.	Experience in Cisco VoIP and/or Wireless LAN are a plus.	Excellent oral and written communication skills.	Experience with Windows Server, VMWare and NetApp.</t>
  </si>
  <si>
    <t>‚ Extensive hands-on experience as an analyst working with budgeting software and business processes. Extensive experience working with planning, process and analysis/reporting tools such as; Oracle, SQL, Crystal Reports, MS Access, Excel. Excellent communication (oral and written), interpersonal, and organizational skills are required. Strong analytical and problem solving skills (i.e. analysis, problem re-creation and very detailed oriented). Demonstrated ability performing project management activities. The candidate should have deep knowledge of the full application development and deployment life cycle processes. Good work task organizational skills and detailed follow-through skills are required to monitor and report on the status of development and to resolve issues that are uncovered. Experience working in a large organization with complex procurement / purchasing processes. Work experience should reflect proven ability in developing and delivering successful enterprise wide applications and in coordinating such deployments. Experience with FMS/3 Accounting or FMS Budgeting is preferred. Also acceptable is experience with any other analogous enterprise wide management solution (e.g., Peoplesoft, SAP, etc).</t>
  </si>
  <si>
    <t>Monday ‚€œ Friday, 9am to 5pm</t>
  </si>
  <si>
    <t>POSITION TITLE Summer Intern-Cares Coordinator     The New York City Department of Probation (DOP) contributes to safer communities by supervising people on probation and fostering opportunities for them to move out of the criminal justice system and into meaningful education, employment, health services, family engagement and community participation. DOP‚„s juvenile operations are located in 6 sites throughout the City and we provide three core services- juvenile intake, pre-sentence investigations, and probation supervision. In summary, DOP ensures that people who enter our system are supervised according to their risk level and receive the support and services they need to abide by the law and be an asset to their communities.  Juvenile Operations serves young people who have been arrested and are between the ages of 7 and 15 at the time of the alleged offense. A young person's disposition may include Probation supervision, which offers him or her a chance to demonstrate an ability to function in the community, in part by making positive behavioral changes and developing better decision-making skills in order to avoid further delinquent activity.  The CARES Unit will organize and implement pro-social activities and programming to all you involved with probation, with a specifically targeted youth that present with risk factors on the YLS with needs for structured leisure time activities.  The activities will aim to expand worldview and experiences of the youth.  CARES is a year round program designed to introduce youth to the culture, arts, recreation, and education of NYC and the surrounding areas. Youth will experience programming that includes a wide array of activities such as interactive dance, fitness and artistic teachings, theatre performances, sporting events and instruction, visits to college campuses, restaurants and museums.  Activities and programming will operate citywide. These activities will expose youth to the world of arts and culture to nurture healthy existences within their communities.    COORDINATOR RESPONSIBILITIESResponsible  for  services delivery   and  program  development by  coordinating  a wide  range  of  positive  activities,  trips  and  lessons  for  all  five boroughs.Design and implement specific programming and curricula for leadership through arts and culture, health and wellness, and recreational activities that promote learningSchedule and maintain a calendar of daily activities including groups, organized games, team sports, free play, field trips and academic enrichment 'Maintain communication with staff when in the fieldDirect, encourage, and provide supervision to youth workers; Monitor and maintain standards of work to ensure appropriate supervision and programming are delivered. Ensure the safety and well-being of the youth by enforcing policies and proceduresBuild strong and positive relationships with youth ages 14-17Be a positive role model; ''lead by example''; encourage educational success and appropriate behavior. Maintain a positive and respectful attitudeAttend any mandatory meetings or orientations on and off-site Convey and enforce safely regulations at all timesCollect and maintain comprehensive, up-to-date, and accurate records, including attendance Prepare weekly reports   Note:  STSJP funding/ Summer CARES Program</t>
  </si>
  <si>
    <t>‚ Plant and cultivate trees, flowers and shrubs. Prepare soil and seed beds.  Grade, sod, weed, mulch and mow lawns. Operate and maintain Parks &amp; Recreation mowing equipment and sprinkler system. Supervise employees and volunteers and instruct them in proper gardening techniques and all aspects of general park maintenance. Maintain records and prepare written reports. Interact with staff and the public in a courteous and professional manner.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</si>
  <si>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Mayor‚„s Office of Operations was established pursuant to the NYC Charter to oversee the daily operations of City agencies, coordinate City initiatives, and assist agencies in improving service quality and delivery. The Office is also responsible for measuring agency performance to provide greater accountability. The Office of Operations is seeking a Manager of Statistical Data.   The successful candidate will serve as a Manager of Statistical Data reporting to the Mayor‚„s Office of Operations Responsibilities will include: 	Build and administer databases to facilitate data analysis on a wide range of subjects	Develop, test, and implement statistical models;	Create data visualizations to communicate complex ideas;	Manage a portfolio of analytical approaches to complex business problems;	Program or customize statistical software and other analytical tools to support the use of data to improve decision-making;	Compile, process, and manage datasets from multiple sources to support analysis;	Prepare senior-level reports for executive management suggesting conclusions, making recommendations for improvement, and supporting evidence-based decisions;	Work alongside agency partners to identify project opportunities, build an analytical community, ensure adoption of analytical tools and processes, and promote standards and best practices when working with data;	Maintain regular communication with the user base of citywide analytical tools about training opportunities, system changes, and new programs;	Manage special projects and initiatives as assigned.  The position‚„s responsibilities include commitment to and compliance with the City s EEO policy.</t>
  </si>
  <si>
    <t>The preferred candidate should possess the following: 	Advanced knowledge of data management and statistical analysis and high level MS Office applications;	Experience which demonstrates a proven record of providing analytical and/or technical assistance for complex, interdisciplinary projects involving multiple stakeholders;	Experience mediating among groups with competing perspectives;	Experience implementing projects that improve operational efficiency;	Flexibility, multi-tasking capability and enthusiastic work ethic;	Strong written and verbal communication skills;	An understanding of urban issues, especially New York City government and current city affairs;	An understanding of New York City‚„s operational agencies;	Ability to think creatively, embrace new approaches and pioneer innovative solutions to intricate problems.</t>
  </si>
  <si>
    <t>OPEN ONLY TO EMPLOYEES WHO ARE CURRENTLY SERVING AS A PERMANENT CLERICAL ASSOCIATE.  OFFICE OF CHIEF MEDICAL EXAMINER CITYWIDE JOB VACANCY NOTICE  Civil Service Title:  Clerical Associate			 Level:  II Title Code No:  10251			 Salary: $26,647 ‚€œ $34,143 Office Title:  Clerical Associate					 Work Location: 421 E. 26th Street, NYC Division/Work Unit:  Records			 Number of Positions: 1 Hours/Shift:  Thirty-five hours over a five day work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Typical tasks include but are not limited to the following: Operates Pitney Bowes mail machine for outgoing mail which require postage and/or additional mail services. Sorts and distributes all interoffice, incoming USPS, Courier and certified mails to various departments within the agency. Retrieve and return case to Municipal Archives Customer service representative Follow up on Subpoenas and  requests for reports Log-in requests for reports in to OCME Case Management application Filing cases and documents pertaining to records department. Other duties as assigned</t>
  </si>
  <si>
    <t>NOTE: This position is open to applicants who took the Open Competitive Contract Specialist exam (#4080) or those who are already permanent in the Contract Specialist title. Please indicate in your cover letter whether you have taken the exam (#4080) or are already permanent in the Contract Specialist title. If you do not include this information in your cover letter, you will not be considered for an interview. Applicants who took an exam will be required to produce a copy of their Order Confirmation Receipt for verification if contacted for an interview. The start date will be Fiscal Year 2017. This means that the two candidates will be interviewed in FY2016, but officially be hired in FY 2017.   The New York City Department of Youth and Community Development (DYCD) invests in a network of community-based organizations and programs to alleviate the effects of poverty and to provide opportunities for New Yorkers and communities to flourish.  DYCD runs a range of services for Runaway and Homeless Youth (RHY) that includes Drop-in Centers, Crisis Shelters, Transitional Independent Living programs, and Street Outreach and Referral Services. DYCD‚„s Runaway and Homeless Youth (RHY) services are designed to protect runaway and homeless youth and reunite them with their families whenever possible. We also offer specialized programming for runaway and homeless pregnant and parenting youth, sexually-exploited youth and Lesbian, Gay, Bisexual, Transgender and Questioning (LGBTQ) youth. We are committed to providing all runaway and homeless young people with the resources they need to get off the streets and stabilize their lives.  DYCD is seeking a Program Manager to help lead its efforts to support CBO‚„s to assist and work with at-risk, homeless, runaway, and vulnerable youth in NYC. Under the supervision of the Deputy Director, RHY the Program Manager will perform the following duties:  Plan, implement, and direct programs related to RHY services by evaluating and researching    program needs, and consulting with key personnel in order to facilitate delivery of services. Utilize and become proficient with DYCD‚„s web-based information technology program    management systems, such as Capricorn, Kiwee, ECMS and CCMS. Conduct monthly site visits at locations in all five boroughs to assess programmatic and    administrative issues, and help improve quality of services. Provide technical assistance and direct work improvement or corrective action for    underperforming contractors by sharing resources to promote program quality Provide technical expertise to contractors in the development stages of their contracts and    contract/budget modifications or amendments. Review and evaluate contract performance reports, as well as agency fiscal documents to    ensure contract compliance.  Create summary reports and statistical and program analyses to inform supervisors and    make recommendations to improve program performance.  Review data submitted by contract agencies by examining forms, records, and other data    insuring that mandates are followed in order to validate proposals. Other duties as assigned</t>
  </si>
  <si>
    <t>‚ Experience or knowledge of at-risk, runaway, homeless, and vulnerable youth or other youth    development programming Background in working with community-based organizations Requires project management skills, ability to prioritize multiple tasks, and meticulous attention    to detail Must possess strong oral and written communication, organizational, and analytical skills Experience with data management information systems Ability to think and act strategically and proactively Proficient in Microsoft Office</t>
  </si>
  <si>
    <t>The Administration for Children‚„s Services (ACS) Office of Child and Family Health (OCFH) delivers direct medical services to children entering foster care and ensures that the physical health care provided is comprehensive and appropriate.  OCFH offers individualized case consultations and training to ACS staff and foster care agencies on a variety of health-related topics.  The office also conducts research and provides clinical expertise in developing health and mental health policies that support best case practice agency wide including Child Welfare Programs, Youth and Family Justice, and Early Care and Education.  The Medical Audit Unit within OCFH reviews foster care medical records and ensures compliance with the established health standards for children in foster care.  The Audit Nurse will be responsible for conducting medical case reviews for all foster care agencies within the 5 boroughs.  Duties will include but not limited to: 	Review medical records at ACS's contracted agencies to ensure compliance with established health care standards for foster care youth.	Liaise with contracted agencies regarding scheduling of reviews.	Assist in the development of corrective action plans for areas identified and ensure that corrective actions are implemented in a timely manner.	Alert key staff on all high priority items and areas in which improvement is needed.	Evaluate the medical operations at voluntary agencies using agency developed tool and scoring methods to determine compliance with all Federal, State, and City regulations and guidelines for the medical services provided to children in foster care.	Work with internal/external medical consultants and key agency staff in identifying training issues and develops training strategies aimed at improving the quality of medical for youth in care.	Identify and screen case reviews for special medical needs.	Assist in the provision of technical assistance to agencies as necessary to implement approved corrective action plans.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</si>
  <si>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Administrative Project Manager (NM) who under direction, with broad scope for the exercise of independent initiative and judgment, serves as the division engineer in charge, reporting directly to the Asset Manager, responsible for providing all engineering support for the Water Treatment Operations North Division. The Administrative Project Manager will supervisor a team consisting of professionals, assistants, and interns responsible for providing engineering technical support for all equipment related to various treatment processes, oversight of services contract development and management, design review of structures of all types, and the examination of plans for the construction, alteration or repair of buildings and equipment under the jurisdiction of Water Treatment Operations North.   In addition:  Candidate will provide engineering support to staff responsible for the integrity of the system operations infrastructure. This includes personnel staff involved in the operation, maintenance and repair of water supply aqueducts, reservoirs, equipment, structures and related appurtenances  Candidate will provide support to manage assets within the computer based maintenance management system  Prepare specifications for maintenance or repair contracts  Review and develop standard operating procedures  Prepare the annual spend plan and manage the budget and payments for the maintenance programs and/or contracts  Assist with planning, design, review and inspections of all contractual work being performed relative to the respective division. Provide construction project management as needed  Initiate Job Order or Capital Contracts. This includes all field investigations  Assist with the Risk Management and Process Safety Management Programs involving DEP‚„s chlorination system. This includes providing technical support, oversight and review of change to the system and evaluating and auditing the chlorination systems‚„ operations relative to RMP/PSM  May represent the agency head in high level conferences and negotiations or perform research or supervise a unit engaged in research on novel and unusual problems which are extraordinary in one or more of the characteristics of size and capital cost, or requirements of professional competence and creativity or major impact on the community and other important projects.  Will be responsible for promoting a workplace free from safety hazards and ensure that employees adhere to and comply with environmental, health and safety (EH&amp;S) laws, rules and regulations.</t>
  </si>
  <si>
    <t>New York State Professional Engineer License  A Driver‚„s License valid in the State of New York</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</si>
  <si>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Environmental Compliance seeks to hire an Administrative Engineer for the MS4 Division, located in Queens, NY.  A new Administrative Engineer position is needed to support the Bureau of Environmental Compliance to develop the Construction and Post Construction stormwater management program and to meet the requirement of the City-wide Municipal Separate Sewer System (MS4).   The new Administrative Engineer position will oversee, with wide latitude, a staff of engineers and inspectors who will review and approve the Storm Water Pollution Prevention Program (SWPPP) plans and will potentially perform inspections during construction and post construction audits.  He/she will participate in the development of a SWPPP, tracking and record retention system. Other responsibilities include working closely with the Department‚„s Legal Counsel to plan and directing development of rules and regulations to control storm water and attending meetings with State Regulators, other City Agencies and other DEP Bureaus, as required. In addition, he/she will administer, manage and coordinate contract(s) that will be needed for the reviews and/or inspections.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</si>
  <si>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similar to the ‚Å“Pre-Sales Engineer‚ role in the private sector. The Customer Technology Liaison (CTL) works closely with the Agency Relationship Managers (ARMs) to ensure that complex IT service requests include the technical details, business analysis and scope that accurately address customer needs, and fit within the range services DoITT offers. Customer agency requests may include network, infrastructure, hosted applications and software development. The work entails direct communication with technical staff at DoITT and the customer agencies.  The CTL will work closely with DoITT technical teams to gather the background information needed to define a technical solution and will guide the customer through DoITT project intake process. Where appropriate, the CTL recommend additional resources the customer will need, including infrastructure and staffing.   The successful candidate will serve as a Customer Technology Liaison reporting to the Agency Relationship Management unit within the Office of the Chief of Staff.  Responsibilities will include:	Work with agency clients to define how the components of the business applications relate to each other, and how the shared technology services will support the client business area; 	Proactively assist customers in scoping the technical solution required to address customer requirements, assesses customers‚„ met and unmet needs, and recommends solutions that optimize value for both the customer and the City; 	Work with agency project managers and business owners to obtain buy-in for application and technology architecture decisions; 	Collaborate with Agency Relationship, engineering, and technical support resources to ensure proposed services include technical solutions that accurately address customer needs, and are appropriately supported by key customer technical decision-makers;	Address client concerns and escalate all project issues appropriately and manage them to resolution;	Gain customer acceptance by explaining or demonstrating cost reductions and operations improvements;	Provide technical assistance and product education before and during the intake process;	Produce service support material for other members of the Agency Relations team;	Contributes to DoITT effectiveness by identifying short-term and long-range issues that must be addressed; providing information and commentary pertinent to technical solutioniong; recommending options and courses of action to client;	Make recommendations on aligning solutions to City and agency strategic roadmaps;	Perform special technology projects and initiatives as assigned.</t>
  </si>
  <si>
    <t>The Mental Hygiene Division of the New York City Department of Health and Mental Hygiene (DOHMH) is responsible for policy, programs and provider oversight related to mental health; alcohol and drug use and developmental delays and disabilities.  The Office of the Executive Deputy Commissioner Provider‚„s leadership and coordination across all bureaus and offices, including   The Office of the Criminal Justice Special Advisor is charged with reducing the intersection of individuals with behavioral health issues and the criminal justice system.      The Office of the Criminal Justice Special Advisor seeks a qualified supervisory clinician to join a new DOHMH and New York City Police Department (NYPD) project, a Mental Health Unit (MHU) which employs law enforcement/clinical co-response teams to find solutions for individuals with mental illness and co-occurring disorders whose inability to engage with services places them at increased risk to themselves and/or the community.       The Office of the Criminal Justice Special Advisor seeks one (1) Co-Response Supervisor to join a joint DOHMH/ New York City Police Department (NYPD) initiative, the Mental Health Unit (MHU), which consist of law enforcement and clinical professionals finding  solutions for individuals with mental illness and co-occurring disorders whose inability to engage with services places them and/or the community at risk.  The individual will:  -	Co-lead, with an NYPD manager(s), the Unit‚„s operations.  -	Oversee the Units clinical matters.  -	Liaise with other City agencies and manage external affairs.  -	Assist in the development of Unit policies and protocols; modify as needed.  -	Track performance, outcomes and create reports.  -	Collaborate with DOHMH management and partner agencies to integrate the Unit services into other initiatives, particularly the Departments of Homeless Services.  -	Perform outreach and participate in public events as needed.  -	Perform other duties, as assigned.</t>
  </si>
  <si>
    <t>-	3 years direct clinical and administrative supervision experience with highly vulnerable populations, particularly the homeless and people with health, mental health, and substance abuse issues.    -	Strong understanding of the intersection of NYC‚„s criminal justice and behavioral health systems.     -	Demonstrated knowledge and  experience with best practices around violence risk identification and management, engagement of hard to reach clients, harm reduction, motivational interviewing and, non-violent crisis intervention techniques.     -	Strong Project Management &amp; Program Start-up skills   -	Good problem solving skills, highly motivated and ability to coordinate multiple projects/tasks   -	Strong communication &amp; public speaking skills  -	Proficiency in Microsoft suite.</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</si>
  <si>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</si>
  <si>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Under the direct supervision of the Deputy ACCO for Competitive Sealed Bids Contracts, the selected candidates will manage all aspects of the DDC‚„s procurement process for construction contracts governed by the City Procurement Policy Board (PPB) rules. Specifically, a significant portion of the portfolio of contracts to be managed are bids that are processed from bid advertisement to contract registration. Responsibilities include but are not limited to: supervision of staff; determining vendor responsibility; determination of responsiveness; and processing tasks in the City Financial Management System (FMS), Automated Procurement Tracking system (APT), the City Comptroller‚„s Office, and, other database systems necessary to the contracting process. In addition, the incumbent will participate in meetings and telephone discussions with vendors in order to coordinate receipt of paperwork necessary for progressing the procurement award; and will request and monitor approval of procurement actions from other oversight agencies, including the Mayor‚„s Office of Contract Services, Department of Investigation, Department of Finance, and the Department of Small Business Services. Related functions to be managed include supervision of entry of insurance data into the Paylog and/or other PC-based tracking systems; reviewing insurance documents for accuracy; researching and responding to FOIL requests from Legal Division.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</si>
  <si>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that 1 million people in Upstate New York, and we collect and treat an average of 1.3 billion gallons of wastewater per day. Working within BWSO, Capital Program Management, under administrative direction of the Chief, Linear Capital Program Management, the Engineer-In-Charge of Linear Capital Program Management will supervise a staff in the preparation of multiple complex capital water and sewer projects within the five Boroughs of NYC.  Overall, Linear Capital Program Management is responsible for over 300 projects worth approximately $4.5 billion in the ten year plan.  The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City‚„s sewer and water system in accordance with the drainage plan and trunk main master plan, respectively.  Reconstructing and replacing defective sewers and aged water mains in accordance with the Bureau‚„s standards and requirements. 3)	Reviewing contract plans, specifications, and estimates to ensure they are in conformance with DEP‚„s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City‚„s infrastructure.  Directing an engineering staff in the management of in-depth research required to obtain critical data and conduct analysis and make recommendations for corrective measures.</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</si>
  <si>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</si>
  <si>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NYC Department of Finance (DOF) is responsible for administering the tax revenue laws of the city fairly, efficiently, and transparently to instill public confidence and encourage compliance while providing exceptional customer service.  The Taxpayer Advocate‚„s office is an independent office within the Department of Finance that serves as the voice of all taxpayers, assisting taxpayers with problems that meet the Taxpayer Advocate criteria, to identify systemic problems and to prepare a report of activities to the Commissioner of Finance. The Taxpayer Advocate reports directly to the Commissioner of Finance.  The office is seeking an experienced candidate to serve as the Special Counsel for the Office of the Taxpayer Advocate. The Special Counsel will serve as an in-house legal advisor and will be is responsible for researching substantive and procedural legal issues affecting New York City business income and excise taxpayers and property owners with a strong emphasis on exemptions, abatements, collections, FOIL and Tax Secrecy issues.  Reporting directly to the Taxpayer Advocate, the Special Counsel will have wide latitude for independent judgment, actions and decisions. Responsibilities include, but are not limited to, the following:  Performing legal research and drafting legal memoranda, legal responses, policy statements,   and other documents as needed. Reviewing, analyzing and drafting legislation, policies, regulations and statutes. Providing legal counsel to Case Advocates. Participating in and reviewing projects and reports. Representing the Taxpayer Advocate at administrative hearings and other forums as required. Advising the Taxpayer Advocate on legislative recommendations. Representing the Taxpayer Advocate at professional and advocacy organization meetings,   City Council hearings and/or Council Member meetings, Borough President meetings, and   outreach events administered by the Department of Finance as required.</t>
  </si>
  <si>
    <t>‚ Strong knowledge of substantive and procedural legal issues arising in connection with    advocating for taxpayers, mediating, resolving, or litigating tax matters, or engaging in conflict    resolution and mediation. Strong knowledge of New York City Business, Income and Property taxes. Strong knowledge of administrative tax practices and procedures. Ability to work collaboratively with agency officials and members of the public to forge solutions    and mediate between different, and often competing, perspectives. Superior analytical and organizational skills. Excellent communication skills. Excellent writing skills.</t>
  </si>
  <si>
    <t>.The Deputy Director for Child Welfare Management Reporting will report to the Director of the Management and Outcome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Mayor‚„s Management Report, ACS FLASH, ACS Strategic Management Report, Community Data Profiles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	Lead the development, production, and distribution of management and ad hoc reports in a timely manner. This will include drafting comprehensive reports and/or summary write-ups and graphic summaries of key issues and findings. 	Serve as key data manager for Interdisciplinary ChildStat and Child Protection Continuous Quality Improvement.	Lead the development of a data visualization approaches and GIS resources in support of the  Division‚„s data analysis and reporting	Provide data analysis support to other units within the Division of Policy Planning and Measurement and other ACS units, as needed	Supervise a team of 3 to 5 management report analysts.</t>
  </si>
  <si>
    <t>Critical to this position is strong analytical thinking, data visualization and written communication skills. Ability to work on multiple projects effectively and efficiently, both independently and collaboratively with a team. The preferred candidate should possess: (1) experience conducting descriptive and multivariate statistical analyses using large administrative databases; (2) proficiency with Oracle SQL and SPSS; (3) proficiency using ArcGIS and data visualization software; A Master‚„s degree in the social sciences or related field and background in child welfare policy and operations is strongly preferred.</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</si>
  <si>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is seeking a self-motivated candidate to conduct confidential investigations on New York City employees to help determine if they are suited to serve the public trust. The Investigator‚„s responsibilities include, but are not limited to: interviewing City employees in sensitive positions, reviewing and verifying documentation, managing and expediting a high volume caseload, and preparing fact finding reports.</t>
  </si>
  <si>
    <t>NYC Department of Finance (DOF) is responsible for administering the tax revenue laws of the city fairly, efficiently, and transparently to instill public confidence and encourage compliance while providing exceptional customer service.  The Citywide Payments &amp; Receivables Services (CPRS) Division is charged with facilitating customer enhanced services, best practices, and administrative savings across the City for all payment-related activity. The Division, with ongoing support from the agency's IT staff, has developed a Data Repository to consolidate receivables and payments data and facilitate interfacing between more than 30 disparate agencies‚„ legacy systems and the City‚„s payment processor or other relevant partners. The Division also works with various outside partners to provide different payment services to agencies, all of which have different products that need to be related to the Repository, partner agency systems, and the City‚„s data needs in order to perform related business and reconciliation functions. CPRS seeks a dynamic, experienced business analyst to support its reconciliation products and services.  Responsibilities will include, but not be limited, to the following: Tracking progress and providing updates to CPRS senior management and member    agencies on all new and existing CPRS reconciliation product offerings, including status of    procurement, solution design and initial implementation with pilot agencies. Training the CPRS implementations team on new reconciliation products and processes for    extending rollout to additional agencies. Conducting interviews to understand agency business reconciliation requirements and    process workflows that involve the City‚„s bank accounts, general ledger, vendor payment    systems and agency source systems. Translating business requirements to system design and producing relevant artifacts as    required by project standards. Supporting application development by coordinating with agency clients, vendors, and DOF    Information Technology (FIT) to clarify business requirements and resolve issues. Assisting agencies to develop or revise operational procedures to support the system when it    goes live.   Providing production support to the reconciliation unit and agencies to help support the    effective reconciliation of accounts and accurate reporting of revenue. Collaborating with the business owners/stakeholders and technical teams to identify and    document detailed functional, non-functional and technical requirements, process flows, and    data sources. Providing support to other projects and tasks at any given time, many of which require multi-    divisional or multi-agency coordination.</t>
  </si>
  <si>
    <t>‚ Strong technical foundation with the ability to understand various users‚„ requirements and    translate those needs into system requirements or design documents. Excellent verbal and written communication skills (writing sample may be requested). Demonstrated experience with production of relevant artifacts with a preference given to    experience with producing documentation for accounting or reconciliation systems (e.g.    business process documents, activity diagrams and requirements documentation) with    exceptional detail orientation (samples may be requested). Experience with payment processing, NYC Government, and/or security, compliance and audit    programs a strong plus. Knowledge of public or private sector accounting or reconciliation business processes. Experience with web services and client-facing web applications a strong plus. Proficiency in Microsoft tools including advanced knowledge in Excel, Visio and MS Project    (sample output may be requested). Experience balancing many tasks and prioritizing them in a fast-paced environment. Demonstrated critical thinking ability, analytical and problem solving skills, and willingness to    learn.</t>
  </si>
  <si>
    <t>The Child Welfare City Research Scientist will join the Office of Research and will work on a variety of projects that involve the application of sophisticated analytic techniques in order to understand and assess the child welfare system‚„s performance in critical areas. The candidate will be required to work in a team, but will also have the opportunity to work independently and demonstrate initiative to lead and design new projects. Individuals with strong technical and analytical experience working with complex relational databases and knowledge of NYS child welfare systems are encouraged to apply.  Key responsibilities include: 	Write SQL to query data from Oracle databases 	Coordinate and perform data matches with datasets from external agencies 	Perform statistical analyses using individual or case level data on child welfare related subject matters	Draft summary write-ups to document the insights gathered from the analyses	Provide data analysis support to other units within the Division of Policy Planning and Measurement and other ACS units, as needed</t>
  </si>
  <si>
    <t>The New York City Department of Housing Preservation and Development (HPD) is the largest municipal housing preservation and development agency in the nation. The agency's mission is to promote quality housing and diverse, thriving neighborhoods for New Yorkers through loan and development programs for new affordable housing, preservation of the affordability of existing housing stock, enforcement of housing quality standards, and educational programs for tenants and building owners.  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HPD is recruiting qualified individuals for the position of Housing Inspector in the Division of Code Enforcement.   Under direct supervision, Housing Inspectors are responsible for:  Performing technical work in the inspection of dwellings and other structures for the enforcement of the Multiple Dwelling Law, Housing Maintenance Code and other related laws, rules and regulations that govern occupancy, safety and sanitary conditions of such dwellings and structures; performing related work.  Responding to complaints filed with 311 (City‚„s Citizen Service Center) regarding lack of essential services such as heat and water and housing maintenance problems such as leaks, vermin, and broken plaster.  Preparing written reports of inspections and/or entering related data into computer system.  Performing work related to lead based paint assessments and the use of XRF equipment and other related tools.</t>
  </si>
  <si>
    <t>The ability to speak and read in more than one language.  Must have and maintain a valid NYS driver‚„s license.  Candidates must be proficient in most Microsoft applications.     Note:  Candidates will be trained as an EPA Certified Lead Inspector  within 4 months of employment.  Candidates may be assigned to any of the five boroughs, and may be scheduled to work evenings and weekends.</t>
  </si>
  <si>
    <t>The newly created Center for Health Equity (CHE)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The Business Systems Manager will report to the Senior Director of Policy, Planning and Performance and provide strategic direction and support of all database systems within the CHE. Working closely with the DOHMH‚„s IT Division, the Business Systems Manager will develop and support a broad portfolio of systems in order to meet the needs of the CHE. The ideal candidate for this position will also collaborate with CHE leadership to continuously improve systems and processes that fall within the range of their responsibilities.   Responsibilities: -	Develop strategy and vision for the effective use of information technology and systems.  -	Work collaboratively with CHE leadership in order to meet their business (database system) needs, while complying with the strategic vision of CHE‚„s  information technology system.  -	Analyze the needs of CHE in order to support and design operational strategies for software and systems including designing, implmenting and maintain a performance measurement system that allows routine reporting to CHE Senior Leadership.  -	Analyze current data management processes, systems, applications, performance indicators, and best practices in order to determine the optimal business processes, driving value through the organization.  -	Develop and maintain software to meet the needs of CHE sites and units, which include SQL, Access, Excel and CRM (Salesforce).  -	Design system reports and dashboards for various user groups in Salesforce.  -	Manage enhancements to databases in coordination with DOHMH IT.  -	Project manager all new CHE data management projects working in close coordination with DOHMH IT.  -	Provide ongoing databases technical assistance to CHE staff including developing and conducting staff training and training materials as needed.  -	Define, develop, and manage process improvement implementations to support the objectives CHE‚„s IT strategy. -	Communicate regularly with staff to increase staff awareness and engagement with new systems around data management for the Center for Health Equity.  -	Support new data management initiatives as directed by CHE Senior Leadership.</t>
  </si>
  <si>
    <t>Professional/Vendor Certification, Education and Experience Requirements: By the last day of the Application Period you must have current professional/vendor certifications.  In addition, by the last day of the Application Period, you must have one of the following:  1. A masters degree in computer science or a related computer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database administration and development experience, including Database Administration, Data Modeling and Database Design,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‚Å“1‚ above; OR  3. A four-year high school diploma or its educational equivalent approved by a State‚„s Department of Education or a recognized accrediting organization AND 24 months of satisfactory full-time (not classroom based) specialized experience as described in ‚Å“1‚ above plus 48 months of information technology experience as described in the IT Task Inventory *; OR  4. A satisfactory combination of education and experience which is equivalent to ‚Å“3‚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‚Å“2,‚ ‚Å“3‚ or ‚Å“4,‚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‚Å“1‚ above.    *IT Task Inventory: When you are online, you may read the tasks in the IT Task Inventory by clicking on the Task Inventory button above the online Notice of Examination. Read the Task Inventory carefully to make sure that you have the work experience to meet the minimum qualification requirements.</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</si>
  <si>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</si>
  <si>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Strong quantitative and qualitative analytic skills, including experience with programming, data    analysis, statistical sampling and data mining. Proficiency in SAS. Experience using property tax assessment, taxation, exemption, abatement, and related data. Experience with building regression models. Excellent writing, proofreading, and editing skills. Experience writing SQL pulls against large tables and developing complex joins across multiple    tables.</t>
  </si>
  <si>
    <t>The Division of Preservation Finance seeks a Project Manager for the Participation Loan Program (PLP).  The Division of Preservation Finance administers multiple loan programs including the Multifamily Housing Rehabilitation Program, the PLP Loan program, the HUD Multifamily Loan Program, the Green Housing Preservation Program and the LIHTC Portfolio Preservation (Year 15) Program. These programs facilitate the rehabilitation of privately-owned multifamily buildings throughout New York City.  This position reports to the Director of the Participation Loan Program (PLP) within HPD‚„s Division of Preservation Finance. The program was created to provide low-interest loans to private residential building owners for the moderate or substantial rehabilitation of housing for low-to-moderate income households.  As part of a public/private partnership, the program operates in conjunction with a group of pre-qualified participating lenders and provides second mortgages in the form of City Capital or Federal HOME funds. Combined with bank or tax-exempt bond financing, the blended financing cost is below the market rate.  The program also seeks to identify, monitor and create a pipeline comprised of properties that are showing signs of financial and physical distress including residential properties that are in foreclosure or mortgage default where there is an opportunity for a new qualified purchaser to purchase the debt and/ or the deed.   The Project Manager will be responsible for managing the intake, assessment, and underwriting of projects receiving Participation Loans, including project management through construction loan closings. He or she will also assist in monitoring construction progress through completion and loan conversion. Primary responsibilities will include but will not be limited to:  Evaluating projects and developer capacity;Reviewing and analyzing mortgage notes, regulatory agreements and other related documents requiring understanding and applying of complex regulations;Performing detailed financial analyses and underwriting; Reviewing legal documents and coordinating loan closings with other HPD divisions and programs; Ensuring timely completion of  PLP transactions; Overseeing construction requisition processes and, coordinating with construction monitoring staff during construction;Engaging in programmatic policy discussions;Preparing statistical and tracking reports and working on other special projects as needed.</t>
  </si>
  <si>
    <t>The Research and Evaluation Unit in the HIV Prevention Program, Bureau of HIV/AIDS Prevention and Control has an opening for a City Research Scientist II to serve as ‚€œa Data Analyst. Under the lead of the Senior Analyst and Unit Director and in collaboration with other Unit, Program and Bureau staff, the Data Analyst will be responsible for the maintenance and management of the data related to the Bureau‚„s contracted Prevention programs and support the Bureau‚„s evaluation and research of these programs.  Duties will include, but not be limited to:  -	Independently, and in collaboration with Senior Data Analyst, identify problems within BHIV data system (eSHARE) conduct detailed and thorough investigations as needed.  -	Update eSHARE specification documentation and ensure proper implementation of any eSHARE changes/refinements.   -	Provide feedback on the execution of eSHARE specifications/refinements and thoroughly test all changes and new releases.  -	Create, enhance, and maintain ‚Ëœcanned‚„ eSHARE reports and ad hoc reports for use by management and staff.   -	Analyze HIV Prevention program data to guide planning, reporting and programmatic needs.  -	Clean, maintain and analyze eSHARE data using analytic software packages (SAS or STATA) to guide planning, reporting and programmatic TA.  -	Fulfill data requests from Prevention Program and Bureau staff in a timely manner.  -	Build staff-use and query-able datasets, data dictionaries, and cross-walks.  -	Understand all data reporting requirements and all program monitoring requirements of the Prevention Program, and ensure all reporting requirements are met in an accurate, timely fashion.  -	Assist Senior Data Analyst in identifying other data sources that can be tapped for merges and comparisons with datasets generated from the new data system, and implementing those analyses for validation checking of the new system.  -	Participate in the development and execution of evaluation plans.   -	Produce reports, presentations and papers for dissemination.  -	Participate in meetings and assignments of the Data Systems Workgroup and represent the program on other committees/working groups as appropriate.  -	Compile and map epidemiologic and service data using geographic information systems.</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</si>
  <si>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</si>
  <si>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Department of Correction Training Academy seek candidates to serve as part-time Defensive Tactics Training Instructors. The incumbents will be responsible for the delivery of defensive tactics training to recruit Correction Officers in adherence with the Academy‚„s Correction Officer Recruit training program. The selected candidates will also be responsible for ensuring classes are delivered within the specifications of DOC policies and procedures, NYS DCJS guidelines, and the Municipal Police Training Council established curriculum on the Basic Course for Correction Officers. The instructors will perform appropriate in class assessments to determine whether defensive tactics training programs meet and achieve departmental goals and objectives; provide recommendations on training delivery to the Academy supervisory staff; and perform related duties. Candidates for this position will be expected to pass the cooper standards test for law enforcement professionals, NYS DCJS general topic instructor certification and must pass a physical fitness test at 70% of the cooper standards for the 1.5 mile run, one minute pushups and one minute sit-ups on the first day of class to continue in the course standards.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</si>
  <si>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two civil service Civil Engineer II for the In-House Design (IHD) Division, located in Corona, Queens, NY. BEDC‚„s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BEDC‚„s IHD division, the Tunnel Structural Design (TSD) section is responsible for the design of some of the NYC DEP‚„s largest ‚Å“clean water‚ capital projects including the Water for the Future program.   The NYC DEP is the only public agency in the United States that maintains internal expertise in the design and construction of deep rock tunnels. The TSD Section helps maintain the DEP‚„s proud century-old legacy of designing and managing the construction of all of New York City‚„s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City‚„s water delivery systems. TSD also provides design services during construction (DSDC) and advices and assists other IHD sections with their structural engineering design needs. TSD regularly coordinates with BEDC‚„s other sections, DEP‚„s operating bureaus, and DEP‚„s outside engineering consultants as well.  Under direction, with great latitude for the exercise of independent judgment or action, the selected candidates will perform highly difficult and technically complex work, as an engineering specialist in civil engineering. General duties will include serving as a consultant on major engineering matters, preparing original proposals and reports of a complex nature and serving as the team leader on a project of great technical complexity or with potential impact on agency engineering operations and/or City infrastructure.  Under general direction of the Section Manager the selected candidates will implement capital projects through the design phase by preparing engineering documents including drawings and specifications for large, complex water tunnel projects which are of the highest priority for the agency.  Work shall include preparing said engineering documents for subsurface structures</t>
  </si>
  <si>
    <t>1. Essential Skills: Experienced in the planning, layout, and details of contract drawings, specifications, shop drawing review, and field inspections and investigations.  Experience in shafts and tunnel design is preferred.  2 .Experienced in the application of code requirements and preparation of technical reports, submitting formal design calculations, related design software applications, excellent communication skills and leadership skills, Microsoft Word and Excel applications. Experience drafting in AutoCAD and designing using Finite Element Analysis (FEA) programs such as, but not limited to, STAAD Pro. 3. Experience with design programs STAAD Pro (Bentley), RAM Elements (Bentley), SAFE (CSI), or Phase2 (RocScience) are preferred. 4. A Motor Vehicle Driver‚„s License valid in the state of New York may be required for some assignments.  5.  Ten years of full time experience in Structural Design, with extensive focus on reinforced concrete and steel structures.</t>
  </si>
  <si>
    <t>1. A baccalaureate degree from an accredited college or university, accredited by regional, national, professional or specialized agencies recognized as accrediting bodies by the U.S. Secretary of Education and by the Council for Higher Education Accreditation (CHEA) with a major in foods and nutrition, food service management, food science, or home economics and four years of   full-time satisfactory experience in an institutional, residential, hospital, or community-based program: a) monitoring and assessing or managing all phases of a meal program, or b) providing nutrition counseling or nutrition education. At least two of the four years of experience must have been acquired within the last five years. In addition, at least two years of experience must have been in monitoring and assessing or managing all phases of a meal program in an institutional, residential, hospital, or community-based program; or    2. A master‚„s degree from an accredited college or university, accredited by regional, national, professional or specialized agencies recognized as accrediting bodies by the U.S. Secretary of Education and by the Council for Higher Education Accreditation (CHEA) with a major in foods and nutrition, food service management, food science, or home economics and three years of fulltime  satisfactory experience in an institutional, residential, hospital, or community-based program: a) monitoring and assessing or managing all phases of a meal program, or b) providing nutrition counseling or nutrition education. At least two of the three years of experience must have been acquired within the last five years. In addition, at least two years of experience must have been in monitoring and assessing or managing all phases of a meal program in an institutional, residential, hospital, or community-based program.</t>
  </si>
  <si>
    <t>Geological background from technical engineering courses and field applications and skills especially in earthen and masonry dams, roads and bridges. Experience working with the Federal, State and local regulatory agencies on regulations and requirement for the safety and maintenance of the dams. 	 A Driver‚„s License valid in the State of New York.</t>
  </si>
  <si>
    <t>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will lead coordinated, ground up neighborhood planning studies and advance regulatory changes‚€including mandatory inclusionary housing in newly rezoned areas‚€to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‚€œ cultivating intellectual inspiration, professional development and creativity. Visit our website at www.nyc.gov/planning to access the full listing of job opportunities and to learn more about our great agency.  PLANNING COORDINATION  The mission of the Planning Coordination division includes providing efficient and consistent support for various planning functions inside and outside the Agency, supporting the Executive team in making strategic management decisions, and ensuring the Agency delivers on its charter mandates and a variety of City reporting requirements.  Some specific activities include collection and analysis of the annual Statements of Community District Needs and Community Board Budget Requests; developing and presenting reports on the agency‚„s citywide work program; and, expanding access to DCP planning information, mapping and data resources to other government agencies and the public to support coordinated land use, infrastructure and capital planning initiatives throughout the city.  PLANNING COORDINATION  The mission of the Planning Coordination division includes:	providing support for various planning functions inside and outside the Agency that inform decision making regarding coordinated land use, infrastructure and capital planning initiatives throughout the city 	supporting the Executive team in making strategic management decisions	ensuring the Agency delivers on its charter mandates and a variety of City reporting requirements   Some specific activities include:	collection, analysis and procedural support for the annual Statements of Community District Needs and Community Board Budget Requests	expanding access to DCP planning information, mapping and data resources to other government agencies and the public through DCP‚„s online Community Portal and other avenues 	developing and presenting reports on the agency‚„s citywide work program	preparing Charter-mandated reports including the Mayor‚„s Management Report and Citywide Statement of Needs  OVERVIEW  Planning Coordination is seeking a highly motivated, team oriented candidate to lead special projects that will improve and expand access to DCP planning information, mapping and data resources to other gov</t>
  </si>
  <si>
    <t>‚	Master‚„s Degree	Experience in planning-related project management	Strong organizational, project management and analytical skills	Proficient in Microsoft Word, Excel and PowerPoint	Proficient in Arc GIS and/or data visualization or graphic design software such as Tableau, Indesign or Adobe Photoshop	Excellent written and oral communication and presentation skills</t>
  </si>
  <si>
    <t>TO APPLY: ALL APPLICATIONS MUST BE SUBMITTED THROUGH THE NYC JOBS/ESS WEBSITE   Click on ‚Å“Apply Now‚ at the bottom of the posting   Only applicants under consideration will be contacted.  Appointments are subject to Office of Management and Budget (OMB) approval.  New York City Residency is required for this position.  Authorization to work in the United States is required for this position. Appointments are subject to Office of Management and Budget (OMB) approval.  The candidate selected for this position must be a resident of the City of New York or become a resident within 90 days of appointment.   THE DEPARTMENT OF CITY PLANNING IS AN EQUAL OPPORTUNITY EMPLOYER AND A COPY OF THE EQUAL OPPORTUNITY PROGRAMS IS AVAILABLE IN THE HUMAN CAPITAL DIVISION. THE DEPARTMENT MAKES AVAILABLE ACCOMMODATIONS FOR DISABLED APPLICANTS.</t>
  </si>
  <si>
    <t>The selected candidate will report directly to the Chief of Safety Code Compliance Unit. S/he will interface through all aspects of this position. The Safety Code Compliance Specialist is directly responsible for all aspects of the DDC‚„s safety-related construction programs, including review of safety programs and plans, safety inspections, comprehensive audits, enforcement of DDC construction safety policies/procedures, and local, state and federal codes, specifically OSHA, DOT, DOB and MUTCD. S/he will conduct safety audits and investigations of project construction sites to identify unsafe work conditions that could affect workers or public; provide guidance to project managers and other staff on safety issues; ensure implementation of corrective actions; participate in training programs; issue electronic reports documenting field findings; schedule, document and perform construction safety-related audits; manage safety-related records to ensure compliance with the applicable safety regulations; attend various construction meetings; participate in field emergency response and accident investigations; and effectively present information and while responding to questions from engineers, managers, contractors, and customers.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</si>
  <si>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Administrative Project Manager who under direction, with broad scope for the exercise of independent initiative and judgment, serves as the Engineering Supervisor, reporting directly to the Asset Manager, responsible for providing all engineering support for the Water Treatment South Operations Division. The Project Manager will supervisor a team consisting of professionals, assistants, and interns responsible for providing engineering technical support for all equipment related to various treatment processes, oversight of services, contract development and management, design review of structures of all types, and the examination of plans for the construction, alteration or repair of buildings and equipment under the jurisdiction of Water Treatment Operations South. In addition:  Candidate will provide engineering support to staff responsible for the integrity of the system operations infrastructure. This includes personnel staff involved in the operation, maintenance and repair of water supply aqueducts, reservoirs, equipment, structures and related appurtenances  Candidate will provide support to manage assets within the computer based maintenance management system  Prepare specifications for maintenance or repair contracts  Review and develop standard operating procedures  Prepare the annual spend plan and manage the budget and payments for the maintenance programs and/or contracts  Assist with planning, design, review and inspections of all contractual work being performed relative to the respective division. Provide construction project management as needed  Initiate Job Order or Capital Contracts. This includes all field investigations  Assist with the Risk Management and Process Safety Management Programs involving DEP‚„s chlorination system. This includes providing technical support, oversight and review of change to the system and evaluating and auditing the chlorination systems‚„ operations relative to RMP/PSM  May represent the agency head in high level conferences and negotiations or perform research or supervise a unit engaged in research on novel and unusual problems which are extraordinary in one or more of the characteristics of size and capital cost, or requirements of professional competence and creativity or major impact on the community and other important projects.  Will be responsible for promoting a workplace free from safety hazards and ensure that employees adhere to and comply with environmental, health and safety (EH&amp;S) laws, rules and regulations.</t>
  </si>
  <si>
    <t>New York State Professional Engineer License 			 A Driver‚„s License valid in the State of New York</t>
  </si>
  <si>
    <t>‚ Under general direction of the Director of Survey, supervise a Survey Crew in collecting data to produce topographical maps, calculate boundary and property lines and provide information to enable Computer Aided Drafting to produce various maps for use in support of City projects.  Assist in ensuring that all in-house surveys are completed. Handle various field and office operations related to topography and construction survey needs.  Train new employee, distribute work assignments to Surveyors, update completion schedules and monitor performance.  Report to the Director of Survey on a daily basis and assist with day-to-day operations of the department.  Serve as a liaison for the division and occasionally attend meetings with designers to discuss survey requirements and design needs for each project.  Compile all record information from various agencies and companies such as the Department of Environmental Protection (DEP), Con Edison and Metropolitan Transit Authority (MTA).  Sign and seal the work of other Surveyors and direct staff in determining real property boundaries.  In the absence of the Director, hold meetings with agency staff and other interested parties to ascertain survey needs/objectives. Provide solutions to complex surveying problems.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</si>
  <si>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BEDC‚„s Division of Contract Support provides support to the Bureau in the areas of procurement management, change order processing, CP processing, contract close outs, capital budget management and payment review.  All procurements for BEDC projects, whether for design services, construction management services or construction are initiated through the procurement management team. From initiation through commencement, the procurement management team provides liaison between the Accountable Managers, the ACCO‚„s Office and senior BEDC managers to ensure the timely procurement of contracts as well as providing the highest quality services. The CP and Procurement Specialists interact with all levels of BEDC staff to prepare and process dozens of CPs every year as well as more than a thousand change orders. The staff responds to questions from the Mayor‚„s Office of Management and Budget and the Mayor‚„s Office of Contract Services to ensure the timeliness of both CPs approvals and Change Order registrations. The Payment Review Analysts process the hundreds of payments submitted by contractors and consultants every month as they provide the services in support of the agency‚„s multi-billion dollar budget. Closing out completed contracts and recouping any remaining funds to be used for on-going work is handled by the Close out group. Finally, the Bureau‚„s capital budget is tracked by the Capital Budget staff to ensure that the Bureau has the funds it needs to manage the Agency‚„s capital work.    ****Please Note: Only candidates in the permanent title of Principle Administrative Associate will be considered for this position. ****    The Bureau of Engineering Design &amp; Construction seeks to hire two Civil Service Principle Administrative Associate I for the Contract Support Division, located in LeFrak office in Queens, NY. Under general supervision by the Chief of Contract Services of BEDC, and with wide latitude for independent initiative and judgment, the Procurement Specialists will be responsible for the management and processing of contract change orders for various construction, design, and construction management City contracts. This includes, but is not limited to, requesting allocation of capital/expense funding, obtaining agency approvals, and registration. The Procurement Specialists will also be responsible for initiating, reviewing and processing additional capital/expense budget funding through Certificate to Proceed (CP) approvals. Procurement Specialists will  maintain capital budget thresholds and coordinate additional funding, via the Mayor‚„s Office of Contract Services (MOCS) and Financial Control Board (FCB) requests, to ensure contract encumbrances do not exceed the agency‚„s designated contract funding. The selected candidates will be responsible for reviewing and assessing documents prior to submittal to the Comptroller for registration, which may include remediation of any inquiries or is</t>
  </si>
  <si>
    <t>‚ Strong analytical background Advanced proficiency in Microsoft Office ‚€œ Excel, Access and Project  Strong organizational, writing and communication skills Project Management experience Ability to work under limited supervision and to handle multiple assignments with limited time constraints and detailed oriented  Demonstrates personal initiative, responsibility, leadership and flexibility  Familiar with Financial Management System (FMS)</t>
  </si>
  <si>
    <t>- Ideal candidate must be able to climb ladders and work in confined spaces, work in high altitudes (building roofs) in order to perform water testing.  - Pass medical clearance and FIT testing for wearing proper PPE respirators  - Must complete and pass Agency required trainings and be in compliance with position related certificates and licenses.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</si>
  <si>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Working as part of the Data Management group, the Information Modeler is responsible for managing how information and data relate throughout an organization‚„s business process landscape.  He/she will work with business analysts, senior database administrators and users to:  - Build and extend semantic information models to represent the work of agency program areas.  Implement semantic information models in database design. - Help design data access layer code in the information technology architecture to design reusable data concepts and reusable data delivery. - Insure that information modes and database designs conform to the overall data modeling standards, guidelines, best practices and approved modeling techniques and approaches. - Help maintain an enterprise-level data dictionary, by documenting all entities, their relationships, and all data attributes for the agency. - Coordinate with the project teams and others to ensure that data implementations align with the Enterprise, information architecture, and meet the applicable standards. - Work jointly with the database administrator in developing the data objects and data models to support data services under a service-oriented architecture approach.</t>
  </si>
  <si>
    <t>Technical Services maintains and repairs Parks &amp; Recreation facilities including swimming pools, ice rinks and tennis courts. It also oversees the repairs of sewers and asphalt surfacing, as well as comfort station, pool, recreation center, and roof requirements contracts.   Under general supervision, perform construction management work and/or initiate and supervise work in the construction field including overseeing rehabilitation projects, or assisting in overseeing routine reconstruction projects; perform difficult technical work in determining the need for and feasibility of construction work; oversee private contractors/vendors carrying out new construction, rehabilitation, repairs, alterations and/or structural maintenance work.  Inspect buildings, structures and grounds at regular intervals to ascertain rehabilitation/maintenance needs with regard to construction, equipment and materials; identify problems in construction and seek their resolution. Determine the work required and method(s) to be utilized; recommend priorities; monitor work in progress by staff and/or by contractors; report all hazardous conditions.  Review, approve and/or recommend change orders on routine, new, or major construction projects.  Prepare change order packages, including an engineer‚„s estimate. Ensure that contractors adhere to plans and specifications. Identify and resolve field condition issues. Review, research and advise solutions with Capital Management team regarding contractors‚„ dispute claims. Assist in the monitoring of various contract administrative requirements. Write daily and weekly construction project reports and keep calculation book. Prepare cost projections.  Correspond with contractors and clarify construction issues. Review and approve contractor‚„s payment requisitions.  Schedule and run meetings; keep accurate records and write reports.  Work with Architects or Engineers of record regarding change orders, interpretation of documents, shop drawing approvals and other architectural and engineering related issues.</t>
  </si>
  <si>
    <t>Manhattan Community Board 8 is a small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The ideal candidate   should enjoy interacting with people on a daily basis, be able to adapt to change in a fast-paced environment, enjoy being part of a team and be passionate about public service and helping others. As a staff member, the Community Associate‚„s responsibilities include but not limited to:   PRIMARY RESPONSIBLITES:	Supervise staff and assist in the administration of the Board Office at the direction of the District Manager	Responding to and resolving constituent service requests, working with government agencies, offices of elected officials, community organizations, residents &amp; businesses	Representing CB 8 at meetings, conducting community outreach, promoting government services, organizing events, providing summaries of key issues and recommendations	Working on projects that advance district service and quality of life goals, providing status reports and trend analysis	Providing administrative support for Board members and the Board	Attending monthly Land Use and Full Board meetings	Attendance at evening meetings required	Other duties assigned by District Manager</t>
  </si>
  <si>
    <t>PREFERRED/QUALIFICATIONS/SKILLS/EXPERIENCE 	Bachelor‚„s Degree	Experience or demonstrated interest in government, public policy, and urban affairs	Experience in research and / or community development 	Excellent written and verbal communications skills	Excellent computer and web skills 	Experience with social media  	Excellent organizational, analytical and critical thinking skills 	Experience in working with community groups or small teams	Detailed oriented	Knowledge of Land Use and Zoning regulations</t>
  </si>
  <si>
    <t>Interested candidates must do the following to apply: 	Submit an appropriate  cover letter and resume in a Microsoft Word or PDF format to: info@cb8m.com  with ‚Å“Community Associate‚ in the subject line AND  apply for position on the NYC Careers Website:  	City Employees may apply by going to Employee Self Service (ESS) http://cityshare.nycnet/ess, Click on Recruiting Activities/Careers and search for Job ID# 239043 	Non-City Applicants may apply by going to www.nyc.gov/careers/search and search for Job ID# 239043  Only candidates being considered will be contacted</t>
  </si>
  <si>
    <t>‚	This position is only open to current City employees who are permanent in the title of Associate Staff Analyst.  	Knowledge of citywide systems such as Payroll Management System (PMS), New York City Automated Personnel System (NYCAPS), City Human Resource Management System (CHRMS).	Exceptional attention to detail. 	Ability to interface with users, stakeholders and management utilizing excellent written and verbal communications skills.	Ability to meet strict deadlines and handle multiple tasks concurrently.	Excellent analytical, organizational, data presentation and interpersonal skills.</t>
  </si>
  <si>
    <t>Under the direction of the ACOO and Deputy ACCO of Procurement, Planning and Reporting, with wide latitude for the exercise of judgment, the candidate recruited will serve as Director. The procurement portfolio includes all procurement actions, compliance, tracking and reporting associated with the Build it Back program. Responsibilities include but are not limited to direct supervision of the staff overseeing: the review of applications for inclusion on the program‚„s Pre-qualified lists; subcontractor approval requests; and compliance with various laws, rules and regulations including, but not limited to NYS Labor Law, Project Labor Agreement, MWBE requirements, Section 3 and local hiring requirements. S/he will manage the development of tracking systems to allow for efficient and prompt reporting on solicitations, awards and other compliance and performance metrics; ensure that files and documents are properly maintained for audit and grant reimbursement purposes. Providing guidance and support to senior Build it Back program staff and its consultants and contractors, in the review of solicitation and award materials, as well as procurement strategy; and provide oversight and timely approvals and data entry of the procurements and associated documents to ensure that the City obtains fair prices, high quality and timely delivery of essential construction and construction related services, while safeguarding the integrity of the procurement process.  The successful candidate will coordinate contract procurement processes with oversight agencies including the Mayor's Office of Contract Services (MOCS), the Division of Labor Services (DLS) within the Department of Small Business Services, the Department of Investigation (DOI), and the Department of Finance (DOF); participate in meetings and telephone discussions in order to coordinate receipt of paperwork necessary for progressing the procurement action and request and monitor approval of procurement actions from other oversight agencies, and provide assistance to the ACCO and Deputy ACCO as requested.   *This is a grant-funded position that may only have tenure of up to eighteen months.*</t>
  </si>
  <si>
    <t>The Agency Program Assistance (APA) Unit is responsible for monitoring program performance and providing improvement guidance to Children's Services‚„ contracted preventive and foster care provider agencies in the interest of improved outcomes for children and families. As part of a team, the Performance Monitor will be responsible for monitoring the ongoing performance of provider agencies. Specific duties will include: 	Utilize performance indicators and data concerning service delivery in preventive or foster care programs to identify program-specific and systemic strengths and weaknesses.	Develop written performance reports, including performance composites or profiles.	Conduct performance reviews of electronic and original case records. 	Gather qualitative data to assess the performance of provider agencies by conducting site visits and foster parent home visits, reviewing records and conducting surveys and interviews concerning service quality.	Compile and analyze performance data and feedback and consult with Supervising Performance Monitors.	Monitor provider agency improvement efforts and utilize a broad range of accountability tools.	Conduct informative and educational meetings with provider agencies to discuss performance and findings.	Perform other related duties as required.</t>
  </si>
  <si>
    <t>1. A master‚„s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‚Å“1''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‚Å“1'' above.</t>
  </si>
  <si>
    <t>Reporting to the Training Supervisor the Trainer will be devoted primarily to providing staff with skills and knowledge of quality child welfare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The Trainer should be a champion of strength based practice and training, and knowledgeable on current NYC child welfare practice and policy.	Supervising and coaching of new and seasoned agency staff.	 Expertise in competencies for child welfare practice and the ability to coach and develop staff.	Collaborate in all aspects of the training departments work: including scheduling, administrative tasks and quality improvement.	Have significant experience in training various components of the CW Core Training Program.	Being able to model skills, and provide evaluative and developmental feedback to participants.	Work closely with ACS‚„, DYFJ and Close To Home to develop, coordinate and implement training for frontline staff and supervisors.	Participate in assignments as needed and attend trainings and meetings as indicated.</t>
  </si>
  <si>
    <t>**OPEN TO PERMANENT CLERICAL ASSOCIATES ONLY. YOU MUST CLEARLY STATE YOUR CIVIL SERVICE STATUS ON YOUR RESUME OR COVER LETTER.  ALL OTHER RESUMES WILL NOT BE CONSIDERED.  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treatment, rehabilitation, housing, case management, advocacy, and Assisted Outpatient Treatment programs. Bureau staff is responsible for managing the development, implementation, and oversight of ongoing and new contracted mental health programs in order to ensure full access to quality, community-integrated, recovery focused care for all residents.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Additionally, the AOT program is responsible for management and oversight of the Citywide Assistance with Transportation Team (CAT). The CAT team is responsible for coordinating the involuntary transport of court mandated individuals who do not adhere with their mental health treatment plans.  Reporting to the CAT Team Director, the individual will be responsible for coordinating and managing overall support activities for the CAT Director and CAT Clinicians as well as providing technical support to the AOT staff and community providers.      You will:  --	Respond to removal request e-mails.  --	Review removal packet for legality (ensure all components are present).  --     Send ‚Å“removal correction e-mails‚ to the staff as needed.    --	Maintain the CAT log.   --	Maintain the CAT calendar.  --	Set up ‚Å“initial screen‚ for the clinician‚„s progress notes.  --	Answer the telephone.  --	Keep electronic files of all removals.  --	Send Operation Sheet to the Sheriff at the end of the day for next day removals.  --	Close out cancelled and expired cases and save them into the electronic file.</t>
  </si>
  <si>
    <t>The City of New York Department Of Sanitation‚„s Bureau of Information Technology (BIT) is responsible for the data processing functions and operations of systems that provide operational, analytical and managerial support functions, as well as IT resource management, for DSNY.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BIT is seeking a Field/Desktop Technician, able to support and troubleshoot desktop support-related issues in a fast-paced, large public sector organization. In this role, the Field/Desktop Technician will travel and work at the 70+ DSNY locations across the 5 boroughs and work closely with the Desktop Operations Managers, and key IT management, to provide support for DSNY desktops and related equipment.  This includes the responsibility of all procedures related to identification, prioritization and resolution of incidents, including the monitoring, tracking and coordination of desktop-related tickets. The Field/Desktop Technician is also responsible for assisting the Desktop Managers in planning, designing, and analyzing the organization‚„s Desktop infrastructure while ensuring high levels of availability. Responsibilities include, but are not limited to:   Create and maintain documentation as it relates to desktop configuration, processes, and service records. Help develop, implement and maintain policies, procedures, and associated training plans for desktop usage. Perform onsite analysis, diagnosis, and resolution of complex desktop problems for end users, and recommend and implement corrective solutions, including offsite repair for remote users as needed. Install, configure, test, maintain, monitor, and troubleshoot end-user workstations and related hardware and software in order to deliver required desktop service levels. Assess the need for and implement performance upgrades to PC boxes, including the installation of CPUs, I/O and NIC cards, hard disks, ribbon cables, hard drives, RAM, memory chips, CD-ROMs, etc.  Collaborate with LAN technicians/network administrators to ensure efficient operation of the company‚„s desktop computing environment. Ensure that physical desktop connections (i.e. RJ-45 Ethernet jacks, RJ-11 telephone modem jacks, connectors between PCs and servers, etc.) are in proper working order. Prepare tests and applications for monitoring desktop performance, and then provide performance statistics and reports. Assist in preparing, maintaining, and upholding procedures for logging, reporting, and statistically monitoring desktop operations.</t>
  </si>
  <si>
    <t>Candidate must possess a Registered Nurse license with a minimum of five years of experience in administrative/ program management.  RN with MPH, MBA, or Master‚„s in Health Administration preferred. Experience with foster care and juvenile justice preferred. In addition, the ideal candidate should show proficiency in Word, Excel.</t>
  </si>
  <si>
    <t>The Deputy Medical Director, as a representative of the FDNY Office of Medical Affairs and under the direction of the FDNY‚„s Chief Medical Director, will provide medical and clinical direction for the certified first responders (CFR), emergency medical technicians (EMT), and paramedics (EMT-Ps) of the FDNY and the NYC 911 System.  In addition to borough level clinical oversight, provision of On Line Medical Control, delivery of initial and continuing medical education, clinical research projects, and regular field activities including but not limited to response to specialty and mass casualty incidents, and interaction with field personnel and local hospital clinical and administrative personnel, management and provision of continuous quality improvement initiatives and provision of medical oversight in the 911 system, Quality Assurance and Improvement activities will be one of the incoming physician‚„s main duties. The Deputy Medical Director will be expected to participate in Regional EMS Council (REMSCO) and Regional Emergency Advisory Committee (REMAC) meetings and subcommittee meetings, as well as some State EMS meetings, and provide medical direction of specialty EMS units (Rescue, HazTac) and participate as a member of the FDNY‚„s FEMA NYTF-1 Urban Search and Rescue team.  Completion of other activities at the discretion of the Chief Medical Director and as required by State rules and regulations shall also be required.</t>
  </si>
  <si>
    <t>Strong preference will be given to individuals who have successfully completed a Fellowship in Emergency Medical Services as well as those who hold Board Certification by the American Board of Emergency Medicine in EMS although not mandatory. Additional preference include experience in the areas of clinical research, quality assurance and continuous quality improvement, EMS education, and at least two years of experience as a medical director or assistant medical director for a large urban EMS system; obtain a valid DEA registration, valid driver‚„s license in the State of New York.</t>
  </si>
  <si>
    <t>The Operations Manager is responsible for the day to day management of the assigned secure juvenile detention facility during an assigned tour which includes direct oversight of Group Services, Security, and coordinates all related support services.  Specific duties include:	Manage the overall operation of the assigned tour (7:00 AM-3:00 PM, 3:00 PM-11:00 PM, 11:00 PM-7:00 AM) of the secure detention facility by planning, monitoring, and evaluating the ongoing programs relating to the supervision, conduct and order of the juveniles in care. 	Evaluate current practices and policies around various operational issues that impact on safety and security for staff in all titles and residents within secure detention; assess and evaluate their shift‚„s critical areas where they will formulate policies based on identified operational needs to better manage secure detention. 	Direct facility-specific functions regarding the selection, hiring, transfer, and related duties for Associate Juvenile Counselors, Juvenile Counselors, Supervising Special Officers, and Special Officers, working closely with the Executive Director of Compliance and Control and collaborating with ACS Personnel Administration as required. Collaborate with Labor Relations regarding labor/management issues and the impact of new policies and procedures with regard to collective bargaining. 	Manage the facility security operations to ensure the proper care, safety, and security of the residents and monitor the resident census. 	Manage and coordinate the programs including administrative duties relating to fiscal, personnel, food services, property management, plant management, and housekeeping of the secure facility. 	Coordinate program services including education, recreation, medical, and social services to ensure that programs are implemented to meet the needs of the residents. 	Conduct individual and group conferences with staff concerning the interpretation and implementation of agency policies and procedures, including techniques to be used in addressing behavioral and adjustment issues, and develop staffs‚„ skills in observing, recording, and addressing these issues. 	Manage staff scheduling and deployment with special attention to the use of overtime and absenteeism. 	Conduct investigations of child abuse allegations, critical incidents, and suicide attempts which occur while on duty which includes conducting interviews, viewing videos, preparing managerial reports and submitting corrective action plans to the Executive Director within 24 hours of occurrence. 	Establish and maintain a managerial system of control to ensure effective program operations. 	Serves as a liaison with court administrators, as well as federal, state, and city regulatory agencies. 	Provide coverage for facility operations in the absence of the Director of Operations. 	Oversee, monitor, and resolve Citytime related issues.  Note: Shift managers may be assigned to work based on the operational needs of the facility and will include holidays and weekends.</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</si>
  <si>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**ADDITIONAL NOTE:  MINIMUM QUALIFICATION REQUIREMENTS   **Must be able to perform the physical tasks of the job.</t>
  </si>
  <si>
    <t>Experience with wastewater treatment regulations, wastewater unit operations, wastewater regulatory review process, collection and conveyance systems including pump stations and force mains, environmental regulations, construction cost estimating, project management, hydrologic and hydraulic modeling, on-site soil identification. 	 Experience with GIS applications, Microsoft Word, Excel, Access, PowerPoint, and Outlook.  Good communications skills.   A Driver‚„s License valid in the State of New York.</t>
  </si>
  <si>
    <t>NOTE: This position is open to applicants who took the Open Competitive Associate Contract Specialist Exam #5000, the Promotional Associate Contract Specialist Exam #5506 or those who are already permanent in the Associate Contract Specialist title. Please indicate in your cover letter whether you have taken this exam or are already permanent in the Associate Contract Specialist title. If you do not include this information in your cover letter, you will not be considered for an interview. Applicants who took an exam will be required to produce a copy of their Order Confirmation Receipt for verification if contacted for an interview.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Development‚„s Comprehensive Afterschool System of NYC (COMPASS) formerly known as the Out-of-School Time Program is comprised of over 800 programs serving young people enrolled in grades K-12. Through its network of providers, COMPASS offers high quality programs that offer a strong balance of academics, recreation, enrichment, and cultural activities that build 21st century skills. COMPASS providers are awarded funds through a competitive Request For Proposal (RFP) process. Under the supervision of a COMPASS Deputy Director, with latitude for the exercise of independent action and decision making, the Associate Contract Specialist will be responsible for monitoring 20 sites and perform the following duties:   Monitor and evaluate Community-Based Organization (CBO) COMPASS contractors.  Review and approve program plans and budgets.  Conduct site visits during late afternoon and early evening hours.  Provide technical assistance and directs work improvement or corrective action for     underperforming CBO contractors.  Participate in contract negotiations.  Advance knowledge of COMPASS sites by providing technical assistance and sharing      resources to promote program quality.  Provide technical expertise to contractors in the development stages of their contracts and    contract/budget modifications or amendments.  Evaluate contract performance reports, as well as agency fiscal documents to ensure      contract compliance.  Become proficient and provides training to CBOs on DYCD Online, DYCD‚„s innovative, web-   based program management system.  Make summary reports to higher administrative levels along with recommendations to    improve program performance.  Prepare standard reports as designated by higher management.  Other projects and tasks as needed to support the COMPASS unit and its programs.</t>
  </si>
  <si>
    <t>‚  Background in working with community-based organizations.   Experience or knowledge of after school or other youth development programming.   Strong written and verbal communication skills.   Computer literate with advanced knowledge of Microsoft: Word, Excel, and Outlook.   Familiarity with DYCD‚„s data system; DYCD Online experience preferred.</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</si>
  <si>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delivers information and technology solutions that the Agency‚„s needs to achieve results.  The Division seeks a dynamic individual who will be serving as a Server Engineer. The Department of Finance has a user base of approximately 1800 employees and 11 locations throughout the five boroughs of New York City.  Key responsibilities include, but are not limited to, the following:   Installation, configuration, customization and upgrades of Microsoft operating systems   (Windows 7, 2008 R2, 2012, etc.) and associated Microsoft server based products (SQL   2005, 2008, 2012 etc.). Perform analysis, ongoing monitoring of equipment for availability and proper operation    concerning the agency's MIS operations. Analyze, support and administer existing Windows based systems and provide    troubleshooting strategies. Assist in the ongoing deployment of server and desktop hardware and software; requires   basic ability to script in languages such as batch, perl, vbs, and PowerShell. Provide technical support and maintenance for common business related technologies and    document and maintain a complete inventory of associated agency hardware and software    assets.  Additionally, there may be extended work hours dictated by underlying business conditions because of the 24/7 production environment. Traveling between the 11 locations in the five boroughs of NYC is an essential part of this position.</t>
  </si>
  <si>
    <t>‚  Knowledge of the Microsoft server operating system administration and of the Windows 7    professional platform.  Analytical and desktop support experience within a large-scale, complex environment.  Previous experience with Remote Installation Services, Office 2010, Outlook and Outlook Web    Access, Active Directory Domain Services, Group Policy, TCP/IP, DHCP, WINS, and DNS.  An understanding of patch management strategies.  Strong analytical, organizational, time management and oral and written communication skills.  Ability to articulate to end user community in clear, concise understandable terms.  Hands on experience in managing Windows environments with Group Policy such us designing    group policy infrastructure, creating group policies, implementing administrative and security     templates, configuring desktop environment, implementing AppLocker and software restriction    policies and configuring group policy preferences.  Candidates with a valid NYS Driver‚„s License are preferred.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</si>
  <si>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Responsibilities will include: 	Build native iOS applications in Swift/Objective-C;	Write native mobile applications using best techniques, design patterns and industry standards;	Deploy iOS applications to the iTunes App Store;	Participate in development of mobile application design;	Collaborate with business analyst and mobile UX designer to determine detailed tasks;	Provide required application development and support for mobile apps;	Work with technical leads to determine the system integration design;	Communicate risks and issues to project and technical management teams;	Work with the testing team to find and resolve defects;	Work with Project Managers to help determine timelines and project tasks;	Work with QA team and developers to diagnose and resolve performance related problems;	Responsible for creating and documenting systems designs and architectures;	Address client concerns and escalate all project issues appropriately and manage them to resolution;	Transition all project artifacts and knowledge to agency staff prior to disengaging from a project;	Perform special projects and initiatives as assigned.</t>
  </si>
  <si>
    <t>Reporting to the Supervisor of Asset Management, Office of Information Technology, with latitude for independent initiative, judgment and decision-making, the Asset Management Specialist, Office of Information Technology will assist in the coordination and distribution of Laptops and iPads; manage and maintain IT inventory, assist in the disposal of Decommissioned devices etc.  Supporting the Asset Management Unit will be a key aspect of the position.  The Asset Management Specialist responsibilities will include but not limited to:	Working with Microsoft Access database, writing queries, generating reports, performing database backups and restore.	Configuring profiles using AirWatch, blacklisting/whitelisting and pushing applications; creating, monitoring and reviewing geo-fencing reports.	Setting up mobile devices, blackberries, smartphones, BES accounts reset.	Troubleshoot computer hardware, peripherals, desktops, laptops, printers, scanners etc.	Manage IT‚„s inventory in ManageEngine ServiceDesk+.	Tracking user devices using FFM (Field Force Manager).	Imaging, encrypting, configuring and setup laptops and iPads.	Manage user‚„s contract agreements for mobile devices in SharePoint and ManageEngine ServiceDesk+.	Work with DBA‚„s to resolve any database related issues.   	Work with Desktop Support team to ensure that all decommissioned assets are disposed of appropriately.	Liaising with field technicians for asset related issues.</t>
  </si>
  <si>
    <t>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Technician Support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  *Job Vacancy Notice reissued and reposted.  Previous applicants do not need to reapply.</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</si>
  <si>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Our Project Management Office (PMO) has an opportunity for an experienced, customer-oriented Senior Project Manager to oversee the program implementation of the City of New York‚„s Citywide Procurement Initiative (‚CPI‚), a comprehensive web-based strategic e-sourcing and e-procurement system, that will be hosted in a cloud-based, software as a service (‚Å“SaaS‚) environment. In Fiscal Year 2014, the City procured greater than $17.7 billion in goods, services, and construction through more than 43,000 transactions. Sourcing and procurement is currently managed by individual City agencies that leverage existing Citywide and agency-specific systems, in addition to out-of-system processes. Currently, the City‚„s procurement tracking system has approximately 3,000 users. CPI will consolidate these systems.  The goals of CPI are to:	Increase efficiency and reduce cycle times and transaction costs by streamlining, automating and standardizing procurement processes.	Improve the quality and availability of relevant information to support procurement planning and decision making.	Improve flexibility for the City to quickly add or modify workflows, business rules, user permissions, etc. to adapt to frequent changes in laws, policies and stakeholders.	Expand and modernize the tools and resources available to incorporate best practices within the City‚„s procurement environment, including but not limited to contract administration, collaborative purchasing, and strategic sourcing.  The Senior Project Manager will work with external vendors and City stakeholders, most specifically with the sponsors of the program at the Mayor‚„s Office of Contract Services (‚Å“MOCS‚), to deliver a more customer-centric, cost-effective, and extensible system that meets the above stated goals.   What You Will Do:  As the CPI Senior Project Manager, representing the Department of Information Technology &amp; Telecommunications (‚Å“DoITT‚), you will contribute to one of the City‚„s most high-profile IT programs‚€the modernization and consolidation of disparate  sourcing and procurement systems responsible for the City‚„s nearly $18 billion in annual transactions.  You will utilize your deep experience in project and program management to:	Gain a strong understanding of the City of New York‚„s current state and ensure that business and technical requirements for the new platform are achieved;	Support a governance model that enables and requires participation from many stakeholder agencies;	Ensure that program activities and team members work toward and meet the overall goals and objectives of the program;	Plan and execute strategies and engagements that best position MOCS and partner agencies to deploy an easy to use, customer centric experience within a fast-pace</t>
  </si>
  <si>
    <t>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Our ideal candidate possesses the following experience and skills:	Deep program management experience (5+ years) utilizing agile (Scrum), waterfall, and hybrid methodologies;	Experience coaching and directing teams, especially vendors, as they go from waterfall to agile or who may need to take a quasi-agile approach (monthly sprints with weekly scrum and one week for monthly planning);	Proven success overseeing the on-time delivery of large complex programs led by System Integrators and their subcontractors;	Delivery of broad client side system integrations with particular focus on SaaS implementations/configurations;	Experience business process re-engineering multiple lines of a business organization‚„s services into one system is a plus;	High familiarity with User Interface, Application, Data, and Data Integration architecture layers/components within a cloud and on premise environment;	Experience and background in procurement systems or supply chain products, is a plus;	Management of projects focused as equally on customer-centric functionality and usable user interfaces as on a robust backend infrastructure;	Management of on-site and remote staff or team members responsible for customer support, project management, system architecture, design, deployment, and IT systems sustainment;	Ability to prioritize activities associated with large program deployments;	Outstanding collaboration and team-building skills with technical and non-technical members, including with a strong Project Management team from vendor side;	Strong written and verbal communication skills, especially honed for executive level communications; and	Excellent analytic, organization, presentation and facilitation skills.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</si>
  <si>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Confidential Investigator will be assigned to support the criminal and/or policy-driven investigative activities of the Inspectors General who oversee New York City‚„s agencies. In this role, the selected candidate is responsible for conducting investigations concerning fraud and corruption, and inquiries about the affairs, functions, accounts, methods, personnel, or efficiency of city agencies. The selected candidate is expected to identify, marshal, and analyze relevant evidence, including financial records, mobile telephone records, and other records derived from law-enforcement databases and City agencies; conduct interviews and take statements; conduct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Confidential Investigator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multi-disciplinary team.</t>
  </si>
  <si>
    <t>**Civil Service Title: Investigator, 03 (Discipline)  The Diversity &amp; Equal Employment Opportunity Office‚„s (DEEO) mission is to ensure that all employees and applicants for employment are given an equal opportunity to succeed in the workplace.  DEEO works to provide a work environment that accepts and respects individual differences and is free of unlawful discrimination.  DEEO is responsible for ensuring that the Department of Health and Mental Hygiene (DOHMH) does not discriminate against any employees or applicants for employment in any manner prohibited by federal, state and local law.  DEEO also works toward ensuring that DOHMH maintains an environment free of unlawful harassment as also prohibited by federal, state and local law.   In addition to its commitment to providing equal opportunity, DEEO is also committed to valuing diversity.  DEEO works toward ensuring that DOHMH maintains work environments that are inclusive of both DOHMH employees and the diverse clients they serve.  DEEO, in a continuing effort to maintain and operate a culturally competent organization, works alongside DOHMH‚„s Bureau of Human Resources and Labor Relations, and liaises with the City‚„s Office of Citywide Diversity and Equal Employment Opportunity, to create and carry out diversity initiatives, which includes strategies for recruitment, retention, training, and professional development at all levels.   The EEO Investigator/Trainer will work under general to limited supervision and conduct investigations regarding complaints of discrimination and sexual harassment, field request for reasonable accommodations, prepare all required reports in support of the Diversity &amp; Equal Employment Opportunity Office, and provide training and education to agency employees of their rights and responsibilities under the Federal, State, City, and Agency EEO policies and Diversity and Inclusion initiatives.    Specifically, as the EEO Investigator reporting to the Chief Diversity Officer/EEO Director, responsibilities will include but not be limited to the following: 	Composing investigative plans, which include deciding which witnesses to interview, outlining which questions to ask, and planning which documents to request and how to acquire said documents.   	Interviewing witnesses to obtain complete and thorough responses to questions.  	Writing Investigative Reports and making recommendations to the Chief Diversity Officer/EEO Director based on their investigatory findings. 	Managing caseload of investigations involving complaints of discrimination, sexual harassment, and retaliation, etc.  	Collaborating with both internal and external partners on investigations.  	Assisting in the development and delivery of all classroom and computer-based EEO and Diversity &amp; Inclusion trainings, including DOHMH's monthly New Hire Orientation; prepare and maintain all DOHMH DEEO training materials.  	Ensuring training materials are routinely updated to reflect any changes in the law. 	Handle much of their own clerical duties such as making travel plans, submitting travel reimbursement, photocopying, etc.    	Conduct other duties as are necessary to comply with EEO regulations, and other internal and external policies.  	Otherwise support ALL the work of DEEO, including that related to its Diversity &amp; Inclusion goals.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</si>
  <si>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Investigative Auditor will participate in and conduct highly confidential and sensitive financial investigations regarding allegations of fraud or other corrupt activities involving New York City officials, employees and persons or entities doing business with the City.  The selected candidate will examine and analyze financial records and documents, participate in and conduct interviews, prepare reports, work with prosecutorial agencies, and testify at hearings and court proceedings.</t>
  </si>
  <si>
    <t>‚	A Bachelor‚„s degree including 24 credits in accounting.	Excellent organizational skills.  	Strong attention to detail.	Ability to balance multiple assignments simultaneously and function in a fast-paced environment.	Strong oral and written communication skills. 	Willingness and ability to learn and use a variety of computer systems.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</si>
  <si>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Confidential Investigator will be assigned to support the criminal and/or policy-driven investigative activities of the Inspectors General who oversee New York City‚„s agencies. In this role, the selected candidate is responsible for conducting investigations concerning fraud and corruption, and inquiries about the affairs, functions, accounts, methods, personnel, or efficiency of city agencies. The selected candidate is expected to identify, marshal, and analyze relevant evidence, including financial records, mobile telephone records, and other records derived from law-enforcement databases and City agencies; conduct interviews and take statements; conduct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Confidential Investigator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multi-disciplinary team. The investigator may also be called upon to assist the investigations performed by other investigators within the unit.</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</si>
  <si>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Confidential Investigator will be assigned to support the criminal and/or policy-driven investigative activities of the Inspectors General who oversee New York City‚„s agencies. In this role, the selected candidate is responsible for conducting investigations concerning fraud and corruption, and inquiries about the affairs, functions, accounts, methods, personnel, or efficiency of city agencies. The selected candidate is expected to identify, marshal, and analyze relevant evidence, including financial records, mobile telephone records, and other records derived from law-enforcement databases and City agencies; conduct interviews and take statements; conduct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Confidential Investigator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multi-disciplinary team.</t>
  </si>
  <si>
    <t>‚ 5 Years of Experience Valid Clean Driver‚„s License Knowledge of NYC Boroughs</t>
  </si>
  <si>
    <t>‚ CDL License Preferred</t>
  </si>
  <si>
    <t>Who We Are: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Opportunity: Our Agency Relations team has an opportunity for an Agency Relations Manager (ARM).  DoITT‚„s ARM‚„s are critical to ensuring that our customer agencies receive a high level of customer service, that their requests for services are routed to appropriate units, and that we are responsive to their IT needs.  This is an excellent opportunity to learn about the provisioning of IT services in a complex government setting and gain exposure to the workings of a critical NYC agency.  The position will allow you work closely with NYC Agency Chief Information Officers (CIOs) as well as senior DoITT managers and technical Subject Matter Experts (SMEs).  What You Will Do:  Reporting to the Director of Agency Relations, the Agency Relations Manager serves as assigned customer agencies' primary contact and liaison with DoITT.  Responsibilities include: Manage, build and maintain strategic relationships with City agency clients in a fast-paced environment;  Communicate agency business needs and ensure that DoITT‚„s technology products and services are meeting its clients  evolving business requirements; Act as a single point of contact into DoITT and effectively communicate, escalate, and resolve needs of client agencies Closely track information technology projects from initiation to completion, ensuring that project scope, deliverables, and milestones are completed within agreed upon timelines and in line with agency expectations;  Coordinate, track, and report on project tasks and progress to management, stakeholders and relevant teams for assigned agencies Elicit initial business requirements on information technology projects in order to recommend business and information technology solutions provided by DoITT; Form effective partnerships with clients and technology teams that have an impact on overall service delivery, including management, technology teams, vendors, etc.;  Oversee the implementation of methodologies to measure customers satisfaction and enhance service delivery;  Oversee the establishment of a repository of DoITT customer information;  Manage performance metrics to ensure continuous improvement and best-in-class performance;  Survey and report on technology projects, operations, financials etc;  Prepare senior level project and technical reports for executive management; Manage special technology projects and initiatives as assigned.</t>
  </si>
  <si>
    <t>DCAS Energy Management seeks to hire a Project Manager for its high-performance design and construction collaboration with the Department of Design and Construction (DDC), the NYC School Construction Authority (SCA), and other City capital construction entities. The program allows for the optimization of energy performance in routine capital construction projects initiated by City agencies and implemented by DDC, SCA. This program will be instrumental in advancing the City 80x50 goal and catalyzing early project development in line with Intro 701.   Serving within DCAS Energy Management‚„s Office of Energy Policy and Program Implementation, the successful candidate will be responsible for managing all aspects of current and future projects. Responsibilities will include the technical and economic review, approval, and implementation of energy efficiency and clean energy measures in new construction and existing buildings.  The Project Manager will work closely with programmatic and technical staff including consultants and contractors, and City agency representatives engaged to oversee the cost-effective development of energy conservation measures through the design and construction processes.  The DDC Low-Energy Project Manager will also be responsible for all program data collection required to ensure measurement and verification of project(s) cost, scope and schedule, energy and greenhouse gas emissions savings, project completion, and progress towards goal. The individual will also support financial accounting functions including tracking spending and reporting program results.  The successful candidate must be versatile in directing diverse operations and demonstrate strong project management skills.   Under the leadership of the Deputy Assistant Commissioner of Energy Policy and Program Implementation, with wide latitude for the exercise of independent judgment and initiative, the Project Manager will: 	Perform responsible work in the capacity of directing the execution of energy related capital design and construction projects for a sizable and significant portfolio in a timely and cost effective manner.	Oversee, communicate, and coordinate the design and implementation of several energy efficiency projects under another City agency‚„s management such as the Department of Design and Construction or the School Construction Authority.	Review design packages submitted by consultants for the proposed energy conservation measures.	Perform engineering calculations to review and project energy savings &amp; GHG reductions for the proposed energy conservation measures.    	As designated, represents the agency in meetings with different city agencies, consultants, and contractors involved in the development of energy efficiency projects.	Upload data to and maintain project tracking data base for all projects under in the DDC Low-Energy portfolio.   Interested candidates are strongly encouraged to take relevant upcoming civil service exams. For more information, please visit: http://www.nyc.gov/html/dcas/html/work/exam_monthly.shtml#oc</t>
  </si>
  <si>
    <t>‚	Bachelor of Science in Engineering with experience with new construction and existing buildings	Possess certifications such as CEM, ASHRAE-BEAP, HPBD, and/or BEMP	Experience in technical and methodological approach to the design and construction of low-energy projects	Understanding of New York City Energy Code and Policy related to greenhouse gas emissions reductions	Proficient whole-building energy modeling skills; familiarity with a variety of software including eQUEST, DOE-2, Trace 700, IES, and/or BIM.	Experience in high-performance building design, Passive House, and/or LEED certification 	Familiarity with energy cost, savings and greenhouse gas calculation methodology.	Ability to manage program operations and budget	Strong written and verbal communication skills	Proficient computer skills, including Microsoft applications	Must be well-organized, detail-oriented and able to handle multiple responsibilities and deadlines simultaneously	Strong analytical and problem-solving skills	Familiarity with City of New York budget and contracting processes</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</si>
  <si>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 ALL CANDIDATES MUST POSSESS A VALID NEW YORK STATE LICENSE AS A REGISTERED NURSE AND THIS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</si>
  <si>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E-Discovery Manager will be responsible for supporting DOI investigations that involve significant amounts of electronic data.  The E-Discovery Manager will collect and load data into document review platforms and provide support to investigators during the course of their review (e.g., assisting in setting up and organizing databases, fielding technical questions).  He/she may be expected to liaise and coordinate with outside vendors as needed.  The selected candidate will also be charged with improving, on an ongoing basis, the efficiency and effectiveness of DOI‚„s electronic data management systems.</t>
  </si>
  <si>
    <t>‚	At least two years‚„ experience in the field of electronic discovery, including data processing and other work supporting document reviews.  	Familiarity with Concordance document review program.  	Ability to function independently and with minimum supervision. 	Strong organization skills and an ability to balance multiple tasks in a fast-paced environment. 	Flexibility and adaptability needed to address urgent projects and deadlines</t>
  </si>
  <si>
    <t>*** IN ORDER TO BE CONSIDERED FOR THIS POSITION CANDIDATES MUST BE SERVING PERMANENTLY IN THE TITLE OF CLERICAL ASSOCIATE ***  This action is in DOT‚„s Division of Legal Affairs. The selected candidate will:   1) Ensure and monitor the delivery of sponsorship packages 2)	Ensure the sponsorship database is current and accurate 3) Research sponsorship entities and compile reports  4) Ensure contract compliance 5) Prepare and process invoices in a timely manner  6) Monitor the contract budget 7) Tracking associated Escrow Accounts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</si>
  <si>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Assistant Inspector General (‚Å“AIG‚) will be responsible for planning and managing fraud, corruption, and mismanagement investigations relating to City agencies, employees, contractors and other organizations that receive City funding, including nonprofits.  The selected candidate will be expected to manage complex investigations that will involve significant financial analysis, document review, and witness interviews.  The AIG will supervise investigative auditors and other investigators in connection with investigations.  The AIG will report to the Chief Forensic Auditor of DOI‚„s Squad 5 and will serve as Deputy Chief Forensic Auditor.</t>
  </si>
  <si>
    <t>‚	A minimum of eight years‚„ experience conducting investigations of financial crimes, including significant experience conducting complex, document-intensive investigations. 	Experience as a manager and/or supervisor of other investigators.    	Proven ability to function independently and with minimal supervision.  	Proven ability to balance an active load of multiple cases and function in a fast-paced environment.  	Strong interpersonal skills.	Demonstrated ethics and sound judgment.	Knowledge of Microsoft Office programs.	Certified Public Accountant or Certified Fraud Examiner credential is a plus.  	Knowledge of New York City government is a plus.</t>
  </si>
  <si>
    <t>The Office of Administrative Trials &amp; Hearings (OATH) seeks to hire a College Aide to assist with the day to day operations of the Hearings Division ‚€œ ECB Hearings. Under supervision with limited latitude for independent judgment, College Aides perform a variety of clerical/administrative assignments in relation to recordkeeping and filing using alphabetical &amp; numerical procedures.  In addition, they may respond to public inquiries and requests via telephone, greet the public, and perform data entry transactions on a computer.</t>
  </si>
  <si>
    <t>‚	Excellent organizational and communication skills.	Ability to work independently and within groups.	Experience using computers.	History of volunteerism, such as service in the AmeriCorps or Peace Corps, is viewed favorably.</t>
  </si>
  <si>
    <t>The selected candidate will report directly to the Deputy Director of Quality Assurance &amp; Construction Safety Bureau. S/he will interface through all aspects of this position. The Safety Code Compliance Specialist is directly responsible for all aspects of the DDC‚„s safety-related construction programs, including review of safety programs and plans, safety inspections, comprehensive audits, enforcement of DDC construction safety policies/procedures, and local, state and federal codes, specifically OSHA, DOT, DOB and MUTCD.  S/he will conduct safety audits and investigations of project construction sites to identify unsafe work conditions that could affect workers or public; provide guidance to project managers and other staff on safety issues; ensure implementation of corrective actions; participate in training programs; issue electronic reports documenting field findings; schedule, document and perform construction safety-related audits; manage safety-related records to ensure compliance with the applicable safety regulations; attend various construction meetings; participate in field emergency response and accident investigations; and effectively present information and while responding to questions from engineers, managers, contractors, and customers.</t>
  </si>
  <si>
    <t>The New York City Comptroller‚„s Office is seeking a Press Secretary to join its press and communications team. The press office plays a key role in driving and articulating the Comptroller‚„s overall policy agenda and media strategy, including supporting all Bureaus on external communications and manage interactions with media and press. The office also responds to journalists‚„ requests for information, disseminates news about major initiatives, and communicates with the public through traditional and digital media.   Candidates are expected to be seasoned communications, public relations or journalism professionals who thrive in a fast-paced, deadline-driven environment, enjoy working within a team, and have deep expertise with New York City media, press relations, public policy and government. This is an ideal opportunity for an accomplished self-starter who can work quickly and write well under time constraints, think strategically and handle a myriad of challenging responsibilities on a wide range of policy areas.  Under the direction of the Communications Director, the Press Secretary‚„s major responsibilities include but are not limited to:  	Serving as the primary spokesperson for the Comptroller and point of contact for inquiries from members of the media, building relationships with print, broadcast, radio and online journalists and regularly pitching story ideas to media, including mainstream outlets, financial press and neighborhood-based media in all five boroughs;   Helping to organize and run press conferences and preparing supporting materials including     writing press releases, speeches, talking points and other external-facing materials, while    working closely with staff throughout the agency to ensure accuracy;  Working with senior leadership to help implement a comprehensive communications strategy     to share the work of the Comptroller‚„s Office with a wide range of stakeholders;   Helping to coordinate the day-to-day operations of the communications team including press    officers, speech writers and social media strategists to ensure efficient execution of goals;   Closely monitoring coverage of City, State and National issues relevant to the Comptroller‚„s     Office to address daily media inquiries; and  Working with existing staff to maintain digital media platforms, such as Twitter, Facebook,     Instagram and YouTube, and developing strategies to utilize video and new media tools to     broaden the Office's outreach efforts.  Performing other related functions and duties as required.</t>
  </si>
  <si>
    <t>Certain residency requirements may apply.  We appreciate every applicant‚„s interest; however, only those under consideration will be contacted.  Note: Vacancy notices listed as ‚Å“Until Filled‚ will be posted for at least five work days.</t>
  </si>
  <si>
    <t>The Psychotropic Medications Unit, within the Office of Child and Family Health (OCFH) is responsible for promoting best practice principles to guide decision-making for the use and management of psychotropic medications for children in foster care. The Unit works to ensure that psychotropic medications are used and monitored appropriately. The Psychotropic Medications Unit is also responsible for providing direct assistance to the Mental Health Support Team in promoting best practices and ensuring that children in foster care have timely access to high-quality mental health care. Specific duties will include: 	Manage and oversee all Unit activities, including psychotropic medication consents and case audits.	Review requests for consents and overrides for the pharmacologic treatment of psychiatric diagnoses in foster care children and youth.	Develop and update audit and monitoring tools for assessing agency consent procedures for psychotropic medications.	Provide case-specific consultation for issues involving pharmacologic management of psychiatric illnesses for children.	Participate in a behavioral research review committee that will evaluate and approve mental health-related studies in which foster care children will be invited to enroll	Work collaboratively with internal stakeholders and represent OCFH on issues surrounding pharmacologic treatment of psychiatric diagnoses in foster care children and youth.	Direct and supervise staff engaged in case record audit and analysis.	Develop and update practices, policies and procedures of pharmacologic management of psychiatric illnesses in foster care.	Represent Children‚„s Services in the Pre-Admission Certification Committee that determines the need for residential care.	Regularly convene the Psychotropic Medications Committee in order to improve/modify key aspects of the Psychotropic Medications policy.	Assist in developing standards for prescribing and monitoring pharmacologic treatment of psychiatric diagnoses and respond to questions and feedback from the community, practitioners and foster care agency Administrators.	Provide partial oversight to the Medical Audit Team in developing and updating audit and monitoring tools for assessing agency procedures for pharmacologic and non-pharmacologic treatment of psychiatric diagnoses in foster care children and youth.</t>
  </si>
  <si>
    <t>The preferred candidate should possess the following: Five (5) years of clinical experience in the care of children and adolescents with psychiatric diagnoses in the emergency room, inpatient or outpatient setting; at least 3 years‚„ experience in training other mental health professionals in the care of children and adolescents with psychiatric diagnoses; at least 1 year experience and/or training in supervision and management of personnel and/or the administration and management of a mental health-related program or project, preferably in the context of child welfare, health policy or public health; sensitivity to cultural issues influencing diagnostic and treatment decisions among clients and staff; training, interest and/or experience in public health policy work, program assessment, evaluation and monitoring; familiarity with the New York City child welfare and mental health systems, with particular attention to the mental health issues prevalent in the child welfare population and the issues surrounding the pharmacologic treatment of mental health diagnoses in the context of foster care; experience with conjunctive behavioral management across a spectrum of interventions; excellent communication and organizational skills.</t>
  </si>
  <si>
    <t>The Mental Hygiene Division of the New York City Department of Health and Mental Hygiene is responsible for policy, programs, and provider oversight related to mental health; alcohol and drug use and developmental delays and disabilities. The Office of the Executive Deputy Commissioner (EDC) provides leadership and coordination across all bureaus and offices within the Division, including initiatives under ThriveNYC: A Mental Health Roadmap for All. ThriveNYC is an unprecedented strategy and set of initiatives by NYC to approach mental health as a comprehensive public health challenge involving many city agencies. The EDC‚„s office is seeking to hire a Senior Policy and Program Analyst.  You will:  - Work directly with leadership on assigned projects to assist with policy development, planning and implementation.  - Draft policy briefings, proposals, and reports.  - Coordinate and lead in the planning and implementation of selected high priority programs, including ThriveNYC initiatives.  - Work with Division leadership to advance the Division‚„s and Agency‚„s policy agenda in relation to behavioral health programming  - Provide technical assistance in designing, implementing, and evaluating programmatic and administrative initiatives related to behavioral health reform  - Conduct data analysis and synthesize research, where appropriate.  - Serve on selected intra-departmental and inter-agency work groups.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</si>
  <si>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serve as Executive Assistant to the Deputy Commissioner/General Counsel and his direct reports and will be responsible for: scheduling meetings and appointments, maintaining calendars and schedules, maintaining and organizing records, answering telephones, drafting correspondence, creating meeting agendas, as well as scanning, shredding, and copying files. The candidates will also assist with the day to day operations of the unit and its members‚„ projects as necessary and appropriate.  Various special projects may also be assigned on an as needed basis.</t>
  </si>
  <si>
    <t>‚ As part of a Capital Borough team, under general supervision, conduct quantity estimating and prepare comprehensive manpower, equipment and material project costs for in-house designed landscape architecture projects for the Capital Projects division.  Projects include the reconstruction and new development of parks, playgrounds, athletic fields, sports courts, field lighting, fencing, green infrastructure, storm water management and waterfront structures. Work with landscape architects to align scope and estimates at several milestones throughout the design process to ensure projects are fully-funded. Review quantity estimating and project costs prepared by consultant designers and recommend modifications, if needed. Prepare new needs estimates for projects in the planning phase of the process. Assist in development of due diligence reports as needed for the Mayor‚„s Office of Contract Services in the procurement phase. Formulate independent cost estimates for change order work in construction.  Negotiate change orders with contractors. Conduct research and develop unit costs for new items.</t>
  </si>
  <si>
    <t>1. A baccalaureate degree from an accredited college or university, including or supplemented by 24 semester credits in one or more of the course areas of statistics, mathematics, computer science/information technology, operations research and econometrics; 12 semester credits of which must be in statistics and/or econometrics; and one of the following:  (A) one year of satisfactory full-time experience in one or more of the fields of statistical or mathematical analysis, information technology, operations research and/or econometrics; or    (B) a master‚„s degree from an accredited college or university in statistics, mathematics, computer science/information technology, operations research, econometrics, or a closely related field.    Special Note  To be eligible for placement in Assignment Level II individuals must have, in addition to meeting the minimum requirements, at least one additional year of full-time professional statistical analysis experience.    Special Note  To be eligible for placement in Assignment Level III individuals must have, in addition to meeting the minimum requirements, at least two additional years of full-time professional statistical analysis experience.</t>
  </si>
  <si>
    <t>Community Coordinator of Supervision and Coaching ‚€œ Internal ACS</t>
  </si>
  <si>
    <t>Reporting to the Deputy Director of Supervision and Coaching- Internal ACS, the Supervision and Coaching Coordinator will be devoted primarily to supporting ACS on projects involving the development and implementation of a plan to revise the agency‚„s learning structure and its ongoing professional development and coaching strategy. The Coordinator will provide support and coordination toward the development of the new plan as well as supporting the integration of the plan within the current work being done ACS in the Department of Child Protection and Department of Juvenile Justice. The position will provide support to the Deputy Director of Supervision and Coaching, ACS Workforce Institute Leadership, CUNY consultants and Provider Agencies to assure effective communication and the timeliness of deliverables.   Responsibilities of this position include:  	Coordinate all research activities being done on behalf of the Supervision and Coaching team to support the development and implementation of a model of supervision and coaching throughout the Department of Child Protection and Department of Juvenile Justice. 	Coordinate the planning, feedback and buy-in activities of the department from work plan development through complete implementation of deliverables.	Support the coordination process of consultant partners within the CUNY system as well as other partners in the community and within other ACS departments to facilitate the new ACS Learning model.	Coordinate data gathering efforts for the development of appropriate supervisory models.	Provide day-to-day support to the Deputy Director of Supervision and Coaching-ACS, as needed, as well as providing community coordination support to the Training and Workforce Innovation Department. 	Support the Deputy Director of Supervision and Coaching-ACS in the coordination of the implementation plan for DCP and JJ departments.	Attend meetings as required and necessary to fulfill the needs of the department and to support the timely meeting of the deliverables.	Attend learning events and meetings as indicated.</t>
  </si>
  <si>
    <t>The NYC Department of Homeless Services (DHS) seeks an experienced and skilled individual to serve as a Policy Advisor in the Shelter Repair Squad (SRS), in conjunction with other initiatives under the direction of the Mayor‚„s Office of Operations.  The overarching mission of the Shelter Repair Squad is to identify, correct, and improve conditions at homeless shelters more quickly and more efficiently. The Inter-Agency coordination of all components of SRS, including SRS 2.0, will ensure that every shelter is inspected by all enforcements agencies on a semi-annual basis.  The Policy Advisor will have responsibilities both supporting SRS and will also support a broad range of other Mayoral initiatives managed at the Mayor‚„s Office of Operations.   Reporting to the Mayor‚„s Office of Operations, the Policy Advisor will provide on-going analysis of SRS activities.  The Policy Advisor will also support the operation of several workstreams, including creation of dashboards, management of inspection schedules, the publication of violation Scorecards, and several other initiatives managed at the Mayor‚„s Office of Operations.  Responsibilities of the Policy Advisor will include, but are not limited to: 	Provide analytical assistance and supervision to the SRS team, including quantitative and qualitative data analysis, the evaluation of best practices, and the identification and assessment of operational improvement opportunities at different agencies. 	Manage 1-3 junior analysts on several workstreams.	Provide project management assistance on SRS and other projects, including developing and maintaining project plans and other documents, managing and coordinating project elements, reviewing agency and interagency work products, and ensuring efficient progress on implementation.	Serve as a liaison within the Mayor's Office of Operations and with other city agencies to track and monitor progress of mayoral initiatives and commitments; and	Will be responsible for managing several discrete projects to completion, mostly with interagency interaction.	Manage relationships with over 5 agencies.</t>
  </si>
  <si>
    <t>‚	A graduate degree or five years of professional experience in urban issues, especially New York City's politics and policies;	Proven record of initiating and managing complex, interdisciplinary projects involving multiple constituents and technologies;	Extensive experience in mediating among groups with competing perspectives, overseeing and improving of the operational efficiency of complicated organizations, and pioneering innovative solutions to intricate problems;	Flexibility, multi-tasking capability, and enthusiastic work ethic;	Strong written and verbal communication skills with experience working in public relations or communications preferred;	Experience which demonstrates a proven record of providing analytical and/or technical assistant for complex, interdisciplinary projects involving multiple stakeholders;	An understanding of urban issues, especially New York City government and current city affairs/politics;	An understanding of New York City's operational agencies;	Ability to think creatively, embrace new approaches and pioneer innovative solutions to intricate problems; and	advanced knowledge of MS Office products, particularly PowerPoint, Excel and Project.</t>
  </si>
  <si>
    <t>DOHMH works to protect and promote the health of all New Yorkers. The newly created Center for Health Equity aligns efforts in advancing health equity across the City and ensuring that we deploy resources to reduce health and mental hygiene disparities across all neighborhoods in NYC.                                                                                                                                                The Center works in collaboration with community-based partners, building on work the District Public Health Offices and others have pursued over the years. The Center focuses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LGBTQI community members are comprised of a great diversity of individuals and identities that may overlap, including cis-gender, gender nonconforming, people of color, undocumented and low-income people. LGBTQI community members experience multiple stressors due to violence and discrimination and other compounding oppressions. Concurrently, members of the LGBTQI community often face worse health outcomes when compared to their heterosexual and cis-gender counterparts. LGBTQI individuals have difficulty accessing health care, attaining health insurance and receiving ongoing preventive care for sexually transmitted infections. Cultural competency within health care service environments, as well as and improved attitudes among health care clinicians would help improve health care access. Neighborhood level planning around LGBTQI human rights is also needed.  Given this context, the Center for Health Equity is recruiting a Lesbian, Gay, Bisexual, Transgender, Questioning and Intersex (LGBTQI) Specialist that will build DOHMH‚„s commitment to promoting health equity for LGBTQI communities. This position will work to expand DOHMH‚„s LGBTQI work beyond an HIV/AIDS and disease prevention lens by developing strategies that address health inequities based on sexual orientation, gender identity, gender expression, race, class and other social positions.    Under the direction of the Associate Commissioner, the LGBTQI Specialist will be responsible for promoting equitable and inclusive policies and practices to advance access and opportunities for the LGBTQI community across NYC, with a particular focus on working with stakeholders in and around the Neighborhood Health Action Centers in East and Central Harlem, North and Central Brooklyn, and the Bronx. Additionally, the LGBTQI Specialist will be a key collaborator on the DOHMH internal reform process, working closely with staff across the agency, including the LGBTQI Employee Resource Group, to assess existing policies and procedures, and make recommendations to align internal systems with the principles of racial equity and social justice.   DUTIES WILL INCLUDE BUT NOT BE LIMITED TO:   Internal Reform Capacity:	Work with diverse teams to develop staff trainings and other resources that will build shared language and understanding of LGBTQI identities and related systems of oppression; how these intersect with race(ism) and class(ism), and impact health outcomes and opportunities; and build skills and practices that will help DOHMH staff be responsive to the needs of LGBTQI residents and colleagues. 	Work with the CHE Capacity Building team to train and build capacity of Action Center staff to foster community partnerships so that Action Centers are welcoming to LGBTQI community residents and explore potential of doing a community assessment in Action Center neighborhoods. 	Collaborate with DOHMH program areas, including HR, EEO, and the LGBTQI Employee Resource Group, to assess current policies and procedures and</t>
  </si>
  <si>
    <t>As HPD works to finance the creation and preservation of 200,000 units of affordable housing in service of Mayor DeBlasio‚„s ambitious Housing New York plan, the Division of Planning &amp; Predevelopment ensures that investments in housing leverage other public and private investments to achieve community objectives and strengthen the social, economic, and physical health of neighborhoods.   HPD Planning &amp; Predevelopment seeks an experienced professional with strong management, leadership, and strategy development skills to serve as Senior Director of Predevelopment and Neighborhood Planning. The Senior Director will report to the Assistant Commissioner and will be responsible for overseeing, coordinating, and amplifying the work of four specialized teams consisting of 15 planners and housing experts. These teams include Neighborhood Planning, Predevelopment Planning, Resiliency Planning, and Sustainability Initiatives. In addition to directly overseeing and coaching the Directors of these four teams, the Senior Director will be responsible for coordinating with the Assistant Commissioner to define and drive program and policy innovations and define the Division‚„s agenda for improved operations and planning outcomes.  PRIMARY RESPONSIBILITIES/PROJECT AND PROGRAM MANAGEMENTHelp Directors scope new planning/policy initiatives and related work products, identify and assign resources, and provide coaching on project direction and management. Help Directors formulate and perform complex planning/policy analyses and craft deliverables (e.g. memos, Power Point presentations, and graphics) that effectively communicate results and recommendations to a variety of audiences, reviewing draft deliverables and ensuring quality of final products. Ensure frequent and consistent communication of status for key projects; facilitate upward management and multi-stakeholder problem solving to clarify strategic direction and ensure consistent progress.   STAFF MANAGEMENT AND COACHINGCoach and mentor Directors in their role as managers and troubleshoot complex policy/planning issues and managerial challenges.Monitor professional development of staff members and provide regular constructive feedback to ensure ongoing growth.Work with the Assistant Commissioner and Directors to define team priorities; encourage follow-through and focus on priority initiatives through performance monitoring and regular feedback.  POLICY AND PLANNING LEADERSHIPRepresent HPD interests in high-profile public-private planning/development processes, interagency policymaking initiatives, and in meetings with elected officials, exercising substantial independent judgment and providing direction to agency partners.Projects/issues covered may include: master planning for large mixed-use developments, planning and development strategy formation at the neighborhood scale, development of new programs and policies to increase the energy efficiency of affordable housing, and development of technical and policy innovations to address sea level rise and frequent storm-related flooding.Maintain awareness of national and international best practices in affordable housing and innovations in urban planning, resiliency and sustainability. Seek opportunities to incorporate best practices and innovations into HPD‚„s affordable housing pipeline for new construction and preservation.</t>
  </si>
  <si>
    <t>Candidates should be strong analytical thinkers able to combine quantitative and qualitative information from disparate sources, identify gaps in logic, draw conclusions, and make clear recommendations.  Candidates should demonstrate an ability to combine analytical abilities with empathy and persuasion to break complex challenges into manageable chunks, generate consensus on contentious issues, and influence both subject matter experts and senior-level decision-makers.  The ability to meet deadlines, manage multiple projects in a timely manner, and adjust priorities and project scopes as conditions shift is essential.  The ability to work productively with a wide variety of professionals in a team-based, collaborative environment is essential, as are communication skills (written and verbal), diplomacy, and interpersonal skills.  The strongest candidates will also display equanimity in high-intensity work environments, a dose of humility a good sense of humor.  2-5 years of personnel/team management experience in an analytical, planning, or consulting environment  3 or more years of project management experience in an analytical, planning, or consulting environment   Familiarity with principles and practice of New York City land use, real estate development, community development and/or government operations strongly desired  Familiarity with business/government strategy development, design thinking, and/or change management techniques is strongly desired  Knowledge of best practices in urban planning, community development, and/or sustainable/resilient design is beneficial, but secondary to a genuine passion for promoting the development of equitable, sustainable, and resilient communities  Master‚„s degree in urban planning, real estate development, business or public administration, or related field is strongly desired.</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</si>
  <si>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Confidential Investigator will be assigned to support the criminal and policy-driven investigative activities of the Inspectors General who oversee New York City‚„s social service agencies: Administration for Children‚„s Services (‚Å“ACS‚) and the Department of Homeless Services (‚Å“DHS‚). The Confidential Investigator is responsible for conducting investigations concerning fraud and corruption, and inquiries about the affairs, functions, accounts, methods, personnel, or efficiency of ACS and DHS.  The selected candidate will be responsible for the investigation of matters involving fraud, corruption, and deficiencies relating to the operations, policies, programs, and practices of ACS and DHS.   The Confidential Investigator is expected to:	Analyze data and review the policies and procedures of the above referenced agencies	Identify, marshal, and analyze relevant evidence, including financial records, mobile telephone records, and other records derived from law-enforcement databases and City agencies.	Conduct interviews and take statements.	Conduct field operations including physical surveillance, evidence seizures, and arrests (if certified as a Peace Officer). 	Collaborate with other law enforcement agencies such as county, state, and federal prosecutors, NYPD, and FBI. 	Liaise with officials at ACS and DHS. 	Produce written reports and internal memoranda concerning his or her findings and policy recommendations.Findings of criminality will be referred for prosecution, and the Confidential Investigator will be responsible for planning and coordinating the apprehension and arrest of all subjects.  The Confidential Investigator will be supervised by a Deputy Inspector General. This position is ideally suited for a candidate who is interested in law enforcement and who is inquisitive, resourceful, and who has the ability to analyze documents, records, and data in order to spot patterns and trends.  The ideal candidate is also adept at writing reports and can adjust to the needs of his or her editors.</t>
  </si>
  <si>
    <t>1.	Master‚„s degree  from an accredited college or university in sociology, psychology, criminal justice/criminology, public health, social work, or related social science field. 2.	Knowledge of, and demonstrated interest in, child welfare and/or juvenile justice issues, homelessness issues, and/or urban policy; law enforcement or criminal justice knowledge or demonstrated interest also a plus.  3.	Familiarity with New York City‚„s Administration for Children‚„s Services (ACS) and the Department of Homeless Services (ACS) or other social services based agencies a plus. 4.	Proficiency with Microsoft Office software, including Word, Outlook, and Excel. 5.	Ability to work effectively and efficiently, both independently and in a team environment. 6.	Detail-oriented and organized, with the ability to multi-task and work on deadline and in a fast-paced environment.  7.	Ability to exercise discretion on sensitive or confidential matters. 8.	Experience analyzing data and writing reports. 9.	Prior experience in conducting or assisting in long-term criminal investigations a plus.    10.	Strong communication skills, excellent judgment, and confidence to discuss results of your analysis. 11.	Ability to initiate and drive projects to completion with minimal guidance. 12.	Ability to work well in a team environment and take constructive criticism and feedback on a consistent basis. 13.	Ability to prioritize and manage large volume of tasks.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</si>
  <si>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within BWSO, Capital Program Management, under administrative direction of the Southeast Queens Capital Program Supervisor, the Project Manager Intern will assist in the preparation of capital water and sewer projects within Southeast Queens.   The Project Manager Intern will be responsible for activities in several main areas, which are: 1) Preparing Capital Project Initiations (CPIs) for water and sewer projects.  These CPIs consist of water and sewer sketches, project descriptions and scopes, cost estimates, and budget worksheets.   2) Reading, interpreting, and utilizing the City‚„s drainage plan and trunk main master plan in the preparation of CPIs.  Assisting with the reconstruction and replacement of defective sewers and aged water mains in accordance with the Bureau‚„s standards and requirements. 3) Assists with the review of contract plans, specifications, and estimates to ensure they are in conformance with DEP‚„s rules and regulations and goals.  Performing research, investigations, studies and examinations related to the engineering functions and activities of the Department.  4) Attending meetings, performing field visits, and responding to various project inquiries at the direction of the Southeast Queens Capital Program Supervisor.</t>
  </si>
  <si>
    <t>Course work in hydraulics and hydrologic design is strongly preferred         Ability to work cooperatively with city employees and regulators to efficiently advance the program‚„s projects Ability to effectively communicate both orally and in writing Familiarity with AutoCAD, ArcView, and hydrologic modeling software is preferred</t>
  </si>
  <si>
    <t>The Deputy Commissioner, under administrative direction of the Commissioner, with full latitude for the exercise of independent judgment, action, and decision-making, will manage the agency‚„s Public Buildings Division, responsible for the design and construction of civic and uniform structures including, libraries, museums, health facilities, police precincts, firehouses, EMS stations, courts and correctional facilities, as well as critical programs part of the Mayor‚„s strategic plan and vision. The Deputy Commissioner will be responsible for the leadership of all activities of the division, overseeing the overall direction of the Client Programs and Architecture &amp; Engineering units, supported by approximately 400 executive, managerial, professional and administrative staff. The Deputy Commissioner will also establish short and long-term plans; set goals, objectives and priorities for more than 25 City agencies; and provide executive leadership on divisional/agency initiatives, including implementation of new programs. The successful candidate will also allocate resources for the most effective utilization to execute capital construction project portfolios consistent with the division‚„s project delivery and construction management procedures; and ensure Commitment Plan and MMR goals are met/exceeded. In addition, the Deputy Commissioner will be responsible for making final recommendations to the Commissioner concerning extremely complex and technical programs.</t>
  </si>
  <si>
    <t>The NYC Department of Design and Construction is seeking a Chief Information Officer for the Division of Program Management‚„s Information Technology Services unit.  Reporting to the Deputy Commissioner of Program Management, the Chief Information Officer provides direct support to the agency mission by providing information and technology solutions that foster innovative and operational excellence in all aspects of capital project delivery and administration while ensuring agency compliance with industry best practices and guidelines from the City‚„s Department of Information Technology and Telecommunications (DoITT). The Chief Information Officer provides overall leadership, management, vision and policy direction in defining the role of Information Technology (IT) for DDC. S/he oversees the directors responsible for Network Administration, User Support, Applications which includes the agency‚„s enterprise project information management system (PIMS), and the PIMS Support Unit. S/he provides policy-level strategic and tactical planning, development, evaluation and coordination for all agency IT systems and initiatives; performs related work and sees to timely resolution of issues as they might arise; and facilitates communication between staff, management, vendors and other technology resources.	Provides strategic and tactical planning, development, evaluation and coordination of IT systems.	Oversees the formation and implementation of an information technology strategic plan.	Provides the technology vision and planning process that will regularly evaluate existing technology and information systems, research new solutions and technologies and recommends changes.	Establishes short-range and long-range objectives for information technology investments and develops the operational budget for the unit.	Oversees the management of local area networks, wide area networks and communications systems including voice and data.	Manages the design, implementation and evaluation of systems that support end users in a productive use of computer hardware and software.	Manages the development and implementation of user training programs.	Oversees the development and enforcement of policy and procedures to ensure the protection of IT assets and the integrity, security and privacy of information.	Manages the development and maintenance of systems architecture, definition of standards and protocols for data exchange, communications, software and interconnection of network information systems.	Recommends business and information technology projects for funding as part of the strategic planning process.	Recommends technical standards for the purchase, implementation and operation of computer hardware, software and networks.	Oversees and authorizes a standard process for information technology project management, including requirements for project initiation and review, parameters for agency contracts with information technology vendors, and requirements to facilitate monitoring of project implementation.</t>
  </si>
  <si>
    <t>‚	Ten or more years of overall experience in information technology including five or more years of executive or managerial experience	Successful experience in managing a multifaceted information technology operation	Strong interpersonal and leadership skills, motivation, decisiveness, flexibility and sound business judgment	Advanced written and oral communication skills; ability to communicate clearly and persuasively	Experience in systems analysis, data administration, software engineering, network design or computer programming, including supervisory experience	Knowledge of and experience with LAN technologies	Knowledge of computer operations and telecommunications networks and data processing hardware and software functions, capabilities and interrelationships	Knowledge of City/Agency standards and procedures and security and control methods and systems	Effective planning and problem-solving abilities; strong technical expertise</t>
  </si>
  <si>
    <t>Only candidates who are permanent in the Administrative Engineer title or those who are reachable on the current Administrative Engineer list (Exam # 6045) may apply. Please include a copy of your Notice of Result Card or indicate if you are already permanent in the title. Failure to do so will result in your disqualification.   Under the supervision and direction of DDC‚„s Engineering Audit Officer, the Deputy Director will be responsible for: directing and supervising the audit and certification of all divisions‚„ capital design and construction payment requisitions to the agency, such as partial, substantial, final and retainage payments requisitions for construction equipment and related consultant service contracts, in accordance with Comptroller Directives No. 2, 6 and No. 7. This includes the management of engineering auditors, assigning payment vouchers or requisitions, scheduling payment audits as mandated by DDC standards, developing audit plans and objectives, and training staff. The incumbent will direct the performance of validity and cost reasonableness tests for change orders for capital contracts of the agency to ensure that they are proper and fairly priced. The Deputy Director will also review all audit findings related to payment requisitions discrepancies in a timely manner, and arbitrate disputes between contractors, consultants and the Engineering Audit Office staff, to ensure that all parties, relevant information, City regulations, and terms and conditions of the contracts are considered. Provide guidance and instructions to assigned auditors on the application of all directives, rules and regulations. Monitor, direct and enforce EAO employees‚„ compliance with both agency and City standards and regulations.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</si>
  <si>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within BWSO, Capital Program Management, under administrative direction of the Chief of the Southeast Queens Program, the Civil Engineer 2 will supervise a staff in the preparation of multiple complex capital water and sewer projects within Southeast Queens.   The Civil Engineer 2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City‚„s sewer and water system in accordance with the drainage plan and trunk main master plan, respectively.  Reconstructing and replacing defective sewers and aged water mains in accordance with the Bureau‚„s standards and requirements. 3)	Reviewing contract plans, specifications, and estimates to ensure they are in conformance with DEP‚„s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Directing an engineering staff in the management of in-depth research required to obtain critical data and conduct analysis and make recommendations for corrective measures.</t>
  </si>
  <si>
    <t>Experience working with complex municipal water and sewer projects is strongly preferred         Ability to work cooperatively with city employees and regulators to efficiently advance the program‚„s projects Ability to effectively communicate both orally and in writing Ability to oversee multiple complex projects at the same time and ability to adjust to changing priorities Experience with AutoCAD, ArcView, and hydrologic modeling software is preferred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</si>
  <si>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role of the Program Management Office (PMO) is to use people, processes and tools used to plan, manage and mitigate cost and schedule issues along with any risk events that may impact a project.  The technical assistant will support the PMO in its mission to provide the BEDC Capital Program with project management support functions including services in project controls, schedule controls, cost estimating oversight, permitting, engineering standards, and the enterprise Program Management Information System (ePMIS) initiative, the bureau‚„s automated tracking system.  The Bureau of Engineering Design &amp; Construction seeks to hire a Civil Service Principal Administrative Associate II for the Program Management Office Division located in Lefrak, Queens, NY.    Under the direction of the Director of the PMO, with latitude for independent initiative and judgment, the selected candidate will perform all necessary administrative functions required for the PMO Division. The selected candidate will supervise other administrative and clerical PMO staff. The candidate will be responsible for maintaining the Director‚„s daily planning while providing scheduling support for the PMO chiefs; scheduling meetings and appointments; preparing correspondence, reports and presentations, and providing quality customer service. The technical assistant will organize and maintain files and records and regularly use the ePMIS system and other tracking databases. The selected candidate will be responsible for performing duties of a technical assistant such as working with the division to prepare course materials, assist in the coordination of team training programs, attend various department meetings, take and transcribe minutes as needed and help prepare for and follow-up of critical meetings, such as monthly meetings with the Deputy Commissioner.   Typical tasks will include, but are not limited to, coordinating and scheduling training and office hours, assisting in data integration and migration to retire existing project controls system and move information into new systems and running reports in ePMIS. Work will also include collaborating with bureau administrative and technical staff to ensure prompt and accurate handling of correspondence related to claims and delays as well as assisting system administrators with daily tasks ranging from setting up new accounts, changing permissions and troubleshooting basic Enterprise PMIS issues.   **** Only those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t>
  </si>
  <si>
    <t>‚ Demonstrates excellent communication, organization, writing skills and the ability to meet/manage aggressive deadlines. Demonstrates collaborative team approaches. Experience helping foster a positive team environment in which members participate, respect and cooperate with each other to receive desired results. Project experience, with managing tracking systems or enterprise data management systems, a plus. Completes designated tasks in a timely and accurate manner. Preference will be given to candidates with computer proficiency, including Microsoft Word, Excel, PowerPoint, and Visio.</t>
  </si>
  <si>
    <t>‚Background in graphic design and/or marketing Strong writer and communicator High level of craft in presentation materials, mock-ups, mounting posters, etc. Strong attention to detail Positive attitude and strong interpersonal skills Graphic design skills a must Working knowledge of Adobe CS3 Suite including Photoshop, Illustrator, and InDesign. Knowledge of Dreamweaver a plus. Experience in print production a plusAbility to work independently</t>
  </si>
  <si>
    <t>To apply, please email your resume, cover letter, writing sample and example of design work  (Not to exceed two pages) include the following Subject Line:   Marketing &amp; Design ‚€œ Summer Internship to: careers@sbs.nyc.gov    NOTE: ONLY THOSE CANDIDATES UNDER CONSIDERATION WILL BE CONTACTED.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</si>
  <si>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DoITT is currently seeking a Senior ITIL Release Manager responsible for the Release Management process within the Emergency Communications Transformation Program (ECTP) system Citywide and oversees its execution based on the ITIL Release Management Definition and best practices. ECTP is a program to transform the City‚„s emergency communications and service delivery through streamlined operations and improved technology solutions. The Senior ITIL Release Manager will support NYPD and FDNY to develop and own the ITIL Release Management processes and procedures in order to minimize the adverse impact of Changes on the business. This role is expected to help shape the City‚„s release process, and to elevate it across all participating agencies. In addition, will provide closed loop change process for new releases with few exceptions over time. Consistency in Change recording, auditing and approval are key sub-processes that the Release Manager must govern.   The successful candidate will serve as a Senior ITIL Release Manager reporting to the IT Services division. Responsibilities will include: Identify operational impacts caused by a configuration change or release and to work with support teams on solutions to prevent occurrence of issues; work with internal engineering teams as well as external teams / vendors to resolve ongoing Change and Configurations issues; facilitate the use of ITIL and best practice Release processes and strategy within the organization; maintain the highest level of customer service by providing expertise, strategy and vision to supporting groups; ensure the effectiveness of operations support, processes and controls; provide guidance and direction for implementation and trouble solution for long and short term goals and objectives for various teams in operations, implementation, systems, monitoring and management; perform organizational restructuring as needed to maximize staff and resources and achieve goals set by upper management in support of the City‚„s overall strategic plan; manage special projects and initiatives as assigned.  The position‚„s responsibilities include commitment to and compliance with the City‚„s EEO policy.</t>
  </si>
  <si>
    <t>Successful candidate should possess the following:  	5 years‚„ experience in ACCESS and VB	One year experience in MS Dynamics, SharePoint and DocuShare	2 years' experience in Oracle PL/SQL.	Experience with CRM tools such as MS Dynamics is preferable.	Experience with C#, .Net 3.5 or higher and Visual Studio is preferable.	Experience in MS SQL, Server 2008 or above, as well as SQL Server Integration Services (SSIS).	Knowledge of and experience with working on common design patterns and industry standards. 	Experience with version control systems such as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Follow guidelines and standards as set forth by ACS and OIT.</t>
  </si>
  <si>
    <t>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Associate (Software) exam.  The City of New York and the Administration for Children‚„s Services are Equal Opportunity Employers Committed to Diversity  Job Vacancy Notice reposted.  Previous applicants do not need to reapply.</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</si>
  <si>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the direction of the Agency Chief Contracting Officer (ACCO) and the Deputy ACCO (DACCO) for the Procurement Unit, with some latitude for discretion, the candidate will serve as Procurement Analyst for the processing of goods and services for the agency. Procurement tasks include:  1. Prepare Encumbrances, Micro-Purchases and Contract documents in FMS in compliance      with Procurement Policy Board (PPB) Rules and Chapter 13 of the City Charter and      applicable oversights. 2. Prepare Purchase Orders DO1 documents via DCAS/DMSS Direct Order System.      Knowledge of Storehouse catalog items is needed. 3. Process Procurement Card related transactions; reconcile monthly packages online via      Access Online System and submission to the Fiscal Unit. 4. Process Intergovernmental Contracts with a dollar value up to $100,000. 5. Process Purchase Requisitions for various commodities which requires the use of the City       bidding process; check descriptions and specifications to determine accuracy and adequacy      and consults with Units to adjust possible discrepancies; review bid offerings make      recommendation of award to the lowest responsive, responsible bidder or most      advantageous offer as necessary; and prepare Recommendation for Award. 6. Enter and retrieve data from automated information systems, specifically, FMS, APT, and      VENDEX. 7. Maintain procurement and status reports. 8. Consultation with appropriate agencv staff to address inconsistencies/discrepancies in      procurement documents.</t>
  </si>
  <si>
    <t>The Department is seeking to hire an exceptional procurement professional who is highly motivated and detail oriented to serve as Deputy Agency Chief Contracting Officer (Deputy ACCO) overseeing Small Purchasing. The successful candidate will have worked in a fast paced environment and have extensive experience in managing City procurements and in reviewing, approving, and executing documents on behalf of the ACCO.  The Deputy ACCO will report directly to the Agency Chief Contracting Officer and the First deputy ACCO. Duties will include:	The management of staff responsible for the procurement of goods and services under the small purchase limit;	Advise and train procurement staff on small purchasing methodology and applicability of local procurement laws;	Provide training and technical assistance to staff, Agency Units, and vendors to ensure City and agency guidelines and standards are being followed;	Assist small purchasing staff in purchasing goods and services and in processing Purchase Orders and contracts; 	Ensure the integrity of the procurement process. Advise the ACCO on decisions concerning the award, administration, renewal or termination of Purchase Orders and contracts;	Provide technical advice and quality assurance to the staff to ensure work is performed correctly, and develop procedures for administration of contract, procurement, and purchasing activities;	Track Internal Purchase Requisitions by maintaining tracking reports for the Small Purchasing Unit;	Participate in the preparation of small purchase solicitations and the solicitation of bids, and suggest possible sources of supply;	Follow up on problems regarding the delivery of goods and services;	Represent the ACCO in key meetings with senior officials and negotiations with vendors; Oversee contract solicitations, contract award and registration processes;	Working knowledge of the  M/WBE program;	Working knowledge of the City‚„s P-Card Program and use of US Bank‚„s Access Online program in order to direct staff on purchases made with the P-Card, apply approvals of P-Card purchases in Access Online, perform monthly reconciliation of P-Card purchases, and provide the monthly reconciliation reports to payment services;	Utilize the Automated Procurement Tracking (APT), Financial Management System (FMS), DMSS Online Direct Order System; InfoAdvantage Reports; VENDEX, and other systems for review, approval, and processing of Internal Purchase Requisitions, Direct Orders, Purchase Orders, and Contracts.	Manage special projects as needed.</t>
  </si>
  <si>
    <t>The preferred candidate should have strong project management, managerial, supervisory and organizational skills, experience in Small Purchase procurements including solicitations, bids, and requirements contracts, strong knowledge of New York City Procurement Policy Board (PPB) Rules and Comptroller Directives, strong knowledge of City systems including FMS, VENDEX, APT, DMSS and SBS Database, good knowledge of the City‚„s Minority/Women-owned Business Enterprise (M/WBE) Program, experience in the procurement of IT goods and services, ability to perform complex tasks and to prioritize multiple projects, advanced analytical, evaluative and objective critical thinking skills, strong computer literacy, Microsoft Excel, Project, PowerPoint and Word skills, excellent writing, interpersonal, customer service and presentation skills.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</si>
  <si>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t>
  </si>
  <si>
    <t>‚	Windows 7, Window 10.	Office 2010, Office 2016	Helpdesk Software experience, Track-it preferred	Enterprise MDM Experience, Citrix Xen Mobile, Absolute preferred.	Detail oriented, as well as excellent multitasking skills a plus.  	Microsoft Active Directory Experience, Windows Server2008/2012	iOS/Androld &amp; Blackberry Device Experience,	Weblnar Hosting Experience, AbobeConnect preferred</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</si>
  <si>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Confidential Investigator will be assigned to support the criminal and/or policy-driven investigative activities of the Inspectors General who oversee New York City‚„s social service agencies: Administration for Children‚„s Services (‚Å“ACS‚); Department of Homeless Services (‚Å“DHS‚); and Human Resources Administration (‚Å“HRA‚).  The Confidential Investigator is responsible for conducting investigations concerning fraud and corruption, and inquiries about the affairs, functions, accounts, methods, personnel, or efficiency of ACS, DHS, and HRA.    The Confidential Investigator is expected to:	Identify, marshal, and analyze relevant evidence, including financial records, mobile telephone records, public assistance records, and other records derived from law-enforcement databases and City agencies.	Conduct interviews and take statements.	Conduct field operations including physical surveillance, evidence seizures, and arrests (if certified as a Peace Officer). 	Collaborate with other law enforcement agencies such as county, state, and federal prosecutors, NYPD, and FBI. 	Liaise with officials at ACS, DHS, and HRA. 	Produce written reports and internal memoranda concerning his or her findings and policy recommendations.</t>
  </si>
  <si>
    <t>‚  5+ years of working experience in a .NET development environment.   3+ years of working experience with Oracle and SQL Server database platforms.  Significant experience with desktop and web .NET programming in VB.NET and C# using    Visual Studio.   Significant experience with ASP.NET, XML, HTML, DHTML, CSS and JavaScript.  Experience with WF and WCF a strong plus.  Significant experience with Oracle databases including SQL, PL/SQL and Oracle development     tools.  Experience with land and property records management systems and/or other government    systems.   Experience working with ACRIS is a strong plus.  Project lead, application architecture, database design experience, and excellent verbal and     written communication skills are expected, along with in depth experience with the full     development lifecycle.</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</si>
  <si>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Administrative Supervisor provides vital administrative support to Squad I. This professional will have clerical oversight of the progression of cases and routinely update the Case Management System (CMS) with investigative information and collect and enter all memoranda, records, closing reports, and administrative and criminal referrals. Using Excel, the Assistant will track all files related to ongoing investigations, as well as other data and will track investigation  statistics and policy and procedure recommendations  using Oracle. The Assistant will draft correspondence and write summaries of policy and procedure  recommendations  and case summaries.</t>
  </si>
  <si>
    <t>SBS is seeking an Accounts Payable Officer who will report to the Fiscal Director and Accounts Payable  Supervisor, the selected candidate will process payments to vendors with contracts or purchase orders in compliance with the Directives of the City Comptroller, Federal, and Department procedures. This position will support transactions related to delivery of the loan/grant and micro-grant programs described above, in close collaboration with the Business PREP program team.  Specifically, the functions of the Accounts Payable Officer will be to:  Process payment vouchers expeditiously and accurately to approved contracts/vendors using the City‚„s Financial Management System (FMS3);Analyze contractors‚„ Monthly Financial Report and other documents to ensure invoices are properly supported with back-up documentation; analyze and review procurement documents to determine validity of items being invoiced;Copy and distribute approved payments from the FMS system to the accounting unit and file supporting documents accordingly; Track payments and expenses for each contract or vendor and ensure it does not exceed the budget line;Check FMS to ensure fund availability before processing/entering payment in FMS and inform procurement and budget units to increase or decrease encumbrances for contracts/vendors;provide copies of vouchers/invoices and amount paid  to OMB and budget unit for grant reimbursement;Maintain files and records according to Department  procedures; Coordinate with Supervisor to ensure contract close out payments are done diligently and accurately;Perform special Fiscal projects as needed</t>
  </si>
  <si>
    <t>‚Outstanding interpersonal and communications skills Excellent MS Excel, Word and Outlook skills Experience working with diverse groups of people Strong work ethic and attention to detail Ability to organize and drive projects to timely completion Previous accounts payable experience  and familiarity with FMS system</t>
  </si>
  <si>
    <t>The Division of Storm Recovery seeks a Project Manager for the Multifamily Storm Recovery &amp; Resiliency Program.  In New York City, it is estimated that more than 60,000 residential units were damaged by Hurricane Sandy.  New York City's Build it Back Program provides reconstruction, rehabilitation, and reimbursement assistance to all Build it Back-registered residential buildings impacted by Hurricane Sandy, from single family homes to high-density multifamily housing, as well as rental assistance to displaced low-income tenants. The Federal government has allocated $4.22 billion in Community Development Block Grant - Disaster Recovery (CDBG-DR) funds to the City, of which $2.34 billion has been allocated for housing recovery. The Multifamily Storm Recovery  Lending Program (MF Storm Recovery) provides CDBG-DR funds to reimburse owners for completed repairs, repair any remaining Sandy damage, and complete resiliency improvements on targeted developments.  The Multifamily Storm Recovery Lending Program includes a broad group of more than 500 projects, which include rental buildings, condominium developments, and cooperatives that were damaged by the Storm. Projects range in size from individual condo/coop units to developments with 5 to 1,500 or more units.   As part of the Program, staff conduct project management, create budgets, assist with creation and execution of legal documents, seek necessary permits and approvals, and play a central role on moving applicants through the entire assistance process. Program staff work with other City, State and Federal agencies, including the City‚„s Office of Housing Recovery Operations (HRO), Department of Buildings (DOB), the Office of Recovery and Resiliency (ORR), and U.S. Office of Housing and Urban Development (HUD) to ensure compliance with Federal, state and city regulations prior to funding. During construction, HPD will monitor projects to ensure quality assurance, compliance with all regulatory requirements including but not limited to prevailing wage requirements (where applicable), and timely construction, in accordance to schedules and expectations.   Under the supervision of the Director of the Multifamily Storm Recovery Lending Program, the Project Manager will be responsible for managing individual projects from predevelopment to the closing on financing, throughout construction administration and the completion of construction. The Project Manager may also be asked to assist with programmatic functions, including but not limited to policy development, process flow and operations, analytical review, and communications.  The Project Manager will be responsible for managing the intake, assessment, and budget review of projects receiving CDBG-DR funds, ensuring that all due diligence is met in advance of loan closings, and track regulatory compliance during construction.  This will entail coordination with the applicant, the Program‚„s external partners/contractors and HPD‚„s internal divisions, such as Legal, Construction Monitoring, Scoping, Cost Estimating, Labor Monitoring, and Budget. The Project Manager will also review and track individual project budgets from initial estimates to final budget at closing.  Primary responsibilities will include but will not be limited to:      Evaluating projects for compliance and eligibility during the predevelopment phase;     Reviewing legal documents and coordinating loan closings with HPD Legal;      Ensuring timely processing of applications to meet Program deadlines;     Performing budget analyses for each project;     Communicating with external stakeholders, agencies and applicants.  Additional responsibilities may also include:      Develop and implement tools for effective management of requisitions and change orders,        including reconciling requisitions against contracts and reports for both Multifamily and        Single Family Storm Recovery Programs;     Integrate best practices and a</t>
  </si>
  <si>
    <t>The NYC Department of Health and Mental Hygiene (DOHMH), Primary Care Information Project (PCIP) is devoted to improving population health by supporting and promoting Primary Care for all New Yorkers.  PCIP also operates the New York City Regional Electronic Adoption Center for Health (NYC REACH) by assisting clinical settings in maximizing prevention opportunities in primary care through practice transformation, quality improvement initiatives, and other support services, such as Meaningful Use support, revenue cycle management, and data security. To find out more about us, please visit www.nyc.gov/pcip and www.nycreach.org   Position Overview: PCIP is seeking a SQL Server Business Intelligence Developer to manage and maintain PCIP‚„s data warehouse (Healthcare Quality Information Network ‚€œ HQIN).  You will analyze PCIP‚„s data bank, perform data mapping and develop/maintain data load packages and extract, transfer and load (ETL) processes to support PCIP‚„s electronic health record (EHR) data warehouse.     Responsibilities Include: 	Participating in all stages of design, development, implementation, testing and debugging including writing technical design specifications, developing programs using SQL Server Business Intelligence suite including SQL Server Integration Services, SQL Server Analytical Services and SQL Server Reporting Services.  	Creating Online Analytical Processing (OLAP) models; generating and deploying multi-dimensional cubes using Analytical Services. 	Troubleshooting on-going data issues with data warehouse and dashboard reports, and evaluate appropriateness of data utilized for dashboards. 	Consulting with PCIP staff knowledgeable about quality measurement enabling you to monitor trends and fluctuations and adjust reporting methodologies to appropriately account for changes (e.g. modify reporting template for the dashboard).  	Assisting with the development of customized reports, updating existing SSRS reports, or conducting ad hoc analyses needed to improve the information delivered to medical providers.  	Certifying data integrity, database availability, and data base performance for all initiatives. Maintain error and system maintenance logs, manage large databases and report issues on a regular basis . 	Ensuring ongoing operation of databases and related applications by developing, testing and implementing appropriate back-up and recovery procedures, conducting periodic tuning of the databases, capturing and reporting database usage statistics as required. 	Working independently and serving as the in-house expert and authority on complex and highly specialized data warehouse areas and providing technical support as needed. 	Establishing and monitoring best practices, policies, procedures and documentation for HQIN data warehouse.</t>
  </si>
  <si>
    <t>‚	Minimum 7 years of experience working with a large or complex data warehouse  	Minimum 7 years of programming experience with SQL server 2012/2014; Complete BI Suite, including SSIS, SSRS and SSAS 	Minimum 7 years of experience with SQL programming. 	Must have good understanding of data warehouse methodologies including ETL testing, data integration, database testing and application performance tuning 	Excellent understanding of relational database design concepts and SQL programming 	Good knowledge/experience with ETL processing 	Good knowledge and understanding of SQL Server BI Suite (SSIS, SSRS and SSAS) and familiarity with Visual Studio Management Studio 	Create and deploy data cubes using Analytical Tool 	Experience with data visualization tools such as Power Pivot, Data Zen and Tableau. 	Excellent communication skills and ability to work with all levels of staff.</t>
  </si>
  <si>
    <t>The Division of Storm Recovery seeks a Deputy Director of the Multifamily Storm Recovery &amp; Resiliency Program. In New York City, it is estimated that more than 60,000 residential units were damaged by Hurricane Sandy.  New York City's Build it Back Program provides reconstruction, rehabilitation, and reimbursement assistance to all Build it Back-registered residential buildings impacted by Hurricane Sandy, from single family homes to high-density multifamily housing, as well as rental assistance to displaced low-income tenants. The Federal government has allocated $4.22 billion in Community Development Block Grant - Disaster Recovery (CDBG-DR) funds to the City, of which $2.34 billion has been allocated for housing recovery. The Multifamily Storm Recovery  Lending Program (MF Storm Recovery) provides CDBG-DR funds to reimburse owners for completed repairs, repair any remaining Sandy damage, and complete resiliency improvements on targeted developments.  The Multifamily Storm Recovery Lending Program includes a broad group of more than 500 projects, which include rental buildings, condominium developments, and cooperatives that were damaged by the Storm. Projects range in size from individual condo/coop units to developments with 5 to 1,500 or more units.  Under the supervision of the Director of MF Storm Recovery, the Deputy Director will help supervise and provide technical and procedural assistance to internal and external project managers working on the program. HPD has three designated sub-recipients ‚€œ the Community Preservation Corporation (CPC), the Local Initiatives Support Corporation (LISC), and the New York City Housing Development Corporation (HDC) ‚€œ to manage a subset of applicants within the Program. The Deputy will play a key role in coordinating program implementation among these groups and ensure the consistent application of the program‚„s policies and procedures. The Deputy will assist the Director with the development and implementation of plans, strategies, and tools for effective program management. In conjunction with the Director, the Deputy will establish appropriate productivity measures and assist with management of project managers and sub-recipients, setting goals and targets for the Program while working with project managers and sub-recipient staff to achieve them.  This is a grant-funded position, which is anticipated to last approximately two years</t>
  </si>
  <si>
    <t>The Commission on Human Rights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and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Job Description  The Community Service Center (CSC) Director works within the Commission‚„s CRB whose mission is to foster positive inter-group relations and understanding of the rights and responsibilities established by NYCHRL which prohibits discrimination in employment, housing, and public accommodations against a variety of protected groups, and also prohibits bias-related harassment and bias-based profiling.  CRB works out of CSCs in all five boroughs. CSC staff engages with community members, fosters relationships with community groups, makes presentations on a variety of topics under the NYCHRL, leads trainings with a variety of audiences, and educates the public on their rights and responsibilities under the NYCHRL.  The CSCs also work in collaboration with the Commission‚„s LEB to identify areas of systemic discrimination.    Responsibilities include:   Responsible for successful daily operations and management of center and ensure NYCHRL guidelines are followed.  Manage a team of Human Rights Specialist and support their growth by modeling, observing and providing comprehensive feedback on how to: build powerful collaborative relationships with community allies; lead meetings, workshops and trainings as well as manage data.  Guide staff through check-ins, performance assessment, and field observations.  Identify key prospective community allies and develop long term plan for building powerful partnerships.  Assist in the marketing and distribution of program information.  Monitor and evaluate the effectiveness of the program and rate of participation.  Actively participate in training sessions, designated meetings and special events.  Responsible for all administrative and supervisory functions.    Drive and manage outreach and educational events.  Produce briefing documents for meetings and events.  Collaborate in the maintenance of the CCHR database, including creating various outreach activities to increase and update the Agency‚„s email alerts with relevant community organizations and individuals at the grass tops and grassroots level.  Other responsibilities assigned by the Deputy Commissioner and the Commissioner to help effectively and efficiently run the training program.</t>
  </si>
  <si>
    <t>1. A baccalaureate degree from an accredited college plus two years of satisfactory full- time experience in which the candidate‚„s major responsibility was facilitating  communication, and cooperation, and mediation tensions, between groups (intergroup relations); community relations; civil rights law enforcement; block or tenant organizing; investigations related to law enforcement; labor or industrial relations; education; social work; or law; or 2. A four year high school diploma or its educational equivalent and four years of satisfactory, full-time experienced as described under ‚Å“1‚ above; or 3. Education and/or experience equivalent to ‚Å“1‚ or ‚Å“2‚ above. However, all candidates must have a four year high school diploma or its educational equivalent, and must possess at least one year of experience described under ‚Å“1‚ above.</t>
  </si>
  <si>
    <t>‚  Strong relationships with organizations and groups serving different communities in the City and five years‚„ experience working with some of the following people and communities:  immigrants; people with limited English proficiency; people living with HIV/AIDS; lesbian, gay, bisexual and/or transgender people; people with disabilities; people with accommodations issues related to pregnancy, disability or religion; and people with criminal or arrest histories. Must be able to work flexible hours and the ability to travel throughout the five boroughs.    Must be well organized, assertive, and able to work independently and collaboratively.  A deep understanding of and appreciation for relational organizing, with a strong track record of managing organizers. An exceptional coach, with a proven track record of staff management, support, and development within a culture of accountability, metrics and regular feedback.  A track record of leadership and change management in a scaling organization.  Ability to effectively build relationships with senior management, employees, and external partners.   Experience conducting presentations in front of diverse audiences.   Fluency in Spanish, French, Arabic, Urdu or Mandarin/Cantonese preferred.  Willingness to utilize language skills to occasionally assist in translation activities.  Proficiency in MS Word, Excel and Power Point.</t>
  </si>
  <si>
    <t>NOTE: This position is open to applicants who took the Open Competitive Associate Contract Specialist Exam #5000, the Promotional Associate Contract Specialist Exam #5506 or those who are already permanent in the Associate Contract Specialist title. Please indicate in your cover letter whether you have taken this exam or are already permanent in the Associate Contract Specialist title. If you do not include this information in your cover letter, you will not be considered for an interview. Applicants who took an exam will be required to produce a copy of their Order Confirmation Receipt for verification if contacted for an interview.   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Development‚„s Comprehensive Afterschool System of NYC (COMPASS) formerly known as the Out-of-School Time Program is comprised of over 800 programs serving young people enrolled in grades K-12. Through its network of providers, COMPASS offers high quality programs that offer a strong balance of academics, recreation, enrichment, and cultural activities that build 21st century skills. COMPASS providers are awarded funds through a competitive Request For Proposal (RFP) process. Today, with increased funding and commitment of Mayor de Blasio and his administration, COMPASS is projected to serve over 85,000 youth. Changed to COMPASS in 2014 to better name NYC‚„s contribution to building an out-of-school time system providing services afterschool, during holidays, and in the summer.   Under the supervision of a COMPASS Deputy Director, with latitude for the exercise of independent action and decision making, the Associate Contract Specialist will be responsible for monitoring 20 sites and perform the following duties:  Monitor and evaluate Community-Based Organization (CBO) COMPASS contractors. Review and approve program plans and budgets.  Conduct site visits during late afternoon and early evening hours.  Provide technical assistance and directs work improvement or corrective action for   underperforming CBO contractors. Participate in contract negotiations. Advance knowledge of COMPASS sites by providing technical assistance and sharing    resources to promote program quality. Provide technical expertise to contractors in the development stages of their contracts and    contract/budget modifications or amendments. Evaluate contract performance reports, as well as agency fiscal documents to ensure    contract compliance.  Become proficient and provides training to CBOs on DYCD Online, DYCD‚„s innovative, web-   based program management system. Make summary reports to higher administrative levels along with recommendations to    improve program performance. Prepare standard reports as designated by higher management. Other projects and tasks as needed to support the COMPASS unit and its programs.</t>
  </si>
  <si>
    <t>‚Background in working with community-based organizations. Experience or knowledge of after school or other youth development programming.Strong written and verbal communication skills. Computer literate with advanced knowledge of Microsoft: Word, Excel, and Outlook. Familiarity with DYCD‚„s data system; DYCD Online experience preferred.</t>
  </si>
  <si>
    <t>NYCDOT is looking for a full stack developer and analyst to work with the Office of Research, Implementation &amp; Safety (RIS) on transportation safety and project management applications. RIS is constantly striving to improve its data and analytics systems and tools and is seeking someone interested in working on developing innovative solutions to managing, analyzing, and presenting the variety of data used in agency‚„s work. There are numerous opportunities to assist the team with developing and prototyping new analytical systems and applications to improve data driven transportation safety work.  The core responsibilities will be:	Work with project managers, analysts, and technical staff for requirements gathering, data management workflows, user workflows, project scoping, determining minimum viable product and stages of full build out and generating project work plans and timelines	Database design: design and test data models and schema and work with DBAs to implement	Develop data analytics tool and reporting systems 	Design and build of user-friendly applications to manage, process, and report data and provide analysis 	Develop both server-side and client-side components for applications	Enhance existing applications and data workflow and system architecture 	Create technical documentation and maintenance plans The candidate will be responsible for designing and building new applications as well as system enhancements for existing application, improve data visualizations and user experience, and rapidly prototype new systems under the guidance of NYCDOT staff.  The primary technologies used by the agency are: ArcGIS Server v10.X, MS SQL Server 2012 &amp; up, JavaScript, C# and ASP.NET. Secondary technologies used include PostgreSQL, PostGIS, QGIS, Python, Ruby, Java and PHP.  The preferred candidate must demonstrate strong analytical, communication, and presentation skills, and the ability to work in a collaborative, creative, and results-oriented environment.</t>
  </si>
  <si>
    <t>‚  Technically proficiency in  using C#.NET, ASP.NET, ADO.NET, HTML 5, AJAX, WPF, WCF, MVC, jQuery, Entity Framework, LINQ, Visual Studio 2008/2010/2012/2013 and SQL Server 2005/2008/2012.  Hands on experience with responsive design with BootStrap/Foundation, MVVM/MVC JavaScript framework (AngularJS, KnockoutJS‚¦) and RESTful Web Services (ASP.NET WebAPI, Node.js)  Experience with databases such as SQL Server, PostgreSQL, Oracle and SQL queries   Experience dynamic programing languages and web frameworks (Python with Django/Flask or  Ruby with Rails )  Data Visualization and mapping tools (D3 / Leaflet)</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</si>
  <si>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Associate Human Rights Specialists (AHRS) work within the Commission‚„s CRB whose mission is to foster positive inter-group relations and understanding of the rights and responsibilities established by NYCHR which prohibits discrimination in employment, housing, and public accommodations against a variety of protected groups, and also prohibits bias-related harassment and bias-based profiling.  CRB works out of Community Service Centers in all five boroughs. HRS‚„s engage with community members, foster relationships with community groups, make presentations on a variety of topics under the NYCHRL, lead trainings with a variety of audiences, and educate the public on their rights and responsibilities under the NYCHRL.  AHRS‚„s also work in collaboration with the Commission‚„s LEB to identify areas of systemic discrimination.    Responsibilities include:   Collaborate in the development of internal and external training documents.    Create and conduct presentations on the NYCHRL, and related issues, to community groups, in-house staff tenant groups, grass-root organizations, educational institutions, non-profit profit organizations, private entities, and governmental agencies.  Represent the Commission at public meetings, local neighborhood community projects, celebrations, and community events. Provide technical assistance and trainings for community groups and community-based organizations to further the Commission‚„s anti-bias programs.  Prepare and submit reports, forms, and correspondences in accordance with agency reporting requirements.  Identify patterns of systemic discrimination and collaborate with Commission‚„s LEB to identify areas for law enforcement actions.  Perform special projects with Commission‚„s LEB to help further investigations of alleged discrimination.   Identify underserved populations and engages in developing outreach strategies. For example, in coordination with the Commission‚„s Project Equal Access Initiative, provide disability assistance and education to seniors and the disabled community and advocates, healthcare providers &amp; community leaders. Where buildings, stores and other public accommodations are not accessible, AHRS staff assists the disabled in identifying available resources, advocating on their behalf for reasonable accommodations before a complaint is filed.  Participate in planning and execution of events that support the strategic plan of the agency.   Produce briefing documents for meetings and events  Collaborate in the maintenance of the CCHR database, including creating various outreach activities to increase and update the Agency‚„s email alerts with relevant community organizations and individuals at the grasstops and grassroots level.</t>
  </si>
  <si>
    <t>‚  Strong relationships with organizations and groups serving different communities in the City and five years‚„ experience working with some of the following people and communities:  immigrants; people with limited English proficiency; people living with HIV/AIDS; lesbian, gay, bisexual and/or transgender people; people with disabilities; people with accommodations issues related to pregnancy, disability or religion; and people with criminal or arrest histories. Must be able to work flexible hours and the ability to travel throughout the five boroughs.    Must be well organized, assertive, and able to work independently and collaboratively.  Plus: MSW or JD; fluency in Spanish, French, Arabic, Urdu or Mandarin/Cantonese; experience translating training documents and pamphlets.</t>
  </si>
  <si>
    <t>*NOTE: Candidates will be selected off the Clerical Associate List Exam #3016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will be required to give their employees sick leave. DCA is charged with enforcement of this law.  DCA is also responsible for enforcement of New York City‚„s Transit Benefits law.  Pursuant to that law, effective January 1, 2016, certain employers will be required to offer their full-time employees the opportunity to use pre-tax earnings to purchase qualified transportation fringe benefits.    As a Customer Service Representative, the prospective candidate will be responsible for the following tasks: 	Under supervision, perform clerical work including routine data processing functions, recording, researching, checking and maintaining records and furnishing information to licensing applicants.	Check records for accuracy of information and for conformity with established policy and procedures.	Perform ordinary mathematical computations while accepting and processing payments.	Provide high-volume customer service to licensing applicants.	Assist applicants with outreach to other city agencies, as well as interagency communication to help resolve issues pertaining to their license.	Answer telephone calls and communicate applicant information.	Attend seminars and/or meetings.	Follow all division and agency policies and procedures.</t>
  </si>
  <si>
    <t>For Non-City/External Candidates: Visit the External Applicant NYC Careers site and type ‚Å“Consumer Affairs‚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*NOTE: Candidates will be selected off the Clerical Associate List Exam #3016</t>
  </si>
  <si>
    <t>SBS‚„s Waterfront Permits Unit is in charge of reviewing construction applications for the waterfront properties under its jurisdiction, and issuing work permits for those.  The Application Processing Associate, reporting to the Director, will be responsible for scheduling applicants, checking application completeness, and records management.  In this role the Associate will provide support to the Plan Examiners and Compliance Associates to support the functions of the Unit.  Specific Responsibilities: Guide applicants with Frequently Asked Questions (FAQs) on the permitting process, application filing requirements, and permit status.    Schedule Appointments for Pre-filing Meetings, Intakes, Pick-ups, Close-outs, and Records Review.Review Applications for Completeness, and Prepare Correspondence Transmittals.Renew Routine Permits and After Hour Work Permits. Issue Reminders for Expired Work Permits.Maintaining Website and Posting Updates.Maintain Correspondence Log with Sales Force, CRM, or other Software Application.   Manage and Maintain Records, including Stamping and Labelling Drawings, and Scanning Selected Records for Electronic Access.Manage Archival Records Requests, and Maintain Folder Tracking System</t>
  </si>
  <si>
    <t>‚Two years full-time work experience in construction, design, planning, or information sciences.Ability to read Blueprint Drawings, Technical Reports and Computer Proficiencies with MS Office.Aptitude and Interest to learn Permitting Requirements and Building Code, to assist Applicants.  Thoroughness with demonstrated organizational skills to manage deadlines with attention to detail.Excellent communication and ability to work well with people.</t>
  </si>
  <si>
    <t>Access to capital is one of the top issues for small businesses starting and growing in New York City, SBS works with more than 40 local lenders and hundreds of businesses per year to help businesses connect with the funds they need to start, operate, and expand. Last year, SBS helped nearly 600 businesses access approximately $60 million in loans and grants.  Emerging businesses and Minority and Women Owned Business Enterprises (M/WBEs) face obstacles to winning and successfully performing on City contracts, including access to capital and bonds. The Department of Small Business Services (SBS) is developing two new initiatives to equip emerging businesses and M/WBEs with the tools they need to gain access to the City‚„s contracts. The Program Manager will be responsible implementing and managing these two programs: Bond Guaranty Program: Bond guaranty program to support emerging small businesses and M/WBEs secure surety bonds to perform on city contracts.Financing Program: Revolving loan fund to provide upfront capital to emerging and M/WBE contractors or sub-contractors.  Additionally, the Program Manager will work with the team on additional initiatives and services to create a more inclusive financing space in New York City.  Job Responsibilities: The Program Manager will join the agency‚„s Capital Access team. He/she will be responsible for the administration, operations and project management for related programs. Some specific responsibilities include, but are not limited to:Develop, implement, and manage programming designed to create a more inclusive financing space and connect business owners to needed resources for growth Launch, execute, and manage both the Bond Guaranty Program and Financing ProgramWork closely with the Mayor‚„s Office of Contract Services, the New York City Economic Development Corporation, and other City agency partnersConduct analysis of the City‚„s contracting process for M/WBEs and emerging businessesAnalyze and present findings and recommendations to project teams and senior staff in written and verbal form on initiative and partner progress/outcomesManage reporting on contracts with participating vendors on both programs, including monitoring utilization of funds and evaluating successWorking with and training key individuals at City agencies to ensure they are aware of financing programsDevelop quality assurance mechanisms for existing and new Capital Access programsEnsure program is utilized by key stakeholders: businesses, surety companies, and City agenciesHelp expand and deepen impact of the agency‚„s existing capital access initiatives</t>
  </si>
  <si>
    <t>‚At least 3-5 years professional experience, including project management and program developmentExperience working for or with City contracts is preferredExperience working with construction businesses or MWBEs in a project management function preferredProven track record in a high-paced environment Excellent written and oral communications skillsExperience using customer relationship management tools or other database systems in order to track and manage services and outcomes desiredExcellent relationship management, organizational, strategic thinking and quantitative/qualitative skillsKnowledge of small business capital needs, experience with small business lending, financial management, or accounting</t>
  </si>
  <si>
    <t>PLEASE NOTE THIS POSITION WILL BE AVAILABLE ON JULY 1, 2016.   Interested candidates should email their cover letter and resume to gperezeugui@sbs.nyc.gov ATTN: Gustavo Perez Eugui. Include: ‚Å“Program Manager, Capital Access‚ in the email subject line.     Salary is commensurate with experience  NOTE: Only those candidates under consideration will be contacted.  NYC residency is required within 90 days of appointment (does not apply to all positions)</t>
  </si>
  <si>
    <t>Serve as Community Coordinator for the Manhattan Borough Commissioner‚„s Office. Attend District Cabinet meetings in the absence of the Manhattan Borough Commissioner to discuss and report on traffic and transportation issues. Attend Town Halls and Task Force meeting. Attend other community-related meetings with community boards, religious organizations, businesses, utility companies, schools, and other city agencies, etc.  Assist as Liaison between local precincts and NYPD special operation units when necessary. Prepare reports reflecting the nature of and the outcome of the meetings.  Prepare correspondence in response to express concerns. Prepare reports and presentations for various meetings and other related duties.  Conduct site visits and surveys when necessary.  Respond to related telephone inquiries. Notify community groups of the necessary permits and limitations. Serve as Community Representative to the Business Improvement Districts in negotiating agreements regarding enhancement projects such as the streetscape beautification programs.  Assist with the coordination of special events. Assist Elected Officials, Community Boards, community organizations and individual constituents in resolving Department of Transportation issues. Represents the Department of Transportation at Governmental and community meetings. Write official correspondence and prepare briefings for the department.</t>
  </si>
  <si>
    <t>The Division of Performance Management and Analytics (PMA) works to improve New York City Housing Preservation and Development (HPD) operations through data integration, performance measurement, and analysis. Working closely with senior management and agency program areas, as well as the Divisions of Technology and Strategic Development (TSD), Strategic Planning (DSP), Research, and Budget, the PMA team:  Identifies performance and outcome measures for the agency and program areas and prepares internal and external performance reports  Analyzes administrative and other data for performance management and other agency needs  Directs agency information management by creating a framework to ensure data quality and integrity, integrating information across HPD, and improving access and ability to use data for operational strategy  Sponsors technology projects with agency-wide benefits  Partners with program areas and TSD to insure technology development encompasses analytics needs and takes into account broad agency benefits  PMA seeks an experienced professional with strong leadership and analytic skills to manage a portfolio of analytic projects that support programs in the offices of Neighborhood Strategies, Development, and Asset &amp; Property Management as the agency implements the Housing New York (HNY) initiative. Reporting to the Director of Performance Management and Analytics, the Pre-Development Analyst will work in coordination with PMA team members, program areas, and other analytic teams to:  Build on the agency‚„s ability to utilize cross-agency data for operations and policies across the areas of HPD such as property management, planning, property disposition, tax incentives, and neighborhood partnerships  Execute analytics utilizing multiple HPD internal administrative data sets as well as external data  Design and execute Oracle Business Intelligence tools for program areas  Develop and enhance efficiency, effectiveness, and outcome-oriented performance metrics for pre-development, tax incentive, and neighborhood partnership programs that highlight program successes, and identify operational bottlenecks and vulnerabilities  Develop and update data dictionaries and execute agency information management policies  Function as lead business owner for selected cross-divisional technology initiatives that benefit pre-development, tax incentive, and neighborhood partnership programs and projects  The Pre-Development Analyst will also assist with data analysis and requests, identifying potential policy and operational changes, and handle special projects associated with his or her portfolio.</t>
  </si>
  <si>
    <t>The ideal candidate will be an inquisitive self-starter and problem-solver with the ability to:  Understand business and data processes to identify gaps or underlying issues, opportunities for efficiencies, and overlap with other business areas and information throughout the agency  Break down complex issues/processes into smaller, more manageable pieces  Use data and make operational/analytic recommendations  Efficiently communicate verbally and through memos, presentations, and other materials  Lead and move projects forward, including willing to make decisions or elevate issues for decision-making and advocate for best interests of the project and the agency  Has experience with advanced Excel at a minimum and GIS and Access preferred; experience with SharePoint, SAS, R, writing SQL queries or business intelligence tools is a plus  Preferred Qualifications:  An advanced degree in a relevant field is strongly preferred (e.g. Business Administration, Public Administration, Public Policy, Management/Organizational Science, Urban/Regional Planning, Data Science)  Professional experience in performance management, data analysis, process design, or operations/technology implementation  The strongest candidates will have experience or demonstrate significant interest in public policy, housing, or city government; however, these may be secondary to the candidate‚„s interest in applying his or her skills to the agency‚„s mission and operations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</si>
  <si>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general supervision, with latitude for independent action and decision-making, the investigator will be responsible for managing a complex case docket involving investigations of fraud, corruption, and mismanagement relating to City agencies, employees, contractors, and other organizations that receive City funding. The investigator will be tasked with obtaining documentary evidence, conducting interviews, surveillance, and undercover operations, executing arrests and search warrants, conducting programmatic and financial review and audits, and preparing reports, in which they must concisely summarize the evidence uncovered during the investigation and their factual findings. Investigator will be required, at times, to work with other investigative units, prosecutorial agencies and testify at hearings and court proceedings. Investigator will also provide, on a rotating basis, coverage for the on-call complaint system..</t>
  </si>
  <si>
    <t>‚	Knowledge of, and demonstrated interest in, law enforcement, criminal justice, and/or civil rights issues 	Graduate or baccalaureate degree in the field of law, criminal justice, public policy, public administration, social sciences, psychology, or other relevant field, or at least three years of experience performing administrative, criminal, or internal investigations 	Strong computer skills, including Word, Excel and databases	Strong interpersonal skills, oral communication and interviewing skills	Demonstrated ability to write succinct and organized reports	Demonstrated ability to analyze, assess, and draw conclusions based on complex documents or data, including but not limited to policies, procedures, and financial documents.	Familiarity with New York City a plus</t>
  </si>
  <si>
    <t>1. Two years of full-time satisfactory paid experience as a deckhand on ocean, coastwise or inland steam or motor vessels, or equivalent seagoing experience in a sea service of the Armed Forces of the United States; or    2. Graduation from an accredited college or university, accredited by regional, national, professional or specialized agencies recognized as accrediting bodies by the U.S. Secretary of Education and by the Council for Higher Education Accreditation (CHEA), with an Associate degree in marine technology, such as the maritime technology degree awarded by Kingsborough Community College, including or supplemented by at least one year of deck duty; or    3. Graduation from one of the U.S. Coast Guard approved maritime or sea service academies listed below, including the curriculum, program, or qualification indicated:    a) The U.S. Merchant Marine Academy (deck curriculum); or     b) The U.S. Coast Guard Academy or the U.S. Naval Academy with a qualification as an underway Officer in charge of a navigational watch; or    c) The Deck Class of a Maritime Academy approved by and conducted under the rules prescribed by the Maritime Administrator (see 46 CFR 11.407), including the program in the Deck Class of the Great Lakes Maritime Academy.    Note: To be acceptable, the education and experience described in ‚Å“1'', ‚Å“2'' and ‚Å“3'' above must have been  obtained within the last 10 years.</t>
  </si>
  <si>
    <t>The nation‚„s leading public health agency, The New York City Department of Health and Mental Hygiene (DOHMH) is seeking an IT Auditor. This position will report to the IT Audit Manager who reports to the Assistant Commissioner of Audit Service and Medicaid Compliance Officer.  Audit Services plays a leading role in risk based assessments of Department‚„s operational efficiencies, control effectiveness and compliance with federal laws, such as the Health Insurance Portability and Accountability Act (HIPAA), New York State‚„s code of rules and regulations, New York City Administrative, and Health codes and New York City Comptroller‚„s directives. While continuing to strengthen internal independent assessments and advisory role, Audit Services is broadening its risk based perspective and skills to further preserve and create value to the Department. In this regard, supervised by the IT Audit Manager, the candidate will perform audits of general system and application controls and assess management of IT risks and compliance with regulations in accordance with the National Institute of Standards and Technology (NIST), standards and guidance of ISACA (formally the Information Systems Audit and Control Association) and the Institute of Internal Auditors Professional Practices Framework.  The position‚„s main duties: 	Perform testing of programs‚„ application controls as part of performance and fiscal audits (integrated audits) and assist Audit Management in drafting IT related findings and recommendations.  	Support IT Audit Management in conducting internal reviews of the Department‚„s general system controls (e.g., access security, change management, system development life cycle, disaster recovery, data center operations etc.), and recommending controls to mitigate risks.   	Support the assessments of Department‚„s compliance with federal requirements such as HIPAA Security and Privacy rules and other federal IT standards for local governments.  	Maintain on going and open communication with the Department‚„s programs on general and application  control issues and implementation of corrective actions. 	 Prepare and maintain complete work paper documentation. 	Research and stay up-to-date on IT risk management and relevant audit concepts and methods.</t>
  </si>
  <si>
    <t>‚	2 years of IT audit experience and basic understanding of IT general and application controls 	Familiar with enterprise class networks, data center, virtualization, storage, backup, disaster recovery, high availability, encryption, mobile and cloud systems  	Familiar with Windows administration such as Active Directory, DNS, DHCP, SCOM, SCCM and GPO 	Knowledge of server-side development; Java, .NET, IIS, Tomcat, Apache and API  	Familiar with COBIT framework and NIST 	Microsoft Excel advanced knowledge and ACL experience a plus 	Highly organized, motivated and self 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Demonstrates flexibility in responding to changes in assignment and job responsibility 	A baccalaureate degree from an accredited college or university supplemented by (i) 24 semester credits in accounting and auditing and (ii) additional credits in computer science or information systems related field 	Certified Information Systems Auditor (CISA) designation is preferred, pursuing CISA designation or willingness to pursue CISA 	IT Quality Assurance experience a plus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</si>
  <si>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Problem Manager reporting to the IT Services division and will leverage ITIL Problem Management processes and procedures in order to minimize adverse impact on incidents and problems on the business.  In addition the Problem Manager will identify recurring IT operational issues, determine root cause, develop and implement problem solutions to prevent recurrence of issues.   Responsibilities will include: 	Build and implement the processes for solution population, known errors and workarounds; 	Measure and Define effectiveness of the problem processes and identifying opportunities for improvement;	Produce statistics and reports to demonstrate performance of the Problem Management process;	Analyze and reporting incident trend data to identify and eliminate root causes;	Diagnose faults and determining whether new incidents are related to known errors or existing problem records;	Schedule with key technical managers to develop technical solutions to address recurring incidents within the IT environment and manage issues through to resolution;	Identify and promote proactive means to prevent incidents from occurring or to restore service more quickly;	Work with internal engineering and operation teams as well as external teams / vendors to resolve IT operations problems;	Lead and facilitate post mortem investigations into high impact incidents and taking ownership to drive root cause determination, risk mitigation, and ensure permanent resolution is put in place;	Provide Senior/ Executive level management monthly presentation detailing Problem Management accomplishment and next steps;	Act as a backup to the IT Operations Manager during identified critical needs;	Day-to-Day operational process administration of policies, procedure and across all IT service teams at the DoITT‚„s Operation Center;	Develop a high level of customer service by providing expertise, strategy and vision to support groups; 	Ensure the effectiveness of operations support, processes and controls; 	Provide solution guidance and direction for implementation and trouble solution for long and short term goals and objectives; 	Perform organizational restructuring as needed to maximize staff and resources; 	Achieve goals set by upper management in support of DoITT‚„s overall strategic plan;	Perform special projects and initiatives as assigned.</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</si>
  <si>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#240453 -or-  If you do not have access to a computer, please mail resume indicating Job ID # to: Department of Information Technology and Telecommunications (DoITT) Recruitment Office ‚€œ 255 Greenwich Street - 9th Floor - New York, NY 10007  SUBMISSION OF A RESUME IS NOT A GUARANTEE THAT YOU WILL RECEIVE AN INTERVIEW APPOINTMENTS ARE SUBJECT TO OVERSIGHT APPROVAL</t>
  </si>
  <si>
    <t>The Division of Prevention and Primary Care works to advance population health through supporting access to quality health services and introducing system changes that promote disease prevention and control, with an emphasis on pursuing opportunities to integrate clinical and population health strategies.  The Division builds upon a portfolio of policy and programming that spans clinics and communities across the city, and includes the programmatic bureaus of Chronic Disease Prevention and Tobacco Control, Primary Care Information Project, and Primary Care Access and Planning.   This exciting new position will be based in the Health Access Equity Unit, in the office of the Deputy Commissioner of the Division of PPC. This unit is tasked with furthering the agency‚„s mission by conducting scientific research of the influence/impact of clinical and social systems, identifying barriers to access to care and services and developing models for resolving barriers for underserved populations. This position will be responsible for directing research and evaluation related to models and interventions for improving health outcomes for underserved populations ‚€œ especially those who are often overlooked by existing health care systems with a specific focus on the justice-involved living in the community. The staff of the unit will have the opportunity to shape policies, work across city agencies and community-based organizations to implement interventions to improve the health of this population. The Director will report to the Executive Director of the Health Access Equity Unit.   The Director‚„s responsibilities include the following:  	Lead a team dedicated to promoting the health of underserved populations in NYC by using and integrating epidemiological and surveillance data to develop evidence-based public health policies and programs.  	Develop a strategic analytic plan for research and evaluation to support the work of the unit including directing and conducting high level analytic activities to identify and characterize underserved populations with a specific focus on justice-involved populations living in the community. 	Monitor medical and mental health disease trends, evaluate health care and program gaps and inform unit policy and program interventions. 	Collaborate with internal and external partners to identify, integrate, and analyze available health information and health outcomes data for underserved populations in New York City.  	Oversee the analytic design and implementation process, including matching data across multiple sources of information to inform health interventions that can coordinate and improve community-based health service delivery for target populations. 	Prepare manuscripts, memos, and reports as well as give presentations.  	Participate in special studies and activities as assigned and other duties as deemed necessary by the Executive Director, Deputy Commissioner, or his/her designee.</t>
  </si>
  <si>
    <t>‚	Expertise in epidemiological data analysis, demography, research design &amp; program evaluation methodologies 	Strong analytic and statistical skills with experience in manipulating and analyzing data using statistical software such as SAS or SPSS 	Experience with scientific writing as demonstrated through a strong track record of publishing in top-tier journals 	Experience with navigating Internal Review Board (IRB) processes and expertise about related policies and procedures 	Experience with DOHMH‚„s Community Health Survey, SPARCS, Salient or other Medicaid claims databases, MEPS, BRFSS, etc 	Supervisory experience, such as leading and advising staff involved in various projects 	Experience successfully preparing grant applications including developing research questions	Experience with geographical information  software such as ArcGIS 	Knowledge of and interest in public health, health policy and primary care 	Ability to quickly become familiar with specific topic areas within public health and health policy in which the individual may have had no prior knowledge 	Excellent project management and written and oral communication skills.</t>
  </si>
  <si>
    <t xml:space="preserve">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Effective April 1, 2014, under New York City‚„s Earned Sick Time Act, most employers in New York City will be required to give their employees sick leave. DCA is charged with enforcement of this law. DCA is also responsible for enforcement of New York City‚„s Transit Benefits law. Pursuant to that law, effective January 1, 2016, certain employers will be required to offer their full-time employees the opportunity to use pre-tax earnings to purchase qualified transportation fringe benefits.  The DCA Office of Financial Empowerment (OFE) is the first local government initiative in the country with the specific mission to educate, empower, and protect individuals and families with low incomes. OFE creates innovative programs, products, and services for New Yorkers so they can build assets and make the most of their financial resources. At the center of the fight to reduce income inequality and expand economic opportunity, DCA OFE works to support low-income New Yorkers and communities in building wealth and improving financial capabilities. OFE‚„s goal is to increase access to high-quality, free financial education and counseling; connect individuals to safe and affordable mainstream banking products and services; improve access to income-boosting tax credits, savings, and other asset building opportunities; and enforce and improve consumer financial protections to safeguard financial stability.  As part of the Small Business First Initiative, OFE is partnering with the NYC Department of Small Business Services (SBS) to ensure equal access to city services for all business owners by integrating financial counseling at points where business owners are navigating the City‚„s regulatory environment and may be facing financial challenges related to regulatory requirements.  OFE is seeking an entrepreneurial, driven, innovative and highly-organized Senior Program Officer to lead and oversee our efforts to expand financial counseling for small businesses owners through referrals from regulatory agencies, as well as other projects and programs aimed at ensuring equal access to business ownership and success for all New Yorkers.   Responsibilities will include, but are not limited to:  	Plan, implement, manage and evaluate referral relationships from NYC regulatory agencies to the City‚„s Financial Empowerment Centers, specifically targeting small business owners. Regulatory agencies may include, but not be limited to, the Taxi and Limousine Commission, the Department of Health, and the Department of Buildings.  	Work with the SBS Business Acceleration division to recommend new policies and procedures in order to reduce the burden of regulations on small business owners through financial counseling.   	Work with DCA OFE‚„s financial counseling program team to recommend new policies and procedures in order to create customized counseling models, benchmarks, and data collection for small business entrepreneurs.  	Propose and test new financial empowerment solutions that: o	help overcome financial challenges specific to small business owners or that arise from the City‚„s regulatory environment, such as income volatility and high upfront insurance costs and,   o	lower barriers to business ownership through broader systems change.  	Provide outreach and education to small business owners and community-based organizations that interact with small </t>
  </si>
  <si>
    <t>‚	A creative and strategic thinker, adept at program innovation, design, development, management, research and evaluation; 	Experience in community, business and economic development, community wealth building, asset building and the financial inclusion field, and developing technical assistance programs for small business owners;	Experience working with the City of New York‚„s regulatory agencies, including the Departments of Consumer Affairs, Health and Mental Hygiene, Buildings, Fire, and Taxi and Limousine;	Experience working with entrepreneurs and with new and micro-businesses from low-income and disadvantaged communities;	Experience working with emerging forms of small business ownership including freelancers and worker-cooperatives;	Excellent organizational, communication (written and oral), and presentation skills;	Experience and proven ability to cultivate partnerships with diverse stakeholders including local businesses, advocacy organizations, think tanks, community groups, etc.;	Proven ability to successfully manage multiple high-priority projects simultaneously and to organize and drive projects to timely completion;	Attention to detail and ability to work quickly under pressure while still ensuring a high quality work product;	Ability to leverage data to drive program planning and implementation;	Proficient in Microsoft Excel, PowerPoint, Access, Word, and Outlook.</t>
  </si>
  <si>
    <t>The nation‚„s leading public health agency, The New York City Department of Health and Mental Hygiene (DOHMH) is seeking Management Auditor Level I This position will report to Audit Services‚„ management.   Audit Services plays a leading role in risk based assessments of Department‚„s operational efficiencies, control effectiveness and compliance with rules and regulations.  While continuing to strengthen internal independent assessments and advisory role, Audit Services is broadening its risk based perspective and skills to further preserve and create value to the Department. In this regard, supervised by the auditor-in charge, the candidate will perform internal and external reviews, monitoring and assessments and special projects, as needed. The position‚„s main duties are: 	Assist the auditor-in-charge in conducting internal reviews of Department‚„s programs and related activities, taking appropriate steps to improve programs‚„ control effectiveness 	Assist Audit Services‚„ management in reviews and monitoring of third party providers‚„ internal controls and compliance with contractual agreements 	Maintain on going and open communication with Department‚„s programs on internal control issues and implementation of corrective actions	Assist Audit Services‚„ management in the coordination of audits conducted by federal, state and local oversight entities 	Assist in the performance services of DOHMH‚„s general and programs‚„ application controls reviews	Assist Audit Services‚„ management in communicating findings to the programs. 	Prepare and maintain complete work paper documentation.	Research current audit concepts and methods and laws and regulations relevant to the audited areas.</t>
  </si>
  <si>
    <t>‚	1-2  year internal auditing or public accounting experience preferable 	Highly organized, motivated and self-directed professional 	Excellent oral, written and communications skills 	Ability to work independently when given specific instructions .	Excellent interpersonal and relationship building skills 	Ability to adapt to change quickly and follow directions 	Capable of handling multiple projects at the same time and meet deadlines 	Demonstrates flexibility in responding to changes in assignment and job responsibility 	Microsoft Excel advanced knowledge. 	A bachelors degree from an accredited college or university with an accounting or related major supplemented by at least 24 semester hours in accounting or auditing courses 	Willingness to pursue professional certification/designation of CPA or CIA.</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</si>
  <si>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Network Field Operations Engineer reporting to the IT Services division. Responsibilities will include: Oversee the installation, maintenance, troubleshooting and monitoring of network and communications equipment in both technical facilities as well as client locations, including but not limited to, switches, routers, UPS systems, CSU‚„s and structured cable systems (fiber patch panels, Ethernet patch panels); take the lead technical role on various projects and provide guidance for junior level technicians; create reports, correspondence and dashboard presentations for unit and executive level personnel; increase the effectiveness and efficiencies of the entire Network Field Ops organization by attending workshops, training and seminars and must be prepared to share the same with the Network Field Ops unit; provide assistance to junior level technicians; complete periodic maintenance on all network, telecommunication, UPS and other installed equipment; perform monthly site health checks; coordinate the testing and turn up of service with all involved clients and providers until the customer's service is up and working; provide a point of escalation as necessary to resolve any and all network issues; perform additional duties as the lead technician to ensure network reliability, client satisfaction and departmental goals; perform diagnostics on network and telecommunications equipment, this includes all transport medium; dark fiber, DS1 - 10G; and perform special projects and initiatives as assigned.</t>
  </si>
  <si>
    <t>The successful candidate should possess the following: Ability to lead meetings in a professional manner; ability to Build and foster a positive team environment; ability to work with minimum or no supervision; advanced working knowledge of various test equipment t (ie; fiber optic light metric source, OTDR, EXFO, 4 pair tester and circuit level test equipment); familiarity with industry standard procedures and vendor specifications; advanced working knowledge of all available network management systems &amp; tracking systems; work in a remote hands/WebEx capability as required with various support groups, vendors and senior personnel; knowledge of Microsoft Office applications (Word, Excel, Powerpoint, Office); maintain valid driver‚„s license; excellent customer service skills; ability to travel as required via mass transit with all the necessary equipment; should be a self-starter, keep detailed notes and documentation; the ability to lift equipment up to 49 lbs. and participate in group lifts of 50 lbs. or more.  Cisco Certification a plus.</t>
  </si>
  <si>
    <t>This position will Report to the Director of Systems Development within the Office of Information Technology, with considerable latitude for independent initiative and judgment.   The individual will manage and lead a team of Java and Oracle Developers designing, creating and coding application systems.  The individual will have the opportunity to contribute to the evolution of the system‚„s architecture and technology, as well as the continual improvement of development processes. This person will lead the effort of complex application development, architecture, technical design and will perform in a management role holding periodic meetings with direct reports reviewing performance, work activities and sharing proper work methods as well as preparing management reports as needed. The individual will be responsible for creating Tasks and Standards and performing Performance Evaluations of direct reports. The selected candidate should possess 15+ years of experience designing and building applications with object-oriented software development methodologies and practices using J2EE and related technologies. The individual will prepare and review specifications for the development, maintenance and enhancement of applications by analyzing user requirements and recommending appropriate development courses of action.  The individual will also assist in creating, updating and enforcing development standards and debugging code by analyzing problems as needed.</t>
  </si>
  <si>
    <t>‚  Ten or more years in IT and business/industry, experience with public pension system a plus   Seven or more years of leadership responsibilities in a Director/Assistant Director or equivalent capacity    Proficiency in transitioning business services to the cloud and related cyber security architecture and controls   Five or more years managing multiple, large, cross-functional teams or projects, and influencing senior-level management and key stakeholder   Prior experience with system conversions including data migration   Extensive experience in managing infrastructure and operations   Extensive experience with industry standards such as 1TlLv3, COBIT5, COSO  and/or 15027000 a plus   Extensive knowledge of infrastructure planning and operations, design, and deployment , as well as system life cycle management   Broad knowledge of current and emerging technologies, technology directions and strategic application to business needs   Strong business acumen and business planning skills   Exceptional project management skills, including the ability to effectively deploy resources and manage multiple projects of diverse scopes in a cross-functional environment</t>
  </si>
  <si>
    <t>- A master‚„s degrees in Public Health and Social Work  - Experience in community-based services (preferably in NYC), mental health recovery-based research and public health policy  - Able to work independently and manage multiple priorities in a fast paced environment  - Excellent written and oral communication skills  - In-depth understanding of COD and tobacco cessation including experience developing and implementing trauma-informed systems of care  - In-depth understanding of how to help individuals with behavioral health needs quit smoking  - Proficiency with  MS Office.</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</si>
  <si>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</si>
  <si>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comprising over $200 million. Bureau staff is responsible for managing the development, implementation, and oversight of ongoing and new contracted mental health programs. Through these contracts and through its policy, planning and advocacy work, the Bureau seeks to facilitate access and quality care and recovery for all New York City residents.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Supervise case monitors in their performance and clinical decision making in the following tasks:  -	Collect and review clinical material to determine if a consumer referred to the AOT program meets criteria as presented in statute.  -	Assist in the preparation of treatment plans and legal documents required for the pursuit of a court order.  -	Collaborate and interface with mental health providers and families to monitor engagement as well as consumers adherence with treatment mandated by the court.   -	Assess the quality and appropriateness of care planned and provided.  -	Participate in case conferences to discuss consumer eligibility for AOT as well as  progress under the court order.  -	Manage untoward events through the monitoring of services and provision of support to Intensive Case Mangers, Assertive Community Treatment teams, and other mental health providers.  -	Participate in Quality Assurance reviews and special projects.   -	Fulfill case monitor responsibilities when necessary.</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</si>
  <si>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DoITT Application Development Management division is responsible of developing, maintaining, enhancing and supporting various applications including but not limited to running in NYC.GOV and CityShare environment, providing services for most City agencies like 311, City Clerk, Law Enforcement agencies, mayor‚„s office and many others. Most of those applications are providing highly important services for public users and City employees and satisfy the needs of the citizens‚„ everyday life as well as City operations in routine and emergency processes.   This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I  The successful candidate will serve as a QA Analyst reporting to the Application Development Management Division. Responsibilities include:	Work with project managers, business analysts, development teams as well as business community to contribute into process of gathering and reviewing of the business requirements	Review project documents and provide QA comments and sign off 	Develop test approach based on established standards and the analysis of design documentation and requirements 	Create and/or contribute in the design of the following deliverables: Test Strategy &amp; Test Plan, Detailed Test Cases, Test Scripts, Traceability matrix, test estimates, progress reports for test execution, various defect and statistical data reports, etc.	Create and execute test cases, log and assign defects and keep track of the defect status 	Load and maintain requirements and test cases in Quality Center and/or other test management system	Execute and track testing process using an SDLC tracking system	Participate in the design and execution of the test automation scripts where applicable	Work with developers and support teams to resolve defects and environment issues 	Acquire and create test data and analyze/verify data 	Participate in applications troubleshooting and resolving production issues which may include but not limited to:  o	Propose, prepare and execute test scenarios to reproduce production issues in non-production environments  o	Research problems, propose, design, execute and document test cases to identify potential issues to prevent outages and issues of the application in production 	Report the test results to the management in timely manner 	Participate in defining strategy for regression testing and test automation	Help to Identify test scenarios suitable for automation, assist in development,  implementation and the execution of the automated test scripts	Participate in identification of performance issues 	Document and verify uses cases selected for performance testing 	Assist the support team in application deployment where applicable	Participate in environment maintenance activities when QA services are required	Participate in knowledge sharing with other QA team members 	Maintain up to date documentation 	Learn the </t>
  </si>
  <si>
    <t>We are looking for a candidate who not only has the required experience and skills but can demonstrate a level of professionalism and customer service we have come to expect of consultants in the private sector.  f you are an IT professional who combines high business acumen with technical expertise and team collaboration, you are strongly encouraged to apply.  The preferred candidate should possess the following: 	Experience in planning and executing end-to-end test process for complex enterprise solutions 	Experience in analyzing business requirements and covering them with test cases	Experience with execution and tracking test process using Quality Center and/or other test management system	Understanding the purpose and applicability of the test automation and the popular test automation tools	Experience in testing applications serving business processes types like CRM, case management,  accounting or budgeting, complex workflow processes	Experience in performing functional and non-functional testing for mobile applications running on various operating systems like iOS, Android, etc.	Understanding testing specifics of the native or ‚Å“mobile friendly‚ applications on mobile devices	Experience with performing functional testing for the applications with browser based UI as well as communicating via web services 	Experience with specifics of functional and compatibility testing of browser based UI 	Experience in the covering testing specifics of the browser / HTML based UI 	Experience with functional integration testing	Interest and ability to learn new technologies and tools, and acquire new skills 	Experience with planning testing in working with the following tools and technologies is a plus::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LDAP based authentication technology 	ETL processes, experience with Informatica is a plus	XML language and XML data modes and schemas	Understanding of various data file formats (flat, csv, XML, Excel, MS Access files, etc.) and experience with tools to handle them for testing purposes 	Practical experience in using various tools like MS Excel and/or MS Access to prepare and maintain test data 	Experience to use MS OFFICE for documenting, reporting and presenting project related information	Understanding of n-tier application architecture and service oriented architecture (SOA) 	Understanding of relational databases concept	Ability to design SQL query and use SQL queries for QA tasks 	Experience with testing SOA based functionality using soapUI or similar tool	Experience in automating testing scenarios for browser based UI testing as well as for data validation is a plus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</si>
  <si>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conduct highly confidential and sensitive investigations regarding allegations of fraud or other corrupt activities involving New York City officials, employees and persons or entities doing business with the City. The investigator will conduct interviews, prepare reports, work with other investigative units and prosecutorial agencies, and analyze a variety of financial records and other documents.</t>
  </si>
  <si>
    <t>‚	A minimum of 2 years of experience in law enforcement and/or conducting investigations, preferably as a police officer, agent, or investigator.	Experience participating in field operations, including making arrests, field interviews, surveillance, and/or execution of search warrants.  	Excellent interpersonal skills.  	Ability to work efficiently and effectively, both independently and in a team environment.  	Detail-oriented and organized, with the ability to multi-task and operate in a fast-paced environment.	Ability to exercise discretion on sensitive and confidential matters. 	Experience writing official reports.	Familiarity with New York City government a plus.</t>
  </si>
  <si>
    <t>The New York City Department of Youth and Community Development (DYCD) invests in a network of community-based organizations and programs to alleviate the effects of poverty and to provide opportunities for New Yorkers and communities to flourish.  Facility Management Services supports all of DYCD's operations by ordering office supplies from the City of New York warehouses as well as outside vendors, processing all incoming and outgoing mail, maintaining the fleet of DYCD vehicles and handling set up and repairs of office equipment. The Facility Management Services Unit is seeking a Stock and Records Liaison to fulfill the following responsibilities:   Drive Agency vehicle carrying employees and material to and from work locations.  Pack, unpack, count, weigh, and measure materials, supplies and equipment.  Load and unload at Agency‚„s multiple locations for pick-up, delivery, or distribution. Maintenance of Records at offsite location: Deliver and retrieve requested documents and    ensuring record rooms are kept clean and organized. When not driving, respond and complete requests via Agency Work Order system: Includes    rectifying facilities related issues, retrieving requested records, and arranging table/chair set    up in Agency meeting spaces.  Assist in the general functions of the Administrative Services Unit as needed. This is a    production environment and will require flexibility and additional non-scheduled hours.</t>
  </si>
  <si>
    <t>‚ Must be able to perform the physical tasks of the job. Should be able to lift at least 25 pounds for    Records Retention.  Records and Retention experience preferred.  Valid New York State Driver‚„s License desired.  Customer service and Interpersonal skills.  Ability to multitask and prioritize.</t>
  </si>
  <si>
    <t>‚	A minimum of 5 years of experience in performing statistical analyses and epidemiological research 	Advanced competency in complex study/survey/sample design, surveillance and statistical methods 	Highly developed competence with SAS and R statistical software. 	Strong mathematical foundation for statistical concepts 	Advanced spatial analytics like spatial regression, interaction, interpolation and temporal models 	Ability to work with staff at all levels and to communicate complex technical knowledge in language that is understood at every level 	Ability to independently investigate, evaluate and develop new statistical, analytic and visualization methods and techniques 	Experience in Public Health, Behavior Health and Social Determinant analysis 	Experience in the NY State and NY City Public Health Systems 	Additional statistical and programing languages   knowledge and experience  - Experience with very large administrative data sets</t>
  </si>
  <si>
    <t>The Protection Agent will be involved primarily in,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in techniques and approaches for handling such cases in Children‚„s Services.  Under supervision, with latitude for independent action and decision-making, is assigned to a child protective field office or special investigation unit, such as Emergency Children‚„s Services or the Office of Special Investigation.  Additional responsibilities will include: 	Provide expert assistance on cases which involves allegations of child abuse or neglect by parents, by Children‚„s Services or other City staff, which may include cases which have resulted in serious injury or death of a child.	Accompany CPSs and CPSSs on home visits which are anticipated to be unusually difficult.	Conduct and document interviews with children, family members, neighbors, school officials and other community members, when necessary.	Testify in court regarding investigations.	Conduct training for child protective services staff related to the techniques and strategies necessary for performance of sensitive investigations into allegations of child abuse and neglect, including observation; conducting interviews; detecting signs of child abuse and neglect; interrogations; forensics; and collecting evidence and other documentation.	Train and prepare CPS staff in dealing with difficult and recalcitrant parental figures during home visits or child removal.	Conduct criminal and domestic violence background checks, documenting, analyzing the information received and interpreting the information for CPS. Assisting and training child protective services staff in the navigation of public databases.	Provide Training and assistance to Provider Agencies and ACS Staff to assist in gathering information to locate AWOL Youth. 	Utilize investigative databases and review records to assist in developing leads to locate AWOL Youth. 	Make field visits to assist in locating youth who are AWOL from a foster care, placement, or detention setting.	Re-interview parents, neighbors and relatives when provider agencies have not successfully located AWOL Youth. 	Collaborate and share information with law enforcement so that once youth are located, law enforcement can take action to ensure the safe return of AWOL youth to a foster care, placement, or detention setting.</t>
  </si>
  <si>
    <t>1. A four-year high school diploma or its educational equivalent and five years of satisfactory full-time experience in the field of law enforcement. At least three years of this experience must have been obtained while working in Special Victims ‚„, Forensics, Homicide, Domestic Violence, Missing Persons or a closely related law enforcement work unit; or  License Requirement  At the time of appointment, candidates must possess a motor vehicle driver license valid in the State of New York. This license must be maintained for the duration of employment.  2. Two years of post high school education and at least three years of the above experience, including at least two years obtained while working in a listed specialized unit.    License Requirement  At the time of appointment, candidates must possess a motor vehicle driver license valid in the State of New York. This license must be maintained for the duration of employment.</t>
  </si>
  <si>
    <t>The Office of Community Partnerships is seeking to hire a Director of Strategy and Program Development.  The individual will be a critical member of internal and external planning teams and work closely with the Assistant Commissioner to design, implement and oversee innovative community engagement strategies. The individual chosen for this position will be expected to spend time in the communities where ACS has a presence, learning about the communities‚„ needs and concerns and use that knowledge to inform and shape the agency‚„s community engagement and strategy development work. The Director will develop marketing materials and presentations and work closely with the Office of Communications on external community relations matters.  Reporting to the Assistant Commissioner, the Director for Strategy and Program Development will supervise staff responsible for community outreach and engagement and data tracking. Core competencies include: collaborative leadership; coalition building; analytical; data tracking and research; project management; staff development; background in community work or organizing; verbal and written communication; computer savvy; problem-solver; consensus builder; systems thinker.  Strategy/Program Development -	Identify opportunities for community partnerships that support the agency‚„s mission  -	Document ACS‚„ programmatic and policy accomplishments as they relate to community engagement.  -	Participate in cross-divisional teams to develop engagement strategies and new initiatives. -	Analyze outcome and impact data, lessons learned across CPP sites and lead discussions with CPP leadership to share promising practices.  -	Interface with the Community Partnership Programs (CPPs) to design ‚Ëœlearning and sharing‚„ models of engagement and best practices.  -	Conduct research on community engagement practice models. -	Liaise with ACS‚„ grant writing staff on research and proposal writing assignments. -	Lead staff and the community in planning efforts that help improve ACS‚„ practice and policies.  -	Identify and research resource needs such as funding, volunteer staff and interns.  Monitoring -	Track progress of cross-divisional collaborations and funded projects and prepare reports.  -	Lead/oversee the database project and other projects. -	Develop operational tracking tools that include: cross-divisional community engagement activities and outcomes; internal OCP schedule of staff community projects, and other projects as needed.</t>
  </si>
  <si>
    <t>The preferred candidate should possess the following: Master‚„s degree from an accredited college or university and 5-10 years of progressively responsible experience, including 5 years at the administrative or managerial level in a large governmental agency, business firm, (civic or community organization operating in the area of social services; or a baccalaureate degree from an accredited college and the 5-10 years of experience at the administrative or management level as described in ''1'' above; strategic planning and data analysis skills; ability to comprehend complex systems and business processes; make sound decisions and exercise good judgment; ability to understand and adhere to protocol; strong interpersonal and team building skills; excellent oral and written communication skills.  In addition, the ideal candidate will be proficient in Microsoft Outlook, Word, PowerPoint and Excel.</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</si>
  <si>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t>
  </si>
  <si>
    <t>‚ Assist in the planting and cultivating of trees, flowers and shrubs, including tasks such as digging up, balling, burlapping and transplanting trees and shrubs; digging up and transplanting sod; potting flowers and plants, as well as propagating, pruning and spraying trees, shrubs and plants. Assist in the maintenance and operations of greenhouses and nurseries. Prepare soil and seed beds.  Grade, sod, weed, mulch and mow lawns.  Repair damaged planted areas and fertilizing and watering soil.  Assist in and perform tasks involved in the operation and care of hand and power gardening tools and equipment. Make necessary operating adjustments to them and report needs for repairs and replacements to supervisor. Perform record keeping and prepare written reports. Drive vehicles and operate other motorized equipment required duties. May supervise seasonal employees and volunteers. As directed, perform tasks in connection with cleaning grounds and painting fixtures and equipment.</t>
  </si>
  <si>
    <t>The Bureau of Facilities Planning and Engineering provides engineering support services to DSNY‚„s operating bureaus in implementing projects of varying scope, pertaining to new garages and rehabilitation of existing garages, salt storage buildings, and other facilities under DSNY‚„s jurisdiction.  Under direction of the Unit Director or Group Leader, with broad scope for the exercise of independent initiative and judgment, the selected candidate will serve as Office Engineer / Specifications with the following responsibilities: research, prepare, edit, update and maintain all specifications for the various engineering disciplines. Specifications shall conform to the scope of work for each project and be coordinated with the design drawings so that a complete/checked design package can be released for law review and subsequent bidding. All materials/methods required for the design must be carefully included in the specifications along with the specific provisions and scope of work for each contract. All required schedules and ancillary documents must be included in the specifications package as required.    In addition to the standard requirements the candidate will perform the following tasks.   1) Review of documents (letters, reports, memos, manuals, guidelines, etc.) prepared by others for grammar and a proper presentation.  2) Capable and willing to perform field inspections, taking measurements, taking photos, able to do some physically taxing work like sounding of concrete with a hammer, etc. on roofs, in the bucket lifts up to 100‚„ high, in deep excavations.  3) Work on specifications, payments, etc.</t>
  </si>
  <si>
    <t>‚ Be familiar with multi-discipline design and construction projects, construction documents including specifications and bid forms, and construction contracts.   Knowledge of New York City Building Codes.  Proficient in M.S. Word and Excel, and good verbal and written skills are beneficial.   A degree in architecture, engineering, or construction technology is preferred.</t>
  </si>
  <si>
    <t>The Department of Citywide Administrative Services (DCAS) Energy Management Line of Service (DEM) oversees the implementation of municipal building and operational energy strategy and programming for the achievement of the City‚„s carbon emissions reduction goals, established by the City‚„s OneNYC Energy Initiative and further developed in the Mayor‚„s One City, Built to Last plan to reduce emissions 80% by 2050 (‚Å“80x50‚) with an interim reduction target of 35% by 2025 (‚Å“35x25‚). This implementation includes energy efficiency audits and retrofits, improved operations and maintenance, clean distributed generation deployment in City buildings and upgrades to the City‚„s streetlights and wastewater treatment infrastructure. DEM manages the purchase of electricity, natural gas and district steam for City-owned and operated facilities, processing utility bills and developing the City‚„s annual energy budgets for 80 agencies and more than 4,000 facilities.  DCAS Energy Management seeks to hire a Policy Research Coordinator to work within its Office of Energy Policy and Program Implementation (EPPI). EPPI is DEM‚„s policy development and program management hub including compliance with Local Law 87 of 2009, energy efficiency project implementation through existing City contracts, development of new programs to diversify implementation of cost-effective energy efficiency work, and development of policy recommendations and planning documents in furtherance of the City‚„s 80x50 goal. EPPI has a budget of over $200M in Fiscal Year 2016 and is currently overseeing energy efficiency work in over 600 buildings.  Under the leadership of the Deputy Assistant Commissioner of Energy Policy and Program Implementation, with wide latitude for the exercise of independent judgment and initiative, the Policy Research Coordinator will:   Provide analytical, communications, and organizational support, working closely with all members of the EPPI team Evaluate local, state, and national policies and incentive program related to DEM‚„s work Research best practices in energy performance contracting, energy efficiency, and  Identify current and evolving funding opportunities for energy efficiency projects Summarize research and make recommendations to Senior Staff Work within existing and developing project tracking and reporting tools to track program performance Assist in responding to requests for EPPI program data and information from the Mayor‚„s Office of Sustainability, Senior Staff, DCAS Commissioner, and press.   This position requires a quick learner with a passion for and dexterity with data analytics; an ability to make informed assumptions to accurately answer research questions with the data available; a capacity for extrapolating the findings of analyses and making connections with existing and new programs and the needs and opportunities therein; a vision for how to integrate actionable recommendations into existing program structures; an aptitude for exercising independent judgment and self-direction to navigate these steps autonomously; and an understanding of the energy efficiency sector.   Interested candidates are strongly encouraged to take relevant upcoming civil service exams. For more information, please visit: http://www.nyc.gov/html/dcas/html/work/exam_monthly.shtml#oc</t>
  </si>
  <si>
    <t>The candidate should also possess some or all of the following:  One to two years of public policy or research experience; A master‚„s degree from an accredited university in in Energy Policy, Environmental Policy, Environmental Science, Political Science, Public Administration, Public Policy, Urban Planning, or a closely related field;  Exceptional organizational and analytical abilities;  Strong written and verbal communication skills; Familiarity with energy efficiency retrofits in existing buildings; Familiarity with energy cost, savings and greenhouse gas calculation methodology; Must be well-organized, detail-oriented and flexible to handle multiple responsibilities and deadlines simultaneously and excel at working autonomously.</t>
  </si>
  <si>
    <t>The Division of Property Disposition and Finances seeks a creative professional with strong leadership and financial modeling abilities to be the Director of Disposition. The Division of Property Disposition and Finance administers multiple loan programs‚€ Affordable Neighborhood Cooperative Program (ANCP), Multi-family Preservation Loan Program (MPLP), Third Party Transfer (TPT), and several small home repair and loan programs- which facilitate the rehabilitation of public and privately-owned multifamily buildings throughout New York City. Through the Division of Property Disposition and Finance, the NYC Department of Housing Preservation &amp; Development (HPD) designates qualified sponsors to purchase and/or rehabilitate distressed vacant and occupied properties in order to improve and preserve housing affordable to low-to moderate -income households.    The Director of Disposition is a newly created position that will take a detailed look at the remaining City-owned portfolio to develop and execute disposition plans for the portfolio. There are 274 properties in City ownership; more than half of these properties have a disposition program assigned, but approximately 100 need a disposition strategy. The Director of Disposition will be responsible for creating a clear cut disposition process for these properties currently in City ownership. Solutions may include new construction and/or preservation rehabilitation financing.   The Director of Disposition will work closely with the Division of Property Management to develop an in depth understanding of the portfolio and to strategize the disposition of City-owned properties while preserving affordability.  In order to achieve this, the Director will need to gain an intimate understanding of the programs that HPD already has for the creation and preservation of affordable housing. He/She will need to coordinate with various programs within the Division of Development as well as the Planning &amp; Predevelopment unit.   The Director‚„s duties will include, but not be limited to the following:Modeling financing strategies.Actively managing project and program issues as they arise and effectively proposing and implementing solutions.Planning pipelines, projecting and reporting program unit count goals, and managing annual budgets of applicable properties.Monitoring property databases and preparing reports and budgets as required.Communicating with elected officials, other City agencies, tenants, developers, lenders, community groups and other stakeholders as necessary, including making presentations at interagency meetings, meetings with elected officials and tenant meetings. Coordinating with various HPD departments such as the Division of Property Management for net leasing and pipeline planning, Housing Litigation Division and HPD Legal for tenant relations and lawsuits, and Intergovernmental for eventual property disposition and tax exemptions.  Performing program evaluation and policy analysis for all disposition related issues.Identifying property clusters for development and matching with qualified developers.Preparing City land use approval submissions for City owned properties and working to marshal agency recommendations through the City Council review process required for property transfer.Overseeing the rehabilitation and financing process including underwriting, design review and approval, tenant relocation or other pre-development issues to ensure timely construction loan closings, project completion and permanent loan conversion.</t>
  </si>
  <si>
    <t>‚Thorough knowledge of NYC government and affordable housing issues and the real estate development process Ability to work independently and in conjunction with multiple departments Strong analytical, organizational, and quantitative skills Demonstrated ability to meet deadlines and manage projects in a timely manner Capability of utilizing and developing complex spreadsheets Excellent verbal and written communication skills Excellent interpersonal skills, ability to work effectively in collaboration with others and in the supervision of others Experience working for or working with government agencies and government programs related to affordable housing development Strong facility with Word, Excel and PowerPoint required Familiarity with coop rental, land trust and other structures and property management, a plus.</t>
  </si>
  <si>
    <t>The Department of Finance Information Technology Division delivers world-class information and technology solutions that the Agency‚„s needs to achieve results.  FIT is seeking a Senior Software Developer who will be responsible for overseeing enhancements to the ACRIS (Automated City Register Information System) application and development of new functions, as well as, identifying application system alternatives to enhance performance and achieve the needs of the user environment. The candidate will also be responsible for working with vendors, becoming responsible for vendor applications and recommending solutions and application system design approaches and revisions, in order to streamline programming and operation of the system.  Additional responsibilities include day to day production support of the existing application, production deployments, which occasionally require weekend and/or holiday work hours.</t>
  </si>
  <si>
    <t>‚  5+ years of working experience in a .NET development environment.   3+ years of working experience with Oracle and SQL Server database platforms.  Significant experience with desktop and web .NET programming in VB.NET and C# using    Visual Studio.  Significant experience with ASP.NET, XML, HTML, DHTML, CSS and JavaScript.  Experience with WF and WCF a strong plus.  Significant experience with Oracle databases including SQL, PL/SQL and Oracle development    tools.  Experience with land and property records management systems and/or other government    systems.  Experience working with ACRIS is a strong plus  Project lead, application architecture, database design experience, and excellent verbal and    written communication skills are expected, along with in depth experience with the full    development lifecycle.</t>
  </si>
  <si>
    <t>‚ Excellent verbal and written communication skills. Strong research and analytical skills. Demonstrated ability to work independently and ability to multi-task. Proficiency in Microsoft Word, Excel, and Outlook. Knowledge of STARS a plus.</t>
  </si>
  <si>
    <t>We are seeking an experienced Executive Director to oversee the Workforce Development Division‚„s sector-based training programs. The Executive Director is responsible for the implementation of a portfolio of sector-based training programs that are designed with the Agency‚„s Industry Partnerships to ensure that New York City businesses are able to find the talent needed to thrive and grow, and New Yorkers are equipped with the skills and qualifications needed to access jobs with family sustaining wages.   The Executive Director will report to the Assistant Commissioner of Training and provide direct supervision to at least three Directors. The Executive Director and leadership team will oversee healthcare, industrial/manufacturing, construction, and tech-focused training programs and potentially other sectors. The Executive Director will be expected to effectively collaborate with the Executive Director of employer-based training in the Training unit as well as the full Workforce Development Division and the Agency‚„s Industry Partnerships.  Specific Responsibilities Manage a portfolio of sector-based training programs for approximately ~2,500 New Yorkers with a budget of ~$9 ‚€œ 10 million annually.Lead the implementation of all sector-based training programs and proactively identify opportunities to scale and sustain successful training models.Develop and implement new sector-based training models to meet new and growing demands.Work closely with Industry Partnerships in healthcare, industrial/manufacturing, construction, retail, and tech to design and evaluate innovative sector-based training programs that meet the hiring demands of local employers and long-term systems change goals of each Industry Partnership.Directly manage and guide professional development of at least three Directors.Closely manage key provider and partner relationships and performance toward the achievement of contractual and programmatic targets while reinforcing quality and service standards. Continually refine sales, marketing, operations, management, and evaluation strategies as well as identify cost savings and other efficiencies to improve cost per outcome and return on investment.Identify ways to strengthen and expand definitions of success, including creating new performance metrics and reporting tools to communicate outcomes for sector-based training programs.Manage the sector-based training unit‚„s overall strategy and budget as well as real-time performance and financial projections. Develop expertise in the target sectors, staying abreast of industry news and trends, related policy, hiring patterns, business needs, key subsectors and occupations, etc. Develop expertise in the principles, objectives, and best practices associated with sector-based training and workforce development strategies.Establish a broad understanding of Federal, State and  City workforce law and policy and City and Agency infrastructure, resources, and priorities to inform and optimize training program service delivery.Ensure compliance with legal, fiscal, procurement, quality assurance, reporting, and other standards as set by the Division and Agency.</t>
  </si>
  <si>
    <t>‚5-7 years of satisfactory professional experience working in a business services capacity (eg; finance, consulting, foundation work, human resources). Experience managing full-time direct reports, including leading a team of diverse professionals to achieve short and long term goals. Knowledge of sector-based training practices, including on-the-job training and best practices in adult learning.The ability to combine attention to detail with a clear understanding of the big picture. Experience planning, implementing and managing projects involving multiple stakeholders and complex funding streams. The ability to communicate effectively verbally and in writing, with a diverse array of internal and external stakeholders. Outstanding analytical, problem-solving, and creative thinking abilities.</t>
  </si>
  <si>
    <t>‚ Strong understanding of database structures, theories, principles and practices Good understanding of Relational Database Architecture (Microsoft SQL Server) Experience in Microsoft SQL Server Analysis Server and SSRS is a plus Programming knowledge in procedural languages (T-SQL, Stored Procedures, functions, views, triggers, constraints, and creating Tables and be able to do SQL Development tasks) Ability to implement performance tuning Be able to identify and resolve SQL Server issues Experience with data management and data processing flowcharting techniques Technical documentation skills SSIS experience MDX experience considered a plus</t>
  </si>
  <si>
    <t>MQR** has been amended (R 04.13.2016)  Education and Experience Requirements:  1. A baccalaureate degree from an accredited college or university and five years of full-time satisfactory experience in a health services setting such as a laboratory, hospital, or other patient care facility, or in a public health, community health, environmental health, school health, social services program, or mental hygiene program at least 18 months of which must have been in a managerial or administrative capacity requiring independent decision-making concerning program management, planning, evaluation for quality improvement and assurance, allocation of resources, and the scheduling and assignment of work; or  2. Education and/or experience equivalent to ''1'' above. Education may be substituted for experience on the basis that each 30 graduate semester credits from an accredited college or university in hospital administration, public health, community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or administrative experience as described in ''1'' above.  Example: Health Services Manager is a management class of positions with several assignment levels. Health Services Managers, under direction, with wide latitude for the exercise of independent judgment and initiative, plan, develop, and administer public health or mental hygiene programs of considerable size and/or complexity. The duties of a Health Services Manager may include administrative supervision of clinical, as well as other professional, clerical, fiscal, analytical, and support staff; and responsibility for contract administration, allocation of funds, monitoring, evaluation, and contract compliance in one or more service areas. All Health Services Managers perform related work.   ***In the Department of Health and Mental Hygiene, under direction, with wide latitude for the exercise of independent judgment and initiative, Health Services Managers may administer the non-medical aspects of Health District(s); plan, develop, and administer public health programs such as lead poisoning control, disease intervention, personal health services, child and adolescent health, laboratory services, and environmental health; and perform related work.   ------------------------------------------------------------------------------------------------------------------------------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</si>
  <si>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It supports the City Planning Commission and each year reviews approximately 450 land use applications for actions such as zoning changes, special permits and other discretionary approvals. The Department assists both government agencies and the public by providing policy analysis and technical assistance relating to housing, transportation, community facilities, demography, waterfront and public space.  In addition, DCP supports the City Planning Commission in its annual review of approximately 450 land use applications for a variety of discretionary approvals.  The Department also assists both government agencies and the public by advising on strategic and capital planning and providing policy analysis, technical assistance and data relating to housing, transportation, community facilities, demography, zoning, urban design, waterfront areas and public open space.  THE DIVISION The Department of City Planning‚„s Business Improvement Team (formerly ‚Å“BluePRint‚) works to support a more efficient, transparent and clear land use and environmental application review process. Our goal is to enhance the agency‚„s efficiency and its responsiveness to our public and private customers.  We work to ensure that the broader agency can achieve its goals with the proper tools and resources. You may wish to look at our website for more information. BluePRint - New York City Department of City Planning  THE ROLE Reporting to the Director of Business Improvement and Fiscal Affairs, the Analyst is expected to demonstrate initiative, good judgment, and to provide thoughtful analysis of the agency‚„s business improvement needs. The Analyst will be broadly responsible for improving the efficiency and effectiveness of the Department‚„s operations under the guidance and leadership of the Director, Pre-Certification Manager, and Business Improvement Officer.   The analyst will be expected to participate in and lead change management projects around the agency. These projects typically require close coordination with subject matter experts and an attention to detail. General work will consist of: helping the agency launch and execute its Business Improvement Strategy; managing the agency‚„s performance metrics and reporting; financial analysis; analyzing organization procedures and policies; business requirement preparation for the development of a new IT platform; and taking the lead on various small change management projects.   The successful candidate will have the skill to work with groups of people to identify issues and solve problems, while harnessing the experience and knowledge of others to make solutions stick.  Over the next 18 months, the successful candidate can expect to work on: 	Participate in implementing a high-level change management plan, while assisting in the coordination ad completion of specific projects to enhance NYC‚„s planning process. 	Develop evaluation tools and methods to determine the impact of the Department of City Planning‚„s work towards NYC‚„s overall economic development. Regular updates will be provided to senior leadership. 	Implement a feedback process to ensure that applicants have the ability to express issues and potential solutions to improve NYC‚„s land use application process.	Right-sizing the land use and environmental application process for simple actions, experience applicants and first-time filers.	Play a significant role in the accompanying process and behavior changes required for the agency‚„s Paperless Filing System, for both staff and customers.    RESPONSIBILITIES	Develops indiv</t>
  </si>
  <si>
    <t>‚	Proven ability to complete tasks in a timely fashion under minimal supervision and manage multiple projects simultaneously	Excellent presentation and written communication skills; demonstrated ability to act as a change agent	Strong influence and negotiation skills	Ability to work well in teams with a diverse mix of internal and external stakeholders	Ability to read and interpret complex planning documents, plans, and maps, and to understand site plan review for zoning compliance	Familiarity with zoning practices and principles</t>
  </si>
  <si>
    <t>Click on ‚Å“Apply Now‚ at the bottom of the posting  *Candidates must be PERMANENT Associate Staff Analysts.  Other permanent civil service titles will be considered.  **Candidates that filed for the City Planner exam will also be considered.  Only applicants under consideration will be contacted.  Appointments are subject to Office of Management and Budget (OMB) approval. The candidate selected for this position must be a resident of the City of New York or become a resident within three months of appointment.   THE DEPARTMENT OF CITY PLANNING IS AN EQUAL OPPORTUNITY EMPLOYER AND A COPY OF THE EQUAL OPPORTUNITY PROGRAMS IS AVAILABLE IN THE HUMAN CAPITAL DIVISION. THE DEPARTMENT MAKES AVAILABLE ACCOMMODATIONS FOR DISABLED APPLICANTS.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</si>
  <si>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t>
  </si>
  <si>
    <t>The City of New York‚„s Office of Administrative Trials and Hearings (OATH) is a rapidly expanding and fast-paced agency that provides a neutral forum for conducting fair and timely administrative trials and hearings for a wide range of City agencies, boards and commissions.   OATH is seeking an ambitious, energetic and experienced individual who embraces positive institutional change and fostering professionalism to serve as Operations Manager.  The Operations Manager must have the ability to work in a fast paced, high volume setting and effectively respond and resolve issues affecting the agency‚„s facilities.  Specific duties will include, but are not limited to: 	 Acting as a liaison between OATH‚„s central office and building manager to ensure that the office is properly cleaned, maintained and in good repair.	 Liaising with the NYC Department of Information Technology &amp; Telecommunications (DoITT) and monitoring agency telecom     issues as well as updating and maintaining agency telephone rosters utilizing DoITT‚„s telecom portal.	Maintaining Agency‚„s fleet including yearly preventive maintenance of vehicles, purchase orders for repair and maintenance, parking permit renewals, Citywide Crash Portal and other fleet related activities.	 Developing and maintaining procedures for the OATH offices to report facilities issues to and receive feedback from the Facilities Manager.	 Maintain order and update supplies as well as supply inventory. Monitor inventory updates for all OATH units and submit year-end inventory report to Comptroller‚„s office.	 Monitoring vendors to ensure compliance with contract terms.</t>
  </si>
  <si>
    <t>‚	Outstanding interpersonal and communication skills;	Strong organizational skills;	Supervisory experience preferred;	Computer skills in Excel, Microsoft Word, Access, Outlook and Power Point	History of volunteerism, such as service in the AmeriCorps or Peace Corps, is viewed favorably.</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</si>
  <si>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Information Technology Program Manager will report directly to the Chief Information Officer (CIO) and will manage the implementation of all new technology systems across the various departments of the Commission including offices in each NYC borough.  Job Description:   Oversee all technology solutions implemented at the Commission by vendors and/or the Department of Information Technology &amp; Telecommunications (DoITT).  Work collaboratively with Commission staff in all locations to ensure successful roll out of technology solution until application is deemed Business As Usual status.  Develop procedures to maintain data integrity in all Commission systems.  Develop training solutions that will assist Commission staff in learning technologies used by the Commission.  Work with CIO and Operations Department to prepare and supervise procurements for engagements with technology vendors.   Create project plans for Information Technology (IT) programs and communicate progress and possible risks to CIO.   Review, maintain and create written IT standards, procedures guidance and policies for all business systems.  Work with CIO to create IT strategic technology plan that will allow the Commission to be at the forefront of technology in the legal arena.  Regularly report to leadership on key metrics and developments.  Work with IT Help Desk Manger and CIO to determine support and trainings required around new technology implementations and enhancements.  Continuously research, test and understand emerging technology solutions and present any that can benefit the Commission to CIO.   Performs all duties as needed to advance the work of the Commission.</t>
  </si>
  <si>
    <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Experience with CRMs solutions, especially with Microsoft Dynamics and/or Salesforce.   Experience with Digital Signature Implementations.   Knowledge of Document Management Systems.   Ability to work extra hours when needed.</t>
  </si>
  <si>
    <t>‚ Familiarity with the NYC Procurement Policy Board Rules, understanding Local Laws that impact procurement, and knowledge of procurement practices and principles. Experience working with IT managers, and technical staff. Excellent skills with MS Office product; (Word, Excel, PowerPoint, Access). Excellent written and oral communication skills. Strong analytical skills with demonstrated commitment to detail and organization; strong ability to handle multiple activities concurrently on an ongoing basis. Flexible and able to conform to shifting priorities Able to exercise independent judgment and decision making.</t>
  </si>
  <si>
    <t>The preferred candidate will possess a Master‚„s Degree in Social Work, Public Administration or a related and equivalent human services or public policy degree, OR a Juris Doctorate, and must possess exemplary written and oral communication skills, including the ability to proofread and edit documents to a high standard of clarity and precision, the ability to interpret and develop highly technical or procedural guidance and analyze conditional instructions, workflows and administrative processes, and the ability to research, understand and interpret laws, regulations, city policies and the advice of counsel. Experience with child and family services in New York City, with writing and editing policy or research documents, and/or with the operating requirements of ACS and its contract agencies is preferred.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</si>
  <si>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Mayor‚„s Office of Technology and Innovation (MOTI) is led by New York City‚„s first-ever Chief Technology Officer.  The office facilitates citywide coordination and collaboration on technology issues, serves as a catalyst for and advises agencies on innovation, and interacts with the wider New York City technology ecosystem.    The Technology Strategy Analyst will report to the Mayor‚„s Office of Technology and Innovation.  They will work with senior agency management to determine and communicate strategic architecture and application technology decisions.  In order to do so, they will work with project teams and vendors to evaluate the architecture for proposed solutions with a focus on alignment with the citywide technology strategy and best practices.  The Technology Strategy Analyst will also manage, plan, and design solutions with long-term, strategic objectives that minimize risk for shared and cross-agency service offerings.   The successful candidate will be responsible for overseeing and ensuring the delivery of stable, scalable, quality systems and capabilities for MOTI projects or agency partners; highlighting new areas of strategic planning; identifying and designing potential core solutions for new or innovative shared technology services; working with agency partners to evaluate the architecture for proposed solutions; researching emerging industry trends; determining industry-wide capabilities which are applicable to local solutions; preparing senior-level technical reports for executive management; and managing special technology projects and initiatives as assigned.  Responsibilities will include: Working collaboratively with the MOTI team, NYC agencies, and external partners; assessing vendors and potential technology solutions; developing and documenting high-level technical specifications;  application design and documentation (e.g., user interfaces, middleware design, and web, mobile, client/server, and other architectures); providing data specifications (e.g. data modeling, data architecture, how data is processed, stored, and utilized); providing cost-benefit analysis; supporting development and implementation of functional tests; developing business integration testing approach; and crafting technical design documentation to ensure knowledge retention within internal team or agency partners.  The position‚„s responsibilities include commitment to and compliance with the City‚„s EEO policy.</t>
  </si>
  <si>
    <t>The successful candidate should possess the following: A Bachelor‚„s degree in Engineering, Computer Science, or related field; 8+ years of experience architecting complex large scale systems incorporating packaged and custom applications; strong knowledge of application architectures, enterprise architecture, release methodologies, project management, technical support, production support, client/server applications, internet/ intranet applications, and SaaS computing; strong knowledge of operating systems (Unix, Linux, Solaris), Windows, etc.), database platforms (Oracle, Microsoft, IBM, etc.), desktop, mobile, and web platforms and application frameworks (Java, .NET, etc.), content managers, portal products, development environments; demonstrated experience working with technical and non-technical staff; outstanding collaboration and team building skills; excellent analytic, organization, presentation and facilitation skills; ability to manage multiple tasks under tight deadlines; and a graduate degree in a related field strongly preferred.</t>
  </si>
  <si>
    <t>The Bureau of Environmental Disease and Injury Preventionƒ€š€žs (EDIP) mission is to prevent environmental disease and injury in homes, communities, and the workplace, and to protect health by promoting healthy environments and health equity.   EDIP conducts research and surveillance and develops policies and programs to prevent illnesses, injuries, and death. EDIP has 3 programs ƒ€š‚Å“ Healthy Homes, Environmental Health Assessment and Communications, and Injury and Violence Prevention and 3 support Offices ƒ€š‚Å“ Research and Surveillance, Policy and Programming, and Emergency Planning and Operations.   These positions will be situated in the Healthy Homes Program.   DUTIES WILL INCLUDE BUT NOT BE LIMITED TO:   --Complete all ongoing and field training.  --Conduct initial and follow-up environmental inspections of cases and complaints in all five boroughs.   --Use technology to assess environmental hazards Interviews families to gather information on potential lead exposures and other home health hazards, demographic and health information.  --Provide families with educational materials on lead poisoning and other healthy homes issues.   --Communicate findings of inspections as required Documents and communicates outcomes of inspectional and other related activities.  --Complete appropriate forms and generates all required reports.  --Enforce the appropriate laws, codes, rules, and regulations. Immediate and appropriate action is taken when an imminent health or safety hazard is identified.</t>
  </si>
  <si>
    <t>The IT &amp; Telecom Division of the NYC Department of Transportation is looking for Computer Specialist Software Level 2 candidates to serve as Business Analysts on software development projects. The candidate will need strong business analysis and requirement management background that includes, but not limited to, hands-on experience in small-to-medium information technology project implementations, web-based application development and data integration/exchange initiatives. The candidate will report directly to the Director of the Project Management Office. Under general supervision of the reporting manager, the candidate will perform functional and non-functional requirements analysis for information technology projects and programs using industry standard techniques such as data flow modeling, workflow analysis, and functional decomposition analysis, review current system workflows, revise existing requirement documentation, write additional requirement specifications, coordinate quality assurance activities and work closely with DOT‚„s business units and IT &amp; Telecom development teams. The candidate should have experience in managing Software Development Life Cycle (SDLC) processes to define project requirements, manage stakeholder expectations, oversee quality control and coordinate the efforts of project team members and stakeholders in order to deliver project objectives. Requirement management experience in Agile/Scrum projects is a must. The candidate is expected to work closely with business units and subject matter experts in definition, testing, training, implementation, and support of functional requirements; solicit requirements through interviews, workshops, surveys, and/or existing systems documentation or procedures; identify and document existing system deficiencies; prepare written business correspondence that is coherent, effective, professional and engaging; contribute to DOT's strategic planning initiatives by suggesting/ understanding available technology options to satisfy current and future business needs.</t>
  </si>
  <si>
    <t>The IT &amp; Telecom Division of the NYC Department of Transportation is looking for Computer Specialist Software Level 4 candidate to serve as Senior Business Analyst on software development projects. The candidate will need strong business analysis and requirement management background that includes, but not limited to, hands-on experience in medium-to-large information technology project implementations, web-based application development and data integration/exchange initiatives. The candidate will report directly to the Director of the Project Management Office. Under general supervision of the reporting manager, the candidate will perform functional and non-functional requirements analysis for information technology projects and programs using industry standard techniques such as data flow modeling, workflow analysis, and functional decomposition analysis, review current system workflows, revise existing requirement documentation, write additional requirement specifications, coordinate quality assurance activities and work closely with DOT‚„s business units and IT &amp; Telecom development teams. The candidate should have experience in managing Software Development Life Cycle (SDLC) processes to define project requirements, manage stakeholder expectations, oversee quality control and coordinate the efforts of project team members and stakeholders in order to deliver project objectives. Requirement management experience in Agile/Scrum projects is a must. The candidate is expected to work closely with business units and subject matter experts in definition, testing, training, implementation, and support of functional requirements; solicit requirements through interviews, workshops, surveys, and/or existing systems documentation or procedures; identify and document existing system deficiencies; hold considerable knowledge of existing information processing systems and emerging technology trends to match them with DOT's current and future business needs; participate in meetings with both technology and business teams to facilitate the understanding, clarification, and implementation of requirements; create/revise/own analysis artifacts and deliverables such as process maps, business requirements, business rules, user stories, user workflows, use cases, user interfaces, screens, and acceptance test cases; understand client organization's direction, structure, business issues and data challenges; critically evaluate information gathered from multiple sources, reconcile conflicts, decompose high-level information into details, abstract up from low-level information to a general understanding, and distinguish client requests from the underlying true needs; define and set standards for requirement analysis, documentation, and traceability; develop templates and processes for status reporting; define and/or contribute to roll-out strategies; devise and participate in client training of new applications; be the liaison between business units, technology teams and support teams; manage client expectations effectively; develop relationships with client personnel that foster client ties; communicate effectively with clients to identify needs and evaluate alternative business solutions with project management; continually seek opportunities to increase customer satisfaction and deepen client relationships; create and maintains strategic partnership between business needs and technology delivery; collaborate with developers and subject matter experts to establish the technical vision and analyze tradeoffs between usability and performance needs; prepare written business correspondence that is coherent, effective, professional and engaging; contribute to DOT's strategic planning initiatives by suggesting/understanding available technology options to satisfy current and future business needs.</t>
  </si>
  <si>
    <t>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Buprenorphine Implementation Coordinator will be part of BADUPCT‚„s Primary Care Integration Unit. The Buprenorphine Implementation Coordinator will lead implementation of a Buprenorphine Training Initiative to increase the number of buprenorphine (a medication to treat opioid dependence) prescribers in New York City and provide technical assistance and training for their practices. This Initiative is part of BADUPCT‚„s multi-pronged strategy to increase access to effective treatment for opioid overdose and reduce overdose deaths. Under the direction from the Primary Care Integration Unit Director, this will include:  -	Providing technical assistance to practices (e.g., integrating buprenorphine prescribing into practice workflow, patient recruitment, establishing tracking systems, electronic medical record integration, billing).   -	Analyzing buprenorphine prescribing needs in practices, and observing and evaluating buprenorphine services in these practices.  -	Promoting buprenorphine prescribing with practices, individual prescribers, clinical staff, and administrative staff.  -	Curriculum development; use curriculum to plan and conduct office staff education at practices.  -	Participating in case conferences with supervisors and office staff at practices to improve the quality of buprenorphine services.  -	Conferring with physician advisory group (including psychiatrists) regarding program planning and implementation.  -	Promotion to recruit prescribers and practices into the Buprenorphine Training Initiative.   In addition, the Buprenorphine Implementation Coordinator will:  -	Advise on policies, techniques, and procedures regarding buprenorphine integration.   -	Make pertinent reports and recommendations; prepare and adapt manuals and other guides related to buprenorphine.  -	Participate in special studies and surveys in the field of substance use.  -	Assist with other buprenorphine-related initiatives.  -	Deliver presentations to a variety of audiences.  -	Stay current with substance use literature and apply to projects.  -	Liaise/communicate regularly with project partners.  -	Work closely and coordinate with other units in BADUPCT.  -	Other duties as assigned.</t>
  </si>
  <si>
    <t>The Division of Preventive Services (DPS) is seeking an outstanding candidate to serve as the Assistant Commissioner of OPTA. The newly created position is critical to the overall operations of the DPS to support our contracted preventive service agencies and other key stakeholders to improve safety, well-being, and permanency outcomes for children and families and enhance provider agencies‚„ capacity to deliver comprehensive and robust services and improve performance goals.  The Assistant Commissioner will report directly to the Associate Commissioner of DPS and the Deputy Commissioner. 	Oversees the day to day operations of the Office of Preventive Technical Assistance (OPTA)	Represents the Deputy Commissioner of the Division of Preventive Services (DC) at meetings with Federal, State, and City Officials and local and national stakeholders; proposes legislation implements regulations, policies and current operations;	Coordinates operational resources and ensures that resources are in place;	Leads the development, implements and evaluates OPTA;	Implements and monitors necessary management controls and tracks and analyzes data;	Develops and reviews compliance reports to assure standards are being met;	Works closely with the Deputy Commissioner to direct policy and planning for OPTA, with the goal of creating a flexible, responsive system in line with the agency mission and strategic planning;	Works in collaboration with the Division of Policy, Planning, and Measurement to develop and implement new services models that address the needs of specific, high need populations;	Apprises the DC on emerging and operational issues;	Works closely with internal and external partners to ensure that the preventive service systems are responsive to the needs of families involved with the child welfare system and to maximize efficiency in the delivery of those services;	Conducts research, analysis, and education to advance the use of new systems and strategies in New York City‚„s preventive systems;	Acts as a liaison between Children‚„s Services and its contracted preventive service providers; plans and facilitates effective communication with those providers regarding Children‚„s Services policies and initiatives;	Facilitates close collaboration with other key City agencies (ex. HRA, DHS)  to promote access and availability of needed resources on a community level;	Works across divisions to develop and implement the agency‚„s mission</t>
  </si>
  <si>
    <t>Candidates possessing a Master‚„s Degree in Social Work and a valid Licensed Master Social Work (LMSW) license will be strongly considered.   In addition, the preferred candidate should also possess the following: Prior commitment to Children‚„s Services‚„ mission, values, and core beliefs; record of proven leadership and supervisory accomplishments involving child welfare issues; expertise in strengths-based, solution-focused and family centered practices; significant experience in the delivery of preventive services; excellent group, facilitation and communication skills; strong clinical and interpersonal skills; working knowledge of guidelines, policies and regulations related to child welfare, safety, permanency and well-being; excellent written and verbal communication skills; excellent analytical, organizational and interpersonal skills; knowledge in the use of the New York State CONNECTIONS Comprehensive Case Management System, Microsoft Access, Excel and Word.</t>
  </si>
  <si>
    <t>Section 424-A of the New York Social Services Law requires an authorized agency to inquire whether a candidate for employment with child-caring responsibilities has been the subject of a child abuse and maltreatment report.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t>
  </si>
  <si>
    <t>*** IN ORDER TO BE CONSIDERED FOR THIS POSITION CANDIDATES MUST BE SERVING PERMANENTLY IN THE TITLE OF CLERICAL ASSOCIATE ***  This action will fill a position in the Division of Legal Affairs.  The candidate will work within its units of the Office of the General Counsel and the Office of Cityscape &amp; Franchises. The candidate will perform challenging, confidential and responsible administrative functions for the senior management staff and the office as a whole.  He or she will assist in managing the senior management staffs‚„ calendars; handle incoming calls and direct calls appropriately; manage the office files; log and compose correspondence for the office; perform administrative duties for the office, assist in extracting and reviewing electronic data from multiple databases and special projects as needed; and perform related duties.</t>
  </si>
  <si>
    <t>**OPEN TO PERMANENT ASSOCIATE CONTRACT SPECIALISTS ONLY. YOU MUST CLEARLY STATE YOUR CIVIL SERVICE STATUS ON YOUR RESUME OR COVER LETTER. ALL OTHER CANDIDATES WILL NOT BE CONSIDERED.    The Office of Contracts is responsible for the Division of Mental Hygiene‚„s management of contracting activities related to over 400 voluntary mental hygiene service contracts and other agreements throughout the City of New York.  The Contract Program Analyst is responsible for the administration of annual budgets and is a major contributor to the contracting process. Responsibilities include managing a portfolio of vendor contract budgets, conducting analyses and ensuring that contract budgets conform to NYC contracting and budget guidelines.  The Contract Program Analyst will be responsible for the in-depth negotiation, analysis and financial management of mental hygiene contracts, collaborate with program staff to review and approve budget modifications and other contract changes.   ‚Å“You will‚ -	Provide ongoing analysis of contracts and agency performance, including spending patterns, revenue collection, unit cost, or tracking of Medicaid funding streams.  -	Provide recommendations, process contracts amendments and participate in RFP evaluation and provide technical assistance to program staff and contract providers.  -	Provide technical assistance to provider to ensure timely resolution of contract issues;  -	Develop financial spreadsheets and revenue forecasts.   -	Prepare special reports in response to requests from management.    -	Review and approve budget modifications; prepare ad hoc reports, and track budget expenditures.</t>
  </si>
  <si>
    <t>MQR ***   NOTE: Administrative experience in one or more of the acceptable fields must include the authority to make critical decisions about matters of significance. Experience in one or more of the acceptable fields which primarily consists of basic clerical duties or tasks such as filing, typing and data entry, answering the telephone, sorting, and copying materials is not acceptable. Program evaluation experience may include determining a program‚„s compliance with a contract, identifying areas of a program‚„s strengths and weaknesses, recommending improvements, and evaluating quality of services. Experience administering or supervising a program is not acceptable towards meeting the program evaluation requirement.</t>
  </si>
  <si>
    <t>Apply online with a cover letter to https://a127-jobs.nyc.gov/.  In the Job ID search bar, enter: job ID number # 241229  We appreciate the interest and thank all applicants who apply, but only those candidates under consideration will be contacted.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</si>
  <si>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NOTE: This position is open to applicants who took the Open Competitive Associate Contract Specialist Exam #5000, the Promotional Associate Contract Specialist Exam #5506 or those who are already permanent in the Associate Contract Specialist title. Please indicate in your cover letter whether you have taken this exam or are already permanent in the Associate Contract Specialist title. If you do not include this information in your cover letter, you will not be considered for an interview. Applicants who took an exam will be required to produce a copy of their Order Confirmation Receipt for verification if contacted for an interview.  The New York City Department of Youth and Community Development (DYCD) invests in a network of community-based organizations and programs to alleviate the effects of poverty and to provide opportunities for New Yorkers and communities to flourish.  Under the general supervision of the Director of Budget Review and Risk Management, the Budget Analyst will verify and analyze, through established budgetary procedures, the accuracy of budgets and budget modifications for Community Based Organizations. Identify and resolve budgetary deficiencies and omissions in order to process the budgets and budgets modifications in the system through data entry. Assist in conducting budget training sessions in conjunction with the release of Requests For Proposals and to train newly funded CBO‚„s in DYCD budget procedures. Provide technical assistance to CBOs through email, phone calls and training sessions. Assist with the conducting of budget training sessions for DYCD Program Operations staff in order to improve the quality of budgets submitted to the Budget Review Unit. Assume the role of liaison with program Operations in order to improve the budget process. Prepare and maintain budget tracking reports, utilize on a daily basis DYCD‚„s Comprehensive Contract Management System.</t>
  </si>
  <si>
    <t>‚Excellent communication and interpersonal skills. Strong written and verbal communication skills.Professional telephone manner. Well organized and detailed oriented. Computer literate with advanced knowledge of Microsoft: Word, Excel, and Outlook.</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</si>
  <si>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Functional Tester will join the QA team in the Application Development Management (ADM) division and will provide QA services for the delivering or enhancing business applications, execute QA tasks to support maintenance and troubleshooting activities of the live applications, acquire and retain necessary business, technology and process knowledge needed to plan, execute, support and improve QA operations.  Responsibilities will include:	Work with project managers, business analysts, development teams as well as business community to contribute into process of gathering and reviewing of the business requirements	Review project documents and provide QA comments and sign off 	Develop test strategy based on the analysis of design documentation and requirements 	Participate in defining the scope of testing for minor enhancements and maintenance releases	Create and execute test cases, log and assign defects and keep track of the defect status 	Load and maintain requirements and test cases in Quality Center and/or other test support management system	Execute and track testing process using Quality Center and/or other systems implemented by City agencies	Work with developers and support teams to resolve defects and environment issues 	Participate in applications troubleshooting and resolving production issues which may include but not limited to:  o	Propose, prepare and execute test scenario to reproduce production issues in non-production environments  o	Research problems, propose, design, execute and document test cases to identify potential issues to prevent outages and issues of the application in production 	Report the test results to the management in timely manner 	Participate in defining strategy for the regression testing and test automation 	Execute automated test scripts when available	Participate in identification of performance issues 	Document and verify use cases selected for performance testing 	Assist the support team in application deployment by executing relevant QA tasks 	Participate in environment maintenance activities when QA services are required	Participate in knowledge sharing with other DOITT ADM QA team members 	Maintain up to date documentation in project‚„s SharePoint folders and other shared containers	Contribute to implementing and configuring test management tools  	Learn IT technologies and products being implemented by DOITT ADM to develop efficient test approaches and help others to learn those	Help to specify, configure, maintain and use QA lab	Create and/or contribute in the design of the following deliverables:  o	Test Strategy &amp; test plan  o	Detailed Test Cases  o	Test Scripts  o	Traceability matrix  o	Test Estimates  o	Progress report for test execution  o	Various Defect reports and statistical data</t>
  </si>
  <si>
    <t>The preferred candidate should possess the following:	Bachelor degree in Computer Science, Engineering or Mathematics 	Understanding the entire SDLC cycle and QA place in it	Experience in planning and executing end-to-end test process for complex enterprise solutions 	Experience in analyzing business requirements and covering them with test cases	Understanding of test management concepts and related tools 	Experience with execution and tracking test process using Quality Center 	Experience in configuring Quality Center‚„s entities like ‚Å“Requirements‚, ‚Å“Test Plan‚, ‚Å“Test Lab‚ and ‚Å“Defects‚ to maintain complex parameterized test suite. 	Understanding the purpose and applicability of the test automation and the popular test automation tools	Experience in testing applications serving business processes types like CRM, case management or complex workflow processes	Understanding the purpose and the features of the content management systems and testing specifics of the workflows, TeamSite knowledge and experience is preferable	Experience with testing configuration and workflow of commercial and/or open source search engines like Google appliance, Solr, ElasticSearch or similar	Understanding specifics in planning and executing testing tasks for the popular COTS packages for the CRM types of business (like SIEBEL or MS Dynamics CRM), BI/ reporting (OBIEE, Crystal reports, Jasper or similar)	Understanding complexity and testing specifics of the functional integration testing	Experience with specifics of functional and compatibility testing of browser based UI 	Understanding of the testing specifics of the browser / HTML based UI 	Experience with testing applications on mobile devices and understanding testing specifics	Understanding various data file formats (flat, csv, XML, Excel, MS Access files, etc.) and experience with tools to handle them for testing purposes 	Understanding XML formats and XML technology, experience with popular parsing tools like XML Spy or similar	Practical experience in using various tools like MS Excel and/or MS Access to prepare and maintain test data 	Experience to use MS OFFICE for documenting, reporting and presenting project related information	Understanding n-tier application architecture and service oriented architecture (SOA) 	Understanding of relational databases concept	Ability to design SQL query and use SQL queries for QA tasks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	Hands-on experience with testing and maintaining solutions based on SIEBEL and/or Microsoft Dynamics CRM	Experience with popular test and SDLC management systems like JIRA, MS TFS in addition to Quality Center	Understanding of a variety of programming languages, architectures, and standards like, J2EE-Java, .NET. 	Experience with test automation test tools like Quick Test Pro or SELENIUM;	Practical development experience in one of the popular languages like C/C++. Java, VB/VBA (Excel or MS Access)/VBScript, Ruby, Perl, Groovy for the purpose of handling/validation of test data in various formats, locations, like flat files, XML files, relational databases, etc. 	Understanding of the process of building, validating and handling XML files using Data Type Dictionaries (DTD), XML Schemas, XPATH;	Practical experience with automated parsing of XML files using parses in one of the popula</t>
  </si>
  <si>
    <t>1. A master‚„s degree in epidemiology or in public health with a minimum of 12 graduate credits in epidemiology from an accredited college or university; or    2. A baccalaureate degree from an accredited college or university, supplemented by the successful completion of PRINCIPLES OF EPIDEMIOLOGY (#3030-G) or (#SS1000), a  course for health professionals, given by the Centers for Disease Control, U.S. Public Service and one year of satisfactory full-time experience as a health professional in a position which requires data collection and the reading and interpretation of medical charts and medical information in support of surveillance and epidemiologic investigations; or    3. A baccalaureate degree from an accredited college or university and two years of satisfactory full-time experience as described in ''2'' above.</t>
  </si>
  <si>
    <t>Reporting to the Director of University and Community Collaborations, the Deputy Director of PDP will work closely with Workforce Institute and ACS division leadership, the Social Work Education Consortium (SWEC), Faculty and Administrators at local Schools of Social Work relevant graduate programs, ACS staff pursuing higher education degrees, non-ACS interns and all other educational stakeholders to develop relationships and establish partnerships and collaborations that will lead to a highly skilled workforce.   This position will play a key role in assuring that ACS staff, BSW interns and Master‚„s degree candidates pursuing higher education will receive the supports necessary to succeed in school and be equipped to become leaders who make valuable and cutting-edge contributions to the workforce and child welfare sector. The Deputy Director will work closely with the schools of social work and other relevant graduate school programs to become intimately knowledgeable of the curriculum and competencies students need to successfully complete their studies.   Responsibilities of this position include: 	Managing the activities of the Professional Development Program, including field placements, release time and scholarships. 	Establishing and maintaining working relationships with SWEC and the Schools of Social Work as well as other relevant NYC graduate schools to support the development of an ACS/Educational partnership. 	Establishing and maintaining strong working relationships with internal stakeholders, Division leadership, and other administrative departments such as Finance and Human Resources.	Facilitating group supervision for ACS students and non-ACS Interns to provide educational support. 	Providing recommendation and oversight of designated field instructors and task supervisors. 	Supporting SWEC in coordinating Faculty lead group for field instructors and task supervisors and professional development seminars for students.	Assisting with the review, evaluation, reporting and quality control of the program to meet the required components of high quality field education programs.   	Connecting with stakeholders to think strategically about collaborations to support and sustain program interventions.	Attending meetings with ACS leadership, as required and necessary to fulfill the functions of this position.	Providing support to the Director to ensure the timely production of deliverables, as well as overseeing the creation and implementation of contracts and agreements with all consultants providing training and staff development activities.	Speaking in public and representing ACS‚„s workforce Institute and PDP at meetings, conferences, forums and all settings that will promote the Institute and the program.	Supervise staff.</t>
  </si>
  <si>
    <t>The preferred candidate should possess the following:  A Master‚„s degree from an accredited college or university; experience with field education, preferably in a provider agency setting or child welfare agency; a strong understanding of and relationship with the child welfare and/or juvenile justice provider community; at least two years of leadership experience in field education; strong relationship building skills and knowledge of child welfare systems; excellent oral and written communication skills as well as a proficiency in computer applications such as Word, Outlook and Excel; strong organizational skills and attention to detail; and commitment to a collegial workplace. LMSW and SIFI certification preferred.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</si>
  <si>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Job Vacancy Notice reposted.  Previous applicants do not need to reapply.</t>
  </si>
  <si>
    <t>The Deputy Director of Provider Outcomes will report to the Director of Research Analytics within the Office of Research and Analysis. Increasing the accountability of provider agencies and monitoring their performance is an important component of ACS‚„s work. The Deputy Director of Provider Outcomes will support the development of methodologies to improve the evaluation of preventive and foster care programs and agencies and be responsible for the ongoing reporting of performance outcome measures.   Responsibilities include: 	Lead the development of performance measures and reports using individual/case level data	Support the development methodologies to evaluate the performance of preventive and foster care programs and agencies 	Align evaluation methodologies and performance indicators with those used in other ACS reports	Develop and maintain detailed notes and data dictionaries to ensure the reliability of analysis 	Work in close collaboration with foster care and preventive services scorecard directors	Provide data analysis support to other units within the Division of Policy Planning and Measurement and other ACS units, as needed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</si>
  <si>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The successful candidate will serve as a Quality Assurance Lead reporting to the Application Development Management division. Responsibilities  will include:	Supervise a team of functional testers providing QA services for delivering and enhancing business applications: o	Ensure QA process is organized according to DOITT and industry standards and best practices o	Assign tasks to team members o	Track progress of QA tasks and report it to the project manager o	Represent team in various meetings related to projects o	Ensure team members are properly trained and provided with appropriate tools and work environment	Work with project managers, business analysts, development teams as well as business community to contribute to the process of gathering and reviewing business requirements	Review project documents and provide QA comments and sign off 	Define test strategy based on the analysis of design documentation, business and standard requirements, general understanding of the technology and experience 	Create and execute test cases, log and assign defects and keep track of the defect status 	Load and maintain requirements and test cases in a test management system	Execute and track testing process using an SDLC tracking system	Work with developers and support teams to resolve defects and environment issues 	Acquire and create test data and analyze/verify data 	Participate in applications troubleshooting and resolve production issues which may include but not limited to:  o	Propose, prepare and execute test scenarios to reproduce production issues in non-production environments  o	Research problems, propose, design, execute and document test cases to identify potential issues to prevent outages and issues of the application in production 	Report test results to management in timely manner 	Participate in defining strategy for regression testing and test automation	Identify test scenarios suitable for automation, coordinate development, implementation and the execution of automated test scripts	Participate in the identification of performance issues 	Document and verify uses cases selected for performance testing 	Assist the support team in application deployments 	Participate in environment maintenance activities when QA services are required	Participate in knowledge sharing with other QA team members 	Maintain up to date project documentation	Contribute to implementing and configuring test management tools  	Learn IT technologies and products being implemented by DOITT and other agencies to develop efficient test approaches and help others to learn them	Create and/or contribute in the design of the following deliverables: Test Strategy &amp; Test Plan, Detailed Test Cases, Test Scripts, Traceability Matrix, test estimates, progress reports for test execution, various defect and sta</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</si>
  <si>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At least 4 years‚„ experience leading a test team on complex IT projects	Experience in planning and executing end-to-end test process for complex enterprise solutions 	Experience in planning and executing QA tasks for the projects managed using various methodologies (Agile, water fall, Scrum, etc.)	Experience in analyzing business requirements and covering them with test cases	Experience with execution and tracking test process using Quality Center 	Experience in configuring Quality Center or other SDLC tracking tool to configure entities like ‚Å“Requirements‚, ‚Å“Test Plan‚, ‚Å“Test Lab‚ and ‚Å“Defects‚ to maintain complex parameterized test suites	Experience with identifying test cases suitable for test automation, planning development and execution of the automated test suites 	Experience in testing applications serving business processes types like CRM, accounting systems, case management or complex workflow processes	Experience in performing functional and non-functional testing for mobile applications running on various operating systems like iOS, Android, etc.	Experience with testing applications on mobile devices and understanding testing specifics of native and ‚Å“mobile responsive‚ applications	Experience with performing functional testing for applications with browser-based UI, communicating via web services or various file exchange protocols	Experience with planning testing activities covering specifics, purpose and features  of the following technologies and tools:  o	Browser / HTML based UI including functional, non-functional and compatibility testing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o	LDAP based authentication technology 	Experience with functional integration testing	Understanding various data file formats (flat, csv, XML, Excel, MS Access files, etc.) and experience with tools to handle them for testing purposes 	Understanding of XML formats and XML technology and experience with parsing tools like XML Spy	Practical experience in using various tools like MS Excel and/or MS Access to prepare and maintain test data 	Experience using MS Office applications for documenting, reporting and presenting project related information	Understanding of n-tier application architecture and service oriented architecture (SOA) 	Understanding of relational databases concept	Ability to design SQL queries and use them for QA tasks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with the ability to articulate and document the steps taken to resolve an issue	Ability to see tasks through to completion with minimal guidance 	Must be a team player who works well with technical and non-technical resources</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</si>
  <si>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Information Technology Help Desk Support Technician for the Information Technology (IT) Department will report directly to the IT Help Desk Manager and will support all technology systems across the various departments of the Commission including offices in each NYC borough.  Job Description:   Support and maintain the Commission‚„s technology including: PC and Apple desktops and laptops, mobile devices; Microsoft Windows 7 and 10 Professional Operating Systems; OS X; Citrix Xen App and Xen Desktop; SharePoint 2013; all Adobe Creative Cloud apps; printers and copiers; Cisco network switches, routers and phones; custom built SQL business critical applications and other citywide required infrastructures and systems.  Provide on-site and remote support to staff across 5 offices in a professional and timely manner.  Collaborate with other city agencies to resolve tickets in an expedient manner.   Meet resolution goals set forth by the Help Desk Manager.  Identify high priority service tickets and escalate as necessary.   Performs all duties as needed to advance the work of the Commission.</t>
  </si>
  <si>
    <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Knowledge of CRMs, especially with Microsoft Dynamics and/or Salesforce.   Knowledge of Citrix XenApp and Xen Desktop.   Proficient in Adobe Creative Cloud apps.   Microsoft Desktop Certification.   Apple Certified Support Technician.   Ability to work extra hours when needed.</t>
  </si>
  <si>
    <t>Under supervision, with latitude for independent action and the exercise of independent judgment, the Senior Technician is responsible to provide and manage Tier II technical support to all ACS users for software, hardware, and network problems. The candidate specific duties will include:  	Oversee the day-to-day operations of the Desktop Support unit within the assigned region 	Assign and prioritize tasks to the technicians using Service Desk software and monitor the distribution of workload	Liaise with user community directors and mangers to ascertain their technology needs at their offices and assist them in attaining those needs	Escalate unresolved technical issues to Level 3 by providing concise description and supporting information 	Lead IT projects related to hardware/software rollouts/refresh	Enforce Quality Assurance by reviewing the documented resolutions of other techs in the Service Desk software 	Handle escalated customer support issues efficiently keeping customer satisfaction high	Troubleshoot to resolve technical issues related to personal computer hardware, software applications, and mobile devices as needed	Deliver, setup, and configure end-user desktop &amp; laptop computer hardware, software, Printers, BlackBerries, Cell Phones, iPads, and peripherals as needed	Maintain inventory of IT hardware and software assets 	Coordinate, prepare and provide end user technical training and/or documentation as needed	Provide work direction, problem resolution, and training to other technical support personnel as needed	Coordinate timely repair of PC computer equipment covered by the third-party vendor maintenance agreements	Oversee the moves which requires uninstall/install, lift and pack/unpack Desktop Computer equipment with peripherals 	Enforce ACS‚„ standard procedures for the disposal of the end of life equipment	Field escalated support calls and the emails related to IT support	Use remote access software to troubleshoot technical problems  	Setup projectors and video conferencing equipment for user trainings and meetings as needed	Required to work rotating shifts at any ACS location within the five boroughs of NYC to support 24x7 operations</t>
  </si>
  <si>
    <t>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permanent not provisional in the Civil Service title of Computer Associate, Technician Support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t>
  </si>
  <si>
    <t>The Bureau of Asset Management (BAM) is responsible for oversight of the investment portfolios of the New York City Retirement Systems (Systems).  This $160 billion portfolio is managed primarily by external investment managers and is largely invested in publicly traded securities.  In addition, approximately $10 billion of city agency funds are invested internally.  The Division of Strategic Initiatives is charged with developing and executing a formal strategic plan designed to improve the functionality of BAM.  Reporting directly to the Executive Director of Strategic Initiatives, the Executive Assistant‚„s responsibilities will include, but are not limited to:  Assisting in the management, coordination and prioritization of the activities of the Executive    Director including scheduling and planning meetings;  Researching, prioritizing and following-up on incoming issues and concerns addressed to the    Executive Director, including those of a sensitive or confidential nature.  Determining    appropriate course or action, referral or response.  Creating effective written materials and presentations related to the activities of Strategic     Initiatives and BAM and preparing and/or proofreading and editing correspondence, reports     and presentations;  Assisting in the strategic initiative within BAM to create documented process maps and    control assessments;  Coordinating the submission of the unit‚„s weekly timesheets, reimbursement forms and travel    requests.  Answering phones, filing and retrieving documents;  Conducting special projects and other related assignments as requested by the Executive    Director.</t>
  </si>
  <si>
    <t>‚ Proficiency in Microsoft Office Suite (Word, Excel and PowerPoint);  Demonstrated writing skills;  Experience with mapping tools such as Visio and project management tools such as Microsoft     Project;  Exceptional time management skills with attention to detail and ability to prioritize;  Ability to work independently when given clear objectives.</t>
  </si>
  <si>
    <t>SPECIAL NOTE  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‚Å“essential‚ positions may require 24-hour availability.</t>
  </si>
  <si>
    <t>The Bureau of Children, Youth &amp; Families (CYF) is responsible for planning, funding and overseeing much of NYC's comprehensive network of child and adolescent community mental health services. CYF oversees a portfolio of over 100 programs and supports a family-driven, individualized and strength-based approach to care. CYF relies on research and surveillance to guide its decisions around planning, implementing and evaluating policies and services that improve mental health and address mental health-related disparities among children, youth and families in NYC. The position of Early Childhood Learning Specialist  is being created for an initiative funded through ThriveNYC: A Mental Health Roadmap for All, the recently released policy framework and strategic plan to improve the mental health and wellbeing of New Yorkers. ThriveNYC aims to ‚ËœAct Early‚„ by helping children build a foundation of social-emotional skills at a young age. The City will embark on an expansion of Social-Emotional Learning (SEL) in DOE Pre-K for All programs and ACS EarlyLearn programs. DOHMH will support cross-system implementation, coordination, and expansion of SEL , shared learning , quality improvement and  manage the expansion of early childhood mental health services in the City through the establishment of an early childhood therapeutic network.    The Special Program Consultant reports to the SEL Project Director in the Office of Development and Coordinated Services and will support the CYF SEL Program Management Team to do the following:  Contract Monitoring &amp; Program Oversight  Help support the overall coordination effort to foster shared learning, quality improvement and manage expand services. ** Amended  Manage the expansion of early childhood services in NYC by establishing service contracts with providers; prepare  budgets, scopes of service and other documentation necessary to initiate, register, and renew services.   Liaise with various offices within DOHMH including budgets, auditing, fiscal, and finance to conduct work.   Conduct site visits and performance reviews; complete site visit reports and other documents relating to monitoring and oversight.  Work closely with providers and community stakeholders to troubleshoot specific program and systems issues; and provide technical assistance including the development and execution of corrective action plans for contracted services.  Help identify shared learning opportunities with DOE and ACS partners and work with CYF team to set indicators and establish performance targets as part of quality improvement.   Contribute to policies and procedures and organize and chair program, planning, and stakeholder meetings.     Assess training needs and make recommendations.   Perform other duties as assigned.</t>
  </si>
  <si>
    <t>‚Prior experience with developing, managing, or overseeing government contracts or agency contracts preferred.   Program planning and management experience a plus.  Ability to understand, work with, and manage data.   Strong research, analytical, oral, writing and editing skills.  Proficiency in Microsoft Suite including Work, Excel, and PowerPoint.  Experience working in a complex environment with multiple stakeholders and partners, including government agencies at federal, state, or City levels.  Outstanding interpersonal, written and verbal communication skills.  Able to work independently and to multi-task in a fast-paced, high volume environment  Proficiency in Excel, Word, PowerPoint.</t>
  </si>
  <si>
    <t>Under supervision, with latitude for independent action and the exercise of independent judgment, the Directory Services Support L1 is responsible for supporting ACS IT security standards, policies and procedures by managing network, directory, and system access.     The candidate specific duties will include:  	Preserve confidentiality, integrity, and safeguarding all ACS‚„ electronic information	Administer network, directory, file, folder share, and computing device/system access by enforcing ACS‚„ IT security policies, procedures, and audit controls	Administer Active Directory user domain including management of user accounts, computer accounts, security groups, organizational units, and group policies 	Implement and maintain appropriate access controls for agency-wide IT systems by administering the user management including setting up and removing access and maintain user roles in support of application security	Participate in the planning and coordination of security related projects tasks and activities	Collaborate with program areas/business process owners and other team members to define security process setup that meet the requirements of the business and align with the defined IT security controls and standards	Implement IT security policies and procedures which are designed to protect computer systems, databases, and data files from unauthorized or accidental duplication , modification or destruction	Monitor access activity for IT resources including internet usage and analyze complex security problems	Report all matters involving potential or actual breaches of information security to the Information Security Officer and prepare incident report	Ensure that all information security incidents are recorded and that all ‚Ëœevidence‚„ related to any incident is recorded and maintained for legal retention periods	Assist in the investigation of security incidents as required; this may involve audit trails, manually checking individual‚„s accounts, interviews, producing system reports regarding activity etc.	Perform and coordinate electronic data discoveries, maintain confidentiality and meeting the required deliverable timeframes	Liaise with NYC and NYS agencies‚„ Service Desks/IT security offices  to ensure proper resolution of IT directory services issues including provisioning/deprovisioning of user accounts	Participate and support disaster recovery plan and change management process	Interface with the Service Desk and Network staff to troubleshoot and resolve directory services issues	Become familiar with ACS organization structure and their respective applications 	Become familiar with each team within the IT Department and their respective roles for escalation to address directory services issues 	Provide the highest level of customer service by performing post-resolution follow ups and updating ticket tracking system with detailed resolution 	Ensure that IT directory services operational and statistical reports are completed and distributed to the management</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</si>
  <si>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Associate (Software) exam.</t>
  </si>
  <si>
    <t>The New York City Department of Health and Mental Hygiene seeks an experienced public health physician to serve as Assistant Commissioner of the Bureau of Environmental Surveillance and Policy.  The mission of the Bureau is to use data to inform, evaluate and improve environmental health policies and programs. The Bureau advances its mission through environmental health surveillance, research, analysis of data from Health Department inspection and enforcement activities, dissemination of information through scientific and public reports and through public and internal interactive portals and collaboration with other city agencies involved in cross-sectoral efforts to improve environmental conditions and protect public health. The Bureau also provides environmental health informatics support to environmental emergency preparedness and response.   The Bureauƒ€š€žs work addresses a broad range of environmental health issues, but with an emphasis on food safety in restaurants and mobile vending, exposures and health impacts from air pollution and extreme weather, exposures to mercury and pesticides and child care center operations.   DUTIES WILL INCLUDE BUT NOT BE LIMITED TO:   --Provide scientific leadership and strategic direction to the core surveillance, analysis and research functions of the bureau.   --Surveillance of NYC air pollution exposure and health impacts, including the mandated NYC Community Air Survey, heath effects research studies and dissemination of results.   --The climate-health program, which assesses risks and vulnerabilities from extreme weather events and climate change and informs policies to mitigate those impacts.   --The CDC-funded Environmental Public Health Tracking program, which maintains public facing and internal secure data portals, extensive libraries of environment and health data, and supports epidemiologists and other data specialists.  --The Bureauƒ€š€žs data analytic support to food safety, child care and other agency inspection and enforcement programs.   --Dissemination of the Bureau's work products for maximum impact through publications and presentations for technical and public audiences.   --Formulate, direct, coordinate, manage, and evaluate all Bureau policies, programs, and operations including:  --The Bureau's budget and administration, including hiring, purchasing, administering contracts, and seeking and managing external funding.   --The management, mentoring, team cohesion and professional development of more than 28 City and grant-funded staff, including a team of five direct-report unit directors.   --Represent the agency and Bureau in interactions with external partners and stakeholders, including meetings with communities and public officials, professional and scientific conferences, media interviews, collaborations with city, state and federal agencies, community-based organizations, and academic partners to advance the goals of the Bureau and the mission of the agency.   --Contribute to Agency policy analysis and formulation with the Deputy Commissioner of the Division of Environmental Health, oversees staff research of policy and production of policy-relevant data products.   --Serve in leadership roles supporting emergency preparedness and response as part of the agency's Incident Command System.</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</si>
  <si>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Information Technology Help Desk Manager for Information Technology (IT) Department will report directly to the Chief Information Officer (CIO) and will manage the support of all technology system across the various departments of the Commission including offices in each NYC borough.  Job Description:   Manage, build, and inspire a team of IT helpdesk support staff.  Oversee the daily support and maintenance of the Commission‚„s technology including: PC and Apple desktops and laptops; mobile devices; Microsoft Windows 7 and 10 Professional Operating Systems; OS X; Citrix Xen App and Xen Desktop; SharePoint 2013; all Adobe Creative Cloud apps; printers and copiers; Cisco network switches, routers and phones; custom built SQL business critical applications and other citywide required infrastructures and systems.  Review, maintain and create written IT standards, procedures guidance and policies according to city standards.  Develop and implement strategies that improve the quality of helpdesk service and overall issue resolution time.  Regularly report to leadership on key helpdesk metrics.   Work with IT Program Director and CIO to determine support required around new technology implementations and develop training for staff accordingly.  Collaborate with other city agencies to resolve tickets in an expedient manner.  Identify high priority issues and escalate according to procedures.   Performs all duties as needed to advance the work of the Commission.</t>
  </si>
  <si>
    <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Knowledge of CRMs, especially with Microsoft Dynamics and/or Salesforce.   Microsoft Desktop Certification.   Apple Certified Associate.   Ability to work additional hours when needed.</t>
  </si>
  <si>
    <t>Reporting to the Associate Commissioner of Training and Workforce Innovation, the Coordinator of training and Workforce Operations will be devoted to supporting the ACS Workforce Institute and James Satterwhite Academy (JSA) on the agency‚„s training and ongoing professional development. The Coordinator of Training and Workforce Operations will provide support and coordination to integrating the current work being done at the ACS Workforce Institute, JSA, and Provider Agencies. The position will provide support to ACS leadership, the ACS Workforce Institute staff, JSA staff, CUNY consultants, and the Coordinator of Training and Workforce Innovation to assure good communication and the timeliness of deliverables.   Responsibilities of this position include: 	Coordinating all activities being done on behalf of strategic planning within the PPM division, particularly the Office of Training and Workforce Innovation.	Supporting the implementation of all activities of the department from program development through complete implementation of deliverables.	Providing hands-on support to the division as new models are developed and rolled out. 	Coordinating work with consultant partners within the CUNY system as well as other partners in the community and within ACS divisions.	Supporting internal and external meetings through arranging space, coordinating schedules, and preparing materials.	Coordinating and supporting the joint collaboration between the ACS Workforce Institute, JSA, and CUNY in the new trainings and materials developed. 	Providing day to day support to the Associate Commissioner of Training and Workforce Innovation as well as to the Coordinator of Training and Workforce Innovation as needed as well as providing support to Training and Workforce Innovation leadership. 	Attending meetings with senior ACS leadership, as required and necessary to fulfill the needs of the department and to support the timely meeting of the deliverables.	Attending trainings and meetings as indicated and perform other duties as needed.</t>
  </si>
  <si>
    <t>**ALL CANDIDATES MUST POSSESS A VALID NEW YORK STATE LICENSE TO PRACTICE MEDICINE AND THIS LICENCE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</si>
  <si>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You can submit your CV and cover letter online at https://a127-jobs.nyc.gov/ or use  the Quick Search by entering the Job ID number 241361 or using the Keywords ‚Å“City Medical Specialist.‚  Please note:  only those candidates under consideration will be contacted.  Thank you for your interest in working for the NYC Department of Health and Mental Hygiene.</t>
  </si>
  <si>
    <t>--NYS board certified Pediatric Physician ƒ€š‚ Board Certified in Pediatrics or Adolescent Health  --Effective communication and interpersonal skills  --Computer skills in Microsoft office, Excel, word and Internet  --Master in Public Health (MPH).</t>
  </si>
  <si>
    <t>**ALL CANDIDATES MUST POSSESS A VALID NEW YORK STATE LICENSE TO PRACTICE MEDICINE AND THIS LICENCE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</si>
  <si>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You can submit your CV and cover letter online at https://a127-jobs.nyc.gov/ or use  the Quick Search by entering the Job ID number 241362 or using the Keywords ‚Å“City Medical Specialist.‚  Please note:  only those candidates under consideration will be contacted.  Thank you for your interest in working for the NYC Department of Health and Mental Hygiene.</t>
  </si>
  <si>
    <t>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are required to give their employees sick leave. DCA is charged with enforcement of this law.  DCA is also responsible for enforcement of New York City‚„s Transit Benefits law.  Pursuant to that law, effective January 1, 2016, certain employers are required to offer their full-time employees the opportunity to use pre-tax earnings to purchase qualified transportation fringe benefits.    DCA is seeking a highly motivated individual to serve as a Community Associate for the Commuter Benefits and Paid Sick Leave Division, focusing on participating in outreach and public events to inform both businesses and workers about the law.    The Community Associate‚„s tasks will include but not be limited to:  	Participating in public outreach events designed to provide commuter benefits and paid sick leave informational materials to community groups;	Interacting and building relationships with community group leaders at Commuter Benefits and Paid Sick Leave outreach events, including business walks, community board meetings, precinct meetings, and other public events;	Working with the division‚„s outreach coordinators to train the staff about the Commuter Benefits and Paid Sick Leave Laws;	Assisting the agency, including the Commuter Benefits and Paid Sick Leave Division and the External Affairs Division, by acting as the liaison between the division and members of the public, including elected officials;	Helping present at the open houses that the division conducts to allow businesses and workers learn more about the Commuter Benefits and Paid Sick Leave Laws;	Supporting the intake staff by addressing public requests for information, reports of noncompliance, or requests for outreach and education	Using the division‚„s databases and spreadsheets to track outreach events, including the dates, times, and locations of events as well as the number of informational materials distributed; and	Providing support for special projects and initiatives when necessary.</t>
  </si>
  <si>
    <t>‚	Experience in conducting public outreach, preferably on government or public service issues;	Strong verbal and written communication skills;	Ability to read and understand laws and rules and be able to explain them in a direct and straight-forward way;	Flexible hours;	Multilingual a plus.</t>
  </si>
  <si>
    <t>For Non-City/External Candidates: Visit the External Applicant NYC Careers site. Click on ‚Å“Non-Employee Login‚ and search by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t>
  </si>
  <si>
    <t>9:00AM ‚€œ 5:00PM</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</si>
  <si>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The Division of Disease Control within the New York City (NYC) Department of Health and Mental Hygiene (DOHMH) is responsible for the identification, surveillance, treatment, control and prevention of infectious diseases in NYC. The Division includes several large programs: Bureau of Communicable Diseases, Bureau of HIV/AIDS Prevention and Control, Bureau of Immunization, Bureau of Sexually Transmitted Diseases Prevention and Control, Bureau of Tuberculosis Control and the Public Health Laboratory.   Established in 1892, the New York City (NYC) Public Health Laboratory (PHL) was the world's first Municipal Bacteriological Laboratory. In the century since its first campaign to control diphtheria in NYC, the PHL has expanded services using state-of the-art technology and testing methods to rapidly and accurately provide results necessary for effective public health intervention, focusing on communicable/infectious diseases and emerging pathogens.   Our mission - to safeguard the health of all New York City residents by providing quality-laboratory testing services that address the needs of NYCƒ€š€žs Department of health and Mental Hygiene and its community partners to prevent and respond to clinical and environmental public health concerns.   Today, PHL responds to essential and emergency public health issues and outbreaks, develops and validates new tests and technologies, performs testing on more than 100,000 clinical specimens annually, and is an essential public health hub for more than 150 laboratory professionals, research scientists, safety experts, fellows, trainers, interns and volunteers.     The Laboratory Disease Reporting Specialist   will be responsible for data management at PHL and will ensure consistent and accurate flow of data to local, state, and federal stakeholders.   DUTIES WILL INCLUDE BUT NOT BE LIMITED TO:   --Must have technical knowledge of Java Script, CSS3, AJAX, JQuery, JSON, ASP .NET, HTML4/5, XML, ISP, ADO.Net, Web Services, SQL DB 2005, 208/R2, 2012, Data Base Server Meta-data, Triggers and Functions, SSRS, Crystal Reports V9 and up, Twitter bootstrap, MVC 4.0 RUB and Scrum Methodologies to develop required applications.   --Develop and maintain new and current web based applications, SSRS and Crystal Reports and databases used by PHL. Integrate PHL applications to other DOHMH systems for outbreaks.   --Communicate with users for application requirements, enhancements and troubleshoot issues. Responsible for managing the release build process, including new applications.  -- Post production issues and bug resolution and determining the features to be included in each build.   --Support and maintain the multiple application environments (Development, Quality Assurance, Staging and Production).   --Monitor of the product's readiness, performance and support applications.   --Other duties as assigned by supervisor or leadership.   --Investigate systems issues, identifying and escalating issues for resolution within team, the vendor and/or internal IT resources.   --Coordinate user training for new applications, enhancements and other features.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</si>
  <si>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DoITT maintains a mixed environment of servers - with UNIX Operations responsible for close to 2,000 nodes running Solaris 8 / 9 / 10 or RedHat 5.x / 6.x / 7.x Linux operating systems, respectively.   The successful candidate will serve as a UNIX/Linux Systems Lead reporting to the IT Services division. Responsibilities will include: Administering and ensure the integrity a distributed platform hosting services for various critical New York City agencies including, but not limited to 311 Call Center, DSNY, HHSC, DHS/CARES providing 24x7 service coverage of all UNIX infrastructure; support UNIX/Solaris servers and Red Hat Linux servers; prepare technical deployment plans and system utilization reports; work with other technical staff to coordinate activities and implementations, follow and document procedures, respond, track, and escalate systems incident; perform system deployments and hardware maintenance; perform application upgrades; monitor and resolve alerts; follow change management and configuration management procedures and guidelines; monitor system security; install and maintain various Sun, HP and IBM equipment; perform system administration duties such as installations, configurations, troubleshooting, kernel tuning, user access administration, file system tuning, hardware configuration, system performance tuning, disk management, custom package creation, shell scripting, and fine grain access control (CA Account Management); patch the UNIX/Solaris and RedHat Linux systems based on industry/vendor standards and guidelines related to the configuration of UNIX/Solaris and Linux operating systems; document detailed technical configurations and risk areas to communicate effectively with business owners; perform Level 3 system administration tasks; perform all L1 and L2 tasks with minimal in addition to escalating advanced technological tasks above L3; serve as technical lead /mentor /representative ; provide technical guidance and mentorship to technical staff; serve as representative for all technical issues/discussion with peer support teams; manage and delegate daily technical group tasks and efforts to appropriate staff/skills; assess impact potential and coordinate and communicate to clients accordingly; review and approve system acceptance via current (BoM review) process; participate and serve as team‚„s technical representative on incident events, post-mortem; participate and serve as team‚„s technical representative on problem management; oversee and manage BAU projects such as infrastructure software upgrades, patch management; serve as proxy for manager when required; and perform special projects and initiatives as assigned.</t>
  </si>
  <si>
    <t>The preferred candidate should possess the following: 3+ years‚„ experience in Sun System administration; in-depth installation, configuration, administration and tuning enterprise class servers; HP VMWare Virtualization; Solaris 8, 9, 10; RHEL Linux 5.x / 6.x / 7.x; experience working in large scale data center operations with Sun Enterprise Servers (especially 10k, 12k, and/or 15k); perform tasks with no or minimal supervision (when required); knowledge of Veritas Products (Volume Manager, Cluster Server) &amp; Solaris Volume Mgr; Sun Java Web Server, Weblogic &amp; Siebel Server; Novell Enterprise Directory Services; Oracle Database Sun Management Center, Sendmail, Solaris Security, Jumpstart, &amp; LDAP; TIVOLI, BLADELOGIC, NETIQ, VMWARE, DNS, NFS, Solaris Zones, RedHat Satellite Server, etc.; excellent written and verbal communication skills are required as well as analytic, organization, presentation, customer service and facilitation skills; ability to manage multiple tasks under tight deadlines; experience with web layer products such as IPlanet Web server or other Web-related products is a plus; Any of the following certifications a plus: Solaris Certified Systems Administrator; Red Hat Certified Systems Administrator/Engineer; Linux Professional Institute Certification; VMWare Certified Professional; Veritas Certified Professional; Cisco Certified Network Administrator; Certified Information Systems Security Professional.</t>
  </si>
  <si>
    <t>The Division of Prevention and Primary Care (PPC) works to advance population health through supporting access to quality health services and introducing system changes that promote disease prevention and control, with an emphasis on pursuing opportunities to integrate clinical and population health strategies.  The Division builds upon a portfolio of policy and programming that spans clinics and communities across the city, and includes the programmatic bureaus of Chronic Disease Prevention and Tobacco Control, Primary Care Information Project, and Primary Care Access and Planning.   PPC is seeking a motivated and dynamic Director of Special Initiatives to provide high-level support to the Division‚„s Deputy Commissioner.  With latitude for independent judgment and decision making, the Director of Special Initiatives will engage in strategic planning and policy activities of the Division as well as oversee cross-divisional projects and collaborations. The ideal candidate should be able to work in a fast-paced environment, demonstrate diplomacy, professionalism and discretion and effectively manage initiatives and multiple projects simultaneously in support of the Division‚„s mission.  The candidate must also have critical thinking skills and be able to quickly digest and interpret information in this highly visible role.  Responsibilities include: 	Serve as advisor to the Deputy Commissioner (DC) and provide regular updates on current projects working closely with bureau leaders  and senior staff.' 	Lead and oversee incubation of new priority initiatives including on-boarding new staff, collaboration with programs, leading internal work groups, drafting initial concept notes and working on requests for new funding. 	Work closely with divisional leadership including Assistant Commissioners, Director of Science, and bureau staff within PPC to respond to internal and external requests in a timely manner. 	Identify system changes and opportunities for improvements in DC office workflow. 	Evaluate, analyze and report on key initiatives and special taskforces. 	Represent the Deputy Commissioner at meetings, as appropriate. 	Assist and conduct assigned research, investigations and analysis at the request of the Deputy Commissioner and oversee project implementation. 	Supervise, train and mentor the DC Program Coordinator including by providing oversight and management of presentation development and correspondence, meeting preparation and agenda drafting, and tracking deliverables and deadlines for the DC.</t>
  </si>
  <si>
    <t>‚	Ability to manage high profile projects efficiently with attention to detail, and collaborate with multiple internal and external partners. 	Outstanding interpersonal, writing and computer skills; and operational experience in both administrative functions and human services.  	Strong communication skills and ability to provide senior executives with concise updates on complex policy issues.  	Knowledge of and interest in public health, health policy and primary care. 	Ability to quickly become familiar with specific topic areas within public health and health policy in which the individual may have had no prior knowledge.</t>
  </si>
  <si>
    <t>The Department of Housing Preservation and Development seeks a highly motivated individual with exceptional communication skills to lead HPD‚„s Office of Governmental Relations.  The Office of Governmental Relations works with City, State and federal elected officials, as well as agencies, policy makers, advocates, and planners to assess, craft, and secure legislative changes needed to implement HPD‚„s goals of creating and preserving affordable housing and protecting the quality and safety of the City‚„s housing stock. Under the direction of the Deputy Commissioner of Strategy, Research and Communications, the Assistant Commissioner of Governmental Relations and his/her team also are responsible for working with elected officials, community boards, and other external stakeholders on both housing policy, land use and housing finance approvals and constituents‚„ housing problems, and preparing the Commissioner and senior staff for public legislative hearings and meetings with elected officials.  The Assistant Commissioner plays a critical role in implementing the Mayor‚„s Housing New York plan, working closely with the Agency‚„s senior team, Agency partners, and the Mayor‚„s Office.    Specific Job Responsibilities:  The selected candidate will be responsible for the following duties:  Work closely and collaboratively with senior staff to develop, draft, advocate for, and implement HPD‚„s local, State, and federal legislative agenda.    Work with the New York City Council on land use and tax exemption approvals necessary for the Agency's housing projects.     Analyze and research proposed legislation and recommend appropriate agency response.   Research, draft, and edit public testimony for the Commissioner and other senior staff to deliver at legislative hearings.     Prepare the Commissioner and other senior staff to testify and respond to questions at public hearings.   Deliver public testimony on behalf of the Agency.  Prepare Commissioner for meetings with elected officials,  including briefing memos , and necessary follow-up .  Build and maintain relationships with elected officials, community boards, and other governmental stakeholders at all levels of government.   Write and edit legislative memos and respond to a wide range of inquiries from elected officials‚„ offices.  Manage and supervise the Agency‚„s communications with the NY City Council and New York State Legislature.  Serve as HPD‚„s principal liaison to the Mayor‚„s Office of Intergovernmental Affairs.  Coordinate with intergovernmental leadership at other government agencies.   Guide the Commissioner and senior staff on issues involving elected official and other external stakeholder interests.  Provide distinct support for the Office of Neighborhood Strategies on public planning initiatives, including organizing meetings with internal partners in government, elected officials and relevant community groups.  Manage agency relations with housing advocacy groups as it relates to legislative initiatives, in close coordination with other divisions across the Agency and the Mayor‚„s Office.  Responsible for special projects assigned by the Deputy Commissioner of Strategy, Research, and Communications as needed.  The ability to carry out the above responsibilities may sometimes require attendance at evening and weekend meetings.  Salary will be commensurate with experience.</t>
  </si>
  <si>
    <t>Exceptional communications (written and oral) and presentation skills  Demonstrated ability to work with diverse groups and solve problems in a fast paced environment  Ability to work under pressure against tight deadlines  Ability to think on one‚„s feet and respond quickly to questions on complex issues in a confident and nuanced manner  Ability to prioritize and manage an array of projects through to completion  Ability to actively listen and synthesize information from a variety of sources, and to communicate effectively with all levels of staff and external contacts  Experience managing junior and mid-level staff  Ability to handle sensitive and confidential matters  Excellent research, analytical and problem solving skills required  Strong interpersonal skills and ability to work in a team environment  Strong interest in housing policy required; familiarity with housing policy issues a plus.   At least 8 to 10 years full-time experience, at least 2 years of which must have been in a managerial capacity, with primary focus on intergovernmental affairs related to housing, urban policy, planning, real estate, economic development and/or a related field.</t>
  </si>
  <si>
    <t>The ideal candidate will have professional or educational experience in one or more of the following: mental health, early childhood development, attachment, evidence-based and/or trauma-informed therapeutic approaches. The preferred candidate must have proven experience independently managing and completing projects involving stakeholders from varied backgrounds; proven excellent research and communications skills (both oral and written). Additionally, the preferred candidate must have demonstrated ability to manage multiple, time-sensitive responsibilities effectively and independently in a fast paced environment. Experience conducting operational reviews/process evaluations and analyzing qualitative and quantitative data, the ability to build and maintain effective working relationships across programs and with outside agencies, initiative, reliability, and resourcefulness are strongly desired. The preferred candidate will have a Master‚„s Degree in the social sciences or related field and background in child welfare policy and operations is strongly preferred.</t>
  </si>
  <si>
    <t>‚ Knowledge of Trunk water main and sewer installations as well as DEP Water &amp; Sewer standards and specifications. 10 or more years of Construction experience. Minimum 2-3 years supervising engineers and inspectors.  Knowledge of billing practices. Evaluate and handle multiple projects and priorities.  Proficiency in Microsoft Office programs including Excel, Word, Outlook and Project. Ability to be on call 24/7  License Requirements Possess and maintain a valid New York State driver‚„s license.</t>
  </si>
  <si>
    <t>The New York City Taxi and Limousine Commission is responsible for regulating all Medallion and ‚Å“For Hire Vehicles‚ within the City of New York.  To assist in operations the Taxi and Limousine Commission (TLC) runs a number of mainframe, SQL Server, and .Net systems (in a Windows environment) to both conduct and monitor operations.   At present the TLC is seeking an experienced ASP.net Programmer/Analyst to : 	Analyze and clearly document user requirements, 	Develop and/or manage the development of needed financial/reconciliation systems and/or reports	Support user transition to newly developed systems	Perform any and all phases of a Systems Development Life Cycle (SDLC) including:  o	Requirements gathering o	Systems Design o	Systems Development  o	Implementation o	Post implementation support</t>
  </si>
  <si>
    <t>The Department of Citywide Administrative Services‚„ Information Technology Line of Service (IT) provides technological guidance within the agency by establishing and directing the strategic and tactical goals, policies and procedures.   IT collaborates and consults with all Lines of Services to exchange information, present new approaches and discuss system changes and enhancements.   It is crucial that this position be filled by a fulltime employee who will be dedicated to this job and able to master and perform the functions necessary to do the job accurately, timely and successfully.  This application developer will be working with the DCAS IT Technology team. Most of the DCAS applications run on Microsoft technology using.net framework and Microsoft SQL Server as the backend database.  Experience requirements that are necessary to assume the responsibilities for this position include but are not limited to: 	Minimum of 8 years Cobol, VSAM and CICS mainframe programming experience in both batch and real-time environments	Minimum of 8 years Natural /ADABAS mainframe programming experience in both batch and real-time environments	Experience with large-scale legacy integration projects	Solid Experience with many different types such as Programs, Subprograms, Subroutines, Broker modules, Local Data Area's and Global Data Areas	Experience with writing complex programming code, testing, debugging, data analysis, problem analysis and resolution issues within Cobol and NATURAL application systems	Experience in data conversion and data normalization protocols	Good verbal communication and writing skills	Experience using IBM mainframe Utilities, Microsoft Office Suite, including Excel 	Some experience with .Net framework, C#, VB.Net - a plus</t>
  </si>
  <si>
    <t>The ideal candidate will have professional or educational experience in one or more of the following: mental health, early childhood development, attachment, evidence-based and/or trauma-informed therapeutic approaches. The preferred candidate must have proven experience independently supporting  and completing projects involving stakeholders from varied backgrounds; proven excellent research and communications skills (both oral and written). Additionally, the preferred candidate must have demonstrated ability to support multiple, time-sensitive responsibilities effectively and independently in a fast paced environment. Experience conducting operational reviews/process evaluations and analyzing qualitative and quantitative data, the ability to build and maintain effective working relationships across programs and with outside agencies, initiative, reliability, and resourcefulness are strongly desired. The preferred candidate will have experience with the following computer software: MS Word, Excel, Project, and PowerPoint; SPSS or another statistical software package. A Master‚„s degree in the social sciences or related field and background in child welfare policy and operations is strongly preferred.</t>
  </si>
  <si>
    <t>The New York City Administration for Children‚„s Services (ACS) is seeking an outstanding candidate to serve as the Assistant Commissioner of Juvenile Justice Planning &amp; Policy. Reporting to the DYFJ Associate Commissioner of Planning, Policy &amp; Performance, and the selected candidate will become an integral member of the leadership team for one of the country‚„s premier children‚„s services agencies dedicated to strengthening NYC‚„s families and their 1.8 million children. Reporting directly to the DYFJ Associate Commissioner of Planning, Policy &amp; Performance, the Assistant Commissioner of Juvenile Justice Planning &amp; Policy will focus on improving and expanding DYFJ‚„s service continuum. Duties and responsibilities include: 	Co-leading the Division‚„s effort in procuring and expanding the spectrum of juvenile justice services by identifying current and emerging programmatic needs and exploring funding opportunities for these services; 	Co-leading and project managing DYFJ‚„s program development process, both internally and with contracted agencies, including coordination of all relevant ACS divisions and communication with provider agencies; monitoring contracted or volunteer agencies‚„ provided services, deliverables, and overall performance to maximize engagement and program benefit to youth; 	In collaboration with DYFJ‚„s various program areas, drafting, submitting, and ensuring applications for Requests for Proposals to seek funding streams for juvenile justice services are timely submitted and complete; providing technical assistance and oversight for service providers; additionally, liaising with ACS‚„ Chief Contracting Officer, the Business Law Unit, and Financial Services to manage DYFJ‚„s contracted services; 	Policy development; drafting, editing, and implementing revised and new programmatic polices for DYFJ	Identifying, developing, and strengthening partnerships with key leaders in business, government, nonprofit, and philanthropic sectors with the goal of bringing innovation and best practices into operations;	Maintaining strong partnerships and forging new partnerships with the vast array of juvenile justice service providers and the philanthropic community within New York City; 	Leveraging community engagement to help inform and drive contract development throughout the juvenile justice service continuum;	Forging immediate and long-term links between community-based providers of services, programs, and activities, and the juvenile justice and status offender population, to promote pro-social and life skills development for youth through adulthood; 	In conjunction with ACS‚„ Financial Services staff, as well as other New York City partner agencies, maximizing and managing the use of Federal, State, and NYC funding for DYFJ‚„s myriad juvenile justice and status offender programs.</t>
  </si>
  <si>
    <t>The preferred candidates should possess the following: Strong management skills and the ability to coordinate with multiple government agencies at the City, State and Federal levels; powerful leadership and familiarity with government and advocacy groups relating to child welfare and juvenile justice; and knowledge of NYC‚„s child welfare and juvenile justice structure. Candidates should have experience in complex project management and must be comfortable coordinating collaboration among a broad range of stakeholders. Moreover, candidates must possess the ability to analyze, understand, and effectively communicate business requirements and structure, and candidates must be highly self-motivated and problem-solving in their approach to multi-faceted projects.  Furthermore, the preferred candidate must possess superb skills in the following (6) Executive Core Competencies: FUNDAMENTAL COMPETENCIES: - (i.e., interpersonal skills, oral communication, integrity/honesty, written communication, continual learning and public service motivation).  LEADING STRATEGIC CHANGE - (i.e., creativity and innovation, external awareness, flexibility, strategic thinking and vision).   LEADING, TEAMWORK &amp; DEVELOPING PEOPLE - (i.e., conflict management, leveraging diversity, developing others and team building).  ACCOUNTABILITY &amp; RESULTS DRIVEN - (i.e., accountability, customer service, decisiveness, entrepreneurship, problem solving and technical credibility).  MANAGING HUMAN &amp; FINANCIAL RESOURCES ‚€œ (i.e., financial management, human capital management and technology management).  BUILDING COALITIONS - This core qualification involves the ability to build coalitions internally and with other Federal agencies, State and Local governments, nonprofit and private-sector organizations, foreign governments, or international organizations to achieve common goals.  (i.e., partnering, political awareness and influencing/negotiating).</t>
  </si>
  <si>
    <t>**OPEN TO PERMANENT STAFF ANALYSTS ONLY. YOU MUST CLEARLY STATE YOUR CIVIL SERVICE STATUS ON YOUR RESUME OR COVER LETTER.  ALL OTHER CANDIDATES WILL NOT BE CONSIDERED.  The Office of School Health (OSH) is a joint program of the Department of Education and the Department of Health and Mental Hygiene responsible for promoting the health of the 1.3 million school children enrolled in approximately 1,800 public and non-public schools in New York City. OSH has been the provider of public health services in the schools for 100 years. Currently, these services include vision screening and exams to select grades in NYC schools. As part of the Mayorƒ€š€žs Community School initiative, these services have expanded to include all grades in identified community schools in NYC. The School Health Optometry Program sends eye doctors to a large number of schools citywide to examine children and provides free glasses to the students who need them.   DUTIES WILL INCLUDE BUT NOT BE LIMITED TO:   Under the direction of the Deputy Director of the School Health Vision Program, the selected candidate will serve in a support role in the Bureau's new initiative to expand optometric services to approximately 130 Community Schools.  --Duties will include but not be limited to: Maintain and manage reporting data and generate monthly reports.  --Review timesheets and perform analysis of weekly consultant invoices for submission to the DOE District Office of Accounts Payable Examiner  --Establish and maintain relationships with optometrists (medical consultants), contracted optical vendors and school staff; coordinate eyeglass distribution.  --Supervise Public Health Advisors distributing eyeglasses to schools to ensure prescriptions are accurate  --Coordinate with other units within the vision program to prioritize scheduling of doctor sessions.  --Compile and maintain Policy and Procedure Manual.  --Review vision screening histories to identify eligible students.  --Review paperwork and data entry from the optometrist sessions.  --Forward follow-up cases to the appropriate internal staff.  --Field phone calls from schools, staff and parents.  --Assist the Division's Senior Managers with reports and analyses as needed to support their interactions with other senior managers in the agency.</t>
  </si>
  <si>
    <t>The Compliance and Capital Construction Unit within Asset Management handles the contracts for services including, but not limited to interior and exterior in-house design, construction and rehabilitation, waterfront construction, sidewalk repair, fencing installation/repair, demolition, pest control and the process of project payments.  This group also manages the structural maintenance of City-owned properties and conducts routine inspections to ensure buildings and sites are properly maintained; the unit will also handle and maintain the design and management of site safety projects (Local Law 11 including their violations) and will maintain and repair all elevators, escalators and ADA lifts throughout City-owned buildings within the five boroughs of New York City.  In addition, this unit will assist in legal actions (commenced by the Acquisitions and Leasing Office) such as serving legal papers to tenants, appearing in court to testify and to assist the City Marshall to take legal possession of DCAS properties, as well as to assist in the Self Help actions clearing properties of illegal occupants.  Under general supervision the candidate will be responsible, but will not be limited to the following tasks:  Responsibilities	Conduct field inspections in DCAS-managed properties to determine property conditions and prepare a comprehensive report with detailed recommendations of needed repairs.	Collect and prepare bid packages and requests open market orders for the needed maintenance and repairs in DCAS-managed properties.	Manage contracts, ensure compliance and certify payments of open market orders.	Provide technical engineering support to other DCAS units as necessary.	Represent DCAS during site visits to tenants, community members and/or elected officials.	Manage new construction projects, renovations and HVAC improvements.	Meet with facility staff to determine project necessities and to establish the best scope of work.	Identify potential problems, determine corrective action and notify the proper level of authority.	Review contractor‚„s schedule, inspect work and identify punch list corrections.	Estimate change orders and review, approve and submit contractors‚„ payment requests.	Keep track of budget, review spending‚„s and if necessary request new funds.	Review and finalize bid and proposal documents.	Assist in the design of mechanical engineering projects.	Perform engineering calculations to solve routine engineering problems. 	Assist in the development of engineering drawings and specifications based on calculations.</t>
  </si>
  <si>
    <t>Reporting to the Commissioner, the Department‚„s Equal Employment Opportunity (EEO) Officer is responsible for the following duties:Formulating and implementing the Agency‚„s EEO policy and procedures as required to comply with all applicable Federal, State and Local laws. Reviewing all appropriate sources of law, including court decisions, and recommending changes in Agency policies, procedures, rules and regulations to comply with applicable laws.Monitoring and reviewing the Department‚„s employment practices, including job postings, recruitment, selection, promotion, performance evaluations, transfers, and separation to ensure compliance with applicable laws and City EEO guidelines. Advising executive, managerial, and supervisory staff on EEO matters and meeting with them regularly to ensure that best practices are followed in connection with all employment decisions, including selection, transfers and promotions. Conducting and/or overseeing internal EEO investigations and prepare advisory memos, investigative reports, including recommendations for complaint/issue resolution. Conducting mediation sessions/alternative dispute resolution when needed.  Ensuring that all EEO policies and procedures are disseminated to all Agency staff. Developing, conducting and/or coordinating all EEO-related training for all Agency staff, including training EEO counselors. Working with senior executives to develop strategies to improve diversity and promote a more inclusive workplace.Serving as the Disability Rights Coordinator, including processing requests for reasonable accommodations and working with the Mayor‚„s Office for People with Disabilities. Serving as the Coordinator for the 55-A program. Supervising and directing the work of EEO staff. Establishing and maintaining organizational controls, and coordinating with DCAS, DOB‚„s General Counsel‚„s office, and the NYC Law Department as appropriate. Compiling statistical data on EEO matters and preparing all required reports for submission to the Office of Citywide Equal Employment Opportunity and the Equal Employment Practices Commission.Managing the Agency‚„s Workplace Violence Prevention program. Performing related work as directed by the Commissioner.</t>
  </si>
  <si>
    <t>‚ Knowledge of Medicaid/Medicare billing regulations Coding and billing experience Credentialing knowledge Supervisory experience Deadline oriented Proficient in Microsoft Excel and Word Communicate effectively Detail oriented Strong analytical skills Ability to multi-task Team player  In addition,  Experienced  certified coder and biller Knowledge of Medicaid/Medicare compliance Preferred Article 28 Clinics billing experience Experience in Private Insurance, Medicare and Medicaid billing Knowledge of Medicaid, Medicare, Private Insurance credentialing Two years previous experience  in CPT, ICD9 and HCPCS Coding Knowledge of Federal , State and payer-specific regulations policies pertaining to documentation, coding and billing Working knowledge of medical terminology, anatomy and diagnostic tests   An Associate degree from an accredited college and two years of satisfactory full-time professional experience working in one or a combination of the following areas: working with a hospital or large public or private practice in medical billing, accounting, economic or financial administration, in personnel or public administration; or in a related area.</t>
  </si>
  <si>
    <t>It is strongly preferred that applicants have a combination of the following: 	Bachelor‚„s Degree in Computer Science or related field	A minimum of 4 years‚„ experience working in a technical role on E-discovery matters at a large organization	Advanced skills in databases, spreadsheets and text editing tools required	Experience with computer forensic tools such as FTK or Encase desirable	Preferred experience in database management and document review	Familiarity with various platforms and devices, ability to research and educate self with respect to Mac, tablets, mobile devices	Advanced knowledge of Clearwell, Relativity, Concordance / FYI, Ringtail, dtSearch, Robocopy	Working knowledge of E-Discovery processing tools (Nuix, eCapture, LAW, eScanIT)	Project Management experience</t>
  </si>
  <si>
    <t>Under supervision, the candidate will prepare evaluation reports, perform analysis, and review data such as financial records including balance sheets, income statements, statements of cash flow, financial ledgers and other such records; make recommendations on complex problems; enforce the agency‚„s rules and regulations; and perform other audit-related functions in connection to community education regarding commercial waste removal services and wholesale markets.</t>
  </si>
  <si>
    <t>‚ Excellent working knowledge in computer applications such as Microsoft Excel and Microsoft Word, knowledge of Microsoft Access, a plus. Strong oral and written communication skills, including the ability to write reports. Self-motivated. Strong organizational skills. Ability to analyze factual and statistical data, excellent problem solving skills, and the capacity to organize and present thoughts in a logical manner. Knowledge of federal, state, and local tax laws and regulations, and GAAS are required. Experience in conducting white-collar criminal investigations involving fraud and corruption. Ability to analyze factual and statistical data, excellent problem solving skills, and the capacity to organize and present thoughts in a logical manner.   *Preferred Qualification: Bachelor‚„s degree from an accredited college.</t>
  </si>
  <si>
    <t>Under the direction of the Director of Resiliency Planning, the Senior Planner will undertake all activities related to neighborhood planning for the preservation and development of housing in New York City neighborhoods impacted by Hurricane Sandy.  The Senior Planner will be responsible for  coordinating a significant set of land use changes, coordination operational program changes across City-led programs, performing analyses of neighborhood conditions using quantitative and qualitative data, implementing meaningful civic engagement efforts such as community workshops, and assisting in developing complex urban design/development scenarios in coordination with both community members and other technical experts. The Senior Planner will also be responsible for managing project teams comprised of multiple city agencies and/or consultants, and for overseeing the development of public-facing neighborhood planning documents.  The mission of the Resiliency Planning unit is to ensure that HPD‚„s development and preservation efforts protect neighborhoods, existing buildings, tenants and property owners from climate-related hazards and related financial threats (e.g. changes in the flood insurance program). Team members collaborate with the Build it Back program, developers, community-based organizations, tenants, and building owners to rebuild, develop, or protect quality affordable housing in the flood plain.   All Planners in the Office of Neighborhood Strategies are expected to perform similar duties to ensure a flexible and multi-faceted team.  Selected duties for the Senior Planner include analyzing and resolving complex neighborhood planning and geo-spatial issues; performing basic housing, real estate, and demographic research; and undertaking neighborhood planning studies and developing implementation strategies in collaboration with other City agencies, such as the Economic Development Corporation, the Department of City Planning, the New York City Housing Authority, State agencies, for- and non- profit housing and community developers, Community Boards and local organizations, public officials, and neighborhood residents.  All Planners within the Planning Division are expected to participate and assist in coordinating neighborhood workshops, as necessary.</t>
  </si>
  <si>
    <t>‚	Thorough knowledge of New York City  zoning, land use planning, and regulatory requirements.   	Experience with community-based planning and neighborhood development issues.   	Experience conducting studies, writing reports, and conducting meetings with community and interagency partners.   	Ability to work independently, take initiative, and work effectively with others.   	Demonstrated ability to meet deadlines and manage multiple projects in a timely manner. 	Proficiency in GIS, Adobe Creative Suite, and Microsoft Office applications, including Excel and PowerPoint. 	Candidates with masters degrees in urban planning, urban design/architecture, or business administration with a focus in real estate finance and development are strongly preferred. 	3-5 years experience in urban planning is strongly preferred, preferably involving community engagement, urban design, and/or the coordination of complex neighborhood planning processes.</t>
  </si>
  <si>
    <t>We are looking for candidates who not only have the required experience and skills, but can demonstrate a high level of professionalism and customer service. The candidate should be comfortable working in a team environment and interacting with external stakeholders and have the ability to take initiative and follow through on requested deliverables within the time and specifications requested.   The ideal candidate should possess the following experience and skills: 	Experience with BI related tools and data analytics background; in depth understanding of how to design and create BI applications, and reporting solutions;	Strong analytical skills required, including a thorough understanding of how to interpret customer business needs and translate them into application and operational requirements;	3+ years‚„ experience as a BI Analyst with at least 4 years work experience desired;	Solid understanding of relational database concepts with hands on experience in Oracle, SQL and PL/SQL with proven ability to write and execute complex SQL queries;	Comfortable working with Database Query Tools (Oracle SQL Developer, TOAD, etc.);	Expert level in Excel and Access and ability to manipulate disparate data sources;	Solid understanding of Business Intelligence concepts and Data Warehousing methodologies, i.e. Star Schemas, Dimensional Models, and Data marts;	Excellent verbal and written communication skills and the ability to interact professionally with a diverse group, including executives, managers, operations staff, and subject matter experts;	Highly organized, detail oriented individual with strong work ethic; able to solve problems and work through conflicts;	Successfully engage in multiple initiatives simultaneously; Organize and manage multiple tasks and priorities;	Familiarity with BI tools and their functional capability and limitations (tools such as OBIEE, Informatica, SSIS, Socrata);	Exposure to data modeling/ETL design;	Public Sector experience;	Experience with Big Data;	Involvement with Open Data initiatives.</t>
  </si>
  <si>
    <t>OFFICE OF CHIEF MEDICAL EXAMINER CITYWIDE JOB VACANCY NOTICE  Civil Service Title:  Computer Specialist (Software)			 Level:  III Title Code No:  13632			 Salary: $83,323 ‚€œ $108,101 Office Title:  Senior Software Developer				 Work Location: Citywide Division/Work Unit:  Information Technology			 Number of Positions: 1 Hours/Shift:  Thirty-five hours over a seven day period; may include evenings,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Office Of Chief Medical Examiner is seeking a highly technical systems developer, with a broad scope of independent initiative and judgment, that will be responsible for the design, implementation, enhancement, and maintenance of internet and intranet applications and custom desktop applications that supports the business. This will include design and development of web-based applications using .NET Framework, VB.NET, C#, ASP.NET, JavaScript, jQuery using Visual Studio 2010. Other tasks includes, development of web services, supporting applications, widgets, tools, designing and developing database objects in SQL 2008 and later, setting up, configuring and tuning IIS 7.0. Other duties as assigned. The following skills are required -Minimum of five (5) years of professional experience developing .NET based web applications in Visual Studio using VB.NET, C#, Java Script, jQuery, ADO.NET. -Experience developing applications against .NET Framework 2.0, 3.5, 4.0 and above. -Experience configuring IIS 5.0 and IIS 7.0 for hosting enterprise level applications. -Experience using design patterns and worked with MVC architecture. -Experience writing SQL statements and stored procedures in MS SQL 2005-2008. -Able to multi-task, be pro-active in project planning and requirements gathering and capable of setting priorities based on impact and risk to the business without supervision. -Experience writing detailed application documentation</t>
  </si>
  <si>
    <t>SPECIAL NOTE 1. Qualified candidates who are not permanent in this title should have applied for the Computer Specialist (Software) examination. Additional information concerning filing for and taking civil service examinations can be found on the Department of Citywide Administration Services website at www.nyc.gov/html/dcas.  2. Selected candidates will be required to provide a DNA sample by swabbing. 3. This position has been identified as ‚Å“essential.‚  During emergency events, ‚Å“essential‚ positions may require 24-hour availability.  PREFERRED SKILLS Successful candidate should possess the following: Proficiency in XML, Hypertext Markup Language (HTML), and CSS.  Experienced w/ Structured Query Language (SQL) Server 2005/8/2012, SQL Server Reporting Service (SSRS) and SSAS.  5+ years of relational database design, normalization, stored procedures, SQL Server 2008/2012/2014, DTS/SSIS packages, data modeling tools (ERwin/ERStudio), SQL Reporting Services (or Crystal Reports) and ad-hoc reporting. Hands-on development experience with projects involving Microsoft.NET and SQL Server technologies for web, web service and desktop application development using C#.NET, ASP.NET, ADO.NET, HTML 5, AJAX, WPF, WCF, MVC, jQuery, JavaScript, CSS, Entity Framework, LINQ, IIS 7.5, Visual Studio 2010/2012/2013.  Experience with Web Services, .Net Remoting and SOAP services a plus.  Experience in SharePoint designer for both workflow and customization. Charts and Dashboard reports knowledge a plus.  Experience/knowledge of Agile dev methodologies a plus.  Ability to perform assigned analytical and development tasks under minimum supervision; able to handle concurrent or multiple tasks/projects efficiently.  Good communication skills, collaborative work style. Able to work effectively in a team environment - will interact with internal customers, peers, and management.</t>
  </si>
  <si>
    <t>Under supervision of the Computer Systems Manager within the Office of Information Technology, with considerable latitude for independent judgment and action, the candidate will serve as a Web Application Developer, working primarily in Java. .Net and ColdFusion, will work with the team to develop application systems, and will have the opportunity to contribute to the evolution of the system‚„s architecture and technology, as well as the continual improvement of development processes. This person will lead the effort of complex application development, architecture and technical design.</t>
  </si>
  <si>
    <t>Section 424-A of the New York Social Services Law requires an authorized agency to inquire whether a candidate for employment with child-caring responsibilities has been the subject of a child abuse and maltreatment report.   Please Note:  In order to be considered for this position, it is important that you permanent not provisional in the Civil Service title of Computer Specialist, Software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t>
  </si>
  <si>
    <t>The New York City Department of Health and Mental Hygiene (DOHMH) seeks a public health professional with strong analytic and teamwork skills to support the Residential Building Assessment (RBA) Project. Climate change increases the risk of coastal storms, flooding, power outages, hurricanes, and other environmental emergencies in New York City. These events can disable essential building systems creating hazardous and potentially life threatening conditions for New York City‚„s elderly and vulnerable residents. The RBA is a joint initiative between DOHMH and the Department of Housing Preservation and Development (HPD) to reduce these risks by sending teams of inspectors to assess conditions in residential high-rises in impacted areas following major events.  The climate-health vulnerability analyst will work as part of a multidisciplinary team in the Bureau of Environmental Surveillance and Policy (BESP), which collects and analyzes environmental health services data, exposure data, and health data to inform and improve environmental health policies, programs, emergency preparedness and response. .   The successful candidate will:  -	Collaborate with other DOHMH teams and subject matter experts to acquire, maintain, and analyzing data sets relevant to identifying climate-vulnerable residential buildings and populations.  -	 Work with other programs and agencies to establish data management, updating and sharing protocols.  -	Assist in identifying, evaluating and implementing technical solutions for field data collection, analysis, and visualization.  -	Assist in organizing drills and exercises to train staff in residential building collection data collection and analysis tasks.  -	Assist in the development of emergency plans and protocols for supporting a large field operation.</t>
  </si>
  <si>
    <t>The New York City Administration for Children‚„s Services (ACS) is seeking an outstanding candidate to serve as the Chief of Staff for the Operations Bureau of the Division of Administration.  Reporting directly to the Assistant Commissioner for Operations, The selected candidate will become an integral member of the leadership team for one of the country‚„s premier children‚„s services agencies dedicated to strengthening NYC‚„s families and their 1.8 million children.   This Chief of Staff will assist in the day-to-day management of an Operations Bureau that consists of 180 staff assigned to the ACS Police, Building Services, Facility Operations, Health and Safety, Mailroom, Operations Support, Records Management, and the Transportation Units.   With latitude to exercise independent action and decision-making, the Chief of Staff is responsible for:	Advise the Assistant Commissioner on the development and implementation of agency policies and procedures, and work with staff to develop and implement bureau wide response and compliance. 	Attend meetings with and on behalf of the Assistant Commissioner and follow-up appropriately.	Assists senior unit directors and their staff to address priorities and both short and long-term goals.	Provide oversight of the Bureau‚„s budget and contract management controls by operational units	Bureau‚„s Liaison Human Relations, Employee Law, and Equal Employment Opportunity matters. 	Lead workforce management initiatives, staff development, hiring, and organizational restructuring. 	Track, review staff performance and evaluation of managers and staff of the Operations Bureau	Assess and resolve issues and operational inefficiencies identified by internal/external stakeholders.	Directly supervise staff assigned to the operational support team or special project initiatives.	Draft executive level memorandums and develop agency-wide protocols, policies, and procedures</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</si>
  <si>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</si>
  <si>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conducts strategic planning to help ensure appropriate forecasting, trend analysis, regulatory review, scientific modeling, and research. In particular, the Bureau oversees the development of a watershed/sewershed protection plan for Jamaica Bay, is continuing the work of the climate change task force, and helps DEP plan for the new growth stimulated by rezoning throughout the City.  The Bureau of Environmental Planning and Analysis (BEPA) Office of Integrated Water Management is a seeking a City Research Scientist II to support demand management and stormwater management efforts.  Under direction, with wide latitude for the exercise of independent judgment and initiative, the candidate will work on demand management and stormwater management policy related projects and provide support for project management tasks including but not limited to monitoring project phases to ensure compliance with timelines and deliverables, report preparations and approvals, coordinate meetings with internal and external stakeholders.  Additional responsibilities include support of administrative functions such as management of pilot grant programs. The selected candidate is expected to perform typical tasks: 	Assist with and conduct assigned research, investigations and analysis of specific problems in demand management and stormwater management as it relates to new technologies related to water recycling and reuse; 	Provide grant application evaluation, coordinate grant application review committee actions; 	Notify grantees of awards, execute agreements; 	Maintains records, prepares reports and development of presentations; 	Utilized automated systems and tools to support research and analysis.</t>
  </si>
  <si>
    <t>The ideal candidate will have demonstrated experience with water demand management and stormwater management concepts. This position will be part of a highly dynamic team working on a range of complex tasks simultaneously.  The most suitable candidate would also possess the following skills: 	Ability to apply independent judgment on complex issues and to resolve problems effectively;	Strong organizational and analytical skills;	Excellent written and oral communication and presentation skills;	Proficiency in GIS is desired;	The ability to work with multiple senior managers and staff teams to help achieve     the strategic vision of the Department.	A valid New York State Driver‚„s License is preferred.</t>
  </si>
  <si>
    <t>The preferred candidate should possess the following: 8+ years experience in Change Administration in a large complex tech environment; experience in Change Administration in a large complex tech environment; knowledge of Remedy Change Management System; ITIL Foundations certification; knowledge of Remedy software;  strong written, oral and interpersonal communication skills; demonstrated facilitation skills working with cross-functional technical teams; good problem identification skills; database management skills; ability to coordinate and organize meetings; experience with software conversions, proficiency with Excel; a Bachelor‚„s and/or Masters degree in a related discipline from an accredited college/university.</t>
  </si>
  <si>
    <t>Click on ''Apply Now'' button.  Please attach your cover letter and resume as one document under ‚Å“resume‚ and a writing sample under ‚Å“cover letter‚.</t>
  </si>
  <si>
    <t>Children Center and ACS borough office medical units.  The units complete assessment for all children entering foster care and direct primary care for a comprehensive range of symptoms and illnesses.  Foster care children present with a myriad of mental health and behavioral issues requiring special care.  Under the direction of the Director of Nursing, Pre-placement staff nurses will arrange follow up appointments, referrals where appropriate, and verify that all children have necessary medications and equipment at the time of placement.  In addition, the unit will conduct patient education, training to new foster parents of medically fragile children, and collaborate with foster care agencies to obtain Visiting Nurse Services for foster families who care for children with special needs.  Pre-placement Psychiatric Staff Nurse will help promote integrated medical and psychiatric care and will be responsible for but not limited to: 	Assess physical and mental health care needs of ACS served foster care children as they enter care and on an ongoing basis by providing age appropriate health services.	Provide and help the unit to provide comprehensive physical and mental health assessments, and identify the need for immediate or emergent treatment, next day follow up care or ongoing medical needs.	Administer medications, and provide patient education on all medical and psychiatric needs to client and caregivers.  Conduct consultations in safe medication administration and management to child care staff and foster parents.	Consult, refer and collaborate on mental health issues with other disciplines involved in the care of the children especially the Mental Health team to include information on preventative measures.	Provide adequate and appropriate transfer of information when children are transferred to a placement or referred to another health care provider.	Responsible for the training of staff on the use and interpretation of mental health screening tools and psychotropic medications.	As a member of a health care team and the broader professional team, develop/implement and monitor a comprehensive patient care program.  Make regular follow up reports recommending appropriate modifications in individual service plans as the needs of the patients change.  Interpret and report responses of patients to appropriate members of the health care team.	Participate in departmental and interdisciplinary conferences and meetings pertaining to policies and procedures affecting nursing practice.	Implement treatment protocols, procedures and other orders and instructions from the Director of Nursing and other clinical authorities.	Conduct data collection and provides recommendations on common mental and medical related trend to develop measures for successful outcomes and initiatives.	Train ACS and contracted agency staff on medical and mental health education.	Monitor staff to be sure they are appropriately administering medications, and comply with storage procedures and controlled substance regulations by enforcing program, operational, and personnel policies and procedures.	Assist in developing policies, administrative procedures, and standards of nursing service and education.	Participate in recruiting, selecting, orienting, and training of nurses.  Monitor and evaluate job performance.	Make rounds inquiring about the patient‚„s health and address any complaints or issues.	Perform functions of staff nurse as needed.</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</si>
  <si>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t>
  </si>
  <si>
    <t>‚	Applicant must have a valid NYS Driver's License and the ability to operate a motor vehicle        Bi-Lingual English/Spanish.</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</si>
  <si>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DEP‚„s Bureau of Water and Sewer Operations (BWSO) seeks to hire an Environmental Engineering Intern for the Division of Capital Program Management. The Division of Capital Program Management is responsible for planning of major capital projects for the bureau and coordinate budget and schedule for the projects.  The Division includes capital planning for all linear projects (water and sewer mains), Job Order Contracts (JOCs), Task Order Services Contracts (TOSC), and non-linear projects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Working within the Bureau of Water &amp; Sewer Operations, Non-linear Capital Program Management, under supervision of the Engineer-In-Charge (EIC), the successful candidate will perform tasks associated with planning, coordinating, reviewing and overseeing the development and progress of capital and expense work on non-linear BWSO assets.  This includes maintaining records of project progress, schedule and milestones; tracking changes to project scope;  interfacing and assisting in coordination with various stakeholders such as DEP‚„s Bureau of Engineering, Design and Construction (BEDC), consultants, contractors and operational staff; reviewing design plans, specifications, and reports; supporting the EIC in writing Project Business Cases including development of project scope, schedule and budget; performing miscellaneous in-house engineering services for operational staff; may also provide special project support to the Chief.</t>
  </si>
  <si>
    <t>The preferred candidate should possess the following: One (1) year experience as an Agency Attorney Level III; excellent litigation skills; ability to supervise and lead staff; familiarity with Children‚„s Services‚„ policies and procedures, including relevant child welfare laws and the Family Court Act.</t>
  </si>
  <si>
    <t>This position is intended to be a ‚Å“Floating Manager‚ position fulfilling the responsibilities below when there is a need for interim coverage of a unit for an extended period of time. Other related duties may be assigned to this position. This position involves traveling between sites within the borough. Under the administrative direction of the Executive Deputy Commissioner, Associate Commissioner, Assistant Commissioner, and Deputy Director, with wide latitude for the exercise of independent action and decision-making, the Child Protective Manager will have overall responsibility for a geographic zone within a borough or satellite borough office.  CPS borough offices consist of a number of protective diagnostic and family service units which conduct highly sensitive investigations into alleged reports of child abuse and or neglect; administer programs designed to assess the needs of families and the provision of services such as intensive preventive services or foster care placement outside the home. The Child Protective Manager will be responsible for the following:	Manage up to four units of Supervisors and Child Protective Specialists.	Responsible for all compliance and quality case practice initiatives.	Monitor the field activities of the managerial, supervisory and /or child protective specialist staff they manage.	Ensure that operations conform to all applicable federal, state and local mandates and guidelines.	Monitor and evaluate the results of operations by reviewing aggregate and individual performance data.	Intervene in difficult case management decisions by exercising responsibility and discretion and assuming accountability.	Attend meetings with other managerial staff and relays progress reports and issue analysis to the Borough Commissioner.	Create and implement management controls to monitor the performance of individual zones and /or units.	Hold regular staff meetings and individual conference to monitor performance; plans and determines needs for various personnel and budget actions.	Prepare performance evaluations, including recognizing outstanding achievements or making disciplinary referrals where appropriate.	Ensure that each unit within the zone is sufficiently staffed, properly equipped and trained and capable of carrying its responsibilities in accordance with applicable law, rules, regulations and policy.	Perform other related duties.	Exemplify leadership skills of effective communication, modeling, coaching, educating and support to foster quality supervision to their subordinates regularly.</t>
  </si>
  <si>
    <t>The New York City Department of Housing Preservation and Development‚„s (HPD) Division of Research &amp; Evaluation seeks a Survey Methodologist to join its team.  Division of Research and Evaluation Research and Evaluation (R&amp;E) supports HPD‚„s policy making and program design functions by providing high-quality, reliable, and objective data analysis. Our work is designed to help both internal and external stakeholders make informed decisions, develop sound approaches to policy intervention, and evaluate progress toward our goals. In addition to independent research focused on the specific needs of the agency, R&amp;E also extends the capacity and resources of various business groups by providing expertise and/or technical support not otherwise available (i.e., analysis of complex data, interpretation of existing knowledge and research findings, and/or predictive modeling of trends).   Core to the work of R&amp;E is identifying opportunities for primary data collection where data do not already exist. We have an in house field team within our division who run a variety of multi-mode field operations. Included in the work of R&amp;E is the New York City Housing and Vacancy Survey (HVS), a legislatively mandated citywide representative survey conducted every three years. The HVS establishes the official vacancy rate, which is required to maintain rent stabilization laws. We contract the U.S. Census Bureau to conduct data collection for the HVS and have been doing so since 1965.   Position Description The Survey Methodologist will report to the agency‚„s Assistant Commissioner of Research and Evaluation. S/he will work with the Assistant Commissioner, Director, and senior team members to facilitate the agency‚„s research agenda. The Survey Methodologist will play a critical role in all aspects of survey research including the design and implementation of rigorous and efficient sampling methods, data collection strategies, and analysis and interpretation of primary and secondary data. The Survey Methodologist will work across groups within the division to provide technical guidance and support for all ongoing projects. S/he will also work with senior staff and key stakeholders to develop and scope future survey efforts in support of the division‚„s and agency‚„s goals. The Survey Methodologist will be expected to mentor junior staff in support of the team culture of continual learning and infinite curiosity.   Key responsibilities of the Survey Methodologist include:  Designing and contributing to the development and implementation of various survey efforts;  Developing study designs for small- and large-scale studies;  Conducting and advising on all aspects of survey research design, in particular developing and implementing sampling and weighting strategies for complex survey research projects;  Developing, testing, and refining questionnaires for various modes (CAPI, CATI, SAQ, etc.) that meet the stated research objectives. This will include working with content experts to  develop and test survey items as well as becoming a content expert on a variety of topics;   Evaluating the suitability of data collection strategies relative to target respondent populations and survey goals;   Identify areas for improvement in survey processes to reduce cost and/or improve response rates;  Conduct analyses on complex survey data, including paradata;   Incorporating paradata analysis and adaptive design to help improve the efficiency and effectiveness of survey efforts;  Providing methodological and analytical consulting on survey related issues to other business groups throughout the agency.   The ideal candidate is one who is able to learn independently, think and work collaboratively, practice strong research ethics, and exhibit a commitment to conducting survey research with the goal of improving public policy.</t>
  </si>
  <si>
    <t>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It supports the City Planning Commission and each year reviews approximately 450 land use applications for actions such as zoning changes, special permits and other discretionary approvals. The Department assists both government agencies and the public by providing policy analysis and technical assistance relating to housing, transportation, community facilities, demography, waterfront and public space.  The New York City Department of City Planning is a great place to work ‚€œ cultivating intellectual inspiration, professional development and creativity. Visit our website at www.nyc.gov/planning to access the full listing of job opportunities and to learn more about our great agency.  THE DIVISION: The Human Capital Division is seeking an experienced human resources professional to serve as a Training Specialist.  The Training Specialist will provide HR guidance to both staff and management, acting as a trusted advisor and a learning evangelist.   RESPONSIBILITIES: Implement a comprehensive, ongoing professional development program that addresses agency needs to ensure that staff are engaged and developed to address current and future needs, including internal and external programs Translate content from Subject Matter Experts to prepare best in class training materials, paying strict attention to content, style and grammar Solicit, evaluate and incorporate feedback from managers and other sources as required to instill continuous improvement in the professional development program Ensure relevance of training materials and update and revise training workshops as necessary, in order to adapt to changes occurring in the agency Monitor training programs for effectiveness to ensure organizational objectives are met and provide just-in-time feedback as part of continuous improvement cycle Track all training and development costs, invoices and budget Create and maintain training calendar and create, track and maintain employee training records in Excel and in the NYCAPS system Develop and monitor new employee surveys, as well as assist with the development and affiliation of new employees through conducting New Hire Orientation and managing Cohorts Partner with outside vendors, such as the Citywide Trainer Center to develop and implement training programs and offer training sessions for employees Coordinate mandatory training sessions within the agency (e.g., EEO, DOI, Right to Know, etc.)  Coordinate agency-wide sessions on human resources topics (e.g., benefits, pension, etc.) Help maintain folders for new hires and training sessions Support Career Counseling job functions which include employee career development, evaluate employee education and background in order to assess needs, assist and advise employees on various courses or educational programs  Coordinate applications for Executive Development Programs (e.g., Management &amp; Leadership Programs, Mayors Graduate Scholarship Program, 100 Year Association, Urban Fellows, etc.) Work on special projects, as needed</t>
  </si>
  <si>
    <t>‚ Minimum 3 years training and professional development experience strongly preferred; prior Human Resources experience required Excellent verbal and written communication and presentation skills, with the ability to establish credibility and build relationships across all levels of the agency Customer-focus and solutions-orientation are critical to being successful in this role Ability to handle multiple competing priorities in dynamic environment Excellent organizational and analytical skills, work ethic and attention to detail Ability to maintain confidentiality  Proficiency in Microsoft Office Suite Strong analytic skills</t>
  </si>
  <si>
    <t>ALL APPLICATIONS MUST BE SUBMITTED THROUGH THE NYC JOBS/ESS WEBSITE Click on ‚Å“Apply Now‚ at the bottom of the posting    Appointments are subject to Office of Management and Budget (OMB) approval.   Authorization to work in the United States is required for this position.   THE DEPARTMENT OF CITY PLANNING IS AN EQUAL OPPORTUNITY EMPLOYER AND A COPY OF THE EQUAL OPPORTUNITY PROGRAMS IS AVAILABLE IN THE HUMAN CAPITAL DIVISION. THE DEPARTMENT MAKES AVAILABLE ACCOMMODATIONS FOR DISABLED APPLICANTS.</t>
  </si>
  <si>
    <t>The preferred candidate should possess the following: 3 years‚„ experience managing and strong understanding of Next Generation Firewalls (NGFW) and top rated industry firewalls; strong knowledge of DNS servers and network vulnerability scanners; sound knowledge of ITIL, Linux, DNS, Proxy Servers, and TCP/IP protocols; experience with packet analysis;extensive working knowledge on NetFlow collector; experience working in and/or with a Network Operation Center (NOC) and/or a Security Operation Center (SOC). Good written, verbal and analytical skills; experience in host system administration, network/application vulnerability scanning, VOIP technology, network engineering, or database administration; familiarity with core network routing protocols; the ability to understand a network packet trace; working knowledge on Endpoint security products; and the ability to handle multiple tasks under tight deadlines in a high volume, fast-paced public safety call answering center environment.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</si>
  <si>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two Civil Engineer Level II for the In-House Design (IHD) Division, located in Corona, Queens, NY. BEDC‚„s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BEDC‚„s IHD division, the Tunnel Structural Design (TSD) section is responsible for the design of some of the NYC DEP‚„s largest ‚Å“clean water‚ capital projects including the Water for the Future program.   The NYC DEP is the only public agency in the United States that maintains internal expertise in the design and construction of deep rock tunnels. The TSD Section helps maintain the DEP‚„s proud century-old legacy of designing and managing the construction of all of New York City‚„s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City‚„s water delivery systems. TSD also provides design services during construction (DSDC) and advices and assists other IHD sections with their structural engineering design needs. TSD regularly coordinates with BEDC‚„s other sections, DEP‚„s operating bureaus, and DEP‚„s outside engineering consultants as well.  Under direction, with great latitude for the exercise of independent judgment or action, the selected candidates will perform highly difficult and technically complex work, as an engineering specialist in civil engineering. General duties will include serving as a consultant on major engineering matters, preparing original proposals and reports of a complex nature and serving as the team leader on a project of great technical complexity or with potential impact on agency engineering operations and/or City infrastructure.  Under general direction of the Section Manager the selected candidates will implement capital projects through the design phase by preparing engineering documents including drawings and specifications for large, complex water tunnel projects which are of the highest priority for the agency.  Work shall include preparing said engineering documents for subsurface structures includi</t>
  </si>
  <si>
    <t>1. Essential Skills: Experienced in the planning, layout, and details of contract drawings, specifications, shop drawing review, and field inspections and investigations.  Experience in shafts and tunnel design is preferred.  2. Experienced in the application of code requirements and preparation of technical reports, submitting formal design calculations, related design software applications, excellent communication skills and leadership skills, Microsoft Word and Excel applications. Experience drafting in AutoCAD and designing using Finite Element Analysis (FEA) programs such as, but not limited to, STAAD Pro. 3. Experience with design programs STAAD Pro (Bentley), RAM Elements (Bentley), SAFE (CSI), or Phase2 (RocScience) are preferred. 4. A Motor Vehicle Driver‚„s License valid in the state of New York may be required for some assignments.  5. Ten years of full time experience in Structural Design, with extensive focus on reinforced concrete and steel structures.</t>
  </si>
  <si>
    <t>The New York City Law Department is now accepting applications for the position of part-time Assistant Corporation Counsel in the Staten Island borough office of the Tort Division.  The hired attorney will be responsible for: drafting affirmative and responsive motions; requesting document discovery; preparing discovery responses; making court appearances in both Civil and Supreme Courts on preliminary conferences, compliance conferences, and oral argument on motions; conducting factual and legal research; interviewing and preparing witnesses; and conducting depositions.  The hired attorney is also responsible for updating the Tort Division‚„s Intake Database with all activities conducted, summaries of  discovery received, and deposition reports.  Appearance in Small Claims Court,  negotiation and resolution of  Small  Claims Court cases, and other settlement conferencing and settlement negotiations may also be assigned. In addition, the hired attorney may be assigned to second-seat trials and/or try cases in Civil or Supreme Court.</t>
  </si>
  <si>
    <t>Please click on the ''Apply Now'' button.  Please attach your cover letter and resume as one document under ‚Å“resume‚ and a writing sample under ‚Å“cover letter‚.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</si>
  <si>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is in partnership with various City agencies to construct systems of Green Infrastructure right-of-way bioswales (ROWBs), for the purposes of stormwater capture and improved water quality of NYC waterways.  The majority of ROWBs are sited in Brooklyn, Queens and the Bronx.  DEP is responsible for the maintenance and upkeep of these assets. Green Infrastructure (GI) bioswales combine engineered stormwater capture with natural elements of soil and plants, and require particular and specialized care and maintenance.  DEP is also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The Green Infrastructure Maintenance and Bluebelt Operations Unit is seeking to employ an Administrative Horticulturist to join its team of Green Infrastructure professionals. Under direction with great latitude for the exercise of independent initiative and judgment, reporting to the Chief of Green Infrastructure Maintenance and Bluebelt Operations, the Administrative Horticulturist will: 	Perform advanced professional Green Infrastructure Maintenance (GIM) work in the office and in the field. 	Schedule and supervise field surveys and inspections to assess the condition of bioswale plantings including trees, damage from insects, injury and disease. 	Analyze plants for deficiencies or infections and propose remedies.	Designate locations to perform test plots 	Formulate and implement year-round management plans to enhance efficiency and success of bioswales. 	Prepare and implement training and workshops for Green Infrastructure Maintenance workers on the proper care of bioswale plantings. 	Engage GIM workers in ‚Å“tool box talks‚ to introduce best horticultural practices. 	Assess use of power gardening tools and equipment such as cultivators, power tillers, harrows, grafting knives, lopping and pruning shears, etc., 	Take soil samples and evaluate report analysis/findings.  	Analyze the benefits and liabilities of developing in-house greenhouses for plant propagation.	Work with Landscape Architect and Gardeners to develop new plans for replanting existing bioswales as well as future ones.  	Utilize GIS to track worksites. 	Maintain records and prepare written reports 	Engage in plant research to evaluate landscape maintenance techniques, new plant cultivars and varieties, and disease-resistant plants. 	Plan and organize landscaping/gardening projects. 	Collect data for work to be done for stump removal, tree pruning, and related green infrastructure projects.	Promote and maintain the health and vitality of the bioswale under difficult conditions.	Provide design requirements and monitor the quality control of other governmental and private agencies involved in tree planting, pruning and removal; consult with municipal and private agencies and private industries on horticulture-related matters.</t>
  </si>
  <si>
    <t>IT ‚€œ Technical Leader</t>
  </si>
  <si>
    <t>‚  Experience in at least two of four disciplines supporting application development/integration: business analysis, applications/systems engineering, data/information architecture and technical architectures.   Familiar with ASP, .NET, Web services, MVC, WebAPI,  XML, XSL, XSLT &amp; SOAP, C#, JAVA, Java Script, C,  VBSCRIPT, HTML5, AngularJS, JavaScript and Oracle.   Minimum eight years hands-on web-based application development experience.   MCTS, MCSD or MCAD certification.   Hands-on experience with relational database design and implementation.   Excellent verbal and written communication skills.   Experience in leading large teams and mentoring.   Experience in SDLC's like Agile and Waterfall.</t>
  </si>
  <si>
    <t>Under the direction of the Deputy ACCO (DACCO) of Professional Contracts, the Director of Task Orders and Change Orders will manage the agency‚„s processing of change orders and task orders for construction and construction-related services contracts in compliance with the New York City Charter, Rules of the Procurement Policy Board, and Mayor's Directives. The Director will supervise the units and provide oversight, timely approvals and data entry of change orders, task orders, assignments, renewals, time extensions, overrides, memos, etc., to ensure that the City obtains fair prices, high quality and timely delivery of essential construction and construction- related services, while safeguarding the integrity of the procurement process.  S/he will track and report on the status of all pending and registered change orders and task orders; and propose and implement strategies for future procurement actions after coordination with all stakeholders in the procurement process, i.e., end users, legal staff, and budget and fiscal staff.   In addition, the functions include provision of historical data and information on past procurement actions; and, coordinate change order and task order procurement processes with oversight agencies including the Mayor's Office of Contract Services, Law Department, Office of Management and Budget, Department of Citywide Administrative Services, Comptroller's Office, and Financial Information Services Agency.  S/he will coordinate ACCO change-order procurement processes with client agencies, including but not limited to Department of Environmental Protection, and Department of Transportation; and participate in meetings and telephone discussions in order to coordinate receipt of paperwork necessary for implementing the procurement action and request and monitor approval of procurement actions from other oversight agencies.</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</si>
  <si>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II, work within the Law Enforcement Bureau to enforce the New York City Human Rights Law through pre-complaint interventions, investigations, mediations, settlements, and litigation.   Job Description:   Serves as lead counsel for complex investigations and litigations, taking the role as coordinator of a team of attorneys, investigators, and/or other staff.  Assists with trainings of colleagues within the Bureau.  Interviews members of the public alleging claims of discrimination; engaging in pre-complaint interventions, investigations, and files complaints where appropriate. ‚¿  Considers claims of systemic discrimination that may warrant Commission-initiated investigations. ‚¿  Negotiates resolutions of claims and drafts settlement agreements. Monitors compliance with settlement agreements. ‚¿  Represents the Commission in mediation. ‚¿  Litigates cases from a threshold of determination of probable cause through and including referral to the hearings division. ‚¿  Represents the Commission before an Administrative Law Judge at conferences, and engages in discovery, including taking and defending depositions. ‚¿  Litigates cases at trial through and including issuance of an Administrative Law Judge recommendation and issuance of Commission order. ‚¿  Complies with LEB policies and procedures including those relating to recordkeeping and to filing.   Collaborates with the Commission‚„s CRB to provide trainings and to engage in coordinated approaches to rooting out systemic discrimination. ‚¿  Represents the Commission at community events, speaking engagements, and at bar associations. ‚¿  Performs all duties as needed to advance the work of LEB.</t>
  </si>
  <si>
    <t>‚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Four years of experience in civil or human rights litigation.  Demonstrated experience coordinating a group of colleagues, including junior attorneys and/or administrative staff in joint litigation projects or other equivalent teamwork.  Well-organized, assertive, and able to work independently and collaboratively.  Strong work ethic.  Excellent attention to detail.  Strong oral and written communication skills.  Strong people skills and leadership skills.  Familiarity with the NYCHRL.</t>
  </si>
  <si>
    <t>Preferred skills include knowledge of NYC Procurement Rules, the City‚„s Automated Procurement Tracking system and the City‚„s Financial Management System.  Excellent desk top computer application knowledge and skills, and excellent writing skills are required.</t>
  </si>
  <si>
    <t>Under the direction of the Deputy ACCO (DACCO) of Procurement, Planning and Reporting, the Deputy Director will be responsible for the procurement portfolio that includes all procurement actions, compliance, tracking and reporting, as well as strategic planning initiatives associated with DDCs procurement activities. Responsibilities include, but are not limited to work with the DACCO to develop and implement analytic, policy and procurement planning strategies to achieve agency-wide goals; along with DACCO, develop and maintain interactive performance management tools and resources that provide essential insight into procurement operations; and oversee regular production of performance metrics and reporting.   The Deputy Director will ensure that indicators align with agency objectives and that reported data accurately reflects operations; conduct routine data and statistical analysis designed to enhance understanding of agency procurement operations; and serve as research support for special initiatives and projects.  In addition, work with Information Technology to maintain procurement data-quality standards; direct the development and management of the Agency‚„s Local Law 63 (2011) and Local Law 1 (2013) Contracting Plans; and serve as the liaison with the Mayor‚„s Office of Contract Services (MOCS) for all turnaround documents and the development of the annual Procurement Indicators report. S/he will ensure files and documents are properly maintained for audit and grant reimbursement purposes; provide guidance and support to senior Build it Back program staff and its consultants and contractors in the review of solicitation and award materials, as well as procurement strategy. The Deputy Director will coordinate contract procurement processes with oversight agencies including the MOCS, the Division of Labor Services within the Department of Small Business Services, the Department of Investigation, and the Department of Finance.</t>
  </si>
  <si>
    <t>Knowledge of NYC Procurement Rules, as well as familiarity with the City‚„s Financial Management System and the Automated Procurement Tracking system.  Excellent desktop computer application knowledge and skills, and excellent writing skills are required.</t>
  </si>
  <si>
    <t>The Department is seeking qualified members of the service to fill three (3) positions of Administrative Contract Specialist M-I in the Office of The Deputy Commissioner, Management and Budget‚„s Project Management &amp; Operations Redesign Section.   The Administrative Contract Specialists  M-I will report directly to the Assistant Commissioner, Project Management and Operations Redesign Section and be responsible for managing the contract‚„s full-life cycle of major improvement and new initiatives within the Department providing analytical and technical assistance for contract administration.  The positions will be responsible for overseeing project team members consisting of professional uniform and civilian members of the section performing contract administration duties.  The Administrative Contract Specialists will be responsible for  planning, coordinating and implementing large and complex  projects; reviewing  contract proposals and performance  reports ensuring compliance with the Department‚„s  procurement policies and procedures as well as federal/state/city guidelines;  initiating projects and writing documentation;  interviewing and evaluating prospective vendors; examining contractors' budgetary proposals and financial reports; and coordinating projects that involve multiple Department Bureaus or other agencies to increase contract efficiency, collaboration, and the consistency of policy recommendations; managing projects from inception to implementation including contract development review and  time frame; tracking project progress ensuring vendor deliverables are within project time frame; conducting quantitative and qualitative analysis to assess issues and  potential initiatives, making recommendations as needed on changes to Department policies and procedures; and ensuring execution of strategic and operational processes by working with members of the project teams as well as vendors and consultants, coordinating the deployment and management of goods and services for current and future projects.  The positions will also be responsible for developing budget project management guides; tracking and reporting multi-project status to the Assistant Commissioner and providing executive level presentations and instruction for project team members as needed. The Administrative Contract Specialist M-I will maintain liaison with Department of Citywide Administrative Services and the Mayor‚„s Office of Contract Services.</t>
  </si>
  <si>
    <t>THIS POSITION IS OPEN ONLY TO CURRENT CITY EMPLOYEES SERVING AS PERMANENT PROCUREMENT ANALYSTS  OFFICE OF CHIEF MEDICAL EXAMINER CITYWIDE JOB VACANCY NOTICE  Civil Service Title:  Procurement Analyst 					 Level:  II Title Code No:  12158				 Salary:  $44,945 New Hire 	     $51,687 Incumbent 	     $72,628 Maximum	  Office Title:  Procurement Analyst     					           Work Location: 421 East 26th St., NYC Division/Work Unit:  Procurement Operations				 Number of Positions: 1 Hours/Shift: Thirty-five (35) hours per week; five (5) day work week and some overtime.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general supervision, with latitude for independent initiative, prospective candidate will procure various goods and services of a time sensitive nature, in compliance with the PPB Rules, Comptroller‚„s directives, Mayoral Directives and agency procedures. Duties will include but are not limited to:  Review purchase requisitions to ensure accuracy and clarity, and to ensure that all required documents and justifications are provided for the procurement record. Performs operational and technical research and advises program personnel on procurement direction. Prepares specifications, solicitation documents and make recommendation for awards within the small purchase threshold.  Process various purchase agreements that fall under small purchase threshold.  Provides clarification of terms and conditions of bid solicitations to prospective bidders. Studies bid and proposal submissions to ensure they meet agency and oversight requirements. Ensure that recommended vendors are responsive, responsible vendors that offer fair and reasonable price.  Monitor all assigned procurements to ensure processing without delays. Makes responsibility determinations to confirm vendor‚„s capability and integrity. Perform procurement functions in the Financial Management System (FMS); Vendex, and internal purchasing systems. Coordinate and communicate with vendors, and internal/external partners in a clear, professional manner.  Performs special projects and related work as required.</t>
  </si>
  <si>
    <t>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are required to give their employees sick leave. DCA is charged with enforcement of this law. DCA is also responsible for enforcement of New York City‚„s Commuter Benefits law.  Pursuant to that law, effective January 1, 2016, certain employers are required to offer their full-time employees the opportunity to use pre-tax earnings to purchase qualified transportation fringe benefits.    The Legal and Regulatory Compliance Division‚„s work includes investigating and prosecuting illegal, deceptive and fraudulent business practices impacting consumers.  In addition to investigating and prosecuting singular cases, the Division engages in initiatives to achieve industry wide compliance with relevant laws.  The Legal and Regulatory Compliance Division seeks an experienced attorney to serve in a litigator position.    Responsibilities include, but are not limited to, the following: 	Investigate and prosecute businesses engaged in illegal conduct;	Oversee regulatory compliance projects of licensed businesses;	Undertake legal research and draft memorandum on legal issues facing the agency;	Draft general correspondence and legal documents to respondents, consumers and others;	Conduct hearings in New York City‚„s administrative tribunal;	Draft and negotiate settlement agreements of enforcement proceedings initiated by attorneys and the agency‚„s field inspectors;	Issue interpretations of the agency‚„s laws and rules to the public;	Draft proposed agency rules; and	Participate in agency outreach and trainings for business and public education.  The attorney will be responsible for these functions, as well as for special projects and assignments related to consumer or licensee issues or to the Agency‚„s operations.  In addition, as part of these functions, the attorney is responsible for careful case project management and operational tasks necessary to support and effectuate this work.</t>
  </si>
  <si>
    <t>‚	Litigation experience, including in New York State courts and at the New York City Office of Trials and Hearings (OATH);	Demonstrated excellent verbal, written, interpersonal, analytical, problem-solving and time management skills;	Proficient in conducting legal research and undertaking factual investigations, including reviewing documents and conducting witness interviews and depositions;	Demonstrated excellent legal research, writing skills and negotiation skills; 	Comfort with data-driven analysis and strategic planning; 	Able to effectively interact effectively with multi-functional teams comprised of attorney and non-attorney staff; 	Able to effectively manage multiple priorities with competing deadlines; 	References that can confirm legal skills; and 	Experience and knowledge in consumer protection and finance laws, administrative law, false advertising litigation, and/or internet and data privacy issues is preferred.</t>
  </si>
  <si>
    <t>Preferred skills include knowledge of NYC Procurement Rules, the City‚„s Automated Procurement Tracking system and the City‚„s Financial Management System.  Excellent desktop computer application knowledge and skills, and excellent writing skills are required.</t>
  </si>
  <si>
    <t>The New York City Department of Investigation (‚Å“DOI‚) is one of the oldest law enforcement agencies in the country with a mission of combating municipal corruption and serving as an independent and nonpartisan watchdog for New York City government. The selected Inspector Generals will manage the operations of an Inspector General Squad comprised of a professional staff of investigators, attorneys, auditors and analysts that engage in the performance of confidential, highly complex and specialized investigations into allegations of corruption, official misconduct, fraud, waste and inefficiency involving City agencies, and City employees, vendors with City contracts .Duties and responsibilities may include:  1. Manage and conduct highly complex and specialized investigations into allegations of corruption, official misconduct, fraud, waste and inefficiency involving City agencies, employees and vendors with City contracts.  2. Draft and edit reports regarding investigative findings which include recommendations to City agencies regarding eliminating corruption vulnerabilities and inefficiency in City government operations.  3. Represent the Commissioner and the Department at meetings with federal, state and City law enforcement agencies, prosecutor‚„s offices, City agencies and the public concerning matters relating to the DOI‚„s areas of responsibility.  4. Act as the Department‚„s liaison to prosecutor‚„s offices, other federal, state and City law enforcement or investigative agencies and other City agencies regarding the conduct of investigations.  5. Prepare and conduct internal training sessions for staff.   6. Perform other special projects, examinations and reviews as assigned by senior staff.</t>
  </si>
  <si>
    <t>1. Ten or more years of investigative, legal or law enforcement experience, preferably at a prosecutor‚„s office or a law enforcement agency, conducting and supervising complex criminal investigations. 2. Juris Doctor, Certified Public Accountant and/or Certified Fraud Examiner. 3. Strong written and oral communication skills. 4. Highest professional and ethical Standards. 5. Proven ability to handle highly confidential and sensitive information.</t>
  </si>
  <si>
    <t>‚	Litigation experience, including in New York State courts and administrative tribunals;	Demonstrated excellent verbal, written, interpersonal, analytical, problem-solving and time management skills;	Proficient in conducting legal research and undertaking factual investigations, including reviewing documents and conducting witness interviews and depositions;	Demonstrated excellent legal research, writing skills and negotiation skills; 	Comfort with data-driven analysis and strategic planning; 	Able to effectively interact effectively with multi-functional teams comprised of attorney and non-attorney staff; 	Able to effectively manage multiple priorities with competing deadlines; 	References that can confirm legal skills; and 	Experience and knowledge in consumer protection and finance laws, administrative law, false advertising litigation, and/or internet and data privacy issues is preferred.</t>
  </si>
  <si>
    <t>The Department of Records &amp; Information Services (DORIS) seeks an experienced, certified record manager to serve as the Director of NYC Records Management.  DORIS sets record management policies and oversees records management of city agency records. The Director of NYC Records Management will work closely with the DORIS Commissioner and other City officials to develop and implement records management policies that conform with current industry and government standards, guide agencies in deploying electronic record management systems, and direct the modernization of records practices.  Key Responsibilities: Managing the integration of ECMS into agencies‚„ record management practice Coordinating citywide compliance with records policies Planning and executing detailed work plans for key initiatives Identifying and resolving issues that impede progress on modernizing records practices Developing reports, manuals and presentations Developing and implementing record policies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</si>
  <si>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Under the PMO, NYC Environmental Protection is currently in the process of replacing our legacy Project Management Information System with a new, redesigned enterprise project management and construction management system, ePMIS.  NYCDEP‚„s overall objective is to implement a best-in-class information system to improve delivery of our capital projects by creating efficiencies in our critical business processes and to make information readily available to stakeholders across the program. All projects will use the system to streamline efforts and to consistently measure and improve performance. e-Builder was identified as a core component of this custom-designed ePMIS solution.  e-Builder is a cloud-based construction program management software designed to improve project execution, boost productivity, improve overall organization, and facilitate the completion of projects.   The PMO is looking for a Chief for the Enterprise Program Management Information System to manage the overall development, implementation and ongoing maintenance of the ePMIS system.  Continuous improvement to project delivery is key to BEDC‚„s success and forms the foundation of their core values of Safety, Client Service, Quality, Budget and Schedule.  In support of these core values, BEDC has developed comprehensive Standard Operating Procedures (SOPs) that define consistent processes that each project must adhere to. Organizationally, BEDC drives ownership and oversight through a hierarchy of project focused Accountable Managers, Portfolio Managers and Capital Program Directors that are responsible for ensuring the successful planning, design, construction and closeout of their projects. Given the large number of projects requiring consistent processes and information, BEDC determined that a program-wide project and construction management information system was necessary. The objectives of the system are to improve capital project delivery by creating efficiencies in critical business processes, making information more readily available to stakeholders, streamlining efforts to setup and manage new projects and allowing for consistency in project performance management under one sustainable information technology support model.  This is an exciting opportunity to manage the development, rollout, maintenance, and long-term planning of the ePMIS system.  This position oversees and directs the continuous improvement of the system, including managing a development lead overseeing a group of business systems analysts and database managers as well as the rollout and operations team, consisting of trainers</t>
  </si>
  <si>
    <t>The Division of Building and Land Development Services (BLDS) is seeking a Construction Project Manager L-2 for its Bureau of Construction Services. The Office of Development utilizes a public-private partnership model and provides loans, grants and/or incentives to assist in the finance of housing development projects that will benefit low- and moderate-income New Yorkers. BLDS is responsible for providing architectural, engineering, environmental planning, and construction support services to the various divisions within HPD‚„s Office of Development.  The Bureau of Construction Services oversees and monitors the construction activities for projects that are part of New York City‚„s affordable housing plan. The Construction Project Manager L-2 will be responsible for performing construction management work and overseeing or assisting in the oversight of the rehabilitation, reconstruction, and/or new construction of multi-family projects located within the five boroughs of New York City.  S/he will perform difficult technical work in determining the need for and feasibility of construction work and monitor private contractors/vendors carrying out new construction, rehabilitation, repairs, alterations, and/or structural maintenance work. The Construction Project Manager II will perform field work and assist in monitoring the construction progress of multiple projects simultaneously and assure work is completed in a safe, cost-effective and timely manner, and in accordance with the approved contract documents and all applicable City, State, and Federal design and construction codes and regulations.  The ideal candidate should have a background in Construction Management, Architecture, Engineering, or related field, and possess a thorough understanding and strong knowledge base of New York City building and construction codes, as well as Federal, State, and City housing codes and regulations.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</si>
  <si>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the direction of the Agency Chief Contracting Officer (ACCO) and the Deputy ACCO (DACCO) for the Procurement Unit, with some latitude for discretion, the candidate will serve as Procurement Analyst for the processing of goods and services for the agency. Procurement tasks include: 1. Prepare Encumbrances, Micro-Purchases and Contract documents in FMS in compliance          with Procurement Policy Board (PPB) Rules and Chapter 13 of the City Charter and      applicable oversights. 2. Prepare Purchase Orders DO1 documents via DCAS/DMSS Direct Order System.       Knowledge of Storehouse catalog items is needed. 3. Process Procurement Card related transactions; reconcile monthly packages online via      Access Online System and submission to the Fiscal Unit. 4. Process Intergovernmental Contracts with a dollar value up to $100,000. 5. Process Purchase Requisitions for various commodities which requires the use of the City      bidding process; check descriptions and specifications to determine accuracy and adequacy     and consults with Units to adjust possible discrepancies; review bid offerings make      recommendation of award to the lowest responsive, responsible bidder or most     advantageous offer as necessary; and prepare Recommendation for Award. 6. Enter and retrieve data from automated information systems, specifically, FMS, APT, and      VENDEX. 7. Maintain procurement and status reports. 8. Consultation with appropriate agency staff to address inconsistencies/discrepancies in      procurement documents.</t>
  </si>
  <si>
    <t>1. Three years of full-time satisfactory mechanical experience as a Steam Fitter‚„s Helper acquired within the last 10 years; or  2. At least one and one-half years of full-time satisfactory mechanical experience as a Steam Fitter‚„s Helper acquired within the last 10 years plus sufficient training of a relevant nature acquired in an approved trade, vocational or technical high school to make up the equivalent of three years of acceptable experience. Six months of acceptable experience will be credited for each year of approved trade, vocational or technical school.</t>
  </si>
  <si>
    <t>THIS POSITION IS OPEN ONLY TO CURRENT CITY EMPLOYEES SERVING AS PERMANENT PRINCIPAL ADMINISTRATIVE ASSOCIATES.  OFFICE OF CHIEF MEDICAL EXAMINER CITYWIDE JOB VACANCY NOTICE  Civil Service Title: Principle Administrative Associate		 Level: III Title Code: 10124						 Salary: $53,047- $81,068 Office Title:  Principal Administrative Associate			 Work Location: 421 E. 26th Street, NYC Division/Work Unit:  Information Technology		 Number of Positions: 1 Hours/Shift: 35 hours a week (Monday through Friday)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general supervision, with some latitude for independent initiate and judgment, reporting to the Chief Information Office (CIO) and the Deputy Chief Information Officer (DCIO) of the Information Technology (IT) Department, will perform difficult and responsible office, administrative functions utilizing manual and automated office systems. Duties include but are not limited to: Ensures proper operation and requests for repair of office machines, (e.g. photocopiers, shredders, addressing equipment, telephones, faxes, and scanners. Ensures proper inventory, storage, allocation and delivery of ordered office supplies and materials for the CIO and DCIO. Maintain inventory of office supplies, tracking and logging receipt and distribution or use, and ordering replenishment, as needed or as directed. Enters all requisitions for goods and small purchases of services up to 100K using  the in house spend map system for the IT Department.  Provides requested information and prepares weekly status reports of such requisitions to parties specified.  Attend meetings to gather information to update reports. Designs and creates physical filing systems for all requisitions entered.  Update files with new purchase orders, blanket orders, and or one-time delivery paperwork (Goods Only).  Design and create a computer filing system on the internal drive and/or spreadsheets.  Files correspondence, releases, payment invoices, in files alphabetical order for blanket orders, one-time delivery‚„s only (Goods Only). Releases and One Time Deliveries of Goods:  Process all releases approved by the CIO and DCIO. Maintain the budget for all blanket orders, one-time deliveries.  Review receiving forms, documents and correspondence for accuracy and submit accordingly to the receiving department upon receipt of goods.  Sign off on invoices/track expenditures and update records.  Provide weekly updates on funds available for each vendor using email and spreadsheets based upon a set budget for each facility.  Maintains contact list of vendors for blanket orders/one time deliveries of goods.   Uses email to courteously and accurately obtain and or provided needed information from in-house or outside contacts.  Using the telephone to contact vendors to update spreadsheets or files on blanket orders, one-time deliveries etc. Supervise subordinate staff and the duties and responsibilities associated with set task. Maintain contact list of IT staff and updated monthly. Maintain scheduling and booking of set conference rooms under the direction of the CIO and DCIO.  Other duties and projects assigned by the CIO and DCIO.</t>
  </si>
  <si>
    <t>Preferred Skills 1. The successful candidate should possess the following: demonstrated skills in Excel, Word and PowerPoint, and Outlook. Must be highly organized and possess excellent verbal and written skills.  Special Notes 1. This position has been identified as ‚Å“essential.‚  During emergency events, ‚Å“essential‚ positions may require 24-hour availability. 2. Selected candidates will be required to provide a DNA sample by swabbing.</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</si>
  <si>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Additional notes: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</si>
  <si>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NYC Department of Health and Mental Hygiene (DOHMH), Primary Care Information Project (PCIP) is devoted to improving population health by supporting and promoting Primary Care for all New Yorkers. PCIP also operates the New York City Regional Electronic Adoption Center for Health (NYC REACH) by assisting clinical settings in maximizing prevention opportunities in primary care through practice transformation, quality improvement initiatives, and other support services, such as Meaningful Use support, revenue cycle management, and data security. To find out more about us, please visit www.nyc.gov/pcip and www.nycreach.org  PCIP is partnering with the Division of Mental Health on a new initiative called the Mental Health Services Corps.   The NYC Mental Health Services Corps is a program that was developed as part of ThriveNYC (the Mental Health Roadmap).  ThriveNYC is an unprecedented strategy and set of initiatives by NYC to approach mental health as a comprehensive public health challenge, involving most city agencies.  One of the most prominent of these initiatives is the Mental Health Services Corps (MHSC).  MHSC at expected full strength will site and support close to 400 clinicians across the city in high need communities and clinics to deliver evidence based mental health services and supports in high need primary care and behavioral health settings. It is a workforce initiative to hire, train and supervise early career mental health professionals (social workers, psychologists and physicians/psychiatrists) to deliver evidence based behavioral health interventions in high need primary care and behavioral health settings.  To support this initiative, PCIP is seeking a MHSC Specialist who will support and guide primary care practices participating in the NYC Mental Health Services Corps for the Primary Care Information Project.  Key Responsibilities include:  Practice Facilitation:  ‚¿	Plan, implement, coordinator, monitor, and evaluate a caseload of community physician practices to support practices and providers as they participate in the Mental Health Services Corps project.  ‚¿	Apply recommended policies and procedures to ensure sustainability of practice‚„s involvement in the Mental Health Services Corps project.  ‚¿	Conduct on-site and virtual (online or on telephone) visits with healthcare providers; document visits electronically; and, collect required documentation for grant funding.  ‚¿	Analyze and interpret reports to communicate practice progress for both internal and external audiences.  ‚¿	Provide support for office redesign (e.g., workflows, documentation, standard processes) to improve efficiency.  ‚¿	Provide technical assistance and training to community providers and practices on features of the EHR and how to utilize for participation in the Mental Health Services Corps project.  ‚¿	Serve as a liaison between small practice community providers and various PCIP teams to provide feedback.  Project Management:  ‚¿	Develop and maintain project plans, proactively manage issues and risks, and communicate with manager on project progress.  Training and Communication:  ‚¿	Develop and deliver presentations and trainings in group settings and via webinars; present ideas and concepts verbally and in writing in a way that fosters learning, collaboration and transfer of skills to internal and external audiences</t>
  </si>
  <si>
    <t>--Experience in healthcare setting, including time spent as either clinical or administrative staff (outpatient clinical experience preferred, but not required)  --Experience communicating with physicians, staff and external organizations.  --Ability to analyze and present data to groups and individuals.  --Must be willing to travel within the 5 boroughs of NYC   --Excellent time management, project management, organizational and communication skills.   --Strong computer skills, with proficiency using Microsoft Office, Microsoft Project and Customer Relationship Management (CRM) software (e.g. SalesForce).  --Master‚„s degree -  MPH, MPA, or other health care related field.  --Knowledge of EHRs, primary care service delivery,  and behavioral health service delivery.</t>
  </si>
  <si>
    <t>‚Knowledge of policies and procedures used in establishing, maintaining and controlling an extensive records systemAbility to lift, store and retrieve boxes of records weighing up to 40lbsKnowledge of Microsoft Office software, Excel, Documentum, EMC SourceOne or other electronic record keeping platformsExcellent written and verbal communication skillsStrong organizational skills and demonstrated attention to detail</t>
  </si>
  <si>
    <t>9:00AM ‚€œ 5:00PM ‚€œ MONDAY - FRIDAY  The selected candidate will be required to work non-business hours during emergencies and will be assigned to a periodic Emergency Operations Center team.</t>
  </si>
  <si>
    <t>For DoITT Employees Only  Special Note:  In order to be considered for this position, you must have recently filed for the Certified IT Administrator (LAN/WAN) Exam.  For more information regarding the civil service process, please visit the DCAS website at: http://www.nyc.gov/html/dcas/html/work/work.shtml  Please go to Employee Self Service (ESS), click on Recruiting Activities &gt; Careers, and search for Job ID #242109 -or-  If you do not have access to a computer, please mail resume indicating Job ID # to: Department of Information Technology and Telecommunications (DoITT) Recruitment Office ‚€œ 255 Greenwich Street - 9th Floor - New York, NY 10007  SUBMISSION OF A RESUME IS NOT A GUARANTEE THAT YOU WILL RECEIVE AN INTERVIEW APPOINTMENTS ARE SUBJECT TO OVERSIGHT APPROVAL</t>
  </si>
  <si>
    <t>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Effective April 1, 2014, under New York City‚„s Earned Sick Time Act, most employers in New York City will be required to give their employees sick leave. DCA is charged with enforcement of this law. DCA is also responsible for enforcement of New York City‚„s Transit Benefits law. Pursuant to that law, effective January 1, 2016, certain employers will be required to offer their full-time employees the opportunity to use pre-tax earnings to purchase qualified transportation fringe benefits.   The DCA Office of Financial Empowerment (OFE) is the first local government initiative in the country with the specific mission to educate, empower, and protect individuals and families with low incomes. OFE creates innovative programs, products, and services for New Yorkers so they can build assets and make the most of their financial resources. At the center of the fight to reduce income inequality and expand economic opportunity, OFE works to support low-income New Yorkers and communities in building wealth and improving financial capabilities.  OFE‚„s goals are to increase access to high-quality, low-cost financial education and counseling; connect individuals to safe and affordable mainstream banking products and services; improve access to income-boosting tax credits, savings, and other asset building opportunities; and enforce and improve consumer financial protections to safeguard financial stability.   OFE is seeking a highly organized and driven Project Coordinator to work in close collaboration with the OFE Executive Team. The Project Coordinator should have strong project management and written and oral communication skills to support the strategic implementation of OFE programs and initiatives and to assist with proposal and report writing, external communications to funders and other stakeholders, and policy monitoring and analyses.    Responsibilities will include but are not limited to: 	Provide project management support and oversight on critical OFE projects and serve as a resource to OFE staff and project teams to ensure the smooth implementation of projects and ensure that objectives are achieved, and deadlines are met;	Make recommendations and help develop and implement internal systems, structures, processes and tools that help to coordinate and organize the team‚„s work to ensure optimal team performance;	Draft, proofread and/or edit a range of materials, including but not limited to grant proposals, publications, reports, program documents, policy memos, and presentations; 	Develop and execute engagement strategy and communications materials to update stakeholders on OFE‚„s projects, programs and initiatives, and ensure OFE‚„s efforts and successes are communicated to relevant stakeholders;	Help plan, organize and execute various events including conferences and convenings;	Liaise with DCA Communications &amp; Marketing and External Affairs on the management of website content, development of financial empowerment programs and campaigns, marketing and external facing programmatic materials and publications, and analyses of bills, legislation, rules and regulations relevant to OFE; and	Build and maintain relationships with City agencies, community based organizations, and other external stakeholders as needed.</t>
  </si>
  <si>
    <t>‚	Effective project manager with the proven ability to successfully guide and manage multiple high-priority projects simultaneously and to organize and drive projects to timely completion;	Highly organized with strong follow-through and an acute attention to detail; 	Ability to work quickly under pressure and strict deadlines while still ensuring a high quality work product;	Experience and proven ability to cultivate partnerships with diverse stakeholders;	Ability and willingness to take initiative and work collaboratively; 	Outstanding analytic, problem-solving, and creative thinking skills; 	Excellent communication (written and oral) and presentation skills;	An enthusiastic and positive individual with good interpersonal skills and a passion for supporting people with low incomes to build greater self-sufficiency;	Proficient in PowerPoint, Microsoft Excel, Access, Word, and Outlook.</t>
  </si>
  <si>
    <t>1. Five years of full-time satisfactory experience as a cement mason; or  2. At least three years of full-time satisfactory experience as a cement mason, plus sufficient full-time satisfactory experience as a mason‚„s helper, or relevant training acquired in an approved trade school, technical school or vocational high school to make up the equivalent of the remaining experience. The school must be approved by a state‚„s Department of Education or comparable agency.     You will receive credit for six months of cement mason experience for each year of mason‚„s helper experience or approved training.</t>
  </si>
  <si>
    <t>Reporting to the Executive Director of the Office of Quality Improvement, the Director of the Qualitative Review and Evaluation unit is responsible for managing the Qualitative Practice Review [QPR(2)], leading specialized case reviews mandated by senior ACS management, designing tools to rate new initiatives in frontline practice in collaboration with leaders in other ACS divisions, analyzing findings and creating user-friendly reports for stakeholders, assessing learning acquired by new caseworkers at the end of training at the James Satterwhite Academy, and performing other duties as required by the position.  Duties of the Director include, but are not limited to, the following: 	Develop instruments to assess practice and create on-line tools to record ratings of practice, analyze findings, generate reports on practice and present findings to stakeholders.	Select cases randomly and assign cases for review, monitor progress, prepare written summary reports of progress, present findings graphically and verbally to leaders and archive reports for easy retrieval.	Create systems to enhance the quality of case reviews and the reliability of reviewers‚„ ratings of frontline practice.	Create tools and protocols to assess casework practice on specialized topics needing improvement as identified by ACS leadership.	Create standardized and normed pre/post-tests of learning achieved by new workers, including instruments to assess skills acquired by the end of academy training and at the end of 90 days of training in the borough offices, as well as generate tools to process, analyze and archive the data/findings.	Supervise staff based on the Kadushin model of supervision and evaluate performance annually.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</si>
  <si>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Public Affairs manages the public information, community outreach and legislative affairs of the Agency. It is responsible for all media inquiries, environmental education, special projects and events, production of all public information, both print and electronic, and has responsibility for managing the graphic and photographic needs of all the bureaus.  The Bureau seeks to hire a Correspondence Coordinator Assistant. The selected candidate will primarily be responsible for assisting in the performance of liaison functions including written response communication between City agencies, community organizations and groups, and the individuals they represent and service and reviewing all NYC Department of Environmental Protection (DEP) correspondence and coordinating a response with the appropriate bureau within the agency.  While managing time-sensitive materials, multitasking and working collaboratively with bureau counterparts, the Correspondence Coordinator Assistant will be responsible for the following:   Assist as point person for the Mayor‚„s Office Correspondence Unit and for Agency correspondence.  Work with fellow Correspondence Coordinator to improve correspondence policies and procedures and issue reports identifying open items.  Assist where needed to file and track of all hard copy, fax and email correspondence directed to the Commissioner utilizing Corrtrack.   Coordinate responses with bureau correspondence liaisons and provide guidance and follow-up to ensure timely and appropriate response.  Assists in establishing network correspondence contacts in each bureau, identify common practices and devise agency-wide protocol for timelines and responsiveness of correspondence.  Assist in the writing of responses to all correspondence that comes in to the Bureau of Public Affairs and Communications.</t>
  </si>
  <si>
    <t>Click on ‚Å“Apply Now‚ and submit a resume and cover letter in PDF form.   Please review the City‚„s Civil Service Exam requirements for full-time employees at  http://www1.nyc.gov/jobs/exams.page</t>
  </si>
  <si>
    <t>The New York City Department of Youth and Community Development (DYCD) invests in a network of community-based organizations and programs to alleviate the effects of poverty and to provide opportunities for New Yorkers and communities to flourish.  Provide oversight of unit data systems, ongoing improvements, and enhancements of systems in    alignment with the unit‚„s operations and services Lead project management of initiatives    including project timing, requirements gathering, risk mitigation, and effective communication    with all stakeholders  Manage data collection and conduct quantitative and qualitative analysis  Produce customizable reports using the latest in visualization and reporting tools  Ensure data accuracy to inform reports to key internal and external stakeholders  Coordinate and facilitate systems trainings for DYCD staff  Create and update user guides Represent the Unit at meetings with internal and external partners  Manage access to systems in coordination with DYCD IT Work on special initiatives as assigned</t>
  </si>
  <si>
    <t>‚ Ability to perform data analysis to identify concerns, factors, patterns, trends and relationships.    Ability to identify and resolve data integrity issues.  Strong process, analytical and problem solving skills, with the ability to synthesize information. Demonstrated proficiency with Microsoft Office Suite. Excellent communication and facilitation skills. Detail oriented and good organizational skills Understanding of public sector technology</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</si>
  <si>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the Agency's Director of Training, the selected candidate will serve as Administrative Assistant and Event Coordinator responsible for: scheduling meetings and appointments, maintaining the Peace Officer Academy calendar and curriculum schedule, maintaining and organizing records, answering telephones, drafting correspondence, creating meeting agendas, as well as scanning, shredding, and copying files.  This candidate will also assist with the day to day operations of the Peace Officer Academy class, continued training programs offered throughout the year, and assist with the management of the Peace Officer Program budget; Coordinating outside events for both active and in-training Peace Officers with other Agencies and the community will be required.  Various special projects will also be assigned on an as needed basis.  The selected candidates will serve as Administrative Assistant and Event Coordinator responsible for: scheduling meetings and appointments, maintaining calendars and curriculum schedules, maintaining and organizing records, answering telephones, drafting correspondence, creating meeting agendas, as well as scanning, shredding, and copying files. The candidates will also assist with the day to day operations of the unit and continued programs offered throughout the year. Candidates may also manage the unit's budget and coordinate outside events. Various special projects will also be assigned on an as needed basis. The selected candidate must be computer-literate with expertise in Excel, Word, PowerPoint, and Visio. The candidate must also possess strong verbal and written communication skills.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</si>
  <si>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Mayor‚„s Office of Media and Entertainment is comprised of two divisions: the Office of Film, Theatre, and Broadcasting, and NYC Media. The Office of Film, Theatre and Broadcasting serves as a one-stop shop for the entertainment industry and promotes New York City as a thriving center of creativity, issuing permits for productions filming on public property, and facilitating production throughout the five boroughs. NYC Media is the City s official broadcast network and media production group, with programming that informs, educates, and entertains New Yorkers about the City's diverse people, neighborhoods, services, attractions, and activities.   The successful candidate will serve as the Director of New Initiatives reporting to The Mayor's Office of Media and Entertainment (MOME). Responsibilities include:	In consultation with other MOME staff, identify appropriate advisors, consultants, and other partners instrumental to the success of new Agency initiatives related to digital content, advertising industry, music and entertainment real estate;	In consultation with other MOME staff, and City Agency partners, identify ways in which the City can support needs of these industries including through repurposing of City-owned assets;	Build and oversee contractual relationships with hired consultants/firms to accomplish new initiatives;	In coordination with other MOME staff, manage advisory groups, including, but not limited to, arranging meetings, follow up, and reporting;	Identify potential funding sources and draft funding proposals;	Prepare reports and briefing documents;	Assist with speechwriting as it pertains to new Agency initiatives;	Perform other related duties as assigned.</t>
  </si>
  <si>
    <t>The New York City Police Department is looking for talented multimedia producers to join its  newly formed Digital Communications Unit. The unit was created to generate content in real-time and increase the information about the day-to-day work of the NYPD available to the public. Producers will be asked to build strong relationships within the department, identify stories, and be able to shoot, edit and complete stories on a deadline. Experience in breaking news coverage and feature-style storytelling is necessary. The unit will utilize unique access to the NYPD‚„s frontlines to contribute high-level reporting to all related events. Stories will also profile officers and NYPD personnel excelling in their work to keep New York City safe. We want journalists who are passionate about people and their stories, and dedicated to documenting the experiences of our men and women in uniform.</t>
  </si>
  <si>
    <t>Preferred Skills:  - Minimum 5 years‚„ experience shooting professional video  - Proficient video editing skills - Experience covering news, both breaking events and feature-style storytelling  - An interest in law enforcement and local news  - Social media management and community growth  - Strong interpersonal and relationship-building skills  - Collaborative, team-oriented mindset  - Copy editing and script writing expertise</t>
  </si>
  <si>
    <t>The Comptroller's Bureau of Contract Administration (BCA), in accordance with the NYC Charter, is responsible for reviewing all contract actions including, but not limited to, new contracts, contract amendments, leases and concessions entered into between City agencies and vendors to determine whether the particular action should be registered. The Contractor and Procurement Review (CPR) Division is responsible for reviewing complex non-construction contract actions submitted by City agencies for registration, including a heightened level of review of certain transactions identified by executive staff. In addition, CPR Contract Analysts draft and present briefing memoranda on identified contracts as well as provide registration-related assistance and advice to the Executive Director and Deputy Comptroller.  Under the direction of the CPR Division Chief, responsibilities of the CPR Contract Analyst include, but are not limited to, the following: Evaluating, reviewing and analyzing a high volume of complex and diverse City contracts and   contracting procedures to determine compliance with established City, State and Federal   procurement rules, guidelines, statutes, laws and directives;  Reviewing contractor responsibility decisions and performance to determine whether there is    sufficient reason to believe possible corruption exists in the letting of a contract or that the    proposed contractor is involved in corrupt activity;  Assisting in formulating research plans as well as recommending and implementing approved   risk mitigation strategies to prevent fraud or mismanagement within the City‚„s contract process;  Developing  and maintaining  contract information on issues relating to procurement review;  Consulting   with   City  agencies,  vendors  and   other   relevant   authorities to improve    existing, and develop new, policies and protocols for contracting and oversight;  Drafting letters, analytical reports and memoranda with respect to the above-referenced    duties; performing special projects and analyses as assigned;   Performing other related duties, special projects and analyses as required, including    representing BCA at interagency meetings.</t>
  </si>
  <si>
    <t>‚Familiarity with the City‚„s contracting rules and statutes, the Procurement Policy Board, as well   as general government and regulatory compliance operations, including legal, regulatory, and   financial requirements.  Familiarity with the City‚„s IT systems and databases, including procurement systems such as    OAISIS, FMS, APT and VENDEX.  Demonstrated experience preparing clear, concise and accurate analytical reports, including the    provision of recommendations for the review, creation and modification of policies and    procedures.  Excellent analytical, interpersonal, communication and organizational skills (including Microsoft    Office Suite proficiency).</t>
  </si>
  <si>
    <t>The mission of the Comptroller's Office is to ensure the financial health of New York City, in part by advising on the City's financial condition. The Budget Bureau evaluates New York City's budget and financial plans, generates independent research, and provide analysis of City programmatic, budgetary and economic issues.  Under the direction of the Deputy Comptroller for Budget, the responsibilities of this position include, but are not limited to, the following:  Assist with review and analysis of New York City's budget and financial plans and    assessment of the City's fiscal assumptions, changes in budget priorities and revenue    projections; develop in-depth knowledge of agency spending allocations and related    reimbursement and revenue flows;  Study existing programs, policies and budgets of assigned agencies' and monitor changes;    assess the impact of policy changes on budget areas;  Support timely financial analyses and spending, revenue forecast assignments or projects;  Research issue areas, collect and analyze relevant government data; assist with detailed    written analyses for reports and briefs;  Fact check and edit budget reports; assist with management and execution of projects,    publications and presentations;  Assemble and manage databases and large datasets;  Study laws and regulations governing agency and program areas; track status of key    legislative developments with focus on local fiscal impact; provide briefings on developing    issues;  Assist in the review of state and federal budgets to assess impact on and interaction with the    City‚„s budget;  Perform related assignments and special projects as required</t>
  </si>
  <si>
    <t>‚  Experience in architecting and designing complex and high performance/scalable web    applications.   Exceptional analytical and problem solving skills.   Five (5) years minimum overall professional application development experience. Preference    will be given to candidates with significant experience in (a) working in a team environment on    large applications; (b) team leadership; (c) can demonstrate their knowledge of object-oriented    programming methodology.   At least three (3) years with hands on experience working with .NET Technologies. (C#,    ASP.NET, WebForms, MVC, WCF, Entity Framework 5.0 or greater).   Experience with AJAX, HTML 5, CSS and JavaScript along with frameworks such as JQuery    and/or AngularJS.    Experience working with Microsoft SQL Server, creating data definitions, SSIS packages and    stored procedures.   Experience with Microsoft Visual Studio, Microsoft SQL Management Studio, Microsoft    Reporting Services, Team Foundation Server, and Microsoft Visio.</t>
  </si>
  <si>
    <t xml:space="preserve">The New York City Department of Housing Preservation &amp;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the Mayor‚„s Housing New York: A Five-Borough Ten-Year Plan to create and preserve 200,000 affordable units for New Yorkers at the very lowest incomes to those in the middle class.  The Department of Housing Preservation and Development seeks a highly motivated individual with exceptional analytical, communication and presentation skills to serve as the Agency‚„s M/WBE/Business Services Director within HPD‚„s Division of Economic Opportunity and Regulatory Compliance.  The Division of Economic Opportunity and Regulatory Compliance is responsible for the implementation and enforcement of the Agency‚„s employment and business mandates, overseeing the monitoring and enforcement of wage related requirements and performing integrity reviews of entities with which the Agency does business.    Under the direction of the Division‚„s Assistant Commissioner/ Agency M/WBE Officer or his/her designee, the M/WBE/Business Services Director and his/her team are responsible for the implementation and enforcement of the Agency‚„s M/WBE development and procurement efforts, HIRENYC program as well as the tracking and monitoring of employment and contracting opportunities for public housing residents under Section 3 requirements, and other targeted hiring initiatives.  The M/WBE/Business Services Director will also review, recommend, and monitor the implementation of activities, programs, and policies designed to secure compliance with and increase the meaningful participation of Minority and Women Owned Businesses (M/WBE) in HPD procurement process and development programs as well as the use of the HIRENYC program and other employment and business mandates; identify best practices and recommend changes or enhancements to programs, procedures and activities. Additionally, the M/WBE/Business Services Director will also identify opportunities for and engage in vendor/business outreach in order to expand the breadth and diversity of firms that engage in business with the Agency.   The M/WBE/Business Services Director will:	Educate, monitor and evaluate sponsors/developers/contractors on their efforts to meet employment and business mandates including M/WBE participation goals required by applicable law and Agency mandates; review goal waiver and modification requests; and make recommendations to the Assistant Commissioner/M/WBE officer regarding utilization plans, participation goals, waiver requests, and modification requests; 	Educate, monitor and evaluate sponsors/developers/contractors on compliance with the HIRENYC program and the Agency‚„s progress on the implementation of the program including other targeted hiring/business initiatives; 	Manage staff involved in the monitoring, tracking and enforcement of employment and business mandates including the tracking and reporting related to programmatic requirements or initiatives; 	Liaison with internal and external stakeholders to implement and enforce employment and business mandates related to the M/WBE and HIRENYC programs as well as other targeted hiring/business initiatives;	Perform compliance and evaluation functions and propose recommendations to increase participation and performance related to M/WBE programs, HIRENYC and other employment and business mandates including Section 3 and targeted hiring mandates; 	Identify and engage in outreach and educate/inform entities on how to do business with HPD and meet compliance responsibilities as well as participate </t>
  </si>
  <si>
    <t>NYC Parks is the steward of nearly 30,000 acres of land ‚€ 14 percent of New York City ‚€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Assist in the planting and cultivating of trees, flowers and shrubs including tasks such as digging up, balling, burlapping, transplanting trees and shrubs, digging up and transplanting sod, potting flowers and plants as well as propagating plant life and pruning and spraying trees, shrubs and plants. Assist in the maintenance and operations of greenhouses and nurseries. Prepare soil and seed beds.  Grade, sod, weed, mulch and mow lawns.  Repair damaged planted areas, fertilizing and watering soil.  Assist in and perform tasks involved in the operation and care of hand and power gardening tools and equipment. Make necessary operating adjustments to same; report needs for repairs and replacements to supervisor. Perform simple record keeping and prepare simple written reports. Drive vehicles and operates other motorized equipment incidental to the performance of duties. May supervise seasonal employees, as well as volunteers. As directed, perform tasks in connection with cleaning grounds and painting fixtures and equipment.</t>
  </si>
  <si>
    <t>The Mayor‚„s Office of Media and Entertainment is comprised of two divisions: the Office of Film, Theatre, and Broadcasting, and NYC Media. The Office of Film, Theatre and Broadcasting serves as a one-stop shop for the entertainment industry and promotes New York City as a thriving center of creativity, issuing permits for productions filming on public property, and facilitating production throughout the five boroughs. NYC Media is the City s official broadcast network and media production group, with programming that informs, educates, and entertains New Yorkers about the City's diverse people, neighborhoods, services, attractions, and activities.    Reporting directly to the Deputy Commissioner, NYC Media, the Chief of Staff will be responsible for advancing the Deputy Commissioner‚„s priorities within the division, within MOME, and externally. The Chief of Staff will support the Deputy Commissioner on the daily administration of operations, organizational management and strategy for NYC Media.   Responsibilities will include: Assist in the management of the day to day operations of NYC Media; ensure good communication among all teams and staff; administrative support in the areas of project proposals, human resources and program execution; manage the direction of projects across multiple areas, requiring leadership skills, strong judgment, project management skills, and experience with City government to ensure that a wide range of complex activities are successfully managed and coordinated; and manage projects independently.  The NYC Media Chief of Staff will also be responsible for the following:	Develop protocols for routinely briefing the Deputy Commissioner in preparation for internal and external meetings, represent the Deputy Commissioner at meetings and events as needed, and attend meetings to track and follow up on key action items;	Troubleshoot inter-divisional issues;	Ensure calendar prioritizes key initiatives and activities;	Work closely with the DC to set and execute on priorities;	Synthesize and prioritize key information for the DC;	Communicate and liaise with, and on behalf of the DC to internal and external stakeholders, most notably, City Hall, residents, elected officials, sister agencies, employees and civic groups;	Collaborate closely with External Affairs and Operations teams;	Manage confidential data, including sensitive business, financial and personnel information;	Collaborate with the Executive Team and provide project management and support, where necessary;	Diagnose and troubleshoot key organizational challenges, as needed;	Manage top priority initiatives that require cross-disciplinary implementation, particularly across multiple departments and levels.</t>
  </si>
  <si>
    <t>HPD‚„s Division of Property Management and Client Services (PMCS) oversees the management and maintenance of city-owned properties, administrates the agency‚„s shelter system, manages and processes relocation benefits, and provides relocation assistance. PMCS also oversees the Tenant Interim Lease (TIL) program, which trains and assists tenant associations in city-owned buildings to develop economically self-sufficient low-income cooperatives.  Overall responsibilities:  The TIL program seeks a Building Supervisor to manage a team of 8 Building Coordinators, each managing a portfolio of up to 20 Tenant Associations (TAs) to ensure TA functionality, proper management and maintenance of building(s), proper tenant management, and overall compliance with the program and all applicable rules and regulations.  Key responsibilities:  Compliance Management  Oversee TIL inventory to achieve and maintain a 75% compliance rate across the portfolio.  In collaboration with senior staff, design and distribute performance reports to Building Coordinators to monitor and track TA compliance statuses for their assigned portfolios.  Identify operational gaps and obstacles that compromise compliance efforts.  Troubleshoot and mitigate operational gaps and obstacles to enhance and improve compliance.  In partnership with Building Coordinators, provide direct assistance and intervention to TAs at risk of corrective action.  Initiate corrective action plan referrals and plan designs for TAs who fail baseline compliance.  For TAs enrolled in corrective action periods, provide more aggressive intervention and assistance to TAs in accordance with corrective action plans.  Identify TA training needs and partner with TIL Training Coordinator to develop new training workshops and/or targeted trainings as appropriate.  Staff Management  Ensure proper and timely communication and coordination between Building Coordinators and TAs.  Ensure proper documentation and recordkeeping of all interactions with and on behalf of TAs.  Conduct file audits on regular and ad-hoc bases.  Ensure coordinators attend monthly TA meetings at last once a calendar quarter for each TA.  Review meeting minutes and make recommendations to improve compliance and TA operations as needed.  Ensure Building Coordinators are fully knowledgeable on requirements and protocols around compliance, property management and building maintenance, rent collection, TA elections, tenant management, and employee management. Identify training needs for Building Coordinators.  Partner with TIL Training Coordinator to develop targeted trainings as appropriate.  Manage a small portfolio of at-risk TAs.  Perform as Acting Building Coordinator in staff absences.  -  Building Supervisor is required to work in the field and attend evening and weekend meetings with TAs as necessary. -  Building Supervisor is required to be on-call for building emergencies on a rotational schedule.</t>
  </si>
  <si>
    <t>‚  Minimum 3 years of experience in property management, project management, tenant organizing and/or tenant association management. Cooperative management a plus.  Minimum 2 years of experience in staff supervision and personnel management including professional development.  Demonstrated capacity for organization, effective time-management, and precision in a fast-paced and demanding environment.    Demonstrated ability to build a cohesive, knowledgeable, and skilled team; and the ability to lead teams thru change.  Must possess excellent professional writing and oral communication skills.  Must be proficient in MS Excel, MS Word, and MS Outlook.</t>
  </si>
  <si>
    <t>Under the direction of the Senior Project Executive of Integrated Projects, the selected candidate will serve as Project Executive; responsible for overseeing the expeditious delivery of selected projects, which may include: pedestrian bridges, steps street, retaining walls, and roadways from initiation, through design and construction completion, and including: planning, risk analysis, permits and acquisition. S/he will conduct progress meetings with Program Administration, Design, Construction, client agencies‚„ key personnel and other stake holders associated with these projects; ensure timely resolution of problems arising during planning, design, and construction of executive projects; as well as completion of such projects on time, and within budget. Candidate must be able to represent A/C at meetings with City, State and Federal agencies; produce periodic executive briefing reports and presentation; ability to manage and train staff to carry out all areas of Design and Construction functions; and to have an understanding of FHWA, FTA, NYSDOT regulations, standards and procedures.</t>
  </si>
  <si>
    <t>Candidate must have strong supervisory and managerial experience; experience with the operation, design and construction of the City‚„s Infrastructure systems; and knowledge of up-to-date engineering methods. Candidate should possess excellent verbal and written communication skills.</t>
  </si>
  <si>
    <t>The Bureau of Environmental Sciences and Engineering is looking to hire Public Health Sanitarians for the Office of Public Health Engineering (OPHE) Through technical monitoring, surveillance, and enforcement action PHE (Public Health Engineering) Sanitarians by investigation assures the quality of the city‚„s drinking water, as well as water used for recreational purposes (pools &amp; beaches), sanitary sewage conditions that pose a threat to public health and safety.  Public Health Sanitarians perform inspections to assure compliance with pertinent laws and regulations as guided by Federal State and New York City Health Codes. Upon inspection by the Public Health Sanitarian establishments that do not meet the requirements needed to protect the citizens of the City of New York face violations and establishment closures and a failure to fill these positions will put NYC citizens at risk by exposure to unsanitary water conditions.  Duties	Collecting drinking water samples and/or beach samples as directed from designated sampling locations and transporting to DOHMH laboratory analysis. 	Inspection of permitted facilities under the Office's jurisdiction for compliance with the New York State Sanitary and New York City Health Codes. 	Timely submission of all paper work for the identification of collected water samples, completed inspections, or other assignments under the jurisdiction of the Bureau as directed. 	Performing the appropriate inspection to facilitate the abatement of the compliant. 	Identify violations according to regulations under Office jurisdiction and serving summonses for a tribunal hearing to violators, person or agent responsible for non-compliance.</t>
  </si>
  <si>
    <t>--Valid NYS driver‚„s license and ability to drive City Vehicle  --Pass medical clearance if needed   --Must complete and pass agency required trainings and be in compliance with certificate and licenses requirements.    -- 40 hours a week</t>
  </si>
  <si>
    <t>The Division of Property Disposition and Finance administers multiple loan programs: Affordable Neighborhood Cooperative Program (ANCP), Multi-family Preservation Loan Program (MPLP), Third Party Transfer (TPT), and several small home repair and loan programs - which facilitate the rehabilitation of public and privately-owned multifamily buildings throughout New York City.  ANCP provides low-interest loans for the rehabilitation of occupied City-owned buildings.  After rehabilitation the buildings become affordable cooperatives for low and moderate income households. HPD provides subsidy through City Capital in addition to construction and permanent financing sources provided by, but not limited to private institutional lenders, State of New York Mortgage Agency (SONYMA) and New York State Affordable Housing Corporation (AHC) programs.  At construction loan closing, HPD conveys properties to Restoring Communities HDFC (‚Å“RC‚), a subsidiary of Neighborhood Restore. RC will pass day-to-day operating authority for the rehabilitation of the project to a private developer, either for-profit or not-for-profit, selected through a Request for Qualifications.  The developer is responsible for obtaining financing, temporarily relocating tenants, completing substantial rehabilitation of the property, and converting it to cooperative ownership. Following completion of rehabilitation, RC conveys the building to a cooperative housing corporation formed by the building‚„s tenants.  Returning tenants purchase the cooperative interests attributable to their apartments for $2,500 per dwelling unit, while vacant units are sold for market prices to households with incomes not exceeding 120% AMI.  The Division of Property Disposition and Finance seeks a Project Manager for the Affordable Neighborhood Cooperative Program.  Under the direction of the ANCP Director and Deputy Director, the Project Manager will have responsibility for all aspects of project management for an assigned group of projects, including financial underwriting and project management through the loan commitment, loan closing, and construction phases.  There will be significant contact with developers, tenants and affordable housing lenders and an opportunity to work on multiple loan projects and to assist with modeling and developing new financial structures. Project Manager must be available to attend periodic community meetings on nights and weekends. The Project Manager will assist program leadership in defining and negotiating the business and legal terms of their assigned deals and with minimal supervision, the Project Manager is expected to prepare and maintain written correspondence, documents, reports, and files regarding all assigned projects.  Primary responsibilities will include, but not be limited to the following:  Determining feasibility of proposed projects and proposed loan terms, including performing financial analysis;  Modeling, preparing, reviewing, interpreting, and making recommendations related to development budgets, pro formas, and affordability analyses  Preparing credit committee and other project proposal materials for senior staff review  Acting as a liaison to developers, financial institutions and other project partners, other HPD divisions, and governmental agencies to resolve problems and move projects forward  Tracking, monitoring and troubleshooting projects through processing, commitment, pre-construction, and construction and permanent conversion  Attending tenant and community meetings to represent the agency, explain the program, and specific project details   Counseling designated developers in program policies, regulations, and assisting to resolve issues related to their projects</t>
  </si>
  <si>
    <t>The Mayor‚„s Office of Sustainability (MOS) coordinates with all other City agencies to develop, implement, and track the progress of OneNYC and other issues of infrastructure and the environment, which cut across multiple City agencies. In addition to producing OneNYC, MOS promotes the integration of sustainability goals and practices into the work of City agencies and the lives of New Yorkers.  MOS is seeking a Policy Advisor to plan and implement a ‚Å“High Performance Retrofit Track‚ of the NYC Retrofit Accelerator. The City launched the NYC Retrofit Accelerator in September 2015 as a key initiative of One City: Built to Last, Mayor Bill de Blasio‚„s ten-year plan to improve the energy efficiency of New York City‚„s buildings. Most recently, in the One City: Built to Last Technical Working Group Report released in April 2016, the City announced that it will expand the Retrofit Accelerator to include a ‚Å“High Performance Retrofit Track‚ to help scale up deep energy retrofits as part of the City‚„s goal to reduce citywide greenhouse gas emissions by 80 percent from 2005 levels by 2050 (80 x 50). The position is a three-year position housed at MOS. Under supervision of the Deputy Director of Buildings and Energy Efficiency and other staff, the selected candidate will develop a programmatic structure for the High Performance Retrofit Track of the Retrofit Accelerator; work with existing staff and program partners to develop the outreach, technical assistance, financing, and workforce development strategies for High Performance Retrofit Track; oversee the program consultant‚„s implementation of the outreach, technical assistance, financing, and workforce development strategies related to the High Performance Retrofit Track; work with existing program partners and external stakeholders to create technical resources and guidelines for high performance retrofit projects; develop and implement strategies for coordination with City, State, and external programs related to the High Performance Retrofit Track; track and report programmatic progress of the High Performance Retrofit Track; and recommend changes to improve overall programmatic outcomes.  *****Please Note: This is a long-term grant funded position with an estimated duration of two years.******</t>
  </si>
  <si>
    <t>‚ A baccalaureate degree from an accredited college in Architecture, Building Science, Business Administration, Engineering, Economics, Environmental Science, Finance, Political Science, Public Administration, Public Policy, Statistics, Urban Planning, Real Estate or a closely related field.  Strong organizational, program management, and interpersonal skills.  Experience working in energy efficiency, building sciences, or a related field.  Candidates should be comfortable with public speaking, working with diverse stakeholder groups, and environmental issues.  Familiar with building systems and design including HVAC, envelope, and controls, affordable housing, real estate, and construction management.</t>
  </si>
  <si>
    <t>Food Safety and Community Sanitation Health Inspectors are vital in averting preventable illness and disease.  Health inspectors travel throughout the five boroughs of New York City to ensure compliance with health regulations relating to the environment, educate the public and businesses, and represent the Department to the public on important environmental health issues.    The work of the inspector includes implementing, educating about and enforcing groundbreaking laws to protect the public‚„s health such as the Smoke-Free Air Act, which eliminated smoking and second-hand smoke in all public places; the banning of heart-disease causing trans fats in NYC food facilities, mandating calorie information be displayed in restaurants to help promote decision-making by the dining public, ant to assess restaurant conditions for the posting of a sanitary letter grade summarizing their performance.  These immensely important and popular programs help prevent and reduce heart disease, obesity, and foodborne illnesses.  Check us out!  The Health Department maintains a website where the public can view inspection results at www.nyc.gov/health/restaurants.    The Food Safety program uses the most up-to-date technical equipment to support the work of inspectors, including handheld computers to conduct inspections and investigations, real-time uploading of results to a central database and website, and the availability of mobile phone apps to inform the public.    As a Health Inspector, you may inspect restaurants, mobile food carts, day camps, shelters, pools, saunas, correctional facilities, schools, senior centers, soup kitchens and residences to ensure compliance with all laws and regulations enacted to protect the public‚„s health.  Exemplary inspectors also support training at our Health Academy, and may conduct both enforcement and consultative inspections on behalf of permitted businesses.    Starting salary: $41,199 plus generous vacation days with some carry-over allowed.  Salaries for new City employees increase significantly after two years of employment.  New York State residency is required.  Travel throughout the city using public transportation may be required.</t>
  </si>
  <si>
    <t>HPD‚„s Division of Technology &amp; Strategic Development develops and supports HPD‚„s technology infrastructure.  It is seeking a lead infrastructure engineer with Cisco certification (‚Å“Professional‚ is the minimum acceptable level).  This is a technical position with design, implementation and support responsibilities for the Agency‚„s internet work topologies for data and VoIP.  The position additionally liaisons to, and works closely with, the City‚„s Department of Information Technology and Telecommunications to assure standards compliance and coordinate interagency connectivity projects.  Initiatives are underway to (i) upgrade the data center to the Nexus platform, and, (ii) create enterprise-wide secure 802.11 networks. This positon will assume ownership for their successful completion and therefore candidate‚„s experience in these areas will be evaluated closely.   Additional responsibilities  Maintain routing and switching hardware, firmware and configurations.  Perform installation and configuration of Cisco ASA, 4500, 6500, and Nexus 7000 series hardware, ensuring supported IOS levels and security patches are applied as needed.  Maintain monthly configuration backups, inventories, diagrams and interconnect tables, and document operational, recovery and upgrade procedures and project plans.  Provide communication-layer security guidance and solutions to address data architect and application developer requirements, including for secure data exchange inter-agency and via internet.  Maintain network services and service levels. Services assure visibility and access control, inter-agency/web interoperability, automatic bandwidth throttling, alerting/logging on bandwidth and processing faults. Service levels are 99.99999% available. Manage the firewall, ACLs/conduits, and other intrusion prevention/detection solutions to prevent against, or mitigate, DoS/DDoS and other host/network attacks. Maintain and improve comprehensive management, analysis, and performance monitoring solutions currently implemented (SolarWinds, VMS and Sniffer technologies).  Support integration with NEC SV8500 (VoIP) inclusive of Ethernet, PRI, SIP. For any of the above, recommend and implement first and third-party solutions integration that adapt to evolving service and business requirements.  Network Description and Scale The network connects approximately 6000 endpoints with three (3) data centers across eleven (11) branches in the five NYC boroughs.  PCs and IP phones operate over dedicated data and dedicated VOIP Vlans comprising approximately 70 segments. Aggregate server count is approx. 400, of which seventy percent live in VM clusters.  The Cisco layer integrates with Microsoft networking, NEC VOIP, and Orion SolarWinds technologies.</t>
  </si>
  <si>
    <t>‚ Extensive hands-on experience as an analyst working with procurement/purchasing business processes and practices (e.g., Catalog Punch-Out processing, NIGP or catalog code management, etc) Extensive experience working with planning, process and analysis/reporting tools such as; Oracle, SQL, Crystal Reports, MS Access, Excel. Excellent communication (oral and written), interpersonal, and organizational skills are required. Strong analytical and problem solving skills (i.e. analysis, problem re-creation and very detailed oriented). Demonstrated ability performing project management activities The candidate should have deep knowledge of the full application development and deployment life cycle processes. Good work task organizational skills and detailed follow-through skills are required to monitor and report on the status of development and to resolve issues that are uncovered. Experience working in a large organization with complex procurement / purchasing processes. Work experience should reflect proven ability in developing and delivering successful enterprise wide applications and in coordinating such deployments. Experience with FMS/3, VENDEX and /or PIP is preferred. Also acceptable is experience with any other analogous enterprise wide management solution (e.g., Peoplesoft, SAP, etc).</t>
  </si>
  <si>
    <t>The ideal candidate will have a substantial understanding of the child welfare, early care and education, and juvenile justice systems is required and keen familiarity with the provision of residential and community-based care for youth is preferred. The ideal candidate will have extensive knowledge of NYC government and NYC‚„s child welfare and juvenile justice structure, and the ability to coordinate with multiple stakeholders across the agency. The preferred candidate should also have a proven ability in the areas of planning, policy, and protocol development, data analysis and application, and project management. Excellent written, communication, and interpersonal skills are required. Must be flexible, diplomatic, and a team-player with the ability to work and produce in a fast-paced environment.</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</si>
  <si>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t>
  </si>
  <si>
    <t>‚	Excellent organization, communication, writing, and analytical skills	Ability to quickly learn and use proprietary applications and various computer systems	Must be Self-motivated and detail oriented	Ability to multitask and work in a collaborative environment  	Ability to interact and communicate with all levels of staff, law enforcement representatives, and applicants	Proficient in Microsoft Office (Word, Excel, PowerPoint, and Access)	Knowledge of criminal justice system	Bachelor‚„s degree preferred</t>
  </si>
  <si>
    <t>The Mayor‚„s Office of Technology and Innovation (MOTI) is led by the New York City‚„s Chief Technology Officer (CTO). The office facilitates citywide coordination and collaboration on technology issues, serves as a catalyst for and advises agencies on innovation, and interacts with the wider New York City technology ecosystem.  The Director of Special Projects will be a senior member of the Mayor‚„s Office of Technology and Innovation (MOTI) team. The Director of Special Projects will provide strategic leadership and support of Mayoral technology and innovation projects and special initiatives to cultivate, foster and drive public access, efficiency, and innovation across NYC government agencies. The Director of Special Projects will work closely with the Deputy CTO, MOTI staff, agency technology leaders, academic institutions, advocates, and other key stakeholders. The Director of Special Projects also will liaise other Mayoral offices and City agency staff in order to ensure the successful delivery of key strategic tech projects.  Responsibilities will include: Provide strategic program management to multiple, large-scale and/or cross-departmental special projects, manage strategic relationships with other Mayoral offices and City agencies to ensure appropriate support for high-profile technology projects; monitor the progress of projects across City government to ensure business and operational benefits are being achieved; forge private-public partnerships to build new tools to meet existing technology needs and operational challenges; and manage other special initiatives as assigned.   Responsibilities will include: Provide strategic program management to multiple, large-scale and/or cross-departmental special projects as directed by the Chief Technology Officer, manage strategic relationships with other Mayoral offices and City agencies to ensure appropriate support for high-profile technology projects; monitor the progress of projects across City government to ensure business and operational benefits are being achieved; forge private-public partnerships to build new tools to meet existing technology needs and operational challenges; and manage other special initiatives as assigned.</t>
  </si>
  <si>
    <t>As part of the Division of Policy, Planning, and Measurement, and reporting to the Director of Policy, the Policy Writer will be responsible for developing policies and procedures for ACS and contracted agency staff.  These policies and procedures will help support and advance the mission and priorities of the agency as well as enforce City, State, and Federal legislation and regulations.  The Policy Writer‚„s duties and responsibilities will include the following: 	Writing, drafting, and editing new policies, procedures, memoranda, and other written materials related to child welfare and juvenile justice.	Developing policies and procedures as a result of new initiatives, such as Close to Home.	Supporting and participating in projects that relate to changes in policy and procedures as well as training sessions on newly developed procedures. 	Conducting legal research and reviewing applicable laws and regulations to inform agency policies.	Providing legal technical assistance to the unit and other agency staff, by attending meetings and reviewing legal issues and documents, in order to assist in resolving legal questions.	Updating existing procedures to ensure that staff of ACS and its provider agencies are in compliance with agency policies and applicable laws and regulations.</t>
  </si>
  <si>
    <t>Under general supervision of the senior staff counsel assist in drafting and reviewing contracts.  Work on other special assignments. Assist in the preparation of contracts involving bridge construction and rehabilitation, Staten Island Ferry procurements, and other legal assignments arising out of the Agency‚„s operating divisions. Applicant should have construction contract familiarity and experience.</t>
  </si>
  <si>
    <t>Collaborate on algorithms to model operational tasks, including modeling 911 demand to better anticipate community needs;   Process, analyze, and extract information from data; Conduct analyses and visualization of trends, anomalies, and patterns in large Department datasets, particularly those reported by the public, including millions of publicly reported 911 and 311 calls;   Standard, process and publish open data for consumption by advocates, interested members of the public and other city agencies;   Coordinate data requests from community members, external researchers, and academics while ensuring that data for vulnerable communities are protected;   Evaluate and make recommendations of community programs, including historical and upcoming initiatives designed to improve the Department‚„s relationship with the community and responding to time-sensitive research and policy analysis activities; and   Supervise interns and temporary staff.</t>
  </si>
  <si>
    <t>The NYC Law Department is now accepting applications for the position of Student Legal Specialist serving in the Mayor‚„s Office of Special Enforcement (OSE), which is within the Mayor‚„s Office of Criminal Justice.  Under the supervision of an attorney, student legal specialists in OSE will assist in the coordination of enforcement efforts to address quality of life issues such as adult use locations, lawless clubs, trademark counterfeiting bazaars, and illegal conversions of apartment buildings into hotels. OSE‚„s enforcement efforts span all five boroughs to address dangerous conditions at properties throughout the City that require a coordinated, multi-agency response.  OSE staff members include fire prevention inspectors, building inspectors, investigators, police officers, and attorneys.  The selected candidate for the position will report to OSE‚„s deputy and executive directors, and will support five agency attorneys,  performing duties that include, but are not limited to:   Supporting case development by  preparing case summaries and materials, preparing pleadings and subpoenas, handling discovery demands and responses to OSE demands, scheduling depositions, preparing summonses, and organizing materials for team case review and status reports.   Enhancing trial and hearing proceedings by organizing evidence, preparing exhibits, scheduling witnesses, ensuring witness readiness, and taking courtroom notes.   Conducting legal and factual background research and preparing research memos.   Organizing files, monitoring calendars, documenting actions, inputting information into file databases and case management software, confirming case status with attorneys.</t>
  </si>
  <si>
    <t>Click the ''Apply Now'' button.  Please attach your cover letter and resume as one document under ‚Å“resume‚ and a writing sample under ‚Å“cover letter‚.</t>
  </si>
  <si>
    <t>PREFERRED SKILLS Must possess excellent oral communication and interpersonal skills.  Must be proficient in using Microsoft Excel and Microsoft Word.  Experience working in a medical or laboratory facility a plus.  SPECIAL NOTE 1. This position has been identified as ‚Å“essential.‚  During emergency events, ‚Å“essential‚ positions may require 24-hour availability. 2. Selected candidates will be required to provide a DNA sample by swabbing.</t>
  </si>
  <si>
    <t>Civil Service Title:  Evidence &amp; Property Control Specialist		 Level:  I Title Code No:  71022			 Salary: $46,404 (New Hire) 	 $52,437 (Incumbent) Office Title:  Evidence &amp; Property Control Specialist			 Work Location: Citywide Division/Work Unit:  Evidence 			 Number of Positions: 1 Hours/Shift: Will work weekends and holidays as assigned, as a part of the regular 35 scheduled hours.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administrative direction, with latitude for independent initiative and decision making, incumbent will perform the following duties but are not limited to:  Moves, transports and delivers property and vehicles to and with various OCME commands including Police  Laboratory and property clerk facilities, courts and the District Attorney‚„s Office; operates vehicles in the performance of evidence and property control duties. Assists in receiving property in order to obtain release or property in the department‚„s custody. Conducts inventory and provides chain of custody documentation. Maintains computerized reports and/or logs evidence and property information. Operates computer terminal to input and retrieve information to ascertain the disposition of cases. Other duties as assigned.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</si>
  <si>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Protection‚„s (DEP) Bureau of Water and Sewer Operations (BWSO) seeks to hire a part-time Clerical Associate for the Contract Repair and Maintenance Division, located in Queens, New York.  Working in the Bureau of Water &amp; Sewer Operations Contract Repair and Maintenance Division, Connections and Permits Unit, the selected candidate will perform essential clerical tasks involving the following: scheduling installation of taps and wet connections; maintaining and updating schedules and records; scheduling inspections of services using Hansen, a computer based program; making copies and filing inspector‚„s site visit documents; prepare and email tap release letters and sewer sign offs; responding to sign off requests from plumbers and homeowners; performing entry data showing tap size, service line size and service line materials for Borough office spread sheets and answering related phone calls.</t>
  </si>
  <si>
    <t>The Department of Investigation‚„s Office of the Inspector General for the New York City Police Department (‚Å“Office‚ or ‚Å“OIG-NYPD‚) is authorized to investigate, review, study, audit, and make recommendations relating to the operations, policies, programs, and practices of NYPD, with the goal of enhancing the effectiveness of NYPD, increasing public safety, protecting civil liberties and civil rights, and increasing the public‚„s confidence in the police force.  OIG-NYPD is seeking a Policy Analyst to review selected operations, policies, programs, and practices of the NYPD.  The Policy Analyst, using a data-driven approach and at times working with the Office‚„s investigative unit, will identify areas of concern and where improvements are needed in how NYPD carries out its law enforcement responsibilities. The Policy Analyst, along with other policy analysts in the unit, will further develop recommendations for reforms in policing, based on best practices and other research. The Policy Analyst will also monitor and produce reports documenting the extent to which NYPD implements, or does not implement, the Office‚„s recommendations.   The Policy Analyst must have strong research, analytics, and communication skills and be adept at conveying complex policy issues to other OIG-NYPD staff members and to a lay audience.   The Policy Analyst will sit within OIG-NYPD‚„s Policy Analysis unit and will work on multi-disciplinary teams including auditors, investigators, data analysts, and attorneys. The successful Policy Analyst candidate will be conscientious, detail-oriented, self-motivated, and flexible enough to perform effectively both independently and as part of a multi-disciplinary team.</t>
  </si>
  <si>
    <t>‚	Experience conducting policy reviews or analysis 	Advanced degree in a social science or related field, and a background in conducting policy reviews for a government or non-profit organization 	Knowledge of, and demonstrated interest in, law, law enforcement, criminal justice, police oversight, and/or civil rights issues 	Excellent judgment and confidence to discuss law enforcement policies and procedures with internal and external stakeholders 	Familiarity with NYPD procedures a plus	Experience with quantitative and qualitative research methods	Knowledge of statistical software packages 	Strong written and oral communication skills</t>
  </si>
  <si>
    <t>The Project Manager will report to Mayor‚„s Office of Technology and Innovation (MOTI). The Project Manager will provide operational and programmatic assistance in support of a coordinated citywide strategy on technology and innovation. These activities will serve to improve government service delivery and operations by leveraging innovation and improvements in business processes. The Project Manager will work closely with the Chief Technology Officer for the City of New York, MOTI staff, agency technology leaders, academic institutions, advocates, and other key stakeholders.   Responsibilities will include: Support the creation and implementation of professional development programs aimed at helping to recruit and retain top technology talent in city government; assist in the development and implementation of internal competitions to collect best practices, spur innovation among City agencies; facilitate the exchange of best practices around innovation across City agencies as well as external actors; support MOTI outreach efforts to educate city employees about new technology initiatives, policies, standards and tools, while also facilitating greater cross-agency knowledge sharing and collaboration; liaise with partners in the technology sector in order to build relationships, understand opportunities for collaboration and provide assistance in navigating government bureaucracy; assist with event planning and other administrative, operational and research needs related to the day today work of MOTI; provide support related to the development and implementation of a series of technology and innovation fellowship programs; monitor fellowship program goals and use data to analyze and adjust services; participate actively in the promotion of new products and services through the publication of white papers and other communications.</t>
  </si>
  <si>
    <t>NYC Department of Finance (DOF) is responsible for administering the tax revenue laws of the city fairly, efficiently, and transparently to instill public confidence and encourage compliance while providing exceptional customer service.  The Internal Audit Division (IAD) plans and conducts internal audits of DOF operations and activities, which include: reviewing procedures and records for reliability and integrity, evaluating policies and plans relating to the function or activity under review, and recommending improvements to safeguard resources.   The Division is seeking a motivated individual to join their team. Responsibilities for this position include, but are not limited to, the following:  Analyze and evaluate computer systems, IT methods, policies and procedures, IT controls,    organizational structures of IT systems; Conduct reviews of general system controls (e.g.,    access security, change management, system development life cycle, disaster recovery, data    center operations etc.); Perform reviews and testing of programs‚„ application controls, etc.,    as part of performance and fiscal audits. Perform audits in accordance with the National Institute of Standards and Technology (NIST),    standards and guidance of ISACA and the Institute of Internal Auditors Professional Practices    Framework.   Conduct internal inspections to address the safeguard requirements the IRC and the IRS     impose to protect federal tax returns and return information. Write audit reports to disclose findings and recommendations while ensuring technical    accuracy of the findings and compliance with established reporting standards. Maintain ongoing and open communication with the Department‚„s programs on general and    application control issued and implementation of corrective actions. Prepare and maintain complete work paper documentation. Research and keep abreast of IT risk management and relevant audit concepts and methods. Liaise on external audits, assist in preparing required annual reports, performing security    reviews of systems and performing special projects.</t>
  </si>
  <si>
    <t>‚ At least two years of IT audit experience and intermediate understanding of IT audit standards    and frameworks (COBIT), NIST, data security and privacy regulations. Familiar with enterprise class networks, data center, virtualization, storage, backup, disaster    recovery high availability, encryption, mobile and cloud systems. Familiar with Windows administration and knowledge of server-side development. Microsoft Excel knowledge. Highly organized and motivated professional. Excellent oral and written communication skills. Ability to work independently when given specific instructions. Excellent interpersonal and relationship building skills. Ability to adapt to change quickly and follow directions. Capable of handling multiple projects at the same time while meeting deadlines. Demonstrate flexibility in responding to changes in assignment and job responsibility. Certified Information Systems Auditor (CISA) designation is preferred, pursuing CISA    designation or willingness to pursue CISA. Basic audit skills (CPA or CIA).</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</si>
  <si>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a professional with NYC government payroll experience to serve as Payroll Officer and assist with human resources for a workforce of several hundred employees. The Payroll Coordinator will: Prepare confidential reports from NYC personnel databases including CHRMS and PMS Track leave requests, workers‚„ compensation claims, COIB information and other employee data Prepare department forms and maintain HR shared drive Assist in tracking new hires, rehires, transfers from other agencies, and on-loan employees for headcount report; assist in the preparation of agency reports, using Excel Create permanent payroll records in NYCAPS and PMS; experience in monitoring and processing additions to base pay (RIP, longevity, salary differentials, experience differentials) Assist in the certification of paychecks/EFT stubs and payroll registers and assist with distribution of yearly W-2‚„s and handle undistributed paychecks. Assist in payroll projects such as calculating lump sum payments; calculate TICS and review, analyze and implement collective bargaining agreements for all agency employees; maintain employee correspondence related to salary increases Review biweekly 160 Report for accuracy prior to payroll processing; make adjustments/corrections for Manager Approval Assist with recruitment by posting positions in NYCAPS and external sites and in onboarding candidates in NYCAPS Provide employees with payroll, benefits and other HR information; assist with orientations for new staff and interns.</t>
  </si>
  <si>
    <t>‚ Minimum of 3-5 years of successful payroll in a NYC government agency as described above Familiarity with and experience with NYC Government HR processes Knowledge of the New York City‚„s Automated Personnel System (NYCAPS), CHRMS and PMS Ability to maintain confidentiality Strong work ethic, attention to detail, and ability to complete tasks in a timely fashion Strong organizational and project management skills Intermediate to Advanced MS Word and MS Excel Ability to work effectively in a fast-paced, team-oriented environment</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</si>
  <si>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NYC‚„s NYC Business program will implement a new suite of web based tools and content to fit seamlessly with the redesigned NYC.gov website and replace the current NYC Business Express functionality. This suite will help business owners meet the City‚„s permitting, licensing, and other regulatory requirements.   What You Will Do:  The Business Analyst/User Experience (UX) Researcher will employ User-Centered Analysis techniques (Interviews, direct observations, requirement work sessions, card sorting, etc.) to understand both user and business needs and clearly define the requirements for NYC Business. This resource will work closely with other team leads (Project Managers, User Experience Designers, Front-end Developers, Back-end Developers, and QA Testers) to translate those requirements into optimal solution designs. This role is critical to the overall success of business strategy.   Responsibilities will include: 	Plan the requirements elicitation efforts such as conducting stakeholder analysis, planning elicitation tasks and activities, creating elicitation timelines, and determining appropriate research tools;	Elicit requirements by interviewing business owners/stakeholders to understand business needs, processes, and data sources, conducting interface analysis, reviewing documentation and utilizing other techniques set forth in the BABOK;	Conduct direct observation, field studies, and contextual inquiries common with user-centered design;	Deliver the results of elicitation in the form of organized notes and meaningful categories;	Translate business needs into clearly defined and documented detailed requirements, insights, opportunities, and/or user stories;	Spearhead the prioritization, solution assessment and validation of requirements, insights, and opportunities with the business and project teams;	Develop supporting analysis documentation (including data dictionaries, personas, process models, and use cases or acceptance criteria);	Map new data exchanges as needed to process additional license types;	Work with project managers to obtain consensus and signoff on requirements deliverables;	Write user acceptance test plans and scripts, participate in prototype testing, and coordinate user acceptance test execution. Work with project managers to obtain user acceptance test signoff;	Provide subject matter expertise to the team throughout the project;	Perform functional testing, supporting Quality Assurance, and coordinate defect remediation;	Perform special projects and initiatives as assigned</t>
  </si>
  <si>
    <t>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The preferred candidate should possess the following: 	Excellent communication and clear business writing skills;	2+ years‚„ experience as a Business Analyst with at least 4 years work experience;	Experience in eliciting IT requirements for large-scale websites and web-based applications;	Proven experience in defining requirements for solutions in multiple-entity environments (multiple agencies, business partners, etc.);	Experienced with formal SDLCs and business analysis methodologies; Working knowledge of business analysis documentation standards;	Experience using standard project tools including Microsoft Project, Excel, Visio and PowerPoint;	Excellent oral and written communication skills and the ability to clearly articulate to all project members and stakeholders; must be a team player who works well with technical and non-technical resources;	Must take initiative, be a decisive decision-maker and show confidence in decisions made;	Must be able to take direction from executive management and participate in planning activities throughout the lifetime of the project;	Must be able to see tasks through to completion without significant guidance;	Service Design/Human-Centered Design experience;	Experience developing insights from research;	Proven ability writing prototype test and user acceptance test script creation;	2+ years in UX research, using tools such as: card-sorting exercises, field studies and contextual inquiry, direct observation, and persona development;	NYC Government experience;	Experience working in hybrid and an agile methodologies and creating deliverables for both;	Experience using an automated requirements management tool (preferably CaliberRM);	IIBA certification(s);	High Level Business Requirements;	Detailed Business Requirements/User Stories;	Personas;	Data Dictionary/Data Exchange Mapping;	Business Process Flows;	Use Cases/Acceptance Criteria;	Error Messages Inventory</t>
  </si>
  <si>
    <t>Responsible for the supervision and coordination of the extremely complex and multifaceted activities of the Civilian Employee Services Unit.  Directs and oversees the agency wide Workers‚„ Compensation Program, Civilian Fitness for Duty program, the Civilian Pension and Retirement programs, Articles 71, 72, and 73, as well as Special Projects. Serves as Chairperson to the Civilian Extended Sick Leave Grant Review Board comprised of a panel of ranking civilian and uniformed members of the service engaged in the review and coordination of all paid leave grants for civilian members of the service.  Serves as the agency expert in these areas on matters related to inter-agency and intra-agency hearings and meetings.  Serves as the primary liaison to the New York City Law Department, Workers‚„ Compensation Division, the New York City Employee‚„s Retirement System, the Board of Education Retirement System and the Department of Citywide Administrative Services.  Develops new programs and makes recommendations based on current policies and procedures, including proposed changes to existing policy and procedures and current pension legislation.</t>
  </si>
  <si>
    <t>Are you interested in working for the nation‚„s largest water and wastewater utility?  If so, the NYC Department of Environmental Protection, with over 5,500 employees providing service to 8.5 million residents of New York City, and more than 1 million residents in Upstate New York, is the place for you.   New York City has invested in its water and wastewater systems for more than 150 years, and most of that infrastructure has served the people of New York for more than a century. The Department of Environmental Protection (DEP or the Department) is continuing that tradition with the ongoing, comprehensive upgrades to the City‚„s water and wastewater systems. These projects will serve New Yorkers for generations to come.  DEP oversees one of the largest capital construction programs in the region and plans to award an average of $1.5 billion in design and construction contracts each year for the next ten years.  The Capital Budget Office is charged with supporting the Department‚„s various operating bureaus to ensure they have the capital funding necessary to build, improve and replace its myriad assets such as water and wastewater treatment plants, dams, water conveyance tunnels, in-City water mains and sewers and all the related facilities, infrastructure and equipment to keep the System in good operating condition.   We have a unique and exciting career opportunity for one candidate to serve as Senior Director of Capital Budget. The selected candidate will report directly to the Assistant Commissioner for Budget. He/She will manage and direct a staff of seven professional analysts and two support employees.   With the broadest latitude for the exercise of independent judgement and initiative, the Senior Budget Director‚„s responsibilities will include, but may not be limited to, the following areas:  Capital Plans: The Senior Director will be responsible for planning, coordinating, analyzing, and implementing the Department‚„s Capital Improvement Plan in accordance with the City‚„s Four Year and Ten Year budget cycles. This will entail he/she collaborating with the Department‚„s senior capital coordinators and capital portfolio/project managers in the formulation of their respective bureaus‚„ multi-year capital budgets to meet the System‚„s capital needs; reviewing, analyzing and modifying the bureaus‚„ submissions in accordance with direction from the Commissioner, the Chief Financial Officer, the Assistant Commissioner for Budget and other senior staff; taking the lead as DEP‚„s liaison to the City‚„s Office of Management and Budget (OMB) by submitting, negotiating and revising the Department‚„s multi-year capital budget submissions; and ensuring that all Plan deadlines and reporting requirements are adhered to.   Analyses, Reports, Presentations and Compliance: The Senior Director will direct and coordinate a variety of routine and ad-hoc quantitative analyses of the capital budget, programmatic areas and specific projects; create and provide highly technical analyses of capital budget data for senior staff, OMB, the Mayor‚„s Office, the Comptroller‚„s Office and other oversight entities; prepare clear and concise capital budget reports on various data and analyses for written and/or verbal presentation to the above listed parties; direct the capital budget staff and the bureaus‚„ capital coordinators as to the timely compliance and reporting of all capital budget matters relating to the City‚„s Financial Management System (FMS), Executive Orders, Comptroller‚„s Directives and other budget, auditing and financial reporting deadlines; ensure budget compliance with all other applicable rules and regulation; prepare capital budget data for bond offering statements and due diligence reviews; and monitor capital commitments and funding utilization to ensure compliance of spending against established financial plan targets and recommend corrective measures to re-establish compliance and cost-efficiency.  Oth</t>
  </si>
  <si>
    <t>Extensive knowledge of NYC‚„s budget process and requirement including, but not limited to, experience and understanding of the City‚„s Financial Management System (FMS).   Advance knowledge and ability to work in or direct the work of others in Microsoft Office (Excel, Word and Access).  Strong organizational, management and interpersonal skills.  Excellent written and verbal communication abilities.</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</si>
  <si>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Human Rights Specialist (Infoline) to serve in the LEB.  Job Description:   Respond to members of the general public calling CCHR‚„s Infoline by: screening calls and performing a preliminary assessment to determine whether a caller should be scheduled for an intake appointment at LEB; providing information including but not limited to site locations, phone numbers, and functions of the agency; and referring callers to appropriate additional services.  Assist with community-based outreach about the NYCHRL and related issues to community groups, tenant groups, grass-root organizations, educational institutions, non-profit organizations, private entities, and governmental agencies.  Meet with members of the public to perform a preliminary assessment of the individual‚„s needs and/or claims of discrimination.   Perform data entry, generate letters, and otherwise facilitate communication with members of the public making inquiries at CCHR.  Enter/update/retrieve information on an electronic information storage system in order to facilitate agency operations.  Maintain an organized, retrievable filing system.  Provide day-to-day administrative support to the LEB, including reception duties, mail and correspondence, and docketing and service of complaints.  Prepare and submit reports and forms in accordance with agency reporting requirements.  Performs all duties as needed to advance the work of the LEB.</t>
  </si>
  <si>
    <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well-organized, assertive, and able to work independently and collaboratively.   Strong work ethic.   Excellent attention to detail and strong organizational skills.   Strong oral and written communication skills.   Strong people skills and leadership skills.   Familiarity with the NYCHRL and/or ability to read and understand laws, rules and regulations.   Fluency in a language other than English, preferably one common in New York City.   Demonstrated aptitude with electronic file systems or other data management systems.   Proficiency in Microsoft Office programs.</t>
  </si>
  <si>
    <t>**This is a long-term temporary grant funded position with an estimated duration of up to two (2) years.**   The Federal government administers the Community Development Block Grant Program (CDBG) to provide communities with resources that address a wide range of needs. These funds are designed to assist cities, counties and states recover from disasters. The mission of NYC Housing Recovery is to return Sandy-impacted residents in New York City to permanent, safe and sustainable housing.   The Press Secretary will be responsible for media outreach and response on behalf of the Housing Recovery Office, using multiple communications channels. He/she will represent HRO‚„s work and its key messages to the media and in communications with applicants, and will work closely with senior leadership and City Hall to meet publicity needs and develop opportunities to share HRO‚„s work with the press and public. In particular, the Press Secretary will be responsible for working with local media to amplify HRO‚„s work in neighborhoods impacted by Hurricane Sandy. He/she must be able to understand all facets of HRO‚„s work and be current on the rapidly changing nature of communications tools.   The ideal candidate will be a strong writer who understands traditional and social media; previous public relations experience or a journalism background is required. The Press Secretary will operate in a fast paced environment, with a high level of professionalism and confidentiality, often under deadlines or high-pressure situations. A high energy, positive, ‚Å“can do‚ attitude is a must. Flexibility, ability to work on a team, attention to detail, and solid news judgment are essential attributes.   Responsibilities include, but are not limited to the following:   Coordinates timely and accurate communication and public information concerning HRO programs, projects, events, initiatives and issues to the media, HRO clients, and the public using print and electronic communication tools.  Serve as liaison with the news media; serve ‚Å“on-call‚ regularly; monitor news media daily.  Develop and implement specific activities to ensure placement of positive news stories highlighting HRO achievements and initiatives.  Research, develop and pitch positive stories to media about HRO initiatives with local, community, ethic and national media outlets.  Plan and coordinate media related events.  Write and edit media advisories, press releases, statements, letters to the editor, articles for print and web based publications, speeches, marketing materials, testimony, etc.  Prepare draft correspondence, memos and briefing materials for executive and management staff approval.  Handle special projects.</t>
  </si>
  <si>
    <t>‚ Background in journalism and/or media relations  Excellent verbal, writing and editing skills; excellent interpersonal skills with demonstrated record as a self-starter and team-player  Extensive experience in communications, preferably for a government or non-profit organization. Strong knowledge of public policy.  Experience in media outreach and communications management experience.  Ability to establish and maintain cooperative relationships with associates and the public; excellent detail-orientation and follow-up skills and ability to meet deadlines  Proficiency with Microsoft Office products;  Experience with proofing marks and other related copywriting tools.  Ability to assimilate and analyze data  A valid Motor Vehicle Driver‚„s License may be required for some assignments. Employees must maintain this license for the duration of their employment.</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</si>
  <si>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</si>
  <si>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Community Associate to serve in LEB.   Job Description:   Prepare and process forms and papers related to LEB investigations and litigation, such as complaints, subpoenas, requests for information, and notices of closure.  Collect, assemble and review routine data to support investigations and litigation.  Serve as a reader and perform associated paralegal duties, including preparing documents, data entry, and file management for a blind attorney.  Provide legal research and daily administrative support for attorneys, including reception duties, mail and correspondence, and docketing and service of complaints.  Perform data entry, make and answer calls, generate letters, emails, and otherwise facilitate communication with members of the public, employees of other city agencies, court clerks and other individuals.  Enter/update/retrieve information on several electronic information storage systems in order to facilitate agency operations.  Assist in compiling and reviewing background data in accordance with agency reporting requirements.  Maintain an organized, retrievable filing system.  Perform all duties as needed to advance the work of LEB.</t>
  </si>
  <si>
    <t>‚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Well-organized, assertive, and able to work independently and collaboratively.  Strong work ethic.  Excellent attention to detail.  Strong oral and written communication skills.  Strong people skills and leadership skills.  Familiarity with the NYCHRL.</t>
  </si>
  <si>
    <t>NYC Department of Finance (DOF) is responsible for administering the tax revenue laws of the city fairly, efficiently, and transparently to instill public confidence and encourage compliance while providing exceptional customer service.  The Tax Policy Division reviews, analyzes and evaluates existing and proposed policies and legislation that affect the Department of Finance and the City. Tax Policy mines business, property, and income tax data for policy modeling, revenue forecasting, and audit selection, and also publishes a variety of statistical reports.  The Division seeks a Policy Data Analyst to assist with the development and implementation of a new Business Tax System initiative and to perform data analysis and modeling.  Reporting to the Director, responsibilities will include, but are not limited to, the following: Using statistical samples to answer queries and evaluate tax policy proposals. Modifying and maintaining existing computer programs that generate business tax samples. Assisting with evaluating the current data sources, streams and reports to identify where   software and/or processes need to be modified. Assisting with Tax Policy‚„s development, testing and implementation of the new business tax   system. Conducting user acceptance testing of the new system. Developing tax cases for testing and assisting in training the end users. Assisting with data cleansing, data conversion, system integrity, and system access issues. Ensure modeling functionality is converted correctly and is available in a timely and   accessible manner. Creating statistical reports; maintaining and enhancing micro-simulation models.</t>
  </si>
  <si>
    <t>‚ Proficiency in SAS. Experience with large and complex datasets. Strong data analysis skills and data testing. Knowledge of data warehouses and data marts. Excellent written and verbal communication skills, with ability to explain complex technical   materials to non-technical staff.</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</si>
  <si>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#242930 For all other applicants, please go to www.nyc.gov/jobs/search and search for Job ID #242930 -or-  If you do not have access to a computer, please mail resume indicating Job ID # to: Department of Information Technology and Telecommunications (DoITT) Recruitment Office ‚€œ 255 Greenwich Street - 9th Floor - New York, NY 10007  SUBMISSION OF A RESUME IS NOT A GUARANTEE THAT YOU WILL RECEIVE AN INTERVIEW APPOINTMENTS ARE SUBJECT TO OVERSIGHT APPROVAL</t>
  </si>
  <si>
    <t>1. Five years of full-time satisfactory experience within the last 10 years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or high volume ventilation systems; or    2. A baccalaureate degree in electrical, civil or mechanical engineering from a college or university, accredited by regional, national, professional or specialized agencies recognized as accrediting bodies by the U. S. Secretary of Education and by the Council for Higher Education Accreditation (CHEA), and two years of fulltime satisfactory experience as described in ‚Å“1'' above; or    3. An associate degree in Science or Applied Science from a college or university, accredited by regional, national, professional or specialized agencies recognized as accrediting bodies by the U. S. Secretary of Education and by the Council for Higher Education Accreditation (CHEA), with a major in Water Quality  Monitoring, Wastewater Treatment Plant Operations, Environmental Health, Environmental Control, Electrical Technology, Mechanical Technology, and four years of full-time satisfactory experience as described in ‚Å“1'' above and; or    4. Two years of full-time satisfactory experience as described in ‚Å“1'' above plus three years of full-time satisfactory experience as an electrician; or    5. Five years of full-time satisfactory experience within the last 10 years as an electrician, including three years of full-time satisfactory experience troubleshooting and repairing high tension electrical equipment (600 volts or more) such as that described in ‚Å“1'' above; or    6. A satisfactory combination of education and/or experience which is equivalent to ‚Å“1'', ‚Å“2'', ‚Å“3'', ‚Å“4'', or ‚Å“5'' above. Education may be substituted for experience on the basis that one year of experience will be credited for each 60 semester credits from a college or university, accredited by regional, national, professional or specialized agencies recognized as accrediting bodies by the U. S. Secretary of Education and by the Council for Higher Education Accreditation (CHEA), leading to a baccalaureate or associate degree in one of the disciplines described in ‚Å“2'' or ‚Å“3'' above. However, all candidates must have at least two years of satisfactory  experience as described in ‚Å“1'''' above, except for candidates who qualify under ‚Å“5‚ above.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</si>
  <si>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budgeting and client service.  The Bureau of Engineering Design &amp; Construction (BEDC) seeks to hire three Project Manager Interns for the WWCP, located at various Wastewater Treatment Plants and DEP‚„s main office in LeFrak, Queens, NYC. The Project Manager Interns will be trained to assist in the oversight of construction projects, as well as the design-related construction services for a program that will allow the City of New York to meet the Bureau of Wastewater Treatment (BWT) and the Combined Sewer Overflow (CSO) requirements into the future.  Duties include performing elementary level construction management work in the field or office, as well as receiving training in construction management work of moderate difficulty. Project Manager Interns responsibilities will also consist of assisting in the achievement of project goals and milestones, ensuring that all prepared program schedules, daily inspection and monthly progress reports, and work products conform to the program scope of work, or assists in the preparation, negotiation, and processing of appropriate modifications to Consultant Contract scope, cost, and schedule for successful project completion. Project Manager Interns will support in ensuring that Environmental Health &amp; Safety (EH&amp;S) is incorporated throughout the project lifecycle and develop focus on client service with operating bureaus. Additionally, Project Manager Interns will aide in the implementation of all project delivery procedures and coordination with all BEDC Program Support Divisions, such as the Project Controls Group (Schedule &amp; Cost), Permit Resource Division, etc.  Project Manager Interns are trained to develop seamless communication with Agency Bureaus, other City Agencies, and key stakeholders.  Project Manager Interns will resolve issues and deal with risk mitigation to keep the project moving and management of the quality of project delivery throughout the project lifecycle. Lastly, Project Manager Interns will also assist in the continuous monitoring of key performance indicators with respect to budget, schedule and contract metrics.  In the absence of an Accountable</t>
  </si>
  <si>
    <t>Under the supervision of the Director and/or Administrator, candidate will perform complex and detailed work performing field inspections, repairs and record keeping for the Authority's heating equipment citywide. Responsibilities shall include, but not be limited to the following:  1.	Supervise roving crew, burner mechanics and floating Heating Plant Technicians. 2.	Monitor and supervise heating operations throughout the five boroughs. 3.	Monitor CHAS operation and related equipment; respond to all CHAS alarms; trouble-shoot and provide technical expertise for heating matters. 4.	Conduct and schedule tank inspections. 5.	Respond to all heating/hot water service disruptions 24/7. 6.	Repair boiler/burners and distribution system (working supervisors). 7.	Assist skilled trades administrators in the analysis of skilled trades‚„ tickets. 8.	Conduct meetings to discuss outstanding heating issues; arrange for Skilled Tradesmen to follow-up on repairs; analyze data for heat and hot water complaints. 9.	Conduct and schedule boiler, hot water and instantaneous hot water maker inspections; ensure appropriate overhaul; monitor fuel consumption. 10.	Review reports to track and follow-up on all heating issues.  Candidates selected must be available to work and travel throughout the five boroughs; and will be required to work rotating shifts, including holidays and weekends.  8:00 AM - 4:00 PM 4:00 PM - 12:00 AM 12:00 AM - 8:00 AM  Please read this posting carefully to make certain you meet the minimum qualification requirements before applying to this position.</t>
  </si>
  <si>
    <t>1.	A Motor Vehicle Driver‚„s License valid in the State of New York is required for this position. This license must be maintained for the duration of the assignment.  2.	A Certificate of Fitness to Operate Air Compressors (A-35), issued by the New York City Fire Department is required for this position. This certificate must be maintained for the duration of assignment. 3.	A Certificate of Fitness for Low Pressure Oil Boilers (P-99), issued by the New York City Fire Department, is required for this position and must be obtained within six months of appointment. This certificate must be maintained thereafter for the duration of employment.  NOTES:   1.	This position is open as a promotional opportunity only. It is not open on a direct transfer (lateral) basis. 2.	Employees applying for promotional, title or level change opportunities must have served a period of one year in their current title and level (if applicable).</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</si>
  <si>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serve as Administrative Assistant and Event Coordinator responsible for: scheduling meetings and appointments, maintaining calendars and curriculum schedules, maintaining and organizing records, answering telephones, drafting correspondence, creating meeting agendas, as well as scanning, shredding, and copying files. The candidates will also assist with the day to day operations of the unit and continued programs offered throughout the year. Candidates may also manage the unit's budget and coordinate outside events. Various special projects will also be assigned on an as needed basis.  The selected candidate must be computer-literate with expertise in Excel, Word, PowerPoint, and Visio.  The candidate must also possess strong verbal and written communication skills</t>
  </si>
  <si>
    <t>-Perform desk audits of invoice claims, process voucher payments and post to ledgers; use computer to input and retrieve information.  -Provide fiscal technical assistance to delegate agencies; respond both orally and in writing to inquiries from delegate agencies and agency personnel to resolve problems relating to claims.  -Prepare and maintain contract ledgers according to established budget codes, reconcile Ledgers with both the Department‚„s Contract Accounting Management System (CAMS) and the City‚„s Financial Management System (FMS).  -Conduct complex and detailed financial, operational, and management field audits of programs books of accounts and related records to determine compliance with prescribed methods and procedures for proper accounting and maintenance of records and controls.  Draft reports analyzing of audit findings including comments, recommendations and supporting schedules.  -Prepare billings to programs and follow up, review revenue confirmations, closeouts and perform other special projects.  -Review and analyze audit reports prepared by independent auditors to determine that reports are prepared in accordance with DFTA‚„s Audit Guide.  Perform other related work.  -Handle special assignments and related work.</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</si>
  <si>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I, work within the Law Enforcement Bureau to enforce the New York City Human Rights Law through pre-complaint interventions, investigations, mediations, settlements, and litigation.  Job Description:   Interviews members of the public alleging claims of discrimination; engaging in pre-complaint interventions, investigations, and files complaints where appropriate.   Considers claims of systemic discrimination that may warrant Commission-initiated investigations.   Negotiates resolutions of claims and drafts settlement agreements. Monitors compliance with settlement agreements.   Represents the Commission in mediation.   Litigates cases from a threshold determination of probable cause through and including referral to the Office of Administrative Trials and Hearings.   Represents the Commission before an Administrative Law Judge at conferences, and engages in discovery, including taking and defending depositions.   Litigates cases at trial through and including issuance of an Administrative Law Judge recommendation and issuance of Commission order.   Complies with Bureau policies and procedures including those relating to recordkeeping and to filing.   Collaborates with the Commission‚„s CRB to provide trainings and to engage in coordinated approaches to rooting out systemic discrimination.   Represents the Commission at community events, speaking engagements, and at bar associations.   Performs all duties as needed to advance the work of LEB.</t>
  </si>
  <si>
    <t>‚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Well-organized, assertive, and able to work independently and collaboratively.   Strong work ethic.   Excellent attention to detail and organizational skills.   Strong oral and written communication skills.   Strong people skills and leadership skills.   Familiarity with the NYCHRL.</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</si>
  <si>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I, work within the Law Enforcement Bureau to enforce the New York City Human Rights Law through pre-complaint interventions, investigations, mediations, settlements, and litigation.  Job Description:   Interviews members of the public alleging claims of discrimination; engaging in pre-complaint interventions, investigations, and files complaints where appropriate.   Considers claims of systemic discrimination that may warrant Commission-initiated investigations.   Negotiates resolutions of claims and drafts settlement agreements. Monitors compliance with settlement agreements.   Represents the Commission in mediation.     Litigates cases from a threshold determination of probable cause through and including referral to the Office of Administrative Trials and Hearings.   Represents the Commission before an Administrative Law Judge at conferences, and engages in discovery, including taking and defending depositions.   Litigates cases at trial through and including issuance of an Administrative Law Judge recommendation and issuance of Commission order.   Complies with Bureau policies and procedures including those relating to recordkeeping and to filing.     Collaborates with the Commission‚„s CRB to provide trainings and to engage in coordinated approaches to rooting out systemic discrimination.   Represents the Commission at community events, speaking engagements, and at bar associations.   Performs all duties as needed to advance the work of LEB.</t>
  </si>
  <si>
    <t>‚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Well-organized, assertive, and able to work independently and collaboratively.       Strong work ethic.   Excellent attention to detail and organizational skills.   Strong oral and written communication skills.   Strong people skills and leadership skills.   Familiarity with the NYCHRL.</t>
  </si>
  <si>
    <t>THIS POSITION WILL PLAN, COORDINATE, AND IMPLEMENT THE MIGRATION OF THE DEPARTMENT‚„S TELECOMMUNICATIONS LAND LINES TO VOICE OVER INTERNET PROTOCOL (VOIP) TECHNOLOGY WHICH INCLUDES COORDINATING THE INSTALLATION OF VOIP TECHNOLOGY IN ALL COMMANDS DEPARTMENT; ESTABLISHING DESIGN CRITERIA AND TECHNICAL GUIDELINES FOR THE CONVERSION AND RELOCATION OF THE DEPARTMENT‚„S TELEPHONE LANDLINES TO VOIP; REVIEWING PROJECT DOCUMENTS FOR TECHNICAL ACCURACY AND CONDUCTING REVIEWS OF PROJECT QUALITY TO ENSURE ADHERENCE TO PLANS AND SPECIFICATIONS; SURVEYING LOCATIONS AND SITES TO ENSURE THE LOCATIONS HAVE CAPACITY FOR THE INSTALLATION OF THE VOIP TELECOMMUNICATION SYSTEMS; AND DESIGNING AND OVERSEEING PROJECTS TO IMPROVE AND EXPAND THE CURRENT INFRASTRUCTURE.   IN ADDITION, CANDIDATE WILL SUPERVISE A PROFESSIONAL AND TECHNICAL STAFF IN THE TECHNICAL PROCEDURES OF INSTALLING, TROUBLESHOOTING, AND MAINTAINING THE VOIP TELECOMMUNICATION SYSTEMS; OVERSEE THE REPLACEMENT AND MODIFICATIONS OF TELECOMMUNICATION DEVICES AND RELATED EQUIPMENT; OVERSEE THE INSTALLATION OF CAT 5-6 DATA CABLES NECESSARY TO SUPPORT THE VOIP TECHNOLOGY; AND COORDINATE WITH VENDORS.</t>
  </si>
  <si>
    <t>The Commission on Human Rights (CCHR) is the agency charged with enforcing the New York City Human Rights Law (NYCHRL) ‚€œ one of the most expansive civil rights laws in the nation which prohibits discrimination in employment, public accommodations, and housing for a variety of protected categories, and prohibits bias-related harassment and bias-based profiling. Through its Law Enforcement Bureau (LEB), the Commission accepts claims filed by the public, and has the power to initiate its own investigations to affirmatively root out discrimination, harassment, and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work within the Law Enforcement Bureau to enforce the New York City Human Rights Law through pre-complaint interventions, investigations, mediations, settlements, and litigation.    Job Description:  Interviews members of the public alleging claims of discrimination; engaging in pre-complaint interventions, investigations, and files complaints where appropriate.  Considers claims of systemic discrimination that may warrant Commission-initiated investigations.  Negotiates resolutions of claims and drafts settlement agreements.  Monitors compliance with settlement agreements.  Represents Commission in mediation.  Litigates cases from a threshold of determination of probable cause through and including referral to the hearings division.  Represents the Commission before an Administrative Law Judge at conferences, and engages in discovery, including taking and defending depositions.  Litigates cases at trial through and including issuance of an Administrative Law Judge recommendation and issuance of Commission order.  Complies with bureau policy and procedures including those relating to recordkeeping and to filing.  Collaborates with the Commission‚„s Community Relations Bureau to provide trainings and to engage in coordinated approaches to rooting out systemic discrimination.  Represents the Commission at community events, speaking engagements, and at bar associations.</t>
  </si>
  <si>
    <t>The Disbursement Manager will be part of the Business Preparedness and Resiliency Program (Business PREP) team. Business PREP is a Community Development Block Grant Disaster Recovery Program (CDBG-DR) funded initiative that aims to better prepare businesses for natural or man-made disasters or any event that might disrupt their business operations. In partnership with the Mayor‚„s Office of Recovery and Resiliency, other City agencies, and the Governor‚„s Office of Storm Recovery, SBS is offering community workshops, on-line resources, and on-site resiliency assessments and post-assessments micro-grants to improve the resiliency of businesses and neighborhoods throughout New York City.   Some specific responsibilities include, but are not limited to:Design detailed process flow for micro-grant program in collaboration with Business PREP program managerManage document handover with assessment vendor and complete document reviewManage micro-grant agreements between SBS and program participantsOversee reimbursement procedure conducted by Accounts Payable OfficerCreate and maintain complete records of customer accounts, including detailed content on service delivery activities completed and full profile information for the business customerRespond to all customer inquiries in a timely and appropriate manner, in accordance with quality assurance best practices Track and report workflow and results on a regular basis to Business PREP program managerAdvise leadership team on overall program process improvementsSupervise Business PREP interns and provide training as necessarySupport team as necessary with processing of other CDBG-DR programs</t>
  </si>
  <si>
    <t>‚2-4 years financial management experience, preferably accounts payableAbility to communicate complex topics in a clear, concise mannerProficiency with MS Office Excel, MS PowerPoint, and other Microsoft programsFlexible, adaptable, customer-focused, and goal-oriented with a commitment to high standards of excellenceExcellent written and oral communications skillsExperience working with diverse groups of peopleStrong work ethic and attention to detailAbility to organize and drive projects to timely completionAbility to work in fast-paced environmentKnowledge of Development Block Grant ‚€œ Disaster Recovery (CDBG-DR) funding regulations, A-87, Davis-Bacon Act and environmental regulation for federally-assisted projects is highly preferred</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</si>
  <si>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#242932 For all other applicants, please go to www.nyc.gov/jobs/search and search for Job ID #242932 -or-  If you do not have access to a computer, please mail resume indicating Job ID # to: Department of Information Technology and Telecommunications (DoITT) Recruitment Office ‚€œ 255 Greenwich Street - 9th Floor - New York, NY 10007  SUBMISSION OF A RESUME IS NOT A GUARANTEE THAT YOU WILL RECEIVE AN INTERVIEW APPOINTMENTS ARE SUBJECT TO OVERSIGHT APPROVAL</t>
  </si>
  <si>
    <t>The New York City Administration for Children‚„s Services (ACS) is seeking an outstanding candidate to serve as the Director of Residential Care/Assistant Commissioner for the Nicholas Scoppetta Children‚„s Center within the Division of Family Permanency Services. Reporting to the Associate Commissioner, the selected candidate will become an integral member of the leadership team for one of the country‚„s premier children‚„s services agencies dedicated to strengthening NYC‚„s families and their 1.8 million children.  Leadership at the Children‚„s Center is in the process of establishing a significantly enhanced therapeutic milieu and an enriched program culture that will be the responsibility of the Director of Residential Care/Assistant Commissioner to further develop implement and manage. The Director of Residential Care/Assistant Commissioner will be responsible for but not limited to: 	Lead staff in the development and implementation of a programmatic structure and schedule that is clearly defined, fully understood by children and staff, and that includes programmatic rules and expectations associated with rewards and consequences as part of the daily routine;	Work with the Executive Director for Operations to design and adapt daily routines and programming to ensure a sense of predictability and emotional safety for children. 	Lead the training and development of staff in teaching and supporting children in positive coping skills aimed at helping them build a sense of self-control. Staff, under the direction of the Director of Residential Care/Assistant Commissioner, 	Understand the challenging behaviors of children as ‚Å“survival coping skills‚ from traumatic experiences; to manage positive behavior motivation; develop and improve counseling skills; lead groups; take an active role in milieu management; and provide psychoeducation with children and families. 	Establish systems of communication and collaboration among child care, medical and mental health providers, social workers, case planners, and others, to address the needs of children entering foster care. These systems of communication and collaboration will include providing OPA with relevant, balanced, strengths-based information about children at the Children‚„s Center as one means of informing the placement process.  	Assume a full leadership role at the Children‚„s Center, working collaboratively with clinical leadership from the Bellevue Mental Health Team, ACS Medical Officers and ACS Peace Officers (security); as well as supervisory responsibility for child care staff, social workers, and other related staff including the Recreational and Developmental Specialists, and Play Therapists, and support the best interaction of our children..	Lead responsibility for implementing and supporting the therapeutic milieu in order to provide a safe living environment, reduce critical incidents and deliver enriched services and supports for children during their temporary stay at the Children‚„s Center.  	Assist with the development of policy and protocols applicable to the population and function of the Children‚„s Center.</t>
  </si>
  <si>
    <t>The preferred candidate will have experience operating a children‚„s residential center and will exhibit a mastery of residential program/treatment operations, strong working knowledge of guidelines, policies and regulations relating to child welfare; as well as a comprehensive understanding of crisis management procedures, safety, and permanency.  The preferred candidate should possess a Ph.D. in Psychology or be a Licensed Clinical Social Worker. The ideal candidate will have strong supervision skills and experience in training and coaching supervisors in residential child care settings. Furthermore, excellent written and verbal communication skills are required, along with excellent analytical, organizational and interpersonal skills; and knowledge in the use of NYS Connections Comprehensive Case Management System, Microsoft Access, Excel and Word is preferred. An ideal candidate will possess the ability to work independently and communicate with staff of all levels as well as users and other divisions and agencies.</t>
  </si>
  <si>
    <t>Section 424-A of the New York Social Services Law requires an authorized agency to inquire whether a candidate for employment with child-caring responsibilities has been the subject of a child abuse and maltreatment report.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t>
  </si>
  <si>
    <t>The NYC Department of Design and Construction is seeking an energetic, ambitious individual to work with the Mayor‚„s Office in overseeing the large portfolio of projects and programs that comprise OneNYC: The Plan for a Strong and Just City.  It is a comprehensive plan for the city that addresses the profound social, economic, and environmental challenges ahead.  OneNYC is a multi-billion dollar plan, funding 200 initiatives, and involves upwards of 70 City agencies and offices.  http://www1.nyc.gov/html/onenyc. The job involves; gathering project plans, reports, and other data from agencies executing the initiatives; analyzing and investigating delays and other issues; preparing reports and other briefing materials for senior staff. In addition to OneNYC, the job will involve working on various initiatives to improve citywide capital project delivery.  This will include such tasks as: process re-engineering; analysis of trends and bottlenecks; tracking of active construction projects, identifying slippage, preparation of briefing materials for senior officials.</t>
  </si>
  <si>
    <t>One to two years‚„ experience in project management, operations management, planning, design, construction or public policy in general, with excellent verbal and written communications skills required. The selected candidate must be able to work independently with a large workload, and thrive in a fast paced, deadline-driven environment.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</si>
  <si>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The successful candidate will serve as a .NET Developer reporting to the Application Development Management Division.  Responsibilities will include:	Develop server-side and client-side components for internal and external applications using .NET;	Assist in designing the technical solutions, including integration specifications for enterprise web applications;	Write .NET code using OO techniques, design patterns, industry best practices and DoITT development standards;	Provide help in creating technical documentation including technical design and security accreditation document;	Assist in evaluating open source libraries and frameworks and make recommendations;	Maintain existing applications and systems;	Participate in requirement discussions and meetings and provide estimates;	Provide technical expertise, estimates, and recommendations to development lead and project management;	Work with Development Leads and Project Managers to help determine timelines and project tasks;	Ensure that the support staff have all the proper information for deployment and support;	Support QA in troubleshooting and resolving defects;	Address client concerns and escalate all project issues appropriately and manage them to resolution;	Transition all project artifacts and knowledge to agency staff prior to disengaging from a project;	Perform special projects and initiatives as assigned.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</si>
  <si>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Responsibilities will include:	Develop server-side and client-side components for internal and external applications using Java;	Write Java code using OO techniques and industry standards;	Develop code standard Java/J2EE design patterns;	Work with Project Managers to help determine timelines and project tasks;	Assist in evaluating open source libraries and frameworks and make recommendations;	Deliver time lines based on function points;	Be part of requirements gathering process;	Maintain existing applications and systems;	Ensure that the support staff have all the proper information for deployment and support;	Communicate project status both verbally and in writing to Project Management staff, executive management, and other stakeholders;	Address client concerns and escalate all project issues appropriately and manage them to resolution;	Transition all project artifacts and knowledge to agency staff prior to disengaging from a project;	Perform special projects and initiatives as assigned.</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</si>
  <si>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#242942 For all other applicants, please go to www.nyc.gov/jobs/search and search for Job ID #242942 -or-  If you do not have access to a computer, please mail resume indicating Job ID # to: Department of Information Technology and Telecommunications (DoITT) Recruitment Office ‚€œ 255 Greenwich Street - 9th Floor - New York, NY 10007  SUBMISSION OF A RESUME IS NOT A GUARANTEE THAT YOU WILL RECEIVE AN INTERVIEW APPOINTMENTS ARE SUBJECT TO OVERSIGHT APPROVAL</t>
  </si>
  <si>
    <t>1. Five years of full-time, satisfactory experience working in the construction trades as a carpenter, mason, ironworker, plasterer, architect, engineer, building construction superintendent, or inspector of building construction; or  2. A license as a professional engineer or registered architect issued pursuant to the New York State Education law; or  3. Three years of full-time, satisfactory experience as described in ''1'' above, and two years of formal training or education in an acceptable construction program, given in a college accredited by regional, national, professional or specialized agencies recognized as accrediting bodies by the U.S. Secretary of Education and by the Council for Higher Education Accreditation (CHEA) or a technical school or trade school approved by a state‚„s Department of Education or a recognized accrediting organization; or  4. Three years of participation in the apprentice construction inspection program offered by the Department of Buildings, and either two years of full-time satisfactory experience as described in ''1'' above, or two years of formal training or education as described in ''3'' above.     Experience not considered acceptable: working as a home-improvement contractor (e.g., doing siding, roofing and painting), sheet metal worker, shipbuilder, metal lather, Sheetrock taper, glazier, insulation installer.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t>
  </si>
  <si>
    <t>‚ Excellent verbal and written communication skills. Possess strong interpersonal, communication, and problem solving skills. Ability to work productively under pressure. Ability to attentively listen to customers and staff, understand their concerns, ask probing   questions, overcome objections, and resolve issues. Possess a professional and friendly demeanor and be able to quickly develop a rapport with    customers over the phone. Provide great customer service and phone etiquette. At least three years of full-time professional work experience liaising with government entities   and the public.</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</si>
  <si>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Responsibilities will include: 	Manage a team of developers working on multiple projects using iterative, agile or hybrid methodologies;	Lead the technical discussion to derive solutions, including integration specifications for enterprise web and mobile applications;	Develop server-side and client-side core components for internal and external applications;	Ensure the development team writes code using OO techniques, design patterns, industry best practices and development standards;	Deliver technical documentation including technical design and security accreditation document;	Conduct software evaluations and encourage the team to use open source tools and frameworks, if applicable;	Work with Project Managers to help determine timelines and project tasks;	Mentor the development team and aid in their career growth;	Work with business analysts in the requirements gathering process;	Work with QA team and developers to diagnose and resolve performance related problems;	Ensure that the production support staff has all the proper information for deployment and support;	Lead team meetings and conduct code reviews;	Ensure that development deadlines are met and target dates are rebaselined as necessary;	Document technical risks and issues, and actively work to avoid, mitigate, resolve risks;	Address client concerns and escalate all project issues appropriately and manage them to resolution;	Transition all project artifacts and knowledge to agency staff prior to disengaging from a project;	Perform special projects and initiatives as assigned.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</si>
  <si>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 Each City agency has different needs, providing many opportunities for interesting work but also presenting dynamic challenges to project teams deployed by DoITT.  Responsibilities will include: 	Participate in all aspects of the software development life-cycle including definition, design, implementation, testing and delivery;	Provide leadership and guidance to team of programmers/technical resources to ensure delivery expectations are met;	Design, code, test, debug, and document software modifications using Webshpere Message Broker, Webshpere MQ, Webshpere Datapower, Iway and other integration technologies;	Write Java code using OO techniques and industry standards;	Evaluate open source libraries and frameworks and make recommendations	Design, create and update the standardized NIEM based XML data models for data exchanges ensuring reusability while enabling consolidation of data models;	Develop design documents and ensure that development team follows program documentation standards;	Perform performance and capacity management functions;	Perform release management and repository configurations;	Conduct code reviews and preparing unit test results reports;	Assist development team members in their tasks as needed;	Communicate project status both verbally and in writing to Project Management staff, and other stakeholders;	Communicate with Agency technical staff to verify functionality;	Provide on-going support and expertise for integration technologies and processes;	Provide impact assessments, propose design options, and assess levels of effort;	Address client concerns and escalate all project issues appropriately and manage them to resolution;	Transition all project artifacts and knowledge to agency staff prior to disengaging from a project	Perform special projects and initiatives as assigned.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</si>
  <si>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Senior Exchange Engineer reporting to the IT Services Division. Responsibilities will include: Proficiently maintain, monitor, and troubleshoot email issues while identifying and implementing service improvements in an environment with multiple Exchange Organizations with 100,000 mailboxes; follow ITIL processes for Incident, Problem, and Change Management as part of the defined support model; work across global support teams and manage responsibilities for enterprise projects; oversee and manage the City‚„s hosted mail and messaging systems (Microsoft Exchange2010 /2013); apply the concepts of appropriate standard methodologies and best practices;  oversee and perform upgrades, backup/recovery, security, virus protection, spam protection, registry, active directory, editing, system implementation, performance monitoring and problem solving for project execution in a large, complex environment; perform strategic planning,  functional management, and deployment of client software for mail integration; develop and coordinate training and service delivery for the Exchange messaging system; create, manage and update the existing Exchange/AD systems, disaster recovery and related documentation; prepare senior level technical reports for executive management; and oversee special technology projects and initiatives as assigned.</t>
  </si>
  <si>
    <t>The preferred candidate should possess the following: At least 8 years‚„ experience as a lead Microsoft Exchange administrator; in-depth knowledge of messaging systems, system administration in Exchange including in depth knowledge of Exchange 2010 and O365; strong knowledge of Exchange integration with Active Directory, strong technical documentation and project leadership skills; strong Powershell scripting, MCSE in Messaging, Solid technical knowledge of advanced Microsoft Exchange 2010 and O365, Windows 2012, Enterprise Vault Understanding on compliance related to email; such as eDiscovery, Archiving with retention policies, litigation.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</si>
  <si>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Responsibilities will include: 	Build native Android applications in Java;	Write native mobile applications using best techniques, design patterns and industry standards;	Deploy Android applications to the Google Play Store;	Participate in the development of mobile application design;	Collaborate with business analyst and mobile UX designer to determine detailed tasks;	Provide required application development and support for mobile apps;	Work with technical leads to determine the system integration design;	Communicate risks and issues to project and technical management teams;	Work with testing team to find and resolve defects;	Work with Project Managers to help determine timelines and project tasks;	Be part of the requirements gathering process;	Work with QA team and developers to diagnose and resolve performance related problems;	Responsible for creating and documenting systems designs and architectures;	Address client concerns and escalate all project issues appropriately and manage them to resolution;	Transition all project artifacts and knowledge to agency staff prior to disengaging from a project;	Perform special projects and initiatives as assigned.</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</si>
  <si>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#242968 For all other applicants, please go to www.nyc.gov/jobs/search and search for Job ID #242968 -or-  If you do not have access to a computer, please mail resume indicating Job ID # to: Department of Information Technology and Telecommunications (DoITT) Recruitment Office ‚€œ 255 Greenwich Street - 9th Floor - New York, NY 10007  SUBMISSION OF A RESUME IS NOT A GUARANTEE THAT YOU WILL RECEIVE AN INTERVIEW APPOINTMENTS ARE SUBJECT TO OVERSIGHT APPROVAL</t>
  </si>
  <si>
    <t>The Fire Department of the City of New York (FDNY) is seeking a full-time Senior IT Architect in the Bureau of Technology and Development Systems.  Reporting directly to the Deputy Director of Applications Development, the successful candidate will:  Provide technical leadership and guidance to the Application Development group for all new FDNY-developed applications.  Design and document the high-level architectural specifications of new applications.  Make and enforce decisions regarding technology, system workflow, database design and interfaces with other internal and external systems.   Develop best practices, strategies and methodologies for solution delivery.  Architect and design new applications from a component, security, workflow and integration standpoint.  Maintain high-level understanding of technologies, procedures and concepts across multiple streams.  Understand the current IT infrastructure deployed within FDNY ‚€œ specifically the Oracle Engineered Systems and Fusion Middleware Stack (including Weblogic, OBIEE, IDM, SOA/BPM and WebCenter Suite).   Bring various initiatives, including mobility and content management, to fruition.   Review future technologies, and create and maintain architectural roadmaps for development teams.   Mentor technical team members.  Serve as escalation point for complex technical project issues.  Manage customer satisfaction by overseeing and leading technical work streams and managing client project expectations via technical consulting team.  Design and present innovative technology implementations to senior management.</t>
  </si>
  <si>
    <t>The Fire Department of the City of New York (FDNY) is seeking a full-time Director of the Data Center and Server Management/ Computer Systems Manager, M-II, to work in the Bureau of Technology Development &amp; Systems (BTDS). Reporting to the Deputy Chief Information Officer, the successful candidate will work closely with other IT leadership, Fire Department clients, other City agency support staff and vendors.  The primary responsibility is to provide for a stable, secure, documented, scalable and responsive systems environment and will also be responsible for ensuring reliable high performance operation of the Agency‚„s IT infrastructure (server farms and network fabric), data warehouse, the network operations center and the efficient and secure operation of the FDNY Data Centers (campus-based and disaster recovery sites). Must interface with the management team within BTDS, and directly manage and mentor staff within the Technical Operations workgroup;  Work as the steward of the infrastructure, systems and data that is generated and used to meet the life critical mission and goals of the Fire Department, this position has a special obligation to the members of the Department to ensure the integrity of all data and to minimize the risks of security exploits of any kind;  Ensure that all key data and hardware components remain physically secured and that physical access is appropriately controlled;  Establish a business plan including a process deployment approach, success criteria, risks management, activities, deliverables, customer satisfaction, resource requirements, resource management and budget for operational execution.</t>
  </si>
  <si>
    <t>The Department of Citywide Administrative Services (DCAS) provides essential administrative support services to all Mayoral and some non-Mayoral City agencies to ensure they fulfill their respective programmatic missions.  DCAS manages and maintains 55 City owned buildings; acquires and disposes a broad range of real estate assets including private leasing of office and warehouse space; administers the entire civil service system for the City to over 280,000 employees; establishes citywide EEO and recruitment and retention policies; manages the City‚„s energy program; engages in citywide purchasing goods and services and manages the City‚„s fleet which includes 28,000 vehicles.    DCAS seeks to hire an Executive Director for Strategic Operations.  The Executive Director is an executive management position reporting directly to the First Deputy Commissioner.  With substantial latitude for the exercise of independent judgment, the Executive Director for Strategic Operations will lead a unit that provides the functions of an in-house management consulting team to improve agency operations and service delivery.  The Executive Director for Strategic Operations will manage a newly created Strategic Operations Unit to assist the Commissioner and First Deputy Commissioner in analyzing the divisions within the agency to develop appropriate metrics and analytics to inform performance management; review internal processes to determine improvements in efficiency and efficacy, assist with change management pursuant to findings and recommendations, and implement new programs and/or policies as needed.   Additionally, the unit would provide project management for specific projects as needed, including intra-agency programs.  The Executive Director for Strategic Operations will be responsible for coordination and completion of multiple and diverse projects within the Unit.  Duties of the Executive Director for Strategic Operations include but are not limited to:  Unit Development o	Create mission statement and guiding principles/governing document for unit. o	Hire and manage personnel of the unit and manage its day to day operations. o	Establish written protocols for regular engagement with all Deputy Commissioners to ensure an excellent customer service relationship; determine needs for support; obtain buy-in for all projects and regular feedback on deliverables. o	Establish working relationships with LOS Deputy Commissioners and staff to collectively develop and implement initiatives   o	Work with Commissioner and First Deputy Commissioner to prioritize initiatives and workload.    Change Management  o	Working closely with Line of Service Deputy Commissioners and staff, manage the Strategic Operations team in: - Analyzing agency operations, including quantitative and qualitative data analysis, evaluating best practices, and the identifying and assessing operational improvement opportunities.  - Documenting current state and developing future state recommendations. - Preparing and delivering informative, well-organized presentations to communicate relevant information to stakeholders, including developing and presenting recommendations, briefing materials and project updates.   - Implementing operational changes, leading discrete projects and tracking projects to completion.  Project Management ‚€ Working closely with Line of Service Deputy Commissioners and staff, manage the Strategic Operations team in oversight of project responsibilities, and ensure efficient progress on implementation. Specific tasks may involve: o	Develop project plans, estimate work effort, oversee and carry out activities, track progress and develop deliverables and implement changes o	Create and use project plans, spreadsheets or other appropriate tools to manage people and tasks and keep such tools up-to-date.  o	Ensure that project work plans and tracking materials are created and revised as appropriate to meet changing needs and requirements and to ensure ongo</t>
  </si>
  <si>
    <t>The New York City Taxi and Limousine Commission (TLC) is the City agency responsible for oversight of for-hire transportation in New York City - yellow taxis, green taxis, all for hire vehicles which range in variety from to local car service to app based dispatch like Uber and Lyft as well as paratransit vehicles and commuter vans.  Combined, these industries transport more than a million passengers per day.  Our role is to ensure that each passenger‚„s riding experience is safe, comfortable and convenient.  The TLC licenses more than 200,000 drivers, vehicles and businesses.    The Deputy Commissioner for Policy oversees a staff of technology, data and research analysts and is tasked with developing and executing many of the agency‚„s priority initiatives and public reporting.  They must be skilled at working with all other unit heads to efficiently plan and coordinate projects relevant to agency operations.  The candidate and his or her staff must stay abreast of new technology and data analysis tools and incorporate them into TLC‚„s operations and policies. The Deputy Commissioner advises the Commissioner on policy issues and represents the agency before the press and City Council and at industry stakeholder and Commission meetings.   NEW YORK CITY RESIDENCY REQUIRED</t>
  </si>
  <si>
    <t>Although not required, the successful applicant will likely have one or more of the following academic or professional experiences: urban planning, transportation policy, public policy, business, law, economics, statistics, environmental studies, or in a related degree program. Master‚„s degree, MBA or J.D. preferred.    Interested candidates should have excellent written and verbal communication skills, effective problem-solving skills, and the ability to prioritize, manage time, and engage in multiple tasks in a fast-paced environment. Candidates should be highly motivated. Preference will be given to candidates with experience serving as a senior leader on the team of a high level Executive.</t>
  </si>
  <si>
    <t>The New York City Department of Sanitation has been steadily expanding its geospatial program into a variety of operational areas. The successful candidate will serve as the GIS, mapping and geospatial data development specialist for the Operations Management Division‚„s Operations Assistance Unit. Responsibilities include map creation (both static and dynamic/ web), geo-data development/ management/ QA and training staff to use ArcGIS desktop software and ArcGIS Online as needed.</t>
  </si>
  <si>
    <t>‚ 2+ years of proven, extensive working experience with Esri‚„s ArcMap and ArcGIS online, including publishing and maintaining feature services. Working experience with Esri‚„s Web AppBuilder. Experience developing and managing data in enterprise geodatabases. Working experience with Esri‚„s ModelBuilder/ building geospatial data processing models. Python 2.7+ Superior written and verbal communication skills.</t>
  </si>
  <si>
    <t>The New York City Law Department's (Law Department) Litigation Support Division is seeking a Claim Specialist to work on-site at a City Agency to ensure that all the discovery needs are addressed. Given the extensive infrastructure and operations of the Agency, it is involved in a significant amount of litigation and claims filed with the Comptroller's office.  The Agency‚„s legal staff provide critical litigation support to the Law Department attorneys representing the City and respond to requests for records.  This position encompasses work of varying degrees of difficulty and responsibility under the supervision of higher level Law Department staff and/or attorneys, as well as other personnel at the City Agency. The Claim Specialist will spend an extended period of time conducting work in front of the computer performing various types of duties, including but not limited to the following:  Learning the Agency's IT systems and document management to assist with document production from an assigned agency.  Assist with responses to Law Department requests, discovery demands, and/or other forms and papers that relate to legal proceedings and transactions.  Obtain, collect, assemble and review records and data.  Assist in reviewing, updating and maintaining physical and electronic files.  Organize relevant agency records to improve the efficiency of records searching and retrieval.  Sign affidavits relating to search results.  Possibility of testimony at examinations before trial and trials.  In connection with these tasks, the Claim Specialist will need to become familiar with the Agency‚„s IT systems in order to effectively retrieve and produce electronically stored information. The Claim Specialist will also need to become familiar with the Agency‚„s records and procedures and will work with Law Department and Agency attorneys and other staff to provide support with those functions.   Some of the physical activities performed and environmental conditions experienced include lifting and carrying large boxes and/or heavy files; climbing stairs; and/or walking in all kinds of weather, sometimes while carrying files.</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</si>
  <si>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‚Å“1‚, ‚Å“2‚ or ‚Å“3‚ above.    College education may be substituted for experience as described in ‚Å“2‚ or ‚Å“3‚ above on the basis that 30 semester credits from an accredited college or university may be substituted for each year of  required experience. However, all candidates must have a four-year high school diploma or its  educational equivalent.</t>
  </si>
  <si>
    <t>‚ Under supervision, with some latitude for independent initiative and decision making, assist the Contracts and Procurement Directors and Agency Chief Contracting Officer (ACCO) for Capital Projects, in all aspects of the procurement process for the Agency‚„s $500 million Capital program. Conduct background checks including reviewing financial data of prospective contractors, consultants and subconsultants.  Prepare Subcontractor Approval documents as required. Prepare questionnaires and updates, issue and track requirements for compliance with Local Law 1, issue Requests for Proposals or Invitations for Bids and conduct and attend review panels. Prepare documents for registration with Comptroller‚„s Office. Utilize VENDEX for annual vendor performance evaluations as required. Research and prepare complex tabulation sheets, work orders, change orders, award letters and other correspondence. Prepare written reports and contract summaries by collecting and summarizing information and trends. Process registrations through the City‚„s Financial Management System (FMS) and the Automated Procurement Tracking (APT) system.  Review contract change orders and overruns, and work with project management staff to facilitate processing. Coordinate all aspects of change order processing through Comptroller registration, including but not limited to tasks in APT and FMS. Create and maintain accurate records. Serve as a liaison with the Mayor‚„s Office of Contract Services, the NYC Comptroller‚„s Office and other oversight agencies as necessary, and assist the Division Directors, as well as the ACCO, with additional tasks and duties.</t>
  </si>
  <si>
    <t>1. Bachelor‚„s degree plus one year of satisfactory experience in a professional, technical or administrative capacity in contract management/procurement or construction management. 2. Excellent writing, interpersonal, customer service and communication skills. 3. Ability to handle multiple projects in a fast-paced environment, prioritize among competing needs and respond quickly to requests for information. 4. Excellent computer and organizational skills; proficiency in Microsoft Word, Excel and Access. 5. Experience with the FMS, APT, Procurement Policy Board Rules, VENDEX and/or the procurement process in government.</t>
  </si>
  <si>
    <t>Candidates must have strong supervisory and managerial experience; experience with the operation, design and construction of the City‚„s Infrastructure systems; and knowledge of up-to-date engineering methods. Candidate should possess excellent verbal and written communication skills.</t>
  </si>
  <si>
    <t>The New York City Department of Health and Mental Hygiene (DOHMH), a recognized leader and innovator in public health and mental hygiene services nationally and internationally, seeks a dynamic junior level Data Analyst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The Budget Analyst, under the Accountant Civil Service Title, will be responsible for extensive analytical, interpersonal and problem-solving skills. Applicant will be responsible for the following duties:   --Assist in maintaining the Division's Personnel Services and Other than Personnel Services budgets.   --Assist in updating of internal budgeting systems and monitoring spending.   --Review budgets and budget modifications submitted by programs.   --Make recommendations to the program representative for changes and corrections of errors.   --Review statistical budgetary data submitted by contract agencies.   --Prepare fiscal summary reports and analyses.   --Research the programmatic implications of proposed policies;  identify impact of contracts.   --Assist in the development and implementation of new policies and procedures.</t>
  </si>
  <si>
    <t>Only candidates who are permanent in the Administrative Engineer title, or those who can provide proof of successful registration for the March 2016 Open Competitive or Promotional Exam may apply. Failure to do so will result in your disqualification.   Under the direction of the Senior Project Executive of Integrated Projects, the selected candidate will serve as Project Executive. Responsible for overseeing the expeditious delivery of selected projects, which may include: pedestrian bridges, steps street, retaining walls, and roadways from initiation, through design and construction completion, and including: planning, risk analysis, permits and acquisition. S/he will conduct progress meetings with Program Administration, Design, Construction, client agencies‚„ key personnel and other stake holders associated with these projects; ensure timely resolution of problems arising during planning, design, and construction of executive projects; as well as completion of such projects on time, and within budget. Candidates must be able to represent A/C at meetings with City, State and Federal agencies; produce periodic executive briefing reports and presentation; ability to manage and train staff to carry out all areas of Design and Construction functions; and to have an understanding of FHWA, FTA, NYSDOT regulations, standards and procedures.</t>
  </si>
  <si>
    <t>Candidates must have strong supervisory and managerial experience; experience with the operation, design and construction of the City‚„s Infrastructure systems; and knowledge of up-to-date engineering methods. Candidates should possess excellent verbal and written communication skills.</t>
  </si>
  <si>
    <t>NYC Department of Sanitation (DSNY) is the world‚„s largest sanitation department, collecting residential and institutional garbage and recyclables daily; in addition to clearing litter, snow, and ice from miles of city streets.  The Bureau of Facilities Planning and Engineering provides engineering support services to DSNY‚„s operating bureaus in implementing projects of varying scope, pertaining to new garages and rehabilitation of existing garages, salt storage buildings, and other facilities under DSNY‚„s jurisdiction.  With broad scope for the exercise of independent initiative and judgment, the selected candidate will serve as Project Manager performing, among others, the following tasks:    Monitor, track progress, and facilitate the implementation of various projects during all phases from scope development to construction completion;   Identify, follow up, and resolve critical issues while maintaining accurate updates on the assigned projects in the bureau‚„s database, throughout the project life cycle;  Follow up on all issues, concerning the projects along with providing necessary oversight in term of implementing the projects within allocated budget and projected schedule; Coordinate the procurement process of Design, CM, and Construction contracts; Participate in or conduct meetings with other DSNY Bureaus and/or DDC regarding assigned projects and draft related written material.</t>
  </si>
  <si>
    <t>The Assistant Corporation Counsel will work in the Office of the Counsel to the Mayor to primarily manage the processing of requests under the Freedom of Information Law (FOIL) and assure compliance with conflict of interest rules. The Office of the Counsel to the Mayor provides legal advice to the Mayor and City Hall staff and manages legal and other policy initiatives on inequality at the direction of the Mayor, including universal broadband access, green jobs and Fire Department diversity. Through work with others in the Office, City Hall staff and City agencies, the Assistant Corporation Counsel will further the administration‚„s commitment to effective government.  Responsibilities of the Assistant Corporation Counsel in this position would include:  - Coordinating with City Hall staff concerning FOIL and document retention requests;  - Reviewing potentially responsive documents to FOIL requests, in some cases utilizing specialized document review software;  - Administering and further developing as necessary the Offices system for tracking FOIL requests;  - Producing weekly updates on FOIL processing;  - In coordination with other staff, ensuring effective communication with FOIL requestors;  - Educating City Hall staff and staff at other agencies about the requirements of FOIL;  - Assuring compliance with Chapter 68 of the Charter and the rules of the Conflict of Interest Board.</t>
  </si>
  <si>
    <t>The Neighborhood Development Division (NDD) is seeking a Senior Program Manager of Business Improvement District Development. The Manager will be responsible for managing the BID formation and expansion program citywide, which involves managing numerous projects at various stages and helping to guide SBS policy on BID development. The Manager will also represent the Mayor on the board of directors for existing BIDs and support the BID team in other program oversight responsibilities.  The BID Development Senior Program Manager will: Manage ongoing formation efforts of new BIDs and expansion of existing BIDs citywide, which range from 15-25 active projects at any time;Guide community groups through the planning, outreach, legislative and start-up phases of BID formation and expansion;Co-author and edit documents throughout the process, including environmental impact analyses, district plans, district maps, assessment analysis, marketing collateral, process manuals, and public presentations;Compile, edit, and publish the updated BID Formation Guide, an SBS manual for the BID formation process;Produce templates, guides, and collateral that inform partner organizations and the public about BID formation;Manage all data and records involved in the BID formation and expansion process and provide regular updates to the BID team and NDD senior staff;Make frequent public presentations to external stakeholder groups, which include community boards, merchant associations, NYC Council Members or committees, other elected officials, visiting delegations, the general public, or any other local stakeholders interested in forming a BID or in learning about BIDs in NYC;Develop productive working relationships and coordinate closely with external City agencies and elected officials to keep all parties informed of projects and keep to strict legislative timelines and requirements;Research and develop best practices related to BID formation and expansion;Represent the Mayor on numerous boards of directors of existing BIDs in NYC commercial districts, which involves supporting BIDs with navigating government and capacity building while ensuring compliance with non-profit law, the organization‚„s governance standards, and SBS policy; andSupport other NDD program areas throughout the year as needed, including reviewing grant applications for the Avenue NYC or Neighborhood Challenge Grant Programs, managing some contracts of NYC Council grants, and providing support to interagency neighborhood planning initiatives.</t>
  </si>
  <si>
    <t>‚Exceptional public speaking, writing and proofreading skills.Demonstrated ability to meet deadlines and manage multiple projects in a timely manner.Experience effectively coordinating with external organizations and diverse constituencies.Demonstrated ability to engage and lead diverse groups with unique dynamics and challenges.Experience or demonstrated interested in Business Improvement Districts.  Preferred SkillsExcellent research, analytical, and facilitation skills. Experience writing or editing legal or planning documents.Familiarity with non-profit law and legislative processes.Thorough knowledge of New York City government and community-based planning, organizing, and neighborhood development issues.Successful experience working with and engaging neighborhood organizations and local small business communities.Experience in project and contract management.Fluency or proficiency in a foreign language strongly preferred, including Spanish, Mandarin, Cantonese, Korean, Arabic, Russian, or Bengali.Proficiency in GIS, Adobe Creative Suite, and Microsoft Office applications, including Excel and PowerPoint. Candidates with Masters Degrees in urban planning, urban design/architecture, public administration, or business administration with a focus on community or economic development strongly preferred. A minimum 2 years of experience in community planning/development/organizing is strongly preferred.</t>
  </si>
  <si>
    <t>A valid New York State driver‚„s license.   Strong background in structural engineering principles / application as they relate to the rehabilitation of existing and construction of new buildings. Excellent communication, organization and writing skills. Demonstrated ability/potential to work effectively and motivate project teams in supporting roles.</t>
  </si>
  <si>
    <t>The Department of Design and Construction, seeks a Safety Investigator to work with the Build it Back (BIB) Program. The Safety Investigator, reporting directly to the Lead Safety Investigator, is directly responsible for all aspects of the DDCs safety-related construction quality assurance programs. The selected candidate‚„s responsibilities include facilitating, implementing, managing and enforcing all aspects of DDC construction safety programs consistent with local, state and federal codes, specifically OSHA, DOT, DOB and MUTCD. S/he will conduct health and safety audits/investigations of Build It Back project job sites to identify unsafe work conditions that could affect workers or the public; provide guidance to program unit project managers and other staff on health and safety issues; participate in training programs; issue reports documenting field findings; respond to emergencies and conduct investigations.   *This is a grant-funded position that may only have tenure of up to eighteen months.</t>
  </si>
  <si>
    <t>The Neighborhood Development Division (NDD) is seeking a Program Manager of Policy &amp; Communications for the Business Improvement District Program. The Program Manager (PM) will be responsible for working with the SBS BID Team and individual BIDs to assist with the development and implementation of programs and services that enhance their commercial districts. The PM will assist with the implementation of programs, policies and procedures that build the capacity of these organizations and ensure they are in compliance with contractual and legal obligations set forth through SBS policy, municipal &amp; state legislation and not-for- profit law. Additionally, the PM will assist in efforts to form or expand BIDs throughout New York City.  The BID Program Manager of Policy &amp; Communications will: Support the BID team in all aspects of managing the BID program, including BID contract oversight, policy development, capacity building, formation and program communications;Assist in creating and implementing tools that gather data on BID performance, compliance and capacity;Collect and analyze key BID documents (insurance, budgets, bylaws, etc.) and track compliance;Assist in development and implementation of new communications tools and informational collateral that promotes recognition of the BID program;Serve as a resource for BIDs on best practices, compliance, BID legislative procedures, and other relevant topics;Design and coordinate BID-focused capacity building programs;Assist with the coordination of internal capacity-building and training for SBS BID Board Representatives;Facilitate conversations with BIDs and City agencies on a range of complex issues &amp; projects that impact commercial corridors;Assist with ongoing BID formation efforts by serving as a representative of SBS at BID formation steering committee meetings, and by providing technical assistance to local organizations interested in BID formation;Represent the Mayor on numerous boards of directors of existing BIDs in NYC commercial districts, which involves supporting BIDs with navigating government and capacity building while ensuring compliance with non-profit law, the organization‚„s governance standards, and SBS policy; andSupport other NDD program areas throughout the year as needed, including reviewing grant applications for the Avenue NYC or Neighborhood Challenge Grant Programs, managing contracts of NYC Council grants, and providing support to interagency neighborhood planning initiatives.</t>
  </si>
  <si>
    <t>Required SkillsExceptional organizational, project management and leadership skills.Demonstrated ability to meet deadlines and manage multiple projects in a timely manner.Exceptional public speaking, writing and proofreading skills.Strong work ethic, attention to detail, and a desire to improve the effectiveness and quality of services delivered to commercial districts and communities in the City of New York.   Preferred Skills:Ability to organize and drive projects to timely completion ‚€œ through coalition and consensus building.Outstanding presentation, writing, and communications skills. Experience or demonstrated interest in Business Improvement Districts. Experience effectively coordinating with external organizations.Experience planning, implementing, and managing projects involving diverse stakeholders.Familiarity with non-profit law.Fluency or proficiency in a foreign language strongly preferred, including Spanish, Mandarin, Cantonese, Korean, Arabic, Russian, or Bengali.Strong interpersonal skills.Outstanding analytic, problem-solving, and creative thinking abilities.Successful experience working with and engaging neighborhood organizations and local small business communities.Excellent MS Word, Excel, PowerPoint, Access, and Outlook skills. GIS skills strongly encouraged.Candidates with degrees in urban planning, urban design/architecture, public administration, or communications with a focus on community or economic development strongly preferred.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</si>
  <si>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(BWS) seeks to  hire  a City Research Scientist (CRS) Level I for a position within the Environmental, Health and Safety (EHS) Directorate reporting to the EHS Core Services Section Chief. The selected candidate will serve as an EHS Compliance Specialist within the Program Development Group. The Program Development Group is responsible for the development and management of EHS Programs for the Bureau. The Program Development Group is a part of the EHS Core Services which is responsible for supporting EHS programs and initiatives for over 900 employees and 200 facilities throughout its 2,000+ square mile watershed as well as several facilities located within New York City.  	 The selected candidate will be responsible for supporting the Bureau‚„s on-going compliance with various EHS requirements and initiatives.  Under direction, the EHS Compliance Specialist will be expected to interpret and apply EHS technical knowledge and expertise needed to effectively provide guidance regarding all applicable EHS regulations in compliance with federal, state, local and DEP rules and regulations. Effective research of complex technical EHS assignments is a core function of this role. 	 This position requires routine review of proposed and final federal, state, and local regulations which may impact the Bureau. The selected candidate will be required to review EHS-related proposed regulations and legislative initiatives, solicit comments from other subject matter experts within the bureau, develop comments on those proposals, including relevant data, for submission to the regulatory agencies, and tracking completion of due dates. The preferred candidate will also be responsible for analyzing key EHS performance indicators to identify trends, root causes, best management practices and areas for all EHS program improvements. Working with the members of the Program Development Group and under the direction of the Section Chief, the selected candidate will be required to develop and support implementation plans applicable to the Bureau as well as propose changes to existing EHS programs to improve performance. 	 Although reporting to the Valhalla, NY location, frequent travel throughout the 2,000+ square mile watershed will be required (both East and West of the Hudson River), Yonkers, the Bronx, as well as routine travel into Queens. It would be preferred if the selected candidate possess a Motor Vehicle License valid in the State of New York and maintains this valid License for the duration of employment.</t>
  </si>
  <si>
    <t>‚ Strong administrative and management skills.  Subject matter expertise in at least one and preferably a number of the following areas: health,   mental health, substance use disorders, vocational rehabilitation, case management.    Experience working with underserved populations such as substance users, veterans,   homeless individuals, ex-offenders and LGBTQI.  Experience designing and implementing policies and programs that increase self-sufficiency,      employability and wellness of clients with disabilities.       Experience working with contracted human services programs  Ability to work across agency and City organizational lines within multidisciplinary initiatives  Excellent writing and presentation skills</t>
  </si>
  <si>
    <t>The Neighborhood Development Division (NDD) is seeking a Program Manager of Data &amp; Development for the Business Improvement District Program. The Program Manager (PM) will be responsible for providing data support to the BID program for the city‚„s network of 72 BIDs and assisting with BID formation and expansion citywide. On the program side, this includes playing key roles in collecting and analyzing impact data, preparation of annual assessment billing, and making recommendations to improve processes and policies. On the development side, this involves working on numerous projects at various stages across the city, and helping to develop models and organize data for communities in various stages of BID formation or expansion. The PM will also represent the Mayor on the board of directors for existing BIDs and support the BID team in other program oversight responsibilities.  The BID Program Manager of Data &amp; Development will: Identify and develop innovative methods to collect data from BIDs more effectively and efficiently;Assist with and develop improved mechanisms for the BID billing process, which funnels more than $100 million in assessment dollars annually into neighborhoods through BIDs;Collect and analyze data to help produce the BID Trends Report, which aggregates impact data from all 72 BIDs annually;Support the BID development team in the formation of new BIDs and expansion of existing BIDs citywide, which range from 15-25 active projects at any time;Manage mapping for existing BIDs and those in formation through GIS;Develop assessment-based financial models in Excel using Department of Finance data;Co-author documents throughout the process, including environmental impact analyses, district plans, district maps, assessment analysis, marketing collateral, process manuals, and public presentations;Produce templates, guides, and collateral that inform partner organizations and the public about BID formation;Maintain data and records involved in the BID formation and expansion process and provide regular updates to the BID team and NDD senior staff;Represent the Mayor on numerous boards of directors of existing BIDs in NYC commercial districts, which involves supporting BIDs with navigating government and capacity building while ensuring compliance with non-profit law, the organization‚„s governance standards, and SBS policy; andSupport other NDD program areas throughout the year as needed, including reviewing grant applications for the Avenue NYC or Neighborhood Challenge Grant Programs, managing contracts of NYC Council grants, and providing support to interagency neighborhood planning initiatives.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</si>
  <si>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In the Green Infrastructure Unit of the NYC Department of Transportation (DOT), under direct supervision, the applicant will perform elementary level project management work in the office or field and receive training of moderate difficulty in engineering techniques to manage stormwater runoff in the right-of-way.    The applicant must be able to analyze the overall impact of green infrastructure and any positive and negative implications it may have on street function and public safety. Green infrastructure practices may include right-of-way rain gardens, stormwater greenstreets, permeable pavements and other practices. The applicant will review and comment on Green infrastructure projects submitted by DEP, DPR, DDC, EDC, and their consultants in multiple phases. The applicant will represent DOT interests on design reviews and meetings. The applicant will be expected to conduct site visits as needed.   In this position the selected candidate will assist the Geometric Design unit‚„s review - focusing on traffic safety standards concerns related to siting green infrastructure. The duties will include reviewing drawings according to DOT‚„s right-of-way rain garden siting criteria and ensuring compliance with NYC Highway Rules, AASHTO guidelines, MUTCD standards and ADA guidelines. This position serves as the primary coordinator for the Geometric Design (GD) unit for green infrastructure projects. The applicant will also maintain and update drawings and records accordingly. Expertise in AutoCAD is required; knowledge of ArcGIS, MS Office Suite, MS Project and Adobe Creative Suite preferable. This position will be located at both 55 Water Street in Manhattan and 28-11 Queens Plaza North in Long Island City, Queens.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</si>
  <si>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In the Green Infrastructure Unit of the NYC Department of Transportation (DOT), under direct supervision, the applicant will perform elementary level project management work in the office or field and receive training of moderate difficulty in engineering techniques to manage stormwater runoff in the right-of-way.    The applicant must be able to analyze the overall impact of green infrastructure and any positive and negative implications it may have on street function and public safety. Green infrastructure practices may include right-of-way rain gardens, stormwater greenstreets, permeable pavements and other practices. The applicant will review and comment on Green infrastructure projects submitted by DEP, DPR, DDC, EDC, and their consultants in multiple phases. The applicant will represent DOT interests on design reviews and meetings. The applicant will be expected to conduct site visits as needed.   In this position, the selected candidate will assist the Pedestrian Projects Group - focusing on reviewing drawings according to DOT‚„s right-of-way bioswale siting criteria and evaluate the impact of green infrastructure installations may have on the safety of pedestrians, cyclists and vehicles. This application will be required to update the DOT right-of-way bioswale siting criteria as needed. This position serves as the primary coordinator for the Pedestrian Projects Group (PPG) unit for green infrastructure projects. Expertise in AutoCAD and ArcGIS is required; knowledge of MS Office Suite, MS Project and Adobe Creative Suite preferable. This position will be located at 55 Water Street in Manhattan.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</si>
  <si>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</si>
  <si>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Fire Department of the City of New York (FDNY) is seeking a full-time Computer Aided Dispatch (CAD) System Deputy Director in the Bureau of Technology and Development Systems.  Reporting directly to the Director of CAD Programming, the successful candidate will:  Oversee, with the help from other project managers and system managers, projects that provide service to dispatchers, field members, and executive managers, including updates to infrastructure, software, communications networks, specialty devices, and system servers; and coordination with system users, other IT teams, and other agencies.  Manage day-to-day operations and on-going modernization of the two CAD systems‚„ hardware and software.   Be responsible for the budget projections, tracking invoices, defending contract proposals, evaluating vendor submissions, and coordinating with Office of Management and Budget and the Comptroller's office.   Update upper management through status reports and status meetings.   Design and execute solutions to issues that arise during the implementation of projects related to CAD.   Where necessary, prepare estimates and specifications for funding; escalate problems in a timely manner; and ensure the production and archiving of as-built documentation.</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</si>
  <si>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work on a variety of complex and sensitive investigations involving allegations of corruption and fraud in New York City government.  The candidate will, among other things, lead and develop investigations, conduct interviews, draft official reports, and identify corruption vulnerabilities in agencies overseen by this Inspector General‚„s Office.</t>
  </si>
  <si>
    <t>‚ J.D. degree or equivalent. A minimum of three years‚„ legal experience, preferably with an emphasis in litigation or investigations.    Excellent writing skills. Ability to operate independently and with minimal supervision. Excellent interpersonal skills, with ability to communicate effectively with a variety of personnel at DOI, other law enforcement agencies, and officials at City agencies.  Interest in being trained and certified as a New York State Peace Officer is a plus.   Familiarity with New York City government is a plus.</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</si>
  <si>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candidate selected for this position will be responsible for examining and analyzing a range of documents of assigned agencies; conducting programmatic and financial reviews and audits; conducting interviews with personnel of assigned agencies/contractors; preparing reports and testimony; and testifying at hearings and court proceedings. The candidate may serve on a rotating basis provide rotating coverage for the on-call Complaints system. The candidate may be required to work with other investigative units and prosecutorial agencies and provide support to other units within the IG‚„s office.</t>
  </si>
  <si>
    <t>1. A baccalaureate degree from an accredited college; or  2. A four year high school diploma or its equivalent and an associate‚„s degree from    an accredited college (or two years of coursework from an accredited baccalaureate    program); and two years of satisfactory full-time experience in the field of investigation,     auditing, law enforcement, security, inspection, or in a related field; or 3. Education and/or experience equivalent to ‚Å“1‚ or ‚Å“2‚ above;  In addition, all candidates must possess a valid New York State Driver‚„s License.</t>
  </si>
  <si>
    <t>The New York City Department of Sanitation‚„s Operation Management Division is searching for curious, talented individuals who are interested in answering operations related questions posed by the largest municipally operated waste management organization in the world. The Data Scientist will be asked to accomplish this by applying advance programming and analytical techniques to derive new insight from existing datasets, large and small, structured and unstructured.  Under supervision but with significant latitude for independent judgement, the Data Scientist will provide critical support for various projects and initiatives.  The Data Scientist will also be provided the flexibility to experiment with his or her own ideas for improving operational insight and awareness through a data driven approach.  A portion of the work is expected to revolve around the analysis of the nearly 25,000 GPS data points generated by DSNY‚„s fleet every minute but several other areas of analysis will be explored as well.</t>
  </si>
  <si>
    <t>‚ Exceptional writing and verbal communications skills; ability to clearly report on complex data wrangling and analysis procedures and results Demonstrated ability to process and parse large datasets to extract insight from them Demonstrated proficiency using Python (specifically) for data wrangling tasks ranging from basic to complex Exceptional ability to work with unstructured data Clear understanding of the concept of reproducible research and experience producing it Extensive experience with Python packages including NumPy, Pandas and GeoPandas Ability to programmatically employ basic statistical analysis including simple and multiple linear regression and clustering analyses Demonstrated working knowledge of SQL Demonstrated proficiency in producing data visualizations that simply convey complex ideas using one or a number of Python viz packages including but not limited to Matplotlib, Seaborn, ggplot, Bokeh, etc. Experience visualizing, manipulating and analyzing geospatial data using advanced GIS tools, including Esri‚„s ArcGIS (10x), ArcGIS Pro and ArcGIS Online and CartoDB Experience with Hadoop/ Pig/ Hive/ Spark/ Impala Demonstrated curiosity, desire and ability to cut to the nature if problems by asking the right questions Desire and ability to work in vibrant, energetic environment under a non-vertical management structure.</t>
  </si>
  <si>
    <t>The nation's leading local health department seeks a Product Manager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--Specifically, the Product Manager will obtain expert level knowledge about various system applications for Department of Health and Mental Hygiene.   --Obtain expert level technical knowledge of several existing system applications, including system architecture, database schema, application specific web services and integration points with external systems.   --Troubleshoot issues regarding the interfaces and connectivity to other applications or databases in a timely manner.   --Communicate problem and solution to users; Learn how to configure application features and understand which portions of the application can be customized onsite through configuration files or other settings, and which requests must be referred to the vendor for a core product change.   --Manage the development and testing of enhancements by 1) personally make the change using the application administration tools; or 2) submit the request to our internal development group for programming and manage the development cycle; 3) Assist and work with counterparts in DoITT and other city agencies on addressing issues and implementing future enhancements or 4) submit the request to application vendor and manage the coordination with the vendor's technical resources.   --Manage the testing and deployment of new core product releases from the application vendor.   --Follow change control processes for version control, testing and deploying configuration changes.   --Be responsible for managing the release build process, including bug resolution and determining the features to be included in each build.  --Support and maintain the multiple application environments (Development.  --Quality Assurance, Staging and Production) required for software fixes and new features to be developed, tested and approved for use in the production system.   --Be the primary point of contact for user configuration and feature requests.  --Be responsible for reviewing, analyzing, and evaluating end-user support requests; ƒ€š‚ Be responsible for maintaining the technical integrity of the system.  --Coordinate user training for new features.   --Conduct regular status meetings with internal clients and the vendor.   --Assure proper articulation and reporting of activities to stakeholders and executive management; Build reports for senior management as needed.  --Experience with commercial of the shelf products (COTS) that have form and workflow builders.   --Experience in software development life cycle and application development.  --Fixing issues in a timely manner; Proficient with building forms and workflows.</t>
  </si>
  <si>
    <t>‚	3+ years of experience with installation, administration of MS Dynamics CRM.	3+ years of experience with installation, administration of MS SharePoint.	5+ Years of experience with SQL server database writing SSIS, SSRS.	2+ years of experience with installation, administration of ADX studios.	4+ year of development experience creating custom entities and associated forms and views in MS Dynamics CRM 4.0/2011/2013.</t>
  </si>
  <si>
    <t>The Office of Citywide Procurement (OCP) is working on a number of projects collectively referred to as E-Procurement that are intended to modernize the City‚„s legacy procurement systems and operations.  Additionally, OCP largely relies on manual processing or outdated applications to do its work.  This results in limited capabilities for tracking and reporting, analytics, searching, requisitioning, contract management, etc. for both Citywide and internal DCAS agency. The overall goal is for DCAS IT to support OCP in its efforts to standardize and improve performance, collect better data, reporting and analytics while reducing costs through improved services. In order to achieve the stated goals, the Business Analyst Techno-Functional will conduct complex and  detailed technical and functional requirements gathering, review, analysis and documentation. The Business Analyst Techno-Functional will work in conjunction with procurement operations and be in charge of documenting procurement methods, collecting technical system requirements, and reviewing technical requirements to align with SDLC and SaaS environments. The purpose of these tasks includes but is not limited to: identifying gaps, issues, lack of either functional or technical processes in the preparation of the E-Procurement platform.  The analyst will also advise on both technical and functional improvement opportunities for the replacement of a mainframe application to new system with multiple interfaces and environments.   Responsibilities  Under supervision, with latitude for independent judgment, the Business Analyst Techno-Functional Procurement Analyst will: 	Assist in requirements gathering, definition, mapping, and analysis from main frame application for comprehensive report on findings with recommendations for process improvement and E-procurement efforts.  	Assist with data mining and model development, developing modeling and data mining technique, and assisted on technical computer programming and requirements definition.  	Review procurement data, methods, requirement from various agencies, and making appropriate recommendations for data consolidation, mapping, standardization, automation, and optimization.  	Develop subject matter knowledge of E-Procurement functionalities for all of DCAS services and in the procurement of goods and services.	Elicit, document and validate requirements from the vendor, inter-agency, and/or agency-specific requirements, and translating those requirements into solution designs requirements specifications. 	Compiling and developing project documentation and templates for standard procurements, solicitations, contracts and all E-Procurement efforts.	Compile existing content, training materials, system inventory, interfaces, testing artifacts, and standard templates; perform needs analysis; draft new materials where needed; test new materials/templates for usability; and publish and maintain all tools, templates, and documents. 	Act as liaison and providing assistance, guidance and support to the Sr. Director and Executive Director for DCAS IT, MOCS, DOITT E-procurement related projects, including telephone discussions and meetings to review and follow-up on individual submissions and/or related procurement issues; and maintaining appropriate records and reports;	Develop subject matter expertise throughout the project, including anticipated changes in workflow and business rules driven by MOCS/DCAS policy changes, NYC Council local law changes, NYC administration and agency policy changes, and changes by other regulatory bodies;	Perform special projects and analyses as assigned such as current state of the procurement methods in relation to current application systems vs. future state of the procurement methods and systems. 	Utilize and develop proficiency with the office‚„s spend analytics tools to develop and conduct complex analyses of Citywide financial/spend data. These ana</t>
  </si>
  <si>
    <t>‚	Solid understanding of the Software Development Life-Cycle (SDLC).	Strong communication (written and oral) and interpersonal 	Working knowledge of Microsoft Project Server.	Working knowledge of SharePoint 2010.	Familiarity with Visual Studio Team Foundation Server (TFS).	Basic understanding of Agile development and SCRUM Framework.	Minimum four years of Project Management experience.</t>
  </si>
  <si>
    <t>The Fire Department of the City of New York (FDNY) is seeking a full-time Radio Repair Mechanic in the Bureau of Technology and Development Systems.  Reporting directly to the Director of Radio Services, the successful candidate will:  Install, repair, align, maintain, service and/or tune the following: radio, radar, microwave, multiplex, television and electronic apparatus and appurtenances of the City‚„s communication systems; land mobile and marine radio receivers and transmitters, including analog and digital UHF and VHF equipment; radio power systems; radio antenna systems; miniature radio receivers and transmitters; audio amplifiers and public address systems including related telephone intercom, program timer and/or clock systems; television cameras, closed circuit cameras, receivers and antennas; radar systems; electronic test equipment; multiplex equipment; digital sound recorders; magnetic tape recorders; and other electronic devices.   Locate and isolate defects in electronic equipment, then repair, replace and troubleshoot defective parts.  Install electronic units and associated electrical elements, including the mounting of radios in vehicles and apparatus.   Keep records and make reports.   Special working conditions: Radio Repair Mechanics may be required to work various and/or rotating shifts including nights, weekends and holidays.</t>
  </si>
  <si>
    <t>The Radio Repair Mechanic must have:  Selective Certification for Federal Communications Commission (FCC) General Radio Telephone Operator‚„s License, with radar endorsement. [Note: If, at the time of appointment, you have a Federal Communications Commission (FCC) General Radio Telephone Operator‚„s License, with radar endorsement, you may be considered for appointment to positions requiring this license through a process called Selective Certification.  If you qualify for Selective Certification, you may be given preferred consideration for positions requiring this license. This license must be maintained for the duration of your employment.  Knowledge of computers, including radio programming software and Microsoft Office.   A motor vehicle license.</t>
  </si>
  <si>
    <t>GRANT FUNDED  OFFICE OF CHIEF MEDICAL EXAMINER CITYWIDE JOB VACANCY NOTICE  Civil Service Title:  Criminalist			 Level:  IB Title Code No:  21849			 Salary: $49,796 Office Title:  Forensic Logistics Specialist				 Work Location: Various Division/Work Unit:  Forensic Operations			 Number of Positions: 1 Hours/Shift:  Thirty-five hours per week; scheduled five days out of a seven day work week including evening, nights, weekends, as needed.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Forensic Logistics Specialist is responsible for maintaining UASI funded equipment, systems and capabilities.  The Forensic Logistics Specialist plays an integral role in ensuring the Agency‚„s capacity to fulfill its mandate in the event of a disaster by making certain that all Medical Examiner Special Operations Response Team (MESORT) forensic investigative equipment assets are ready to deploy and are fully operational in the event of a disaster.  The selected candidate also assists in training staff on how to use this equipment in the field. Lastly, this staff manages the property records in the Citywide GTS system to maintain compliance with State and Federal Grant Guidance.  The Forensic Logistics Specialist will be responsible for a wide range of activities, including, but not limited to, the following:	Provides  logistics support for all forensic-disaster response equipment	Maintains competence in operation of all Forensic Investigative Equipment ensuring the useful life of all equipment is maximized.	Trains the Regional MESORT and first responders on the functionality of Forensic Investigative Equipment.	Responsible for transporting, mobilization and demobilization of forensic equipment to and from trainings, drills, incident responses and maintenance appointments.	Keeps all equipment, tools and vehicles clean, functioning, and safeguarded in appropriate locations and ready for immediate deployment.	Responsible to spec out new equipment and process paperwork throughout the entire procurement process. 	Maintains all forensic investigative equipment to include overseeing contractors and vendors performing services on equipment.  	Maintains ETS / GTS equipment tracking software to manage and maintain logistics inventory.	In accordance with Federal grant guidance the Forensic Logistics Specialist performs regular physical inspection / inventory of all Forensic Investigative Equipment.	Is available for 24/7 emergency response to incidents involving, or with the potential for, mass fatalities	Maintains supply chain and assist with deployment of assets during an emergency.</t>
  </si>
  <si>
    <t>SPECIAL NOTE  1.	Selected candidates will be required to provide a DNA sample by swabbing. 2.	CDL license preferred Class A.  3.	Hazmat knowledge preferred  4.	Must possess a valid Driver‚„s license and have ability to drive in all weather and traffic conditions. 5.	This position has been identified as ‚Å“essential.‚ During emergency events, ‚Å“essential‚ positions may require 24-hour availability</t>
  </si>
  <si>
    <t>Driver‚„s license valid in the state of New York.</t>
  </si>
  <si>
    <t>DEFO is responsible for encouraging a competitive and diverse New York City business environment by promoting the growth and success of minority-owned, women-owned, and other small businesses looking to grow through government contracting. New York City‚„s Minority- and Women-owned Business Enterprise (M/WBE) program is designed to help these historically underserved groups become more competitive and ensure their meaningful participation in the government procurement process. DEFO also manages a federally-funded Procurement Technical Assistance Center (PTAC).  Vendor Services Unit The Vendor Services Unit within DEFO offers free assistance to small businesses in New York City connecting them to government contract opportunities by helping them become a government contractor, find the right opportunity, compete and perform on a contract.  These services are provides through classroom training and one-on-one assistance to a portfolio of over 3,000 businesses.  SBS is seeking a Procurement Technical Assistance Center (PTAC) Director of Vendor Services to lead a team of Vendor Service Representatives (VSRS) managing a portfolio of small businesses looking to sell their products and services to government. Under the direction of the Executive Director of Vendor Services, the Director will manage the be responsible for ensuring customers receive the right and highest quality of service.  Specific responsibilities include: The Director together with the VSRs will advise clients on the registration and certification processes needed to do business with government  Ensure clients are directed to the best sources of contracting opportunities and matched them to the right opportunities across the Business Solution Centers and within DEFO Manage the PTAC contract including the production of annual performance targets, tracking the progress against the performance targets Work with SBS‚„ Fiscal Department to manage PTAC audits and financial reports and submit quarterly progress reports to the Department of Defense (DOD), Defense Contract Management Agency (DCMA) and Association of Procurement Technical Assistance Centers (APTAC)Oversee the education and training of businesses courses include Selling to Government and other procurement related courses.Develop and manage the operation procedures including scripts and training materials to conduct training for consistent service deliveryOther duties as assigned</t>
  </si>
  <si>
    <t>‚Experience working in a customer service team, at least 2 in a team leader positionExcellent organizational skills with the outstanding aptitude to multitask and quickly resolve issues Strong attention to operational details and the ability to document step-by-step processes Excellent communication and interpersonal skills are critical to the succeeding at this position. Solid knowledge of government procurement processes highly desirable but not requiredA high ability with MS Word, Excel, PowerPoint, Visio, Project and Outlook with the ability to deliver flow charts, process flows and create presentationsMust be able to work both independently and collaboratively in a team environment Exceptional writing skills</t>
  </si>
  <si>
    <t>The New York City Department of Citywide Administrative Services (DCAS), Office of Citywide Procurement (OCP) seeks to hire a Procurement Analyst L1 within the Citywide Procurement Operations unit.    OCP solicits, awards, and manages a portfolio of citywide goods and services requirements contracts for City agency use and also procures DCAS-specific goods, construction and other services in support of its own operations. OCP is also charged with quality control for all purchases, inspecting and authorizing receipt of goods purchased by the City, as well as operating and maintaining a Central Storehouse, storing and delivering essential goods and related logistical services to City agencies and playing a key supporting role in emergency preparation and response. In addition, OCP manages the sale of City agencies' surplus assets through online public auction services and facilitates reallocation and inter-agency transfer of usable assets.  The prospective candidate will be an experienced buyer who will prepare, conduct, and administer solicitations for select goods. The prospective candidate will be responsible for administering all aspects of Competitive Sealed Bids (CSB) and/or Requests for Proposals (RFP), including conducting stakeholder meetings, market research, scope development, pre-solicitation conferences, bid and proposal evaluations, contract development, and contract administration.   As a Procurement Analyst L1, the prospective candidate will be responsible for the following tasks:   Develop and conduct complex procurements for goods and services, utilizing various procurement methods, such as competitive sealed bids, competitive sealed proposals / request for proposals, sole source, and negotiated acquisition procurement methods.  Conduct market research and analyses of the agency‚„s needs to determine procurement requirements and specifications.  Conduct vendor outreach and pre-bid meetings to clarify potential offerings and clarify client agency requirements.  Lead proposal evaluation committees and select proposed contract awardees.   Conduct cost/price analyses and negotiate with vendors to obtain the most advantageous contract terms and pricing for the agency.   Draft contracts and supporting documents and obtain oversight approvals; respond to all related inquiries.  Ensure contract proposals meet the agency‚„s requirements and all relevant federal/state/city guidelines.   Develop procedures for administration of contract and procurement activities, such as processing of bids and contracts, monitoring vendor performance, and effecting contract modifications.   Administer contracts to ensure vendor performance and compliance with contract terms to obtain the best possible service levels for the agency.   Monitor post award contract management and ongoing vendor preparedness.   Prepare and conduct presentations related to solicitations, procurement policies, and related issues and initiatives, ensuring effective communication between client agencies, vendors, and OCP.   Consult with and advise the Agency Chief Contracting Officer (ACCO) and other supervisors on buying policies.   Identify potential cost reduction or cost avoidance opportunities.  Participate in ongoing continuous process improvement programs; identify potential ways to increase efficiency and effectiveness of OCP procurement functions.   Generate contract modifications as necessary.    Perform other related duties.  NOTE: Only permanent Procurement Analysts and candidates reachable on the open competitive civil service list will be considered.</t>
  </si>
  <si>
    <t>The New York City Department of Citywide Administrative Services (DCAS), Office of Citywide Procurement (OCP) seeks to hire a Business Analyst within the Performance Analysis &amp; Assessment unit.    OCP‚„s Performance Analysis &amp; Assessment (PAA) group plays multiple roles in the strategic transformation of OCP by monitoring OCP performance, overseeing high priority technology and other initiatives, providing a wide range of analytical and technical support to internal and citywide customers and managing and expanding the agency and citywide P-card program.  PAA ensures that OCP is meeting its goals efficiently and effectively by establishing and tracking key performance indicators (KPIs) and communicating performance results via data dashboards. PAA's strategic sourcing and spend analysis group is developing a spend analysis toolset that will facilitate enhanced analysis and evaluation of Citywide spending to identify purchasing patterns and opportunities to more cost effectively obtain the goods and services that are currently purchased in a variety of ways by individual agencies.  DCAS/OCP is leading a number of initiatives to help modernize and standardize agency procurement operations and provide enhanced information and analyses of purchasing and spend activity across the city as recorded in the City‚„s Financial Management System (FMS). The Administrative Staff Analyst L1 in the capacity of a Business Analyst will provide both business and technical expertise to assist DCAS and other City agency clients with on-going support through enhanced access to and analyses of citywide and agency-specific spend data.  The prospective candidate will be responsible for, but not limited to, the following tasks:    Manage OCP‚„s business intelligence application and maintain the citywide spend cube tool.   Ensure that appropriate, complete data updates are provided to the vendor quarterly and that the vendor‚„s update is validated.  Train and direct OCP and other designated users on how to utilize the tool for their individual work needs.  Leverage the agency‚„s buying power to optimize costs through the development of complex queries and analyses of citywide spend to identify trends and opportunities for savings.  Maintain and/or assist in the management of OCP's internal expense budget ‚€œ Other than Personal Services (OTPS) ‚€œ and assign appropriate budget codes needed for approved purchases/expenditures. This includes, but is not limited to, requesting appropriate budget modifications, monitoring FMS to generate regular monthly budget status reports for OCP management‚„s review and updates as requested.  Develop and maintain a rapport with OCP‚„s procurement staff, Financial Information Services Agency (FISA) and external clients and serve as a liaison to these internal and external clients.   Plan and participate, in coordination with FISA, in the testing of changes, upgrades, complete risk assessment, and deployment plan.  Identify City agency end user data access and reporting needs and help users towards defining detail requirements and develop reports and assist users in analyzing data.  Develop contract/vendor usage reports on a periodic and ad-hoc basis to support OCP‚„s procurement operations and buying staff.    Construct periodic, scheduled and ad-hoc reports of citywide spend data based on commodity codes, supplier/vendor identification data, budget codes and other relevant financial data elements.  Conduct evaluations of business processes and develop recommendations for business process improvements.   Conduct evaluations of current policies and procedures, assess their effectiveness and the organization‚„s level of compliance and develop recommendations for improvements.  Maintain a working knowledge of FMS, and stay abreast of system updates.   Perform other related duties.</t>
  </si>
  <si>
    <t>Experience managing multiple projects and assignments and meeting deadlines; experience with and/or knowledge of NYC procurement/contracting; proficiency with FMS in areas including but not limited to querying various tables and Crystal/WEBI reporting; experience in system development/testing/maintenance; experience with complex business systems and large databases; experience with data mining and SaaS software used to build and manage data cubes; proficiency with business intelligence systems architecture including Data Warehousing, ETL and reporting (specifically with business objects); high proficiency in WEBI reporting tool; and possess excellent project management, writing, administrative, research and analytical skills with strong organizational ability. Knowledge and experience with SQL and SaaS methodology and new emerging analytics applications is desired. Experience evaluating business processes and development of recommendations for business process improvements. Experience evaluating current policies and procedures, and evaluating their effectiveness and the organization‚„s level of compliance.</t>
  </si>
  <si>
    <t>The NYC Department of Design and Construction, Division of Infrastructure is seeking a Director. Under the supervision of the Associate Commissioner, the selected candidate will be supervising a staff of project managers, managing all aspects of property acquisition process for Infrastructure‚„s capital highway, sewer, and watermain projects that are valued in excess of $500 million ‚€œ such as: ordering the property damage maps; conducting public hearings; publishing determinations and findings; preparing the CBX package for OMB approval; ordering title search and property appraisal reports; and assisting DDC legal and NYC Law Department personnel in the title vesting process; maintaining and tracking status of property acquisitions, managing consultant contract for Title Search and Property Appraisals; serving as liaison between the client agencies and all stake holders; processing mapping action for City streets and sewer / water main easements in accordance with Uniform Land Use Procedure (ULURP), and participating in all meetings related to property acquisition.</t>
  </si>
  <si>
    <t>The New York City Department of Citywide Administrative Services (DCAS), Office of Citywide Procurement (OCP) seeks to hire a Senior Director within the Performance Analysis &amp; Assessment unit.    The Performance Analysis &amp; Assessment (PAA) group assists OCP with developing, analyzing, managing and maintaining innovative reorganizational initiatives. PAA monitors OCP‚„s performance by overseeing high priority technology; providing technical support to internal and citywide customers; improving procurement processes through the citywide deployment of the City's Financial Management System (FMS); and recommending analytical procedures and methods of conducting and implementing new initiatives to obtain goods and services currently purchased in a variety of ways by individual agencies in a cost-effective, diligent manner. PAA measures productivity through key performance indicators (KPIs) and the communication of performance results via data dashboards.  The Senior Director of PAA will be responsible for, but not limited to, the following tasks:  Managing a staff of nine (9) personnel.    Overseeing the procedural development of systems, applications, and projects.  Conducting professional organizational research and analysis; multifaceted assessments; cost analysis; qualitative analysis; and etc. to provide recommendations to senior management for maximum efficiency.  Determining the prerequisites of contractual services, specifically for the enhancement of OCP‚„s Commodity Line Item Purchasing System (CLIPS) and food module contracts. Comprehensive projects will be developed to analyze current procedures to identify pecuniary programming and/or techniques to promote ongoing contractual development.  Appraising contracts and intranet advertisements.  Developing and revising OCP‚„s agency services reports on a bi-weekly basis to track performance metrics and provide applicable recommendations, as well as evaluate achieved standards by each unit.  Preparing and submitting annual/periodic reports to the Comptroller‚„s Directive 1, DOI Anti-Corruption, and OCP City Council hearing testimony.  Formulating practical strategic guides and action plans to prepare for natural/ man-made disasters.  Train incoming staff on performance management databases, legacy systems, and reporting functions to warrant a smooth transition and promote a cooperative workplace environment.  Corresponding with vendors and consultants to prepare reports.  Serving as the liaison between DCAS committees and external entities to rollout strategic and technical projects/initiatives.  Perform other related duties.</t>
  </si>
  <si>
    <t>The Client &amp; Owner Services Unit is responsible for customer service, moves and port abilities, rent determinations, owner registration and case management related to the federally funded rental subsidy programs that the Division administers (Housing Choice Voucher, Project based Voucher, Mod Rehab, Mod SRO, Shelter + Plus Care, etc.).  Key Responsibilities:   The Project Manager will report directly to the Director of Client &amp; Owner Services and will be responsible for but limited to the following:  Assist with the implementation of internal guidelines and procedures to help carry out the mission of the Department of Housing Preservation and Development (HPD) while conforming to the mandates of the Federal Department of Housing and Urban Development (HUD).   Responsible for project management of initiatives within the Client &amp; Owner Services Unit, providing research and statistical analysis as needed, and regularly producing relevant reports and spreadsheets.    Act as a liaison to other units within DTR and other Divisions at HPD.  The candidate will also draft and track responses to correspondence to ensure that the City‚„s customer service mandates are met.   Responsible for public communication, ensuring that accurate information is relayed to landlords, tenants, the general public and elected officials and other governmental entities.    Meet with landlords, tenants, management firms, and related parties as needed to resolve issues; tracking and responding to inquiries; and working with the senior management team to implement and maintain best practice operations.  Work closely with the Unit‚„s Coordinators to provide assistance on special projects and assignments.    Knowledge in the various steps of the Section 8 program‚„s tasks including but not limited to application screenings, eligibility determinations, HAP preparations, client briefings, rent calculations, file preparations, interim reexaminations, annual re-certifications, client transfers, data entry of required information into the Elite Section 8 Database, and general communication with clients via the telephone, e-mail, mail, and in-person meetings (on and off-site).     All applicants must bring a writing sample to the interview.</t>
  </si>
  <si>
    <t>‚ Strong experience with BMC ProactiveNet Performance Management (BPPM) version 9.6 Strong experience with TrueSight Operations Management, Patrol Central Administration, RT server and Patrol Agent Strong experience with installation configuration and management of Patrol Agent KMs for Linux, AIX, Solaris Oracle, MQ, Websphere and other components as per requirement Experience in Design and implementation of integration solution for performance and event management using BPPM notification and enrichment policies for various types of customization Experience in Configuring events using MRL/BROC as per requirement Experience in Analyzing environment and event data to fine tune and reduce event counts Ability to generate performance and capacity reports and provide solution Ability to review add/update monitoring procedures Strong knowledge of AIX and Solaris Operating Systems Strong knowledge of RedHat Linux Operating System Knowledge of Server virtualization, micro partitioning, Dynamic LPAR, LDOM, Zones, VMware VM</t>
  </si>
  <si>
    <t>Only candidates who are permanent in the Associate Project Manager title or those who can provide proof of successful registration for the June 2015 Open Competitive or Promotional Exam may apply. Failure to do so will result in your disqualification. The Department of Design and Construction, Division of Infrastructure seeks Associate Project Managers to work within the Property Acquisition Unit. The candidates will perform the following tasks:  managing all aspects of property acquisition process for Infrastructure‚„s capital highway, sewer, and watermain projects that are valued in excess of $500 million ‚€œ such as: ordering the property damage maps; conducting public hearings; publishing determinations and findings; preparing the CBX package for OMB approval; ordering title search and property appraisal reports; and assisting DDC legal and NYC Law Department personnel in the title vesting process; maintaining and tracking status of property acquisition; managing consultant contract for Title Search and Property Appraisals; serving as liaison between the client agencies and all stake holders; processing mapping action for City streets and sewer / water main easements in accordance with Uniform Land Use Procedure (ULURP), and participating in all meetings related to property acquisition.</t>
  </si>
  <si>
    <t>The EEO Program Analyst is a professional, responsible, consultative position with the responsibility to analyze, evaluate and monitor the EEO programs, practices, policies and procedures of medium to large City agencies for compliance with city, federal and state EEO laws and policies. Duties and responsibilities for this position include, but are not limited to:	Examine and evaluate agencies‚„ employment/EEO programs whenever initiated by the EEPC or requested by the Civil Service Commission or City Human Rights Commission;	Conduct comprehensive audits of agencies‚„ employment/EEO programs, and focused audits of programs with specific EEO-related issues;	Review and analyze agencies‚„ affirmative action/equal employment opportunity programs, provide technical assistance in their implementation through compliance reviews, and advise agency personnel in relevant EEO laws and regulations;	Analyze EEO complaints, annual EEO plans and quarterly reports and develop investigatory plans including, but not limited to, conducting fact-finding conferences, etc.; 	Administer surveys and conduct interviews with EEO personnel and others involved in EEO program administration;	Prepare written determinations after analysis to support findings/conclusions and devise recommendations for corrective action to address areas of non-compliance as per the EEPC‚„s City Charter mandate;	Monitor implementation of corrective action by collecting documents, reviewing progress and ensuring attainment of established guidelines;	Represent the EEPC at public hearings and audit-related meetings in the capacity of consultants and serves as a resource to agencies for audit findings and recommendations; 	Participate in the collection and analysis of data related to the EEPC's mandate on such subjects as population, labor force trends, and attitudes on various ethnic or cultural groups in city employment, etc.; and	Analyze employment statistics concerning discrimination in employment in the areas of interviewing, hiring, promoting, training, and terminating, and complaint investigation.</t>
  </si>
  <si>
    <t>The Office of Client Advocacy and Access is a touch point with the larger community, helps navigate issues of concern through the Agency, analyzes trends, and works collaboratively with program areas to address barriers to service and concerns among advocates and clients by impacting policies, procedures, trainings and agency culture.   HRA is recruiting for an Executive Director, Client Advocacy and Access who will oversee the work of five units working to improve access for immigrants and refugees, individuals with Limited English Proficiency (LEP), people with disabilities, members of LGBTQI communities, and members of other special populations. These units increase awareness of and advocate for the needs of vulnerable populations at HRA; propose and support the delivery of improved services and programs to these populations; provide technical assistance to program areas and help ensure compliance with relevant legal mandates pertaining to these populations; and serve as liaisons with legal services and community organizations to address and mediate concerns/inquiries.   Specific responsibilities will include, but not be limited to:   Oversees the Directors of Disability Affairs, LGBTQI Affairs, Special Populations Access,     Language Access, and Immigrant Eligibility and Access; and the Office of Client Advocacy     and Access‚„ work to ensure the Agency is improving its services to and removing barriers for     disabled, LGBTQI, immigrants and limited English speakers, and other special populations.  Creates and launches innovative strategies, programs, and tactics as leader of the client     advocacy team. In partnership with program areas, deputy commissioners, the General     Counsel and the Commissioner‚„s Office, plans and implements programs and policies within     HRA to improve access to services for vulnerable populations.   Meets with executive level staff from community-based and advocacy organizations to hear     concerns about access to services for vulnerable populations; brainstorms solutions; and     works with agency leadership to address advocates‚„ concerns.   Participates on committees related to new and ongoing HRA initiatives that require a client     advocacy perspective.  Oversees language access and disability affairs contracts by subordinate staff - including     assessing need and scope of services, procuring, monitoring and improving service delivery     of contracts.</t>
  </si>
  <si>
    <t>‚ Experience in: law, public policy/administration, government, management or other related fields.  Advanced degree in law, public policy/administration, social work, or related field.  Knowledge of HRA and related social service policies at city, state and federal levels.  Knowledge of community issues and issues related to special needs populations including but     not limited to: disability, LGBTQI, immigrant, and limited English proficiency.   Excellent analytical skills.  Excellent communication skills, writing, and presentation skills.   Technologically fluent: proficiency in Microsoft Suite of programs, ability to create databases,     spreadsheets, list serves, PowerPoint presentations, etc.  Highly motivated individual, self-starter who can make solid independent judgment.  Ability to work under pressure, meet deadlines and easily adapt to new circumstances.</t>
  </si>
  <si>
    <t>‚ Two years of experience with TWS Batch Monitoring tool distributed. Knowledge of Basic Server UNIX &amp; Windows Knowledge with a minimum of two years of   experience. Working knowledge of various mainframe tools ‚€œ CICS, TSO, SAVRS and TWS. Experience with production support activities managing and coordinating infrastructure initiatives   both large and small.</t>
  </si>
  <si>
    <t>Management Information Systems (MIS)/Office of Management &amp; Strategic Services, Division of Quality Assurance is recruiting for one (1) Computer Specialist (Software) II to function as a Systems Testing Specialist, who will:   Interface with Senior Management and their staff concerning Systems testing of HRA‚„s major   applications and securing HRA User sign-off Acceptance before an application is migrated   into the production environment.  Insure programs are written according to user specifications and that stress is not placed on   the operating systems production environment.  Verify the submitted test criteria can include system situations and the valid rejection of all   improper input transactions and program processing error codes and use test data that    includes both valid and invalid transactions in order to fully explore and study all possible   configurations of data that may be entered into the system.  Maintain both new and existing systems such as IBM Programs, PageCenter, Print to Mail   applications by implementing approved documented changes.  Prepare detailed IBM, PageCenter, Print to Mail daily scheduled Change Status reports for   software updates by scheduling tasks and due dates in order to improve the flow of work and   delivery of services.</t>
  </si>
  <si>
    <t>‚ Knowledge of COBOL, TSO/SPF, JCL, RACF ID‚„s and SFTP-FTP, PageCenter, including   Testing and Compiles to MIS-Agency standards, and to certify that expected  test results are   correct in order to minimize the possibility of disruption to production operations.</t>
  </si>
  <si>
    <t>The Bureau of Accountancy (BOA) is responsible for all aspects of the City‚„s accounting and financial reporting. It oversees the City‚„s accounting operations through the year and prepares the Comptroller‚„s Comprehensive Annual Financial Report (CAFR) each year as required by the New York City Charter. Most of the functions of the Bureau are performed by one of its eight divisions.  Reporting directly to the Unit Chief of Fixed Assets and Capital Projects, responsibilities include, but are not limited to, the following:  Assist in the preparation of the Comptroller‚„s Comprehensive Annual Financial Report, as it    relates to fixed assets, capital projects and capital leases;   Review and approve capital contracts within allotted time restrictions and ensure compliance    with Comptroller‚„s Directives Nos. 10 and 11;    Assist in reviewing and processing documents in the City‚„s Financial Management System    (FMS) as it relates to condemnation proceedings, reporting of fixed assets and capital leases;    and  Assist in various special projects, which may include the evaluation of internal controls using    statistical sampling techniques, financial analyses, and other data</t>
  </si>
  <si>
    <t>‚ Excellent interpersonal, communication, accounting and organizational skills including Microsoft    Office Suite proficiency;     Knowledge of generally accepted accounting principles, as well as some exposure to financial    statement analysis expected;   Knowledge of the City‚„s Financial Management System (FMS) and OAISIS Contracts system    preferred</t>
  </si>
  <si>
    <t>The Home Care Services Program is recruiting for one (1) Staff Nurse, to function as Staff Nurse in HCSP/Manhattan Community Alternative Systems Agency (CASA), will:  Conduct in-home assessments at the  request of HRA using a State approved assessment   instrument to evaluate the client‚„s ability to perform activities of daily living and the degree to    which the client requires assistance for each function and task; the completed assessment    would be entered into the New York State Department of Health (NYDOH) or HRA computer   system;  Assist in determining the level of home care services or other services of care that the client    needs based on the medical diagnosis and degree of functional impairment. The    development of the plan of care must take into consideration client‚„s home environment an   social support system;  Complete home visits and submit the completed HRA/NYSDOH approved assessments an   recommendations forms no later than five (5) workdays after the date of assignment;   Conduct case reviews of new applicants, service change and re-authorization cases, and   participate in special projects. The review consist of screening all documents related to the   request for service and may include contacting the client‚„s physician or other resources for   additional medical documentation and information as necessary;   Develop a plan of care for the type and amount of home care services to be provided to the   client after reviewing all required case documentation;   Prepare documentation for and testify at Fair Hearings and at other legal proceedings to   explain clinical findings and determinations regarding the plan of care;  Provide consultation to HRA Medical Review Team and social service staff at HRA‚„s   request;    Complete self-audits of state approved assessments and medical review of charts; and   Work toward obtaining PRI/screen certification and conduct assessments of clients   transitioning to a Nursing Home Facility.</t>
  </si>
  <si>
    <t>‚ Must be able to communicate verbally and in writing;   Must be able to utilize computer programs and enter data in an electronic field visit report;   Prefer applicants with bilingual ability.</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</si>
  <si>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We are, therefore, looking for a candidate who not only has the required experience and skills but can demonstrate a level of professionalism and customer service we have come to expect of consultants in the private sector. Each City agency has different needs, providing many opportunities for interesting work but also presenting dynamic challenges to project teams deployed by DoITT. If you are an IT professional who combines high business acumen with technical expertise and team collaboration, you are strongly encouraged to apply.   The successful candidate will serve as a Senior QA Analyst reporting to the Application Development Management Division.   Responsibilities include: 	Work with project managers, business analysts, development teams as well as business community to contribute into process of gathering and reviewing of the business requirements;	Review project documents and provide QA comments and sign off; 	Define test strategy based on the analysis of design documentation and requirements; 	Create and execute test cases, log and assign defects and keep track of the defect status; 	Load and maintain requirements and test cases in Quality Center and/or other test support management system;	Execute and track testing process using an SDLC tracking system;	Work with developers and support teams to resolve defects and environment issues ;	Acquire and create test data and analyze/verify data; 	Create and/or contribute to the design of the following deliverables: Test Strategy &amp; Test Plan, Detailed Test Cases, Test Scripts, Traceability matrix, test estimates, progress reports for test execution, various defect and statistical data reports, etc;	Participate in applications troubleshooting and resolving production issues which may include but not limited to:  o	Propose, prepare and execute test scenarios to reproduce production issues in non-production environments o	Research problems, propose, design, execute and document test cases to identify potential issues to prevent outages and issues of the application in production 	Report the test results to the management in timely manner; 	Participate in defining strategy for regression testing and test automation; 	Develop and execute automated test scripts when applicable;	Participate in identification of performance issues; 	Document and verify uses cases selected for performance testing; 	Assist the support team in application deployment; 	Participate in environment maintenance activities when QA services are required;	Participate in knowledge sharing with other QA team members; 	Maintain up to date documentation;	Contribute to implementing and configuring test management tools;  	IT technologies and products being implemented by DOITT and other agencies to develop efficient test approaches and help others to learn those;	Address client concerns and escalate all project issues appropriately and manage them to resolution;	Transition all project artifacts and knowledge to agency staff</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</si>
  <si>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Prior development experience is required; 	Experience in planning and executing end-to-end test process for complex enterprise solutions; 	Experience in analyzing business requirements and covering them with test cases;	Experience with execution and tracking test process using Quality Center or similar system;	Experience in configuring entities of the chosen test management tool like ‚Å“Requirements‚, ‚Å“Test Plan‚, ‚Å“Test Lab‚ and ‚Å“Defects‚ to maintain complex parameterized test suite in the test management system;	Experience in testing applications serving business processes types like CRM, accounting and budgeting, case management, complex workflow processes;	Experience in performing functional and non-functional testing for mobile applications running on various operating systems like iOS, Android, etc.;	Experience with testing applications on mobile devices and understanding testing specifics of the native or ‚Å“mobile responsive‚ applications;	Experience with performing functional testing for applications with browser-based UI, communicating via web services or various file exchange protocols;	Experience with planning testing activities covering specifics, purpose and features  of the following technologies and tools:  o	Browser / HTML based UI including functional, non-functional and compatibility testing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o	LDAP based authentication technology  o	Experience with ETL processes and Informatica is a plus	Experience with functional integration testing;	Experience with automating test scenarios for the UI testing as well as for the data validation and transformation using test automation tools like Quick Test Pro or SELENIUM and scripting and programming languages;	Understanding of various data file formats (flat, csv, XML, Excel, MS Access files, etc.) and experience with tools to handle them for testing purposes; 	Practical experience in using various tools like MS Excel and/or MS Access to prepare and maintain test data; 	Experience using MS OFFICE for documenting, reporting and presenting project related information;	Understanding of n-tier application architecture and service oriented architecture (SOA); 	Understanding of relational databases concept;	Ability to design SQL query and use SQL queries for QA tasks; 	Ability to use various Database tools and create and/or understand complex SQL queries;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Ability to see tasks through to completion with minimal guidance; 	Ability to articulate and document the steps taken to resolve an issue; 	A team player who works well with technical and non-technical resources;	Flexibility to work overtime as required (may need to be on called to support deployments or production validation activities during peak times);	Understanding of a variety of programming languages, architectur</t>
  </si>
  <si>
    <t>The Bureau of Accountancy (BOA) is responsible for all aspects of the City‚„s accounting and financial reporting. It oversees the City‚„s accounting operations through the year and prepares the Comptroller‚„s Comprehensive Annual Financial Report (CAFR) each year as required by the New York City Charter. Most of the functions of the Bureau are performed by one of its eight divisions.  Reporting directly to the Unit Chief of Accrued Expenditures, responsibilities include, but are not limited to, the following:  Assisting in the preparation of the Comptroller‚„s Comprehensive Annual Financial Report,    which may include processing year-end journal entries, preparing statistical tables,    calculations for the Notes to the Financial Statements, or preparing reports and schedules;  Conducting reviews of various City Agencies' accrued expenditures to ensure the proper    fiscal year is being charged. The review of supporting documentation may include contracts,    invoices, or other material proving date of service or goods received;    Reviewing and applying approvals to Financial Management System entries booked by City    Agencies;  Assisting City agencies with accrued expenditure related inquiries;  Performs related assignments and special projects as required</t>
  </si>
  <si>
    <t>‚ Excellent interpersonal, communication, accounting and organizational skills including Microsoft    Office Suite proficiency;     Knowledge of generally accepted accounting principles, as well as some exposure to financial    statement analysis expected;   Knowledge of the City‚„s Financial Management System (FMS) preferred.</t>
  </si>
  <si>
    <t>The Home Care Services Program is recruiting for one (1) Staff Nurse, to function as Staff Nurse in HCSP/Bronx Community Alternative Systems Agency (CASA), will:  Conduct in-home assessments at the  request of HRA using a State approved assessment   instrument to evaluate the client‚„s ability to perform activities of daily living and the degree to    which the client requires assistance for each function and task; the completed assessment    would be entered into the New York State Department of Health (NYDOH) or HRA computer   system;  Assist in determining the level of home care services or other services of care that the client    needs based on the medical diagnosis and degree of functional impairment. The    development of the plan of care must take into consideration client‚„s home environment an   social support system;  Complete home visits and submit the completed HRA/NYSDOH approved assessments an   recommendations forms no later than five (5) workdays after the date of assignment;   Conduct case reviews of new applicants, service change and re-authorization cases, and   participate in special projects. The review consist of screening all documents related to the   request for service and may include contacting the client‚„s physician or other resources for   additional medical documentation and information as necessary;   Develop a plan of care for the type and amount of home care services to be provided to the   client after reviewing all required case documentation;   Prepare documentation for and testify at Fair Hearings and at other legal proceedings to   explain clinical findings and determinations regarding the plan of care;  Provide consultation to HRA Medical Review Team and social service staff at HRA‚„s   request;    Complete self-audits of state approved assessments and medical review of charts; and   Work toward obtaining PRI/screen certification and conduct assessments of clients   transitioning to a Nursing Home Facility.</t>
  </si>
  <si>
    <t>The Home Care Services Program is recruiting for one (1) Staff Nurse, to function as Staff Nurse in HCSP/Brooklyn Community Alternative Systems Agency (CASA), will:  Conduct in-home assessments at the  request of HRA using a State approved assessment   instrument to evaluate the client‚„s ability to perform activities of daily living and the degree to    which the client requires assistance for each function and task; the completed assessment    would be entered into the New York State Department of Health (NYDOH) or HRA computer   system;  Assist in determining the level of home care services or other services of care that the client    needs based on the medical diagnosis and degree of functional impairment. The    development of the plan of care must take into consideration client‚„s home environment an   social support system;  Complete home visits and submit the completed HRA/NYSDOH approved assessments an   recommendations forms no later than five (5) workdays after the date of assignment;   Conduct case reviews of new applicants, service change and re-authorization cases, and   participate in special projects. The review consist of screening all documents related to the   request for service and may include contacting the client‚„s physician or other resources for   additional medical documentation and information as necessary;   Develop a plan of care for the type and amount of home care services to be provided to the   client after reviewing all required case documentation;   Prepare documentation for and testify at Fair Hearings and at other legal proceedings to   explain clinical findings and determinations regarding the plan of care;  Provide consultation to HRA Medical Review Team and social service staff at HRA‚„s   request;    Complete self-audits of state approved assessments and medical review of charts; and   Work toward obtaining PRI/screen certification and conduct assessments of clients   transitioning to a Nursing Home Facility.</t>
  </si>
  <si>
    <t>As a College Aide, you can work full time during the summer and then up to 17 hours during the school year. Please note you must be a student enrolled in an accredited college or graduate school to be eligible.   The NYC Department of Design and Construction is seeking college students to work in the following divisions:   Public Buildings - will assist architectural designers, architects and engineers with conducting site surveys, preparing design and construction documents, as well as photographic renderings, and architectural model making.  Architecture &amp; Engineering ‚€œ assist in compiling reports on items that need repair based on building assessment analyses.  Infrastructure - will make drawings from simple data and sketches; assist engineers in the gathering and selection of data, maintain files of maps; participate in routine surveys; and monitor and coordinate AutoCAD version with utilities and consultant companies.   Administration - will assist with administrative-related functions; track and follow up on correspondence; maintain records and filing systems; coordinate actions relate to the annual contracting plans; and apply analytical methods and techniques to operational studies and rationalize data from multiple sources.</t>
  </si>
  <si>
    <t>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will lead coordinated, ground up neighborhood planning studies and advance regulatory changes‚€including mandatory inclusionary housing in newly rezoned areas‚€to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‚€œ cultivating intellectual inspiration, professional development and creativity. Visit our website at www.nyc.gov/planning to access the full listing of job opportunities and to learn more about our great agency.  THE DIVISION  The Environmental Assessment and Review Division is responsible for preparing and reviewing City Environmental Quality Review (CEQR) applications for the City Planning Commission. The Division also coordinates the review of CEQR applications between DCP and other government agencies and conducts intra-agency CEQR reviews, including the review and preparation of draft and final Environmental Impact Statements. In addition, the division prepares final CEQR determinations, letters and memoranda; and provides technical assistance in the preparation and submission of CEQR applications.  The Division is seeking a team member who will be responsible for the review and preparation of CEQR applications.   THE JOB  Capital Planning is seeking an Analyst to support the division‚„s work of improving neighborhood planning and capital investment decision-making across the city. The successful candidate will work with all members of the Capital Planning team, including the Director of Capital Planning, Senior Analysts focusing on neighborhood planning and community facilities, and the division‚„s technology product development and management team. S/he will contribute to neighborhood planning efforts, database management, capital budget analyses, web tool development, and a broad range of tasks necessary for Capital Planning to serve other DCP divisions and capital agencies.   The successful candidate will be a ‚Ëœjack-of-all-trades‚„ who feels equally confident writing scripts to automate data cleanup, developing rigorous and sustainable analytical models, managing relationships with capital planning stakeholders, and producing engaging presentations, maps, and graphics to illustrate disparities in neighborhood investment and other capital planning analyses. The candidate must be a self-starter, with a passion for improving New York City and impacting its government, as well as the will to develop new skills independently as the need arises. Experience with urban policy, government operations, data analyti</t>
  </si>
  <si>
    <t>‚ Graduate work leading to an advanced degree in city planning or related fields may be substituted for up to two years of experience on a year-for-year basis. Demonstrated writing, editing, and oral communication skills are strongly preferred.  Excellent customer service skills are strongly preferred.   Familiarity with environmental regulations and the 2014 CEQR Technical Manual guidelines.  Familiarity with the New York City Zoning Resolution and Zoning for Quality and Affordability and Mandatory Inclusionary Housing Text Amendments.  Strong research, analytical and organizational skills. Computer skills including MS Office or other equivalent software, and familiarity with MS Windows environment.</t>
  </si>
  <si>
    <t>‚ Click on ‚Å“Apply Now‚ at the bottom of the posting  Only applicants under consideration will be contacted.   Authorization to work in the United States is required for this position.    Appointments are subject to Office of Management and Budget (OMB) approval.   THE DEPARTMENT OF CITY PLANNING IS AN EQUAL OPPORTUNITY EMPLOYER AND A COPY OF THE EQUAL OPPORTUNITY PROGRAMS IS AVAILABLE IN THE HUMAN CAPITAL DIVISION. THE DEPARTMENT MAKES AVAILABLE ACCOMMODATIONS FOR DISABLED APPLICANTS.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</si>
  <si>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PSAC Facilities Coordinator reporting to the General Services unit within the Financial Management and Administration division.  Responsibilities will include supporting the facility for the City of New York‚„s E911 answering call center which houses both NYPD and FDNY; and serve as a point of contact in an effort to provide onsite coordination, support for all related incidents, vendor response, management of SOP‚„s (Standard Operating Procedure‚„s) with project management as well as other associated/consultant staff members.    This position will require the individual to work at locations in the Bronx and Brooklyn.  Responsibilities will include:  Monitor and respond to all incidents reported through DoITT‚„s Remedy system in support of PSAC1 (Public Safety Answering Center).  Incidents include: 	Building infrastructure;	Lighting;	Power;	Data/Cabling;	Furniture (All components of the Evans consoles);	Automatic Shades;	Windows (Ballistics glass);Audio Visual;	HVAC;	Pluming;	Aesthetics (signage, corkboards, photo strips, etc..);	Extermination;	Printer Support;	MAC  The PSAC Facilities Coordinator may also perform special projects and initiates as assigned.</t>
  </si>
  <si>
    <t>The Division of Preservation Finance seeks a Program Assistant to support the Director for the Leveraged Preservation Programs.  The Division of Preservation Finance administers multiple programs including the Multifamily Housing Rehabilitation Loan Program (HRP), the Participation Loan Program (PLP), the HUD Multifamily Program, the LIHTC Portfolio Preservation (Year 15) Program, the Housing Preservation Opportunities Program, the Green Housing Preservation Programs and the soon to be launched, Small Buildings Loan Program. These programs facilitate the stabilization and rehabilitation of privately-owned multifamily buildings throughout New York City. The Division will play a key role in implementing the overall preservation strategy for HPD‚„s Office of Development in support of the Mayor‚„s Housing Plan to create and preserve 200,000 housing units.  The Director of Leveraged Preservation Programs oversees the agency‚„s Participation Loan Program (PLP) and the soon to be launched Small Buildings Loan Program.  The unit is responsible for managing a pipeline of approximately two dozen projects a year resulting in the preservation of approximately 1500 units annually, as well as developing and evaluating  preservation policies, program direction, and procedure.   The Program Assistant assists program staff in project management, assists the Director in program operations and logistics, and works on special projects as needed by senior staff. The position offers the opportunity to learn about affordable housing finance and community development while acquiring professional skills in a dynamic and collaborative office environment.    The Program Assistant will perform duties including, but not limited to the following:  Produce detailed reports, memoranda, presentations, and written correspondence regarding projects, programs, new initiatives, or other special projects as needed;  Assist in project management with program staff, including facilitating approvals necessary for project completion;  Review, analyze, and comment on project proposals and make recommendations to senior staff about feasibility Conduct research as directed by the Director on housing and community development issues;  Assist the Director with program development and operations, including support tracking program budgeting and funding projections;  Support Director and program staff with program administration, including scheduling, correspondence, and data analysis;  Attend meetings, develop agendas and maintain minutes for various projects and internal and external meetings;</t>
  </si>
  <si>
    <t>‚ Strong hands-on administration experience on Windows 2012 server- Forest, Domain trust, AD, DFS, DNS, WINS, DHCP, Group Policy, Distribution lists, Windows folder security, and IP filter. Expert level knowledge at Active Directory LDAP service, shell scripting, Certificate services (PKI), AD Site Topology - all under a multi-site multi-domain Windows 2012 environment. Strong troubleshooting skills in a Windows 2012 environment - Event log analysis, installation and administration of Windows Server 2012, including user setup and defining roles, performance tuning, backup and restore, security monitoring, registry and AD scripting. Heavy Root Cause Analysis. Ability to work well with your supervisor, other departments, agencies, and technical support staff. This includes the ability to clearly document and explain problems, as well as work with others to resolve software defects. Working knowledge of TCP/IP protocol. Ability to plan, manage time according to schedules, and provide status updates required. Ability to quickly learn new tools and resolve issues using all available resources. Experience in the administration of Windows 2008/2012 server: Experience in the administration of MS Exchange 2013 Enterprise. Strong interpersonal skills and ability to work well in a team environment. Has the ability to be self-motivated and find answers on his/her own. MCSE certified in Windows 2008 or Windows 2012 is desired. Additional Knowledge in Netbackup, Blackberry, HP printer server, Solarwind, is a plus. Weekend work is required. Previous experience working with an enterprise wide, large scale environment. Experience working with PeopleSoft Implementations in a government or civil service environment. Excellent Communications skills (Oral and written), interpersonal, and organizational skills. Experience working within a matrix environment.</t>
  </si>
  <si>
    <t>The Office of Staff Resources (OSR)/HR Program Support Services is recruiting for one (1)  Associate Staff Analyst to function as a Human Resources Business Partner (HRBP) Assistant for External Affairs who will:   Initiate and complete online Personnel Action Request Form to effectuate the hiring    process for their respective chief/program head.   Employ delegated authority and accountability for transactions and transmittals affecting    hiring, promotions, salary adjustments, as assigned.   Perform budget and headcount analyses and work productively with designated OSR staff to    ensure budget and headcount reconciliation; alert/advise the HRBP of any issue.   Draft specifications for Comprehensive Personnel System (CPS) action, to be reviewed and    approved by the HRBP, as well as, ensure budgetary and headcount approval.   Facilitate, submit, and troubleshoot all necessary actions when interacting with Recruitment,    Classification, Salary Administration, Timekeeping/Payroll, Employee Discipline, Customer    Service, Employee Benefits, Training, or other OSR area responsibility.   Assist the HRBP in creating, writing and submitting job descriptions and organization charts,    submit, as directed, to Classification and Organizational Development for delineation,     finalization and classification.   Follow up daily on HR transactions to onboard, secure leaves of absence, address payroll or    labor relations matters/other and utilizes HR Information System (HRIS)/ and other available    systems and OSR contacts, to ascertain status. Monitor and track from initiation to    conclusion.   Facilitate staff moves from and to program areas and assures that the appropriate receiving    and losing program areas acquire the individual‚„s documents. Secure and provide any    additional or clarifying information.   Serve as the assigned program areas‚„ primary interface for the OSR transfer initiative, acting    as the designated program area‚„s agent in the smooth and timely execution of any agreed    upon transfer (swap).   Prepare and provide monthly/other periodic status and ad hoc reports for the HRBP,    Chief/Program Head, to notify of the reconciliation of human resource issues and concerns.   Acquire and maintain a knowledgebase for all HR disciplines; keep abreast of all existing,    revised and new business practices, policies and procedures. Analyze rules and regulations    and recommends to the HRBP needed modification of current operations to accommodate    these changes.   Represent the HRBP at meetings and other fact finding sessions, as directed; explore all    options in securing and relaying information.   Plan and execute employee recognition and cultural diversity/awareness programs under the    leadership of OSR‚„s Employee Initiatives Program and the HRBP.</t>
  </si>
  <si>
    <t>The Law Department seeks a Student Legal Specialist (Law Student) to join the Grants &amp; Compliance Unit of the Legal Counsel Division which provides counsel to City agencies with respect to lawful claiming and expenditure of funds from federal and state programs and assists City agencies with audits and investigations of these programs.  This position encompasses work of varying degrees of difficulty and responsibility performed under supervision of the Chief of the Unit and/or attorneys which may include but is not limited to:  Performing legal research supporting the Unit‚„s activities.  Assisting with document organization and production related to investigations and audits.  Preparing documents, including correspondence and memorandums.  Updating the Unit‚„s legal resources.  On occasion, may perform related tasks for division attorneys not assigned to the unit.  Performing routine administrative duties when necessary including: photocopying, reserving conference rooms, and managing attorneys' calendars.  Communicating with attorneys and support staff both within and outside the Unit.</t>
  </si>
  <si>
    <t>NYC Department of Finance (DOF) is responsible for administering the tax revenue laws of the city fairly, efficiently, and transparently to instill public confidence and encourage compliance while providing exceptional customer service.  The Tax Audit &amp; Enforcement Division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conduct audits of selected audit candidates in the various administered taxes, with a goal of determining the appropriate tax liability of each taxpayer, applying NYC Law, Rules, and in accordance with NYC policies and procedures.  The Audit, Assistant Commissioner's (A/C) Office is seeking an experienced professional trainer to serve as the Director of the Audit &amp; Enforcement Division's Training and Continuing Education Unit (''Training Unit''). Reporting to the A/C, the selected candidate will be responsible for leading the expansion of the Training Unit and developing training programs for Tax Audit &amp; Enforcement staff and managers.  Responsibilities will include, but will not be limited to, the following:  Assess and make recommendations regarding the division‚„s new employee, technical,     managerial and continuing professional education audit-related training needs.  Work with agency-wide Training Team to hire consultants, coordinate other non-Audit     training, develop curricula and liaise with DCAS.  Supervise, direct and train staff engaged in developing and conducting training programs.  Develop and implement comprehensive training plans, curricula and programs for new and     various levels of tax audit and enforcement professionals.  Confer with training and tax audit and enforcement professionals.  Identify, utilize and incorporate external training and continuing education resources into     comprehensive training programs for tax audit and enforcement staff.  Oversee trainers, consultants and others conducting training programs.  Handle all aspects of training program administration; communicate, facilitate and     document training program attendance.  Monitor and evaluate the success of training programs.  Prepare related reports and perform related tasks.</t>
  </si>
  <si>
    <t>‚  At least 10 years of tax auditing experience, including at least 4 years as a Director/Program     Manager or 6 years in a managerial position in a tax audit environment.  At least 5 years of experience conducting and/or developing training programs, including at    least 3 years as a Training Director and/or Project Manager responsible for developing training    programs in a medium to large corporate or governmental organization.    Demonstrated ability to organize, plan, implement, monitor and report on comprehensive     strategic training and/or continuing education programs, at staff and management levels.  Exceptional verbal, written and presentation communication skills are required.  Experience identifying and utilizing external training and continuing education resources.  Extensive knowledge of NYS and NYC Tax laws, regulations, and audit guidelines.</t>
  </si>
  <si>
    <t>The Office of Administrative Trials and Hearings (OATH) seek to hire a Computer Systems Manager to be responsible for application development for the OATH Health Tribunal's primary case management and adjudication application, ATAS. Reporting to the Director of IT, the candidate will oversee all programming changes to the software for this multi-tier .net application and to its associated SQLServer databases, and will be required to work with OATH‚„s support staff to address all user issues related to programming or database management. The candidate will also be responsible for coordinating release activities with developers, testers and release management staff from multiple agencies; developing and maintaining messaging using a variety of protocols and tools to manage data import and export for the system‚„s multi-agency interfaces; and will coordinate all changes with impacted agencies, as the application contains shared components.</t>
  </si>
  <si>
    <t>‚	6+ years of experience in analysis, design, development, testing and maintenance of object-oriented and system programming and GUI software applications. 	6+ years of experience in C++, STL, and Data structures, OOPS, design patterns. Developed own Generic algorithms, integrators, DS. 	6+ Web development using RAD Controls, Ajax, ASP.NET, C#.NET, VB.NET, VC++.NET, Scrum, Cruise Control, Agile Software development and Product management tools. 	Experience must include knowledge of OLE programming and multimedia programming (image and audio) is strongly desired.	Good English verbal and writing, communication, analytical, collaboration skills and should be a team player. 	The candidate should be familiar with agile software development practices and have excellent task management skills. 	In addition, knowledge of design patterns, SOA, Open Source technologies is desirable 	Experience developing Case Management systems.	Knowledge of Android Open mobile application development platform using Java. 	Developed Stuffit plug-Ins for Microsoft office and adobe Photoshop, using VC++, and C#. 	Strong conceptual knowledge of socket programming, Synchronization, IPC using mutex and semaphores message queues. 	Experience in digitizing voice recordings, API development, MQ Series, and at least one programming language. 	Experience using DTS, SSIS, and T-SQL in a Microsoft development environment. 	Demonstrate ability to write T-SQL queries to fulfill ad-hoc requests and data integrity checking; demonstrated ability to write T-SQL stored procedures for code re-use.	Demonstrate experience with DTS / integration service data transformation and manipulation tools. 	Knowledge of Business Objects, Crystal Reports, LDAP, Java Media Framework, OLE Programming with J-Integra, HP Quality Center,  Unix Programming / Scripting,  application server clustering, application profiling, data parsing and transformation, SQL data manipulation, data loading, data cleansing, ETL,  using DTS, SSIS, and T-SQL in a Microsoft development environment. 	History of volunteerism, such as service in the AmeriCorps or Peace Corps, is viewed favorably.</t>
  </si>
  <si>
    <t>NYC Department of Finance (DOF) is responsible for administering the tax revenue laws of the city fairly, efficiently, and transparently to instill public confidence and encourage compliance while providing exceptional customer service.  The Adjudications Division is responsible for conducting hearings on all parking and camera violations issued in the City of New York. We have Business centers in each of the five boroughs where we conduct in person hearings, in addition to conducting hearings by mail and by web.  The Parking Operations and Planning unit is seeking a responsible employee to work in the Fleet/Rental unit under the direction of the Fleet supervisor. With latitude for independent initiative and judgment, the successful participant will perform difficult and professional work administering the agency‚„s Fleet programs.    Specific responsibilities will include, but are not limited to:  Reviewing applications from companies.  Communicating with companies participating in the programs by phone, mail, and email.  Preparing bills for program participants.  Enrolling and terminating plates.  Processing payment-related claims.  Monitoring program compliance, especially balances of unpaid parking, and, where    necessary, terminating companies from programs.  Coordinating payment operations related to the program.  Assisting Rental Program and Manhattan Resident Parking Exemption Program staff in    response to seasonal peak workloads.  Required Skills:  Proficiency with MS Word and Excel.  Skilled in effective, clear and persuasive oral and written communications.  Ability to adapt to a fluid work environment and changing needs and priorities.  Firm understanding of invoicing and payment concepts.  Strong interpersonal and teamwork skills.  Detail oriented and the ability to multi-task.</t>
  </si>
  <si>
    <t>‚  Familiarity with Access.  Familiarity with DOF‚„s payment and parking ticket systems.</t>
  </si>
  <si>
    <t>The ODI/OBIEE Developer will work with the team to develop application systems and will have the opportunity to contribute to the evolution of the system‚„s architecture and technology, as well as the continual improvement of development processes. This person will lead the effort of complex application development, architecture and technical design. 	Design, develop, and test ODI ELT/ETL from sources through the data warehouse and marts.	Creation and implementation of unit test plans and results.	Design OBIEE business/semantic layers and reports.	Design, develop and test complex BI Publisher reports.	Implement and test BI Publisher and OBIEE design and portal	Creation of BI Publisher and OBIEE unit test plans and test results	Creation of run time schedules and scripts	Must have strong data warehousing and business analytics experience.	Execute unit tests and validate expected results; iterating until test conditions have passed.	Perform problem assessment, resolution and documentation in existing ETL packages, mapping and workflows in production	Performance tune the ETL process and recommend and implement ETL tuning techniques</t>
  </si>
  <si>
    <t>The Division of Prevention and Primary Care (PPC) works to advance population health and reduce health inequities through the introduction of innovative system changes that promote health, prevent disease, and increase control.  The Division builds upon a portfolio of policy and programming that spans clinics and communities across the city, and includes the programmatic bureaus of Chronic Disease Prevention and Tobacco Control, Primary Care Information Project, and Primary Care Access and Planning.  The Division aims to integrate population and clinical health approaches in order to maximize impact. The Division is seeking a Policy and Public Affairs Manager who will serve to integrate policy positions across bureaus including providing input on initiatives at state, federal and city levels and also contribute to developing and leading communications strategy for the Division.   The Policy and Public Affairs Manager will  	Provide strategic framing of policy initiatives that are division priorities, with an initial focus on hypertension.  o	Conduct policy research, identifying gaps and opportunities through City, State and Federal channels  that can promote integration of population and clinical approaches to advancing public health.  o	Manage portfolio of policies across the bureaus, including policy development and implementation.  o	Act as the primary divisional liaison with Intergovernmental Affairs and Communications and coordinate across PPC‚„s bureaus.   o	Lead development of policy proposals and white papers.   o	In collaboration with PPC Bureaus and DOHMH communications, develop and oversee implementation of PPC media and communications strategic plan Draft, review and edit press releases, statements, talking points, memos, briefs and other materials from PPC bureaus including scholarly publications and presentations.   o	Oversee the development and dissemination of  materials related to Division priority initiatives.  o	Develop social media and online messaging.</t>
  </si>
  <si>
    <t>DOT's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DOT's work is guided by Sustainable Streets, the Strategic Plan for the New York City Department of Transportation. DOT is customer-driven in all our activities.  Under the oversight of the Deputy Commissioner of Policy, the Senior Economist will support the DOT Commissioner and various DOT divisions with economic research and analysis to inform decision-making and reporting by the Department.  The Senior Economist will be responsible for conceptualizing, organizing, overseeing, conducting, and reviewing economic studies including cost-benefit and life-cycle cost analysis, economic impact analysis, forecasting, risk management, revenue forecasting, and related strategic guidance germane to DOT projects, programs, and initiatives.  This work will support policy development in several key areas for the City DOT including: capital and expense budgeting, asset management, safety and Vision Zero, urban mobility, freight programs, accessibility, sustainability and resiliency, new technology, and alternative methods for project delivery and financing. The Senior Economist will work on long-term policy projects as well as support the day-to-day activities of the policy unit within the Commissioner‚„s office.</t>
  </si>
  <si>
    <t>The preferred candidate is a well-organized self-starter with an enthusiasm for improving New York City‚„s transportation systems. The candidate will be working within a fast-paced environment and have the ability to multi-task and quickly respond to issues as they arise. In addition, the candidate should have:	Ph.D. degree in Economics or Public Administration or a related field and at least 5 years of experience managing transportation analysis functions for a large public or private organization.	Master‚„s degree in Economics or Public Administration or a related field and at least 8 years of experience managing transportation analysis functions for a large public or private organization	Prior demonstrated successful experience as a Senior Economist (or equivalent) for a large public agency dealing with urban transportation.	The ability to work as part of a team.	Excellent verbal and oral communication skills.	Strong economic analytical skills, including the ability to work with large data sets, the ability to design and execute economic studies, life-cycle cost analysis, risk analysis, and economic impact analysis.	Knowledge of transportation policy. 	Proficiency in Microsoft Office.	Proficiency in GIS and statistical analysis software</t>
  </si>
  <si>
    <t>The Department of Transportation (DOT) seeks an experienced, certified records manager to serve as the Director of Records Management Initiatives.    Key Responsibilities:    1) Function as the aide to senior management in implementing the Mayoral directive regarding  modernization of the Agency‚„s Records Management; 2) Preparing and conducting training of agency staff in Records Management Procedures; 3) Tracking agency‚„s compliance with Records Management Procedures; 4) Coordinating with the agency‚„s  IT&amp;Telcom unit in maintaining an inventory of electronic databases and web applications used by the agency and giving guidance to IT&amp; Telecom staff on electronic record management requirements; 5) Managing  the agency‚„s transition from paper to electronic records; 6) Managing the processing of records to and from the agency‚„s offsite records storage facility; 7) Organizing the identification and disposal of records that are at the end of their life-cycle; 8) Working collaboratively with Agency attorneys to execute, track and lift legal holds on records; 9) Updating the agency‚„s records retention schedule to conform to DORIS directives and evolving agency records requirements ; 10) Developing and updating reports, manuals and presentations.</t>
  </si>
  <si>
    <t>Under the direction of the Agency‚„s Supervisor of Vendor Relations, the selected candidate will: log payments submitted by EAO into the Paylog system; forward the payments to CFO audit for further processing; log out payments vouchered by CFO Audit in Paylog and PIMS system in a timely manner in order for vendors to receive their scheduled Pay Date, Check Cut Date or any lien issues they might have; and arrange for pickup of closed payments for filing by Record Keeping Unit Staff. S/he will assist the supervisor in preparation of reports on the status of payment to vendors; in responding to customer and employee inquiries regarding payment issues with timeliness and in a courteous manner; escalate PIMS issues to the supervisor for further discussion with PIMS support team; and enter cash receipts in a spreadsheet as submitted by the revenue unit.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</si>
  <si>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Dashboard Data Developer reporting to the IT Services division. Responsibilities will include: Develop and expand ITSM Operational Dashboards integrations with other types of data sources; continue the build out of DoITT Business Services; synthesize existing frameworks for interpreting and acting on available information; automate the capture, assessment, and utility of multi-source data; provide a single point of access and authentication to federated applications; unify existing web interfaces and create role-based views of application content; create data-driven dashboards that combine and tailor information for specific audiences; filter and focus on the relevant, critical information needed for effective IT operation decision-making; view and assess IT event situations from multiple perspectives across multiple domains; create dashboards that achieve shared situational awareness of end-to-end IT operations; share targeted information securely among internal and external stakeholders; rapidly integrate new information and tools to adapt more quickly to emerging situations; planning, solution and design process with integration of baseline product capabilities; logical design that highlights data flows, security requirements and process flow; physical design that highlights required infrastructure components; focuses on the installation and the configuration of the production environment; installation of service views and integrations with but not limited to Tivoli Netcool, BMC Remedy and other IT Service Management tools; onsite support, integration and deployment services for the dashboard tools and data sources; familiar with IT Service Management disciplines such as Change Management, Asset Management, Incident and Problem Management, SLA Management and Configuration/Release Management; monitoring the program‚„s deliverables and making recommendations to implement and integrate additional monitoring capabilities to support new requirements and functionality; developing, directing and implementing communication strategies to support program goals; analyzing the effectiveness of the project and recommending changes as needed; preparing senior level technical reports for executive management; and managing special technology projects as assigned.</t>
  </si>
  <si>
    <t>The successful candidate should possess the following: 5+ years‚„ experience in SQL development and web development a must and will be responsible for executing technical design, configuration and deployment deliverables for the designated systems of the Edge Technologies Portal; full knowledge of the Edge AppBoard and Edge enPortal products; the ability to conduct deep dive assessments and documentation of technical requirements, architecture designs, and configuration, maintain operational run books; the ability to work closely with Dashboard Data Integration Manager, Operations teams and stakeholders to ensure efficient seamless integration of data regardless of source (Server, Storage, Network, Database, Service Desk) to align with DoITT‚„s requirements; extensive technical background covering all aspects of system implementation and integration with an enterprise IT production environment; 3+ years in the following: strong technical knowledge and understanding of web application coding and web designing using one or more of the following: HTML5, Flash, XML, JavaScript, familiarity with JDBC, Web services and 3rd party tool APIs  previous system administration or design experience with Microsoft SQL, expert in writing SQL queries, joins and lookups is mandatory; proven experience with PERL, and UNIX Shell Scripting a plus; experience working with VMware and an understanding of other virtualization technologies; experience working with discovery tools such as BMC ADDM, familiar with BMC Remedy and the Remedy Gateway, BMC Atrium CMDB data model and asset classifications; familiarity with monitoring tools such as IBM Netcool and NetIQ; ITIL v3 Foundation Certified a plus; experience in working for a large municipal government agency.</t>
  </si>
  <si>
    <t>NYC Department of Finance (DOF) is responsible for administering the tax revenue laws of the city fairly, efficiently, and transparently to instill public confidence and encourage compliance while providing exceptional customer service.  The Treasury &amp; Payment Services/Collections Division is responsible for managing the full life-cycle of the Department‚„s enforcement activities related to unpaid Business &amp; Excise taxes, parking fines and Environmental Control Board (ECB) summonses. The debt collection process involves providing debtors with options, encouraging payment, utilizing several different collection tools to enforce compliance, such as notices, telephone dunning, collection agencies and special projects aimed at locating and taking enforcement actions against assets.  The Division's Lien Sale Unit is responsible for the annual Tax Lien Sale (TLS) and the In-Rem Property Foreclosure/Third-Party Transfer process (TPT). The Division is seeking a Researcher to support our enforcement processes, performing routine searches of the tax history and status of properties for processing financial transactions in various City financial systems.  Reporting to the Tax Lien Unit Supervisor, the selected Researcher will be responsible for, but not limited to:  Utilizing Legacy systems and other tools to conduct searches and communicate the results of   key components found. Processing of cures, defects, redemptions &amp; vacate requests for sold tax liens. Assisting in the issuance of Lien Sale discharges. Assisting in verifying the accuracy in property ownership and billing addresses. Serving as back up to tasks and functions pertaining to Third-Party Transfer process. Other duties as assigned by the Senior Director of the Lien Sale Unit.</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</si>
  <si>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Clinical supervision of the medical staff, mid-level providers, and nurses. 	Establish and maintain high quality patient services, build the technical capacity of medical staff, trainees and local medical community in matters of STD and related patient care. 	Can also provide direct patient care for those infected with HIV or at high risk to be infected with HIV. This will include; taking medical history and performing physical examinations, providing diagnosis and initiating HIV therapy, PrEP, or PEP as a part of a strategy to treat individuals immediately at the time of service.  	Can also  be assigned to provide direct patient care. This will include; taking medical history and performing physical examinations, providing diagnosis and managing  Sexually Transmitted Diseases (STD‚„s),Adhering to Bureau Standards for productivity. 	Performing other duties as assigned by the Assistant Commissioner and the Medical Directors.  	Work closely with PrEP navigators, mental health specialists, and HIV case managers to provide comprehensive psychosocial and behavioral care. 	Adhering to Bureau Standards for productivity.</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</si>
  <si>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NOTE: THE NYS LICENSE (S) MUST BE MAINTAINED FOR THE DURATION OF EMPLOYMENT.</t>
  </si>
  <si>
    <t>Reporting to the Computer Systems Manager within the Office of Information Technology, with considerable latitude for independent initiative and judgment, the Web Application Developer, working primarily in Java will work with the team to develop application systems, and will have the opportunity to contribute to the evolution of the system‚„s architecture and technology, as well as the continual improvement of development processes. This person will lead the effort of complex application development, architecture and technical design. The selected candidate should possess 8+ years of experience designing and building applications with object-oriented software development methodologies and practices using J2EE and related technologies.</t>
  </si>
  <si>
    <t>‚	Extensive experience creating functional requirements and system design documents that provide logical and creative solutions to complex problems.    	Extensive PeopleSoft experience (v. 9.2 is a plus) with HR, Benefits Administration, Payroll, preferred. 	Work well and communicate with the project manager, other business analysts, and technical support staff. 	Clearly document and explain problems and to work with others to resolve software defects while ensuring technical compatibility and end user satisfaction.	Excellent communication (oral and written), interpersonal, and organizational skills required.  	Support special business events such as annual activities.  	Ability to work in a functional technical capacity. 	Ability to plan, manage time according to schedules, and provide status updates required.   	Excellent SQL skills. 	Excellent understanding of business processes, relational databases and table structure.   	Experience using MS SQL Server required. 	Experience using MS Office 2003 and later; including MS Project and Visio required. 	Experience working in an IBM mainframe COBOL/DB2/IMS environment a plus.</t>
  </si>
  <si>
    <t>(1) A valid High Pressure Boiler Operating Engineer‚„s License issued by the New York City Department of Buildings which must be maintained for the duration of your employment; or  (2) A valid Certificate of Competency for Boiler Inspector issued by the New York State Department of Labor which must be maintained for the duration of your employment.</t>
  </si>
  <si>
    <t>A valid New York State Department of Motor Vehicles Driver‚„s License must be maintained for the duration of employment. At the time of appointment, all candidates residing in New York City must apply to receive Special Patrolman Status.</t>
  </si>
  <si>
    <t>A valid New York State Department of Motor Vehicles Driver‚„s License maintained for the duration of employment.  At the time of appointment, all candidates residing in New York City must apply to receive Special Patrolman Status.</t>
  </si>
  <si>
    <t>1. Five years of full-time satisfactory mechanical experience as a plumber in the installation of plumbing systems; or  2. Three years of full-time satisfactory experience as described in ‚Å“1'' above plus two years of education in an accredited college, technical school or trade school in a program, with an emphasis on plumbing; or  3. Satisfactory completion of the three-year apprenticeship plumbing inspection program approved by the Commissioner of Buildings and the Commissioner of the Department of Citywide Administrative Services and either two years of full-time satisfactory experience as described in ‚Å“1'' above or two years of education as described in ‚Å“2'' above; or  4. A license as a professional engineer or architect valid in the State of New York.</t>
  </si>
  <si>
    <t>‚  Proficiency in AutoCAD, Excel, Word and Microsoft Project.  Experience working with Archibus.  Knowledge of installation and specification of Herman Miller Furniture Systems.  Excellent strategic ability and creative thinking with the ability to execute.  Excellent leadership skills and ability to lead cross-functional teams.  Project Management Institute (PMI) certification (desired).  Knowledge of building codes and standards of practice.  At least two years managing staff.  Excellent verbal and written communication skills including analytical reports and progress     presentations.  Valid driver‚„s license is preferred.</t>
  </si>
  <si>
    <t>Reporting to the Project Management Office (PMO) within the Office of Information Technology (OIT), with latitude for independent initiative and judgment, the successful candidate will function as a technology Project Manager (PM). The candidate will manage one or more project teams during technical design and implementation. The PM will help establish business and technical specifications for technical projects, oversee the creation of architecture design, and work to develop logical and physical data models, and any supporting data staging and integration layers. Additionally, the candidate will be responsible for managing the system through the entire development, implementation and maintenance process.   The candidate will:	Manage the production of deliverables by the project‚„s systems implementation team.	Manage the overall scoping, planning, execution, and on-time delivery of project deliverables.	Work with the project team (consultants and in-house resources) to create and maintain the project plan and schedule, project timelines, budget and forecast documents, project and technical issues logs, and risk identification and resolution documents, and launch/release plans. 	Assess the impact of any change requests that may affect the schedule or the budget, update the project baseline, including but not limited to, requirements, design, implementation, or infrastructure that may affect the project and the system.	Ensure that industry and ACS information technology standards and best practices are followed.	Coordinate and facilitate meetings with the PM/QA team, Implementation team, IT and Network Infrastructure team, Systems Development group, Systems Maintenance group, User community, the NY State suppliers of data feeds, and the Data Governance working group.	Coordinate with the Systems Maintenance Group and the IT and Network Infrastructure team to ensure that sufficient resources are planned and supplied for the project.	Coordinate the scheduling and transition of all software and database objects from design to test and from test to production.	Coordinate and facilitate the resourcing of staff, workstations, and the required software for design, development and testing.	Coordinate user acceptance and sign-off on all project deliverables.	Coordinate, schedule, and oversee the design reviews for architecture and database design. 	Report on the overall project schedule, milestones, risks, and issues.	Coordinate with budget, contracts, DoITT and ACS‚„s internal ACCO‚„s Office to ensure funding is available for capital efforts.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</si>
  <si>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t>
  </si>
  <si>
    <t>Assistant Director ‚€œ Children‚„s Single Point of Access (CSPOA), Bureau of Children, Youth and Families</t>
  </si>
  <si>
    <t>The Bureau of Children, Youth, &amp; Families (CYF) within the Division of Mental Hygiene is responsible for the planning, funding and oversight of New York City's comprehensive network of child and adolescent community mental health services.   Citywide Children‚„s Single Point of Access (CSPOA) is designed to streamline the application process for intensive mental health services for children, ages 5 to 17.9, throughout New York City, who are at risk for hospitalization and/or placement in residential care. CSPOA employs clinical staff to determine whether a child qualifies for one of the following services, and if so, to connect him/her to a service provider at the appropriate level of care: Home and Community-Based Services Waiver, Intensive Case Management, Blended Case Management, Community Residence. CSPOA also determines the child‚„s eligibility for continued stay and monitors length of stay and movement across levels of care.  Reporting to the CSPOA Program Director, the Children's Single Point of Access (CSPOA) Assistant Director will:  - Work with the Director to coordinate and oversee CSPOA services throughout 5 boroughs of New York City.    - Oversee Data Manager and other team members as needed.   - Conduct community outreach and liaises with provider agencies.   - Generate and ensure timeliness and accuracy of Quarterly and Annual Reports; weekly Community Residence Matching Report, weekly Waitlist Reports and Vacancy Reports; and other reports reflecting the outcomes of enrolled children and trends and barriers to accessing various levels of care.   - Assist Director in the review and approval of initial level of care determinations, as well as re-certifications and continued stay determinations for children enrolled in intensive mental health services.  - Participate in the creation and maintenance of systems to secure patient care documentation and ensure ‚Å“real-time‚ monitoring of borough based/program specific waitlists, vacancies and  compliance with regulatory requirements.</t>
  </si>
  <si>
    <t>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comprising over $200 million. Bureau staff is responsible for managing the development, implementation, and oversight of ongoing and new contracted mental health programs. Through these contracts and through its policy, planning and advocacy work, the Bureau seeks to facilitate access and quality care and recovery for all New York City residents.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Assisted Outpatient Treatment, you will:  -	Collect and review clinical material to determine if a consumer referred to the AOT program meets criteria as presented in statute.  -	Assist in the preparation of treatment plans and legal documents required for the pursuit of a court order.  -	Collaborate and interface with mental health providers and families to monitor engagement as well as consumers adherence with treatment mandated by the court.  -	Assess the quality and appropriateness of care planned and provided.  -	Participate in case conferences to discuss consumer eligibility for AOT as well as  progress under the court order.  -	Manage untoward events through the monitoring of services and provision of support to Intensive Case Mangers, Assertive Community Treatment teams, and other mental health providers.  -	Participate in Quality Assurance reviews and special projects.</t>
  </si>
  <si>
    <t>The City of New York Office of Administrative Trials &amp; Hearings (OATH), is a rapidly expanding and fast-paced tribunal that conducts administrative hearings for a wide range for agencies, boards, and commissions. OATH seeking to hire one (1) Community Associate to work in its Clerk‚„s Office. The Community Associate will report to and provide administrative support to the Deputy Commissioner and other administrative staff.  The position will include periodic travel to all five boroughs of New York City. The selected candidate‚„s   responsibilities include but are not  limited to:	Using different databases to gather and prepare data analyses;	Providing data collection support to staff  of  Clerk‚„s Office; 	Maintaining and organizing records;	Preparing reports as directed;	Performing internet research and creating spreadsheets and charts for presentations; 	Handling telephone calls, providing information and directing questions to the appropriate units;	Performing  general clerical duties when needed which include scanning, filing, copying and data entry; 	Performing other tasks as assigned.</t>
  </si>
  <si>
    <t>‚	Good organizational and communication skills	Ability to work independently	Have proficiency in Microsoft Word, PowerPoint, Visio Access, Outlook,  and Excel	Be able to handle confidential matters	History of volunteerism, such as service in the AmeriCorps or Peace Corps, is viewed favorably.</t>
  </si>
  <si>
    <t>‚ Previous experience working with STARLIMS or other LIMS (Laboratory Information Management Systems)  Experience with SQL Server, data modeling, stored procedures, and SQL querying  Experience in building complex applications on the .NET  Framework, JavaScript and Crystal Reports design  Strong analytical skills with the ability to collect, analyze, manipulate and organize data  System administration, desktop support, network configuration and troubleshooting  Attention to detail and accuracy  Excellent written and verbal communication skills</t>
  </si>
  <si>
    <t>1. A four-year high school diploma or its educational equivalent approved by a state‚„s Department of Education or recognized accrediting organization and one year of satisfactory, full-time experience in computer maintenance and repair; or  2. A four-year high school diploma or its educational equivalent approved by a state‚„s Department of Education or recognized accrediting organization and graduation from a certified technical training program in computer maintenance and repair; or  3. A satisfactory combination of education, training and/or experience equivalent to ‚Å“1‚ or ‚Å“2‚ above. Experience of the type described in ‚Å“1‚ above may be substituted for high school on the basis of one year of experience for each year of high school. However, all candidates must have either one year of the type of experience described in ‚Å“1‚ above, or graduation from a certified technical training program as described in ‚Å“2‚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</si>
  <si>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The Division of Administration Bureau of Facilities Planning and Administrative Services is seeking a highly motivated, and talented Community Assistant to serve in the capacity of ‚Å“Special Projects Coordinator‚, He/she will report directly to the Director of Office Services .  The Bureau of Facilities Planning and Administrative Services provide a myriad of key critical services and serve as a pillar to the Agency.  With latitude for independent judgment and decision-making, the proposed incumbent will : 	Performing a myriad of administrative/office tasks including preparation of memos, statistical reports for QPR reporting, filing and record keeping activities. 	Assisting with numerous Customer service by troubleshooting and resolving outstanding tickets submitted for building services and Facilities Service Requests. 	Developing reports and assisting the Assistant Commissioner &amp; Director with Agency priorities and special projects.   	Reviewing and reconcile documentation and facilitate support to community partners and programs for goods and services. 	Coordinating special projects for the Unit; and advise the Director of key pending activities and emergencies.  	Liaise with vendors/programs to facilitate deliveries, provide requested service and rectify inconsistencies in invoices. 	Coordinating numerous incoming  requests via the Facilities Service Request system. 	Assisting in preparation of Winston invoices to send to HHC for processing and approval.  	Maintaining files of signed invoices for Winston Temps. 	Coordinate setup for Fresh Food Box distribution with GrowNYC. 	Generating reports for Senior Management. 	Providing assistance to the DOT agency coordinator with DOT permit distribution.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</si>
  <si>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Associate Project Manager II for the PMO division, located in Lefrak in Elmhurst, NY.  The candidate will need to be an experienced construction scheduler in order to support best in class management of its capital projects.  The construction scheduler will be part of the project controls division that provides oversight and support to all BEDC capital projects. Day-to-day responsibilities will include review and approval of construction schedules prepared by Design Consultants during design to determine period of performance and project constraints for bid documents. Candidate will review and approve construction schedules developed by contractors for reasonableness and contractual requirements; review schedule analysis prepared by BEDC CM consultants, analyze progress, and conducts briefings with Portfolio Managers and Accountable Managers on the CM‚„s effectiveness in schedule controls. They will provide assistance for on time impact analysis of construction change orders; prepare construction schedules for BEDC in-house design projects and provide monthly analysis of contractor‚„s construction schedules for in-house CM projects. They will also attend Design Gateway and construction progress meetings for assigned projects.   The selected candidate will develop and implement new standards and procedures for schedule management during construction including implementing new contract specifications, new construction management oversight responsibilities, and new protocols for schedule evaluations and submissions. Candidate will direct, train &amp; mentor junior schedule management staff.  Candidate will be responsible for collaborating with the BEDC management team to Plan, Execute, Monitor and Control Schedule and Cost which includes: 	Ensure Master Project Schedules and construction schedules follow scheduling best practices and are achievableSupport Program Governance processProvide analysis of contracts and project schedulesInput trending and forecasting productivity, quantity and schedule data in order to isolate and identify variances from the baselineDevelop fragments and Time Impact Analysis on contract changesAssist with the analysis of monthly reportsIdentification of schedule trends and risks to keep field management informed of potential problem areasAssess forecasted costs to assist in financial and schedule analysis by maintaining project cash flowInitiate corrective actions through field staffInterface internally with project managers, financial managers, and technic</t>
  </si>
  <si>
    <t>1. 4-year degree in Engineering or Construction Management (or related field). 2. Project Management experience  3. 5-15 year related work experience in engineering and construction, in particular in the development of scheduling, scheduling analysis, cost estimating, cost control, budgets, reporting and record/document control 4. Advanced Proficiency in Microsoft Office ‚€œ Excel, Access and Projects 5. Advanced Proficiency in Primavera P6/P3 6. Strong organization, writing and communication skills 7. Experienced preparing monthly project schedule status reports for management. 8. Proficient with schedule delay analysis, time impact analysis, and evaluation of overall project progress. 9. Ability to work under limited supervision and to handle multiple assignments with limited time constraints 10. Demonstrated personal initiative, responsibility, leadership and flexibility  Special Requirements:  In addition to meeting the qualification requirements for Assignment Level I, candidates must have at least one additional year of experience as described in ‚Å“1‚ above in a supervisory capacity or have served for at least one year as a project manager for a large and/or complex construction project.</t>
  </si>
  <si>
    <t>‚Knowledge of small business capital needs, experience with small business lending, financial management, or accountingAt least 2 years‚„ professional experience, including project management and data analysisProven track record of delivering results in a fast-paced, demanding work environmentAbility to work within cross-organizational multi-disciplinary teams Excellent written and oral communications skillsExperience using customer relationship management tools or other database systems in order to track and manage services and outcomes desiredExcellent interpersonal, organizational, strategic thinking and quantitative/qualitative skills</t>
  </si>
  <si>
    <t>Interested candidates should email their cover letter and resume to LParsons@sbs.nyc.gov  ATTN: Libby Parsons Include: ‚Å“Analyst, Capital Access‚ in the email subject line.   Salary is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</si>
  <si>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 Amended in Job Description 7/7/2016   The Bureau of TB Control is seeking a City Research Scientist. The mission of the Bureau of Tuberculosis Control (BTBC) is to prevent the spread of tuberculosis (TB) and eliminate it as a public health problem in New York City. The BTBC goals are:  1. To identify all individuals with suspected or confirmed TB disease and ensure their appropriate treatment, identify on a regimen of directly observed therapy.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Data support for the Expanded Contact Investigation (ECI) team:     i. Ensure that surveillance data from contact investigations are properly recorded and completed;    ii. Participate in weekly expanded contact investigation progress meetings and work to improve the efficiency and effectiveness of expanded contact investigation processes;    iii. Review expanded contact investigation data for accuracy and completeness;    iv. Update the report of pending and in-progress investigations used in weekly meetings and work with the data team to produce this report automatically from Maven.  b) Lead genotype cluster investigations:    i. Work-with internal and external stakeholders to collect, review, analyze and synthesize patient information and genotyping data to identify and interrupt TB transmission in NYC;    ii. Activities may include, but are not limited to: Medical chart review, data abstraction, data analysis, patient interview, mapping, social network analysis, data visualization, and communication of findings internal and external audiences;   iii. Recommend and participate in public health interventions based on investigation findings.  --Lead expanded contact investigations in congregate settings: Working with the site to conduct an education session on TB and TB transmission.  --Coordinate testing of persons exposed to TB.  --Ensure all exposed individuals are evaluated.  --Review and analyze the evaluation results to make a transmission assessment; and write a report of the investigation.  --Conduct analyses and research based on TB data that inform policy and decision-making i. Work with data and outbreak teams to conduct data analysis; ii. Communicate findings to internal and external stakeholders through oral presentations and written manuscripts.  ** Amended 7/7/2016  --Assist with the administration of the Bureau‚„s surveillance and case management system (Maven), including participating in troubleshooting, development, and design/implementation of reports and workflows.‚</t>
  </si>
  <si>
    <t>The Analyst will be responsible for supporting on-going efforts with the Mayor‚„s Office of Operations to identify City regulatory processes that can be streamlined to benefit the business community of the City. The Analyst will further assist with the implementation of Small Business First, a multi-agency Mayoral initiative launched in early 2015.   The Analyst will report to the Executive Director of Regulatory Reform and specific responsibilities include:  Supporting new initiatives targeted at reducing the regulatory burden on small businesses, expanding the work of Small Business FirstInterfacing with key members of industry groups to outline industry priorities for regulatory change Developing key performance metrics and tracking against targets Managing multi-agency projects from inception to implementation, using creative problem and strategic thinking to ensure success Developing plans for implementation of new laws, policies and proceduresAnalyzing current laws, policies and processes and developing necessary revisions Researching best practices and developing recommendations for new policy Working with staff of various agencies to analyze and document current policies and processes and develop necessary revisionsProviding implementation support for projects including problem solving, issue identification and development of documentsCreating quantitative and qualitative reports and presentations for internal and external useWorking with diverse staff from a wide variety of City agencies and industry and community organizations Developing informational materials for business owners	Other duties, as assigned</t>
  </si>
  <si>
    <t>‚Proven track record of delivering results in a fast-paced, demanding work environmentAbility to work within cross-organizational multi-disciplinary teams Ability to work independently to solve project problems, including identifying and documenting options and recommendations to overcome project obstacles Excellent written and oral communications skillsExperience using customer relationship management tools or other database systems in order to track and manage services and outcomes desiredExcellent interpersonal, organizational, strategic thinking and quantitative/qualitative skillsPossession of a driver‚„s license valued in New York City</t>
  </si>
  <si>
    <t>To apply, please email your resume and cover letter including the following subject line: Analyst, Business Process and Reform to: careers@sbs.nyc.gov  Salary range: $55,000 ‚€œ $65,000   NOTE: ONLY THOSE CANDIDATES UNDER CONSIDERATION WILL BE CONTACTED.  If you do not have access to email, mail your cover letter &amp; resume to: NYC Department of Small Business Services / Human Resources Unit 110 William Street / New York, New York 10038</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</si>
  <si>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</si>
  <si>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Under supervision, with latitude for independent action and the exercise of independent judgment, the Infrastructure Project Manager is responsible for the scoping, planning and execution of infrastructure projects. IT projects focus on delivery of new capability through IT applications, services, and infrastructure. The candidate specific duties will include: 	Work with project stakeholders to clearly define and manage expectations, objectives, assumptions, measurements, schedule, milestones, scope, requirements, risks, issues, escalations, changes, metrics &amp; success criteria, communication, change control, and successful deployment.	Actively communicate with project stakeholders. Ensure alignment, visibility and transparency into all aspects of assigned projects. 	Manage vendor engagements and foster accountability for deliverables, timeline, and quality during project delivery.	Develop and maintain - project charter, project plan/schedules, implementation plan, status reports, risk mitigation and contingency plans, QA plan, project budget &amp; costs, capital funding request, RFP, strategic plan, business continuity plan. Account for resource capacity, organizational change, competing initiatives and project constraints.	Utilize project management processes, methodologies, and tools to ensure projects are delivered on time, within budget, adhere to high quality standards and meet stakeholders‚„ expectations.	Build, lead, and mentor diverse project teams throughout project lifecycles.	Collaborate with all IT units throughout project lifecycles for successful implementation of project deliverables.</t>
  </si>
  <si>
    <t>Preferably 6-8 years‚„ of hands-on experience as an IT Infrastructure Project Manager, managing full project life-cycle of large and complex enterprise-wide  technical projects; Preferably 5+ years‚„ of hands-on experience with IT Infrastructure support ; Experience in managing diverse project teams (in-house, multi-vendor - System Integrator, Quality Control); Experience working with various project and portfolio management tools and methodologies (e.g., MS Office including Project, PPM, SharePoint, Visio, SDLC Agile/Scrum methods, Waterfall); Working knowledge of Windows Servers, VMWare, Cisco and HP Network Switches &amp; Routers, Wi-Fi, Netapps storage, NetBackup, Active Directory, DNS, load balancing, VoIP,  Cisco Call Manager,, Data Center, Cloud, Oracle RDBMS,  data replication, WebLogic, content management, Business Intelligence, network performance management, application performance management, Desktop, laptops, Smartphones, Information Security; Experience with Data center migration, technology upgrade, system implementation; Background in ITIL service management, with successful track record of implementing configuration, change and incident management solutions and supporting processes and best practices; Experience in creating project management artifacts (project charter, project plan, timelines, requirements documents, project and resource planning, deployment plans, support plans, conversion plans; Experience  in gathering requirements, business analysis, use cases and creating functional requirements documents; Excellent project management, organization, and team collaboration skills; Excellent interpersonal and communication skills; Excellent facilitation, collaboration, negotiation, and presentation skills; Demonstrated decision making,  problem solving, and leadership skills; Ability to anticipate risks and devise solutions in the moment; Ability to multitask and perform in a high-paced/high-pressure environment; Ability to work independently or within a group to solve complex problems; Proven Ability to work effectively with multiple levels of management and employees preferably in a public sector environment; Strong team player with service-oriented attitude and customer focus; Vendor management skills; Project Management Professional (PMP) certification is preferred.</t>
  </si>
  <si>
    <t>The Director for Center-Based Programs will oversee program development and maintenance at SBS‚„ business-facing centers. This includes the NYC Business Solutions Centers, Industrial Business Service Providers, and the Small Business Support Center. All Centers provide support services to help businesses start, operate, and expand. There services are available to all NYC Business owners and range from financing assistance to business courses among many others.  The Director will be responsible for launching and managing both existing and new programs with a focus on education, access to capital, and legal services for small businesses. Innovation and ensuring the integrity of services delivered through the Center system is central to this role. He/she will oversee a team of ~5 SBS employees and work with more than 50 vendor partner staff. This position will report to the Executive Director of Center Operations. Specific responsibilities will include: Oversee the day-to-day operations for NYC Business Solutions, Industrial Business Service Providers, and the Small Business Support Center; this includes goal creation, management, and ongoing operationsIdentify gaps in products/services (defined by unmet customer need) and opportunities to implement new and innovative products/services and/or initiatives regularlyWork with Center management and staff to train/inform them on new products and services to be delivered and administered at the Centers; including but not limited to mentorship and professional development Support the creation and maintenance of Strategic Operating Plans for all Centers.Collaborate with Center Operations team to improve and scale services across systemEnsure services delivered through vendors and at Centers are quality and address the needs of the business owners we serveParticipate in an annual system-wide strategic planning and goal-setting processHelp to align vendor partner performance goals for key Center-based programs ‚€œ such as capital, education and legal services ‚€œ based on resources and monitor their progress towards those goals, including budget and resource managementCreate business development plans and marketing for Center staff and other vendors related to Center-based programming Identify professional development opportunities that are aligned with the overall strategy and build the capacity of the system to meet strategic objectives and program goalsLaunch new programming to connect businesses to capital, including working with lenders to create new products, professional development for staff and pipeline maintenanceCreate new educational pathways for Center customers by creating courses that align with business needs and ensuring businesses consume multiple servicesWork with team to expand legal services offered to business clientsSupport pipeline development and management for core service areasTrack and report workflow and results on a regular basis for Executive-level staff</t>
  </si>
  <si>
    <t>The Director for Center Operations will oversee daily operations at SBS‚„ business-facing centers. This includes the NYC Business Solutions Centers, Industrial Business Service Providers, and the Small Business Support Center.The Director will ensure the seamless operation of Centers, compliance with City, State, and Federal law/regulations in addition to maintaining the systems infrastructure. He/she will helpset and maintain standards and processes that ensure the integrity and growth of the system; including executing audit functions,  maintaining quality assurance mechanisms, supervising program budgets, and managing data collection and performance reporting.   The responsibilities of the Director are both strategic, in setting the direction and goals for these systems, and operational, in monitoring the contracts for the vendors, quality of service to customers, and performance towards goals. The Director will oversee a team of five SBS employees and more than 50 vendor staff. This position will report to the Executive Director of Center Operations. Specific responsibilities will include: Oversee the day-to-day operations for NYC Business Solutions, Industrial Business Service Providers, and the Small Business Support Center; this includes goal creation, management, and ongoing operations Allocate vendor partner performance goals based on resources and monitor their progress towards those goals, including budget and resource managementDevelop and manage tools to track and manage center pipelinesEnsure customer service standards, operations protocols, and other policies are followed at all facilitiesWork closely with Center-based programs team to develop and scale new services across the systemWork closely with Center-based programs team to develop a service pipeline and manage said pipelineIdentify professional development opportunities that are aligned with the overall strategy and build the capacity of the system to meet strategic objectives and program goalsOversee the creation and maintenance of Strategic Operating Plans for all CentersCreate business development plans for Center staff and lead the implementation of system-wide improvements. E.g.  universal intake system, standard practices protocol, data management tools.Develop and manage key community partnerships with elected officials and community organizations that advance the mission of all CentersWork with Center management and staff to train/inform them on new products and services to be delivered and administered at the Centers; including but not limited to mentorship and professional development Facilitate, manage, and audit data collection and use of CRM systemsTrack and report workflow and results on a regular basis for Executive-level staffReview, manage, and report periodically on Center budgets  for Executive-level staff</t>
  </si>
  <si>
    <t>The New York City Department of Health and Mental Hygiene (NYC DOHMH) Public Health Laboratory (PHL) is seeking to hire a qualified City Research Scientist I, to conduct public health related research and testing.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Reporting to the Associate Director of each section of Virology and Microbiology and senior Clinical Research Scientist (CRS) staff, with significant guidance and direction, the City Research Scientist (Level 1) will participate in immunologic-science type projects of moderate scope and complexity, while acquiring knowledge of molecular assays, the ability to interpret, analyze and evaluate experimental outcomes, and recognize inconsistent data results.   Specific duties and responsibilities will include assisting senior scientist staff with the following:  Researching, developing and implementing new molecular assays including single and multiplex real-time PCR, DNA sequencing and other nucleic acid amplification testing, while learning how to apply quality assurance and quality control activities;  Assisting in designing efficacy studies, conducting and organizing virologic and/or immunologic measurements, utilizing automated systems and tools to support analysis and preparing internal research study reports for submission to research project team;  Maintaining full working knowledge of laboratory science principles and theories and applying such knowledge to the research direction of Public Health Labs virology, microbiology and immunology projects;  Applying the principles and techniques of virology and immunology to potential laboratory innovations and methodologies;  Demonstrating excellent data management, organizational and communicational skills and acquire the ability to present and interpret data to multidisciplinary teams;  Assisting in performing laboratory tests on environmental samples and clinical specimens;  Ensuring Laboratory compliance with regulatory agencies to preserve the integrity of data testing, maintain Laboratory accreditation and support the overarching public health goals, missions and objectives of NYCDOHMH;  In accordance with Public Health investigations, ensures full Laboratory participation in the submission of requested specimen samples and scientific data, when essential to protect the public‚„s health;  Under guidance and direction from the senior scientist staff, participate in the operational design, development and implementation of all laboratory research science plans to facilitate NYCDOHMH public health emergency management plans and initiatives.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</si>
  <si>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&amp; Sewer Operation, Division of Distribution Operations has the responsibility of ensuring ensures that potable water is delivered at the appropriate pressure and volume to consumers throughout the five boroughs. Under the purview of Distribution Operations is the Unit responsible for Cross Connection Control Inspections and Citywide Hydraulic Flow Testing. The Division is seeking to hire a Supervisor to oversee its Flow Testing and Cross Connections Inspection Units. The selected candidate will report to and receive general direction from the Chief of Distribution Engineering and will be granted independent supervisory engineering judgment in efficiently managing the daily operations of the Bureau‚„s dedicated Flow Testing Unit and Cross Connections Inspection Unit. Typical responsibilities will include but are not limited to: overseeing the timely processing, testing and releasing of flow testing results to outside requesting parties comprising of building owners, architects, engineers, city agencies, seeking Building Department Approval for new facilities and/or modifications to existing facilities that increase in water demands. Ensuring all flow test requests are completed timely and all tests results have been checked in comparison to theoretical and normal pressure values. Ensuring cross connections inspections are performed of facilities of concern are completed in an unbiased and systematic method in compliance with State Sanitary Code, NYC Rules and other regulations related to DEP‚„s Cross Connections Control Program; maintain matrixes for the flow test and cross connections inspection units to assist with strategic planning and ensuring goals are met.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</si>
  <si>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Hydraulic experience required. Experience with CMMS preffered. Minimum 2-3 years supervising engineers and/or inspectors.  Strong analytical and communication skills.  Proficiency in Microsoft Office programs including Excel, Word, Outlook and Project. Ability to be on call 24/7</t>
  </si>
  <si>
    <t>The Assistant Commissioner for Operations will oversee the daily operations and program development at SBS‚„ business-facing centers. The Assistant Commissioner will set unit goals, determine key performance indicators, measure outcomes, and manage quality assurance, budgets, and services. The responsibilities of the Assistant Commissioner are both strategic, in setting the direction and goals for these systems, overseeing business development, and monitoring performance. The Assistant Commissioner will also have proven leadership experience. Overall, the Executive Director will oversee a team of 25+ SBS employees and more than 60 vendor and regulatory agency staff. This position will report to the Deputy Commissioner. Specific responsibilities will include: Oversee the day-to-day operations for all Centers, Center-based programs, assigned regulatory staff, and compliance-advising program. This includes goal creation, service quality control, budget management, and ongoing functions. Support team in developing work plans, setting and managing budgets, and tracking key performance indicators.Determine annual goals and intermediary targets, oversee the creation of project plans for program launches and on-going operations.Identify gaps in products/services (defined by unmet customer need) and opportunities to implement new and innovative products/services and/or initiatives regularly.Work with the Business Development team to train staff on business development and oversee the creation of pipeline-development strategies for every program and service.Maintain relationships with key public, private and non-profit partners.Support division-wide initiatives and ensure cross-promotion of SBS services to target audiences</t>
  </si>
  <si>
    <t>New York City Department of Housing Preservation and Development (HPD) administers the fifth largest Section 8 Program in the nation.  Section 8‚€also known as the Housing Choice Voucher Program‚€provides Federal rent subsidies to eligible low-income families for decent, safe, and affordable housing.  HPD‚„s Section 8 Appeals Unit manages and conducts informal hearings and reviews, which are the mechanisms through which Section 8 Program participants/applicants appeal Program decisions concerning their eligibility for rent subsidies.    Employee Discipline and Labor Relations is responsible for investigating and prosecuting allegations of employee misconduct and labor relations issues.  The candidate will be expected to perform highly confidential and sensitive investigations concerning misconduct and incompetence of agency employees, including within the Section 8 Program.   In this role the candidate will be required to conduct preliminary research, examine and analyze evidence and records including employee records, telephone records, other records derived from law-enforcement databases and City agencies; conduct interviews, take statements and complaints; coordinate and perform field surveillances and perform personal service of notices and documentation; produce written reports and internal memoranda concerning findings and make recommendations.  Substantiated findings of misconduct may result in prosecution and the Investigator will be responsible for assisting in trial preparation and may be required to testify at hearings and other court proceedings.   This position is ideal for a candidate who is inquisitive, resourceful and has the ability to analyze documents, records, and data.  The successful candidate will be conscientious, creative, detail-oriented, self-motivated and flexible enough to perform effectively both independently or as a team.  CANDIDATE MUST 1.	Possess a NYS Driver‚„s License. 2.	Be willing to perform filed work involving early morning and late night flexibility. 3.	Have excellent computer and writing skills.</t>
  </si>
  <si>
    <t>1.	Prior experience in conducting or assisting in disciplinary investigations. 2.	Solid writing ability. 3.	Strong communication skills, excellent judgment, and confidence to discuss results of your analysis. 4.	Highly detail oriented and organized with the ability to multi-task. 5.	Ability to prioritize. 6.	Ability to initiate and drive projects to completion with minimal guidance. 7.	Ability to exercise discretion on sensitive and confidential matters.  CANDIDATE MUST  1.	Possess a NYS Driver‚„s License. 2.	Be willing to perform filed work involving early morning and late night flexibility. 3.	Have excellent computer and writing skills.</t>
  </si>
  <si>
    <t>The Division of Prevention and Primary Care (PPC) works to advance population health and reduce health inequities through the introduction of innovative system changes that promote health, prevent disease and increase control.  The Division builds upon a history of innovative policy and programming in clinics, communities and the City at large by bringing together the existing bureaus of Chronic Disease Prevention and Tobacco Control, Primary Care Information Project, and Primary Care Access and Planning.  The Division of Prevention and Primary Care is seeking a high-level director for a citywide hypertension initiative. Hypertension (HTN) is one of the leading contributors to death and a key driver of health inequities. This initiative will create collaborations across the work of multiple stakeholder groups engaged in clinical, community or population approaches to reducing hypertension, to enhance and expand hypertension efforts across the city.  A Hypertension Initiative Manager is in place and an interagency HTN work group has been established to help lead this initiative. Reporting to Deputy Commissioner, the Director will establish high-level relationships and oversee the initiative. The Director will guide the strategic development, planning, and implementation of this new initiative.  Leadership, supervision of investigations and program evaluations, fundraising, and staff management are key components of this position.  The Director‚„s responsibilities include the following: 	In collaboration with relevant DOHMH bureaus and the interagency HTN workgroup, support the development, planning and implementation of specified interagency HTN initiative projects.  	Oversee strategic planning activities for the initiative; oversee continued development and launching of the initiative including an annual summit. 	Lead fundraising efforts to expand initiative activities by identifying and developing new funding opportunities; serving as the principal lead for key grants and funding, where appropriate; and leading development of a fundraising plan to achieve long-term initiative goals.  	Oversee program design and evaluation, needs assessments and other data and research needs. 	Along with the Hypertension Initiative Manager, direct strategic growth and development of a citywide hypertension coalition. 	Establish high-level relationships with key stakeholders across New York City, including recruitment for the initiative advisory panel and steering committee and other clinical and community working groups. 	Along with the Hypertension Initiative Manager, represent the initiative at various community or key stakeholder programs; serve as liaison with outside offices as required. 	Contribute to manuscripts, memos, reports as well as give presentations.  	Build/manage an implementation team consisting of the  Hypertension Initiative Manager and policy/communication staff.</t>
  </si>
  <si>
    <t>‚	Experience working on high-profile strategic campaigns 	Strategic planning and supervisory experience   	Experience working across multiple sectors and with diverse stakeholders 	Strong track record of successful fundraising and grant-writing 	Keen ability to prioritize and handle multiple assignments   	Ability to work independently and exercise a high degree of initiative to manage staff, project manage strategies, accomplish tasks and solve problems 	Excellent interpersonal, collaborative and team skills is a must   	And strong written and oral communication skills.</t>
  </si>
  <si>
    <t>Oversee surveillance for waterborne and parasitic diseases.  Primary focus and responsibility will be with NYC‚„s Waterborne Disease Risk Assessment Program (WDRAP) NYC DOHMH &amp; NYC Department of Environmental Protection (DEP) interagency program which is primarily focused on cryptosporidiosis and giardiasis surveillance and early detection and response to potential waterborne diseases. This person will also help oversee surveillance for legionellosis, amebiasis, and cyclosporiasis, as needed.  The Research Scientist will:  - Maintain knowledge and expertise on cryptosporidiosis, giardiasis, amebiasis, cyclosporiasis and legionellosis.    - Oversee surveillance and cluster and outbreak investigation for these diseases and works with CDC on multistate outbreaks.  - Work as the primary liaison to DEP on all WDRAP issues.  - Oversee the Sentinel Nursing Home Surveillance System and the Clinical Laboratory Surveillance System.  - Is responsible for preparation of the annual WDRAP report to the US Environmental Protection Agency (EPA), and any other documents required by DEP (or EPA) related to WDRAP- Work with DEP and the Office of Emergency Preparedness and Response on waterborne disease emergency preparedness planning, and participates in emergency drills and in emergency response if events occur.  -Work with Health Educator and Community Affairs to provide guidance on health education.  -Work with BCD data and syndromic surveillance team on statistical and analytic work related to potential waterborne disease.  -Represent DOHMH and DEP on conference calls and at local and national meetings and writes papers as appropriate.  -Respond to outside inquiries and gives talks on waterborne disease to the community.  -Respond to all Citywide emergencies as part of the Incident Command Structure.</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</si>
  <si>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</si>
  <si>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CIVIL SERVICE TITLE: CONSTRUCTION PROJECT MANAGER INTERN  The New York City Department of Health and Mental Hygiene (DOHMH), a recognized leader and innovator in public health and mental hygiene services seeks a dynamic, highly skilled Construction Project Manager Intern to serve as a Project Manager within our Bureau of Facilities Planning &amp; Administrative Services‚€Office of Facilities Planning and Space Management.  He/she will be primarily assigned to specific projects within the Unit, that is key and critical to the division/bureau  Specified Duties:  Perform various construction management work overseeing routine reconstruction projects.   Required proficiency in AutoCad and Revit, with a working knowledge of Adobe Design Suite and Archibus.   Assist with preparation of construction drawings and construction detailing for the construction, renovations  or repair of public works, structures, or installations.  Review building codes to assure that design complies with the minimum legal standards.  Review and approve change orders in routine reconstruction projects recommends change on new or major construction projects.  Assist in the construction administration phase by reviewing shop drawings and creating a master log of the project submittals.  May drive a motor vehicle to and from project sites.  Evaluate reports of hazardous conditions requiring managerial decision.  Makes determinations and reports recommendations to the Director.  Assist in research, investigations, studies or examinations related to construction projects functions and activities of a department  or agency,  including those related to building or health codes and other governmental regulatory compliance.  Participate in the writing of specifications and in the preparation of cost estimates and estimates of quantities.  Identify problems in construction and seeks resolution thereof.  Assist with and manage other facilities planning project tasks including sustainability design and management and emergencies as assigned. Coordinate construction project with those of other agencies and entities.</t>
  </si>
  <si>
    <t>‚ At least one year‚„s work experience in architecture and building construction after completion of Bachelor or Master‚„s degree.    Ability to develop, communicate and present design and construction concepts clearly  Strong communication skills (writing and verbal) and excellent graphic presentation skills  Experience with site planning and zoning analysis  Ability to work on multiple projects at the same time  Strong organizational skills and attention to detail.  Experience with MS Office products including PowerPoint.</t>
  </si>
  <si>
    <t>ADDITIONAL MQR ***  ***In addition, employees supervising asbestos removal or lead abatement staff must meet applicable regulatory and medical requirements. Employees must not have any condition which would prevent a good face seal when wearing a respirator. Periodic medical examinations will be administered as applicable while persons are assigned to asbestos removal or lead abatement supervision.  License Requirement Possession of a Motor Vehicle Driver License valid in the State of New York. Employees must maintain the license during their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</si>
  <si>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o	Reports directly to the Medical Director (MD) and assists with oversight of clinical services including but not limited to medical, mental health, and substance use services in DHS directly-operated shelters, as well as in contracted DHS shelters o	Supervise DHS clinical and contract management staff o	Regularly engage with the contracted providers‚„ clinical staff to provide guidance, consultation, and performance oversight  o	Assist the Medical Director with the development and monitoring  of shelter clinical procedures and assessments including: o	Develop standardized assessments, processes, policies, and procedures for identifying health, mental health, and substance use disorders that affect client functioning  o	Ensure adherence to appropriate quality assurance standards consistent with DHS requirements o	Participate in record reviews/audits for clinical services at shelters o	Supervise staff conducting contract oversight/monitoring of clinical services in DHS directly-operated and contracted facilities: o	Draft and maintain contract standards including health, mental health, and substance use assessments and services  o	Assist in the development of contract language and relevant procurement(s) o	Direct contract managers to provide oversight on related contracts throughout DHS shelters o	Conduct oversight of contractor performance, including development, review, and enforcement of Corrective Action Plans for noted deficiencies  o	Assess vendor staffing plans for appropriate qualifications and staffing ratios consistent with DHS contract requirements and standards o	Assist the Medical Director with clinical liaison for DHS programs and with external agencies, including but not limited to other City agencies (e.g., HRA, DOHMH, H+H), State agencies (e.g., SDOH, SOMH, OASAS), and community health, mental health, and substance use services providers and insurers o	Supervise the management of medical emergencies and other incidents, including review of critical events and post-incident follow-up o	Develop and oversee prevention and intervention protocols (for both clients and staff) related to communicable diseases in the shelters and other DHS facilities o	Serve as the medical liaison for environmental and disease outbreaks and COOP/emergency planning o	Develop and oversee the provision of topical clinically-related health training to DHS directly-operated and contracted shelter staff including medical, mental health, substance use, wellness, and nutrition o	Recruit DHS clinical staff and conduct vetting of key contractor clinical staff  o	Assume duties of the Medical Director in his/her absence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</si>
  <si>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Supply seeks to hire a Principal Administrative Associate II to serve as the Reporting Publications Assistant at offices located in Grahamsville, New York. This position will report directly to the Chief of Staff for the Bureau of Water Supply and will compile, format and proof read a variety of written and digital materials such as reports, presentations and correspondence, assist with outreach events and work on special projects for the Bureau. Specifically the Reporting and Publications Assistant will be responsible for the following:  Compiling, formatting and proof reading a wide array of reports for the Bureau including deliverables for new York City‚„s Filtration Avoidance Determination and Consumer Confidence Reports  Compiling, formatting and proofing presentations  Writing special reports and papers  Compiling various metrics within the Bureau   Coordinating the Bureau‚„s correspondence and FOIL (Freedom of Information Law) requests  Preparing and staffing outreach events including fairs, local outdoor events, and other outreach programs  Preparing fliers, posters, pamphlets and other materials for outreach events  Creating and maintaining fact sheets, resources and various other written and digital materials for the Bureau  Archiving watershed photos and other historical materials  Although reporting to the Grahamsville, NY location, frequent travel throughout the 2,000+ square mile watershed will be required (both East and West of the Hudson River), Yonkers, the Bronx and Queens.</t>
  </si>
  <si>
    <t>‚ Strong writing ability and proof reading skills  Proficiency with all Microsoft Programs (Word, Publisher, PowerPoint, Excel, Access, etc.)  Some experience with design layout/graphic design for brochures and pamphlets  Basic understanding of science and engineering  A Motor Vehicle License valid in the State of New York and the ability to maintain this valid License for the duration of employment.</t>
  </si>
  <si>
    <t>New York City‚„s Department of Transportation (DOT) seeks a Chief of Staff (COS) to the agency Chief Technology Officer (CTO). This deputy director-level position reports to the CTO.  The COS is a critically important role. The COS will oversee the IT &amp; Telecom division‚„s (IT) procurement and organizational development to propel IT forward to become an awesome, world class technology organization.  The COS will also provide support enabling the CTO to work most effectively internally and externally: with staff, customers and stakeholders.  This is much more than an administrative role; it is highly strategic and facilitative and requires a thoughtful, influential, and flexible professional with a strong presence to play an active role on behalf of the CTO and IT.  The COS will be a confidential associate to the CTO with excellent diplomatic and organization political skills.  The COS also needs to have strong emotional intelligence, communication, and analytical skills. The COS must be articulate and be an excellent writer.  Primary areas of responsibility:  1.Procurement management: the COS will drive the selection of initiative for procurement and then coordinate IT &amp; Telecom support activities 2.Organization Development: the COS will oversee recruitment, hiring, staff evaluation, professional development, and professional advancement of IT management and staff. 3.Facilitate CTO communications with customers and stakeholders: the COS will engage with agency customers, the IT &amp; Telecom Key Staff team, members of the entire IT &amp; Telecom organization, NYC DOT executives, other internal stakeholders, and external stakeholders including other agency executives and management, state and federal officials, vendors, educational and research institutions, the press, and national and international organizations-especially in the IT and Intelligent Transportation communities. Manage the processes for staff recruitment, staff evaluation, and career development for IT &amp; Telecom.  Facilitate CTO availability by providing feedback regarding requests for access, information, meetings, and presentations.  Support decision-making by raising critical issues with the CTO and obtaining direction about next steps.  Create communications, presentations, press releases, research, and analyses including confidential or time sensitive matters.  Supports CTO in keeping current with correspondence, may reply directly on behalf of the CTO.</t>
  </si>
  <si>
    <t>Strong writing, electronic media, numerical, and presentation skills, including competency in office software including email, word processing, spreadsheet, presentation, information Technology knowledge, Maturity to excel with wide latitude for independent judgment and action, Excellent interpersonal skills and a collaborative management style, Able to manage up, and manage peers, Demonstrated ability to problem-solve and resolve conflict.  Bachelor's degree or Master‚„s degree in public administration, economics, political science, information technology, computer science or related fields.  2 years of supervisory experience.  2+ years of work experience.</t>
  </si>
  <si>
    <t>Understanding of electronic and paper filing systems. Organization, planning and communication skills.  ‚Å“business intelligence‚ to transform raw data into meaningful information.</t>
  </si>
  <si>
    <t>The ideal candidate for this position is enthusiastic, proactive and enjoys public speaking, team dynamics, and works well under pressure. Candidates should have experience in program development, excellent writing skills, data management, research, and presentation skills; a high level of self-motivation, intercultural sensitivity, and strong emotional intelligence skills. Candidates with a Master‚„s and Bachelor's Degree in a related area strongly preferred. Adobe Photoshop/InDesign skills a plus!</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</si>
  <si>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Project Manager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Responsibilities:  The Project Manager (PM) will be assigned to the multiple vertical within the Bureau of Technology Strategy and Project Management. The project managers within this group are working on many projects related to Epidemiology Services, Vital Statistics, Public Health Training, Provider Education Program, IT portfolio management tools, IT Compliance tools, Business Intelligence, Provider Management tools, Notification tools and integration of these systems with other common services like de-duplication, notification service, geo coding, address verifications etc.‚¦  The Project Manager will be responsible for delivering large scale, complex, enterprise-wide projects on time, and on budget. This role relies on project management experience, technical experience, and sound judgment to plan and accomplish goals. In order to successfully deliver this project the following duties will be required:   Establish and foster relationships with assigned internal clients/stakeholders; Understand clients‚„ business process to better guide them on technology decisions; Meet with key stakeholder to understand current operations.  Oversee and / or Conduct the Business Analysis as needed;  Gather requirements for changes to existing systems and building new systems.  Evaluate whether any internal applications or products can meet client‚„s IT need and conduct space market research to evaluate available COTS solutions. Recommend a best fit IT solution. Prepare a plan document defining the project schedule and budget, project team framework and scope, highlighting the milestones and the execution strategy.    Develop rollout plan and oversee deployment into production, including developing a support plan; Execution of project from start to finish; Provide guidance on best solution to streamline or process re-engineer their current operations; Develop functional requirement documents for small and medium projects.  Maintain and update the project schedule on a regular basis.  Update DOHMH‚„s project management tool with current status and budget information.  Triage issues and manage support for IT applications.  Conduct status meetings.  Assure proper articulation and reporting of project status to stakeholders and executive management.  Oversee the RFP and procurement process.  Provide vendor management for large projects from start to completion of project.</t>
  </si>
  <si>
    <t>‚ 5+ years of experience in a role as project manager leading complex, enterprise-wide technical and/or business initiatives   5+ years of experience with managing SDLC Waterfall and/or Agile methodology projects   5 + years of experience in creating project management artifacts (project charter, project plan, timelines (MS Project or other project management software), requirements documents, project and resource planning, deployment plans, support plans, conversion plans   5+ years in gathering requirements, business analysis, use cases and creating functional requirements documents   PMP certification preferred but not mandatory   Public health experience is a plus.  Detail-oriented with no loss of big picture objectives.   Ability to prioritize and multi-task effectively under tight deadlines.   Excellent written/verbal communication skills with exceptional presentation abilities to senior management and other key stakeholders.   Negotiation and conflict management skills;  Demonstrate leadership and team building skills; Ability to be a systems thinker with attention to quality.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</si>
  <si>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in Distribution Operations in the Water &amp; Sewer Operations, the selected candidate will supervise Machinist‚„s Helpers and work with Construction Laborers in the inspection,  maintenance, overhaul and repair of water supply equipment including regulators, valves, meters, gauges, gears and other operating infrastructure located in chambers throughout the five boroughs; will be required to prepare daily reports, job orders, and equipment evaluations; become familiar with hand tools as well as machine shop equipment maintenance and operations; perform and supervise work in both permit and non-permit required confined spaces; adhere to all Department EH&amp;S policies; and operate a motor vehicle and other power equipment as necessary to perform the job.</t>
  </si>
  <si>
    <t>The Equal Employment Practices Commission (EEPC or Commission) monitors and evaluates the employment programs, practices, policies and procedures of city agencies to ensure that individual agencies and the City as an employer maintain an effective affirmative employment program of equal employment opportunity for those employed by, or seeking employment with, New York City government.    The EEO Research Specialist performs research and analysis on employment practices as directed in accordance with the Commission‚„s City Charter mandate. Duties and Responsibilities for this position include, but are not limited to: 	Executes the Commission‚„s research initiatives and serves as a resource for the Commission‚„s decisions on EEO issues that potentially affect employment in city government;	Conducts research and develops research projects/tools to collect and analyze issue-specific data (i.e. recruitment and selection systems; civil service lists and titles; adverse impact and underutilization; complaint and investigation systems; reasonable accommodations and facility accessibility);	Analyzes employment statistics concerning discrimination in employment in the areas including but not limited to: recruiting, interviewing, hiring, promoting, training, terminating, and complaint investigation;	Builds databases and maintains records regarding specific program components, conducts trend analysis, and prepares reports; 	Makes and records observations on the progress of research/investigations and evaluates data;	Constructs recommendations that will substantiate the Commission‚„s recommendations to external agencies;	Assists in the coordination of the EEPC's research efforts with other research projects; 	Designs research tools for use in the Commission‚„s audits;	Maintains records and prepares reports; 	Represents the Commission at public hearings and audit-related meetings in the capacity of consultant; 	Researches and develops topics for public hearings; and 	Provides guidance to city agencies that require assistance with specific EEO-related issues.</t>
  </si>
  <si>
    <t>Click the ‚ËœApply Now‚„ button.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</si>
  <si>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WHO WE ARE:  The NYC Department of Information Technology &amp; Telecommunications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As the City‚„s IT leader, DoITT is engaged in a multi-year, dynamic evolution in its city-wide cyber defense and information risk strategy. The cybersecurity training program manager joining this program has the opportunity to significantly influence and contribute to the City‚„s overall security posture by leading the design and implementation of an enterprise-wide cybersecurity training and awareness program.   WHAT YOU WILL DO:  Working in collaboration with New York City‚„s Citywide Cybersecurity Engineering and Operations teams, the Cybersecurity Training Program Manager will:   	Oversee and develop the Citywide cybersecurity training and awareness program that addresses all levels of the organization with an emphasis on reducing the human risk factor;   	Research and implement cybersecurity awareness testing and training tools and materials (e.g., anti-phishing programs, computer-based training, awareness posters, newsletters etc.);   	Ensure that the cybersecurity training program meets requirements for regulatory compliance (e.g., PCI, HIPAA), industry standards and Citywide security policies;	Design metrics to measure the success of the program;	Produce a vibrant and relevant monthly cybersecurity newsletter, coordinate cybersecurity awareness events and provide interactive presentations at agency locations. Mentor staff at all levels in cybersecurity hygiene;   	Keep abreast of new developments in cybersecurity to keep program mature and up to date;   	Represent NYC Cybersecurity in information sharing forums as a critical member of New York City‚„s Cybersecurity team;	Oversee special Security projects and initiatives.</t>
  </si>
  <si>
    <t>The preferred candidate will possess the following: 	5+ years working in a large technical environment in a cybersecurity role. Solid understand of computing technologies and cybersecurity concepts;	Enthusiastic about cybersecurity and able to break complex technical subjects down into laymen‚„s terms that are easily digested, understood and remembered;	Excellent oral and written presentation skills;	Experience in delivering classroom training;	Detail oriented with excellent project management skills and customer service attitude.</t>
  </si>
  <si>
    <t>The Office of Human Capital is responsible for ensuring that the Department complies with applicable labor and employment laws and City and Agency rules and policies. The unit also provides guidance to managers and employees on a variety of topics including Recruitment, Employment, Civil Service, Labor Relations, Benefits, Citywide Programs, Performance Evaluations, Salary Administration, Timekeeping, and Time and Leave Administration.  The selected candidate will be responsible for, but not limited to, the following: 	Builds and manages a team dedicated to using standard and innovative approaches ‚€œ with the highest level of customer service ‚€œ to acquire and retain the largest and best pool of candidates for the Agency.       	Ensures that a very wide network of recruitment relationships are built with sources that include colleges, not-for-profit organizations, community organizations, alumni associations, search firms, professional organizations and others. Ensures the utilization of the widest advertising resources such as social media, job search websites, print advertising and others to manage talent acquisition.  	Works with hiring managers to assess, document and follow-up on their recruitment needs, utilizing innovative hiring approaches. Engages oversight agencies to ensure the timely approval of candidates.  	Works with the EEO Officer to ensure diversity in recruitment and implement programs to meet the needs of a diverse workforce.   	Works with the Executive Director of Buildings University, Human Capital staff and others to assess work place concerns and develop programs that engage the Buildings community and improve retention. 	Directs and attends recruitment activities such as Job Fairs, Career Days and other relevant events.   	Documents workflow processes, maintains proper records, produces reports and makes presentations to senior leadership.  	Manages personnel activities such as, but not limited to, classification, PAR process and PAR approvals, exit surveys, new hire orientation, civil service exams and organizational reviews.  	Performs other work as requested.</t>
  </si>
  <si>
    <t>‚	Significant knowledge of and experience in City government in personnel administration, particularly talent acquisition and retention programs.   	Thorough knowledge of civil service rules and procedures. 	Thorough knowledge of NYCAPS and CHRMS. 	Proficiency in Outlook, Excel, Word and Visio.</t>
  </si>
  <si>
    <t>NYC Department of Finance (DOF) is responsible for administering the tax revenue laws of the city fairly, efficiently, and transparently to instill public confidence and encourage compliance while providing exceptional customer service.  Headed by the agency‚„s General Counsel/Deputy Commissioner for Legal Affairs, the Legal Affairs Division serves as the in-house legal department for the NYC Department of Finance. The Division provides professional and comprehensive legal advice and services in support of a full range of City tax and other revenue-related matters handled by agency operating divisions.   The Tax Audit &amp; Enforcement Division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conduct audits of selected audit candidates in the various administered taxes, with a goal of determining the appropriate tax liability of each taxpayer, applying NYC Law, Rules, and in accordance with NYC policies and procedures.  The Division is seeking an experienced legal professional to serve as Senior Legal Advisor of Tax Audit Resolution in the Legal Affairs Division in direct support of Tax Audit operations. The selected candidate will be reporting to the Deputy General Counsel and the Assistant Commissioner of Tax Audit, Senior Audit Counsel of Tax Audit Resolution.  Responsibilities will include, but are not limited to, the following:  Serve as technical legal advisor on NYC tax audit issues for the Tax Audit &amp; Enforcement     Division and provide guidance to the Audit Division.  Provide interpretations of tax law, regulations, case law, administrative rulings and Tax     Audit policies and procedures.  Review and make recommendations regarding case settlement, negotiation and agreements     with taxpayers and their representatives regarding audit matters.  Work with taxpayers and taxpayers‚„ representatives on audit related issues and settlement     discussions.  Evaluate and confer with management on audit policy &amp; procedures.  Participate in the development of comprehensive training programs.  Prepare/review reports and other documents.  Communicate objectives consistent with the agency's and the Audit Division‚„s goals and     monitor performance and productivity.</t>
  </si>
  <si>
    <t>‚  Tax Law (J.D, and/ or LL.M.)  7-10 years or more of proven expertise in state and local tax matters with tax law expertise.   Experience in addressing tax matters with taxpayers' representatives such as CPAs and     attorneys, and state and local tax officials.  Strong analytical and negotiation skills.  Strong organizational and leadership skills.  Excellent verbal and written communication skills.</t>
  </si>
  <si>
    <t>Electrician‚„s Helper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</si>
  <si>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***ONLY OPPEN TO CANDIDATES WHO HAVE TAKEN AND/OR PASSED EXAM #5026 FOR THE TITLE OF ELECTRICIAN‚„S HELPER. YOU MUST CLEARLY STATE ON YOUR RESUME OR COVER LETTER THAT YOU HAVE TAKEN THIS EXAM. ALL OTHER CANDIDATES WILL NOT BE CONSIDERED.   The Bureau of Water Supply seeks to hire an Electrician‚„s Helper who will work under the supervision of an Electrician with the Water Treatment Operations ‚€œ South Directorate, inclusive of Hillview Reservoir, Jerome Park Reservoir, and the Croton Filtration Plant. The Electrician‚„s Helper will assist the Electrician in installing, repairing, replacing and maintaining electric wiring systems, appliances, apparatus and equipment. Duties will include assisting in pulling wires and testing electrical systems, replacing defective light switches, plugs and lighting fixtures and performing routine maintenance operations. The selected candidate will keep electronic logs and provide reports and required and must comply with all environmental health and safety laws, rules and regulations. The Electrician‚„s Helper may operate motor vehicles or other equipment in the performance of assigned duties.   Shift and/or weekend coverage may be required.</t>
  </si>
  <si>
    <t>1. Three years of full-time satisfactory experience acquired within the last 15 years as an electrician‚„s helper or apprentice electrician; or  2. At least one and one-half years of full-time satisfactory experience acquired within the last 15 years as an electrician‚„s helper or apprentice electrician plus relevant education or training acquired in a trade school, technical school or vocational high school approved by a state‚„s Department of Education or comparable governmental agency to make up the equivalent of the remaining required experience. Six months of acceptable experience will be credited for each year of relevant education or training.</t>
  </si>
  <si>
    <t>A Motor Vehicle Driver‚„s license valid in the State of New York. This license must be maintained for the duration of employment. All candidates shall be required to obtain and maintain any license or licenses necessary to perform the duties of the position.  Medical Requirements:	Candidates will be required to wear a respirator while performing the essential functions of this job within certain designated areas requiring respiratory protection.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 duration of their employment.</t>
  </si>
  <si>
    <t>The Department of Homeless Services (DHS) operates the nation‚„s most comprehensive shelter system for homeless adults and families through a network of directly-operated facilities and programs, and not-for-profit partnerships. DHS is seeking an experienced, results-oriented executive to serve as its Deputy Commissioner for Adult Services. Reporting directly to the DHS Administrator in the Department of Social Services (DSS), the Deputy Commissioner provides executive leadership and direction to the day-to-day operations of the agency‚„s Adult Services Division. The Division‚„s portfolio is comprised of a 13,500 bed shelter system for single homeless men and women; a 2,000-unit shelter system for Adult Families; street outreach services; and the re-housing of homeless adults in cooperation with DSS/Human Resources Administration (HRA). The Deputy Commissioner oversees a budget of over $500 million annually and a staff headcount of approximately 500. The Department of Homeless Services (DHS) seeks an Administrative Director of Social Services M6 to serve as Deputy Commissioner in the Adults Division. The Deputy Commissioner is responsible for ensuring the delivery of comprehensive services to homeless single adults and adult families in nearly 200 facilities, including at the DHS directly-operated Intake and Assessment points within the shelter system. S/he is also responsible for administrative oversight for the provision of services to approximately 3,000 street homeless individuals, which include those within the NYC transit system. These services include homeless outreach, management of non-traditional shelter, such as Safe Havens, Stabilization beds and Drop-in Centers, and the Administration‚„s innovative ‚Å“HOMESTAT‚ program.  The Deputy Commissioner must ensure that DHS‚„ adult services programs operate within established budgets and maintain compliance with legal mandates, including federal, state, and local laws and regulations. The Deputy Commissioner routinely represents the DSS Commissioner or DHS Administrator at public meetings/events and meets with community leaders and elected officials. *Position requires oversight of programs that operate around-the-clock, seven days per week.</t>
  </si>
  <si>
    <t>‚Executive-level experience; a strategic thinker and consensus builder who is knowledgeable about homeless policy and related program operations. Exceptional oral and written communication skills in order to effectively convey the agency vision to staff, providers, and the public and a demonstrated ability to achieve desired outcomes.Working knowledge of New York City and State regulations that govern DHS.Experience working with homeless individuals and/or families.Working familiarity with DHS policies and procedures.Extensive experience in social services, health, or other human services operations and administration.</t>
  </si>
  <si>
    <t>The Division of Mental Hygiene (DMH) in the New York City Department of Health and Mental Hygiene (DOHMH) is overseen by the Executive Deputy Commissioner, and is responsible for overseeing programs and services regarding mental health, substance use and developmental delays and disabilities. We connect approximately 1,000 community programs, advance policies that benefit people we serve, and work in collaboration with City and State partners to prevent or reduce the burden of these conditions and to promote recovery.  The Office of Policy and Planning within the Bureau of Systems Strengthening and Access (BSSA) seeks a Planning Analyst that will provide guidance to the Bureaus within the Division of Mental Hygiene in strategic planning activities and to convene various stakeholder groups to obtain input necessary for program planning. The Planning Analyst will work in close collaboration with the NYC Regional Planning Consortium housed at DOHMH, Bureaus within the Division of Mental Hygiene, other Divisions within the Department of Health, and with relevant external stakeholder organizations and individuals.   - Track key Departmental and Divisional initiatives such as Take Care New York (TCNY), Population Health Improvement Project (PHIP), ThriveNYC, NYC Regional Planning Consortium, etc., and guide the DMH Bureaus in aligning planning activities with such initiatives.  - Convene and facilitate meetings with the Division‚„s Community Services Board (CSB) on a regular basis, and coordinate and manage all its sub committees.   - Collaborate with the Office of Informatics and Program Bureaus in DMH to establish mechanisms for assessing service need and capacity in NYC‚„s behavioral health service system.   - In collaboration with Divisional Bureaus and the NYC Regional Planning Consortium, organize and facilitate large and small scale forums, town hall meetings and focus groups to obtain public input on the Division‚„s planning activities.  - Support the management of solicited public input and incorporation into Divisional policy making and planning activities.   - Act as the liaison to relevant State offices and coordinate the development of the Division‚„s annual Local Services Plan (LSP).  - Represent BSSA and the Office of Policy and Planning at discussions and workgroups with a variety of stakeholders.  - Conduct and maintain records of research on topics relevant to the behavioral health service system, access to care, and strategic planning.   - Prepare memorandums, research briefs and policy documents for various audiences including City/State agencies, providers and service recipients.   - Assist the program Bureaus as necessary in coordination of their planning activities.</t>
  </si>
  <si>
    <t>-A Master‚„s degree in Public Administration, Business Administration, Public Health or an equivalent graduate degree  -Extensive knowledge and/or experience in strategic planning or systems planning  -Strong communication and meeting facilitation skills  -Experience with organizing large scale events including town hall style meetings   -Project management skills   -Strong research and writing skills   -Ability to work in a very fast paced environment and meet tight deadlines   -Experience working in the field of behavioral healthcare, healthcare, and/or social services  -Familiarity with conducting needs assessments  -Strong public speaking skills  -Well versed in the Microsoft suite  -Ability to develop and sustain situational awareness of needs of various stakeholders   -Ability to develop and sustain situational awareness of needs of various stakeholders.</t>
  </si>
  <si>
    <t>*NOTE: Candidates will be selected off the Research Assistant List Exam #1014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will be required to give their employees sick leave. DCA is charged with enforcement of this law.  DCA is also responsible for enforcement of New York City‚„s Transit Benefits law.  Pursuant to that law, effective January 1, 2016, certain employers will be required to offer their full-time employees the opportunity to use pre-tax earnings to purchase qualified transportation fringe benefits.    As a Research Assistant, the prospective candidate will be responsible for the following tasks: 	Prepare written reports and perform quantitative analysis and prepare reports to distribute to the Director of Licensing and other members of the agency.	Conduct interviews with potential applicants and gather information to enter into DCA database. 	Record, research and maintain records efficiently.	Respond to, resolve and track customer email, telephone and walk-in inquiries through research using various internal and external outlets.	Receives payments and fees associated to licensing applications.	Provide high-volume customer service to licensing applicants.	Keeps customers apprised of status and progress of all requests and inquiries. 	Attend seminars and/or meetings.	Follow all division and agency policies and procedures.</t>
  </si>
  <si>
    <t>For Non-City/External Candidates: Visit the External Applicant NYC Careers site and type ‚Å“Consumer Affairs‚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*NOTE: Candidates will be selected off the Research Assistant List Exam #1014</t>
  </si>
  <si>
    <t>*** IN ORDER TO BE CONSIDERED FOR THIS POSITION CANDIDATES MUST BE SERVING PERMANENTLY IN THE TITLE OF INVESTIGATOR ***  Under general supervision, with latitude for independent initiative and judgment, the candidate will perform difficult and responsible duties to ensure the safety and security of all DOT personnel as well as safeguard all DOT property and resources; monitor security contracts for compliance throughout the 5 boroughs by performing inspections of all applicable sites; respond to security emergencies, assist in the monitoring and updating CCTV and Access Control systems, review and assist in the monitoring of daily field work; help gather information and assist in the preparation of security surveys and other related projects. The candidate must abide by the security unit‚„s confidentiality requirements while performing their duties, prepare comprehensive reports and correspondence, maintain records and related documents; must be able to communicate effectively and professionally in English.  The DOT Security unit is a 24/7 unit, therefore the candidate must be able to work any assigned shift or day. The hours of work will be based on the need of the unit. Some lifting of 30-35 pounds may be necessary.</t>
  </si>
  <si>
    <t>Computer literacy, proficiency in Microsoft Word, Excel and Access. Knowledge and experience working with low voltage equipment is beneficial. Possession of a valid NYS Driver‚„s License with no more than 3 violation points is needed.</t>
  </si>
  <si>
    <t>Serves as first and primary contact for users on hardware and software Help Desk issues.  Receive and troubleshoot user help desk calls to successful resolution.    Via help desk software package, inputs and maintains data, evaluates and analyzes incident reports for recurring problems.  Makes recommendations to reduce help desk incidents.  Educates users on the functions of installed general office applications, operating systems and mobile systems.     Installs and provides routine maintenance on user‚„s PCs, printers, hardware and software.      Troubleshoot equipment problems and place service calls with the appropriate maintenance vendors when necessary.  Coordinates outside vendor support for desktop and laptop computers.  Maintains pc images and updates/deploys them when necessary.  Assists with anti-virus, spam and general email administration and support.  Personally keep current with application updates and industry trends.    Makes recommendations regarding hardware and software to meet identified business needs.</t>
  </si>
  <si>
    <t>‚Knowledge of emergency response and small business needsProven track record of delivering results in a fast-paced, demanding work environmentAbility to work within cross-organizational multi-disciplinary teams Excellent written and oral communications skillsExperience using customer relationship management tools or other database systems in order to track and manage services and outcomes desiredExcellent interpersonal, organizational, strategic thinking and quantitative/qualitative skillsPossession of a driver‚„s license valued in New York City Knowledge of New York City neighborhoods</t>
  </si>
  <si>
    <t>To apply, please email your resume and cover letter including the following subject line: Analyst, Emergency Response to: careers@sbs.nyc.gov  Salary range: $35,000 ‚€œ $45,000   NOTE: ONLY THOSE CANDIDATES UNDER CONSIDERATION WILL BE CONTACTED.  If you do not have access to email, mail your cover letter &amp; resume to: NYC Department of Small Business Services / Human Resources Unit 110 William Street / New York, New York 10038</t>
  </si>
  <si>
    <t>In support of the Mayor‚„s progressive agenda to ensure a diverse and effective administration that delivers for the residents of New York City, the Human Resources Administration is seeking one experienced candidate to serve as Project Manager for the Office of Planning and Performance Management.  Working under the direction of the Deputy Commissioner for Performance Management, with wide latitude for the exercise of independent judgment and initiative, the Project Manager serves as the primary point of contact with each of the agency‚„s program areas and is responsible for crafting reports from raw administrative data which help guide program areas to achieve agency-wide goals and better assist families and individuals with basic and special socio-economic needs.  Contribute to setting a research agenda that will support and enhance agency policy     initiatives, organization structure, program objectives and budget priorities.  Participate in researching and expanding the data analysis, reporting and performance      measurement systems of the Human Resources Administration (HRA).   Provide research and analytical support at all project phases, including planning, design,     development, testing and the automation of reporting systems.   Research and understand the data and measurement needs of program areas to effectively     manage their programs and plan strategies for improvement.   Collaborate with program areas to understand operational flows, which may include site     visits and interviews of program staff.   Work with program areas and Management Information Systems (MIS) to determine the     availability and feasibility of data.   Utilize both program and administrative data to develop report indicators that measure     administrative efficiencies and program outcomes</t>
  </si>
  <si>
    <t>‚ Knowledge of federal and state social service programs.   Excellent oral and written communication skills.</t>
  </si>
  <si>
    <t>‚	Excellent interpersonal skills.  	Ability to work efficiently and effectively, both independently and in a team environment.  	Detail-oriented and organized, with the ability to multi-task and operate in a fast-paced environment.	Ability to exercise discretion on sensitive and confidential matters. 	Interest in being trained and certified as a New York State Peace Officer is a plus.  	Familiarity with New York City government is a plus.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</si>
  <si>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Computer Associate (Software) Level III for a position located at the Kingston Laboratory in Kingston, New York. Under the supervision of the Data Management Director, the candidate will be responsible for maintenance and development of the Wildlife and LIMS (Laboratory Information Management System) mobile applications, assist with Robotic Monitoring data integration, and assist with the development of data portal website. The candidate will be required to plan, design, test, implement, train and document development efforts. They should possess proven C#, JavaScript, and Transact SQL (Standard Query Language) programming skills. The preferred candidate would have experience developing data migration tasks using Microsoft‚„s SQL Server Integration Services (SSIS) as well as creating reports using Microsoft‚„s SQL Server Reporting Services (SSRS). The candidate may have previous experience working environmental laboratory and field collected data. They should possess the ability to communicate effectively with users of relevant applications.   The selected candidate must comply with applicable environmental, health &amp; safety laws and regulations and DEP‚„s policies and procedures as set out in the Employee Handbook and DEP Environmental Health and Safety Policies. All tasks must be performed in an ethical manner with adherence to Bureau Policies and Procedures.   Weekend work may be required to meet deadlines related to compliance requirements.</t>
  </si>
  <si>
    <t>A Driver‚„s License valid in the State of New York.</t>
  </si>
  <si>
    <t>The City of New York Office of Administrative Trials &amp; Hearings (OATH), is a rapidly expanding and fast-paced tribunal that conducts administrative hearings for a wide range for agencies, boards, and commissions. OATH seeking to hire one (1) Community Associate to work in its Hearings Division. The Community Associate will report to and provide administrative support to the Deputy Commissioner and other administrative staff.  The position will include periodic travel to all five boroughs of New York City. The selected candidate‚„s   responsibilities include but are not  limited to:	Using different databases to gather and prepare data analyses;	Providing data collection support to staff  of  Hearings Division; 	Maintaining and organizing records;	Preparing reports as directed;	Performing internet research and creating spreadsheets and charts for presentations; 	Handling telephone calls, providing information and directing questions to the appropriate units;	Performing  general clerical duties when needed which include scanning, filing, copying and data entry; 	Performing other tasks as assigned.</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</si>
  <si>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t>
  </si>
  <si>
    <t>‚ Ability to work independently and to handle multiple priorities. Good communication and writing skills. Team player. Ability to work productively under pressure.</t>
  </si>
  <si>
    <t>The successful candidate should possess the following: 3+ years‚„ experience in Sun System administration; in-depth installation, configuration, administration and tuning enterprise class servers; HP VMWare Virtualization; Solaris 8, 9, 10; RHEL Linux 5.x / 6.x / 7.x; experience working in large scale data center operations with Sun Enterprise Servers (especially 10k, 12k, and/or 15k); ability to perform tasks under supervision of Level 2 or above personnel when necessary; knowledge of Veritas Products (Volume Manager, Cluster Server) &amp; Solaris Volume Mgr; Sun Java Web Server, Weblogic &amp; Siebel Server; Novell Enterprise Directory Services; Oracle Database Sun Management Center, Sendmail, Solaris Security, Jumpstart, &amp; LDAP; TIVOLI, BLADELOGIC, NETIQ, VMWARE, DNS, NFS, Solaris Zones, RedHat Satellite Server, etc.; excellent written and verbal communication skills are required as well as analytic, organization, presentation, customer service and facilitation skills and the ability to manage multiple tasks under tight deadlines; experience with web layer products such as IPlanet Web server or other Web-related products is a plus; Any of the following certifications a plus: Solaris Certified Systems Administrator; Red Hat Certified Systems Administrator/Engineer; Linux Professional Institute Certification; VMWare Certified Professional; Veritas Certified Professional; Cisco Certified Network Administrator; Certified Information Systems Security Professional.</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</si>
  <si>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Network Field Operations Engineer reporting to the IT Services division.  Responsibilities will include: Oversee the installation, maintenance, troubleshooting and monitoring of network and communications equipment in both technical facilities as well as client locations, including but not limited to, switches, routers, UPS systems, CSU‚„s and structured cable systems (fiber patch panels, Ethernet patch panels); take the lead technical role on various projects and provide guidance for junior level technicians; create reports, correspondence and dashboard presentations for unit and executive level personnel; increase the effectiveness and efficiencies of the entire Network Field Ops organization by attending workshops, training and seminars and must be prepared to share the same with the Network Field Ops unit; provide assistance to junior level technicians; complete periodic maintenance on all network, telecommunication, UPS and other installed equipment; perform monthly site health checks; coordinate the testing and turn up of service with all involved clients and providers until the customer's service is up and working; provide a point of escalation as necessary to resolve any and all network issues; perform additional duties as the lead technician to ensure network reliability, client satisfaction and departmental goals; perform diagnostics on network and telecommunications equipment, this includes all transport medium; dark fiber, DS1 - 10G; and perform special projects and initiatives as assigned.</t>
  </si>
  <si>
    <t>The successful candidate should possess the following: Ability to lead meetings in a professional manner; ability to Build and foster a positive team environment; ability to work with minimum or no supervision; advanced working knowledge of various test equipment t (ie; fiber optic light metric source, OTDR, EXFO, 4 pair tester and circuit level test equipment); familiarity with industry standard procedures and vendor specifications; advanced working knowledge of all available network management systems &amp; tracking systems; work in a remote hands/WebEx capability as required with various support groups, vendors and senior personnel; knowledge of Microsoft Office applications (Word, Excel, PowerPoint, Office); maintain valid driver‚„s license; excellent customer service skills; ability to travel as required via mass transit with all the necessary equipment; should be a self-starter, keep detailed notes and documentation; the ability to lift equipment up to 49 lbs. and participate in group lifts of 50 lbs. or more. Cisco Certification a plus.</t>
  </si>
  <si>
    <t>WE NYC (Women Entrepreneurs NYC) is a new City initiative, led by SBS, to expand the economic potential of women entrepreneurs across the five boroughs. The City believes that supporting women entrepreneurs not only empowers women, but also uplifts entire families and communities. Women entrepreneurs are key economic actors in New York City ‚€œ employing over 190,000 people and generating approximately $50 billion in sales annually. In New York City, men own 1.5 times more businesses than women, employ 3.5 times more people and make on average 4.5 times more revenue. WE NYC aims to help close this gap by serving 5,000 women entrepreneurs and small business owners over the next three years. The Deputy Director for WE NYC will help shape the strategic direction of the initiative and lead continued community outreach for the initiative, ensuring that WE NYC is grounded in the needs of real women living in New York City.    Responsibilities:Identify continued opportunities for communication with women throughout NYC, building on WE NYC‚„s innovative approach to community engagement.Assist in the development of new private/non-profit partnerships to support WE NYC programming.Develop and guide strategic direction of WE NYC by working with senior leadership team.Ensure that WE NYC is meeting core policy objectives; identify and implement tools to monitor impact of WE NYC.Advise SBS leadership on community engagement best practices.Convene and maintain relationships with members of the WE NYC Advisory Council.</t>
  </si>
  <si>
    <t>‚Proven track record and demonstrated experience in entrepreneurship, economic development, or public policy. Knowledge of challenges facing women business owners and strategies to advance their economic security.4-6 years of professional experience; advanced degree in an associated field is preferred.Excellent written and oral communication and strategic thinking skills.Delivers high quality and fast work products.Additional language capacity in Spanish and/or Mandarin.</t>
  </si>
  <si>
    <t>Interested candidates should email their cover letter and resume to Rodrigo Camarena at rcamarena@sbs.nyc.gov ATTN: Rodrigo Camarena Include: ‚Å“Director, WE NYC‚ in the email subject line.  Salary is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</si>
  <si>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As part of the Systems Support Office (SSO), the Compliance Review Unit Supervisor will supervise a team of analysts responsible for reviewing staff compliance with Connections and Legacy systems data entry.  The compliance unit identifies data entry non-compliance in order to ensure SSO staff brings Legacy systems into immediate compliance with City and State regulations.  When necessary the compliance unit recommends a unit or single staff for in-service systems training in order to improve data entry proficiency. Specific duties and responsibilities will include but are not limited to:	Maintain the SSO Quality Review Tool which measure the accuracy and timeliness of data entry to BICS, Connections, Connections Activities (aka CCRS) and WMS.	Create and monitor implementation of corrective action plans for units that fall out of compliance.	Assist in the development and delivery of In-Service Training to improve the timeliness and quality of service case openings, maintenance and closings.	Collects and analyzes statistical and other quantitative data, employing standard data collection and statistical techniques, in order to produce summary descriptive or projective results for agency decision making.	Monitors, reviews, controls and coordinates subordinates‚„ activities, assignments, projects and cases by personal observation, review of statistical and narrative data, reports, and correspondence.	Compare work completed with milestone expectations, to meet program and unit objectives.	Prepare, distribute, and schedule work activities and assignments based on knowledge of nature and duration of activities and assignments to be performed.	Use basic scheduling techniques, and desires and abilities of staff where possible, in order to provide a timetable for efficient completion of unit work and adequate coverage during hours of operation.</t>
  </si>
  <si>
    <t>The New York City Fire Department (FDNY) seeks a JAVA Developer for the FDNY‚„s Bureau of Technology and Development Systems.   Reporting directly to the Deputy Director of Applications Development, the successful candidate will:  Implementing a new Computer-Aided Dispatch (CAD) system and create real-time software interfaces between this and the FDNY‚„s many other systems using SOA, SOAP, REST and the functionality of web services.   Work with system owners and business analysts to ensure proper functionality of the interfaces.   Work with the quality assurance team to ensure reliability and performance for the CAD.</t>
  </si>
  <si>
    <t>The JAVA Developer must have:  	 Five years working experience in programming Core Java, JEE ‚€œ Servlets, JSP, JSTL 2.0, Java Beans and Design Patterns. A strong understanding of SOAP- and REST-based web services, SOA principles, and web services standards. An understanding of XML standards and XSLT 2.0. Good analytical, written and verbal communication skills.  In addition, knowledge of Oracle ADF, PL/SQL is a plus.</t>
  </si>
  <si>
    <t>WE NYC (Women Entrepreneurs NYC) is a new City initiative, led by SBS, to expand the economic potential of women entrepreneurs across the five boroughs. The City believes that supporting women entrepreneurs not only empowers women, but also uplifts entire families and communities. Women entrepreneurs are key economic actors in New York City ‚€œ employing over 190,000 people and generating approximately $50 billion in sales annually. In New York City, men own 1.5 times more businesses than women, employ 3.5 times more people and make on average 4.5 times more revenue. WE NYC aims to help close this gap by serving 5,000 women entrepreneurs and small business owners over the next three years. The Senior Program Manager for WE NYC will help shape the strategic direction of the initiative and lead continued community outreach for the initiative, ensuring that WE NYC is grounded in the needs of real women living in New York City.     Responsibilities:  Some specific responsibilities include, but are not limited to: Manage several new programs to support entrepreneurs including the WE Connect Mentors program and the WE Connect Events portfolio. This includes coordinating roll-out of a new mentor class, planning events for large groups, overseeing partnerships, promoting to prospective participants and soliciting feedback.Create and implement innovative grassroots strategies to engage entrepreneurs from underserved communities.Develop and maintain collaborative relationships with SBS‚„s network of partners, including community based organizations and WE NYC‚„s advisory council.</t>
  </si>
  <si>
    <t>‚Proven track record and demonstrated experience in entrepreneurship, economic development, or public policy. Knowledge of challenges facing women business owners and strategies to advance their economic security.2-4 years‚„ professional experience; advanced degree in an associated field is preferred.Excellent written and oral communication and strategic thinking skills.</t>
  </si>
  <si>
    <t>Interested candidates should email their cover letter and resume to Elyssa White at ewhite@sbs.nyc.gov ATTN: Elyssa White. Include: ‚Å“Senior Program Manager, WE NYC‚ in the email subject line.  Salary is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</si>
  <si>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the direction of the Director of the Fingerprint Unit, the Community Assistant will assist in fingerprinting applicants who will be working in New York City Community Day Care Centers, Homeless Shelters and with other City volunteer programs.  Your responsibilities include, but are not limited to: fingerprinting applicants, relaying criminal history information, scheduling appointments, maintaining computerized databases, producing daily reports, and performing related administrative duties.</t>
  </si>
  <si>
    <t>‚	A four-year high school diploma or its educational equivalent	Excellent oral and written communication skills	Excellent interpersonal skills	Proficient use of Microsoft software applications (Outlook, Word, Excel)	Self-motivated and organized	Bilingual</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</si>
  <si>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Mayor‚„s Office of Technology and Innovation (MOTI) is led by the New York City‚„s York City technology ecosystem. MOTI seeks an experienced project management professional with strong leadership and management skills to serve as its Director of Project Management Office (PMO). The Director of PMO will serve as a senior member of the MOTI team. The successful candidate will focus on managing and coordinating the scoping, resourcing and successful implementation of MOTI‚„s technology and innovation projects.  Responsibilities will include: Establish project management planning and control processes and discipline for the successful intake, development, and deployment of MOTI‚„s projects; utilize project management, change management, and business process management disciplines for successful on-time delivery of MOTI projects and initiatives; determine the project approach, resource requirements, team roles and responsibilities, and schedules; train MOTI staff in best practices for project and product management; identify and secure all necessary resources for the implementation of MOTI projects and initiatives; directly lead selected high-profile MOTI special projects that require cross-functional engagement with key staff across the organization, and with external stakeholders as appropriate; assist in securing funding for organizational projects and initiatives; prepare and present business and project plans along with overall strategy for every MOTI initiative; work with MOTI staff to provide weekly status reports, maintain a risk and issues log, and other project deliverables; manage other special projects and initiatives, as assigned.   The position‚„s responsibilities include commitment to and compliance with the City‚„s EEO policy.</t>
  </si>
  <si>
    <t>The Department of Citywide Administrative Services‚„ (DCAS), Human Capital Line of Service seeks to appoint a Business Analyst to work in the Bureau of Strategic Planning.    The Bureau of Strategic Planning drives change across the Human Capital Line of Service, supporting projects and agency-wide efforts to achieve operational excellence, and ensures that City leaders and agency executives have the information and tools they need to conduct strategic workforce planning using data analytics and reporting. The bureau publishes the annual Workforce Profile Report and provides monitoring and reporting for Long Beach compliance and evaluates and administers citywide personnel policies and programs.  The Analyst will help drive change across Human Capital and agencies citywide by working on both operational and policy related initiatives to include evaluating operational needs and policies, as well as recommending and implementing solutions and policies to address business needs.  The Analyst will liaise City agencies, and the Bureaus and Offices that comprise the Human Capital Line of Service to understand, evaluate, and implement changes.  Policy Analysis	Research and analyze Citywide Personnel Policies and Time and Leave regulations while serving as a DCAS liaison for agency personnel.	Act as a resource for HR departments across city agencies in handling employee issues relating to policy, leaves of absence, absence control and other personnel issues.	Draft and revise policy documentation such as Personnel Service Bulletins.	Clarify and document leave regulation procedures and work with legal counsel to finalize policy determinations. 	Collaborate in policy implementation and projects.	Assist in training HR staff as needed.	Maintain an online policy library.	Audit leave related programs.	Document internal policy information.  Business Analysis	Evaluate Human Capital Line of Service business needs and suggest recommendations for automated solutions and business process reengineering through business process review and documentation, fit/gap analysis, system configuration, testing, and training. 	Collaborate with staff from the Human Capital Line of Service to streamline and improve civil service processes, and work closely with Human Capital subject matter experts to understand and implement changes to current operating procedures.   Other	Perform qualitative and quantitative analysis necessary for recommendations and monitoring project performance. Prepares confidential and non-confidential summary reports comparing performance to stated goals and objectives. 	Research, create, plan and implement new and innovative initiatives, policies, strategic plans and goals under administrative direction.</t>
  </si>
  <si>
    <t>The qualified candidate should possess excellent analytical, problem solving, and communication skills (verbal and written), should be well organized, and be able to quickly develop a working knowledge of the City‚„s operations.  In addition, intermediate to advanced experience with the Microsoft Office suite of applications is essential, including Excel, PowerPoint, Project, and Visio. Business analysis and systems development life cycle (SDLC) experience working on an enterprise wide, large-scale implementation is strongly preferred.  Previous Human Resources and PeopleSoft analytical experience is a plus.</t>
  </si>
  <si>
    <t>NYC Department of Finance (DOF) is responsible for administering the tax revenue laws of the city fairly, efficiently, and transparently to instill public confidence and encourage compliance while providing exceptional customer service.  The Department of Finance Citywide Payments &amp; Receivables Services (CPRS) Division is charged with facilitating customer enhanced services, best practices, and administrative savings across the City for all payment-related activity. The Division with ongoing support from Finance‚„s IT staff, has developed a data repository (Repository) to consolidate receivables and payments data and facilitate interfacing between more than 30 disparate agencies‚„ legacy systems and the City‚„s payment processor or other relevant partners. The Division will also work with various outside partners to provide different payment services to agencies, all of which have different products that need to be related to the Repository, partner agency systems, and the City‚„s data needs in order to perform related business and reconciliation functions.  CPRS is seeking an IT-focused Senior Project Manager to perform the following responsibilities:   Program manage a portfolio of payment service solutions, comprising of diverse technology    components across various agencies serviced by CPRS; create and manage project, risk    mitigation, and communication plans.  Oversee resource requirements, project related costs and other project management-related    documentation; manage all changes to the requirements through a formally defined scope    change process.  Develop and review estimates and estimating assumptions for the project‚„s schedule, effort    and cost using established best practices.  Collaborate with the business owners/stakeholders and technical teams to identify and    document detailed functional, non-functional and technical requirements, process flows, and    data sources.  Coordinate work activities with various vendor and City technical teams, manage    relationships and coordinate work between vendors, sub-contractors, City agencies and     various teams at multiple locations.  Manage the completion of deliverables as required by the SDLC.  Plan, manage and report regular status updates for projects to meet delivery deadlines.  Query, document and analyze data pertaining to payment service solutions from agency    mainframe systems.  Prepare and give presentations summarizing project status updates to CPRS division    management.  Coordinate all project activities with business owners/stakeholders, technical infrastructure,    and application teams, provide executive management with project risk and analysis, status    and analysis of requirements which may impact strategic direction.  Measure and monitor progress to ensure that the project is delivered on time, within budget    and that it meets or exceeds expectations; balance scope, schedule, budget, quality and    risks.  Maintain familiarity with and enforce agency and citywide project standards, and manage    special technology projects and initiatives as assigned.</t>
  </si>
  <si>
    <t>‚ 3+ years of project management experience, experience with formal SDLC &amp; AGILE   business analysis methodologies. Ability to analyze and understand complex business processes, experience with proactive   management of vendor deliverables, schedule, and risks. Working well with technical and   non-technical resources. Ability to communicate and document reasons for changes in schedule and to mitigate future   recurrences. Provide a thorough assessment of the impact of the changes in existing systems, with details   on the changes in interfaces, design elements and the changes on the downstream systems   to incorporate new dataflows and workflows. Assess potential changes, and work with    multiple stakeholders to implement the workflows within time, cost and scope constraints. Construct an ordered work breakdown structure with priorities, assess amount of effort, in   order to align implementation timelines. Estimate with the help of the technology team the    amount of time/effort necessary to be put in for the first release and subsequent releases.   Construct ordered release list with clear improvements within releases. Construct a backlog of tasks in an AGILE implementation framework as a stakeholder and    backlog owner, and follow through task implementation on a regular basis. Scrum master experience. Maintain a detailed list of Business Requirements and work with all systems managers and   technology team by providing them with detailed requirements definition and design options.    Construct Business Requirement documents and functional requirement documents. Closely work with all systems and technology team in implementation and testing phase to   ensure that the designed system aligns with Business Requirements and technology strategy.   Create a list of bugs and issues within the system and track them using HP ALM and Jira   Backlogs. Experience with electronic payment solutions including familiarity with both web form post    and API integration methods. Ability to concurrently manage multiple projects. Ability to take strategic direction from executive management and give senior-level   presentations; exceptional communications skills, both written and verbal and the ability to    interface with multiple organizational levels.</t>
  </si>
  <si>
    <t>The Predictive Analytic work focuses on the design and implementation of risk assessment tools to be used at set points throughout ACS involvement with each family. These tools will make use of routinely collected administrative data to both identify families and individuals at risk of an adverse event and to link those at risk with the most appropriate supportive services.    Different from the traditional risk assessment that is completed by line staff and approved by a supervisor, the predictive risk modeling (PRM) provides the line staff and supervisor with additional information that is electronically collected through various data systems. In this way the PRM is information provided for, and not another task to be completed by, investigation and case management staff.  The Predictive Risk Analyst is a visionary leader and innovator who will play an essential role in the Office of Research and Analysis. In this role the selected analyst will be primarily responsible for spearheading efforts to develop models that assess and predict the likelihood of delayed permanency for children who enter the foster care system, either through placement with a kinship relative or through more traditional foster care. This is a high-impact leadership position that requires creativity, grit, and the ability to generate buy-in among key stakeholders, in addition to technical skills. The outputs from this project are designed to be scalable to benefit children nationwide.    Responsibilities:  	Develop and refine predictive risk statistical models for individuals involved in the child welfare and juvenile justice systems.	Create high-quality data reports to communicate the use of risk models and interpret their analytical findings to key stakeholders, including practice staff internal and external to the agency 	Lead ongoing meetings, with both internal and external stakeholders for the purpose of enhancing the development and use of predictive risk models 	Provide data analysis support to other units within the Division of Policy Planning and Measurement and other ACS units, as needed    Fellowship Appointment   The Predictive Risk Analyst will have dual appointment as a Foster America Fellow. Foster America (www.foster-america.org) is a non-profit partner of ACS, with a mission to improve the lives of America‚„s most vulnerable children by building a pipeline of leaders and innovators to help reform child welfare. Fellows will become founding members, with a unique opportunity to shape the program for future cohorts. As a Foster America fellow you will participate in and benefit from the following.  	Training - Intensive two-week training prior to the start of the role on results-driven leadership, human-centered design, and child welfare, delivered by top leaders in the field 	Support - Ongoing professional development from your supervisor, a child welfare mentor, and executive coach 	Network - Regular convenings with reform-minded fellows, Foster America staff, and luminary leaders in child welfare.</t>
  </si>
  <si>
    <t>Section 424-A of the New York Social Services Law requires an authorized agency to inquire whether a candidate for employment with child-caring responsibilities has been the subject of a child abuse and maltreatment report.  It is important that you file for, take, and pass the Administrative Director Social Services (ADSS) in order to avoid being ‚Å“bumped‚ out of your position when the Eligible List for this title is established.  Go to http://www.nyc.gov/html/dcas/html/work/exam_monthly.shtml for the exam schedule and application.</t>
  </si>
  <si>
    <t>The Department of Citywide Administrative Services (DCAS) provides essential administrative support services to all Mayoral and some non-Mayoral City agencies to ensure they fulfill their respective programmatic missions. DCAS manages and maintains 55 City owned buildings; acquires and disposes a broad range of real estate assets including private leasing of office and warehouse space; administers the entire civil service system for the City to over 280,000 employees; establishes citywide EEO and recruitment and retention policies; manages the City‚„s energy program; engages in citywide purchasing goods and services and manages the City‚„s fleet which includes 28,000 vehicles.    DCAS seeks to hire a Senior Strategy Analyst.  The Senior Strategy Analyst is a senior analyst level position reporting directly to the Executive Director for Strategic Operations. The Strategic Operations unit functions as an in-house management consulting team to improve agency operations and service delivery.  As part of a newly created Strategic Operations Unit, the Senior Strategy Analyst will assist analyzing the lines of service within the agency to develop appropriate metrics and analytics to inform performance management; review internal processes to determine improvements in efficiency and efficacy, assist with change management pursuant to findings and recommendations, and implement new programs and / or policies as needed.  Additionally, the unit would provide project management for specific projects as needed, including intra-agency programs.  The Senior Strategy Analyst for Strategic Operations will be responsible for coordination and completion of multiple and diverse projects within the Unit.  Duties include but are not limited to:  Establish working relationships with staff across all DCAS Lines of Service to collectively develop and implement initiatives; Work directly with Line of Service project team members to increase efficiency, collaborating, or implement policy changes     Change Management  o	Analyzing agency operations, including quantitative and qualitative data analysis, evaluating best practices, and the identifying and assessing operational improvement opportunities.  o	Documenting current state and developing future state recommendations. o	Preparing and delivering informative, well-organized presentations to communicate relevant information to stakeholders, including developing and presenting recommendations, briefing materials and project updates.   o	Research and manage data used for the development and delivery of Strategic Operations driven projects. o	Implementing operational changes, leading discrete projects and tracking projects to completion.  Project Management  o	Develop project plans, estimate work effort, oversee and carry out activities, track progress and develop deliverables and implement changes o	Create and use project plans, spreadsheets or other appropriate tools to manage tasks and keep such tools up-to-date.  o	Ensure that project work plans and tracking materials are created and revised as appropriate to meet changing needs and requirements and to ensure ongoing transparency o	Ensure the on-time completion of high quality work products  Communication o	Generate various project-related documents including schedules, project plans, presentations, meeting agendas, minutes and status reports o	Develop periodic reports of relevant, compelling, and succinct project information and metrics  o	Communicate relevant project information to stakeholders o	Prepare and deliver informative, well-organized presentations  o	With discretion, resolve and/or escalate issues in a timely fashion  o	Synthesize information from several sources into well written, concise documents.</t>
  </si>
  <si>
    <t>‚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two (2) years of relevant professional experience, or A baccalaureate degree from an accredited college and demonstrated equivalent expertise in a responsible supervisory, administrative or research capacity in the appropriate field of specialization, with at least four (4) years of relevant professional experience;	Proven record of initiating and managing complex, interdisciplinary projects involving multiple stakeholders including frontline staff as well as Executive level leadership	Experience mediating among groups with competing perspectives; overseeing (and improving the operational efficiency) of complicated organizations; and pioneering innovative solutions to intricate problems; 	Strong organizational skills to ensure timely completion of assigned projects;	Strong strategic planning, policy development and project management skills.	Ability to think outside the box to analyze and modify organizational structures with an eye toward improvement, accountability and control. This includes the ability to distill complex material into actionable recommendations	Ability to think creatively and inspire innovation among team members; 	A willingness to consider new approaches; 	Strong written and verbal communication skills;  	Advanced knowledge of MS Office Suite, particularly PowerPoint and Project; 	Proficiency in SAS, STATA, SQL, R, SPSS and/or other statistical software a plus;	An understanding and interest in urban issues, especially New York City policy and operations, is preferred.</t>
  </si>
  <si>
    <t>Reporting to the Deputy Commissioner in the Division of Policy, Planning, and Measurement, the Executive Director for Systems Analysis and Improvement will supervise a dynamic staff responsible for developing and implementing ACS initiatives focused on design of new programs and operational areas, and reform of existing areas.  With wide latitude for independent action and execution, the Executive Director will be responsible for overseeing and carrying out diagnostic assessments to inform strategic planning and systems change across the child and family services sector, and leading cross-disciplinary teams to support and drive development and implementation of key initiatives.  The position will work collaboratively with senior leadership to provide strategic and operational guidance, manage organizational change processes, and coordinate timely completion of high-profile projects.  This is a high-impact leadership position that requires creativity, grit, and the ability to generate buy-in among key stakeholders, in addition to technical skills. The outputs in this role are designed to be scalable to benefit children nationwide.   The position will carry out various duties including but not limited to:  	Ensure that strategic planning and implementation of high-profile reform initiatives is carried out on time with high quality. 	Lead critical assessments of operational and programmatic areas to identify issues and gaps in services. 	Carry out process evaluations and business process reviews.	Recommend effective strategies to improve and streamline operations and services.	Develop and implement detailed plans for strengthening and building services to support families and communities.	Act as primary liaison with diverse internal and external stakeholders to plan, gather input, communicate project goals and milestones, and implement initiatives. 	Prepare documents, make presentations, and guide goal-oriented meetings with key stakeholders on ACS and interagency projects. 	Liaise with internal stakeholders to ensure necessary infrastructure supports for new initiatives.	Manage contracts with external analytic and strategic consultants to ensure that work completed is on-time, within budget, and meets ACS‚„s needs.  FELLOWSHIP APPOINTMENT:  The Executive Director for Systems Analysis and Improvement will have dual appointment as a Foster America Fellow. Foster America (www.foster-america.org) is a non-profit partner of ACS, with a mission to improve the lives of America‚„s most vulnerable children by building a pipeline of leaders and innovators to help reform child welfare. Fellows will become founding members, with a unique opportunity to shape the program for future cohorts. As a Foster America fellow you will participate in and benefit from the following.  	Training - Intensive two-week training prior to the start of the role on results-driven leadership, human-centered design, and child welfare, delivered by top leaders in the field 	Support - Ongoing professional development from your supervisor, a child welfare mentor, and executive coach 	Network - Regular convenings with reform-minded fellows, Foster America staff, and luminary leaders in child welfare.</t>
  </si>
  <si>
    <t>The ideal candidate must have strong managerial, leadership, and customer service skills; excellent oral and written communication skills; the ability to work in a fast-paced environment, pay attention to detail, meet deadlines, and work well with multiple stakeholders.  In addition, the preferred candidate should possess the following: Master‚„s degree in social science, management science, or a related field, or a Bachelor‚„s degree and strong experience in government or public policy; experience conducting operational analyses or process evaluations; strong research skills; excellent oral and written communication and presentation skills; proven experience managing and completing projects involving stakeholders from varied backgrounds, roles and communities; proficiency with Microsoft Office software, including Word, Outlook, Excel, and PowerPoint; ability to work on multiple projects effectively and efficiently, both independently and collaboratively with a team; strong organizational skills and attention to detail; and a commitment to a collegial workplace.</t>
  </si>
  <si>
    <t>ACS Seeks a dynamic, results-oriented individual who will report directly to the Assistant Commissioner of Parent Support and Recruitment in the Division of Family Permanency Services. The Family Permanency Services (FPS) Division works with ACS‚„ contracted foster care provider agencies and other key stakeholders to support the delivery of services to achieve positive safety, well-being and permanency outcomes for children in foster care and families.  The Assistant Commissioner for Parent Support and Recruitment leads ACS efforts to recruit, retain and support foster and adoptive parents. In 2015, ACS launched the Home Away from Home initiative, which includes in depth data and business process analysis and research on best practices pertaining to foster parent recruitment and retention. This is a high-impact leadership position that requires creativity, grit, and the ability to generate buy-in among key stakeholders, in addition to technical skills. The outputs from this project are designed to be scalable to benefit children nationwide.   Through Home Away From Home (HAFH), ACS is seeking to: 	Implement new strategies to recruit a significant number of new foster homes;	Establish uniform business processes across foster care agencies, e.g., uniform foster parent application;	Re-launch ACS training for foster care agencies on recruitment and application processes;	Revamp the placement module in the electronic case record system in order to have accurate vacancy control data;	Update foster/adoptive information hotline technology.   The position requires someone with strong analytic and organizational skills who will assist in the implementation of these strategies. Specific duties will include: 	Project manage support for the implementation of HAFH strategies within parent recruitment, retention, support and the foster care provider agencies;	Generate high-quality written and verbal reports and presentations including but not limited to: regularly scheduled updates, accomplishment reports, data and program summary, presentations, etc. 	Create, compile, and maintain dashboards, trackers, and reports for internal and external stakeholders. The retrieval, reconciliation, and preparation of data from multiple systems will be used for reporting, management analysis, and decision-making. 	Provide technical assistance to Foster Care providers regarding business process analysis and improvements. 	Develop strategies to address identified gaps in services and business processes.    Fellowship Appointment   The Director of Home Away from Home Implementation will have dual appointment as a Foster America Fellow. Foster America (www.foster-america.org) is a non-profit partner of ACS, with a mission to improve the lives of America‚„s most vulnerable children by building a pipeline of leaders and innovators to help reform child welfare. Fellows will become founding members, with a unique opportunity to shape the program for future cohorts. As a Foster America fellow you will participate in and benefit from the following.  	Training - Intensive two-week training prior to the start of the role on results-driven leadership, human-centered design, and child welfare, delivered by top leaders in the field 	Support - Ongoing professional development from your supervisor, a child welfare mentor, and executive coach 	Network - Regular convenings with reform-minded fellows, Foster America staff, and luminary leaders in child welfare.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</si>
  <si>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provides for the planning, design, construction management, and construction required to support our operating bureaus. The BEDC In House Construction Management group performs inspection, resident engineering and all aspects of construction management for capital construction projects in the NYC watershed. All members of the group are expected to perform field and office duties in a professional manner and in accordance with the BEDC Core Values. The group is organized into West of Hudson and East of Hudson personnel.   The BEDC In House Construction Management group performs inspection, resident engineering and all aspects of construction management for capital construction projects in the NYC watershed.  All members of the group are expected to perform field and office duties in a professional manner and in accordance with the BEDC Core Values.  The group is organized into West of Hudson and East of Hudson personnel. Also, Part of this program includes in-house construction management for mechanical, civil and electrical infrastructure reconstruction.  This position will perform duties of an In-house Construction Manager or Resident Engineer for projects in the Catskills (West of Hudson projects). 	 The Bureau of Engineering Design &amp; Construction seeks to hire a Civil Engineer II for the Water System Capital Program (WSCP), In House Construction division, located in West of Hudson, Upstate, New York.   Under general direction, the selected candidate will be responsible as a Resident Engineer and Accountable Manager, for the management and administration of the capital construction of various projects within the upstate watershed. These projects include, but are not limited to Wastewater Treatment Plants, Bridges, Roadways, Dams, Laboratories, Aqueducts, and the rehabilitation of City owned facilities within the watershed.  The Program consists of multiple contracts involving various sites located in the watershed, some of which are subject to federal and/or state consent decree orders or other designated milestones.  Responsibilities include but are not limited to; ensuring the quality of construction, conformance with Bureau standard operating proced</t>
  </si>
  <si>
    <t>‚ Candidate must be familiar with software such as Microsoft Office, AutoCAD, and Scheduling software such as Primavera and Project. Familiar with Project Manager Information Systems (PMIS) such as e-Builder Familiar with construction cost estimating  Candidates with Special Inspection certifications and/or EHS certifications, preferred  Candidate must possess a valid Driver‚„s License Candidate must have great organizational and communication skills</t>
  </si>
  <si>
    <t>Experience in Windows hardware and operating systems, LanDesk, Computer Aided Dispatch Systems, Mobile Data Terminals, Automatic Vehicle Location Systems, Mapping, MS Office/Project/Access/Visio, VMS, DCL, Windows batch files desired.  Must have excellent writing and communication skills, attention to detail and be a self-starter.   Motor Vehicle Driver‚„s License valid in the State of New York is preferred.</t>
  </si>
  <si>
    <t>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comprising over $200 million. Bureau staff is responsible for managing the development, implementation, and oversight of ongoing and new contracted mental health programs. Through these contracts and through its policy, planning and advocacy work, the Bureau seeks to facilitate access and quality care and recovery for all New York City residents.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Assisted Outpatient Treatment, you will:  -	Collect and review clinical material to determine if a consumer referred to the AOT program meets criteria as presented in statute.  -	Assist in the preparation of treatment plans and legal documents required for the pursuit of a court order.  -	Collaborate and interface with mental health providers and families to monitor engagement as well as consumers adherence with treatment mandated by the court .  -	Assess the quality and appropriateness of care planned and provided.  -	Participate in case conferences to discuss consumer eligibility for AOT as well as  progress under the court order.  -	Manage untoward events through the monitoring of services and provision of support to Intensive Case Mangers, Assertive Community Treatment teams, and other mental health providers.  -	Participate in Quality Assurance reviews and special projects</t>
  </si>
  <si>
    <t>AGENCY DESCRIPTION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will lead coordinated, ground up neighborhood planning studies and advance regulatory changes‚€including mandatory inclusionary housing in newly rezoned areas‚€to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‚€œ cultivating intellectual inspiration, professional development and creativity. Visit our website at www.nyc.gov/planning to access the full listing of job opportunities and to learn more about our great agency.  BOROUGH DESCRIPTION Queens is home to nearly 2.3 million residents, a historic peak population.  Queens‚„ extensive ethnic diversity leads the city and the country. Its growth has been fueled in large measure by an influx of persons arriving from abroad. Its residents speak nearly 140 languages, and they have sparked investments in new retail and services for their communities. The borough‚„s recent growth is occurring within distinct neighborhood contexts, which vary widely across the borough. Planners in the Queens Office perform a wide range of planning, zoning, urban design, and project management activities as they serve the communities across the borough and achieve important physical planning and socio-economic objectives for the Department and the City.   .  RESPONSIBILITIES The Department of City Planning is seeking an experienced planner with strong technical planning skills, a positive attitude toward customer and community service, as well as a desire to contribute to an engaging work environment in roles that impact the growth and development of the borough. The Queens Borough Office offers a dynamic work environment, responsible for the development of borough-wide and local plans, reviewing and processing Uniform Land Use Review Procedure (ULURP) and non-ULURP applications and providing technical assistance on all land use and zoning matters to the agency, City Planning Commission (CPC), elected officials, Community Boards and the public-at-large.  Under supervision, with some latitude for exercising independent judgment, the planner will organize and/or perform research and analysis activities in the field of city planning, including but not limited to, the following: 	Manage Department initiatives, ULURP and non-ULURP projects, contribute to larger planning efforts, including text amendments and coordinate this work with other divisions of the Department, other city agencies, community boards, elected officials and the public.	Review, analyze site plans and development proposa</t>
  </si>
  <si>
    <t>‚	Ability to work effectively in a team structure to complete tasks in a timely fashion under minimal supervision; manage multiple projects simultaneously	Ability to establish credibility, including the ability to organize and lead public meetings effectively and inclusively	Experience in successfully managing inter-agency and consultant teams including architects, planners and other planning and design professionals on large, complex projects	Proficiency in using tools such as Adobe Creative Suite, SketchUp, GIS and MS Office, including the ability to identify new adaptations of such tools preferred	Demonstrated ability to review technical details in residential, mixed-use and commercial site plans and review zoning calculations relating to both citywide zoning and Special Districts	Demonstrated ability to self-manage, as well as superior project management skills, including the ability to complete tasks in a timely fashion with minimal supervision	Demonstrated leadership skills	Excellent presentation and written communication skills; experience speaking publicly and making effective presentations	Strong influence skills and proven ability to negotiate sensitive issues	Demonstrated initiative, ability to work independently and communicate ideas effectively	Experience in community coordination and outreach, including managing public meetings and advisory committees	Experience conducting studies, writing reports and technical memos	Familiarity with NYC Zoning Resolution, ULURP, and/or CEQR preferred</t>
  </si>
  <si>
    <t>Click on ‚Å“Apply Now‚ at the bottom of the posting  Only applicants under consideration will be contacted.    Appointments are subject to Office of Management and Budget (OMB) approval.    New York City Residency is required for this position.    Authorization to work in the United States is required for this position.    THE DEPARTMENT OF CITY PLANNING IS AN EQUAL OPPORTUNITY EMPLOYER AND A COPY OF THE EQUAL OPPORTUNITY PROGRAMS IS AVAILABLE IN THE HUMAN CAPITAL MANAGEMENT DIVISION. THE DEPARTMENT MAKES AVAILABLE ACCOMMODATIONS FOR DISABLED APPLICANTS.</t>
  </si>
  <si>
    <t>‚ Working knowledge of the Americans with Disabilities Act (ADA), Rehabilitation Act, and           related State, City and local laws and regulations pertaining to accommodating people with      disabilities and access and functional needs, and experience working with issues pertaining       to special needs populations Law degree from an accredited law school  Familiarity with the 2010 ADA Standards for Accessible Design   Demonstrated experience with quantitative analysis and data manipulation Experience working for or with emergency management organizations  Ability to work with a wide variety of stakeholders  Strong computer skills (Microsoft Office applications: Word, Excel, Access, and PowerPoint) Experience managing multiple projects in a high pressure work environment  Existing productive relationships with key contacts in the special needs sector in NYC  Experience engaging community stakeholders in work efforts Ability to understand complex emergency preparedness plans Experience applying the concepts, theories, and practices of emergency management to real-   world plans Experience with vendor management.   Ability to analyze, evaluate, and manage program operations  Experience working for or with emergency management organizations</t>
  </si>
  <si>
    <t>M ‚€œ F / 9 ‚€œ 5	  The selected candidate will also be responsible for staffing the City's Emergency Operations Center (EOC) during emergency activations and working non-business hours during emergencies. The selected candidate will also participate in drills and exercises and fulfill other duties as assigned by the Director of Human Services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</si>
  <si>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NYC Department of Environmental Protection (DEP) seeks a Fleet Deputy Director who will work under the direction of Fleet Director and First Deputy Commissioner.  The role shall encompass all phases of the Fleet life cycle, including management of both capital and expense vehicles; coordinating the operation, maintenance, servicing and technical repair of a variety of heavy and light duty vehicles; assisting to establish uniform practices relating to automotive equipment repair and maintenance, and assisting in determining the ensuring compliance with the service level agreements from the agency‚„s repair and maintenance providers.   Coordinates across a wide variety of stakeholders and deliver great service to the operating bureaus.   Manages the FastFleet carpooling initiative; manages accident and warranty reporting, manages vendor contracts for glass, body work, and other external vehicle issues, while also performing analytical analysis to demonstrate compliance with City Policies and effective fleet management.  Prepares monthly / weekly / daily reports for submission to the Fleet Director and operating Bureaus.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</si>
  <si>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conducts strategic planning to help ensure appropriate forecasting, trend analysis, regulatory review, scientific modeling, and research. In particular, the Bureau oversees the development of a watershed/sewershed protection plan for Jamaica Bay, is continuing the work of the climate change task force, and helps DEP plan for the new growth stimulated by rezoning throughout the City.  The Office of Integrated Water Management within the Bureau of Environmental Planning and Analysis (BEPA) is a seeking a qualified civil service Project Manager to lead the New York City Toilet Replacement Program (TRP).  The Toilet Replacement Program is a key strategy of the agency‚„s Water Demand Management Plan, a goal to reduce New York City‚„s water demand by 5% through water sustainability and efficiency projects citywide.  Reporting to the Water Demand Management Program Manager and Managing Director, the candidate will be responsible for the dedicated customer service staff, day to day operations and reporting activities of the TRP.  Typical task of the selected candidate will include managing program budget and program contractors, promoting participation in TRP among target population through outreach and high-quality customer service as well as monitoring compliance with program terms and conditions and monitoring water savings with data analysis. Additionally, the candidate will complete reports related to TRP to appropriate teams at DEP and assist with implementation of Municipal Water Efficiency Program and other water demand management program tasks as needed.</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</si>
  <si>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‚Å“1‚ above; or  3. A four year high school diploma or its educational equivalent plus any combination of the experience and/or college education as described in ‚Å“1‚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</si>
  <si>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The ideal candidate will have demonstrated previous experience with demand management, urban planning, and/or water policy. This position will be part of a highly dynamic team working on a range of complex tasks simultaneously.  The most suitable candidate would also possess the following skills: 	Ability to apply independent judgment on complex issues and to resolve problems effectively	Strong organizational and analytical skills	Excellent written and oral communication and presentation skills	The ability to work with multiple senior managers and staff teams to help achieve the strategic vision of the Department	Ability to manage and motivate staff	A valid New York State Driver‚„s License is preferred	Proficiency in GIS is desired but not required.</t>
  </si>
  <si>
    <t>Under the direct supervision of the Deputy Director of DDC's Office of Contract Opportunity, the Minority and Women‚„s Business Enterprise (M/WBE) Compliance Analyst will assist in ensuring all requirements mandated by Local Law 129 and the updated Local Law 1 are adhered to, and act as a liaison between city, minority &amp; women-owned businesses and minority organizations. The Analyst will be responsible for managing all aspects of the M/WBE Program including, but not limited to, setting M/WBE‚„s participation goals during the early stages of procurement, on a contract-by-contract basis, by taking into account the availability of: 1) subcontract work, and 2) availability of certified M/WBEs capable of doing the work. In addition, s/he will monitor contract compliance with set goals during the life of the contract at 25%, 50%, and 75% project completion, review and approve all Requests for Approval of Subcontractors (RFAS); review Vendors Requests for Contract Modification during the life of the contract; and, review good-faith efforts on the part of the vendor to warrant approval.</t>
  </si>
  <si>
    <t>The preferred candidate should possess the following: 	Advanced knowledge of optical time-domain reflectometer (OTDR);	Expert knowledge of optical time-domain reflectometer (OTDR) and interpretation of test results;	Advanced knowledge of Outside Plant Designs;	Advanced knowledge of various circuit test equipment DS1 -10G;	Expert knowledge of circuit test equipment DS1 -10G, this includes problem identification and resolution;	Experience in isolating network problems on IP network devices, switches, routers etc;	Advanced knowledge of fiber cabling, patch panels, structured cabling design and engineering;	Advanced knowledge of network management systems;	Experience in creating reports, process and procedure documentation as required;	Advanced knowledge of all available network management systems, tickets systems and related databases;	Working knowledge of Microsoft Office applications;	Advanced knowledge of optical network transport, management systems and telecommunications equipment;	Maintain a valid driver‚„s license;	Ability to travel as required via mass transit or provided transportation with all necessary equipment to all five boroughs and DR sites as necessary;	Ability to work varied shifts/days in accordance with the needs of the agency;	Ability to lift 49lbs. Participate in group lift of 50lbs or more.</t>
  </si>
  <si>
    <t>‚	Excellent verbal and written communication skills	Ability to work well under pressure	Previous experience with training as well as curriculum development and design	Experience with web-based eLearning training products	Technical aptitude to learn new applications	Strong graphic design experience	Knowledge of adult learning models and instructional design	Excellent meeting and time management skills	Ability to work on multiple projects concurrently	Strong public speaking skills</t>
  </si>
  <si>
    <t>M ‚€œ F / 9 ‚€œ 5  The selected candidate will be expected to work non-business hours during emergencies and will be assigned to a periodic Emergency Operations Center Team.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</si>
  <si>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provides project management support functions including scheduling, project controls and cost estimating.  The Cost Estimating section is within the BEDC PMO.  Under the PMO within BEDC, NYC Environmental Protection is currently in the process of replacing our legacy Project Management Information System (PMIS) with a new, redesigned enterprise project management and construction management system, ePMIS.  NYCDEP‚„s overall objective is to implement a best-in-class information system to improve delivery of our capital projects by creating efficiencies in our critical business processes and to make information readily available to stakeholders across the program. All projects will use the system to streamline efforts and to consistently measure and improve performance. e-Builder was identified as a core component of this custom-designed Enterprise PMIS (ePMIS) solution.  e-Builder is a cloud-based construction program management software designed to improve project execution, boost productivity, improve overall organization, and facilitate the completion of projects.    The Bureau of Engineering Design &amp; Construction seeks to hire two (2) Computer Programmer Analysts, for the enterprise PMIS Group, located in Corona, Queens, New York. BEDC is looking for well-rounded candidates to support the full life cycle, rollout and operations of its enterprise Program Management Information System (ePMIS). The agency has committed to e-Builder as a platform. The Agency has a goal of consolidating software applications into fewer key systems.  With over 650 applications, the agency requires additional resources to retire smaller, peripheral software systems and move their functionality and data into the e-Builder/EPMIS platform.   Under general supervision, the successful candidates will assist with the implementation, adoption, software upgrades, and management of user accounts, training, and the creation of reports, forms, and metrics, among other tasks.    The selected candidates will be responsible for providing solutions and working with project team members involved in implementing an Enterprise PMIS system.  This includes but is not limited to:  Specific Responsibilities Include:  Defines and documents various computer system functions and processes.  Meets with functional unit management and personnel to identify, define and document business needs and objectives, current operational procedures and standards, problems, input and output requirements, and levels of systems access. Code/Configure system data and business rules for new/existing implementations Assist in surveys and feasibility studies to identify and document any possible requirement gaps as well as provide creative solutions to ambiguous business problems Develop reference material such as instruction, procedures, policy documentation, and other supportive material for the ePMIS system. Tracks and f</t>
  </si>
  <si>
    <t>‚ One to three years‚„ experience in requirements gathering, configuration, and training/rollout in the e-Builder platform. One to three years‚„ experience working with Tableau and Microsoft Azure  Three to five years‚„ experience providing business systems analyst support using formalized industry-accepted Requirement Analysis and Business Analysis techniques and methods to provide. Experience with all aspects of creating and reviewing technical system documentation such as architectural diagrams, process flows and data flow diagrams. Excellent computer skills.  Advanced experience with Microsoft Office products such as Word, Access, PowerPoint, Excel and Visio Proficient in Requirements Analysis, and Business Analysis Self-motivated and directed. Keen attention to detail Excellent interpersonal communication skills are essential  Strong oral and written communication skills Ability to maintain confidentiality and handle sensitive matters with discretion and tact Ability to work within a team and independently Manage multiple tasks that are time-sensitive; have the ability to prioritize. Reliable and prompt</t>
  </si>
  <si>
    <t>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more than 400 treatment, rehabilitation, housing, case management, advocacy, and Assisted Outpatient Treatment programs. Bureau staff is responsible for managing the development, implementation, and oversight of ongoing and new contracted mental health programs in order to ensure full access to quality, community-integrated, recovery focused care for all residents.   The Senior Research Analyst will work in the Office of Research and Evaluation to improve the Bureau's surveillance, program evaluation, and research activities to better meet the mental health needs of New Yorkers. The individual will serve as a centralized research and analytic resource for Mental Health Bureau leadership and staff regarding research design, survey development, program evaluation, and data analysis in order to inform Bureau planning and policy decisions.   The Senior Research Analyst will:  ‚¿	Participate in the planning, development, and implementation of Bureau-wide research, surveillance, and program evaluation activities. This may include survey development, project management, oversight of data collection, development of data collection systems, data analysis, and report writing.  ‚¿	Design and conduct analyses of existing survey, programmatic, and administrative data to inform surveillance efforts, support planning for process change and new initiatives, evaluate program outcomes, and improve quality of services.  ‚¿	Work with programs to develop key outcomes and indicators.  ‚¿	Identify and respond rapidly to requests for data analysis from the Commissioner‚„s Office and the Mental Health Bureau units. This may include analysis of program-level data, and Citywide or national data that informs the work of the Bureau and its respective units.  ‚¿	Author technical and research publications based on findings from the above analysis for senior managers and external stakeholders.  ‚¿	Provide expert scientific background and research summaries for strategic communications and policy options.  ‚¿	Oversee the work of junior analysts.</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</si>
  <si>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Under the supervision of Regional Manager, but with wide latitude for individual judgment and initiative the Line Area Managers will be responsible for the implementation of the Bureau of STD Control‚„s disease intervention and prevention mission assuring that Bureau goals and objectives are obtained within assigned catchments area.   DUTIES WILL INCLUDE BUT NOT BE LIMITED TO:   Daily administration  and management of line area public health clinics(s) and test sites(s).   Monitoring of patient flow activities appropriate distribution of work assignments, and completion of required daily activities as directed by the Bureau.  Assuring that disease intervention and prevention activities are in line with Bureau requirements.   Assuring that clinic and test operations follow regulatory requirements including New York State Article 28 guidelines.  Responsible for personnel related activities with line areas; Including time and leave oversight.    Supervising and preparing evaluation reports of staff, assuring adequate staffing on line areas, analyzing and assessing personnel needs, participating in hiring and training and counseling staff on disciplinary matters as necessary.   Developing, implementing and evaluating policies and procedures to achieve the Bureau‚„s short and long terms goals and objectives.  Planning and assisting in the coordination of activities consistent with the Bureau‚„s mission and overall disease control efforts to provide community services.   Maintaining, collecting and analyzing relevant statistical data in order to assist the Bureau development and implement program goals.   Managing and preparing required documents as part of the funding of other than personnel services (OTPS) for line area.   Assuring adequate distribution of supplies, inventory control and submission of all required reports.   Collaborating with Community based organizations to identify and solve STD related issues and problems</t>
  </si>
  <si>
    <t>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FLEXIBLE SCHEDULE:                Tuesday - Saturday  Tuesday ‚€œ  Friday 2:30pm -11:00pm,  Saturday ‚€œ 10am to 6pm</t>
  </si>
  <si>
    <t>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We work with healthcare partners to optimize the provision of health services during a large-scale disaster.     Check out our project impact stories at:  http://www1.nyc.gov/site/doh/health/emergency-preparedness/what-we-do.page  Our division seeks a dynamic professional with excellent communication, project management, and facilitation skills, as well as emergency management experience to serve as a Post Emergency Canvassing Operations (PECO) PECO Community Engagement Specialist. The selected candidate will be responsible for integrating community organizations and volunteers into PECO response structure.   The mission of PECO is to rapidly canvass neighborhoods after a disaster and connect people with disabilities and others with access and functional needs with critical post-disaster resources (i.e., water, food, relocation transportation, and medical needs) when they are unable to access those resources on their own. Identified needs are referred to appropriate agencies for resolution. PECO can be mobilized when more than 5,000 households experience a disruption to one or more essential services for more than 48 hours. PECO if a new program that was formally developed as a result of lessons learned from Hurricane Sandy.  The PECO Community Engagement Specialist will work as part of a team developing approaches policies and procedures to enable the City to execute PECO when triggers for mobilization are met.  Specifically the PECO Community Engagement Specialist will be responsible for integrating community organizations and volunteers into PECO response structures and plans. Key responsibilities include, but are not limited to:  	Work with PECO Planners in writing sections of the PECO plan related to integration of community organizations, volunteers, and outreach strategies. 	Engage community organizations, including faith based, social services, housing and or other nonprofits, to ensure understanding of PECO and develop methods for incorporating their participation into PECO.   	Coordinate with NYC Emergency Management and other relevant City, State, and Federal Agencies and workgroups in developing response procedures and planning documents. 	Leverage existing relationships between DOHMH and community organizations and response networks. 	Assist in development of vulnerable populations outreach tools and methods. 	Participate in PECO team meetings, trainings and other activities as requested.  Additional responsibilities include: participating in emergency related trainings and exercises as required and reporting to work during emergencies including non-business hours and may include 24-hour availability.</t>
  </si>
  <si>
    <t>The Fire Department of the City of New York (FDNY) seeks a full-time Senior Business Analyst in the Bureau of Technology and Development Systems‚„ Business Analysis and Rapid Solution Unit.  Reporting directly to the Deputy Director of Business Analysis and Rapid Solution, the successful candidate will:  Provide project management and business analysis on small projects and various operational/production support tasks.  Coordinate information technology (IT) tasks with internal personnel and external partners/consultants, this includes providing leadership and contributing directly to technology projects.  Function as a backup IT lead or subject matter expert on projects.  Finalize business goals mapping, including reviewing process owner interviews, information gathered around processes for automation and results of the process automation appropriateness assessment.  Define business and operational requirements, and new systems goals to produce business/functional requirements documents.  Perform technical assessments for new IT requests.  Manage the execution of various technical and functional design requirements.  Oversee the technical team in their development and testing activities.  Communicate and cultivate relationships with agency stakeholders, and manage vendor relationships and deliverables.   Provide documentation to support and direct stakeholder management, requirement collection, deliverable execution, scheduling, communication, risk and cost control, quality assurance and procurement control.  Provide strategic direction and oversight for test planning, case development and execution activities with representatives from appropriate operational business units, other application support teams, external agencies and vendors.  Prepare senior-level technical reports for executive staff and make recommendations for improvements.</t>
  </si>
  <si>
    <t>The Senior Business Analyst must have:  Minimum of five years‚„ experience as an end-to-end business analyst for a large, complex technical and/or data project implementation.   Strong working knowledge of the software development lifecycle, Agile and Iterative project methodologies, user/system/functional requirements development, and user acceptance testing.  Ability to manage communications, including meetings, agendas, meeting minutes and action items.  Knowledge of risk management, issue management, escalation management and the ability to create, manage and/or review lessons learned from current or previous projects to establish on going best practices.  User experience design knowledge, cloud computing knowledge, exposure to Scrum methodologies and business process management.  Knowledge of various project implementation methodologies, including executing the most effective approach based on project need.    Conflict resolution/negotiation skills.</t>
  </si>
  <si>
    <t>The Bureau of Children, Youth and Families (CYF) within MHY is responsible for planning, funding and overseeing NYC‚„s comprehensive network of child and adolescent community mental health services. The Bureau also implements prevention and mental health promotion strategies, conducts policy analysis and development, epidemiological studies and surveillance, and plans and implements initiatives to meet the mental health needs of children and their families.   NYC DOHMH, in collaboration with the NYC Department of Education (DOE), is responsible for the development, implementation, and evaluation of school-based mental health services in NYC public schools. The aim is to assess needs and implement effective mental health programs and services in all schools citywide to strengthen school climate, teacher capacities, and students‚„ mental health and academic success. The Bureau‚„s work on school mental health initiatives has substantially expanded with the launch of new initiatives funded through ThriveNYC: A Mental Health Roadmap for All, the policy framework and strategic plan to improve the mental health and wellbeing of New Yorkers.  Under the direction of the School Mental Health Program Coordinator, and in close collaboration with the Office of School Health, Division of Family and Child Health, the School Mental Health Quality Improvement Specialist will provide expertise in school mental health best practices and plan and implement quality improvement activities to improve delivery of school mental health services and programs.  Specific duties will include, but not be limited to: -	Optimize information sharing and learning of effective strategies and techniques to support evidence-based school mental health services and enhance consistency of implementation, using QI methods.  -	Collaborate with Office of School Health on planning and implementing trainings for provider agencies operating school based health centers and school based mental health clinics.  -	Provide ongoing technical assistance to School Mental Health Consultants, their supervisors, and other staff in the Office of School Health on the assessment of school mental health needs and implementation and evaluation of evidence-based mental health services in schools.   --The Technical Assistance (TA) efforts include troubleshooting to improve performance, support adoption of proven practices, and build quality improvement capacity of providers and School Mental Health Consultants.  -	Establish focused learning collaborative(s) to respond to emerging needs and address priority areas identified by Bureau staff or DOHMH-DOE School Mental Health Leadership Team.  -	Conduct research into best practices in school mental health and disseminate information.    -	Monitor the scientific and policy literature and analyze local needs and national trends in school mental health to inform planning.</t>
  </si>
  <si>
    <t>The Bureau of Asset Management (BAM) is responsible for oversight of the investment portfolios of the New York City Retirement Systems (Systems). This $160 billion portfolio is managed primarily by external investment managers and is largely invested in publicly-traded securities, with additional allocations to private equity, real estate, infrastructure, hedge funds and opportunistic fixed income investments. The Pension Unit is the primary point of contact for System staff and trustees.  It manages, plans and coordinate the Systems‚„ Common Investment Meeting (CIM). Under the direction of the Executive Director for Pensions and Special Counsel, responsibilities for the Special Assistant include, but are not limited to, the following:  Assist Executive Director  in review and evaluation of recommended fund allocations,    maintain spreadsheets and databases;  Prepare reports and briefings by collecting and analyzing data. Assist with research, analysis    and coordination in policy and community relations work;  Work with Pension Unit team to strategically respond to time sensitive inquiries and incoming     issues addressed to the Executive Director. Determine appropriate course of action, referral     or response;  Act as a point of contact for trustees, retirement system staff, government officials,    community representatives and other bureaus within the Comptroller‚„s Office;  Assist in the planning and execution of the CIM; plan and schedule other meetings,    conferences, conference calls and travel;  Create, proofread and edit correspondence, reports and presentations;  Provide highly responsible administrative management and operational support;  Conduct special projects as requested by the Executive Director and Special Counsel</t>
  </si>
  <si>
    <t>‚ Experience and familiarity with the mission and operations of a large public institutional    investment environment, particularly large public pension funds;  Superior writing, communication, research and presentation skills;  Exceptional organizational, time management and administrative skills and ability to coordinate    multiple diverse projects and set and meet deadlines  Ability to maintain confidentiality of work-related information and materials  Knowledge of Microsoft Word, Excel, PowerPoint and Access  Note: Cover letter should detail the possession of preferred skills.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</si>
  <si>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Administrative Project Manager (NM)  for the PMO division, located in the Lefrak City office in Elmhurst, NY.  The candidate will support the optimization of project management and project controls efforts. The role of the Project Controls team is to use people, processes and tools used to plan, manage and mitigate cost and schedule issues along with any risk events that may impact a project.    The selected candidate will perform advanced planning, scheduling, progress measurement, change management implementation and analysis involving major engineering and construction across the projects‚„ life cycle. An essential role to assist the project management team in preparation of all Project Controls reports including but not limited to scheduling updates and analysis, progress reporting, cash flow forecasts, change management and various ad-hoc reporting. The selected candidate will also serve as a mentor to more junior staff.  The candidate's responsibilities includes collaborating with the BEDC management team to Plan, Execute, Monitor and Control Schedule and Cost:  Ensure Master Project Schedules follow scheduling best practices and are achievable by the organization Support Program Governance process Provide analysis of contracts and project budgets Input trending and forecasting productivity, quantity and schedule data in order to isolate and identify cost variances from the budget Identification of scope growth which may result in change orders Identification of cost and schedule trends and risks to keep management informed of potential problem areas Assess forecasted costs to assist in financial and schedule analysis by maintaining project cash flow Initiate corrective actions Assist with the analysis of monthly reports Interface internally with project managers, financial managers, and technical staff.</t>
  </si>
  <si>
    <t>1. 4-year degree in Engineering or Construction Management (or related field). 2. 3-10 year related work experience in engineering and construction, in particular in the development of scheduling, scheduling analysis, cost estimating, cost control, budgets, reporting and record/document control 3.  Advanced Proficiency in Microsoft Office ‚€œ Excel, Access and Projects 4.  Strong organization, writing and communication skills 5.  Project Management experience  6.  Ability to work under limited supervision and to handle multiple assignments with limited time constraints 7.  Demonstrated personal initiative, responsibility, leadership and flexibility  Special Requirements:  In addition to meeting the qualification requirements for Assignment Level I, candidates must have at least one additional year of experience as described in ‚Å“1‚ above in a supervisory capacity or have served for at least one year as a project manager for a large and/or complex construction project.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</si>
  <si>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&amp; Sewer Operations seeks to hire a Computer Programmer Analyst for the Operations Analysis and Information Systems Division. The selected candidate under general supervision, with some latitude for independent initiative and judgment will perform the following tasks: Perform work for the configuration and/or customization of Bureau information systems to accommodate changing business needs and achieve greater efficiency; Perform analyses work for the gathering, interpreting and processing of GIS data; Codes programming instructions associated with the implementation of all GIS / MIS systems related development, enhancements and tools in support of Bureau business processes, advanced analyses and model building; Assists with computer and application specification and configuration requirements for integrating and interfacing information between systems; Performs advanced analyses and prepares reports from the Bureau‚„s ESRI Arc10.x GIS system; Assists with the development of new or improved technical workflow procedures, computer workstation environments and tools; Develops code for the automation of business rules within the ESRI GIS and other system tools for advanced quality assurance and data validation; Assists with the documentation of programming instructions and SOP‚„s for specified requirements and business processes.</t>
  </si>
  <si>
    <t>‚     Strong knowledge in SQL      Demonstrate thorough knowledge of basic Java skills     Demonstrate thorough knowledge of Spring     Strong knowledge of data integration between heterogeneous environment     Strong knowledge of Hibernate      Ability to determine system performance and optimization     Ability to rapidly comprehend and interpret the database data structures from the business perspective     Familiarity with WebSphere Application Server     Familiarity with Struts, Unit testing frameworks, Selenium     Familiarity with Continuous Integration     Strong written, verbal, and interpersonal communication skills     Good task and time management skills     Knowledge of .NET, Power Builder, MQ and DB2 is a plus</t>
  </si>
  <si>
    <t>We are looking for a highly motivated and productive public health professional to be a part of an internationally-renowned bureau.  The Bureau of Chronic Disease Prevention and Tobacco Control spearheads programs and initiatives to reduce the burden of chronic diseases by addressing underlying risk factors, such as poor nutrition, physical inactivity and tobacco use. The Bureau aims to reduce the leading causes of preventable deaths through innovative environmental and systems changes and groundbreaking policies that promote healthy eating, physical activity, and tobacco control. The Bureau, which is part of the Division of Prevention and Primary Care, achieves its goals through implementing neighborhood and population-level programs with an emphasis on policy, systems, and environmental changes.   Under the guidance of the Director of Clinical and Scientific Affairs, but with latitude for the exercise of knowledge, judgment, and independent decision-making, the Science Advisor will be responsible for playing a crucial role in assessing research literature about chronic disease prevention and tobacco control work. The Science Advisor will provide support to public health programs in Unit and policies designed to reduce the burden of chronic disease and tobacco in New York City.   Working the Director, duties include: 	Using research skills to create guidance documents to ensure Unit activities are consistent with available scientific evidence/best practices and align with Bureau priorities. 	Maintaining up-to-date repository of research literature and related materials for high priority content areas. 	Presenting literature findings as needed and discuss findings with relevant working groups as needed. 	Participate in the bureau‚„s involvement in division and agency strategic projects using relevant research assessment skills. 	Providing strategic advice to prioritize and identify new Unit goals, integrate Unit work into related activities in other Bureaus, develop materials, and implement and evaluation program activities. 	Providing technical assistance for the development of provider and patient educational and training materials, including web-based. 	Publishing reports and peer-review manuscripts.</t>
  </si>
  <si>
    <t>The Department of Citywide Administrative Services (DCAS) provides essential administrative support services to all Mayoral and some non-Mayoral City agencies to ensure they fulfill their respective programmatic missions. DCAS manages and maintains 55 City owned buildings; acquires and disposes a broad range of real estate assets including private leasing of office and warehouse space; administers the entire civil service system for the City to over 280,000 employees; establishes citywide EEO and recruitment and retention policies; manages the City‚„s energy program; engages in citywide purchasing goods and services and manages the City‚„s fleet which includes 28,000 vehicles.    DCAS seeks to hire a Policy Analyst.  The Policy Analyst will report directly to the Executive Director for Strategic Operations. The Strategic Operations unit will function as an in-house management consulting team to improve agency operations and service delivery.  As part of a newly created Strategic Operations Unit, the Policy Analyst will assist with analyzing the Lines of Service within the agency to develop appropriate metrics and analytics to inform performance management; review internal processes to determine improvements in efficiency and efficacy, assist with change management pursuant to findings and recommendations, and implement new programs and / or policies as needed.  Additionally, the unit would provide project management for specific projects as needed, including intra-agency programs.  The Policy Analyst for Strategic Operations will be responsible for coordination and completion of multiple and diverse projects within the Unit, working collaboratively with and supporting team members.  Duties include but are not limited to:  Working directly with Line of Service project team members to increase efficiency, collaborate and/or, implement policy changes     Change Management  o	Analyzing agency operations, including quantitative and qualitative data analysis, evaluating best practices, and the identifying and assessing operational improvement opportunities.  o	Documenting current state and developing future state recommendations. o	Preparing and delivering informative, well-organized presentations to communicate relevant information to stakeholders, including developing and presenting recommendations, briefing materials and project updates.   o	Research and manage data used for the development and delivery of Strategic Operations driven projects. 	 Project Management  o	Develop project plans, estimate work effort, track progress, develop deliverables and implement changes o	Create and use project plans, spreadsheets or other appropriate tools to manage tasks and keep such tools up-to-date.  o	Ensure that project work plans and tracking materials are created and revised as appropriate to meet changing needs and requirements and to ensure ongoing transparency o	Ensure the on-time completion of high quality work products  Communication o	Generate various project-related documents including schedules, project plans, presentations, meeting agendas, minutes and status reports o	Develop periodic reports of relevant, compelling, and succinct project information and metrics  o	Communicate relevant project information to stakeholders o	Prepare and deliver informative, well-organized presentations  o	With discretion, resolve and/or escalate issues in a timely fashion  o	Synthesize information from several sources into well written, concise documents.</t>
  </si>
  <si>
    <t>The preferred candidate should possess at least 3 years of demonstrated practice using MS Visio for flowcharting and MS Office suite; a minimum of 3 years of research and business analysis for client services and system enhancement; at least 3 years‚„ experience in writing user documentation, testing scripts, training materials, systems manuals and user guides; at least 3 years of demonstrated practice using MS Project; demonstrated experience in user interface analysis and testing; understanding in System Development Life Cycle (SDLC) methodologies; demonstrated experience using modeling language such as UML; knowledge of using Axure for wire frame; knowledge of Docushare; knowledge of TOAD or other database management packages; ability to work independently and communicate with staff of all levels as well as users and other divisions and agencies; experience in mentoring and planning knowledge transfer to other business analysts.</t>
  </si>
  <si>
    <t>Section 424-A of the New York Social Services Law requires an authorized agency to inquire whether a candidate for employment with child-caring responsibilities has been the subject of a child abuse and maltreatment report.   Please Note:  In order to be considered for this position, it is important that you permanent not provisional in the Civil Service title of Computer Specialist, Software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t>
  </si>
  <si>
    <t>Reporting to the Computer Systems Manager within the Office of Information Technology, with considerable latitude for independent initiative and judgment, the Web Application Developer, working primarily in Java and .net will work with the team to develop application systems, and will have the opportunity to contribute to the evolution of the system‚„s architecture and technology, as well as the continual improvement of development processes. This person will lead the effort of complex application development, architecture and technical design.  The selected candidate should possess 5+ years of experience designing and building applications with object-oriented software development methodologies and practices using J2EE and related technologies.</t>
  </si>
  <si>
    <t>The preferred candidate will possess 5+ years‚„ in J2EE web technologies; Experience with CRM tools such as MS Dynamics; Experience with C#, .Net 3.5 or higher and Visual Studio; Experience with MS SQL Server 2008 or above as well as SQL Server Integration Services (SSIS); Core Java; multi-threading, concurrency, annotations, collections, etc. Furthermore, preferred candidate will have hands-on experience developing in Open Source Java (MyFaces/Rich Faces, spring, Hibernate, Struts), web services and strong knowledge of HTML, XML, JavaScript, AJAX, EJB, IBM MQ Series, Java Server Pages/Faces, JDeveloper, Eclipse, CSS, Servlets, and MVC. Candidate should have programming experience in Oracle SQL, PL/SQL, and BI Publisher. In addition, the preferred candidate will exhibit experience in creation of Procedures/functions. Candidate will exhibit familiarity with application servers, namely OAS and Web logic, Tomcat;  XML technologies including DTD/XSD, XPATH, and Object XML mapping; Unit testing (JUnit/Mock), Continuous integration, and Agile methodologies.  Knowledge of and experience with working on common design patterns and industry standards as well experience with version control systems, preferably PVCS is preferred. A candidate versed in different development methodologies (Iterative, Agile, Scrum etc.) along with strong communication, analysis, and problem solving skills; experience in creation of design documents; the ability to learn quickly is self-motivated, and enthusiastic; work well within a team environment and with minimal supervision. Furthermore, the preferred candidate should be comfortable working with clearly defined project plans and contributing estimates to the planning process; demonstrate the ability to meet and deliver on deadlines and work well under pressure; and follow guidelines and standards as set forth by ACS and OIT.</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</si>
  <si>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In order to be considered for this position, it is important that you permanent not provisional in the Civil Service title of Computer Specialist, Software or file for, take, and pass the exam in the civil service title listed above in order to avoid being ‚Å“bumped‚ out of your position when the Eligible List for this title is established.  Go to http://www.nyc.gov/html/dcas/html/work/exam_monthly.shtml    for the exam schedule and application.</t>
  </si>
  <si>
    <t>The City of New York‚„s Office of Administrative Trials &amp; Hearings (‚Å“OATH‚) provides a neutral forum for conducting fair and timely administrative trials and hearings for a wide range of City agencies, boards and commissions. OATH is comprised of the Hearings Division which conducts high volume hearings for City agencies involved in rules enforcement, and the Trials Division, which adjudicates a diverse range of cases, including civil service disciplinary cases, human rights and discrimination cases, vehicle seizure cases, license revocation cases, and complex contractual disputes.  OATH is currently offering two one-year fellowships for recent law school graduates beginning Fall 2016 and ending Fall 2017. Fellows will work primarily as law clerks to the Administrative Law Judges at the OATH Trials Division. The Richard C. Failla Fellowship is named in honor of OATH‚„s first Chief Administrative Law Judge. Judge Failla was appointed as OATH‚„s first Chief Judge in 1978 and established the standards which continue to guide OATH to the present day commitment to professionalism, fairness and equality. Judge Failla subsequently was appointed to New York City Criminal Court and was elected in 1988 as a Justice, Supreme Court of the State of New York.  Working in collegial and supportive environment, fellows will be able to develop their drafting, research, communication, and analytical skills. Typical assignments include: preparing summaries of trial records; drafting decisions based upon trial records and relevant laws; researching and drafting memoranda of law; preparing analyses of newly adopted or proposed laws and rules which may affect matters adjudicated at OATH; scheduling and conducting conference calls between adversarial attorneys; writing proposed rules; participating in policy discussions; providing support for the training of administrative law judges; and assisting in defending challenges to OATH decisions in state and federal court. Failla Fellows will also work closely with the Administrative Judicial Institute at OATH.    **Special Note: These positions are limited to a one-year term.</t>
  </si>
  <si>
    <t>Applicant must be a New York City resident within 90 days of appointment.  Interested candidates should apply online via NYC Careers on the NYC.gov website (https://a127-jobs.nyc.gov/). In addition, a writing sample (maximum 10 pages), and unofficial law school transcript should be submitted to HROATH@oath.nyc.gov with the candidate‚„s name and JVN number noted in the subject line. No telephone calls, faxes or personal inquiries please.  Only those candidates under consideration will be contacted.   For more information about OATH, visit us at:  www.nyc.gov/oath</t>
  </si>
  <si>
    <t>Richmond County District Attorney (RCDA) is seeking an experienced individual to serve as a Human Resources Assistant for the Administration Bureau. Under the direct supervision of the Director of Human Resources, the primary responsibilities of the position include but are not limited to:  Reconcile the Office payroll on a Bi-weekly basis; distribute paychecks and paystubs to all employees; Monitor and process health benefits for all employees; Generate confidential reports from New York City personnel databases including New York City Automated Personnel System (NYCAPS), Citywide Human Resources Management System (CHRMS), and Payroll Management System (PMS); Maintain employee‚„s personnel folders; Respond to employee‚„s payroll or benefits inquiries; Assist with internship program recruitment and management; Perform other duties as assigned.</t>
  </si>
  <si>
    <t>‚ Bachelor‚„s Degree; Minimum of 2 years of successful human resources experience in a NYC government agency;  Knowledge of  NYCAPS, CHRMS and PMS;  Proficient in MS Word, MS Excel and MS PowerPoint; Strong work ethic, attention to detail, and ability to complete tasks in a timely fashion with limited supervision.</t>
  </si>
  <si>
    <t>The Richmond County District Attorney (RCDA) is seeking one (1) full time Procurement Director. Under the supervision of the Chief of Administration, the assignments for the Director may include the following tasks:  Direct and supervise the procurement unit involving the acquisition of goods, services, and construction for the Office of the Richmond County District Attorney. Research costs for equipment and supplies. Contact vendors directly. Serve as the Agency Chief Contracting Officer (ACCO). Make all travel arrangements for witnesses, extraditions, as well as seminars for both legal and non-legal staff. Review work of subordinates for effectiveness, efficiency and compliance with established rules and guidelines. Ensure timely payment of invoices. Enforce and monitor the agency‚„s compliance with the Rules of the Procurement Policy Board, Mayoral policies and procedures and procurement-related laws. Coordinate with Mayor‚„s Office staff for purchases associated with the Family Justice Center. Other duties as assigned.</t>
  </si>
  <si>
    <t>‚ Extensive working knowledge of the NYC Financial Management System (FMS); Extensive knowledge of NYC Procurement Policy Board Rules;   Strong analytical and organizational skills; Excellent written and oral Communication skills.</t>
  </si>
  <si>
    <t>The New York City Department of Health and Mental Hygiene (DOHMH), a recognized leader and innovator in public health and mental hygiene services seeks a dynamic, highly skilled Construction Project Manager to serve within our Bureau of Facilities Planning &amp; Administrative Services‚€Office of Facilities Planning and Space Management.  He/she will be primarily assigned to specific projects within the Unit, that is key and critical to the division/bureau.  Specified Duties: 	Perform various construction management work overseeing routine reconstruction projects.   	Assist with preparation of construction drawings and construction detailing for the construction, renovations  or repair of public works, structures, or installations. 	Review building codes to assure that design complies with the minimum legal standards. 	Review and approve change orders in routine reconstruction projects recommends change on new or major construction projects. 	Assist in the constructions administration phase by reviewing shop drawings and creating a master log of the project submittals. 	May drive a motor vehicle to and from project sites. 	Evaluate reports of hazardous conditions requiring managerial decision.  Makes determinations and reports recommendations to the Director. 	Assists in research, investigations, studies or examinations related to construction projects functions and activities of a department  or agency,  including those related to building or health codes and other governmental regulatory compliance.  	Participate in the writing of specifications and in the preparation of cost estimates and estimates of quantities. 	Identify problems in construction and seeks resolution thereof. 	Assist with other project tasks and emergencies as assigned.</t>
  </si>
  <si>
    <t>‚	Ability to develop, communicate and present design concepts clearly. 	Strong communication skills (writing and verbal) and excellent graphic presentation skills. 	Experience with energy efficient design analysis. 	Ability to conduct research, investigations, studies or examinations related to electrical/mechanical  engineering functions in application during the construction process. 	Required proficiency in AutoCAD and Revit, with a working knowledge of Adobe Design Suite and Archibus. 	Ability to work on multiple projects at the same time. 	Strong organizational skills and attention to detail.</t>
  </si>
  <si>
    <t>The City of New York‚„s Office of Administrative Trials &amp; Hearings (OATH) is a rapidly expanding and fast-paced tribunal that conducts administrative hearings for a wide range of City agencies, boards and commissions.  Its mission, providing fair and timely hearings, is achieved through independent adjudication and creative problem solving.  OATH seeks to hire a part time Community Service Aide to work in the agency‚„s Remote Adjudication and Special Motions Part.  The ideal candidate is an ambitious and energetic individual who enjoys the growth opportunities afforded by OATH‚„s ongoing commitment to positive institutional change, technological enhancement, and maximizing the public‚„s access to justice.      Specific duties will include, but are not limited to:	Data entry using automated office systems;	Receive, sort and screen mail from correspondence;	Respond to public inquiries and requests via telephone;	Evaluate correspondence requests for information regarding case reschedules, copies of violations/case decisions and  address changes; 	Filing using alphabetical and numerical procedures;	Batch Motion to Vacate requests;	Assign numbers to the batched requests;	Send proper correspondence to applicant if case is not eligible for a Motion to Vacate or remote adjudication;	Enter stay processing and decision result in agency databases;	Reschedule cases in agency database;	Perform other tasks as assigned.</t>
  </si>
  <si>
    <t>‚ Good organizational and communication skills  Ability to work independently  Have proficiency in Microsoft Word, PowerPoint, Visio Access, Outlook, and Excel  Be able to handle confidential matters  History of volunteerism, such as service in the AmeriCorps or Peace Corps, is viewed favorably.</t>
  </si>
  <si>
    <t>‚	Excellent written and oral communication skills 	Familiar with certain data analytical tools such as SAS, STATA or SPSS  	Ability to work collaboratively in a cross-disciplinary team environment 	Demonstrated organizational skills and detail orientation 	Experience with scientific writing preferred 	Competency in Microsoft Office (Word, Excel, and PowerPoint) 	Knowledge of database relationship 	Willingness to adapt to new data structures and tackle novel problems creatively 	Working knowledge of or interest in a range of public health topics.</t>
  </si>
  <si>
    <t>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State‚„s Department of Education or a recognized accrediting organization and two years of full-time experience in a broad administrative or policy-making capacity with responsibilities as described in ''1'' above.</t>
  </si>
  <si>
    <t>NDD is seeking a dynamic Project Manager (PM) to coordinate the agency‚„s role in large-scale and multi-stakeholder neighborhood planning efforts in low-to-moderate income communities in close partnership with local community groups. The PM will serve as the ‚Å“neighborhood champion‚ for his or her assigned geographies, spearheading efforts to direct both SBS and city programs and resources to the neighborhood and local partner CBDOs. The ideal candidate has stellar interpersonal and relationship-building skills, with a strong desire to work at the intersection of city government and community-based organizations to proactively engage diverse neighborhood stakeholders throughout the planning process.    Responsibilities: The PM will manage multiple commercial district needs assessments and development initiatives in targeted neighborhoods in partnership with CBDOs and report directly to the Director of Neighborhood Planning. Responsibilities include:  Assist partner CBDOs to analyze opportunities and challenges in their respective commercial corridors and formulate key findings on the corridor‚„s demographics, retail conditions, market data, business environment, physical environment, etc.Work with partner CBDOs to formulate actionable projects from the assessment results, including creating metrics by which to measure short, medium, and long-term successCoordinate and centralize NDD‚„s participation in assigned neighborhood economic development projects with other City agencies and community stakeholders/organizationsCoordinate intra-agency working groups on assigned neighborhoods and geographies, meeting frequently to move projects forward, troubleshoot, address challenges, and manage working group‚„s internal and external communicationSpearhead and facilitate SBS‚„ public outreach processes in assigned neighborhoods, representing the organization in professional and public forumsCultivate community engagement and outreach strategies that better inform SBS commercial revitalization services, and that build strong and trusting relationships with local CBDOs, community boards, elected officials, real estate and business groups, civic &amp; community organizations, cultural and professional organizations, and advocacy groupsOther projects, contract management responsibilities, and tasks as assigned  RequirementsBachelor‚„s degree in relevant field, with experience or demonstrated interest in community developmentExperience and strong commitment to engaging and collaborating with community-based organizations and local small business communities, and strong familiarity with New York City neighborhoods and development issuesDemonstrated ability to self-manage, as well as strong project management skills, including the ability to complete tasks in a timely fashion with minimal supervisionExcellent interpersonal and communication skills, with the ability to speak and write concisely, and comfort speaking before groups, including conducting/facilitating well organized meetings with community and interagency partnersProactive and collaborative team player, with ability to forge consensus on complex projects with diverse stakeholders.Experience analyzing demographic and socioeconomic data, writing reports, research, creating graphs and chartsEnterprising and resourceful, with ability to look strategically at the big picture and search for insightful, creative solutionsProficiency in Microsoft Office applications, including Excel and PowerPoint, and Adobe Creative Suite Candidates with Masters Degrees in urban planning, urban design/architecture, public administration, or business administration with a focus on community development/organizing/engagement strongly preferred2+ years of work experience is preferred but not required, ideally in a demanding analytical/strategic environment</t>
  </si>
  <si>
    <t>To apply for this position, please email your resume and cover letter to myu@sbs.nyc.gov  with ‚Å“Project Manager, Neighborhood Planning‚ in the subject line.   Salary: $55,000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</si>
  <si>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The NYC Department of Homeless Services seeks 1 Community Coordinator to serve as a Policy Analyst for the Homeless Outreach &amp; Mobile Engagement Street Action Teams (HOME-STAT).  The City has created HOME-STAT to better and more quickly respond to the street homelessness problem. This initiative partners existing homeless response and prevention programs with a series of new initiatives that have been designed to better identify, engage, and transition homeless New Yorkers to appropriate services and, ultimately, permanent housing. A critical component this multi-faceted program is street observation and data-gathering.   Reporting to the HOME-STAT Director and the Mayor‚„s Office of Operations, the HOME-STAT Policy Analyst will provide on-going analysis of HOME-STAT activities.  The Policy Analyst will support the operation of several workstreams. Primary work will be supporting the creation of dashboards based on the activities of the canvassers. There are mostly routine daily and monthly dashboards, but there were also be select ad hoc data analysis. The Policy Analyst will also support the case conferencing/case management policies and help develop and coordinate the nighttime quarterly counts. The Policy Analyst will also support the Field Canvassers who will perform daily field work from Canal Street to 145th Street in Manhattan and specially selected areas in other boroughs to record data on the homeless street population for integration with other up-to-date data sources to provide a current matrix of street homelessness.     Responsibilities of the HOME-STAT Policy Analyst will include, but are not limited to:   Provide analytical assistance to the HOME-STAT team, including quantitative and qualitative data analysis, the evaluation of best practices, and the identification and assessment of operational improvement opportunities at different agencies.   Provide project management assistance, including developing and maintaining project plans and other documents, managing and coordinating project elements, reviewing agency and interagency work products, and ensuring efficient progress on implementation.  May also be responsible for one or more discrete projects and be expected to manage the project(s) to completion.   Provide analytical assistance with mapping, quality assurance, data management, report writing and drafting, and other performance management and project management needs required by HOME-STAT.</t>
  </si>
  <si>
    <t>‚  GIS  Knowledge of Microsoft Office Suite</t>
  </si>
  <si>
    <t>The IT Project Manager will be responsible for delivering large scale, complex, enterprise-wide projects on time, and on budget. This role relies on project management experience, technical experience, and sound judgment to plan and accomplish goals. In order to successfully deliver this project the following duties will be required: 	Establish and foster relationships with assigned internal clients/stakeholders.	Understand clients‚„ business process to better guide them on technology decisions.	Evaluate whether any internal applications or products can meet client‚„s IT need and conduct space market research to evaluate available COTS solutions. Recommend a best fit IT solution.	Understand the business needs and complete IT Project Proposals and Project Scope Documents	Prepare a plan document defining the project schedule and budget, project team framework and scope, highlighting the milestones and the execution strategy. 	Develop project documents such as project charters, implementation plan, QA plan, UAT plan‚¦etc. 	Oversee the RFP and procurement process.	Provide vendor management for large projects from start to completion of project.	Oversee the Business Analysis, Development, QA, UAT and Implementation project phases.	Develop rollout plan and oversee deployment into production, including developing a support plan. 	Execution of project from start to finish.	Assisting in troubleshooting issues and working with developers to fix the issue in a timely manner.	Meet with key stakeholder to understand current operations.	Provide guidance on best solution to streamline or process to re-engineer their current operations.	Conduct JAD sessions or workshops with business users to elicit information regarding their need and requirements for existing or new systems.	Develop functional requirement documents for small and medium projects.	Maintain and update the project schedule on a regular basis.	Conduct status meetings. Assure proper articulation and reporting of project status to stakeholders and executive management.</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</si>
  <si>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delivers information and technology solutions that the Agency needs to achieve results.  The Property, Collections &amp; Assessment Applications Division/SharePoint Services and Design Unit is seeking to hire 2 ambitious, and detail-oriented individuals who will support our end users on current and new MS SharePoint systems throughout the Department.  The selected candidates will be responsible for the following:   Assist team with business analysis, re-design, and automation of various business processes    within the different Finance divisions.  Utilizes SharePoint Out Of The Box (OOTB), Performance Point, SQL to create Business    Intelligence driven solutions.  Has an understanding of the integration of MS SharePoint with MS Office products.  Clearly communicates project deliverables and deadlines, as well as key milestones and    changes to management and business users.  Identifies supplementary applications or third party tools to enhance the user‚„s SharePoint    experience.  Other projects as assigned.</t>
  </si>
  <si>
    <t>‚ Development experience in SharePoint 2010.  Knowledge of SQL Server Data Tools (SSDT), SQL Server Analysis Services (SSAS), and SQL   Server Report Services (SSRS). HTML, CSS, or any IDE tool. Excellent analytical and numerical skills. Ability to interact on all levels in a professional manner. Ability to convert technical concepts into understandable language. Well organized with strong time management skills.</t>
  </si>
  <si>
    <t>The Leasing unit of the Asset Management Line of Service is responsible for (1) locating space within 55 buildings that are owned and managed by The City of New York and that fall within the Asset Management portfolio, from which City agencies conduct their operations and provide programs and services, as the case may be; and (2) for finding space for City agency operations and negotiating leases on behalf of the City as a tenant in buildings that are privately-owned.  Under certain circumstances, Leasing is assisted by firms known as Tenant Representatives that are engaged to represent the City to locate appropriate space in various markets.  Leasing‚„s mandate is to negotiate cost effective leases and license agreements in a timely basis which satisfy the client agency's requirements while conforming to the City's policies and procedures.  The position being offered relates exclusively to leasehold interests that fall under DCAS‚„ jurisdiction and that are located in privately-owned buildings.   With an increasing Leasing workload to satisfy the City‚„s needs and increased project assignments to the Tenant Representatives, the Tenant Representative Liaison will provide necessary oversight and communication between Leasing and its Tenant Representatives.   Responsibilities:  Responsibilities will include but are not limited to: 	Manage relationships between Tenant Representatives and DCAS: -	Ensure effective communication between DCAS Lease Negotiators and Tenant Reps. -	Ensure effective communication between DCAS Design and Project Management (D&amp;PM) unit and          Tenant Reps, follow-up with Architectural &amp; Engineering personnel at client agencies on deliverables. -	Ensure DCAS receives services as per Tenant Rep contract, provide contract enforcement if necessary,  work with DCAS Office of General Counsel on enforcement. -	Provide periodic evaluations for Tenant Reps performance under the contract. -	Develop and monitor Tenant Reps‚„ Key Performance Indicators. -	Assign projects to Tenant Reps as per internal protocols. -	Work with Conflict of Interest Officer to ensure Tenant Representation is properly monitored and documented.	Review and ensure quality of Tenant Reps‚„ work product and achieved results: -	Thorough real estate market analysis is produced. -	NYC Agency requirements are properly and completely identified. -	Program Analysis is complete and meets the requirements of client agency and D&amp;PM. -	Timelines are produced at the project inception and updated monthly. -	Financial analysis of alternatives is prepared, as required.	Review DCAS appraisals related to lease transactions assigned to Tenant Reps. for completeness and fairness.	Ensure the City receives proper rent credit when appraisal is below negotiated rent. 	Work with DCAS Audit group to ensure that audit credits are applied to deals negotiated by Tenant Reps.	Monitor Tenant Reps‚„ commission agreements with the Landlord.	Provide guidance to Lease Negotiators on Tenant Reps‚„ transactions, review final Term Sheets prior to transmission to landlords for signature.	Analyze existing protocols, create and implement new procedures as necessary, and make recommendations to the Executive Director and other senior staff.  	Participate in DCAS and Asset Management related special projects and assignments as needed, bringing organizational and interpersonal skills to facilitate successful project completion.  	Serve as a project manager or team member, as required for special projects.	Coordinate with DCAS Legal and the NYC Law Department to advise the Executive Director and senior staff about compliance with related laws, codes and programs.	Establish and direct initiatives to analyze the existing DCAS property portfolio, revise or create new policies and develop new strategies for maximizing efficiency and integrity in the leasing process.	Recommend improvements and new policy initiatives upon review o</t>
  </si>
  <si>
    <t>‚	Strong computer related background including knowledge of software applications and hardware.	Trouble-shooting and analytical skills, including the ability to anticipate and act on customer‚„s needs	Think proactively and be able to work in a rapidly changing and multi-tasked environment. 	Excellent communication skills and the ability to work in a team effort environment.</t>
  </si>
  <si>
    <t>The NYC Department of Buildings (‚Å“DOB‚) is seeking a Senior .Net Application Developer to join its technical team creating and maintaining IT applications, specifically the design and re-design of the information systems that support the Agency‚„s business functions. The Senior Application Developer will be responsible to manage, analyze, design, build and test configuration, scripting and programming changes to DOB‚„s web applications.  The selected candidate will be required to perform, and in some cases oversee tasks related to the development of computer applications and data transformation activities for the Agency.  Duties include, but are not limited to, developing, designing, implementing, enhancing, maintaining, and analyzing multiple software systems and legacy applications. The Senior Application Developer will report to the Director of Application Development &amp; Support Team Lead.  Responsibilities will include:Coding/programming, configuration, scripting, design, analysis (e.g. systems and impact analysis), develop, build, deploy, test, and modify web applications including, but not limited to, multi-tiered web-based Microsoft ASP.NET applications, .NET components, web services, interfaces, reporting applications and systems, document management applications and systems, and enterprise services components.  Including similar work on application interfaces that may be interfaces to non-web applications and systems (e.g. mainframe)Carry out/troubleshoot all aspects of Tier 1, Tier 2, and Tier 3 application support, including specific tasks, resources, training, maintaining triage scripts, documentation, enhancements, bug fixes, change requests, troubleshooting, capturing screenshots, technical issues, functional issues, and similar within the Application Development &amp; Support Team or as otherwise directedParticipation in project plan development, development of solutions to meet functional requirements, provide accurate level of effort estimates for individual work and work of the team, support ongoing development, performance tuning, software upgrades, work cross-functionally with other IT project areas, troubleshooting and resolving end-user and supporting IT issues and activities with vendors as necessary, supporting planned maintenanceDocumentation and reporting, such as regular reports on work progress, code documentation, ticket fulfillment, SLAs, specs, designs, status reports, requirements, technical documentation, end-user guides, etc.Other tasks and responsibilities as directed by the Application Development &amp; Support Team Lead and the Director of Application Development.</t>
  </si>
  <si>
    <t>‚7+ years substantive hands-on application development skills including C#/VB.NET, XML, MS SQL Server, IIS, JavaScript; writing application software, data analysis, data access, data structures, data manipulation, programming, testing, implementation, technical user documentation, software conversionsExperience with architecture, design, and development of .NET web applicationExcellent knowledge of CSS, XML, JQuery, AngularJS, SQL, SSRS and web servicesExperience with SQL performance optimization and tuning. Experience with Agile development processes, methodologies, and tools. Proficiency with Object Oriented architecture and development, analysis of complex business systems.Substantive hands-on experience with the Microsoft Dynamics is a huge plus.Substantive hands-on experience with EMC document management products (e.g. Documentum, Captiva)Proven experience with working in a team. Proven customer service track record with all levels of staff and customers / the publicDesire, enthusiasm and demonstrated track record for performing hands-on, detail-oriented work successfully both alone/independently and on teams in leading and supporting rolesStrong communication and writing skills, ability to create innovate and engaging documentation that is highly effective Experience with source control management system and continuous integration/development environments.Proficiency with the MS Office suite (including Project, Visio, Access); Remedy (BMC Software)Proven track record effectively working directly with computer systems architects.</t>
  </si>
  <si>
    <t>The preferred candidate should possess the following: 3+ years‚„ experience working in a service desk environment; knowledge of installation, configuration &amp; troubleshooting; proficiency with Microsoft Office suites; Printers, and desktop/laptop hardware components; knowledge of remote desktop access software utilized to troubleshoot issues remotely; excellent verbal and written communication skills, problem solving skills, customer service and interpersonal skills; ability to multitask and perform in a high-paced/high pressure environment; ability to work independently; knowledge of Remedy ITSM or other tool;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and effective telephone etiquette; excellent troubleshooting and analytical skills; ability to react quickly and calmly to emergency situations, recognize and understand others' reactions; exceptional interpersonal skills, with a focus on listening and questioning skills; solid relationship management and performance management skills; ability to effectively prioritize and execute tasks in a high-pressure environment; proven analytical and problem-solving abilities; demonstrated knowledge and accomplishment in analyzing, diagnosing and recommending solutions for hardware and software problems; team-oriented and skilled in working within a collaborative environment; able to investigate and research; ability to present ideas in business-friendly and user-friendly language; knowledge of monitoring software and auto-ticketing a plus; Certification in either: A+, MCP, or MCSE; ITIL v3 certification and/or equivalent work experience.</t>
  </si>
  <si>
    <t>‚ Excellent communication and organizational skills. Strong computer skills including ability to use Word, Excel, Outlook, Visio, PMS, CHRMS and NYCAPS. Working knowledge of PMS, NYCAPS and CltyTlme a must.  Special consideration will be given to those candidates who possess payroll, timekeeping and leave administration skills.</t>
  </si>
  <si>
    <t>The Division of Performance Management and Analytics (PMA) works to improve New York City Housing Preservation and Development (HPD) operations through data integration, performance measurement, and analysis. Working closely with senior management and agency program areas, the PMA team: Identifies performance measures for program areas and prepares internal and external performance reports Analyzes administrative and external data for performance management and other agency needs Directs initiatives to improve information management, data governance, and business intelligence Partners with program areas and TSD to ensure technology development fulfills analytics needs   PMA seeks an experienced professional to assist with information management and data governance initiatives.  Reporting to the Director of Information Management, the Analyst will: 	Develop and maintain a comprehensive dataset of government-assisted housing in NY         - Collaborate with outside agencies to maintain datasets from external sources         - Fulfill data requests from HPD‚„s Research, Neighborhood Planning, and            Strategic Planning divisions         - Act as consultant to analysts and planners on internal and external housing data 	Become an expert on the agency‚„s information systems 	Investigate and advise on new uses and applications of housing data 	Support the information needs of analysts and planners in PMA and other divisions 	Monitor data quality; track and resolve quality issues in the agency‚„s housing data 	Manage documentation; develop data dictionaries and guides to using agency information 	In collaboration with program areas, develop standards and policies for housing data 	Coordinate the publication of housing information as open data; respond to open data  inquiries from the public; attend events (open data conferences, hackathons, etc.) in support of open data initiatives 	Participate in the development of the business intelligence platform; write user stories, conduct user acceptance testing, develop analyses and dashboards</t>
  </si>
  <si>
    <t>‚	Fluency in a data analysis package: SAS, STATA, Pandas, R, etc. is required	Experience with OBIEE or a similar business intelligence tool is preferred	Familiarity with relational database modeling, data warehousing, and business intelligence	Familiarity with spatial analysis and ArcGIS	Interest in software product management  Preferred Qualifications: 	A graduate degree in a relevant field is strongly preferred.	The strongest candidates will demonstrate interest in public policy, housing, or city government; however, these may be secondary to the candidate‚„s interest in applying his or her skills to the agency‚„s mission</t>
  </si>
  <si>
    <t>The Division of Mental Hygiene (DMH) in the New York City Department of Health and Mental Hygiene (DOHMH) is overseen by the Executive Deputy Commissioner, and is responsible for overseeing programs and services regarding mental health, substance use and developmental delays and disabilities. We connect approximately 1,000 community programs, advance policies that benefit people we serve, and work in collaboration with City and State partners to prevent or reduce the burden of these conditions and to promote recovery.  The Office of Policy and Planning within the Bureau of Systems Strengthening and Access (BSSA) seeks a Senior Policy Analyst that will support the Division of Mental Hygiene in policy and planning activities. The Senior Policy Analyst will work in close collaboration with Bureaus within the Division of Mental Hygiene, other Divisions within the Department of Health, and with relevant external stakeholder organizations and individuals to coordinate a variety of policy activities in the Division including: reviewing  proposed legislation and regulations, preparing materials for public hearings, conducting policy and best practices research, coordinating Divisional planning activities, and overseeing the ThriveNYC Community Services Board (CSB) initiative.    -	Conduct policy and best practices research on emerging trends in behavioral healthcare delivery and financing, legislative and regulatory matters and develop recommendations.   -	Track and analyze local, state and federal regulations and legislation, draft comment letters and coordinate the development of the Divisional legislative and regulatory agendas.  -	Supervise a Planning Analyst and oversee: the development and ongoing activities of the ThriveNYC Community Services Board (CSB) initiative, assessment of service need and capacity in NYC‚„s behavioral health service system, and annual local services plan and related planning activities.  -	Prepare policy positions, opinions, public testimonies, memorandums and reports on a variety of topics related to behavioral health.    -	Act as the Divisional liaison to the DOHMH offices of Intergovernmental Affairs and General Counsel.  -	Lead and participate in workgroups related to behavioral health policy and planning.</t>
  </si>
  <si>
    <t>Please click on the ''Apply Now'' button.  Please attach your cover letter and resume as one document under ‚Å“resume‚ and a writing sample under ‚Å“cover letter‚.  Please indicate whether you have a borough assignment preference in your cover letter.</t>
  </si>
  <si>
    <t>NYC Department of Finance (DOF) is responsible for administering the tax revenue laws of the city fairly, efficiently, and transparently to instill public confidence and encourage compliance while providing exceptional customer service.  The Adjudications Division is responsible for conducting hearings on all parking and camera violations issued in the City of New York. Business centers are located in each of the five boroughs where in person hearings are conducted, in addition to conducting hearings by mail and on the web.  The Division is seeking a Registration Clerk. The selected candidate will work in the Queens Business Center.  Responsibilities for this position include the following:  Assist in organizing and coordinating respondents appearing at the Business Center for the   purpose of having a hearing on outside parking summonses by answering questions,   regulating respondent flow and direction, and distributing hearing decisions.  Handle filing, archive control, copying, preparing and maintaining ALJ daily folders. Perform   data entry, error corrections, place holds on STARS, and create and maintain reports.   Maintain working relationship with DOF employees and assist co-workers as it relates to   resolving unit issues and problems.   Assist Supervisor as needed with special projects and assignments within the Unit and    Division; service respondents/customers by providing printouts, summons copies and plate    status information and set respondent up for a hearing on parking summonses by creating    ECF‚„s (Electronic Case Files).</t>
  </si>
  <si>
    <t>The Leasing unit of the Asset Management Line of Service is responsible for (1) locating space within 55 buildings that are owned and managed by The City of New York and that fall within the Asset Management portfolio, from which City agencies conduct their operations and provide programs and services, as the case may be; and (2) for finding space for City agency operations and negotiating leases on behalf of the City as a tenant in buildings that are privately-owned.  Under certain circumstances, Leasing is assisted by firms known as Tenant Representatives that are engaged to represent the City to locate appropriate space in various markets.  Leasing‚„s mandate is to negotiate cost effective leases and license agreements in a timely basis which satisfy the client agency's requirements while conforming to the City's policies and procedures.  The positions being offered relates exclusively to leasehold interests that fall under DCAS‚„ jurisdiction and that are located in privately-owned buildings.     Responsibilities:  Responsibilities will include but are not limited to:  Identify site(s) deemed suitable to satisfy the program requirements for the client agency‚„s location and program requirements, and prepare market analysis reports, either individually or through the use of Tenant Representatives.  Negotiate cost effective commercial leases and licenses on behalf of the City, as Tenant, and in its best interest either individually or through the use of Tenant Representatives.  Prepare and maintain project schedules either individually or through the use of Tenant Representatives.  Initiate and maintain project status reports in DCAS Asset Management data systems, for assigned projects.  Effectively communicate with client agencies on a timely basis to keep the client fully informed on project status, next steps, potential or existing problem issues, budgets and risk mitigation.  Effectively manage the development and timely completion of required legal documents such as leases, licenses, renewals, estoppels, subordination and on-disturbance agreements, notices, etc. through the use of in-house counsel.  Effectively communicate with supervisor and other Asset Management staff to insure projects are completed on time, within budget and meeting the program needs of the agencies.  	Effectively partner with Asset Management‚„s Design and Project Management (D&amp;PM) unit to insure that  everything required to successfully negotiate a term sheet with the Landlord is completed on time and a lease is fully executed to satisfy the client agency requirements.  Maintain effective project management and efficient control of the entire leasing process for client agencies.  Other duties as assigned by supervisor in support of the mission of DCAS Asset Management Line of Service.</t>
  </si>
  <si>
    <t>Ability to work until the end of August. Additional Information 35 Hours/Week - Students may be employed full-time during their vacation periods.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</si>
  <si>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 Data Analyst who will support the criminal and/or policy-driven investigations of the Inspectors General overseeing the New York City Human Resources Administration (‚Å“HRA‚).  The Data Analyst will report to a Senior Data Analyst and will assist DOI investigators with building and enhancing complex public assistance fraud investigations through large-scale data collection and analysis. The Data Analyst will also manage data within DOI‚„s data analytics platform and collaborate with HRA.  The Data Analyst is expected to:	Develop and enhance practices for identifying patterns and trends related to fraudulent public assistance activity.	Ensure the collection, management, and analysis of quality data from external sources.	Conduct quality assurance of data.	Maintain, summarize, and report on outcomes of data searches.	Work collaboratively with DOI investigators to generate investigative leads, create reports, and interpret data.	Work collaboratively with HRA to generate investigative leads, create reports, and interpret data.	Visualize, communicate and present findings in a cogent manner through compelling reports to key decision-makers.  Required skills:	Experience working with data analytics.	Knowledge in query languages and RDBMS. Oracle (PL/SQL), MS SQL Server (T-SQL), MySQL (SQL/PSM), PostgreSQL (PL/pgSQL).	Visualize, communicate and present findings in a cogent manner through compelling reports to key decision-makers.	Bachelor‚„s degree in Finance, Accounting, or Information Technology, Computer Science or Information Systems.</t>
  </si>
  <si>
    <t>‚	A baccalaureate degree from an accredited college in accounting or a related field, including or supplemented by an advanced study of computer science or a related field.	Advance knowledge in MS Excel or Access. VBA, DAX, Power Pivot, Power Query, ability to create Pivot Tables and complex nested formulas.	Knowledge in object oriented programming. Python, PHP, Perl, C++, Java or Objective-C.	Knowledge in analytics software (i2 Analyst Notebook, Palantir, Cognos, etc).	Database related certifications from Oracle or Microsoft.	Demonstrated interest in law enforcement, criminal justice, or social service.	Strong communication skills, excellent judgment, and confidence to discuss results of analysis.	Ability to work well in a team environment and take constructive criticism and feedback on a consistent basis.</t>
  </si>
  <si>
    <t>*This is a grant funded position with an estimated duration of nine months to one year*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Telecommunications services are essential to the ability to communicate ‚€œ particularly before, during, and after emergencies ‚€œ so telecommunications infrastructure, which includes critical facilities, cabling, cell sites, and equipment in individual buildings, must be able to withstand and recover from severe weather events. The aftermath of Hurricane Sandy made clear that there is always room for improvement.  DoITT's Telecommunications Planning and Resiliency Office (TPRO) is focused on enhancing the resiliency of telecommunications services to the City and to the general public.   The TPRO is tasked with developing a comprehensive understanding of the needs of telecommunications resiliency, and the legal, economic, operational and other obstacles to meeting those needs. The office will develop and advocate for measures to improve disaster preparedness and enhance telecommunications resiliency that could then be adopted by the telecommunications industry, regulators and legislatures at all levels. The office will work with a wide range of stakeholders, including the City‚„s telecommunications franchisees and contractors, other telecommunications providers, state and federal regulatory agencies, City agencies such as the Law Department, the Mayor‚„s Office of Recovery and Resiliency and NYC Emergency Management, elected officials, community representatives, consumer advocates, and task forces such as the City‚„s Climate Change Adaptation Task Force.   The successful candidate will serve as a Telecommunications Policy Coordinator reporting to the Assistant Commissioner for Telecommunications Planning and Resiliency.  Responsibilities will include:	Conduct research and analysis, including performing analyses of policy and economic trends;	Develop, recommend, advocate for, and help implement operational, regulatory and legislative initiatives consistent with the office‚„s mission;	Assist in obtaining industry and other information, including costs, necessary to formulate these initiatives;	Review and evaluate telecommunications franchises and other relevant agreements and contracts to help ensure compliance with requirements, including proposing changes or new provisions to include in future agreements and negotiations;	Create reports and other documents to inform policy decisions or for use by the public, as well as supporting initiatives for standardization and uniformity regarding resiliency policy citywide; and 	Perform special projects and initiatives as assigned.</t>
  </si>
  <si>
    <t>‚	Applicant must have a valid NYS Driver's License and the ability to operate a motor vehicle</t>
  </si>
  <si>
    <t>‚ Knowledge of adolescent sexual and reproductive health  Experience working in a clinical setting and /or providing health-related training   Experience with community-based research and evaluation   Experience with facilitating meetings with high-level city agency and large-scale clinic providers  Knowledge of clinical quality improvement activities   Familiarity with budgets, contract management and the preparation of financial and other reports  Excellent verbal, written and presentation skills   Managing/supervisory experience (a must).</t>
  </si>
  <si>
    <t>The Mental Hygiene Division of the New York City Department of Health and Mental Hygiene is responsible for policy, programs, and provider oversight related to mental health; alcohol and drug use; and developmental delays and disabilities services.   The majority of the services are provided via contracts.  The Division‚„s Contracts unit is responsible for the administration of over 350 contracts. The Director of Contracts will be responsible for the overall management of the division‚„s contracts unit.   You will: - Oversee, manage and directly supervise a team of professional staff.  -Oversee the development and processing of all of  the Division‚„s contracts.  -Work collaboratively with the Department‚„s contracts office to ensure processing of contract actions within prescribed timelines.  -Provide technical assistance  and guidance to the Division‚„s bureaus on contracting-related matters.  -Manage all internal systems to ensure that accurate information is entered and updated.  -Ensure that required information is entered and updated in the Department‚„s Contract and Funding Systems.  -Develop internal tracking systems and process indicators.  -Serve as a key member of the Administrative Bureau leadership team responsible for across-the-board accountability and systems improvement.  - Work with Division‚„s bureaus and the Department‚„s Contracts Office to explore and implement performance-based contracting when applicable.  -Seek out opportunities to improve the contracting process within the division.</t>
  </si>
  <si>
    <t>--Preference will be given to candidates with over six years of contract management experience  --Knowledge of the City‚„s contracting process, some knowledge of the City‚„s Procurement Policy Board Rules (PPBR). Proficient in Microsoft Excel   --Additionally, strong communication, inter-personal and writing skills are preferred along with excellent supervisory, management and project management skills.</t>
  </si>
  <si>
    <t>Hiring Rate:  $57,969.00  Flat Rate  Onboard After One Year:  $63,765.00 - $70,142.00  (Annual)  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Situated in a longitudinal study, the Treatment Referral Project (TRP) responds to enrollees‚„ physical and mental health concerns and connects them to clinical services provided by the World Trade Center Health Program (WTCHP).   The TRP is seeking a City Research Scientist with experience in developing rapport with individuals over the phone, and utilizing counseling, motivational interviewing and/or social work techniques. Candidate should be highly organized with the ability to work well independently, and function as part of a larger team.   Reporting to the Registry‚„s Lead Scientist for the Treatment Referral Unit, the successful candidate will be responsible for the following:  -	Placing outreach calls to enrollees who may be in need of health care services and accurately recording outcome of call, maintaining excellent records and lists, and conducting timely follow up.   -	Responding in a timely manner to enrollee concerns including physical and mental health concerns, via phone, email or letter.  -	Provide assistance in writing and modifying TRP protocols, summary outreach reports, and analyzing TRP data.  -	Adhere to WTCHR protocols for confidentiality and TRP protocols.   -	Provide assistance in planning and executing research and evaluation projects , including upcoming asthma control and smoking cessation pilot studies.   -	Recruit enrollees for in-depth  studies.   -	Performing other tasks based on the Registry‚„s needs, including the preparation of written reports, and conducting quality assurance and data analysis, responding to enrollee comments through email or on surveys.</t>
  </si>
  <si>
    <t>The Crossover Youth Practice Model Program Officer will work within the Division Policy, Planning and Measurement. The Program Officer will work with the Agency lead for sustainability of the Crossover Youth Practice Model (CYPM) for supporting youth with both juvenile justice and child welfare involvement. This model has been implemented as a pilot and as ACS continues to expand the work, the Program Officer will be responsible for evaluating and monitoring the program and guiding course-corrections, quality improvement, reporting, and documenting best practices in order to sustain and grow the model.  The focus will be on quality assurance, analytics and data of the CYPM and for all crossover youth. The Program Officer will carry out various duties, including but not limited to:	Serving as the project lead for monitoring and quality assurance of the CYPM model	Providing technical assistance to ACS staff in the areas of data collection, monitoring, reporting, and continuous quality improvement for crossover youth;	Gathering and analyzing program data to inform planning, implementation, and monitoring processes;	Writing reports; analyzing data for program updates to internal and external stakeholders; developing and managing continuing quality assurance work plans; communicating with program team and other stakeholders; planning meetings and events related to on-going monitoring of the model;		Preparing documents, making presentations and guiding goal-oriented meetings with key stakeholder across division at ACS and the city agencies involved in the model implementation;	Data collection, analysis, and process development for monitoring and evaluation phases of project;	Represent and share information about the CYPM in external meetings and workgroups as needed.   FELLOWSHIP APPOINTMENT:    The Program Officer will have dual appointment as a Foster America Fellow. Foster America (www.foster-america.org) is a non-profit partner of ACS, with a mission to improve the lives of America‚„s most vulnerable children by building a pipeline of leaders and innovators to help reform child welfare. Fellows will become founding members, with a unique opportunity to shape the program for future cohorts. As a Foster America fellow you will participate in and benefit from the following.  	Training - Intensive two-week training prior to the start of the role on results-driven leadership, human-centered design, and child welfare, delivered by top leaders in the field 	Support - Ongoing professional development from your supervisor, a child welfare mentor, and executive coach 	Network - Regular convenings with reform-minded fellows, Foster America staff, and luminary leaders in child welfare.</t>
  </si>
  <si>
    <t>Section 424-A of the New York Social Services Law requires an authorized agency to inquire whether a candidate for employment with child-caring responsibilities has been the subject of a child abuse and maltreatment report.  It is important that you file for, take, and pass the Administrative Director Social Services (ADSS) in order to avoid being ‚Å“bumped‚ out of your position when the Eligible List for this title is established.  Go to http://www.nyc.gov/html/dcas/html/work/exam_monthly.shtml for the exam schedule and application</t>
  </si>
  <si>
    <t>The Office of Payroll Administration seeks to hire a staff member for the Fiscal Management Unit. The selected candidate will perform essential tasks required to ensure financial integrity for the agency‚„s expense, capital, and revenue budgets. Responsibilities include, but are not limited to, the following tasks: 	Participate and contribute in financial planning by performing Office of Management and Budget (OMB) related exercises (new needs, PEGs, updates to the financial plan, monthly variance, surplus/needs and others). Assist in preparing expense and capital budget related submissions to OMB;	Monitor revenue collection and perform revenue related exercises and analysis on the Financial Management System (FMS); 	Perform user cost analysis, research and create revenue proposals to generate additional revenue to the City;	Perform PS and OTPS budget monitoring and forecasting exercises to ensure agency expenditures are within planned spending levels;	Initiate budget and intra-city modifications to ensure adequacy funding to cover expenditures and avoid disruption in service and/or payment delays;	Create and produce monthly and ad-hoc financial reports. Research and develop specific agency initiatives as directed;	Review and process all agency‚„s personal claim forms and address any discrepancies and; 	Perform special projects as assigned.</t>
  </si>
  <si>
    <t>‚	Experience with FMS 2/3 and CHRMS	Experience with quantitative analysis and quality assurance	Strong written and oral communications skills	Proficiency in Microsoft Excel	Ability to manage multiple projects and prioritize tasks in order to meet deadlines 	This position is only open to City employees who are permanent in the civil service title of Staff Analyst.</t>
  </si>
  <si>
    <t>‚	The successful candidate will have experience with grants management, budgetary planning	Knowledge of Microsoft Word, Access and Excel	Degree in Accounting, Auditing or Finance	Strong written and verbal skills	Knowledge and experience in performing audits in accordance with Government Audit Standards (GAS) and analyzing financial statements for compliance with Generally Accepted Accounting Principles (GAAP)</t>
  </si>
  <si>
    <t>‚Knowledge of New York City buildings, property management, and maintenance.Knowledge of federal, state, county and city recycling policies, laws, and regulations.Prior experience managing field staff and coordinating logistics and operations between units and agencies.Ability to communicate effectively, verbally and in writing, with employees, consultants, other governmental agency representatives, city officials and the general public.Extensive Knowledge of Microsoft Office Suite including Word, Excel, Access and PowerPoint.Strong administrative, organizational, interpersonal skills, and management skills.Strong interest in and experience with sustainable waste management.Possession of a New York State Motor Vehicle Driver‚„s License.</t>
  </si>
  <si>
    <t>Section 8 is a Federal rental housing subsidy program and HPD's Division of Tenant Resources administers the fifth largest Section 8 Program in the nation, serving over 35,000 households.  The Continued Occupancy Unit also known as (aka) Housing Choice Voucher is responsible for monitoring annual re-certifications, client transfers as well as other changes and additions that may alter the subsidy.  The selected candidate will serve as a Team Leader responsible for but not limited to the following:   Monitoring the work of a team of Case Managers in the Office of Financial Management and Tenant Resources within the Division of Tenant Resources‚„ Section 8 program.    Reviewing and monitoring initial application screening, eligibility determination, lease and contract preparation, client briefings, rent calculations, file preparation, interim reexaminations, annual re-certifications, client transfers, data entry of required information into the Elite Section 8 Database, and general communication with clients and landlords via telephone, e-mail, mail, and in-person meetings.    Reviewing cases, developing unit goals and objectives, monitoring staff productivity, interfacing with landlords and clients and completing periodic performance appraisals of staff.     Training, managing and ensuring that staff members are working within federal regulatory and local policy guidelines.    Team Leaders will be cross trained in all the areas of Section 8.     Team Leaders are required to take a 1-week Nan McKay mandatory training on HUD rules and regulations.</t>
  </si>
  <si>
    <t>‚  Excellent Communication Skills.  Strong Customer Service Focus.  Computer Proficiency.  Bilingual a Plus.  Section 8 or other Rental Subsidy experience a Plus.</t>
  </si>
  <si>
    <t>THE DIRECTOR WILL BE RESPONSIBLE FOR THE DEPARTMENT‚„S CAPITAL BUDGET TOTALING $1.7 BILLION AND THE HURRICANE SANDY RECOVERY PROGRAM TOTALING OVER $226 MILLION IN REIMBURSEMENT; OVERSEE AND MANAGE A STAFF ENGAGED IN TRACKING AND MANAGING CAPITAL PROJECTS AND EXISTING FUNDING ALLOCATIONS, ANALYZING COMMANDS' REQUEST FOR ADDITIONAL CAPITAL FUNDS, ISSUE CERTIFICATE TO PROCEED REQUESTS, AND DEVELOPING AND MAINTAIN INTERNAL SPREADSHEETS TO ORGANIZE AND TRACK FEMA GRANTS AND REIMBURSEMENT.  IN ADDITION, ATTENDS MEETINGS REPRESENTING THE POLICE DEPARTMENT WITH FEMA, STATE, AND CITY OFFICIALS; AND COORDINATE WITH DCMB BUDGET UNIT IN ORDER TO PROCESS RELEVANT REVENUE DOCUMENTS IN THE CITY‚„S FINANCIAL MANAGEMENT SYSTEM (FMS).</t>
  </si>
  <si>
    <t>The Department of Citywide Administrative Services (DCAS) seeks to hire a Chief of Staff (COS) to the Commissioner.   Under executive direction of the Commissioner, with extensive latitude for the exercise of independent initiative and judgment, the COS advances the Commissioner‚„s priorities within the agency, serves as a confidential assistant to the Commissioner on matters of a sensitive or policy-making nature and ensures the day to day management of the Commissioner‚„s office.  Duties include but are not limited to:    Work directly with the Commissioner and senior leadership to properly attend to the overall administration of the agency.   Serve as liaison to agency staff, other government entities and the general public and guides the Commissioner in decisions affecting major policy and procedural changes.    Ensuring high quality communication among agency staff and coordinating intra-divisional meetings.   Monitoring and coordinating implementation of executive directives by the agency‚„s various divisions and troubleshooting, recommending mitigating approaches and ensuring alignment among stakeholders when intra-agency issues arise.    Preparing detailed work plans for assigned projects including the methodology for needs assessments and allocation of resources.   In collaboration with the communications team, actively engage in external response protocols.   Performing complex research and preparing detailed summary, progress and tracking reports.    Developing and implementing protocols for briefing the Commissioner in preparation for internal and external meetings to ensure the Commissioner‚„s time is effectively leveraged.    Prioritizing calendar activities and key initiatives.   Managing the flow of information and people into the Commissioner‚„s office.   Representing the Commissioner at meetings with the Mayor‚„s Office, NYC agencies, division heads and executive management regarding implementation of special projects.        Representing the Commissioner in dealings with other public jurisdictions and promoting the agency‚„s interests with legislative representatives of federal, state and municipal agencies and offices.    Performing various high level specialized managerial/executive functions at the Commissioner‚„s request.</t>
  </si>
  <si>
    <t>‚   A baccalaureate degree from an accredited college with a major in Public Administration, Personnel Administration, Business Administration or in a related field, plus at least four years of experience in Business Administration, Personnel Administration, Public Administration or in a related field, including at least eighteen months of managerial or executive experience; or   Education and/or experience equivalent to ''1'' or ''2'' above.  A Master‚„s Degree in a field described above may be substituted for one year of related experience.   Develop and implement policy and procedure related to municipal programs, activities and operations;   Knowledge of local, state and federal legislative processes as related to local government   Familiarity with management information systems;   Organizational analysis and development;   Plan, organize, direct and evaluate interagency programs;   Direct and serve in working groups, task forces and committees to achieve consensus, goals and objectives;   Analyze complex problems and logically identify solutions;   Prepare executive-level correspondence and reports;   Prepare and give presentations on agency activities, functions, and issues;   Communicate clearly and concisely, both orally and in writing;   Collect, compile, analyze, and interpret statistical data;   Establish and maintain effective working relationships.</t>
  </si>
  <si>
    <t>The NYC Department of Buildings (DOB) is seeking a Documentum Expert to join its Information Technology team to support the enhancement and maintenance of its enterprise applications, troubleshooting issues, deploying code updates and fixes, and supporting users. Responsibilities include:	Understand business requirements, develop and lead other developers in implementing customizations, system enhancements, defect corrections, troubleshooting, issue resolution and system improvements.	Use Captiva and Documentum product suites to support existing product implementation.	Upgrade Documentum &amp; Captiva versions and apply patches as needed.	Provide best practice recommendations to IT in vision, strategy and execution phases of the project.	Involve in analysis, development, testing, training and system administration activities.	Prepare necessary technical documentation including architecture and design	Working with users to troubleshoot and resolve issues in the Department‚„s production applications.  Providing a high-level of service and responsiveness to users.	Working closely with other members of the IT team.  As needed, also work with third party vendors and other City agencies.	Perform service management tasks such as incident management, problem management, and release management.	Create and maintain production support documentation.	Other tasks as directed.</t>
  </si>
  <si>
    <t>‚	Experience with Documentum Content Management, Docbase Security, User Management, Workflow, DFC, DQL, IAPI, Documentum Methods, Jobs Management, Site Caching Server(IDS) and Business Object Framework 	Expertise in Captiva 7.x,  Captiva Administrator, Captiva Designer, Process Developer, Multi Directory Watch, Email Import, Image Converter, Index, Image Compression, EMC Documentum Advanced Export.	Substantial hands-on application writing/supporting experience with JAVA, J2EE, JSP, XML, MS SQL Server, Oracle, TOMCAT, JBoss, APPSERVER.	Experience with data analysis, data access, data structures, data manipulation, programming, testing, implementation, technical user documentation, software conversions.	Proficiency with Java, J2EE architecture and development, analysis of complex business systems.	Proven customer service track record with all levels of staff and customers / the public.	Demonstrated success driving issue resolution in complex technology environments.	Proficiency with the MS Office suite (including Project, Visio, Access); Remedy (BMC Software).	Excellent written and oral communication skills.</t>
  </si>
  <si>
    <t>The NYC Department of Buildings (DOB) is seeking a Documentum Expert to join its Information Technology team to support the enhancement and maintenance of its enterprise applications, troubleshooting issues, deploying code updates and fixes, and supporting users. Responsibilities include:	Understand business requirements, develop and lead other developers in implementing customizations, system enhancements, defect corrections, troubleshooting, issue resolution and system improvements.	Use Captiva and Documentum product suites to support existing product implementation.	Upgrade Documentum &amp; Captiva versions and apply patches as needed.	Provide best practice recommendations to IT in vision, strategy and execution phases of the project.	Involve in analysis, development, testing, training and system administration activities.	Prepare necessary technical documentation including architecture and design	Working with users to troubleshoot and resolve issues in the Department‚„s production applications.  Providing a high-level of service and responsiveness to users.	Working closely with other members of the IT team.  As needed, also work with third party vendors and other City agencies.	Perform service management tasks such as incident management, problem management, and release management.	Create and maintain production support documentation</t>
  </si>
  <si>
    <t>The New York City Comptroller‚„s Office is seeking a qualified professional for the position of Audit Manager in the Financial Audit group of its Audit Bureau. The Bureau is responsible for conducting audits and other analyses of City-funded operations in accordance with the New York City Charter and generally accepted government auditing standards. The Financial Audit group conducts audits of the City‚„s financial operations including contractual agreements with private organizations operating concessions, franchises and ground leases on City-owned properties, and not-for-profit organizations and other public entities receiving City funds.  Under the direction of the Assistant Comptroller for Financial Audit, responsibilities include, but are not limited to, the following:  Managing audits of financial operations including City agencies and entities under contract     with the City;  Providing technical assistance in the interpretation and application of general auditing    standards and accounting principles as applicable to the audit engagement;  Overseeing the planning and execution of audit engagements;  Assigning staff to conduct audits based on their knowledge and background, with a view    towards staff development as well as Bureau needs;  Ensuring the quality and integrity of the audit and audit findings, complying with generally    accepted standards, and developing recommendations to correct problems identified in the    audit;  Producing audit reports that are clearly written and understandable to the auditee and to the    general public;  Providing assigned staff with necessary training, giving clear direction and coaching to    subordinates, recognizing employees that perform well, and dealing with those who do not in    an appropriate manner;  Performing other related functions and assignments as required.</t>
  </si>
  <si>
    <t>‚ A valid Certified Public Accountant license;  Certification as a Certified Internal Auditor;   Expert knowledge of generally accepted accounting principles and government auditing     standards;  Knowledge of functioning and processes of New York City agencies;  Knowledge of and experience in general management techniques, e.g., monitoring and    designing productivity improvements, using labor management techniques, etc.  Excellent writing, interpersonal, and communication skills (including Microsoft Office Suite    proficiency).</t>
  </si>
  <si>
    <t>Certain residency requirements may apply.	We appreciate every applicant‚„s interest; however, only those under consideration will be contacted.</t>
  </si>
  <si>
    <t>As part of NextGeneration NYCHA, the New York City Housing Authority‚„s 10-year strategic plan, NYCHA‚„s Community Programs &amp; Development department is charged with connecting residents to high quality services and resetting relationships with residents.  As such, CP&amp;D has completed a year-long transformation to transition NYCHA from a direct service provider to a partnership-based model.  NYCHA seeks an Executive Vice President for Community Programs and Development who can effectively execute the new vision and execute this operating model.  The central assignment: to support residents to connect to economic opportunity; to engage with residents and other partners to maintain and preserve NYC public housing; and to foster connected and vibrant public housing communities.  With an operating budget of approximately $34 million and a team of 300 staff located throughout the five boroughs, the Executive Vice President for Community Programs &amp; Development will: 	Implement the NextGeneration NYCHA vision of ‚Å“safe, clean and connected communities‚ by building out and strengthening CP&amp;D‚„s new operating model of connecting residents to services.	Liaise with city agencies, labor unions, and CBO leaders to continue the department‚„s transformation	Lead CP&amp;D in its role serving each of NYCHA‚„s respective business units (i.e. Capital, Operations, Real Estate Development, etc.) as a strategic partner.	Build and support a culture of accountability and leadership amongst staff. 	Develop and leverage strategic partnerships with varying stakeholders across NYC, including community based organizations, city, state and federal agencies, and other entities that enhance the social and economic outcomes for NYCHA residents.	Manage key relationships with NYCHA stakeholders including residents, resident leaders, elected officials, city agencies, and CBO leaders.	Drive NYCHA‚„s commitment to connect residents to quality community programs and social services through a data- and outcomes- measurement approach.	Identify and leverage innovative funding and partnership opportunities that yield positive outcomes for public housing families. 	Collaborate with workforce development organizations and other service providers to develop new models of fostering economic opportunity for NYCHA residents.	Oversee the transformation and institutionalization of an updated resident engagement approach.  Key Competencies:	Strong Leader and Capacity Builder:  a proven leader with the ability to lead a diverse and dynamic set of team members on an individual and corporate level.  This includes the ability to cultivate innovation and ownership while enforcing accountability and maintaining high expectations of staff and partners;	Solutions-Driven Entrepreneur: a creative thinker, especially with experience in planning and implementing projects to address human services for diverse populations;	Strategic Visionary: mastery of high-level delivery strategies and technical project details with the ability to project how future trends and consequences should drive present decisions;	Exemplary Communicator: ability to communicate clearly, both verbally and in writing, to a wide variety of stakeholders.  Capable of translating complex and potentially confusing information for the layperson; 	Ambassadorial: Proven connector, collaborator and bridge-builder, with demonstrated ability to work with individuals and organizations of diverse backgrounds and perspectives;	Practitioner‚„s Experience: Demonstrated expertise in community relations, resident services, community organizing, program development and management; 	Systems-oriented: Ably administers financial management, strategic planning, performance-based management, organizational management and program assessment systems.</t>
  </si>
  <si>
    <t>‚	Advanced degree encouraged.	A minimum of 10 years of demonstrated professional experience in a related field.</t>
  </si>
  <si>
    <t>The Capacity Building and Corporate Partnerships Unit is responsible for Minority- and Women-owned Business Enterprise (M/WBE) capacity-building programs designed to provide education, training and services to help businesses successfully compete for contract opportunities in both the public and private sectors. City contract opportunity-focused programming includes three major initiatives: NYC Construction Mentorship Program - SBS provides business and construction management training, through business assessment and evaluation and one-on-one mentorship, in order to assist construction M/WBEs grow their firms.Bond Readiness Program ‚€œ SBS provides guidance, training and support to construction M/WBEs looking to get or increase their bond capacity.  The program engages surety companies to provide assistance and direct bonding access.HPD Developer Program ‚€œ SBS and the NYC Department of Housing Preservation and Development (HPD) partner to provide affordable housing real estate developer M/WBEs with guidance in navigating this arena and connections to resources in order to help them win HPD project opportunities.  The Program Manager reports to the Executive Director of the Capacity Building &amp; Corporate Partnerships unit and would be responsible for:  Managing each initiative in cooperation with program contractors and subcontractors, City Hall and Agency partnersDeveloping and managing standard operating procedures (SOPs), internal and external communications, and data/reporting standards for the initiativesOverseeing program outreach and recruiting and to that end, development of marketing materials with marketing departmentAnalyzing the qualifications for certified firms who wish to apply to each programCreating, with the assistance of the program contractors, monthly/quarterly reports of program metrics for SBS, City Hall and program partnersWorking with program contractors to ensure program objectives are met, program quality is maintained, and contractors comply with/meet administrative requirements and performance metricsOversee and manage Request for Proposal and contract documentation and processes for each program contract, as neededRepresent the agency/division in class sessions, program events, program meetings with contractors, subcontractors, program partners, City Hall and City agency partnersPlan and organize program events and partner meetings for periodic performance and progress evaluationPlan and organize program kickoff events, information sessions for outreach purposes, graduations, and other related events as necessarySpecial division and agency projects as assigned</t>
  </si>
  <si>
    <t>‚Proficiency using MS Word, MS Excel, MS PowerPoint, MS Visio and MS ProjectExperience with data analysis using MS ACCESS, MS EXCEL or other software applicatioPast program development and management experience with external partnershipsOutstanding written and verbal communications skills, including formal presentation skillsStrong work ethic and keen attention to detailComfortable working in a fast-paced environment, managing multiple projects simultaneously and prioritizing assignments to meet deadlinesAbility to manage both internal and external relationships Ability to represent the agency and comfortable presenting to senior level corporate officials</t>
  </si>
  <si>
    <t>How to Apply:  To apply for this position, please email your resume and cover letter including the following subject line:   Program Manager ‚€œ Capacity Building Programs to: careers@sbs.nyc.gov  Salary is commensurate with experience and qualifications.  NOTE: Only those candidates under consideration will be contacted.   NYC residency is required within 90 days of appointment (does not apply to all positions).  If you do not have access to email, mail your cover letter &amp; resume to: NYC Department of Small Business Services Human Resources Unit 110 William Street New York, New York 10038</t>
  </si>
  <si>
    <t>Under general direction, with wide latitude for independent initiative and judgment, performs very responsible work in the supervision, planning, implementation, coordination, monitoring and/or evaluation of events.  Reporting to the Special Waste Unit‚„s Senior Project Manager, candidate will plan, coordinate, implement, and evaluate citywide as well as neighborhood events working with community partners and vendors. The candidate will be responsible for event logistics and staffing during the planning process and day of. In addition, the candidate will promote DSNY programs through communications, correspondence, educational material development, and social media outlets, and participate in the development of various educational pieces including videos, PowerPoint presentations, web-based applications, smartphone applications, and printed brochures. The candidate will maintain accurate records of event proceedings as well as perform follow-up, analysis, and reporting. Additional support for other Bureau functions as needed.</t>
  </si>
  <si>
    <t>‚Excellent analytical and organizational skills.Excellent oral and written communications skills.Demonstrated project management experience.Experienced in data analysis using Excel and/or Access.Proficiency in use of leading word-processing, spreadsheet, and database applications. MS Office Systems.Interest and experience in recycling, solid waste management, and sustainability.Possession of a New York State motor vehicle driver‚„s license.</t>
  </si>
  <si>
    <t>‚Extensive knowledge of New York City Reuse sector and donations management and coordination.Prior experience coordinating outreach and operations of unsolicited donations during disaster or other emergency.Experience developing programs that assist New York City agencies to comply with local or state laws and policies.Strong administrative, organizational, interpersonal, writing, and management skills.Proficiency in use of leading word-processing, spreadsheet, and database applications, including MS Office Suite, Word, Excel, Access, and PowerPoint, helpful.Preferred candidate that has a New York State Motor Vehicle Driver‚„s License.</t>
  </si>
  <si>
    <t>‚ Must be able to perform the physical tasks of the job. Should be able to lift at least 25 pounds for    Records Retention.   Records and Retention experience preferred.   Valid New York State Driver‚„s License desired.   Customer service and Interpersonal skills.   Ability to multitask and prioritize.</t>
  </si>
  <si>
    <t>OFFICE OF CHIEF MEDICAL EXAMINER CITYWIDE JOB VACANCY NOTICE  Civil Service Title:  Criminalist - detailed to Assistant Director of Labs	 Level:  M-II Title Code No:  2184C			 Salary: $58,675 - $98,075 Office Title:  Deputy Director of Forensic Investigations			 Work Location: 421 E. 26th Street, NYC Division/Work Unit:  Forensic Investigations			 Number of Positions: 1 Hours/Shift: Thirty-five (35) hours over a seven day period.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Typical tasks include but are not limited to the following: 	Directs, evaluates, oversees, and analyzes operational systems of assigned areas of responsibility; including major functions 	within forensic investigations: Identifications, Fingerprints, and Outreach. 	Oversees budget for Identifications, Fingerprints, and Outreach	Develops systems, plans, policies, and procedures with attention to detail, logistics and system-wide impact for the Deputy 	Commissioner of Forensic Operations. 	Investigates missing person inquiries submitted to the agency. 	Oversees use of investigative background databases	Oversees use of scientific identification modalities	Assists families and Medical Examiners with the decedent identification process and completes identifications using the 	agency‚„s case management system. 	Translates office policies and directives into operating procedures and methods. 	Directs and implements standards of work performance through education and training. 	Other duties as assigned.</t>
  </si>
  <si>
    <t>SPECIAL NOTE 1.	Selected candidates will be required to provide a DNA sample by swabbing. 2.	This position has been identified as ‚Å“essential.‚ During ALL weather &amp; emergency events, ‚Å“essential‚ positions may require 24-hour availability.   PREFERRED SKILLS Successful candidates should possess the following: 1.	At least one year of mortuary, ID, or investigative supervisory experience. 2.	Experience managing a large, diverse staff. 3.	Conflict resolution skills. 4.	Strong computer skills including Word, and Excel. 5.	Must be highly organized and possess excellent oral communication and interpersonal skills. 6.	Selected candidate would be willing to seek the American Board of Medicolegal Investigations (ABMDI) Registry.</t>
  </si>
  <si>
    <t>AMENDMENT TO MINUMUM QUALIFICATION REQUIREMENTS, IN ADDITION TO WHAT IS STATED ABOVE THE FOLLOWING IS ALSO REQUIRED AS PER THE TITLE CRIMINALIST:  A Baccalaureate degree from an accredited college, with specialization in criminalistics, forensic science, chemistry, biology, physics, molecular genetics, genetics, biochemistry, molecular biology, entomology, anthropology, ecology or a closely related scientific or engineering field and at least one year of satisfactory full-time experience in criminalistics, forensic science or analytical chemistry or a satisfactory equivalent combination of education and experience, and at least 18 months of executive, managerial, administrative or supervisory experience. 1.   In addition to ‚Å“1‚ above, all candidates must have one of the following: a)     Four years of experience gained as a Criminalist at Assignment Level I-B, II, III, and/or IV; OR B)    Four additional years of experience in criminalistics or forensic science, for a total of four years of such experience; OR c)     A satisfactory combination of education and experience totaling five years of experience, as described above.</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</si>
  <si>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Employee Services, Financial Management, the Agency Contract Office and Operational Services.  The Employee Services Division has an excellent opportunity available for a well-organized individual to work as a Timekeeper Representative in the Time, Leave &amp; Support Unit.  Under direction of the Deputy Director, the selected candidate‚„s responsibilities will include, but are not limited to:   Review and monitor weekly time records in the CityTime System.  Review daily, bi-weekly and monthly PMS and CityTime reports to ensure that the    information is accurate and complete.  Respond to user and approver requests and make changes in CityTime.  Identify timekeeping actions that must be processed outside of CityTime and entered directly     into PMS.  Provide timekeeping information and resolve timekeeping issues.  Verify employees‚„ requests for credit of compensatory time.  Maintain the filing system for active and inactive employees and perform other related     timekeeping duties.</t>
  </si>
  <si>
    <t>‚  Strong knowledge of Payroll Management (PMS) and CityTime systems.  Proficiency in the use Microsoft Office (MS Word, Excel, etc.).  Strong customer service skills.</t>
  </si>
  <si>
    <t>The preferred candidate should possess the following:	Advanced knowledge of optical time-domain reflectometer (OTDR);	Advanced knowledge of various circuit test equipment DS1 -10G;	Advanced knowledge of fiber cabling, patch panels, structured cabling design and engineering;	Advanced knowledge of network management systems;	Ability to create reports, process and procedure documentation as required;	Advanced knowledge of all available network management systems, tickets systems and related databases;	Working knowledge of Microsoft Office applications;	Advanced knowledge of optical network transport, management systems and telecommunications equipment; 	Should possess and maintain a valid driver‚„s license; 	Ability to travel as required via mass transit or provided transportation with all necessary equipment to all five boroughs and DR sites as necessary; 	Ability to lift 49lbs;	Ability to participate in group lift of 50lbs or more.</t>
  </si>
  <si>
    <t>The successful candidate should possess the following: 	Ability to lift and/or move up to 49 pounds; and participate in group lifts for 50 pounds or more;	Proficiency and proven hands-on experience with infrastructure cabling in a Data Center or Enterprise environment;	Proficiency and experience in troubleshooting end-to-end physical layer problems (copper and fiber) and work with higher level teams to assist in troubleshooting and mitigation/resolution;	Proficiency and hands-on experience with patching copper and fiber connections and proven knowledge of enterprise-class Data Center environments; performing new connectivity installs and decommissions;	Expert in day-to-day data center operation tasks, including rack/stack, network switch/port configuration, server decommissioning;	Ability to perform cable installs, punch-downs, crimping. Knowledgeable on the various cabling specifications and limits;	Excellent knowledge of Data Center environments, including enterprise-level networking, optical fiber, storage, server, DCM, and power management solutions;	Proficiency and experience using testing equipment, such as Fluke, sniffer, Exfo cable testers, etc.;	Ability to perform Cisco hardware-related tasks, to support peer teams‚„ projects; provide coverage during Maintenance Windows;	Proficiency and experience with carrier circuits, such as T1, T3 and high speed Ethernet circuits; experience with ‚Å“cutovers‚ and ‚Å“hotcuts‚;	Ability to work proactively on trouble tickets and prioritize tasks;	Ability to assist with documentation;	Advanced knowledge of Cisco Routing, switching - Level 1 configuration standards;	Ability to provide timely updates on priority issues to upper management;	Familiarity with Windows computers and Microsoft Office applications, such as Word and Excel and also applications such as DSView, PUTTY and iWise;	Cisco Certifications are a plus (CCENT, CCNA, CCNP, etc);	Ability to make timely updates to help desk tickets in DoITT‚„s Remedy application;	Excellent communication, organizational and time management skills;	Ability to work pro-actively on trouble tickets and tasks;	Ability to write technical documentation; 	Experience with Cisco Routing, switching - Level 1 configuration standards;	Good understanding of VLANs.</t>
  </si>
  <si>
    <t>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are required to give their employees sick leave. DCA is charged with enforcement of this law.  DCA is also responsible for enforcement of New York City‚„s Commuter Benefits Law.  Pursuant to that law, effective January 1, 2016, certain employers are required to offer their full-time employees the opportunity to use pre-tax earnings to purchase qualified transportation fringe benefits.    The Data Analysis and Strategic Planning Division is seeking an enterprising, results oriented individual to serve as a GIS Specialist. The successful candidate will support the agency‚„s use of geospatial tools to monitor, evaluate, and improve its community development programs and public service delivery throughout NYC‚„s neighborhoods.   Responsibilities will include:  	Helping to develop and maintain DCA‚„s GIS based applications; 	Training staff on the use of GIS tools and providing ongoing support for end users; 	Planning, coordinating, monitoring, and evaluating DCA programs that provide important community services; 	Using data to fulfill internal and external requests for geospatial analyses, and/or data visualizations; 	Preparing evaluation reports, performing analyses, and reviewing program plans and performance;  	Making recommendations on policies and procedures; 	Providing authoritative interpretation of complex problems; 	Performing ongoing quality assurance checks on GIS related data; 	Exploring novel uses of geospatial analysis and products to improve the agency‚„s work.    A successful candidate will possess strong user-centered design skills, and will be able to create static and dynamic maps and data visualizations using Esri ArcGIS, SQL Server, JavaScript, Leaflet, D3, CartoDB, and/or other open-source tools.</t>
  </si>
  <si>
    <t>‚	Demonstrated experience building and working with relational database systems, particularly SQL Server.	Ability to build beautiful responsive (mobile-first) web applications using HTML/CSS/JavaScript and JavaScript libraries such as jQuery, D3, and Leaflet.	Entrepreneurial spirit with the ability to think outside the box to design and implement novel solutions.	Strong organizational and project management skills; detail oriented with the ability to multi-task and work both independently and as part of a team.	Excellent quantitative and problem-solving skills.	High to expert proficiency in Microsoft Office, particularly Excel. 	Excellent written and oral communication skills.</t>
  </si>
  <si>
    <t>Machinist, Bureau of Operations‚€Repair &amp; Maintenance Unit</t>
  </si>
  <si>
    <t>‚	Minimum of five years of experience in a commercial/industrial facility 	Ability to plan and organize work 	Capable of brazing, soldering and welding 	Familiarity with Preventative Maintenance Techniques 	Ability and willingness to learn and practice new skills at an accelerated pace 	Knowledge of NYC Mechanical and Electrical codes 	Possession of EPA 608 certification: Type II or III or Universal.</t>
  </si>
  <si>
    <t>The New York City Department of Citywide Administrative Services (DCAS) seeks to hire a Help Desk Supervisor to work within Human Capital‚„s NYCAPS Central.  NYCAPS Central (NCC) is a human resources service center that oversees the expansion and maintenance of the New York City Automated Personnel System (NYCAPS). NYCAPS is a web-based PeopleSoft Human Resources (HR) Management System used by HR professionals, managers, and employees to access and manage personnel and benefits information. It also serves as the back-end to the NYC Jobs portal, in which external applicants may apply for jobs with the City.  The NCC Help Desk serves as the first tier of support for City employees, agency HR reps and NYC Jobs applicants. The selected candidate will report to the Help Desk Manager and will be responsible for supervising representatives within the unit.  Duties and Responsibilities:	 Oversee day-to-day operations of the Help Desk, including supervision of Tier 1 Help Desk Representatives.	Utilize various systems to proactively monitor calls, inquiries, and staffing levels.	Serve as Tier 2 for escalated calls/emails and provide team members and NYCAPS/ESS end users guidance in addressing such issues. 	Provide training and develop guidance documents for Help Desk staff.	Develop and analyze regular reports on Help Desk statistics and performance to ensure NCC‚„s service level targets are consistently met, and identify areas for improvement. 	Monitor the performance of team members in conjunction with team Manager, providing leadership and direction to ensure the overall success of the team in reaching the stated NCC goals. 	Establish and maintain cooperative relationships with fellow team members, oversight agencies, other teams and NCC management.	Provide exceptional and consistent customer service to agencies, employees, and applicants.  NOTE: Only permanent Administrative Managers and those reachable on the open-competitive list are eligible to apply.</t>
  </si>
  <si>
    <t>‚	At least one year of City supervisory experience. 	Strong customer service experience, preferably in a call center environment. 	Strong listening and communications skills (verbal and written).	Strong analytical skills.	Strong PC skills, especially with MS Office programs such as Excel, are essential.	Familiarity with the NYCAPS system.	Familiarity with City personnel, time and leave rules and regulations.	Must be comfortable working in a fast paced and dynamic atmosphere handling multiple concurrent activities and work well with a team, meet deadlines, analyze problems and potentially difficult situations.</t>
  </si>
  <si>
    <t>Customized Assistance Services (CAS) WeCARE Operations is recruiting for a Consultant (Public Health/Social Work) to function as a WeCARE Program Support Specialist, who will:  Provide service interventions for WeCARE clients and clinical advice to WeCARE   vendor/subcontractor staff on the provision of services to clients with limitations to   employment requiring Vocational Rehabilitation Services, participating in a Wellness Plan or    pending Federal Disability benefits.   Review and evaluate client‚„s information and provides recommendation to the WeCARE   Operations Deputy Director for improving service delivery to WeCARE clients at    vendor/subcontractor sites.   In conjunction with WeCARE Operations Deputy Director, develop and complete reviews of    service gaps in meeting the needs of the WeCARE program participants and formulate    program improvement recommendations.   Provide liaison services, linking vendor/subcontractor staff with HRA departments providing    referral and follow up services for clients with special circumstances.   Provide clinical workflow to the vendor‚„s case management staff and ensure that client status    plans are updated in a timely and appreciate manner in HRA‚„s care record.</t>
  </si>
  <si>
    <t>The New York City Taxi and Limousine Commission (TLC) is the City agency responsible for oversight of the for-hire vehicle industries in New York City including yellow medallion taxis, community car services and livery cars, black cars services, luxury limousines, commuter vans and para transit services.  As part of its regulation of the for-hire vehicle industry, TLC‚„s Uniformed Services Bureau, which consists of the Safety &amp; Emissions Division and the Enforcement Division, inspects for-hire vehicles and bases, and conducts field enforcement.  The Deputy Commissioner of the Uniformed Services Bureau (USB) will among other duties:  	Manage, direct, coordinate and administer the USB to achieve agency missions and goals with focus and emphasis on strategic management of field enforcement inspectors;	Develop and propose strategies and initiatives to support Commission rules, regulations and policies;	Analyze the organizational and operational functions of USB to optimize resources and productivity;	Interact with industry leaders, members of the public, and other governmental officials in meetings or hearings related to the USB;	Work closely with IT and Analytics departments to implement improvements to enforcement technology, including the handheld summonsing equipment and automated data reporting;	Ensure effective communication to every member of USB, including clear objectives and priorities as well as regular feedback to improve staff understanding of their responsibilities and current performance;	Identify training opportunities and ensure that tailored and meaningful participatory training is provided;	Regularly monitor in person the unit‚„s performance in the field and during all tours;	Available 24/7 either personally or through delegate to respond to emergency or other high priority situations and inquiries;	Support good working relations and joint operations with other Law Enforcement agencies;	Advise the Commissioner on all issues relating to the performance of all USB divisions;	Ensure a consistent and uniform employee discipline process;	Manage workflow while replacement USB facility is under construction; and 	Significant coordination with and possibility of some management of the agency‚„s prosecution unit which handles administrative, field and consumer generated summonsing.</t>
  </si>
  <si>
    <t>‚	Managerial experience and ability in all areas of program review and administrative management, including employee training and development, resource allocation and optimization, organizational reviews, cost-effectiveness reviews, and the formulation and revision of performance standards, procedures and methods.	Demonstrated ability to initiate, coordinate and implement regulatory reviews and modifications, including development of new regulations to achieve agency and bureau mission and goals.	Experience supervising an enforcement program.	Experience in implementing computer systems.	Ability to use computer software including, but not limited to Access, and Excel, Word and PowerPoint.</t>
  </si>
  <si>
    <t>Department of Buildings Information Technology is responsible for the data processing functions and operations of systems that provide operational, analytical and managerial support functions, as well as IT resource management for the agency.  DOB IT develops and maintains application software for such systems. Working closely with owner/client bureaus within the agency, 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Department is in the process of the development, conversion and modernization of the agency's numerous old legacy systems. The successful candidate will serve as a Database Developer who will support the architecture team in DOB‚„s pursuit of its consolidation of the new technology initiative for the agency‚„s mission critical systems.   Responsibilities include, but are not limited to:	Leading database design by working with development teams, coordinating with other developers, business team representatives, and others to accomplish the database design and documented specification.  	Ensuring database optimization, data integrity, consistency, security and privacy is part of the application designs. 	Collaborating with developers to implement database design in prototypes to help communicate database requirements to all interested parties and inform an iterative database design process with customer feedback. 	Reviewing developers‚„ queries and stored procedures to check for correct implementation of database design. 	Performing scheduled activities; recommends solutions or alternate methods to meet requirements.  	Developing data dictionary, system specification, guidelines and documentation.	Implementing, maintaining and supporting a variety of reports utilizing various reporting tools. 	Assisting in development of standard reports for ongoing business needs.</t>
  </si>
  <si>
    <t>Microsoft or other equivalent certification related to Database development activities required 	Minimum 5+ years‚„ experience of SQL Server 2008 Development, including: T-SQL/Store Procedures/SQL Optimization &amp; Tuning	Minimum 5+ years‚„ experience with Oracle 10g/11g databases 	Experience creating Complex Queries/Triggers/Functions/Views/SQL jobs/Database Objects.	Experience supporting database administration as needed: Database backup, restore etc.	Prefer candidate with experience as an SSIS subject matter expert, including strength in deploying and troubleshooting SSIS Packages.	Experience designing and implementing solutions for extraction and integration of data to and from a relational database or data warehouse for the purpose of reporting, decision support and analysis.	Data Warehouse Presentation Layer Development experience, including: SSRS, SSAS and MDX etc.	Data modeling skills in both relational database and dimensional database	Experience with ETL / FTP processes	Experience with Open Datashare within NYC</t>
  </si>
  <si>
    <t>SPECIAL NOTE 1.	Selected candidates will be required to provide a DNA sample by swabbing. 2.	This position has been identified as ‚Å“essential.‚  During emergency events, ‚Å“essential‚ positions may require 24-hour availability.    PREFERRED SKILLS Successful candidates should possess the following skills:  	Conflict resolution skills.  	Proficient in Microsoft Word and Excel. 	Highly organized 	Excellent oral communication and interpersonal skills.</t>
  </si>
  <si>
    <t>‚	Minimum 5+ years‚„ experience of SQL Server 2008 Development, including: T-SQL/Store Procedures/SQL Optimization &amp; Tuning	Minimum 5+ years‚„ experience with Oracle 10g/11g databases 	Experience creating Complex Queries/Triggers/Functions/Views/SQL jobs/Database Objects.	Experience supporting database administration as needed: Database backup, restore etc.	Prefer candidate with experience as an SSIS subject matter expert, including strength in deploying and troubleshooting SSIS Packages.	Experience designing and implementing solutions for extraction and integration of data to and from a relational database or data warehouse for the purpose of reporting, decision support and analysis.	Data Warehouse Presentation Layer Development experience, including: SSRS, SSAS and MDX etc.	Data modeling skills in both relational database and dimensional database	Experience with ETL / FTP processes	Experience with Open Datashare within NYC</t>
  </si>
  <si>
    <t>The preferred candidate should possess the following:	Authentication and authorization specialist  detailed understanding of single-sign-on systems e.g. Kerberos, Active Directory, LDAP;	Excellent understanding of IaaS and virtualization  service orientated architecture designed around the delivery and security of Infrastructure components as a service;	Strong analytical, diagnostics and troubleshooting skills - ability to solve complex problems at scale;	Expertise in application, infrastructure and network security, along with penetration testing;	Performance Management, software engineering, system administration, systems engineering, network engineering;	Understanding of how servers, operating systems and networks function, perform and scale and how to best secure them without drastically impairing performance or functionality;	Deep and broad understanding of services and architecture required to build secure Cloud computing platforms; 	Especially using encryption for data at rest and in transit;	Identity Management, authorization and authentication expert  including using SSL, IPSEC and PKI frameworks for securing and encrypting communications;	Ability to troubleshoot and diagnose issues in modern, web‚-scale distributed systems;	Deep experience in Internet Protocol (IP), firewalls, encryption, intrusion detection systems, Web filtering, authentication and authorization methodologies;	Proficiency in firewall technologies (Cisco PIX/ASA, Checkpoint, PF/ Iptables);	Experience with network security technology such as access-lists and firewalls;	Skilled in data analysis and network security threat analysis and remediation;	Good knowledge of networking, security, DNS, Unix/Linux operations and troubleshooting;	OS: Red Hat Enterprise Linux 6.x / 7.x / Windows Server 2008 R2 / 2012;	Certified Cloud Security Professional (CCSP);	Certificate of Cloud Security Knowledge (CCSK);	Certified Information System Security Professional (CISSP).</t>
  </si>
  <si>
    <t>The New York City Department of Correction has an opening in its Employee Services Unit for an experienced Benefits/Leave Of Absence Coordinator.  Reporting to the Director, with latitude to exercise independent judgment and initiative, the selected candidate tasks will include the following:	Administers direct oversight and work assignments for HR‚„s Benefits and Leaves of Absence areas;	Assesses, reviews and completes work products pertaining to employee benefits administration including but not limited to, service and disability retirements, health benefits, deferred compensation plan, management benefits fund, union benefits, pension enrollments, and social security administration;	Assesses, reviews and completes work products pertaining to employees‚„ leaves of absence, including but are not limited to requests for Family and Self FMLA, FMLA Childcare, Intermittent FMLA and Personal leave of absence; 	Oversees as well as conduct retirement consultations with employees who submit notice of retirement requests;	Prepares written correspondences pertaining to employee benefits and leaves of absence; researches information related to retirement and leaves of absence by providing technical assistance in resolving issues for employees;	Coordinates the employee benefits ‚Å“roadshow‚ training to agency staff by providing technical oversight in program planning and development; prepare training outlines, training brochures/materials and handouts, as well as conduct presentations on employee benefits and leaves of absence. Oversees the unit‚„s presentation on employee benefits at New Hire Orientation.		Maintains liaison with applicable agencies on employee benefits, including, the NYC Office of Labor Relations, NYC Employees‚„ Retirement System, NYC Department of Citywide Administrative Services, NYCAPS, and Social Security Administration Offices, in order to facilitate the determination of benefit programs for agency staff; 	Partners with all the Facility‚„s Personnel Supervisors, Captains and Wardens/Deputy Wardens and with multiple agency divisions/units such as Payroll, Timekeeping, EEO, Trials and Litigation, Health Management Division, Investigation Division, Applicant Investigation Unit, etc. to secure required information and/or documentation as well as to provide status updates pertaining to employees‚„ long-term leave of absence and benefits requests;	Oversees, compiles and develops statistical reports on long-term leaves of absence and retirement, to identify trends and forecast outcomes.  Analyzes reports of employees who are either ‚Å“missing in action‚ or ‚Å“Absent without Leave‚ for production indicators to HR management;	Researches existing policies and procedures that govern retirement, and long-term leaves of absence to ensure compliance to City/agency rules and regulations and advices staff of procedural changes while monitoring their implementation.</t>
  </si>
  <si>
    <t>‚	Ability to maintain high level of confidentiality;	Verbal communication skills, strong multi-tasking, prioritization and organization skills;	Attention to detail, critical thinking, analytical and problem solving skills;	Knowledge of state and federal FMLA regulations;</t>
  </si>
  <si>
    <t>The Department of Investigation‚„s Office of the Inspector General for the New York City Police Department (‚Å“Office‚ or ‚Å“OIG-NYPD‚) is authorized to investigate, review, study, audit, and make recommendations relating to the operations, policies, programs, and practices of the NYPD, with the goal of enhancing the effectiveness of the NYPD, increasing public safety, protecting civil liberties and civil rights, and increasing the public‚„s confidence in the police force.  OIG-NYPD is seeking an Auditor to perform objective operational, management, and financial audits to evaluate the effectiveness and efficiency of selected operations, policies, programs, and practices of the NYPD. Auditors will be expected to plan, conduct, and report on professional audits to support the investigations and policy priorities of the Inspector General.  Auditors will also work on broader policy reports of policing issues that may contain auditing elements.  Auditors will also be expected to provide support in tracking and monitoring follow-up actions by the NYPD in response to OIG-NYPD‚„s policy recommendations.  Auditors should be familiar with Generally Accepted Government Auditing (Yellow Book) standards and must be capable of evaluating and assessing compliance with systems of internal control and best practices. Auditors must also have strong communication skills and be adept at conveying complex audit findings to a lay audience.  Auditors will sit within OIG-NYPD‚„s Policy Analysis unit and will work on multi-disciplinary teams including policy analysts, investigators, data analysts, and attorneys.  The successful Auditor candidate will be conscientious, creative, detail-oriented, self-motivated, and flexible enough to perform effectively both independently and as part of a multi-disciplinary team.  The successful Auditor candidate should have the skills, experience, and professionalism to perform field work, including, but not limited to, conducting site visits, walk- throughs, initial and follow-up interviews, and observations involving the NYPD and related entities.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</si>
  <si>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Digital Forensic Investigator will support a range of confidential investigations related to allegations of fraud and/or misconduct by conducting authorized and/or court-ordered computer searches and seizures, and retrieving, reviewing and analyzing digital evidence and other electronic devices such as laptops, desktop computers, servers, mobile devices, tablets and CCTV systems for the Digital Forensic Unit. Duties include establishing and preserving the chain of custody of digital evidence, logging and securing property, assisting with computer related search warrants, and participating on a team of investigators and/or consultants to complete investigation activity.</t>
  </si>
  <si>
    <t>1. Bachelor‚„s degree, preferably in Forensic Computing, Computer Science or Computer Security 2. At least two (2) years‚„ experience in a digital forensics field or two years of equivalent      graduate study in forensics computing 3. A+, Network+, CCE, CFCE, or ENCE Certification  4. Thorough knowledge of Digital Forensic Industry standards, chain of custody procedures,      forensic methodologies, best practices and evidence handling 5. Proficiency with forensic techniques and the most commonly used forensic toolsets, such as     EnCase, FTK Suite, Cellebrite, XRY Complete, and Open Source Tools 6. Experience conducting forensic imaging and examinations of digital and electronic media,      including, but not limited to: computer hard drives, external drives, mobile devices, network         devices, and any other device that stores digital evidence 7. Strong attention to detail and high concern for data accuracy 8. Strong communication skills and ability to testify to findings in Grand Jury and trial proceedings 9. Excellent organizational skills and an ability to prioritize and handle a large caseload of      investigations</t>
  </si>
  <si>
    <t>The New York City Fire Department (FDNY) seeks a full-time Administrative Engineer, M-II in the Bureau of Fire Prevention/Technology Management. Reporting directly to the Director, Engineering and Technology Management, the successful candidate will:  Supervise and coordinate the variance examination process; serve as a liaison between Technology Management Unit and all BFP inspection units and Operations; variance review process requires intensive studies and research of Fire Codes, Administrative Codes, NFPA standard, industry standards and documents; review complicated technical proposals and engineering plans related to storage and handling of hazardous materials, process plants, waste water treatment facilities, LNG/ CNG facilities, bulk fuel storage, motor fuel dispensing, aircraft fueling facilities, chemical and chemical waste storage, medical gas storage and distribution, flammable solid systems and facilities, flaring systems for refrigeration, hazardous materials systems and facilities, industrial furnaces, fire suppression systems, and any other technical issues as specified in FC 105.4; conduct extensive research and perform necessary calculations to ensure that all technical and safety concerns are addressed prior to submission‚„s approval. Research codes and standards including NYC Fire Code, NYC Construction Codes, Zoning Resolutions, NYC Electrical Code, RCNY, NFPA, UL, ANSI, API, ASME, ASTM, CGA, DOT, FM,  and OSHA; prepare written reports and comments in response to inquiries regarding code interpretations, equipment installations, and new products; participate in meetings with technical personnel representing utility companies, consulting engineers and architects, other city agencies; evaluate their proposals and make recommendations; supervise examiners conducting technical studies and research and assist Bureau Management with resolution of complicated technical questions.</t>
  </si>
  <si>
    <t>A master‚„s degree in chemical engineering/fire protection engineering from an accredited college.  Strong working knowledge of NYC Building and Fire Code, RCNY and NFPA standards.  Excellent writing and communication skills.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</si>
  <si>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Division of Environmental Health and Safety is responsible for the development of regulatory compliance programs, as well as for the research and enforcement of the Bureau‚„s environmental policies and training programs.   The City Research Scientist is responsible for assisting with the Bureau‚„s environmental regulatory compliance programs.  Assignments will include tasks in waste management, bulk storage management, permit development and remediation to assure compliance with pertinent laws, rules and regulations governing these areas of activity. Compliance tasks will be a mix of office and field work at various BWSO locations throughout the city.   The New York City Department of Environmental Protection‚„s (DEP) Bureau of Water and Sewer Operations is seeking an Environmental Compliance professional for an opening in the Environmental Health and Safety Division, located in Lefrak, Queens, New York. The selected candidate will, under direct supervision of Manager of Environmental Compliance, be assisting with the bureau‚„s environmental regulatory compliance programs, which include bulk storage, waste management, permit development and remediation.  The selected candidate will participate in the bureau‚„s management of regulated wastes generated by BWSO including characterization, coordinating hazardous waste shipments, responding to violations and emergency spill response. The selected candidate will, with supervision, be collecting environmental samples and reporting on analytical results for compliance with various environmental programs.  The selected candidate‚„s duties will also include facility environmental compliance audits, covering topics from chemical and petroleum bulk storage at BWSO facilities, regulatory permit compliance, storm water management and spill remediation.  The selected candidate will be responsible for managing, updating and reporting on existing bureau compliance tracking databases to support research, data analysis, and regulatory compliance.   The selected candidate will, under limited supervision, manage contractors conducting regulated waste management and disposal and emergency spill response for the bureau, including review and sign off on waste shipment documentation for regulated waste shipments.   The selected candidate will be participating in regulatory research and reporting for bureau environmental policies and training programs. The position will require field work at the various BWSO locations across the city. This position will require the candidate to interact with field personnel, intra-agency personnel, and regulatory agencies. Excellent communication and organizational skills are needed. The position will require operating an official city vehicle in performance of duties.   License Requirement:  A valid New York state Motor Vehicle Driver License is required. New York City residency is required.    Preferred skills: A Master‚„s  degree from an accredited college/university in environmental or related engineering or science discipline, a minimum of 2 years directly relevant experience and the ability to obtain 40-hour HAZWOPER certification. Experience with hazardous waste management is preferred. Preferred candidate should demonstrate competence in communication skills, organizational skills, interpersonal skills, time management, analytical a</t>
  </si>
  <si>
    <t>Boiler/Burner Service Technician, Bureau of Operations‚€Repair &amp; Maintenance Unit</t>
  </si>
  <si>
    <t>The New York City Department of Health and Mental Hygiene (DOHMH), a recognized leader and innovator in public health and mental hygiene services, seeks a dynamic, highly skilled Boiler/Burner Service Technician to serve within our Plant Operations Unit.  He/she will be primarily assigned to specific projects within the Unit that is key and critical to the division/bureau   Responsibilities: 	Perform preventive maintenance on heating plants; overhaul boilers; test, rebuild and repair steam traps; clean, lubricate and adjust valves; inspect, maintain, repair and replace pumps and pump controls in accordance with manufacturer‚„s standards and/or ASHRAE 180 Standard. 	Check for leaks in steam and condensate lines and perform repairs as needed. 	Assist other maintenance staff performing their duties.  	Inspect heating equipment: check fans, valves, piping, gauges, sight glasses and indication lights; insure proper operation of feed and return water pumps, sump and chemical pumps, water softeners, internal and external boiler components, electrical systems, and burners. 	Clean, adjust, and repair burners, boilers, oil pumps, burner blowers, vacuum/condensate pump receivers and other component parts such as nozzles, strainers, filters, igniters, and etc. 	Ensure that all work is done according to standard trade practices and all applicable codes. 	Maintain appropriate records including complete equipment repair history, work orders, daily job card, vehicle records, test reports, and other related data. 	Determine sufficient material inventory. Initiate ordering of supplies and replacement parts, including properly stocking vehicle and regularly recording of vehicle inventory.  	Make recommendations and determine quantities and estimate work time for new installations, repairs, preventative maintenance work and assist with proper cost estimation.   	Liaison with other trades, contractors, inspectors, suppliers, and other departments on maintenance and repair work. 	Complete and document work orders prior to submission to supervisor. Provides written reports on any inspections and/or tests and makes recommendations to improve equipment performance.  	Check and adjust controls, belts, firing, and perform boiler combustion efficiency tests. Maintain burner firing and fuel ratio control. 	 Assist with preventative maintenance, and routine service/repair of commercial HVAC systems including large packaged air conditioning systems, chilled water systems, packaged DX, heating systems, boilers, cooling towers, air handlers, fan coil units, filters, blowers, pumps, water treatment and related system components as needed. 	Use computerized maintenance management system to report and document daily activities, maintenance, and repairs performed on system equipment.  	Perform minor repairs by using welding, brazing and soldering equipment.</t>
  </si>
  <si>
    <t>‚	Broad based knowledge and experience working with multiple types of burners, boilers, hot water generators, vacuum condensate pumps and various other heating equipment components.  	Hands-on experience in the maintenance and repair of various heating equipment.  	Excellent trouble-shooting ability and mechanical aptitude.  	Ability to work independently and in a team environment.  	Some preventative maintenance knowledge.  	Proven skills working with a small team.  	Knowledge of computerized maintenance management systems.</t>
  </si>
  <si>
    <t>HVAC Service Technician (Refrigeration), Bureau of Operations‚€Repair &amp; Maintenance Unit</t>
  </si>
  <si>
    <t>The New York City Department of Health and Mental Hygiene (DOHMH), a recognized leader and innovator in public health and mental hygiene services seeks a dynamic, highly skilled HVAC Service Technician to serve within our Plant Operations Unit.  He/she will be primarily assigned to specific projects within the Unit that is key and critical to the division/bureau. He/she will be responsible for providing an advanced level of expertise in responding to work orders, troubleshooting, and providing preventive maintenance on Heating Ventilation and Air Conditioning (HVAC) and Refrigeration equipment.   Responsibilities: 	Inspect, repair, maintain, troubleshoot, adjust and regulate HVAC and Refrigeration equipment including heat pumps, heating Perform preventative/corrective maintenance to a wide variety of HVAC and Refrigeration equipment in accordance with manufacturer‚„s standards and/or ASHRAE 180 Standard as scheduled in the Computerized Maintenance Management System (CMMS). 	Inspect, repair, maintain, troubleshoot, adjust and regulate HVAC and Refrigeration equipment including heat pumps, heating and ventilating units, air conditioning with gas or electric heat, reciprocating chillers, multi-zone units, hot water heating boilers, cooling towers, heat recovery systems, pumps, air handlers, return and exhaust fans, air compressors, variable air volume systems, and etc. 	Adjust and install switches, gauges, valves, tubing and other parts as needed; make pipe connections and repairs; troubleshoot and repair electrical components pertaining to heating, ventilating and air conditioning equipment.  	Recover and clean refrigerants such as chlorofluorocarbons (CFC‚„s), hydrochlorofluorocarbons (HCFC‚„s), and hydrofluorocarbons (HFC‚„s). Store and reuse all types of CFCs, HCFCS, and HFCs.  	Make estimates of labor and material costs for jobs; research catalogs to locate materials and parts required for jobs; requisition, receive and store parts and materials; purchase parts and materials on open Purchase Orders; maintain records of time and materials.  	Work from blueprints, schematics and rough sketches; plan and lay out work on assigned work orders; make rough sketches and working drawings. 	Care for and store tools and provide for security of tools, materials and equipment at the work site; assist other maintenance personnel by performing unskilled or semi-skilled duties. 	Add freon, oil, or other liquids, and/or gases to HVAC and Refrigeration Equipment to assure proper levels of systems efficiency.  	Read and interpret O&amp;M literature, blueprints, diagrams, sketches and schematics as they relate to the HVAC trade.  	Perform ''trouble-shooting'' of malfunctioning or inoperative equipment; diagnose problems and complete repairs as necessary. 	Use computerized maintenance management system to report and document daily activities, maintenance, and repairs performed on system equipment</t>
  </si>
  <si>
    <t>‚	Experience in refrigeration that includes inspecting, replacing, adjusting and calibrating electronic and refrigeration controls and components 	Experience in performing preventive maintenance and repairs to HVAC/R systems and components 	Ability to plan and organize work 	Capable of brazing, soldering and welding 	Familiarity with Preventative Maintenance Techniques 	Ability and willingness to learn and practice new skills at an accelerated pace 	Possession of EPA 608 certification: Type II or III or Universal 	Knowledge of NYC Mechanical and Electrical codes</t>
  </si>
  <si>
    <t>**License Requirement  (Addional Note: MQR) For appointment to certain agencies, candidates must possess a Motor Vehicle Driver  License valid in the State of New York. The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</si>
  <si>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Compliance‚„s (BEC) mission is the enforcement of environmental laws and regulations, which affect the health and safety of the public and environment. Specifically, the bureau enforces the City‚„s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an Associate Air Pollution Inspector within the Air Enforcement unit, located in Lefrak, in Queens,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plan and direct in-service training programs, special surveys, investigations, and prepare periodic progress reports. Additionally, the candidate will supervise, advise and evaluate a group of Air Pollution Inspectors; schedule and assign work, including complaints; conduct on-the-job training of newly assigned inspectors. The selected candidate will monitor and manage complaints in our current computer based complaint management program, the Hansen system or any future computer or web based management system, as well as utilize our hand-held systems to distribute and manage work assignments; will participate and represent the Department at Environmental Control Board hearings; instruct inspectors, engineers and other departmental personnel appearing as witnesses in court procedures and presentation of evidence.   The Associate Air Pollution Inspector may act as a liaison with the City and other governmental agencies, and may act in the temporary absence of the supervisor.</t>
  </si>
  <si>
    <t>The Department of Investigation‚„s Office of the Inspector General for the New York City Police Department (‚Å“Office‚ or ‚Å“OIG-NYPD‚) is authorized to investigate, review, study, audit, and make recommendations relating to the operations, policies, programs and practices of NYPD, with the goal of enhancing the effectiveness of NYPD, increasing public safety, protecting civil liberties and civil rights, and increasing the public‚„s confidence in the police force.  OIG-NYPD is seeking a Data Assistant to aid with research projects on selected operations, policies, programs, and practices of the NYPD.  The Data Assistant will work within the Office‚„s Policy Analysis Unit to support the unit‚„s quantitative and qualitative policy and data analysis.  Key responsibilities will include data entry, coding, and cleaning of datasets to prepare them for statistical analysis.  The Data Assistant may also assist in performing research, preparing for and conducting interviews related to policing issues, drafting sections of reports, evaluations and correspondence, developing graphics, and maintaining research files.   The Data Assistant must have strong quantitative and qualitative research skills, good communication skills, and be conscientious, detail-oriented, self-motivated, and flexible enough to perform effectively both independently and as part of a multi-disciplinary team.</t>
  </si>
  <si>
    <t>‚	Baccalaureate degree in a social science or related field 	Experience in organizing, coding, and entering various forms of data (statistical, textual, and other documents)	Knowledge of Excel and experience with statistical software programs like SPSS and R; preference will be given to those with additional experience with geographical mapping software like ArcGIS	Knowledge of, and demonstrated interest in, law enforcement, criminal justice, police accountability, and/or civil rights issues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</si>
  <si>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Functional Tester will join DoITT‚„s Application Development Management QA team and provide QA services for the delivering or enhancing business applications, execute QA tasks to support maintenance and troubleshooting activities of the live applications, acquire and retain necessary business, technology and process knowledge needed to plan, execute, support and improve QA operations. The Functional Tester will also recognize and specify routine processes suitable to be automated and also design standalone automated test scripts and larger automated test suites in cooperation with automated test team.   Responsibilities will include:	Work with project managers, business analysts, development teams as well as business community to contribute into process of gathering and reviewing of the business requirements	Review project documents and provide QA comments and sign off 	Develop test strategy based on the analysis of design documentation and requirements 	Define the scope of testing for minor enhancements, maintenance and bug/fix releases	Create and execute test cases, log and assign defects and keep track of the defect status 	Load and maintain requirements and test cases in Quality Center and/or other test support management system	Execute and track testing process using Quality Center and/or other systems implemented by City agencies	Support agencies and DOITT users with use of the QA tools where applicable	Work with developers and support teams to resolve defects and environment issues 	Participate in applications troubleshooting and resolving production issues which may include but not limited to:  o	Propose, prepare and execute test scenario to reproduce production issues in non-production environments  o	Research problems, propose, design, execute and document test cases to identify potential issues to prevent outages and issues of the application in production 	Report the test results to the management in timely manner 	Participate in defining strategy for the regression testing and test automation and participate in design and development of the automated test scripts	Execute automated test scripts when available	Participate in identification of performance issues 	Document and verify use cases selected for performance testing 	Assist the support team in application deployment by executing relevant QA tasks 	Participate in environment maintenance activities when QA services are required	Participate in knowledge sharing with other DOITT ADM QA team members 	Maintain up to date documentation in project‚„s Quality Center containers, SharePoint folders and other shared containers	Contribute to implementing and configuring test management tools  	Learn IT technologies and products being implemented by DOITT ADM to develop efficient test approaches and help others to learn those	Help to specify, configure, maintain and use QA lab	Create and/or contribute in the design of the following deliverables:  o	Test Strategy &amp; test plan  o	Detailed Test Cases  o	Test Scripts  o	Traceability matrix  o	Test Estimates  o	Progress report for test execution o	Various defect reports and statistical data	Perform special projects and initiatives as assigned.</t>
  </si>
  <si>
    <t>The successful candidate should possess the following: 	Bachelor‚„s degree in Computer Science, Engineering or Mathematics; 	Understanding the entire SDLC cycle and QA place in it;	Experience in planning and executing end-to-end test process for complex enterprise solutions; 	Experience in analyzing business requirements and covering them with test cases;	Understanding of test management concepts and related tools; 	Experience with execution and tracking test process using Quality Center; 	Experience in configuring Quality Center‚„s entities like ‚Å“Requirements‚, ‚Å“Test Plan‚, ‚Å“Test Lab‚ and ‚Å“Defects‚ to maintain complex parameterized test suite; 	Understanding the purpose and applicability of the test automation and the popular test automation tools;	Experience in using test automated tools like UFT / QTP and/or opens source tools like Selenium IDE, Selenium WebDriver;	Experience in testing applications serving business processes types like CRM, case management or complex workflow processes;	Understanding the purpose and the features of the content management systems and testing specifics of the workflows, TeamSite knowledge and experience is preferable;	Experience with testing configuration and workflow of commercial and/or open source search engines like Google appliance, Solr, ElasticSearch or similar;	Understanding specifics in planning and executing testing tasks for the popular COTS packages for the CRM types of business (like SIEBEL or MS Dynamics CRM), BI/ reporting (OBIEE, Crystal reports, Jasper or similar);	Understanding complexity and testing specifics of the functional integration testing;	Understanding of the testing specifics of the browser / HTML based UI; 	Experience with specifics of functional and compatibility testing of browser based UI; 	Experience with testing applications on mobile devices (native and mobile responsive) and understanding testing specifics;	Understanding various data file formats (flat, csv, XML, Excel, MS Access files, etc.) and experience with tools to handle them for testing purposes; 	Understanding XML formats and XML technology, experience with popular parsing tools like XML Spy or similar;	Practical experience in using various tools like MS Excel and/or MS Access to prepare and maintain test data; 	Experience in using MS OFFICE for documenting, reporting and presenting project related information;	Understanding n-tier application architecture and service oriented architecture (SOA); 	Understanding of relational databases concept;	Ability to design SQL query and use SQL queries for QA tasks;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	Experience with popular test and SDLC management systems like JIRA, MS TFS in addition to Quality Center;	Understanding of a variety of programming languages, architectures, and standards like, J2EE-Java, .NET.;	Experience with custom coding for test automation test tools like Quick Test Pro or SELENIUM;	Practical development experience in one of the popular languages like C/C++. Java, VB/VBA (Excel or MS Access)/VBScript, Ruby, Perl, Groovy for the purpose of handling/validation of test data in various formats, locations, like flat files, XML files, relational databases, etc.;	Understanding of the process of building, validating and handling XML files using Data Type Dictionaries (DTD), XML Sc</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</si>
  <si>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Application Development Management division is responsible of developing, maintaining, enhancing and supporting various applications including but not limited to running in NYC.GOV and CityShare environment, providing services for most City agencies like 311, City Clerk, Law Enforcement agencies, mayor s office and many others. Most of those applications are providing highly important services for public users and City employees and satisfy the needs of the citizens‚„ everyday life as well as City operations in routine and emergency processes.   This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The successful candidate will serve as a QA Analyst reporting to the Application Development Management Division.  Responsibilities will include: 	Work with project managers, business analysts, development teams as well as business community to contribute into process of gathering and reviewing of the business requirements;	Review project documents and provide QA comments and sign off;	Develop test approach based on established standards and the analysis of design documentation and requirements;	Create and/or contribute in the design of the following deliverables: Test Strategy &amp; Test Plan, Detailed Test Cases, Test Scripts, Traceability matrix, test estimates, progress reports for test execution, various defect and statistical data reports, etc.;	Create and execute test cases, log and assign defects and keep track of the defect status;	Load and maintain requirements and test cases in Quality Center and/or other test management system;	Execute and track testing process using an SDLC tracking system;	Participate in the design and execution of the test automation scripts where applicable;	Work with developers and support teams to resolve defects and environment issues;	Acquire and create test data and analyze/verify data;	Participate in applications troubleshooting and resolving production issues which may include but not limited to:                       o Propose, prepare and execute test scenarios to reproduce production issues in non-production environments                       o Research problems, propose, design, execute and document test cases to identify potential issues to prevent outages and issues of           the application in production;	Report the test results to the management in timely manner;	Participate in defining strategy for regression testing and test automation;	Help to Identify test scenarios suitable for automation, assist in development, implementation and the execution of the automated test scripts;	Participate in identification of performance issues;	Document and verify uses cases selected for performance testing;	Assist the support team in application deployment where applicable;	Participate in environment maintenance activities when QA services are required;	Participate in knowledge sharing with other QA team membe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</si>
  <si>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Compliance‚„s (BEC) mission is the enforcement of environmental laws and regulations, which affect the health and safety of the public and environment. Specifically, the bureau enforces the City‚„s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two Air Pollution Inspectors within the Air Enforcement unit, located in Lefrak, in Queens, NY. Under supervision, the selected Air Pollution Inspectors, perform work in the conduct of inspections of air and noise pollution sources to insure compliance with laws, rules and regulations, and to reduce or eliminate conditions contributing to air pollution, such as excessive air contaminates or excessive noise; performs related work. Investigate complaints alleging emissions into the atmosphere, the improper operation of equipment, loud sound levels from such things as machinery, instruments, amplifiers, etc. Interview complainants for verification of complaints and instructs owners, lessees, agents and building superintendents in appropriate action to action to correct conditions. Serve summonses; testifies in court and assists in the preparation of evidence. Use Micro-Ringlemann chart and other devices. Seal equipment under direction. Prepare reports of inspection activities.</t>
  </si>
  <si>
    <t>The housing choice voucher program also known as continued occupancy program is the federal government's major program for assisting very low-income families, the elderly, and the disabled to afford decent, safe, and sanitary housing in properties that are part of HPD‚„s portfolio of the housing stock.  Since housing assistance is provided on behalf of the family or individual, participants are able to find their own housing, including single-family homes, townhouses and apartments.  Families pay a reasonable share of their income toward rent and the subsidy, paid by HPD directly to the landlord, makes up the difference, within specified limits.  The unit must also meet federal Housing Quality Standards and will be inspected prior to move in and once annually.  Key Responsibilities:  The Coordinator of the Continued Occupancy Program will report directly to the Director of Continued Occupancy and will be responsible for but limited to the following:  Provide supervision and coordination for the activities of several case management teams, composed of two (2) to three (3) team leaders and four (4) to six (6) case managers per team.  Assist in the integration and implementation of general Section 8 procedures  Responsible to perform periodic performance appraisals of staff.  Train, manage and ensure that staff are working within federal regulatory and local policy guidelines   Responsible for public communication, ensuring that accurate information is relayed to landlords, tenants, the general public and elected officials and other governmental entities.    Meet with landlords, tenants, management firms, and related parties as needed to resolve issues; tracking and responding to inquiries; and working with the senior management team to implement and maintain best practice operations.  Work closely with the Unit‚„s Project Managers, Team Leaders and Case Managers to complete special projects and assignments.    Knowledge in the various steps of the Section 8 program‚„s tasks including but not limited to application screenings, eligibility determinations, HAP preparations, client briefings, rent calculations, file preparations, interim reexaminations, annual re-certifications, client transfers, data entry of required information into the Elite Section 8 Database, and general communication with clients via the telephone, e-mail, mail, and in-person meetings (on and off-site).</t>
  </si>
  <si>
    <t>You can submit your CV and cover letter online at https://a127-jobs.nyc.gov/ or use  the Quick Search by entering the Job ID number 246855 or using the Keywords ‚Å“City Medical Specialist.‚  Please note:  only those candidates under consideration will be contacted.  Thank you for your interest in working for the NYC Department of Health and Mental Hygiene.</t>
  </si>
  <si>
    <t>‚	Comprehensive knowledge of methods, materials and equipment used in installing, repairing  and maintaining heating ventilation and air conditioning(HVAC) equipment  	Comprehensive knowledge of the occupational hazards and safety precautions of the work 	Ability to prepare estimates and order materials for maintenance and repair jobs 	Ability to exercise independent judgment in determining operating conditions  	Ability to plan, lay out, supervise and inspect the work of subordinates  	Ability to establish and maintain effective working relationships with associates; knowledge of energy management systems 	Interpersonal and communication skills including tact and diplomacy  	Professional attitude and appearance, attention to detail, time management, and supervisory skills.  	Computer proficient in Microsoft Office and Outlook and preventative maintenance work order systems.</t>
  </si>
  <si>
    <t>The New York City Department of Health and Mental Hygiene seeks an experienced Health Services Manager in the Bureau of Environmental Surveillance and Policy.  The mission of the Bureau is to use data to inform, evaluate and improve environmental health policies and programs. The Bureau advances its mission through environmental health surveillance, research, analysis of data from Health Department inspection and enforcement activities, dissemination of information through scientific and public reports and through public and internal interactive portals and collaboration with other city agencies involved in cross-sectoral efforts to improve environmental conditions and protect public health. The Bureau also provides environmental health informatics support to environmental emergency preparedness and response.  The Bureau‚„s work addresses a broad range of environmental health issues, but with an emphasis on food safety in restaurants and mobile vending, exposures and health impacts from air pollution and extreme weather, exposures to mercury and pesticides and child care center operations.  	Provide scientific leadership and strategic direction to the core surveillance, analysis and research functions of the bureau including Surveillance of NYC air pollution exposure and      health impacts, including the mandated NYC; Community Air Survey, heath effects research    studies and dissemination of results. The climate-health program, which assesses risks and   vulnerabilities from extreme weather events and climate change and informs policies to mitigate those impacts. 	The CDC-funded Environmental Public Health Tracking program, which maintains public facing and internal secure data portals, extensive libraries of environment and health data, and supports epidemiologists and other data specialists. 	The Bureau‚„s data analytic support to food safety, child care and other agency inspection and enforcement programs. 	Dissemination of the Bureau‚„s work products for maximum impact through publications and presentations for technical and public audiences. Formulate, direct, coordinate, manage, and evaluate all Bureau policies, programs, and operations including:  o	The Bureau's budget and administration, including hiring, purchasing, administering contracts, and seeking and managing external funding.  o	The management, mentoring, team cohesion and professional development of more than 28 City and grant-funded staff, including a team of five direct-report unit directors. 	Represent the agency and Bureau in interactions with external partners and stakeholders, including meetings with communities and public officials, professional and scientific conferences, media interviews, collaborations with city, state and federal agencies, community-based organizations, and academic partners to advance the goals of the Bureau and the mission of the agency. 	Contribute to Agency policy analysis and formulation with the Deputy Commissioner of the Division of Environmental Health, oversees staff research of policy and production of policy-relevant data products. 	Serve in leadership roles supporting emergency preparedness and response as part of the agency‚„s Incident Command System.</t>
  </si>
  <si>
    <t>The Comptroller's Bureau of Contract Administration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The Construction Procurement Unit reviews complex engineering and construction contracts to ensure compliance with all applicable Procurement Policy Board (PPB) Rules, Comptroller‚„s Directives and other City / State / Federal mandates. Engineers within the Unit review these contracts and provide assistance and insight relating to registration. The BCA seeks a Director for its Construction Procurement Unit.  Under the direction of the Executive Director, with latitude for independent judgment, responsibilities of this position include, but are not limited to:  Managing professional/technical staff to ensure the timely and thorough review of contracts    as well as reviewing work of subordinates for effectiveness, efficiency and compliance with    established rules and guidelines;  Evaluating, reviewing and analyzing City contracts and contracting procedures and activities     to determine compliance with City, State and Federal procurement rules, statutes, laws and    Comptroller Directives;  Investigating and analyzing complex construction contracts;  Reviewing contractors business history and contracts to determine if there is sufficient reason    to believe that there is possible corruption in the letting of the contract or that the proposed    contractor is involved in corrupt activities;  Supervising computer operation functions to resolve issues concerning data collection and     data integrity;  Formulating	research	plans,	recommending	and	implementing approved	strategies for     fraud or mismanagement within the City‚„s contract process;  Reviewing FMS data entry for completeness and accuracy in preparation  of  contract     registration;  Researching inquiries, inspections, cost estimating, contract interpretation and delay/impact     studies;  Special projects researching and evaluating contract and engineering matters of a complex or     highly technical nature; and performing other related assignments as required.</t>
  </si>
  <si>
    <t>‚ Experience in administering NYC construction contracts and cost estimating highly desirable.  Familiarity with the City‚„s contracting rules and statutes, the Procurement Policy Board, as well    as general government and regulatory compliance operations, including legal, regulatory, and    financial requirements.  Familiarity with the City‚„s IT systems and databases, including procurement systems such as    OAISIS, FMS, APT and VENDEX.  A valid New York State Professional Engineer's License.  Demonstrated experience preparing clear, concise, and accurate analytical reports, including the    provision of recommendations for review, creation, and modification of policies and procedures.  Excellent analytical, interpersonal, communication and organizational skills (including Microsoft    Office Suite proficiency) and the ability to interact with all levels of management.  Ability to work effectively in a fast-paced environment while managing multiple priorities.</t>
  </si>
  <si>
    <t>DDC Controls Technician, Bureau of Operations‚€Repair &amp; Maintenance Unit</t>
  </si>
  <si>
    <t>‚	Detailed knowledge in working with the DDC systems from Johnson Controls, Andover and Alerton 	Experience working and troubleshooting building automation systems  	Previous experience with DDC, PLC or similar Ladder-Logic programming 	Should be conversant with at least one of the following DDC control systems: Johnson Controls Metasys (PMI or ADS/ADX), Tridium Niagara (AX, 4), Andover Continuum  	Five or more years of experience, as a DDC controls technician working with complex building and laboratory environmental control systems, with a wide variety of systems and in the repair, service, maintenance, and operations of equipment, components, systems and etc 	Ability to work independently to improvise necessary system component repairs 	Ability to write, edit and understand sequences of operations.</t>
  </si>
  <si>
    <t>License Requirement  (ADDITIONAL NOTE: MQR) A Motor Vehicle Driver License valid in the State of New York may be required for appointment to positions in certain agencies. This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</si>
  <si>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Program Manager for Preventive Maintenance, Bureau of Operations‚€Repair &amp; Maintenance Unit</t>
  </si>
  <si>
    <t>The New York City Department of Health and Mental Hygiene (DOHMH), a recognized leader and innovator in public health and mental hygiene services seeks a dynamic, highly skilled Preventative Maintenance (PM) Program Manager to serve within our Facilities Planning/Plant Operations Unit.  He/she will be primarily assigned to specific projects within the Unit that is key and critical to the division/bureau.   The Preventative Maintenance (PM) Program Manager will lead a program geared toward generalized increased energy efficiency and long-term cost savings for the DOHMH. The selected candidate will seek to optimize operations and maintenance efficiencies of energy using HVAC equipment with the results of markedly reduced greenhouse gas equivalent CO2 emissions in mind.   Responsibilities: 	Develop, implement, and maintain a preventive maintenance program for building mechanical systems and equipment for DOHMH buildings.  	Define parameters for individual building assessments for the State of Good Repair. Manage evaluations for equipment condition, records and manufacturers‚„ recommendations to determine optimal mechanical and electrical standards.  	Develop and oversee extensive surveys of all building systems and major equipment dedicated to the plan for the State of Good Repair. 	Coordinate repairs and maintenance of building equipment related to the evaluation of the State of Good Repair with HVAC Service Manager and Director of Plant Operations.   	Oversee contractor service and performance, ensuring that quality work is done in proper timeframes and in compliance with contract requirements. 	Prepare executive management summaries regarding progress on energy efficiencies in the health centers using data collected and analyzed markers.  	Track cost benefits of PM Program to illustrate the effectiveness of the program. Make recommendations to streamline systems or procedures to increase the effectiveness of the overall PM Program. 	Develop and document accurate preventive maintenance (PM) scopes for all building systems and major equipment in alignment with ASHRAE 180 Standard and also in accordance with manufacturers' requirements. Modify (PM) scopes and schedules as equipment or building systems are changed or replaced. 	Work closely with IT Dept. and Facilities Planning &amp; Administrative Services Dept. for customization and/or enhancement of Archibus Preventative Maintenance and Mobile Modules. 	Initiate an Asset Management Program to track specific equipment details such as manufacturer, model#, serial#, and warranty information on HVAC Equipment throughout the buildings. 	Coordinate with Facility Managers to identify specific time periods for the performance of preventive maintenance to minimize disruption of normal operations, and schedule preventive maintenance work throughout the entire year. 	Track all work orders related to the program. Ensure that work is completed in a timely manner and troubleshoot areas of needed improvements. Resolve deficiencies in work quality or work scope.</t>
  </si>
  <si>
    <t>‚	5 years of experience in facility operations and maintenance, energy management or mechanical systems construction 	Strong organization, communication and interpersonal skills 	Solid experience in managing direct and indirect staff 	Knowledge of HVAC and electrical equipment and maintenance 	Ability to analyze and interpret data 	Possess the ability to handle stressful situations and changing priorities effectively 	Familiarity with Computerized Maintenance Management Systems (CMMS)</t>
  </si>
  <si>
    <t>Education and Experience Requirements: By the last day of the Application Period you must have:    1. Five years of satisfactory full-time experience as an automotive electrician or aviation electrician acquired within the last 10 years, at least two of which must have been acquired within the last five years; or    2. At least 3 years of experience as described in ‚Å“1‚ above, at least two years of which must have been acquired within the last five years, plus sufficient training of a relevant nature, specializing in automotive electrical and electronic systems, acquired in an approved full-time trade or vocational high school. Six months of acceptable experience will be credited for each year of approved full-time trade or vocational high school.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</si>
  <si>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Working within the Bureau of Water &amp; Sewer Operations, Linear Capital Program Management, under administrative direction of both the Chief and Engineer-In-Charge, the Project Manager Intern will assist in the managing of the capital water and sewer program within the five boroughs of NYC.  The Project Manager Intern will be responsible for activities in several main areas, which are:  1) Preparing Capital Project Initiations (CPIs) for water and sewer projects.  These CPIs consist of water and sewer sketches, project descriptions and scopes, and cost estimates.    2) Reading, interpreting, and utilizing the City‚„s drainage plan and trunk main master plan in the preparation of CPIs.  Assisting with the reconstruction and replacement of defective sewers and aged water mains in accordance with the Bureau‚„s standards and requirements.  3) Assisting with the review of contract plans, specifications, and estimates to ensure they are in conformance with DEP‚„s rules and regulations and goals.  Performing research, investigations, studies and examinations related to the engineering functions and activities of the Department.   4) Attending meetings, performing field visits, and responding to various project inquiries at the direction of the Chief and Engineer-In-Charge.    5) Managing his/her projects from conception through design and construction.</t>
  </si>
  <si>
    <t>Ability to work cooperatively with city employees and regulators to efficiently advance the program‚„s projects Ability to effectively communicate both orally and in writing Familiarity with AutoCAD, ArcView, and GIS is preferred</t>
  </si>
  <si>
    <t>The successful candidate should possess the following: 5+ years‚„ experience working in a field operations environment; knowledge of installation, configuration &amp; troubleshooting; proficiency with Microsoft Office suites; experienced with Desktop security software, mainly MacAfee suite of products; experience with Airbus CPE products and PSAP operations; intermediate IT Skills, including system restoration/re-image, troubleshooting and repairing computers, printer, servers and messaging boards; 2 years or more in after-hours on-call environment; must have experience with Customer interaction and ensuring customer expectations are met; excellent written and oral communications; must be a good team player and possess excellent interpersonal skills; experienced in maintaining printers, and desktop/laptop hardware components; excellent verbal and written communication skills, problem solving skills, customer service and interpersonal skills; ability to multitask and perform in a high-paced/high pressure environment; ability to work independently; knowledge of Remedy ITSM or other tool;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and effective etiquette; excellent troubleshooting and analytical skills; exceptional interpersonal skills with a focus on listening and questioning skills; solid relationship management and performance management skills; ability to effectively prioritize and execute: tasks in a high-pressure environment; proven analytical and problem-solving abilities; demonstrated knowledge and accomplishment in analyzing, diagnosing and recommending solutions for hardware and software problems; skilled in working within a collaborative environment; able to investigate and research; ability to present ideas in business-friendly and user-friendly language; ITIL v3 certification and/or equivalent work experience. A+ certification.</t>
  </si>
  <si>
    <t>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are required to give their employees sick leave. DCA is charged with enforcement of this law. DCA is also responsible for enforcement of New York City‚„s Commuter Benefits law.  Pursuant to that law, effective January 1, 2016, certain employers are required to offer their full-time employees the opportunity to use pre-tax earnings to purchase qualified transportation fringe benefits.    DCA is seeking a highly motivated individual to serve as an Agency Attorney Interne for the Commuter Benefits and Paid Sick Leave Division. The Agency Attorney Interne will report to the Director of Litigation and Policy and assist a team of investigators, attorneys, and outreach staff in determining the division‚„s best practices and create protocols and policies that ensure fair, efficient, and consistent operations and effective implementation of the law.  The ideal candidate for this position has: 	Knowledge of local, state, and federal labor laws, including New York City‚„s Commuter Benefits Law and the Earned Sick Time Act, the New York State Labor Law, and the Family Medical Leave Act; 	Significant legal research and writing experience, including participating on law review or drafting legal forms and professional correspondence;	A demonstrated interest in public service; and	The ability to track national, state, and local labor-related legislation.</t>
  </si>
  <si>
    <t>‚	Experience working in government.	Litigation, investigation, and outreach experience.	Skilled negotiator.	Demonstrated excellent verbal, written, interpersonal, analytical, problem-solving and time management skills.	Demonstrated excellent legal research and writing skills.	Comfort with data-driven analysis and strategic planning.	Ability to communicate in a clear, concise manner both verbally and in writing 	Ability to establish rapport and interact effectively with multi-functional teams comprised of attorney  and non-attorney staff.  	Ability to effectively manage multiple priorities with competing deadlines.	References that can confirm legal skills.</t>
  </si>
  <si>
    <t>‚ Demonstrated experience in IT procurement / contract administration and / or handling complex    IT contract reviews;  Excellent grasp of City policies, procedures and agencies, including contract administration,    negotiation and purchasing requirements;  Comfort working with a variety of data bases and technologies, including familiarity with    FMS,VENDEX, Crystal Reporting and OAISIS;  Ability to work effectively in a fast-paced environment while managing multiple priorities;  Excellent   interpersonal,   communication,   and   organizational   skills   (including   Microsoft      Office   Suite proficiency).</t>
  </si>
  <si>
    <t>Certain residency requirements may apply.  We appreciate every applicant‚„s interest; however, only those under consideration will be contacted.  Note: Vacancy notices listed as ‚Å“Until Filled‚ will be posted for at least five work days</t>
  </si>
  <si>
    <t>The New York City Department Of Sanitation is the nation‚„s largest municipal sanitation agency, with nearly 10,000 employees committed in keeping New York City healthy, safe, and clean by collecting, recycling and disposing of waste, cleaning the streets and vacant lots, cleaning snow and ice.  Working in the Bureau of Community Affairs, the Deputy Director will coordinate community outreach and customer service activities for the Department, including interacting with elected officials, community boards, civic groups, other city agencies, and constituents. The selected candidate will work closely with other units within the Bureau of Community Affairs and with the Mayor‚„s Office to identify strategic priorities, develop outreach plans, and resolve issues of concern.  The Deputy Director will cultivate relations with City and state elected officials and leaders of Business Improvement Districts, industry groups, and other organizations.   Reporting to the Director of Community Affairs, the Deputy of Community Affairs will:        1.Design and execute government relations strategy in support of Department objectives and priorities; 2.Work closely with the Mayor‚„s Office of Intergovernmental  Affairs and Community affairs Unit to deliver high-quality customer service; 3.Supervise a team of outreach staff; 4.Meet with relevant stakeholder, elected officials, and community groups and give public presentations; 5.Work with other DSNY bureaus and units to develop Department programs and policies and create related outreach strategies; and  6.Develop issue briefings for the commissioner and other senior staff.   The selected candidate will be expected to work non-traditional business hours to attend meetings and events or during weather events and emergencies.</t>
  </si>
  <si>
    <t>‚ Excellent written and oral Communication skills; Prior experience working for a NYC government agency or for a NYS agency performing grant work; Prior experience working with the NYS Division of Criminal Justice Services;   Strong analytical and organizational skills; Computer proficiency</t>
  </si>
  <si>
    <t>The preferred candidate should possess the following: A bachelor‚„s degree in a related field; 2+ years of full-time professional experience in business promotion activities, marketing, or public relations; strong business writing and editing skills; strong customer and quality focus; advanced knowledge of Microsoft Office programs including Word, Excel, Access, Visio, Project, and PowerPoint; advanced level experience with business intelligence tools, analytics programs, contact center technologies, online research, and social media platforms; excellent documentation and data compilation skills; strong research and analysis skills; strong quantitative and reporting skills; excellent planning, facilitation, and  coordination skills; proven public speaking skills and presentation skills; strong collaboration skills; excellent time management skills; and ability to handle multiple tasks simultaneously under tight deadlines in a fast-paced environment.</t>
  </si>
  <si>
    <t>The NYC Department of Environmental Protection (DEP) has over 5,500 employees and provides service to 8.5 million residents of New York City, and more than 1 million residents in Upstate New York.  The Budget Office is responsible for managing the Agency‚„s capital, expense, grant and miscellaneous revenue budgets; preparing budget and financial analyses and reports; and coordinating the Agency‚„s budget and financial matters with OMB and other oversight agencies.  The Budget Office seeks a Budget Analyst whose primary responsibilities will include overseeing the expense budget for the Bureau of Wastewater Treatment, which includes reviewing and processing contracts, new needs requests, personnel actions and budget modifications.  The selected candidate will also be responsible for closely managing the State Revolving Fund (SRF) which includes determining project eligibility, developing reporting documents and tracking payments; assist in the implementation of DEP's Wastewater Resiliency Plan and assist in coordinating DEP's FEMA Hazard Mitigation Program and the Storm Mitigation Loan Program.  ******ONLY CANDIDATES PERMANENT IN THE TITLE STAFF ANALYST SHOULD APPLY****</t>
  </si>
  <si>
    <t>*** IN ORDER TO BE CONSIDERED FOR THIS POSITION CANDIDATES MUST BE SERVING PERMANENTLY IN THE TITLE OF CLERICAL ASSOCIATE ***  This action is in DOT‚„s Office of Cityscape &amp; Franchises‚„ Recoupment Unit. The Recoupment Unit collects over $810,000 per annum. As the Recoupment Supervisor he/she is responsible for overseeing all aspects of recoupment for damages to City-owned property under jurisdiction of the Department of Transportation, as a result of accidents. He/she will 1) Manage all city damage related cases for recoupment of money back to the City; 2) Supervise and train staff in dealing with insurance companies; 3) Prepare periodic reports which compares actual revenues versus planned targets; 4) Oversee and review the recoupment database for tracking of the different stages of a case; 5) Must analyze and process police accident reports to determine qualification for City reimbursement; 6) Must submit written requests for estimates to the DOT Operational Unit for damages incurred to City‚„s fleet vehicles; 7) Submit demand for payment letters to appropriate insurance companies; 8) Act as liaison between the Comptroller‚„s Office and the Law Department for litigation matters related to recoupment. 9) Perform related duties.</t>
  </si>
  <si>
    <t>HPD‚„s Section 8 program is one of the nation‚„s largest, administering rental subsidies to over 38,000 households.  The Senior Hearing Officer will assist the Director with day-to-day management of the Section 8 Appeals Unit, which conducts administrative hearings and reviews concerning participation in the Section 8 program, as related to terminations and denials of assistance, requests for reasonable accommodations, and subsidy standards disputes.  The Appeals Unit is comprised of 12 staff, including four hearing officers.  The senior hearing officer‚„s duties will include supervising hearing officers, managing hearing officers‚„ hearings, creating weekly hearings schedule, reviewing and editing hearing officers' decisions to ensure they are well-reasoned, clear and comply with Federal, State and City regulations and the Agency‚„s Administrative Plan, and developing and managing an on-going training program for unit staff, second seating hearing officers in informal hearings and reviews, adjudicating complex and/or high profile hearings, independently managing their own caseload and filling in with hearings as needed.   Key responsibilities: Ensuring hearing decisions are rendered in a uniform and timely manner by hearing officers.   Appearing at informal hearings and reviews to ensure hearing procedures are adhered to and hearings are adjudicated in a fair and impartial manner.   Training and overseeing the work of attorneys, summer interns and trainees by developing and implementing a training program, maintaining an agency research database containing decisions of interest and coordinating on-site or off-site training opportunities with internal and external agencies.  Ensuring compliance with deadlines.  Helping develop, implement, prepare and monitor comprehensive reports, spreadsheets and summaries of performance metrics.  Keeping abreast of relevant statutory, regulatory and policy changes and ensuring relevant information is communicated effectively.  Coordinating hearing logistics among relevant parties.  Acting as liaison with internal and external partners and stakeholders to address and coordinate on critical issues, including relationship management with the Subpoenas Unit and the NYC Law Department regarding Article 78 proceedings.  Working on special projects as needed, which may include policy and procedural analyses and/or initiatives that result from Agency or Division priorities and strategic plans.</t>
  </si>
  <si>
    <t>The Division of Administration Bureau of Facilities Planning and Administrative Services is seeking an experienced, highly motivated, analytical, and talented individual to serve in the capacity of  ‚Å“Contract Manager‚  under the  direction of the Senior Director of Fiscal Management.   The Bureau of Facilities Planning and Administrative Services provide a myriad of key critical services and serve as a pillar to the Division.  With latitude for independent judgment and decision-making, the incumbent will have oversight for the following: 	Provide advice and guidance to programs on the administration of contracts, including amendments, modifications and renewals. 	Coordinate and prepare division strategic budget plans, financial analysis, spending plans and variance reports. 	Act as facilitator between the Division and oversight agencies as needed (OMB/MOCS/Comptroller‚„s Office) to ensure that all contract actions are prepared in accordance with PPB Rules, State and City mandates and directives. 	Prepare detailed and technical scope of work; develop, monitor, review and complete contract activities. 	Prepare procurement documents, including Requests for Proposals (RFPs) and Competitive Sealed Bids. 	Manage the finance/procurement staff in daily activities involving major procurement and contracting functions and in specifications for services, and negotiations of prices and terms with vendors, contractors and suppliers. 	Monitor performance and execution of the divisions‚„ finances in relation to Agency executive management indicators. 	Provide support to the Senior Budget Director and the Assistant Commissioner.  	Monitor, review, and complete contract activities for the Division of Administration. 	Monitor the flow of work in APT (Automated Procurement Tracking). 	Meet with and/or attend meetings with OBA, ACCO, Internal Accounting and Vendors on various budgets/contractual activities. 	Utilize Agency and Citywide systems in the processing and approval of procurement actions ad contract awards. 	Regularly represent the Bureau in meetings, compile reports, manage workload and time management needs of staff to ensure timely completion of assignments to meet targeted goals and objectives. 	Establish operating policies, implement and monitor action plans to improve overall efficiency and effectiveness.  	Provide technical assistance; attend bureau-wide and public health preparedness emergencies. 	Prepare quantitative and qualitative quarterly status reports for management reviews.</t>
  </si>
  <si>
    <t>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</si>
  <si>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Office of Payroll Administration is recruiting a Payroll Funding Analyst for PFCAU that is responsible for funding and certifying all City agencies‚„ payrolls prior to distribution. The unit also manages direct deposit funding, direct deposit stops/EFT reversals, reimbursement of credit returns and confirmation/release of the ACH credit files.  Under the supervision of the Payroll Funding Certification and ACH Supervisor, this Analyst will:	Prepare Schedule of Funding Forms using information from the Deduction Detail Report (PDRDP350), Journal Voucher Worksheet Totals Report (PAICP433), Accounting Detail Backup Report (PADCP470), Payroll Register Report (PPCCP320), Refund Balance Sheet Accounting Detail Report (PADPP476) and J3A/PVB Document Generation Processor Report (IP10) on a daily/weekly basis using the unit‚„s guidelines and procedures, scan all payroll funding packages and maintain a payroll funding log;	Fund all City agencies‚„ payrolls by preparing J3, PRB1 and PHM documents in FMS; 	Make daily/weekly bank deposits to JPMC and Wells Fargo using Image Direct Deposit (IDD) devices, scan and distribute deposit packages to all relevant parties via email;	Authorize and certify agencies‚„ payrolls by validating their Summary of Payroll against the PAICP433 report, complete and sign appropriate paperwork and release payrolls within prescribed deadlines and; 	Perform miscellaneous tasks as assigned by the Supervisor and/or Division Director.</t>
  </si>
  <si>
    <t>‚	Excellent written and oral communications and interpersonal skills	Ability to analyze data, prepare statistical and narrative reports	Detail oriented and excellent organizational skills	Experience with the Payroll Management System (PMS), Reports Management Distribution System (RMDS) and Financial Management System (FMS)	Must be a current City employee permanent in the civil service title of Staff Analyst.</t>
  </si>
  <si>
    <t>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90,000 vehicles and approximately 150,000 drivers, performs safety and emissions inspections, and holds numerous hearings for violations of City and TLC rules and regulations, making it the most active taxi and limousine licensing regulatory agency in the United States.  To learn more about the TLC, please visit: www.nyc.gov/tlc.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This is an exciting time for the for-hire industry, which is seeing its businesses transform as more and more users turn to smartphone apps and other technologies to conduct their business. In addition, TLC is making the fleet of vehicles more accessible to passengers in wheelchairs with a plan that will increase the percentage of wheelchair-accessible yellow taxis to 50 percent by 2020 and the percentage of wheelchair-accessible green Boro Taxis to 33 percent by 2024.  The Analytics team takes a data-driven approach to evaluating existing policies and programs and recommending new ones. The team researches and generates in-depth reports on TLC-regulated industries and also actively tracks metrics on the number of licensed drivers and owners, the geographic patterns and volumes of trips, and driver incomes. One major source of data utilized by the team is the electronic trip records collected from yellow taxi, green taxi, and other for-hire vehicle trips, which capture information on hundreds of thousands of trips performed in New York City each day.  Under the supervision of the Assistant Commissioner for Data &amp; Technology, the GIS Analyst will be responsible for the following:	Performing geospatial and data analysis: Clean and analyze trip record data and other administrative data to describe trip trends throughout the five boroughs. Experience coding in SQL, Python, R, or similar languages and with analytical and database software such as Excel, Access, and GIS is strongly desired.	Creating maps: Produce high-quality maps for reports and presentations. Develop interactive maps for TLC‚„s website and for internal dashboards. Graphic design and web experience desired.	Project planning and implementation: develop work plans and timelines for projects, identify milestones, complete tasks, and manage projects to completion.	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and correspondence requests for information. Interested candidates should have excellent written and verbal communication skills, effective problem-solving and analytic skills, and the ability to prioritize, manage time, and engage in multiple tasks in a fast-paced environment. Ability to analyze and manipulate data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</si>
  <si>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implements allow DEP as a whole to continue to operate and maintain an exemplary water supply system. The Human Resources &amp; Support (HR&amp;S) division is composed of three sections which include Personnel Services, Administrative Special Projects and Budget &amp; Office Services. Each section is responsible for promoting professional development and providing exceptional budgetary and administrative customer service to BEDC employees.  The Bureau of Engineering Design &amp; Construction seeks to hire a Computer Associate (Technical Support) for the Human Resources &amp; Support division, located at 96-05 Horace Harding Expwy, Corona, NY. Working in this directorate, the selected candidate, under supervision and with latitude for independent judgment, will be responsible for administering and bolstering our staff development, succession planning and mentoring programs. S/he will also be tasked with conducting research and analysis to identify new needs and initiatives for the Bureau. In addition, the candidate will provide support or take the lead on projects related to the coordination of the budgetary needs, usage and maintenance of our facilities. S/he also administer special projects which will include meeting with agency staff to evaluate and resolve planning and technical issues.</t>
  </si>
  <si>
    <t>‚ Demonstrates excellent communication, organization, writing skills and ability to meet/manage aggressive deadlines.   Preferences will be given to candidates with computer knowledge, including MS Word, Excel, PowerPoint, and Access.</t>
  </si>
  <si>
    <t>‚Microsoft Excel</t>
  </si>
  <si>
    <t>‚ Ability to multitasks and work independently Highly motivated and organized Excellent oral and written communication skills Possess effective people skill Proficiency in Excel, Word, and Outlook Knowledge of FMS/FISA (Financial Management System) is a plus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</si>
  <si>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 Clerical Associate IV for the PMO division, located in the Lefrak City office in Elmhurst, NY.  The selected candidate will serve as the office assistant supporting the Program Management Office (PMO) in its mission to provide the BEDC capital program with support services in project controls, schedule controls, cost estimating oversight, permitting, engineering standards, and the enterprise Program Management Information System (ePMIS) initiative, the bureau‚„s automated tracking system.  The office assistant will organize and maintain files and records and regularly use the ePMIS system and other tracking databases.  The office assistant responsibilities will include planning and scheduling meetings and appointments, preparing correspondence, reports and presentations and providing quality customer service.  Typical tasks will include:  Assist in the coordination of team training programs and the preparation of course materials Attend various department meetings, take and transcribe minutes as needed Provide scheduling support for PMO director and PMO chiefs Help prepare for and follow up of critical meetings (e.g. monthly meetings with Deputy Commissioner, partnering meetings on critical projects, quarterly PMO all hands meetings).  Coordinate and schedule training and office hours Completes designated tasks in a timely and accurate manner Assist system administrators with daily tasks ranging from setting up new accounts, changing permissions and troubleshooting basic Enterprise PMIS issues. Collaborate with bureau administrative and technical staff to ensure prompt and accurate handling of correspondence related to claims and delays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</si>
  <si>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Associate Commissioner for Citywide Cybersecurity, reporting to the Citywide Chief Information Security Officer. Responsibilities will include: Oversee Cybersecurity Governance and Controls with a specific focus on Cyber Risk Management for DoITT and for DoITT‚„s department and Agency clients; play a key role in Citywide Cyber Policy review and refresh; responsible and accountable for Controls and Compliance to enforce hardening of networks, hosts and applications; make recommendations to the Citywide Chief Information Security Officer and to Citywide Leadership based on deep analysis of NYC Critical Assets within a Risk Framework; manage the daily use and distribution of strategic cyber risk and long term threat intelligence finished products; oversee sustained and successful participation by Cybersecurity in any cybersecurity relevant City audits; govern threat modeling and its application into the Citywide Cyber Uplift plan; manage all cybersecurity private/public and Federal/City relationships; manage special Cybersecurity projects, as assigned; and lead the Citywide Cybersecurity division in the Citywide Chief Information Security Officer‚„s absence.   The position's responsibilities include commitment to and compliance with the City's EEO policy.</t>
  </si>
  <si>
    <t>Data Manager ‚€œ Children‚„s Single Point of Access (CSPOA), Bureau of Children, Youth, and Families</t>
  </si>
  <si>
    <t>The Bureau of Children, Youth, &amp; Families (CYF) within the Division of Mental Hygiene is responsible for the planning, funding and oversight of New York City's comprehensive network of child and adolescent community mental health services.  The Children's Single Point of Access (CSPOA) Data Manager will report directly to the CSPOA Program Director within CYF.  Citywide Children‚„s Single Point of Access (CSPOA) is designed to streamline the application process for intensive mental health services for children, ages 5 to 17.9, throughout New York City, who are at risk for hospitalization and/or placement in residential care. CSPOA employs clinical staff to determine whether a child qualifies for one of the following services, and if so, to connect him/her to a service provider at the appropriate level of care: Home and Community-Based Services Waiver, Intensive Case Management, Blended Case Management, Community Residence. CSPOA also determines the child‚„s eligibility for continued stay and monitors length of stay and movement across levels of care.  Primary contact responsible for training CSPOA and Local Government Unit (LGU) in the use of expanded CSPOA data system, dashboard and other technological based applications. Must be well versed in data analysis and information technology.  Provide project management and consultation on the development of a new CSPOA data system, to be built in conjunction with Information Technology (IT) staff. Maintain the new system, which is an integral component, of the expansion of the NYC C-SPOA Children‚„s Single Point of Access, gateway to Home and Community-Based services and other high end mental health services. In conjunction with IT staff, responsible for generating and analyzing program reports from the data system.  You will work closely with the CSPOA project director to provide input and guidance to IT personnel for the purposes of developing and maintaining CSPOA data system and work with team to develop and maintain a new system to store referral records, functional assessment outcomes and other information related to children‚„s eligibility for, placement into, and length of stay in high end mental health services.  --Be primary IT contact to train C-SPOA staff and LGU staff in expanded C-SPOA data system, dashboard and other technological based applications.   --Analyze local data and information on trends, challenges, grievances, system and service gaps, best practices and innovative programs.  --Prepare data reports and analysis used to work with statewide county contacts on planning, information sharing and lessons learned.  --Generate generic and customized reports to support current and future changes within the children‚„s mental health system; the system should allow for data encryption to assure adherence to HIPPA, FERPA and other regulatory.   --Develop web-based capability allowing for remote access and access by both DOHMH/LGU and St. Luke‚„s/Mt. Sinai.  --Work with IT team and program director to create dashboard which will facilitate real time assessment of system capacities, availability and functioning by level of care (Health Home care coordination, case management, Waiver), borough, and service provider.   --Establish the capability to download reports to share electronically with other child serving systems, OMH and DOH.   --Ensure interface/interoperability with MAPP system for Health Home referrals.  --Work with IT personnel for data system modifications that may be needed as HCBS.  waiver services move into managed care.</t>
  </si>
  <si>
    <t>--Able to determine data needed to be collected to support the management of C-SPOA  --Able to establish quality standards and work with reporting agencies to ensure that quality standards are met  --Experience with development and implementation of IT system design including gathering and translating business needs into a system design  --Experience working with reporting agencies to submit data including providing training and technical assistance, conducting quality control, and troubleshooting errors and systems issues  --Experience developing evaluation methodologies. Experience generating and analyzing quantitative reports on program processes and outcomes  --A thorough knowledge of SQL Server Transact SQL &amp; SQL Server Analysis Services  --Understanding of privacy laws and standards  --Strong analytic, communication skills and attention to detail  --Understanding of children‚„s mental health services available in NYC.</t>
  </si>
  <si>
    <t>You can submit your CV and cover letter online at https://a127-jobs.nyc.gov/ or use  the Quick Search by entering the Job ID number 247881 or using the Keywords ‚Å“School Physician.‚  Please note:  only those candidates under consideration will be contacted.  Thank you for your interest in working for the NYC Department of Health and Mental Hygiene.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</si>
  <si>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Division of Environmental Health and Safety is responsible for the development of regulatory compliance programs, as well as for the research and enforcement of the Bureau‚„s environmental policies and training programs.   The Associate Public Health Sanitarian II is responsible for assisting with the Bureau‚„s environmental regulatory compliance programs, such as waste management, bulk storage, permit development and remediation to assure compliance with pertinent laws, rules and regulations governing these areas of activity.   The New York City Department of Environmental Protection‚„s (DEP) Bureau of Water and Sewer Operations (BWSO) is seeking an experienced Environmental Compliance professional for an opening in the Environmental Health and Safety Division, located in Lefrak, Queens, New York. The selected candidate will report to Manager of Environmental Compliance, and will assist with the bureau‚„s environmental regulatory compliance programs, which include bulk storage, waste management, permit development and remediation.  The selected candidate will assist with management of regulated wastes generated by BWSO from characterization to coordinating hazardous waste shipments and emergency spill response.  The selected candidate‚„s duties will also include facility environmental compliance audits to assure compliance with applicable laws and regulations covering topics including bulk storage, regulatory permit compliance, storm water management and spill remediation.  Experience with emergency and remediation management is preferred. The selected candidate will assist with the planning and supervision of immediate and long-range spill response and remediation programs.  The selected candidate will be responsible for managing and updating existing bureau compliance tracking systems and databases.   The selected candidate will, under limited supervision, manage contractors conducting regulated waste management and disposal and emergency spill response for the bureau, including review and sign off on waste shipment documentation for regulated waste shipments.   The selected candidate will be participating in research and development of bureau environmental policies and training programs. The position will require field work at the various BWSO locations across the city. This position will require the candidate to interact with field personnel, intra-agency personnel, and regulatory agencies. Excellent communication and organization skills are needed. The position will require operating an official city vehicle in performance of duties.   Preferred skills: A baccalaureate degree from an accredited college/university in environmental or related engineering or science discipline, a minimum of 2 years directly relevant experience and the ability to obtain 40-hour HAZWOPER certification. Experience with hazardous waste management is preferred. Candidate should have a working knowledge of MS-Office software, particularly Excel and/or Access. A valid New York state Motor Vehicle Driver License is required. The preferred candidate must be knowledgeable in one or more areas of environmental laws and regulations, such as Federal RCRA, CERCLA/SARA, TSCA, Clean Water Act and SPCC regulations; NYS SPDES, bulk storage regulations; and/or NYSDEC requirements for regulated waste management, environmental site inv</t>
  </si>
  <si>
    <t>The Division of Building and Land Development Services (BLDS) is seeking Assistant Architects for the Bureau of New Construction Design Review.  BLDS is responsible for providing architectural, engineering, environmental planning, and construction support services to the various divisions within HPD‚„s Office of Development. The Office of Development utilizes a public-private partnership model and provides loans, grants and/or incentives to assist in the finance of housing development projects that will benefit low- and moderate-income New Yorkers. The ideal candidate should have a background in Architecture, or related field, and possess a thorough understanding and strong knowledge base of New York City building and construction codes, as well as Federal, State, and City housing codes and regulations. His/her duties will include, but not be limited to, the following:  Review and evaluate consultants‚„ work for new construction projects for compliance with applicable codes, rules, and regulations, including the New York City Building and Construction Codes, Zoning Resolution, Multiple Dwelling Law, HPD Design Guidelines, and handicap accessibility design standards;  Prepare, develop and/or review drawings, maps, plans, scopes of work, and specifications, using various methods and technologies, for the construction or substantial rehabilitation of housing projects;  Conduct building inspections to verify compliance with applicable accessibility regulations and design standards;   Assist in providing design consultations and guidance to external development teams during the schematic design phase for projects that may have complex site and/or design issues;   Participate in and may supervise the design, inspection, and construction of premises to assure compliance with contracts, drawings, specifications, codes, resolutions, statutes, rules or regulations and in connection with the issuance of certificates of occupancy or other requisite permits;   Engage in research, investigations, studies or examinations related to the architectural functions and activities of the Agency.</t>
  </si>
  <si>
    <t>The NYC Department of Health and Mental Hygiene (DOHMH) is the premier urban health department in the United States and it has a long and distinguished history of innovation and excellence.  In the promotion of health, our most important tool is people.  We are as varied as the city we serve.  Our 6,000-plus work force brings an extraordinary array of languages, cultures and experiences to bear on the work of public health.  Together, we‚„re bringing greater health and wellbeing to every New Yorker and inspiring innovation around the globe.  As part of the NYC Department of Health and Mental Hygiene you will have an opportunity to be part of an amazing team and have unparalleled opportunities for personal discovery and growth.   Supports operations of the Bureau of Human Resources and Labor Relations by ensuring the maintenance of facilities, records, equipment, bureau services and the completion of special projects as needed.    Responsibilities include, but are not limited to:    --	Answer incoming telephone calls, screen, transfer, respond to inquiries and/or take messages as needed.    --	Co-ordinate and organize appointments and meeting and assist with event planning and implementation as needed.  --	Ensure items received (e.g. mail, special deliveries, packages, supplies, etc.) are processed, distributed to appropriate parties or stored as needed.  --      Maintain inventory of supplies and materials (e.g. forms, office supplies, etc.) and perform general clerical functions such as scheduling, copying, faxing, data entry, and filing to support bureau operations.  --	Prepare documents, reports and correspondence.  --	Prepare and arrange for services and activities in the reception area ensuring adequate coverage and adequate supply of informational materials.  --	Plan space allocations, layouts, and floor moves; arrange for building maintenance.  --	Maintain office filing and storage systems, updating and maintaining databases such as mailing lists, contact lists and employee information and retrieving information when requested.   --	Assist with the onboarding of new employees ensuring service requests are submitted for seating, telephone and email services and access and entry into required systems.   --     Ensure adequate equipment maintenance by planning and submitting equipment procurement and maintenance; evaluating products, service, and warranties.  --	Support senior managers by providing assistance when needed to ensure the efficient operation of the bureau.  --	Perform other related duties as assigned to ensure the efficient and effective functioning of the bureau.</t>
  </si>
  <si>
    <t>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more than 400 treatment, rehabilitation, housing, case management, advocacy, and Assisted Outpatient Treatment (AOT) programs. Bureau staff is responsible for managing the development, implementation, and oversight of ongoing and new contracted mental health programs in order to ensure full access to quality, community-integrated, recovery focused care for all residents.   The Senior Research/Data Analyst will serve as a centralized research and analytic resource for Mental Health Bureau leadership and staff regarding research design, survey development, program evaluation, and data analysis in order to inform Bureau planning and policy decisions encompassing all program areas of  mental health inclusive of the AOT Program which is responsible for the management and oversight of mandated services to individuals with histories of serious mental illness who present high risk to themselves or the community.  The Senior Research Analyst will:  --Participate in the planning, development, and implementation of Bureau-wide research, surveillance, and program evaluation activities. This may include survey development, project management, oversight of data collection, development of data collection systems, data analysis, and report writing.  --Design and conduct analyses of existing survey, programmatic, and administrative data to inform surveillance efforts, support planning for process change and new initiatives, evaluate program outcomes, and improve quality of services.  --Work with programs to develop key outcomes and indicators.  --Identify and respond rapidly to requests for data analysis from the Commissioner‚„s Office and the Mental Health Bureau units. This may include analysis of program-level data, and Citywide or national data that informs the work of the Bureau and its respective units.  --Author technical and research publications based on findings from the above analysis for senior managers and external stakeholders.  --Provide expert scientific background and research summaries for strategic communications and policy options.  --Oversee the work of junior analysts.</t>
  </si>
  <si>
    <t>The New York City Department of Health and Mental Hygiene (DOHMH), a recognized leader and innovator in public health and mental hygiene services nationally and internationally, seeks a dynamic Budget Analyst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Duties include but not limited to:  --Supervise budget processors in handling the Agency‚„s OTPS encumbrance in the City‚„s Financial Management System (FMS).  --Prepare all FMS PS/OTPS. Federal, State and Private Budget Modifications.  --Compile the data and management of the journal entry process.  --Approve contracts in the Automated Procurement Track System (APT).  --Review Intra-city Memorandum of Agreement and process Internal Purchase Order.  --Work in conjunction with the City‚„s comptroller‚„s office to approve Capital and Expenses contracts, FMS reconciliation and implementation of the State Aid letters.  --Prepare ad-hoc analysis as requested by senior management.</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</si>
  <si>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general supervision, with latitude for independent action and decision-making, the investigator will be responsible for managing a complex case docket involving investigations of fraud, corruption, and mismanagement relating to City agencies, employees, contractors, and other organizations that receive City funding. The investigator will be tasked with obtaining documentary evidence, conducting interviews, surveillance, and undercover operations, executing arrests and search warrants, conducting programmatic and financial review and audits, and preparing reports, in which they must concisely summarize the evidence uncovered during the investigation and their factual findings. Investigator will be required, at times, to work with other investigative units, prosecutorial agencies and testify at hearings and court proceedings. Investigator will also provide, on a rotating basis, coverage for the on-call complaint system.</t>
  </si>
  <si>
    <t>‚ Minimum bachelor‚„s degree in social work, psychology, victim advocacy, or a closely related field.  Thorough knowledge of: Crime victim advocacy, criminal justice system procedures and methods; post-traumatic crisis intervention; recordkeeping techniques. Experience in program evaluation, conducting needs assessments, developing and enhancing community collaborations. Ability to handle and resolve emergency situations, assist victims in trauma either in person or over the phone while maintaining composure. Strong analytical, interpersonal, problem-solving, oral and written communications skills..</t>
  </si>
  <si>
    <t>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treatment, rehabilitation, housing, case management, advocacy, and Assisted Outpatient Treatment programs. Bureau staff is responsible for managing the development, implementation, and oversight of ongoing and new contracted mental health programs in order to ensure full access to quality, community-integrated, recovery focused care for all residents.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Additionally, the AOT program is responsible for management and oversight of the Citywide Assistance with Transportation Team (CAT). The CAT team is responsible for coordinating the involuntary transport of court-mandated individuals who do not adhere with their mental health treatment plans.    Reporting to the CAT team Director, the CAT Coordinator will be responsible for the coordination of involuntary transportation of court mandated individuals who do not follow their mental health treatment plans in accordance with Kendra‚„s Law, Mental Hygiene Law ‚§9.60. The duties will include the following:  ‚€	 Review court ordered transport requests to determine that they are in accordance with legal mandates.  ‚€	Coordinate all logistical issues pertaining to the involuntary transport of the individual to a psychiatric hospital in collaboration with the AOT teams, Care Coordinator(CC)/Assertive Clinical Treatment (ACT) teams, and the NYC Sheriff‚„s Office and/or NYPD.  ‚€	Conduct investigations regarding missing individuals and communicate with family members, physicians, allied health staff, neighbors and others involved with the individual.  ‚€	Accompany the individual and sheriff or police to designated receiving psychiatric hospitals from Tuesday to Saturday.  ‚€	Facilitate the admission process by sharing pertinent clinical information and safety concerns with appropriate hospital staff.  ‚€	Provide follow-up information to AOT, CC/ACT teams and allied health staff concerning the disposition of the individual as needed.  ‚€	 Document all investigation and involuntary transport actions.  ‚€	Maintain a productive working alliance with the NYC Sheriff‚„s Office and NYPD.  ‚€	Maintain collaborative relationships with AOT clinicians and allied health providers involved with the care of the individual.</t>
  </si>
  <si>
    <t>A)	An approved internship in criminalistics or forensic science or eighteen master‚„s degree level credits in one of the specialization areas described above is equivalent to one year qualifying experience.  ***SPECIAL NOTE*** 1.	If you were educated in a foreign school you must submit an evaluation of your foreign education from an approved organization with your resume. 2.	Selected candidates will be required to provide a DNA sample by swabbing. 3.	Candidates must demonstrate accurate color vision in order to notice shades of color in the detection of body fluids and colorimetric tests when performing job.</t>
  </si>
  <si>
    <t>OFFICE OF CHIEF MEDICAL EXAMINER PROMOTIONAL OPPORTUNITY  Civil Service Title:  Criminalist	 Level:  II Title Code No:  21849			 Salary: $65,089 Office Title:  Criminalist, II-LIMS SUPERUSER	    			 Work Location: 421 East 26th Street Division/Work Unit:  Forensic Biology 			 Number of Positions:  1 Hours/Shift: Thirty-five hours over a seven day period; Tuesday - Saturday and may work evenings.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also the potential to exemplify this agency‚„s core values of ‚Å“Integrity, Dedication and putting the Agency First‚.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Locates, recognizes and describes accurately physical evidence, physiological material, and colorimetric tests during the examination of swabs, sexual assault kits, and evidence items submitted to the Department of Forensic Biology in connection with investigation of criminal cases.	Engages in administrative, technical reviews of casework	Ensures integrity of evidence and chain-of-custody forms	Maintains records of all examinations and analytical tests conducted	Compiles data and additional paperwork to create a case file	Interprets DNA test results	Prepares and signs reports which reflect the results of the scientific analyses	Prepares, distributes, and/or files scientific results and/or documents to appropriate laboratory staff and/or locations	Develop and searches LDIS and submits DNA profiles for database entry	Performs technical and administrative review on written reports and case file records of administratively closed, negative serology, and negative DNA cases	Testifies concerning the results of scientific investigations before grand juries, civil jurisdiction, and criminal jurisdictions.	Troubleshoots issues in LIMS that are reported by analysts.	Tests the fixes or enhancement that are delivered by LabVantage.	Develops new ideas to improve LIMS.	Participates in competency testing and proficiency testing programs	Participates in all required training programs as determined by QA/QC, training, and supervisory staff.	Stays abreast of emerging technological advances in areas of expertise	Performs special assignments/projects as directed.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</si>
  <si>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Department of Environmental Protection's (DEP) Bureau of Water and Sewer Operations, Division of Management Services, seeks to hire three Level two Procurement Analysts for the bureau‚„s budget and procurement Unit. The Analysts will have a proactive role in performing tasks that will impact all divisions bureau-wide. Duties and expectations are as follows, but not limited to;	Ensuring all of procurement processes are incompliance with DEP standards and  the associated budget to the contracts (capital and/or expense funded) is aligned; 	Reviewing procurement submissions are comprehensive, coherent and complete; 	Providing guidance and feedback to project managers to procurement procedure iniquities, if not take the initiatives to find the solution and/or alternatives; 	Navigating and updating information in various database systems; 	Updating and maintaining internal tracking sheets pertaining to budget and procurement progress; 	Establishing and maintaining open and constant communication with counterparts within BWSO, as well as with other key DEP departments; 	Compiling and preparing payments and/or procurement packages for internal agency review and external oversight approvals;	Brainstorming and assisting in the development of standardized forms or systems, where possible, to streamline the bureau's procurement process;	Making recommendations to bureau division regarding budget and procurement exercises;  Qualifications: We're seeking candidates who excel in building and maintaining positive and effective relationships, are result-oriented, and have strong project management and leadership skills.    Candidate should have:	Strong interpersonal skills to develop and maintain productive working relationship with colleagues and staff	Strong writing skills 	Critical and analytical thinking 	Result-oriented	Strong work ethic, dependable, high integrity, and receptive to constructive criticism	Team player 	Very detailed oriented and organized	Open and willingness to learn 	Strong Excel skills 	Able to multi-task and be efficient with time management 	Self-motivated 	Accepts challenges 	Responds timely to requests 	Flexible in changing priorities with short lead times</t>
  </si>
  <si>
    <t>Additional and/or Preferred skills: 	Bachelor‚„s degree	Quick learner	Experience in procurement and/or contract management	Knowledge in capital and/or operating budget	Interest in public service   ONLY THOSE WHO ARE PERMENANT IN THE TITLE OF PROCUREMENT ANLAYST MAY APPLY.</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</si>
  <si>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of the Bronx Borough Offices. This includes supervising staff in the entry of data into the Law Department‚„s electronic databases and in the processing of the Bronx Borough Office‚„s mail; overseeing and staffing the Borough Office‚„s clerical functions; ensuring proper and efficient functioning of all file room operations; tracking and maintaining the Borough Office‚„s emergency procedures and manuals; overseeing the approval of office-wide invoices; drafting and editing staff evaluations; fielding in-person and email inquiries regarding office-wide procedures and protocols; assisting in the creation and updating of the Borough Office‚„s performance charts; overseeing the ordering of office supplies; and overseeing room and equipment assignments.  Acting as a liaison between the Bronx Borough Office and the Law Department Operations, Facilities, Payroll, and IT staff.  Interacting with Law Department personnel, and the building management of 198 East 161st Street, and 851 and 1775 Grand Concourse,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</si>
  <si>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1. Bachelor‚„s degree, preferably in Forensic Computing, Computer Science or Computer Security 2. At least two (2) years‚„ experience in a digital forensics field or two years of equivalent      graduate study in forensics computing 3. A+, Network+, CCE, CFCE, or ENCE Certification 4. Thorough knowledge of Digital Forensic Industry standards, chain of custody procedures,     forensic methodologies, best practices and evidence handling 5. Proficiency with forensic techniques and the most commonly used forensic toolsets, such as     EnCase, FTK Suite, Cellebrite, XRY Complete, and Open Source Tools 6. Experience conducting forensic imaging and examinations of digital and electronic media,      including, but not limited to: computer hard drives, external drives, mobile devices, network     devices, and any other device that stores digital evidence 7. Strong attention to detail and high concern for data accuracy 8. Strong communication skills and ability to testify to findings in Grand Jury and trial proceedings. 9. Excellent organizational skills and an ability to prioritize and coordinate large numbers of      investigations</t>
  </si>
  <si>
    <t>Civil Service Title:  Administrative Labor Relations Analyst, M-1  As an equal opportunity employer the New York City Department of Health and Mental Hygiene is committed to employment practices that support a non-discriminatory workplace.  DOHMH is seeking a talented EEO professional who will enforce these practices, the mission of the Equal Employment Practices Commission as well as the City of New York‚„s Equal Employment Opportunity Policy.  The EEO Director will maintain an effective affirmative employment program and equal employment opportunity for those who are employed by, or seek employment with the New York City Department of Health and Mental Hygiene, and ensure that all protected groups are fully aware of their rights under the appropriate Federal, State, and City employment laws against employment discrimination.    --You will ensure effective fulfillment of the Agency‚„s EEO obligations as provided by the City Charter and other Federal, State and Local employment laws.   			 --Partner with HR professionals and other internal and external entities to ensure compliance with Federal, State and City/local laws.  												 --Oversee the investigation of internal EEO complaints and provide recommendations to the Commissioner of Health. 	 							 --Respond to Federal, State, City and all enforcement agencies regarding external EEO complaints and collaborate with the staff of the Agency‚„s General Counsel Office and the New York City Law Department on discrimination litigation.  			 --Direct daily operation and supervision of staff for the EEO office.  			 --Interface with DCAS, Office of Citywide Diversity and Equal Opportunity, EEO, EEOC, and other agencies.  								 --Ensure appropriate training of employees of their rights and responsibilities under these laws.  --Develop, implement, monitor and enforce the Department‚„s EEO Policy.   			 --Prepare all required quarterly and annual EEO reports.  			  --Prepare responses to any audits as required.</t>
  </si>
  <si>
    <t>The Teachers‚„ Retirement System (TRS), a large public pension fund, seeks a candidate who will serve as a Senior Business Analyst reporting to the Business Solutions Group Deputy Director of Operations.  The candidate will be responsible for CQI/BPR initiatives, solution development, business/systems analysis, and coordination of strategic initiatives; will analyze the product/service that s/he is accountable for and make recommendations to enable realization of specific business outcomes. These recommendations may encompass relevant and timely corrections to the governance structure, business processes, organization designs as well as the structure of business information. Successful candidate must illustrate the alignment (or lack thereof) between strategic goals and key business decisions regarding products and services, partners and suppliers, organizations, business capabilities, and key business and IT initiatives. In addition, the Analyst will study and internalize existing operating model documentation, collaborate with operational management experts, and elaborate/improve/define standard operating procedures that brings together all aspects of operational execution (including steps performed manually, those supported by legacy/new systems as well as relevant SLAs and OLAs).  The selected candidate will:  Lead the business areas through Continued Quality Improvement/Business Process Reengineering initiatives. Facilitate working sessions with the business and other key stakeholders to examine current process flows and make recommendations for changes. Prepare accurate and detailed process models such as ‚Å“As Is‚ and ‚Å“To Be‚ using BPM tools and techniques. Evaluate the data collected through task analysis, business process, surveys and workshops.  Communicate effectively with external and internal teams to deliver functional requirements like screen, interface, and GUI designs.  Document the acquired results of analysis and workflows as well as obtaining sign-off from appropriate users.  Research and develop out-of-the-box solution recommendations. Manage, coordinate and/or participate in strategic initiatives:   o	Strategic Planning Support   o	Business Issue Prioritization Management    o	Solution Development   o	Business Case Development   o	Project Management   o	Business Analysis   o	Business Requirements Documentation Track and report on initiative status and progress.  Participate in an agile software development methodology.</t>
  </si>
  <si>
    <t>‚ A minimum of five years experience that demonstrates progressively increasing responsibilities in business/systems solution implementation Subject matter expertise in Continuous Process Improvement/Business Process Reengineering Domain knowledge of Financial Services and Investment Services  ‚Å“Out of the box‚ thinker, able to design and develop creative and innovative business solutions Subject matter expertise in business/systems analysis Subject matter expertise in issue management Excellent written and oral communication skills Excellent presentation and facilitation skills Ability to work in a self-motivated, self-directed manner within broad parameters Ability to successfully question the ‚Å“Status Quo‚ Excellent understanding of system development life cycle and system architecture principles Understanding of Pension Administration operations and systems is a plus Experience in CQI / BPR project execution and management Experience in project management methodologies and techniques Experience working in Agile development environment Experience in the Investment and Financial Services industry Experience in Pension Administration industry is a plus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</si>
  <si>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conduct highly confidential and sensitive investigations regarding allegations of fraud or other corrupt activities involving New York City officials, employees and persons or entities doing business with the City. The investigator will conduct interviews, prepare reports, work with other investigative units and prosecutorial agencies, and analyze a variety of financial records and other documents.  The selected candidate must be a New York State Peace officer pursuant to NYS CPC Section 2.10 (38).  This position is federally funded and continued funding is contingent upon DOI‚„s participation in a duly constituted law enforcement task force.  The officer will not engage in the seizure of assets (property) or narcotics law enforcement as a principal duty.</t>
  </si>
  <si>
    <t>AS THE SUPERVISOR OF THE MASS HIRING UNIT, THE SELECTED CANDDIATE WILL OVERSEE THE DAILY OPERATION OF THE MASS HIRING UNIT, WHICH INCLUDES THE SELECTION AND HIRING OF SCHOOL SAFETY AGENTS, TRAFFIC ENFORCEMENT AGENTS, POLICE COMMUNICATIONS TECHNICIANS, POLICE ADMINISTRATIVE AIDES, POLICE ATTENDANTS, AND OTHER TITLES WITH LARGE NUMBERS OF CANDIDATES.    SERVE AS LIAISON BETWEEN THE POLICE DEPARTMENT, DEPARTMENT OF CITYWIDE ADMINISTRATIVE SERVICES (DCAS), AND OTHER CITY AGENCIES; AND COORDINATE HIRING ACTIVES WITH THE DEPARTMENT‚„S MEDICAL DIVISION, APPLICANT PROCESSING DIVISION, CHIEF OF PATROL, PERSONNEL ORDERS SECTION, SCHOOL SAFETY DIVISION, TRAFFIC ENFORCEMENT DIVISION, COMMUNICATIONS DIVISION AND POLICE ACADEMY.    	WORK WITH DCAS TO ENSURE THAT CIVIL SERVICE LISTS ARE ESTABLISHED AND CERTIFICATIONS ARE ISSUED AND RETURNED IN A TIMELY AND EFFICIENT MANNER. 	SUPERVISE AND TRAIN STAFF INCLUDING PRINCIPAL ADMINISTRATIVE ASSOCIATES, SENIOR POLICE ADMINISTRATIVE AIDES AND POLICE ADMINISTRATIVE AIDES RESPONSIBLE FOR SEVERAL ASPECTS OF CIVILIAN EMPLOYMENT  INCLUDING INTERVIEWS, SCHEDULING MEDICAL APPOINTMENTS, REVIEWING HIRING  PAPERWORK, AND CHANGE OF TITLES. 	COORDINATE AND SUPERVISE LARGE HIRING POOLS.  SUPERVISE PROCESSING OF CIVILIAN HIRING TO ENSURE FAIR AND IMPARTIAL SELECTION OF CANDIDATES. 	COMPILE AND PREPARE STATISTICAL DATA, CORRESPONDENCE WITH OTHER CITY AGENCIES, INVESTIGATING AND RESOLVING COMPLAINTS AND EFFECTIVE PUBLIC RELATIONS.  	SUPERVISE THE STAFF HANDLING THE HIRING NOTIFICATIONS OF CANDIDATES.  REVIEW CANDIDATES PAPERWORK PRIOR TO PLACING ON PAYROLL. 	MONITOR THE ANNOTATION OF CIVIL SERVICE CERTIFICATIONS AND ENSURE THE PROMPT RETURN OF CERTIFICATIONS TO DCAS. 	ENSURE THAT APPRPOPRIATE NOTIFICATIONS ARE SENT TO CANDIDATES THAT WILL BE REMOVED FROM THE CERTIFICATION.  .       PERFORM RELATED DUTIES, AS DIRECTED.</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</si>
  <si>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reports.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</si>
  <si>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looking for a Project Manager to support the data processing functions and operations of systems that provide operational, analytical and managerial support functions to DOI‚„s enterprise infrastructure. The right candidate will be responsible managing the portfolio of application solutions comprising of diverse technology components.  Create and manage project, risk mitigation, and communications plans; oversee resource requirements, project related cost and other project management related documentation.  Ensure that industry and DOI information technology standards and best practices are being followed. Coordinate the scheduling and transition of all software and database objects from design to test and test to production.  ***Please note in order to be considered for this position, you must hold a Permanent Civil Service Title for Computer Associate Technician.***</t>
  </si>
  <si>
    <t>‚	Create website layout/user interface by using standard HTML/CSS practices	Gather and refine specifications and requirements based on technical needs	Be responsible for maintaining, expanding, and scaling our site	5+ years of Web Development related experience.	Familiarity with at least one of the following programming languages: PHP, ASP.NET,      JavaScript or Ruby on Rails	Deliverables.	Ability to work and thrive in a fast-paced environment, learn rapidly and master diverse web technologies and techniques	Designing webpage layout     	Familiarity with Livestream platform	Knowledge of Podcasting technology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</si>
  <si>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seeks to hire a District Supervisor, Water and Sewer System, for the Field Operations Division, located throughout the five boroughs of New York City. This division has the overall responsibility for maintaining and operating the water distribution and sewer collection systems. Included in the division‚„s activities are responding to customer complaints, repairing pipe, valves, hydrants, catch basins and street hardware, performing leak surveys, responding to emergencies such as fires, and operating an inventory control function which serves the bureau, private plumbers and DDC contracts. The division also conducts a sewer inspection and analysis operation and manages an in-house emergency reconstruction operation which oversees contracted repairs to the water and sewer system. It should be noted that New York City experiences roughly 600 water main breaks per year. Most of these affect very limited areas and are barely noticed before they are repaired by BWSO.  The selected candidate will, under general supervision, have the responsibility to supervise a repair and maintenance facility within the Division of Field Operations of the Bureau of Water &amp; Sewer Operations.  This entails supervising work crews and their supervisors in the construction, maintenance or repair of a water supply distribution systems, and/or the sewage and drainage collection systems, including related appurtenances, equipment and structures.  In addition to supervising field crews, the selected candidate will be responsible for facility management and a clerical support   Schedules work and equipment, estimates material and labor requirements; Schedules crew shifts and manning; Arranges leave and work schedules; Supervises the requisition of materials, supplies and equipment; Arranges for repair, maintenance, and replacement of assigned equipment;  Supervises the investigation of and investigates complaints relating to water supply, sewage and drainage systems; Maintains records of Department related activities in the district or assigned area and prepares reports; Surveys and reports on water supply, sewer or drainage system-related damage and testifies in court or in administrative actions related thereto.  Enforces applicable rules, regulations and procedures; Enforces the Administrative Code and other appropriate laws, codes, rules and regulations as they apply to Department functions and responsibilities.  License Requirements  1) Obtain within one (1) year of employment and maintain a NYSDOH Class D water distribution operator license.  2) Obtain within one (1) year of employment and maintain all required Certificates of Fitness issued by the New York City Fire Department which are necessary to perform required tasks</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</si>
  <si>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be responsible for supervising a team of digital forensic investigators who support a range of confidential investigations related to allegations of fraud and/or misconduct by conducting authorized and/or court-ordered computer searches and seizures. This includes reviewing and analyzing digital evidence and other electronic devices such as laptops, desktop computers, servers, mobile devices, tablets and CCTV systems for the Digital Forensic Unit. Also, the candidate is responsible for establishing and preserving the chain of custody of digital evidence, logging and securing property, assisting with computer related search warrants, and participating with a team of investigators and/or consultants to complete investigation activity. The supervisor must be skilled at managing multiple complex investigations simultaneously and interfacing with a wide range of staff.</t>
  </si>
  <si>
    <t>1. Bachelor‚„s degree, preferably in Forensic Computing, Computer Science or Computer Security 2. At least two to three (2-3) years‚„ of supervisory experience in a digital forensics field  3. CCE, CFCE, or EnCE Certifications 4. Thorough knowledge of Digital Forensic Industry standards, chain of custody procedures,        forensic methodologies, best practices and evidence handling  5. Proficiency with most commonly used forensic toolsets, such as EnCase, FTK Suite, Cellebrite,     XRY Complete, and Open Source Tools 6. Strong communication skills and ability to testify to findings in Grand Jury and trial proceedings 7. Two years experience conducting forensic acquisitions and examinations of digital media,     including, but not limited to: hard drives, external drives, mobile devices, and CCTV     surveillance systems 8. Two years (2) experience conducting incident response investigations 9. CEH, CPT or GCFA Certifications</t>
  </si>
  <si>
    <t xml:space="preserve">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will lead coordinated, ground up neighborhood planning studies and advance regulatory changes‚€including mandatory inclusionary housing in newly rezoned areas‚€to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‚€œ cultivating intellectual inspiration, professional development and creativity. Visit our website at www.nyc.gov/planning to access the full listing of job opportunities and to learn more about our great agency.  THE DIVISION The Environmental Assessment and Review Division is responsible for preparing and reviewing City Environmental Quality Review (CEQR) applications for the City Planning Commission. The division also coordinates the review of CEQR applications between DCP and other government agencies and conducts intra-agency CEQR reviews, including the review and preparation of draft and final Environmental Impact Statements. In addition, the division prepares final CEQR determinations, letters and memos; and provides technical assistance in the preparation and submission of applications.   THE ROLE The Division is seeking a senior project manager who will be responsible for the preparation and review of CEQR applications.  RESPONSIBILITIES Under direction and general guidance of the Director and Deputy Director, with latitude for independent initiative and judgment, the Senior Project Manager will perform difficult planning work including ‚€œ but not limited to ‚€œ the following tasks:  Interface with the Director and Deputy Director for guidance on division policies and procedures, project schedules, and deadlines Review City Environmental Quality Review (CEQR) applications, including Environmental Impact Statements, to determine adherence to CEQR policy, technical standards, and other planning considerations Prepare City Environmental Quality Review (CEQR) applications and analyses, including Environmental Impact Statements Work closely with EARD staff and applicants to provide technical assistance in the preparation and submission of applications to the Department Supervise interns and other staff as needed in the preparation and review of environmental review materials. Coordinate the review of applications by DCP and other governmental agencies Coordinate inter- and intra-agency technical reviews, review and analyze CEQR applications, and write final CEQR determinations, letters and memos Coordinate the review and preparation of draft and final Environmental Impact Statements </t>
  </si>
  <si>
    <t>PREFERRED SKILLS: Ability to work effectively with local agencies and organizations, elected officials, community and civic groups, and the development community Excellent interpersonal, research, analytical and organizational skills Excellent writing, editing, and oral communication skills Computer skills including MS Office or other equivalent software, and familiarity with MS Windows environment Familiarity with environmental review regulations, the 2014 CEQR Technical Manual and the New York City Zoning Resolution Knowledge of Geographic Information Systems software; Adobe Creative Suite or equivalent graphic design software Proof of having taken the City Planner Exam No. 6067 ‚€œ Education &amp; Experience Test Paper</t>
  </si>
  <si>
    <t>TO APPLY:  ALL APPLICATIONS MUST BE SUBMITTED THROUGH THE NYC JOBS WEBSITE Click on ‚Å“Apply Now‚ at the bottom of the posting  Only applicants under consideration will be contacted.  Appointments are subject to Office of Management and Budget (OMB) approval.  Authorization to work in the United States is required for this position.  THE DEPARTMENT OF CITY PLANNING IS AN EQUAL OPPORTUNITY EMPLOYER AND A COPY OF THE EQUAL OPPORTUNITY PROGRAMS IS AVAILABLE IN THE HUMAN CAPITAL DIVISION. THE DEPARTMENT MAKES AVAILABLE ACCOMMODATIONS FOR DISABLED APPLICANTS.</t>
  </si>
  <si>
    <t>‚  Comprehensive knowledge of budget functions in FMS/2 and FMS/3.  Over 5 years of related professional experience/over 2 years of Supervisory experience.  Expert knowledge of budgeting and accounting methodology.  High degree of proficiency in Excel, Word, PowerPoint.  Must be detail-oriented, accurate, and possess good interpretive skills.  Demonstrates initiative, good verbal skills, and the ability to tailor a presentation to its intended      audience.  Must be responsive, possess effective people skills, and the ability to work with employees at all    levels throughout the agency.</t>
  </si>
  <si>
    <t>Under direction, with wide latitude for independent judgment and decision making, engages in detailed and complex legal work having significant financial, procedural or policy consequences, including the following:  Drafting, reviewing and revising procurement and contract documents to implement the City‚„s program to handle the City‚„s residential and institutional waste stream, including long-term export contracts and expanded recycling and composting initiatives and advising on the implementation and administration of these contracts;  Drafting, reviewing, revising, and approving procurement and contract documents for construction and/or repair projects;  Drafting, reviewing and advising on other procurements (both RFP‚„s and bids) initiated by the Department, including the contracts for Landfill Engineering, Bureau of Motor Equipment, Bureau of Information Technology and Solid Waste Management;  Analyzing and preparing legal opinions on contract and procurement issues, including innovative procurement methods, demonstration projects and emergency contracts;  Assisting the various bureaus in the Department of Sanitation to prepare and manage their service contracts, including recycling, derelict vehicles operations and snow removal matters;  Serving as a liaison with the City Law Department and other City oversight offices regarding contract approval and contract litigation issues;  Drafting responsiveness and responsibility memoranda and appeals regarding Department contractors; and  Advising other bureaus regarding contract interpretation, contractor disputes and claims, litigation management and drafting responses to Contractor protests and appeals.</t>
  </si>
  <si>
    <t>‚	Prefer candidate with excellent writing skills and broad experience in contract drafting	working knowledge of City Procurement Policy Board Rules and City contract procedures; 	familiarity with environmental issues that relate to solid waste management.</t>
  </si>
  <si>
    <t>Civil Service Title:  Supervisor of Motor Transport 			 Level:  I  Title Code No: 91279  					 Salary:  $46,420 New Hire                $52,455 Incumbent Office Title:  Supervisor of Motor Transport				 Work Location: Citywide Division/Work Unit:  Forensic Operations/Logistics, Transportation &amp; Fleet Operations  Number of Positions: 1 Hours/Shift:  Forty hours over a seven day period; may work evenings and a weekends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Supervisor of Motor Transport is responsible for maintaining equipment, systems and capabilities. The Supervisor of Motor Transport oversees motor vehicle transportation, supervisors and operators, while also participating in day to day motor vehicle operations. The selected candidate will be responsible for initiating requisitions, ensuring the receiving and maintaining the status of automotive servicing equipment, tolls passes and other fleet related material. The position has an administrative function related to the supervision of the Motor Transport division and also includes assisting the OCME Special Operations Logistics department in disaster training and management procedures and other practical work components such as participating in OCME fleet operations. Lastly, this staff manages the property records in the Citywide GTS system to maintain compliance with State and Federal Grant Guidance. The Supervisor of Motor Transport will be responsible for a wide range of activities, including, but not limited to, the following:  Assigns, trains, and supervises Motor Vehicle operator Supervisors‚„ and Operators. Monitors the utilization of motor vehicles in order to initiate and maintain efficient scheduling of vehicle usage for pick-up and dispatching of OCME personnel and equipment. Coordinates all documentation regarding Logistics, Transportation and Fleet Operations Administers appropriate programs related to inspection, safety and safe driving, and proper vehicle and materials handling. Investigates motor vehicle accidents and accidents to personnel, preparing accident reports and follow up documentation related to maintenance and mechanical issue response. Keeps all equipment, tools and vehicles clean, functioning, and safeguarded in appropriate locations and ready for immediate deployment. Responsible to research and design specifications for new equipment and process paperwork throughout the entire procurement process.  Maintains all motor transport vehicles and equipment to include overseeing contractors and vendors performing services on vehicles and equipment.   Maintains ETS / GTS equipment tracking software to manage and maintain motor transport inventory. Provides logistic support for forensic-disaster response equipment during disaster response and training, and maintains competence in operation of all agency vehicles and machines. Is available for 24/7 emergency response to incidents involving, or with the potential for, mass fatalities. Maintains supply chain and assist with deployment of assets during an emergency. Other duties as assigned.</t>
  </si>
  <si>
    <t>PREFERRED SKILLS  1. CDL license preferred Class A.  2. Hazmat Knowledgeable.   3. Must possess a valid NYS Driver‚„s license and have ability to drive in all weather and traffic conditions.  SPECIAL NOTE  1. Selected candidates will be required to provide a DNA sample by swabbing. 2. This position has been identified as ‚Å“essential.‚ During emergency events, ‚Å“essential‚ positions may require 24-hour availability.</t>
  </si>
  <si>
    <t>The preferred candidate should possess the following: Bachelor‚„s degree in a related field; 4+ years of proven experience in an information technology project management role in a large technology or contact center environment; strong knowledge of project management principles and best practices; demonstrated experience working with technical and non-technical teams; ability to coordinate multiple tasks simultaneously; excellent organization and facilitation skills with strong attention to detail; strong customer and quality focus; strong written and oral communication skills; excellent time management skills; strong quantitative and reporting skills; proficiency with advanced functions of Microsoft Word, Access, Excel, Visio, PowerPoint, and Project programs; advanced knowledge of business intelligence tools and analytics programs; knowledge of contact center applications including IVR and NLU technologies; knowledge of online tools and social media technologies; knowledge of content management systems; knowledge of Remedy and SharePoint; knowledge of database management systems; strong technical research and documentation skills; and ability to excel in a collaborative and fast paced environment.</t>
  </si>
  <si>
    <t>The New York City Department of Health and Mental Hygiene (DOHMH), a recognized leader and innovator in public health and mental hygiene services nationally and internationally, seeks a dynamic Budget Office Assistant/College Aide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   Assist with basic financial analysis.   --   Perform data entry in City and Agency accounting systems;.  --   Prepare reports and other ad-hoc requests.</t>
  </si>
  <si>
    <t>-5-7 years of supervisory experience and strong organizational, leadership and management abilities  -2-4 years‚„ experience engaging multiple, diverse, high-level stakeholders around a shared purpose/vision with ability to build trust and consensus, problem solve, and negotiate and make decisions when necessary   -Excellent interpersonal skills and skills in networking and relationship building and management.   Excellent oral, presentation and organizational skills  -Knowledge of mental and behavioral health, NYC‚„s behavioral health service delivery landscape and the Medicaid system preferred   -Ability to work effectively with culturally diverse staff and populations  -Ability to meet tight deadlines and work in a fast paced environment  -Strong writing and editing skills.</t>
  </si>
  <si>
    <t>Richmond County District Attorney (RCDA) is seeking an experienced individual to serve as the Executive Assistant to the District Attorney. The selected candidate will perform a wide-range of administrative functions requiring the highest levels of accountability and confidentiality.  The primary responsibilities of the position include but are not limited to:	Plan and maintain an accurate calendar of meetings and other commitments for the District Attorney. Prepare detailed meeting itineraries/logistics, including important phone numbers, locations, and contact names.	Handle dictation. Draft correspondence and process all filing of documents for District Attorney. Handle all incoming and outgoing faxes and mail. 	Prepare papers and notify County Clerk‚„s Office for the swearing in of new Assistant District Attorneys (ADAs), prepare and send out papers for Mayor‚„s Advisory Committee on the Judiciary.	Monitor the District Attorney‚„s incoming telephone calls, takes messages, and returns calls as requested.	Perform other duties as assigned by the District Attorney, Legal Support Staff Supervisor or Executive Staff.</t>
  </si>
  <si>
    <t>‚	A baccalaureate degree from an accredited college and two years of experience in government or other office work in a related area. 	Demonstrated writing skills. 	Exceptional time management skills with attention to detail and ability to prioritize.  	Proficiency in Microsoft Office Suite (Word, Excel, and PowerPoint).	Strong work ethic, attention to detail, and ability to complete tasks in a timely fashion with limited supervision</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</si>
  <si>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‚€œpre-sentence investigations, intake and probation supervision. In summary, DOP ensures that people who enter our system are supervised according to their risk level and receive the support and services they need to abide by the law and be an asset to their communities.  The incumbent will be assigned to a specialized unit, which has responsibility for conducting assessment interviews with court involved/placement bound youth and their families.  The information obtained from the interviews, the Court, Probation Department and other documents will be utilized to determine the appropriate match of youth and ATP program within the DOP menu of options.  Under the general direction of the Alternative to Placement Assessment Coordinator, the ATP Assessor will be responsible for using all the gathered information to write a clear and concise report to the court for consideration.   Duties will include but are not limited to: Assess and identify court involved youth to determine appropriate matching for DOP ATP programming. Field Work to include, but not limited to, interviewing youth in detention centers and families within their homes or an assigned Family Court location. Testify in court regarding written reports which determined appropriateness of DOP ATP program. Respond to Family Court orders to explore placement interventions for adjudicated youth Work collaboratively with other ATP programs‚„ assessment units Maintain appropriate and organized records/ documentation in case folder Keep monthly statistics as required Serve as an alternate for other assessors in the unit   ATP Assessors will be required to travel to detention facilities, Family Court sites as well as the homes of potential clients throughout the boroughs; Travel via public transportation is a requirement.  As Probation Officer Trainees, incumbents may also be required to conduct court ordered investigations of criminal offenses, supervise probationers, prepare maintain case records, operate a motor vehicle, may be required to carry a firearm for certain assignments.</t>
  </si>
  <si>
    <t>‚ A Master‚„s Degree in Social Work form an accredited school of Social Work A minimum of 2 years‚„ experience working with high risk adolescent populations, preferably within the juvenile   criminal justice system and/or engaging these youth and their families. Ability to work independently and in a team environment Willingness and ability to work with a culturally diverse population Ability to gather and construct detailed/well written documents Excellent oral communication skills (Bilingual/Spanish speaking a plus.)</t>
  </si>
  <si>
    <t>TO APPLY, PLEASE SUBMIT RESUME AND COVER LETTER TO:   External Applicants: https://a127-jobs.nyc.gov/  Internal Applicants: Employee Self Service (ESS)   SUBMISSION OF APPLICATION IS NOT A GUARANTEE THAT YOU WILL RECEIVE AN INTERVIEW  REASONABLE ACCOMMODATION AVAILABLE UPON REQUEST‚</t>
  </si>
  <si>
    <t>‚  IT related coursework.</t>
  </si>
  <si>
    <t>Join an historic effort to document the long-term health impact of exposure to the September 11, 2001 World Trade Center terrorist attacks in New York City. The World Trade Center Health Registry (WTCHR) tracks  the physical and mental health of over 71,000 rescue/recovery workers and community members  exposed to the 9/11 attacks. Based in the Division of Epidemiology in a renowned and dynamic health department, the Registry‚„s research informs 9/11-related  healthcare and treatment referral outreach.  The WTCHR‚„s Research and Survey Unit seeks a high level research scientist with outstanding scientific and project management skills and experience in epidemiological research.   The Unit‚„s multi-disciplinary scientists lead and participate in WTC disaster related research on a range of physical and mental health outcomes among children, adolescents and adults including chronic and respiratory diseases, PTSD, depression and anxiety, functional impairment, and psychosocial implications of long term disaster health effects, and unmet health care needs,  as well as, methodological studies. The Unit also has responsibility for designing periodic follow-up surveys, management of  quality control of research output prior to publication, and recruitment for external projects among other activities.  DUTIES WILL INCLUDE BUT NOT BE LIMITED TO:   Working in a highly regarded  and collaborative environment, the successful candidate will:  -	Lead scientific studies in such areas as mental and physical health effects by exposure to the 9/11 disaster among adult, adolescent/young adult  or child community survivors and/or rescue/recovery workers;  long term functional impairments among persons exposed to  the WTC disaster, and studies of emerging conditions and other special projects.  -	Supervise at least one City Research Scientist  analyzing data, preparing manuscripts  and presentations, and conducting quality assurance of Registry scientific output.  -	Serve as project manager/PI on nested  studies with responsibility for  protocol development, IRB submissions, coordination and oversight of sampling, recruitment, data collection, analysis and reporting of findings.  -	Assist the Research Director in tracking and quality control of scientific outputs.  -	Participate in the design of WTCHR surveys and nested studies, including questionnaire development.  -	Provide mentorship and guidance to less experienced analysts and scientists related to  data analysis, manuscript writing, and review and revision of WTCHR dissemination products.  -	Maintain confidentiality of identifiable data.  -	Perform quality assurance of other analysts‚„ work.</t>
  </si>
  <si>
    <t>-	Oversee complex demographic and  epidemiological analysis of  longitudinal data  -	Proficient in statistical methods for analyzing longitudinal data  including mediation and moderation  and use of hierarchical models  -	Proficiency in data analysis using SAS and/or ‚Å“R‚  -	Strong organizational skills for  successful  implementation of  qualitative and quantitative  research studies  -	Experience in organizing work teams and directly supervising research scientists  -	Track record of publications in peer-review journals, including epidemiological research    -	Ability to work collaboratively on research manuscripts  -	Strong written and verbal communication skills  -	Proficiency in WORD, Excel and PowerPoint.</t>
  </si>
  <si>
    <t>The Mayor‚„s Office of Media and Entertainment is comprised of two divisions: the Office of Film, Theatre, and Broadcasting, and NYC Media. The Office of Film, Theatre and Broadcasting serves as a one-stop shop for the entertainment industry and promotes New York City as a thriving center of creativity, issuing permits for productions filming on public property, and facilitating production throughout the five boroughs. NYC Media is the City‚„s official broadcast network and media production group, with programming that informs, educates, and entertains New Yorkers about the City's diverse people, neighborhoods, services, attractions, and activities.   The successful candidate will serve as a Broadcast Camera and Lighting Operator, reporting to the Supervisor of the Electronic Field Production Department. Responsibilities will include: Operation of video cameras, lighting, and audio equipment on projects as assigned; provide technical set up of field and studio production events; provide technical input for the visual design of productions; oversee cable and integration of new production and broadcast systems; design and document production and technical workflows; oversee the assembly, check-in and check-out of field production equipment; and handle special projects and initiatives as assigned.</t>
  </si>
  <si>
    <t>The successful candidate should possess the following: A bachelor‚„s degree and 5+ years‚„ experience in the broadcast production and post production environment as a television camera operator with expertise in lighting equipment; ability to clearly communicate to engineers, photographers, and producers and work in a team environment; knowledge of Microsoft Office Suite software, particularly Word, Excel and Visio; work knowledge of HD video switchers, Blackmagic VideoHub routers, Live-U Portable Uplink, and teleprompters; strong familiarity with Sony EX1, EX3, PDW-335, PDW 700 HD, robotic video cameras as well as Canon 5D Mark III and Canon C100 HD Cinema cameras; ability to lift up to 50 lbs.</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</si>
  <si>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 ALL CANDIDATES MUST POSSESS A VALID NEW YORK STATE LICENSE AS A REGISTERED NURSE AND THIS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</si>
  <si>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**Certain medical and physical requirements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</si>
  <si>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Good organizational and communication skills	Ability to work independently and within groups	Strong computer skills including experience with Word, Access, Outlook,  and Excel 	History of volunteerism, such as service in the AmeriCorps or Peace Corps, is viewed favorably</t>
  </si>
  <si>
    <t>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will lead coordinated, ground up neighborhood planning studies and advance regulatory changes ‚€œ including mandatory inclusionary housing in newly rezoned areas ‚€œ 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cultivating intellectual inspiration, professional development and creativity.  Visit our website at www.nyc.gov/planning to access the full listing of job opportunities and to learn more about our great agency.    THE DIVISION The Brooklyn Office offers a dynamic work environment and is responsible for advancing components of the City‚„s affordable housing and industrial policy plans, developing borough-wide and local area plans, reviewing and processing ULURP applications, providing technical assistance on land use and zoning matters to the City Planning Commission, Community Boards, and the public at-large. The Brooklyn Office is seeking a candidate with a high level of professional achievement and enthusiasm as Deputy Director of the Office to assist the Director in developing the Office work program, coordinating planning activities and monitoring land use applications in the borough.    THE ROLE The Office seeks a planning professional to assist the Office Director to manage a team of planning and urban design professionals with a wide variety of projects and studies, oversee comprehensive planning efforts, and track the Office‚„s numerous land use applications. With great latitude for exercising independent judgment, the Deputy Director will: 	Assist the Director in developing and implementing the Office work program, including recommending and formulating planning studies	In consultation with the Director and Team Leaders develop work programs, establish priorities and deadlines, and manage work assignments	Monitor and assess the status of Office projects and plans to assure adherence to the Office‚„s work program	Assist in assigning projects and delegating responsibilities and tasks to Office staff	Assist in evaluating staff performance and help provide training, guidance, information and instruction for staff development	Manage Department initiatives, and ULURP and other land use applications, and contribute to planning and urban design studies, and coordinate this work with other divisions of the Department, other city agencies, community boards, elected officials and the public	Supervise the work of team leaders and other planners in the implementation of studies and rep</t>
  </si>
  <si>
    <t>PREFERRED SKILLS: 	Substantial knowledge of the work of the Department, the Zoning Resolution and the City‚„s land use and environmental review procedures	Broad knowledge of operation, policies and practices of governmental agencies	Knowledge of Brooklyn‚„s land use, development issues, planning theory, and practice	Demonstrated efficacy in presenting to and briefing the Department Director, Executive Director, land use applicants, community groups and elected officials	Demonstrated ability to negotiate sensitive and complex technical planning issues with other agencies, developers, community groups and elected officials	Ability to apply independent judgment in complex technical planning  matters	Demonstrated ability to design, develop and implement a work program and to initiate and complete specific tasks in a timely fashion and with a minimum of direct supervision	Excellent organizational skills, especially the ability to work well with others in a multi-disciplined forum and to resolve issues through consensus building, and	Strong written communication and verbal presentation skills</t>
  </si>
  <si>
    <t>TO APPLY:  ALL APPLICATIONS MUST BE SUBMITTED THROUGH THE NYC JOBS WEBSITE  Click on ‚Å“Apply Now‚ at the bottom of the posting  Only applicants under consideration will be contacted.  Appointments are subject to Office of Management and Budget (OMB) approval.  Authorization to work in the United States is required for this position.  THE DEPARTMENT OF CITY PLANNING IS AN EQUAL OPPORTUNITY EMPLOYER AND A COPY OF THE EQUAL OPPORTUNITY PROGRAMS IS AVAILABLE IN THE HUMAN CAPITAL DIVISION. THE DEPARTMENT MAKES AVAILABLE ACCOMMODATIONS FOR DISABLED APPLICANTS.</t>
  </si>
  <si>
    <t>HPD‚„s Division of Special Needs Housing (DSNH) is part of the Office of Development which oversees implementation of the Housing New York plan to produce 200,000 units of affordable housing in New York City. DSNH, in collaboration with other government partners, will create approximately 1,000 units of housing each year for persons and families with special needs. DSNH administers two loan programs: 1) the Supportive Housing Loan Program which funds the capital development of permanent housing with on-site supportive services for formerly homeless individuals and families with special needs, and 2) the Senior Affordable Rental Apartments (SARA) program, which provides financing for projects that will house seniors with low incomes.   DSNH seeks a Project Manager who will oversee housing development activities from the earliest stages of predevelopment through construction completion and rent-up, and will work closely with the Director of Development, other project managers and HPD staff to produce new and renovated housing for homeless, disabled single adults and families.   Key Responsibilities  The Project Manager's duties will involve managing development project activities for multiple supportive and senior housing projects, including:   Serving as the primary point of contact for project sponsors, consultants, government agencies and other departments internal to HPD;   Negotiating deal structure, funding commitments and other project requirements on behalf of HPD;   Reviewing project proformas and performing other loan underwriting activities as needed;  Assisting sponsors in preparing applications for additional capital and operating funds including tax credits, rental assistance and service funding;   Working with architects, sponsors and HPD design review staff to ensure high-quality, sustainable cost-efficient design;  Reviewing and coordinating submissions of required CEQR, NEPA and other environmental review reports;  Coordinating submissions of ULURP applications for UDAAP and disposition of City-owned property;   Working with HPD s legal department to collect and prepare loan closing documentation;   Coordinating construction loan and syndication closings;   Tracking construction status of projects post-closing and assisting in resolution of construction disputes;   Coordinating processing of construction requisitions and change orders;  Reporting on status of projects in predevelopment, construction and operation.   In addition to the tasks described above, the individual hired will be expected to take on additional tasks as time allows which may include tracking workflow across the Division, participating in the development of RFPs, assisting the team directors and others with time-sensitive research and report production and additional administrative activities as required.</t>
  </si>
  <si>
    <t>IT ‚€œ Sr. Quality Assurance Specialist</t>
  </si>
  <si>
    <t>1.	Experience in an accredited forensic toxicology laboratory. 2.	Eligible for certification by the American Board of Forensic Toxicology  3.	Baccalaureate/Master‚„s of Science degree from an accredited college with specialization in toxicology, analytical chemistry or pharmacology.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</si>
  <si>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DEP‚„s Bureau of Engineering Design &amp; Construction (BEDC) currently has $10B of active construction contracts and another $3B of planning and design contracts under the responsibility and management of the bureau. The projects BEDC implements allow DEP to continue to operate and maintain an exemplary water supply system.  BEDC‚„s Wastewater Capital Program (WWCP) staff oversee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BEDC‚„s project delivery and construction management procedures, with an emphasis on environmental health and safety, scope, schedule, budget, and client service.   WWCP‚„s North division includes capital project delivery for the North River Wastewater Treatment Plant (WWTP), Red Hook WWTP, Owl‚„s Head WWTP, Port Richmond WWTP, and Oakwood Beach WWTP. Facility wide programs include the delivery of the projects included in DEP‚„s Total Residual Chlorine Reduction Program at all WWTPs. Some major projects in the WWCP North division include the North River WWTP Cogeneration and Electrification Program, Electrical Power Distribution Upgrade projects at North River and Port Richmond WWTPs, Tank Upgrade Program to upgrade the treatment tanks at the North River, Red Hook, Port Richmond, and Owl‚„s Head WWTPs, and Structural Improvements of the North River WWTP.  The Bureau of Engineering Design &amp; Construction seeks to hire an Associate Project Manager III/Accountable Manager for the WWCP, located in LeFrak City, Queens, NY.    Through a staff of project managers, inspectors and/or other technical/administrative staff, the Accountable Manager (AM) directs the oversight of the design and construction of projects for a program that will allow the DEP to meet its wastewater treatment requirements into the future. The AM will be responsible for the achievement of project goals and milestones, ensuring that all prepared schedules, reports, and work products conform to the scope of work. Also, the AM undertakes the preparation, negotiation, and processing of appropriate modifications to Consultant Contract scope, cost, and schedule for successful project completion.  S/he will provide a day-to-day guidance and oversight of subordinates‚„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is responsible for the implementation of all project delivery procedures and coordination with all bureau sup</t>
  </si>
  <si>
    <t>‚ Strong engineering, interpersonal, communication, and computer skills with a working knowledge of MS Office software, CAD software, and Project Scheduling Software. Knowledge of environmental engineering operations and processes for wastewater treatment facilities. Knowledge of design and construction industry standards and practices as well as a strong ability to work on a broad multidisciplinary base with various fields and trades as well as the ability to concurrently handle multiple related and non-related tasks. Proficiency in written and oral communication skills and have experience in writing and reviewing contract specifications for major public works projects. Ability to effectively communicate and conduct business with engineers, inspectors, consultants, contractors, vendors, other agencies, and the public. A valid New York State License as a Professional Engineer. A valid Driver‚„s License.</t>
  </si>
  <si>
    <t>**OPEN TO PERMANENT ADMINISTRATIVE STAFF ANALYSTS ONLY. YOU MUST CLEARLY STATE YOUR CIVIL SERVICE TITLE ON YOUR RESUME OR COVER LETTER. ALL OTHER CANDIDATES WILL NOT BE CONSIDERED.  The Office of School Health (OSH) is a joint program of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in school settings for 100 years and serves as advocates for the health and well-being of the children and adolescents throughout New York City.   DUTIES WILL INCLUDE BUT NOT BE LIMITED TO:   Under the general direction of the CATCH Program Director, and with varying degrees of latitude for independent initiative, judgment and decision, the Administrative Staff Analyst will manage various responsibilities for the Adolescent Health Unit's CATCH program, including:  ƒ€š‚ Providing administrative support to senior CATCH leadership with administrative functions including periodic notifications to CATCH nursing staff regarding updated student opt-out lists  Compiling lists from staff management reports for prospective CATCH sites with needed sorts, updates as directed by the Program Director.   The CATCH Administrative Coordinator:  --Maintain CATCH grant contract files, with copies of subcontracts, invoices and OTPS expenses.   --Oversee the procurement of program materials via print jobs and purchases through OSH or the Fund for Public Health New York (FPHNY).   --Manage AHU personnel access to group faxes, shared inboxes and shared calendars, Access job applicants' resumes through eHire.   --Manage Pharmacy and medication orders for CATCH sites citywide. This includes; receiving all weekly medication stock reports and requests presented by nurses from sites, assessing current stock against amounts requested, upcoming MD dates, communicating with nurses over any discrepancies, and adjusting orders if necessary.   --Utilize idwhere to place and manage medication orders, notify nurses and supervisory staff about orders and potential delivery times; track pharmacy orders for sites, and generally serve as primary point of contact with the city's pharmacy provider agency on all medication and CATCH site-related matters.   --Organize all CATCH-related event logistics, which include managing training delivery logistics (catering, space procurement, equipment etc.), communicating with staff regarding trainings (invites, RSVPs, etc.), preparing training and workshop materials (copies, folders, evaluation handouts, etc.), and troubleshooting as needed at events.   --Coordinate ordering process for all CATCH site-related materials; including furniture, computer and other material orders (log books, file folders and hanging file folders, etc.) for new and existing sites, and respond to nurses' requests for electronic forms.   --Communicate with OSH Operations Unit on site furniture order and delivery status.   --Assist with special projects as needed, related to existing site visits and new site implementation.   --Create school-specific forms, including Encounter Date Collection Form, Weekly Stock Report, and Medication labels.  --Liaise with city pharmacy to add new sites to idWhere for medication orders, and create address labels for opt-out letter mailing.</t>
  </si>
  <si>
    <t>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Effective April 1, 2014, under New York City‚„s Earned Sick Time Act, most employers in New York City will be required to give their employees sick leave. DCA is charged with enforcement of this law.  In addition, DCA has been tasked with creating an Office of Labor Policy &amp; Standards (‚Å“OLPS‚). The OLPS will include the existing Paid Sick Leave and Commuter Benefits units, which educate employees and employers about NYC‚„s sick leave and transit benefits laws; work with stakeholders throughout the City to ensure compliance; investigate complaints filed by employees; develop systematic reviews of businesses to ensure that businesses comply with the laws and prosecute businesses that do not comply with the laws. OLPS would also state and make recommendations for worker education, safety and protection; educate employers on labor laws; create public education campaigns regarding worker rights; and collect and analyze labor statistics. OLPS will also have oversight of the Grocery Workers Retention Act, among other things.   As part of DCA‚„s External Affairs Division, the Press Secretary serves, at times, as a spokesperson for the Agency and implements media strategy. She/he is responsible for day-to-day press operations, maintaining a comprehensive media list, and strategizing new ways to educate New Yorkers about DCA initiatives. On a daily basis, the Press Secretary is called upon to quote Agency policy on a wide array of Agency activities and to stay abreast of emerging issues that may require Agency action. The Press Secretary works closely with the Deputy Commissioner of External Affairs and the Associate Commissioner of Communications and Marketing.   Specific duties will include, but are not limited to:	Develop and implement press strategy.	Generate press coverage, including pitching to targeted outlets, and coordinating press conferences and response to incoming press inquiries.	Draft press releases, statements, advisories, briefings, blog posts, and speeches.	Attend events for media coverage.	Prepare spokespeople and staff for interviews with media outlets to ensure accuracy of information and delivery of key messages.	Coordination of press with elected officials.</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</si>
  <si>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Under the direct supervision of the Deputy Director and Director of Audit, the candidate will perform the following: Conduct detailed fiscal/operational audit reviews of programs and activities by analyzing audit reports. Conduct contract monitoring to determine vendor and consultant compliance, while providing technical assistance as needed. Conduct field visits to monitor implementation of corrective action plans and update management of agency‚„s status. Evaluate systems of internal control of management and operations for effectiveness and efficiency. Examines books of accounts and related records to determine compliance with prescribed methods and procedures for proper accounting and maintenance of records and the adequacy of controls for safeguarding organization assets and make recommendations to improve such services. Perform audits to determine compliance with DYCD contract requirements, Comptrollers Directives and rules and regulations of other oversight agencies. Review audit reports prepared by independent auditors to determine that reports are prepared in accordance with Generally Accepted Accounting Principles. Verify correctness of expenditures to determine instances of misappropriation and possible fraud. Prepare reports summarizing audit findings and requesting corrective action plans. Please note that this position requires extensive travel throughout the five boroughs of New York City.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</si>
  <si>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implements allow DEP as a whole to continue to operate and maintain an exemplary water supply system. The Human Resources &amp; Support (HR&amp;S) division is composed of three sections which include Personnel Services, Administrative Special Projects and Budget &amp; Office Services. Each section is responsible for promoting professional development and providing exceptional budgetary and administrative customer service to BEDC employees.  The Bureau of Engineering Design &amp; Construction seeks to hire a College Aide for the Human Resources &amp; Support division, located in our LeFrak City Office in Queens, NY. The College Aide under supervision, will provide administrative and clerical support. S/he will assist the HR Coordinators with postings, candidate selection documents and the interview process. In addition, s/he will perform work on a computer and typewriter such as incidental typing and word processing, and use other automated office equipment. The College aide will make copies, receive and process telephone calls and faxes, which also includes, transferring phone calls and taking messages. S/he will also perform clerical duties relating to employees‚„ personnel actions, division directives, as well as filing and maintain records, and coordinating meetings as requested.</t>
  </si>
  <si>
    <t>The New York City Department of Small Business Services is seeking a Chief Technology Officer (CTO). The CTO is tasked with the overall management of the SBS IT division, with focus in the following areas:  Define, implement and manage the SBS IT strategy Optimize the IT architecture and the delivery of technology applicationsManage the relationships with business stakeholdersManage IT staff and budget Partner with and assist the CIO in managing day-to-day IT operations to improve  infrastructure costs, performance and end user satisfaction  ________________________________________  JOB RESPONSIBILITIES IT Strategy Align IT initiatives to agency's strategic and tactical objectives. Define, implement and manage efficient processes, methodologies and performance metrics to maximize the value that IT delivers to the agency. Define and implement the IT portfolio model and supporting processes. Provide thought leadership and manage all decisions and strategic processes that support architecture, design, functionality, scope and long term planning.  IT Architecture and Applications Delivery Recommend long-term, best-in-class architecture and technologies that will provide enhanced support across the agency and further the efficiency of the IT solutions.Identify opportunities to use IT/systems knowledge and architectural patterns across multiple SBS divisions and projects. Define and oversee the application of best practices and situationally appropriate methodologies such as formal SDLC, Agile, and Iterative for custom and vendor (COTS) applicationsStays current with developments in new technologies and platformsIdentify management structures for programs/projects, and secure the necessary resources to ensure the success of the initiative.Oversee and/or directly manage high-impact, strategic technology programs.Direct risk evaluation and compliance management processes.Facilitate communications across IT groups, user and customer communities. Business and Vendor Relationship Management Partner with agency and business divisions executives to understand their objectives, and to plan and deliver technology solutions that support these objectives.Define, implement and manage a business engagement model to ensure continuous, effective collaboration between IT and the SBS business divisions.Develop and manage strategic vendor and partnership relationships.Negotiate contracts with vendors, and authorizes procurement. Staff and Budget ManagementManage and mentor IT staff. Perform staff reviews, coaching, appraisals, training and development planning.Regularly review IT costs and cost structures for IT services and products. Ensure that financial implications of IT projects and activities are communicated to the agency leadership and the business divisions‚„ executives. Day-to-day IT OperationsIn collaboration with the CIO, define and implement the ''transitions to steady-state operations'' model for the IT applications.</t>
  </si>
  <si>
    <t>‚Proven leadership capabilities, as substantiated by defining a vision for success, influencing and empowering others to embrace the vision, and innovatively developing an action plan to realize value from the vision.Documented experience developing future state strategies and roadmaps to transition enterprises incorporating packaged and custom applications.Excellent interpersonal, organizational, strategic thinking and quantitative/qualitative skills.Strong business acumen and business planning skills. Ability to speak the language of the business. Demonstrated process analysis and improvement expertise. In addition, must have the ability to translate business needs into optimal technology solutions. Exceptional program and project management skills, including the ability to effectively manage multiple technology initiatives. PMP / PgMP certification preferred.Experience with the development of resilient enterprise applications using various Software Development Life Cycle (SDLC) methodologies and multiple platforms.Broad knowledge of current and emerging technologies, technology directions and strategic application to business needsCompetence with COTS products, including CRM (e.g. Salesforce, Microsoft Dynamics CRM), reporting tools (e.g. Cognos, Plateau, PowerBI, SSRS) and content management (e.g. Teamsite, SharePoint) Experience developing and maintaining IT policies, procedures, standards and guidelines.Extensive experience in successfully managing a diverse group of IT professionals, including senior IT managers, program and project managers, business analysts, UX designers, and technical developers.Strong budget, financial, procurement and vendor management skills.</t>
  </si>
  <si>
    <t>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Job Description:  The Substance Use Workforce Development Coordinator will coordinate program implementation and evaluation of a city-wide Training Institute to improve counseling practices for social service professionals working with people who use alcohol or other drugs.   Under direction from the supervisor, the Substance Use Workforce Development Coordinator will provide consultative and technical assistance to improve the substance use services system by performing the following tasks:  - Survey and evaluate best training and practice change approaches that result in improved counseling practices and implementation of evidence-based counseling and other psychosocial modalities that promote behavior change.  - Develop and implement strategies that disseminate these practices throughout New York City including a work plan and timeline for implementation of a the Training Institute.  - Develop an advisory group comprised of key stakeholders to advise on the training needs of substance use treatment and other social service workforces.  - Develop and implement evaluation strategy to determine efficacy of training modalities and to monitor uptake by trainees.  - Create and facilitate interactive ‚Å“learning communities‚ around best practices on integration into care and specific topics such as medication assisted treatment.  - Perform a literature review into the evidence on innovative care models for substance use treatment with various populations.  - Establish trainings on substance use for other audiences including, but not limited to care managers, child welfare workers and juvenile justice staff.   - Develop and implement a procurement strategy for training by outside training organization/s - Manage procurement timetable and monitor start up and deliverables.  - Ensure that appropriate continuing education units (CEUs) are applied for and awarded to participants.  - Work closely and coordinate with other units in BADUPCT on workforce training needs.  - Provide substance use training expertise as needed for other Bureaus in Health Department.  - Liaise and communicate regularly with project partners.  - Write concise summaries of activities and findings.  - Other duties as assigned.</t>
  </si>
  <si>
    <t>The New York City Fire Department (FDNY) seeks a full-time Assistant Deputy Agency Chief Contracting Officer to perform the function of Construction/Labor Law Compliance Coordinator in the Bureau of Fiscal Services. Reporting directly to the Deputy Chief Contracting Officer (DACCO), Contract Development, the successful candidate will: Develop, review and approve specifications for formal and requirements contracts, including developing and reviewing contract addendums; developing contract responsiveness and responsibility determinations; expediting the progression of contract development projects; establishing project time and cost schedules; reviewing the scope and significance of the projects; reviewing the availability of budgeted funds; determining personnel assigned and units responsible for project completion; conducting project development meetings; and maintaining surveillance of ongoing projects to provide continuity with others in development.   Develop and ensure the FDNY, and its associated contractors, remain in compliance with the terms of the Project Labor Agreement and the utilization of the New York State Labor Law ‚§220 and ‚§230 labor titles. Review and collect the quarterly Project Labor Agreement (PLA) census. Review task order submissions prior to the commencement of work by contractors. Vet and qualify vendors to ensure that they are able to pay the prevailing wage. Develop ongoing internal and external checks with the FDNY Bureau of Facilities, associated labor unions, and New York City oversight agencies. Develop a clear method of analysis to determine PLA, appropriate prevailing wage titles and eligibility for upcoming procurements. Act as the liaison between the Bureau of Fiscal Services, Bureau of Facilities, New York City Comptroller‚„s Office and the Mayor‚„s Office of Contract Services to determine and monitor PLA eligibility for upcoming procurements.</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</si>
  <si>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Our Strategic Initiatives &amp; Enterprise Applications unit has an opportunity for an experienced Senior Analytics Developer to develop complex data integrations and business intelligence products.  What You Will Do: Reporting to the Application Development Management division, the Senior Analytics Developer will contribute to a number of the City‚„s high-profile IT projects.  You will utilize your deep experience in Analytics architecture and development to:	Participate in OBIEE (or front end reporting tool) development and triaging defects and enhancements;	Propose solutions for data integration (ETL development) strategies for enterprise scale reporting;	Enforce development, design and application architecture principals;	Independently interact with senior level technical staff of various agencies and business stakeholders to understand business requirements and architect appropriate Data Warehousing and BI solutions;	Support production and non-production environments where appropriate;	Execution of break fixes in the production and non-production environments when appropriate;	Lead development and deployment of releases in different environments (TST, STG and PRD)  The position‚„s responsibilities include commitment to and compliance with the City‚„s EEO policy.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</si>
  <si>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We are seeking a motivated candidate to serve as the Section Chief of Urban Resource Planning in our Division of Water &amp; Sewer Planning. You will be an integral part of the Division supervising a technical unit of approximately 3-5 staff with the possibility of growth as the cities initiatives for MS4 program and LTCP initiatives become more defined.  This candidate will report directly to the Chief of Urban Resource Planning &amp; Engineering. The position will be tasked with initiating and directing the preparation of plans and policies for the provision of storm water management utilizing streams, ponds and other wetland areas.    The position will fall under jurisdiction of the Bureau of Water and Sewer Operations which is responsible for the operation and maintenance and protection of New York City‚„s drinking water distribution and wastewater collection systems, the protection of adjacent waterways and natural drainage (wetlands), and the development of the Department‚„s Capital Water and Sewer Infrastructure Program.  Essential Job Functions include:	Responsible for defining strategic initiatives as well as allocating staff, consultants, contractors and other resources in executing planning, feasibility studies, design contracts, construction work and procurement for the Bluebelt program. 	Lead and conduct feasibility studies/research on storm-water runoff on water quality and hydraulics within Bluebelt locations.  	Interface with DEP personnel and other governmental agencies to coordinate Bluebelt drainage planning with the agency‚„s drainage plan and capital program. Ensure all designs for capital projects conform to the drainage plan.	Coordinate with governmental agencies to obtain permits and resolve issues surrounding the use of wetlands, streams, parks, etc. for storm water management as part of the Bluebelt program. 	Oversee and coordinated with other bureaus and agencies in the preparation of Environmental Impact Statements for any new Bluebelt projects or stormwater plans. 	Coordinate with the Law Department and Department of City Planning on land acquisition for the Bluebelt program.	Manage scope, schedule, revisions and metrics for project assignments and establish project prioritization.</t>
  </si>
  <si>
    <t>‚	10 years or more experience in storm-water runoff management, water quality, and ecology	MS Office suite	Previous experience supervising staff of 5 subordinates or more	Ability to lead new initiatives</t>
  </si>
  <si>
    <t xml:space="preserve">**Only applicants who have taken the City Planner exam will be considered.  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It supports the City Planning Commission and each year reviews approximately 450 land use applications for actions such as zoning changes, special permits and other discretionary approvals. The Department assists both government agencies and the public by providing policy analysis and technical assistance relating to housing, transportation, community facilities, demography, waterfront and public space.  In addition, DCP supports the City Planning Commission in its annual review of approximately 450 land use applications for a variety of discretionary approvals.  The Department also assists both government agencies and the public by advising on strategic and capital planning and providing policy analysis, technical assistance and data relating to housing, transportation, community facilities, demography, zoning, urban design, waterfront areas and public open space.  THE DIVISION The Department of City Planning‚„s Business Improvement Team (formerly ‚Å“BluePRint‚) works to support a more efficient, transparent and clear land use and environmental application review process. Our goal is to enhance the agency‚„s efficiency and its responsiveness to our public and private customers.  We work to ensure that the broader agency can achieve its goals with the proper tools and resources. You may wish to look at our website for more information. BluePRint - New York City Department of City Planning  THE ROLE Reporting to the Director of Business Improvement and Fiscal Affairs, the Analyst is expected to demonstrate initiative, good judgment, and to provide thoughtful analysis of the agency‚„s business improvement needs. The Analyst will be broadly responsible for improving the efficiency and effectiveness of the Department‚„s operations under the guidance and leadership of the Director, Pre-Certification Manager, and Business Improvement Officer.   The analyst will be expected to participate in and lead change management projects around the agency. These projects typically require close coordination with subject matter experts and an attention to detail. General work will consist of: helping the agency launch and execute its Business Improvement Strategy; managing the agency‚„s performance metrics and reporting; financial analysis; analyzing organization procedures and policies; business requirement preparation for the development of a new IT platform; and taking the lead on various small change management projects.   The successful candidate will have the skill to work with groups of people to identify issues and solve problems, while harnessing the experience and knowledge of others to make solutions stick.  Over the next 18 months, the successful candidate can expect to work on: 	Participate in implementing a high-level change management plan, while assisting in the coordination ad completion of specific projects to enhance NYC‚„s planning process. 	Develop evaluation tools and methods to determine the impact of the Department of City Planning‚„s work towards NYC‚„s overall economic development. Regular updates will be provided to senior leadership. 	Implement a feedback process to ensure that applicants have the ability to express issues and potential solutions to improve NYC‚„s land use application process.	Right-sizing the land use and environmental application process for simple actions, experience applicants and first-time filers.	Play a significant role in the accompanying process and behavior changes required for the agency‚„s Paperless Filing </t>
  </si>
  <si>
    <t>Click on ‚Å“Apply Now‚ at the bottom of the posting  Only applicants under consideration will be contacted.  Appointments are subject to Office of Management and Budget (OMB) approval. The candidate selected for this position must be a resident of the City of New York or become a resident within three months of appointment.   THE DEPARTMENT OF CITY PLANNING IS AN EQUAL OPPORTUNITY EMPLOYER AND A COPY OF THE EQUAL OPPORTUNITY PROGRAMS IS AVAILABLE IN THE HUMAN CAPITAL DIVISION. THE DEPARTMENT MAKES AVAILABLE ACCOMMODATIONS FOR DISABLED APPLICANTS.</t>
  </si>
  <si>
    <t>The Deputy Commissioner for Traffic Operations is part of the executive leadership team at NYCDOT and responsible for the safe and efficient operation of New York City‚„s roadways and for implementing key Agency initiatives, including the Vision Zero goal of seeking to eliminate traffic deaths.  The Deputy Commissioner oversees the Division of Traffic Operations, with a staff of 850 and an annual expense budget of $245 million, managing our core operation of 12,000 signalized intersections, 300,000 street lights, 80,000 on-street parking spaces, our state-of-the-art Traffic Management Center, and the camera enforcement program.  The Deputy Commissioner is responsible for identifying and developing short, medium, and long-range strategies to ensure a safety-focused culture, cost-effective operations, on time and on budget delivery of capital projects, and a positive customer experience. The Deputy Commissioner directs and manages all activities of the Division: Signals &amp; Street Lighting, Parking Operations, System Engineering, and Camera Enforcement.   Signals &amp; Street Lighting is responsible for determining appropriate intersection traffic controls; the design, operation, construction, and maintenance of electrical traffic control devices at more than 12,000 intersections, including installing an increasing number of Accessible Pedestrian Signals; providing and maintaining more than 300,000 lights for streets and parks, and overseeing the transition to LEDs.  Parking Operations oversees the installation, maintenance and collections of parking meters for 90,000 on-street spaces in the City, operates and maintains off-street parking facilities, and issues over 50,000 permits annually for persons with disabilities, special use, City owned vehicles and others.  Parking Operations is spearheading several critical initiatives, including the development of a comprehensive parking blueprint to better manage the curb, the roll-out of Pay by Cell, and a retooling of the disability parking permit process. System Engineering is responsible for all Intelligent Transportation Systems (ITS) Traffic Management Programs, the Vehicular Traffic Signal Control System, adaptive control applications, and our state-of-the-art Traffic Management Center.  ITS uses vehicular information gathered from wired/wireless communications and electronic technology to reduce traffic congestion and improve traffic safety.. The NYC ITS/TMC Network is considered the worlds' largest of its kind and our advanced ITS projects include the Manhattan Midtown in Motion Project, Smart Light Project in Staten Island, and Transit Signal Priority to speed Select Bus Service. System Engineering also received a $20 million grant from USDOT to pilot Connected Vehicle technology on 10,000 vehicles.   Camera Enforcement oversees the Red Light, Bus Lane, and Speed Camera enforcement programs, a crucial component of our safety and mobility agendas.     About NYCDOT 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t>
  </si>
  <si>
    <t>‚	Possession of a valid New York State License as a Professional Engineer.  	Significant experience directing, on an overall executive level, the development and maintenance of an extensive, technical system of street markings, traffic signals, street lights, signs, parking meters and municipal/street parking.	Previous experience directing and administering the design, engineering support/review and quality control of multi-million dollar traffic capital projects.	Proven ability to develop and lead strategic traffic engineering initiatives that promote multi-modal mobility in a large urban setting.	Thorough familiarity with the planning and administration of all aspects of effective traffic flow facilitation and congestion mitigation.	Executive level experience directing, deploying and expanding state-of-the-art fiber optic installations, wire/wireless communications, automated enforcement camera programs and electronic technology to reduce traffic congestion and improve traffic safety.	Ability to provide operational leadership and ensure an engaged Traffic Operations workforce though a variety of agency projects regarding safety, continuous improvement and customer satisfaction in the implementation of the Mayor‚„s Vision Zero safety initiative goals.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</si>
  <si>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We are seeking a motivated candidate to serve as the Section Chief of Water Resource Modeling in our Division of Water &amp; Sewer Planning. You will be an integral part of the Division supervising a technical unit of approximately 10-15 subordinates with a potential for growth.  The candidate would report directly to the Chief of Drainage &amp; Modeling. The position will be tasked with initiating and leading modeling development work including design and analysis of sewer systems, utilizing existing technologies to explore and expand new technologies, performing hydraulic analysis in support of planning and operational needs.  The candidate that fills this position will also be tasked with integrating modeling into the Bureau‚„s operations.    The position will fall under jurisdiction of the Bureau of Water and Sewer Operations which is responsible for the operation and maintenance and protection of New York City‚„s drinking water distribution and wastewater collection systems, the protection of adjacent waterways and natural drainage (wetlands), and the development of the Department‚„s capital water and sewer infrastructure program.   Essential Job Functions include:	Primary responsibility will be for managing and overseeing the sewer modeling program. Uses associated technologies and requires advanced GIS knowledge.	Other initiatives will be support of the Bluebelt unit in the operation or development of the HEC-RAS models used in analyzing the Bluebelt program.  	Additional modeling systems will potentially include the water distribution system and operation and implementation of the groundwater aquifer model. 	Under the direction of the Chief, performs planning, evaluating, designing, modeling presentations and manage water resource planning for execution of a wide range of complex analysis. Requires knowledge of advanced excel, GIS and related technologies.	Identify, develop, and implement programs to support and improve the quality and reliability of all modeling/drainage review unit operations.	Supervise staff performing model development work including analysis using existing tools and research on other technologies to explore and expand sewer hydraulic analysis planning and studies.  	Oversee the approval of various Drainage Proposal Plans Applications, amendments to the City Drainage Plan, Land Use, Environmental Impact, City Environmental Quality Review and Hydraulic Studies. Interface with consultants and agency personnel on ensuring proposed projects/plans would not result in any significant adverse impacts on the City‚„s water supply or wastewater and storm water conveyance and treatment infrastructure.</t>
  </si>
  <si>
    <t>‚ 10 years or more experience in performing hydraulic analyses and preparing/reviewing drainage proposals. MS Office suite Previous experience supervising staff of 5 or more Ability to lead new initiatives Ability to multi-task and effectively handle changing priorities Excellent project management skills Advanced knowledge of GIS and modeling software</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</si>
  <si>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the direction of the Director of the Fingerprint Unit, the Community Assistant will assist in fingerprinting applicants who will be working in New York City Community Day Care Centers, Homeless Shelters and with other City volunteer programs.  Your responsibilities include, but are not limited to: fingerprinting applicants, relaying criminal history information, scheduling appointments, maintaining computerized databases, producing daily reports, and performing related administrative duties.</t>
  </si>
  <si>
    <t>‚ A four-year high school diploma or its educational equivalent Excellent oral and written communication skills Excellent interpersonal skills Proficient use of Microsoft software applications (Outlook, Word, Excel) Self-motivated and organized Bilingual</t>
  </si>
  <si>
    <t>Civil Service Title: Construction Project Manager Intern  The New York City Department of Health and Mental Hygiene (DOHMH), a recognized leader and innovator in public health and mental hygiene services, seeks a highly motivated and talented candidate  to serve as ‚Å“Construction Project Manager Intern.‚  The proposed candidate will work with varying levels of management on a myriad of key special projects within the Office of Facilities Planning and Space Management.   Under supervision, with limited latitude for independent judgment and action, the selected candidate will perform entry-level project management work of moderate difficulty, and receive training in construction project management. Duties will include assisting with the following tasks:   --	Maintaining a project management information system to provide data for the planning and control of project development; establishing project timeframes and cost schedules.   --	Determining and coordinating project activities required between the DOH, contractors, and departments responsible for project completion.   --	Reviewing all schedules, reports and orders prepared by consultants, contractors and programs to assure conformance with project completion dates.   --	Checking contractors work performance and preparing management reports; and resolving problems that arise in meeting schedules and assigned budgets.  --	In addition, the candidate may be required to prepare and coordinate plans from schematic design to bid documents, prepare specifications to accompany design documents, develop presentation drawings for upper management and other DOH programs, update existing plans, survey existing DOHMH facilities, develop space planning blocking and other duties as assigned by supervisors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</si>
  <si>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We are seeking a motivated candidate to serve in our Division of Water &amp; Sewer Planning. You will be an integral part of the Division reporting directly to the Section Chief of Urban Resource Planning. The position will be tasked with assisting in the development and execution of capital plans for storm water management projects (Bluebelt).  The position will fall under jurisdiction of the Bureau of Water and Sewer Operations which is responsible for the operation and maintenance and protection of New York City‚„s drinking water distribution and wastewater collection systems, the protection of adjacent waterways and natural drainage (wetlands), and the development of the Department‚„s Capital Water and Sewer Infrastructure Program.   Essential Job Functions include: Supervise consultant/contractor work to ensure project goals and deadlines are met. Review and coordinate design reviews of Bluebelt feasibility studies and contract design submittals from consultants, DEP staff and other governmental agencies.  Prepare and submit various permit applications to Environmental Protection Agency (EPA), Army Corps of Engineers (ACOE), NYS Department of Environmental Conservation (DEC) and other regulatory agencies. Develop forested wetland mitigation and vegetative management contracts in accordance with all EPA and ACOE guidelines. Ensures integrated control techniques for the removal of invasive vegetation on Bluebelt properties is incorporated in all work. Assist in the acquisition of vacant wetland land and associated assets. Prepares maps and cost estimates to support acquisitions. Prepare quarterly contracts status, permit approval schedule and property acquisition reports.</t>
  </si>
  <si>
    <t>‚ Proficiency in GIS and AutoCAD required MS Office suite Background in Environmental Science/Planning preferred. Ability to handle multiple priorities Excellent project management skills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</si>
  <si>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Bureau of Customer Services, Meter Testing Facility is seeking a candidate to serve as Environmental Health and Safety officer.  Under the direction of the Chief Inspector and Environmental Health &amp; Safety (EH&amp;S) Office, the selected candidate will promote a workplace free from safety hazards, and ensure that employees adhere to, and comply with, environmental, health and safety (EH&amp;S‚) laws, rules and regulations, and policies, standards and procedures outlined in the DEP Employee Environmental, Health and Safety handbook and the EH&amp;S Field Safety Guidelines Manual. Develop, update and implement the standard operating procedures for the EH&amp;S Safety Guidelines Manual to ensure compliance. Candidate will conduct in-service training programs concerning EH&amp;S Safety Guidelines. Plans and directs EH&amp;S program and enforces the rules and regulations of the agency‚„s EH&amp; S program. Maintain and track EH&amp;S safety violations and complaints into database.  Candidate will also be responsible for reviewing, monitoring and correcting reports of subordinates and demonstrate technical knowledge and skills relating to inspecting, testing, repairing, replacing and installing water meters and meter tracking units.  Serve as in-house resource to field/borough locations to support bureau and agency environmental, health &amp; safety compliance and assist the BCS EH&amp;S Coordinator in conducting health and safety assessments.  Candidate may direct borough wide Water Use Inspection program by assigning, supervising, counseling and evaluating the work of inspectors; advises plumbers, engineers, contractors and others about Department rules and regulations relating to the installation and operation of water use devices; and interview customers in reference to complaints of water waste, contaminated water and faulty pressure.  Requirement:  A Motor Vehicle Driver License valid in the State of New York. This license must be maintained for the duration of employment.</t>
  </si>
  <si>
    <t>*NOTE: Candidates will be selected off the Bookkeeper List Exam #5015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Effective April 1, 2014, under New York City‚„s Earned Sick Time Act, most employers in New York City will be required to give their employees sick leave. DCA is charged with enforcement of this law.  In addition, DCA has been tasked with creating an Office of Labor Policy &amp; Standards (‚Å“OLPS‚). The OLPS will include the existing Paid Sick Leave and Commuter Benefits units, which educate employees and employers about NYC‚„s sick leave and transit benefits laws; work with stakeholders throughout the City to ensure compliance; investigate complaints filed by employees; develop systematic reviews of businesses to ensure that businesses comply with the laws and prosecute businesses that do not comply with the laws. OLPS would also state and make recommendations for worker education, safety and protection; educate employers on labor laws; create public education campaigns regarding worker rights; and collect and analyze labor statistics. OLPS will also have oversight of the Grocery Workers Retention Act, among other things.   The Finance Division at DCA seeks an Accounts Receivable Associate. The Accounts Receivable Associate will be responsible for processing outstanding fines and fees owed to DCA. The candidate must be detail oriented, technologically proficient, a quick learner with excellent evaluation skills, analytical, and able to handle arising issues, questions, or requests from multiple sources promptly and efficiently.  Responsibilities include but are not limited to: 	Researching case histories, documenting findings/events in lieu of case review;	Managing payment agreements within Department guidelines;	Managing assigned tasks;	Review overpayments for possible refunds, and ensure all payments received, documented and processed;	Conduct reconciliation of various revenue streams;	Work with financial tracking systems, escrow accounts, trust funds and payment plans;	Perform other clerical tasks as necessary;	Serve as a representative of the Agency to different stakeholders; ensuring communication is accurate and timely;	Interact with general public and respond to inquiries in a prompt, professional, and courteous manner at all times;	Perform other related tasks and special projects;	Work with the public</t>
  </si>
  <si>
    <t>(1)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State‚„s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</si>
  <si>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	Minimum of two years experience in accounts receivables; conducting financial reviews, processing payments, and managing reconciliations within a fiscal department/division;	Minimum of two years experience using multiple financial tracking systems and reporting;	Able to work independently in a fast paced environment on time sensitive projects;	Able to analyze an issue, develop and accurately present recommendations for the solution;	Be detail oriented, technologically proficient, a quick learner with excellent evaluation, analytical and research skills	Self-motivated, able to function in a team-oriented environment, and be able to take independent initiative;	Proficiency in Microsoft Outlook, Word, and Excel;	Professional demeanor;	Strong verbal and written communication skills;	Have previous experience in successfully handling the public in person;	Well organized.</t>
  </si>
  <si>
    <t>For Non-City/External Candidates: Visit the External Applicant NYC Careers site and type ‚Å“Consumer Affairs‚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*NOTE: Candidates will be selected off the Bookkeeper List Exam #5015</t>
  </si>
  <si>
    <t>1.	Master‚„s degree or some advanced training in a field related to duties above. 2.	Background or demonstrated interest in community gardening, urban agriculture or horticulture. 3.	Strong verbal and written communication skills.  4.	Ability to work outdoors in gardens when required.  5.	Ability to work a flexible work schedule, including events on evenings and weekends, as required.  6.	Ability to manage multiple assignments with competing deadlines.  7.	Second language a plus. 8.	Proficiency in Microsoft Word, Excel and PowerPoint; basic understanding of Microsoft Access a plus.  9.	Experience or willingness to learn design programs, including SketchUp and Adobe Creative Suite.  10.	Valid New York State driver license.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</si>
  <si>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Bureau of Customer Services is seeking two  candidates to serve as Environmental Health and Safety Officers for the Brooklyn and Queens Inspection Unit.  Under the direction of the Chief Inspector and Environmental Health &amp; Safety (EH&amp;S) Office, the selected candidate will promote a workplace free from safety hazards, and ensure that employees adhere to, and comply with, environmental, health and safety (EH&amp;S‚) laws, rules and regulations, and policies, standards and procedures outlined in the DEP Employee Environmental, Health and Safety handbook and the EH&amp;S Field Safety Guidelines Manual. Develop, update and implement the standard operating procedures for the EH&amp;S Safety Guidelines Manual to ensure compliance. Candidate will conduct in-service training programs concerning EH&amp;S Safety Guidelines. Plans and directs EH&amp;S program and enforces the rules and regulations of the agency‚„s EH&amp; S program. Maintain and track EH&amp;S safety violations and complaints into database.  Candidate will also be responsible for reviewing, monitoring and correcting reports of subordinates and demonstrate technical knowledge and skills relating to inspecting, testing, repairing, replacing and installing water meters and meter tracking units.  Serve as in-house resource to field/borough locations to support bureau and agency environmental, health &amp; safety compliance and assist the BCS EH&amp;S Coordinator in conducting health and safety assessments.  Candidate may direct borough wide Water Use Inspection program by assigning, supervising, counseling and evaluating the work of inspectors; advises plumbers, engineers, contractors and others about Department rules and regulations relating to the installation and operation of water use devices; and interview customers in reference to complaints of water waste, contaminated water and faulty pressure.  Requirement:  A Motor Vehicle Driver License valid in the State of New York. This license must be maintained for the duration of employment.</t>
  </si>
  <si>
    <t>The Department of Youth and Community Development (DYCD) was created in 1996 to provide the City of New York with high-quality youth and family programming. Our central task is administering available City, state, and federal funds to effective community-based organizations. DYCD supports New York City youth and their families by funding a wide range of high-quality youth and family programs.  Under the general supervision of the General Counsel and Deputy General Counsel, with  latitude for independent initiative and judgment, the Agency Attorney I will engage in difficult and complex legal work having significant financial, procedural, and policy implications for DYCD‚„s administration and operations, including but not limited to the following:   Negotiate and draft detailed and significant contracts, amendments, and MOUs;  Provide legal advice to front-line and senior agency staff;  Research and prepare legal opinions on matters of importance to the Agency and the City;  Draft policies and communicate them to DYCD management and contractors;   Act as liaison with senior management within the Agency and with other City agencies,     including Law Department;   Handle conflict of interest, business integrity and FOIL matters; and  Conduct complex and detailed negotiations on behalf of the Agency.</t>
  </si>
  <si>
    <t>‚  Excellent oral and written communication skills, as well as excellent legal research skills;  High-level analytical and problem solving ability;  Ability to work in fast-paced environment and handle several matters at once;  Computer literacy with excellent skills in Microsoft Office, Word, and Excel;  Experience in government or public interest legal work, governmental regulation, and contract     drafting and review; and  Three years experience as a practicing lawyer.  Note: If candidate is selected for an interview, a writing sample will be required.</t>
  </si>
  <si>
    <t>The mission of the Division of Environmental Health (EH) is to track, protect and reduce incidence of illness and injury caused by environmental health hazards, reduce racial and economic inequities in exposure and environmental health outcomes, and promote the health of all New Yorkers. EH offers services, conducts surveillance and research, and promotes and evaluates policies through seven Bureaus: Division Management, Regulatory and External Affairs, Child Care, Food Safety &amp; Community Sanitation, Environmental Disease  and Injury Prevention, Environmental Sciences and Engineering, Veterinary and Pest Control Services, and Environmental Surveillance and Policy. EH also encompasses the NYC Poison Control Center and the NYC Health Academy, and oversees the city‚„s animal shelter system.   The Deputy Commissioner is responsible for:   Establishing priorities for Environmental Health activities. Promulgating productivity and quality assurance standards for programs. Scheduling and controlling program activities to meet programmatic targets and regulatory mandates.   Citywide prevention of health hazards, injury and illness due to environmental conditions.     Developing and maintaining emergency response capabilities in all programs to ensure rapid, efficient and expert response to illness and disease outbreaks, natural disasters and threats of environmental contamination.    Collaborating at the highest levels with the New York City Departments of Environmental Protection (DEP), Housing Preservation and Development (HPD), Education (DOE), Housing Authority (NYCHA), Sanitation (DSNY), Labor Relations (OLR), Administrative Service (DCAS) and other city, state and federal agencies.    Evaluating the quality, conduct and impact of programs within the Division of EH.  Collaborating with elected officials, advocates, community boards, industrial and commercial entities and others on the planning and implementation of environmental health policies.  Advising the DOHMH Commissioner on diverse public health issues and concerns related to environmental health.   Proposing, writing and commenting on legislation and regulations on a broad range of public health and safety issues.  Assessing the environmental risks or hazards of various public health problems and formulating policies and implementing activities to address them.   Promoting effective enforcement of the New York City Health Code.  Establishing standards for the professionalism of staff, and facilitating staff training for employees to achieve the highest levels of technical proficiency and competence.   Representing the Department at policy-setting meetings, to media, and in legislative hearings.   Serving as ex-officio representative on the Board of Directors of Animal Care Centers of NYC.</t>
  </si>
  <si>
    <t>1.	Master‚„s Degree in Public Health, Public Administration, Public Policy, Health Administration or a related field from an accredited college and a minimum of five years responsible work experience in a healthcare environment, public sector or academia, that includes 18 months of managerial, administrative, consultative or supervisory experience which must include professional level staff; or    2.	Education and/or experience equivalent to ‚Å“1‚ above. However, all candidates must have a baccalaureate degree from an accredited college and 18 months experience in a managerial, administrative, consultative or supervisory capacity as described in ‚Å“1‚ above.</t>
  </si>
  <si>
    <t>‚ Five or more years‚„ experience in environmental health, public health, or related public policy efforts.   Ability to assess public health/environmental health problems, formulate and interpret policies, plan, manage and implement programs, evaluate programs for their effectiveness.  Strong knowledge and understanding of relevant city, state and federal environmental and public health laws, rules and regulations, and the ability to interpret and apply them.  Proven government, managerial and administrative experience to oversee a large public health programs.  Excellent oral and written communication skills, with the ability and experience in developing and/or interpreting materials on scientific issues for varied audiences.  Ability to work effectively with City, State and Federal officials as well as the public.  Strong multi-tasking skills, team management experience and experience in conflict resolution.  Track record of innovation, managing and working with diverse staff including inspectors, environmental scientists, epidemiologists, attorneys, educators and physicians.</t>
  </si>
  <si>
    <t>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Effective April 1, 2014, under New York City‚„s Earned Sick Time Act, most employers in New York City will be required to give their employees sick leave. DCA is charged with enforcement of this law.  In addition, DCA has been tasked with creating an Office of Labor Policy &amp; Standards (‚Å“OLPS‚). The OLPS will include the existing Paid Sick Leave and Commuter Benefits units, which educate employees and employers about NYC‚„s sick leave and transit benefits laws; work with stakeholders throughout the City to ensure compliance; investigate complaints filed by employees; develop systematic reviews of businesses to ensure that businesses comply with the laws and prosecute businesses that do not comply with the laws. OLPS would also state and make recommendations for worker education, safety and protection; educate employers on labor laws; create public education campaigns regarding worker rights; and collect and analyze labor statistics. OLPS will also have oversight of the Grocery Workers Retention Act, among other things.   DCA is seeking a results driven, self-starting individual to serve as the Director of Outreach for the External Affairs division.  External Affairs is responsible for guiding the agency‚„s interactions with other government entities, external stakeholders, and the public.  External Affairs is the face of the agency‚„s work to advance consumer protection and education in New York City.   The Director of Outreach will be responsible for work activities including, but not limited, to: 	Coordinating and liaising with Community Boards, industry stakeholders, and members of the public;	Implementing a wide variety special projects involving both agency-wide and division specific information;	Proposing, scheduling, coordinating, and tracking outreach events to educate consumers and advance department policy priorities;	Monitor  site visits conducted to identify appropriate venues and also to do advance work for trainings/forums;	Managing complicated or difficult operational issues either over the telephone or in person;	Providing administrative and other types of support to other members of the External Affairs division as needed.</t>
  </si>
  <si>
    <t>‚	Supervisory experience. 	Proven leadership skills, including the ability to think and plan strategically and proven success developing and supporting high performing diverse work teams;	Proficiency in Microsoft Office, major Internet search engines and databases; ability and aptitude to quickly learn new computer programs and technology;	Excellent written and verbal communication;	Ability to capture and analyze data;	Ability to read and understand laws and rules;	Experience in handling multiple assignments with competing deadlines with a high degree of detail and accuracy;	Multilingual a plus;	Flexibility in hours.</t>
  </si>
  <si>
    <t>The Bureau of Human Resources and Labor Relations (HR) is seeking a detailed oriented individual with exceptional written and verbal communication skills to function as an HR Project Manager.  DUTIES WILL INCLUDE BUT NOT BE LIMITED TO:  Drive various projects focused on process improvement and scalability of HR operations.  Liaise with organizational peers and stakeholders to ensure proper understanding of the organization and adoption of HR processes.  Define the scope of projects in collaboration with HR management.  Create detailed work plans to identify and sequence the activities needed to successfully complete projects.  Determine the resources (time, money, equipment, etc.) required to complete projects.  Develop schedules for completion of projects that effectively allocate the resources to the activities outlined.  Review project schedules with senior management and all other staff that will be affected by the projects‚„ activities; revise schedules as required.  Determine the objectives and measures upon which projects will be evaluated at their completion.  Assist with other initiative as needed.</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</si>
  <si>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State‚„s Department of Education or a recognized accrediting organization and two years of full-time experience in a broad administrative or policy-making capacity with responsibilities as described in ''1'' above.</t>
  </si>
  <si>
    <t>The New York City Department of Citywide Administrative Services (DCAS), Office of Citywide Procurement (OCP) seeks to hire an Executive Director within the Performance Analysis &amp; Assessment unit.    The Performance Analysis &amp; Assessment (PAA) group is responsible for:	evaluating OCP's procedures and organizational structures and recommending changes to improve/streamline processes, and enhance productivity;	collecting, managing, analyzing and reporting procurement, operational, budget and other data;	evaluating and monitoring the effectiveness of internal controls, and identifying potential weaknesses and opportunities for improvement or modernization, wherever possible;	developing and maintaining OCP's public-facing and internal citywide websites;	administering the City's P-card program and identifying strategies to expand P-card usage, increase agencies' productivity and maximize the City's P-card spend rebate revenue;	managing and supporting OCP's citywide and internal applications, most notably the Direct Order system and the CLIPS purchasing system; and,	ensuring that DCAS P-cardholders comply with program requirements and guidelines and effectively document all transactions.  The Executive Director of PAA will be responsible for, but not limited to, the following tasks: 	Directly supervising four senior staff.	Overseeing the development and updates of PAA project plans and assignments to ensure that on-going activities are conducted efficiently and within specified deadlines.	Ensuring that PAA‚„s business improvement unit conducts professional organizational research and analysis across all functional areas of OCP. These multifaceted assessments may include cost analysis, qualitative analysis, business process analysis; and internal control evaluations intended to provide recommendations to senior management for maximum efficiency and reduction of business risks.  	Overseeing the development of short and long-term strategies for implementing OCP‚„s strategic sourcing spend cube tools into the day-to-day operations to ensure that the office‚„s procurement decisions effectively utilize the systems extensive analytical capabilities and access to citywide spend data.	Working with OCP functional units to identify new projects or enhancements that will provide OCP staff with greater support and functionality. Such projects may involve, but are not limited to, developing new procedures and workflows to improve efficiency and productivity and/or developing requirements for new databases/automated applications which may developed in coordination with DCAS IT.   	Coordinating large scale technology projects such as the Warehouse Management System to ensure that appropriate OCP staff is assigned during requirements definition and validation stages as well as during and after system implementation.	Ensuring that PAA maintains open and cooperative lines of communication with all OCP functional units and identifies and develops appropriate assignments that can lead to operational improvements and/or enhanced management reporting capabilities.	Overseeing the maintenance and development of OCP‚„s data dashboards to track performance metrics and provide applicable recommendations, as well as evaluate achieved standards by each unit. 	Preparing and submitting annual/periodic reports including, but not limited to, the Comptroller‚„s Directive 1, DOI Anti-Corruption, OCP City Council hearing testimony and OCP‚„s Annual Report. 	Formulating practical strategic guidelines and action plans to prepare for natural/man-made disasters. 	Train incoming staff on performance management databases, legacy systems, and reporting functions to warrant a smooth transition and promote a cooperative workplace environment.	Serving as the liaison between DCAS committees and external entities to rollout strategic and technical projects/initiatives. 	Serving as OCP‚„s primary</t>
  </si>
  <si>
    <t>‚	5-10 years of experience supervising a staff of professionals.	Excellent writing skills for creating reports and communications and editing previously drafted documents. 	Excellent communication skills to ensure that OCP staff and management is represented professionally, and that relevant information is presented clearly and completely.	Professional experience in public sector is preferred. Knowledge of the government working environments and organizational structure will greatly enhance the successful candidate‚„s ability to successfully assume these responsibilities and enhance PAA‚„s mission and support capabilities.	Prior experience with data analysis, business process analysis, operational auditing, re-engineering/lean six sigma projects, etc. and/or supervision of such analytical activities will be highly valuable for the successful candidate.	Successful experience supervising both professional and administrative staff and a demonstrated ability to delegate responsibilities to senior staff while also holding them accountable for meeting performance requirements and milestones.</t>
  </si>
  <si>
    <t>OFFICE OF CHIEF MEDICAL EXAMINER CITYWIDE JOB VACANCY NOTICE  Office Title:  Medicolegal Investigator	 		 Level:  I Title Code No:  53299			 Salary:  $78,464 (Incumbent Rate)-$91,197 (Maximum)/Salary commensurate with experience Division/Work Unit:  Investigations					 Work Location: OCME - Citywide Number of Positions: 3 Hours/Shift:  Forty hours per week; may include evenings, nights , weekends ,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selected candidate will conduct death investigations that result from criminal violence, suicide, mechanical, environmental or industrial accidents, deaths in correctional facilities, sudden deaths unattended by a physician, deaths occurring as a complication of therapeutic procedures, and any deaths that occur in an unnatural or suspicious manner.  The selected candidate will be responsible for writing reports, obtaining medical records or other hospital specimens pertaining to the death investigation, and performing follow-up investigations on behalf of Medical Examiners as requested.  Additional responsibilities include interviewing witnesses to obtain information, observing the death scene and preparing detailed descriptions, examining and taking possession of bodies, and supervising their transport to the Medical Examiner‚„s Office. The candidate will identify and establish evidentiary value of items and determine which items are to be taken into evidence; document evidence and direct its removal, while safeguarding its quality; establish and maintain chain of custody of evidence; obtain or coordinate positive identification through visual recognition, x-ray, dental records, descriptive evidence, and fingerprint records. He/she will identify immediate life threatening conditions and take/coordinate action to remove hazards.  He/she will testify in court and provide information to family and authorized others as to cause of death, manner and circumstances as determined, thus providing counseling, understanding, and education.  The candidate should be comfortable with basic typing/computer skills and photography.</t>
  </si>
  <si>
    <t>SPECIAL NOTE  1. Selected candidates will be required to provide a DNA sample by swabbing. 2. This position has been identified as ‚Å“essential.‚  During emergency events, ‚Å“essential‚ positions may require 24-hour availability.</t>
  </si>
  <si>
    <t>The World Trade Center Health Registry (WTCHR) tracks the physical and mental health of over 71,000 rescue/recovery workers and community members exposed to the 9/11 attacks. Based in the Division of Epidemiology in a renowned and dynamic health department, the Registry's research informs 9/11-related healthcare and treatment referral outreach.   The WTCHR‚„s Research and Survey Unit seeks an early to mid-career research scientist with exceptional scientific skills and experience in epidemiological research, with mental health research experience a plus.  The Unit‚„s multi-disciplinary scientists lead and participate in WTC disaster related research on a range of physical and mental health outcomes among children, adolescents and adults, including chronic and respiratory diseases, PTSD, depression and anxiety, functional impairment, and psychosocial implications of long term disaster health effects and unmet health care needs as well as methodologic studies.  The Unit also has responsibility for designing periodic follow-up surveys, management of quality control of research output prior to publication, and recruitment for external projects among other activities. Working in a highly regarded  collaborative environment, the successful candidate will:   DUTIES WILL INCLUDE BUT NOT BE LIMITED TO:   - Under the guidance of the Research Director, lead or participate in scientific studies in areas such as mental and physical health effects by exposure to the 9/11 disaster among adult, adolescent and/or child community survivors and/or rescue/recovery workers.   - Conduct analysis of WTCHR longitudinal survey data.   - Prepare manuscripts and presentations based on Registry studies.   - Conduct quality assurance of Registry scientific output.   - Participate in the design and implementation of WTCHR surveys and nested studies including questionnaire development.   - Conduct data preparation activities.   - Provide mentorship and guidance to less experienced analysts and scientists related to data analysis, manuscript writing, and review and revision of WTCHR dissemination products.   - Maintain confidentiality of identifiable data.   - Perform quality assurance of other analysts' work.   ________________________________________</t>
  </si>
  <si>
    <t>The Office of Manhattan Borough President Gale A. Brewer seeks a Policy Analyst to assist in developing and implementing the public policy priorities of the office specifically in the area of Technology/Economic Development.  The policy agenda of this office focuses heavily on preserving the affordability and accessibility of the City for people of all backgrounds and income levels.  The office is also deeply invested in issues concerning education, age-friendly, sustainability, transportation, housing, local sourcing and quality of life.  The Policy Analyst reports to the Borough President‚„s Director of Policy and Special Projects and will join a team of four colleagues within the Policy Unit.   Job Description:  The position requires the ability to quickly analyze complex legislative and policy matters and to identify their significance within New York City.  Successful applicants can translate the policy goals and interests of the Borough President on complicated issues into language that communicates effectively with the people of Manhattan ‚€œ as well as into programs and resources for specific Manhattan neighborhoods and throughout the borough.   We are seeking someone with knowledge and/or experience in technology; including data utilization and mapping and economic development in NYC . We are also looking for an individual with a mix of skills, including with New York City public policy, organizational skills, strong research and writing skills, in addition to effective communication skills. Responsibilities include but are not limited to: Self-directed research of policy matters using original source material, primary documents, news media, and the city‚„s key policy and budget documents.  Writing in-depth policy reports based on original, empirical research.  Organizing and implementing special projects related to the office‚„s policy interests. Maintaining a working network of outside sources, including public interest advocates and government colleagues, for the purpose of forming policy research ideas and recommendations.  Up-to-the-minute command of City and State policy developments in assigned areas of responsibility.  Identifying and organizing MBPO data sets for the City‚„s Open Data Portal. Answering questions on breaking developments in City and State government, and preparing written briefing documents.  Identifying emerging issues and policy trends consistent with the office‚„s policy agenda.  Making presentations to the Borough President and senior staff of the office for the purpose of initiating new policy investigations and research projects.  Organizing and leading working groups.</t>
  </si>
  <si>
    <t>To Apply:  Interested candidates must do the following, email a cover letter and resume in a word or PDF document to: resumes@manhattanbp.nyc.gov  with ‚Å“Policy Analyst‚ in the subject line and apply for position on the NYC Careers website click, https://a127-jobs.nyc.gov and search for Job ID# 248161  .   The Office of the Manhattan Borough President is committed to a diverse workforce, and we seek diversity among applicants for this position.  People of color, women, gay/lesbian/bisexual/transgender people, people with disabilities, and veterans are encouraged to apply.</t>
  </si>
  <si>
    <t>The Mental Hygiene Division of the New York City Department of Health and Mental Hygiene (DOHMH) is responsible for policy, programs and provider oversight related to mental health; alcohol and drug use and developmental delays and disabilities. The Office of the Executive Deputy Commissioner Provider‚„s leadership and coordination across all bureaus and offices, including The Office of the Criminal Justice Special Advisor is charged with reducing the intersection of individuals with behavioral health issues and the criminal justice system.  - Provide general administrative and logistic support to the Office of the Criminal Justice Special Advisor.  - Prepare memos, letters, articles and documents for distribution, mailing or faxing as needed.  - Assist in the coordination of all activities of the Office of the Criminal Justice Special Advisor.  - Assist in program projects to ensure office efficiency.  - Manage scheduling for Special Advisor, as well as organize meetings for the office, coordinate and communicate with participants, take meeting minutes.  - Manage public interface with internal and external partners using customer service skills, as well as answering and routing incoming inquiries quickly and appropriately.  - Assist with coordination of office contracts and projects.  - Assist with research as needed and respond promptly to requests for information.  - Conduct word processing; photocopying; filing; faxing; answering phones; processing incoming mail; and  - Provide other duties or projects as directed by supervisor.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</si>
  <si>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Auto Mechanic for a position located in Cross River, NY. Working in the Management Services &amp; Budget Directorate, Fleet Services Division, under supervision, the Auto Mechanic will perform the following:  Overhaul, repair and maintain engines, motors and motor powered equipment, component assemblies and component systems used in automotive, construction and special purpose equipment powered by internal combustion enginesAct as ‚Å“troubleshooter‚ in determining mechanical and electrical defects, overhaul, maintain and repair internal combustion engines, motors and motor-powered equipment, including brake systems, transmissions, ignition systems, rear ends, differential assemblies, fuel systems, hydraulic systems, electronic systems and other related components and systemsAlign wheels and repair steering equipment, reline and adjust brakes and clutches;Make minor repairs and adjustments in the field so that a vehicle may be returned to the garage or repair shop under its own power.</t>
  </si>
  <si>
    <t>‚	Knowledge of SharePoint 2013+, including both server-side and client side experience.	Experience with installation, maintenance, upgrade, replacement, integration, backup and recovery, security and performance tuning of servers and component applications.	Strong analytical and problem solving skills and excellent verbal and written communications skills.</t>
  </si>
  <si>
    <t>HPD's Division of Special Needs Housing (DSNH) seeks a 504 Coordinator. DSNH is part of the agency's Office of Development, which is tasked with implementing Mayor Bill de Blasio's Housing New York Plan, which aims to create or preserve 200,000 affordable homes in New York City over 10 years.   The 504 Coordinator will be responsible for ensuring that HPDs' programs, services and activities meet the requirements under Section 504 of the Rehabilitation Act, which mandates non-discrimination and accessibility in federally funded housing programs for persons with disabilities.  This includes making sure that HPD provides effective communication including accessible materials for persons with sight and hearing impairments, that appropriate outreach is done so that notice of the availability and nature of housing assistance reaches eligible individuals with disabilities, and that the application process provides an equal opportunity for individuals with disabilities.      This position requires knowledge of HUD regulations including Section 504 of the Rehabilitation Act; as well as  Universal Federal Accessibility Standards guidelines, Fair Housing requirements, and State regulations governing accessibility to commercial buildings and housing Civil rights legislation. The 504 Coordinator will make sure that HPD's reasonable accommodation processes, forms, and policies are compliant, understandable, understood by staff, and communicated to applicants and residents.   The 504 Coordinator will work closely with the Director of Policy and other key staff. The 504 Coordinator's duties will include but not be limited to:   -Liaise with other HPD divisions regarding compliance with Section 504 requirements  - Coordinate annual needs assessments, self-evaluation, and updates to the transition plan -Serve as a liaison between HPD, MOPD and disability advocacy groups - Ensure that HPD publications, notices, events, processes, and meetings accommodate the disabled community -Be participatory, actively and meaningfully involved in the process of forming policies and programs involving people with disabilities -Encourage involvement of PWD in the decision-making process in projects, programs and policies and creating accountability mechanisms for monitoring, complaint and feedback -Promote accessibility (built environment, information and communications technology, institutional, economic, and social) whether it‚„s physical, mental, sensory, intellectual or developmental -Identify and monitor HPD‚„s disability practices - Stay abreast of new trends and innovations in the field of accessibility and disability management - Perform related duties and responsibilities as assigned.  The position requires a candidate with excellent personal communication and leadership skills, and a demonstrated capacity for the performance of multiple tasks and independent judgment.</t>
  </si>
  <si>
    <t>The Mayor‚„s Office of Media and Entertainment is comprised of two divisions: the Office of Film, Theatre, and Broadcasting, and NYC Media. The Office of Film, Theatre and Broadcasting serves as a one-stop shop for the entertainment industry and promotes New York City as a thriving center of creativity, issuing permits for productions filming on public property, and facilitating production throughout the five boroughs.   NYC Media is the City‚„s official broadcast network and media production group, with programming that informs, educates, and entertains New Yorkers about the City's diverse people, neighborhoods, services, attractions, and activities. NYC Media is hiring a full-time Master Control Operator  responsible for the coordination and integration of computerized traffic scheduling systems, server systems and record scheduling systems in order to record and play out broadcast programming. The full coordination and integration of the master control system is part of the responsibility of the operator.   The successful candidate will serve as a Master Control Operator reporting to the Director of Broadcast Operations. Responsibilities will include: 	Operates control board for studios and remote programming;	Regulates program timing, operates syndicated programming, and plays breaks;	Monitors the technical quality and accuracy of incoming and outgoing on-air programming from master control room;	Protects station s license by censoring live programs and deleting words/phrases not permitted on air	Executes playlists for server, tape, or simulcast programming, thru databases of file-based programming to ensure that the proper programming is available for broadcast as scheduled;	Assists with adjusting signal and programming content to ensure transmission meets federally mandated broadcast standards. - Processes time-out programming for accurate play back;	Checks master control equipment for proper functioning and notifies Engineering of technical malfunctions affecting quality of the broadcast;	Handles emergency inserts (crawls, alert system tests, etc.) and the integration of character generators and other associated elements into the program stream.</t>
  </si>
  <si>
    <t>‚	Experience in Datastage 8.5 and in Unix.	Experience in DB2 and SQL Server.	Ensures that defined architecture, coding standards and best practices are followed.	Knowledge in Kettle is a plus	Versed in different development methodologies (Iterative, Agile, Scrum etc.).</t>
  </si>
  <si>
    <t>HPD‚„s Regulatory Compliance office is charged with educating the community, contractors, workers, external and internal partners regarding rights, obligations, and opportunities and enforcing both contractual obligations and federal, state, and local requirements.  The Labor Monitoring Unit (LMU), within Regulatory Compliance, monitors and enforces applicable prevailing wage laws.  LMU personnel review payroll and related records, visit construction sites to observe and interview workers, and investigate possible violations to ensure that laborers and mechanics working on agency-funded construction jobs, including  are paid the wages they are due under the law.  Regulatory Compliance is seeking a highly motivated individual to serve as project specialist to support the unit‚„s monitoring of development projects within the agency's Build it Back/Disaster Recovery program that  are subject to prevailing wage requirements and/or the agency‚„s Enhanced Review program.    Primary responsibilities will include but will not be limited to:  Tracking projects in LMU‚„s Build it Back portfolio and serving as the primary point of contact for internal and external partners regarding those projects;  Creating and maintaining organized, up-to-date case files which comply with legal and office requirements;  Collecting, managing, reviewing contracts, contractor information, correspondence and reports;   Contacting employers to collect missing or delinquent records and or other information;  Tracking and entering data into central tracking system;  Coordinating with compliance officers and other members of the office to support prevailing wage investigations;   Meeting regularly with supervisors, LMU compliance officers and other members of the office to share information and support investigations;  Coordinating with internal and external partners to collect information and/or to support enforcement action;   Carefully documenting all monitoring and investigative activities; and  Preparing reports on monitoring activities that comply with legal and office requirements.</t>
  </si>
  <si>
    <t>Richmond County District Attorney (RCDA) is seeking a highly motivated individual to serve as Facilities Assistant in its Administration Bureau. Under general supervision of the Director of Facilities Management and Security, the Facilities Assistant will follow strict procedures to ensure accountability and proper handling of legal and sensitive documents.  Primary responsibilities of the position include but are not limited to: Delivering Subpoenas throughout the five boroughs of the city of New York; Delivering and retrieving files and/or documents to all RCDA facilities, various courthouses, agencies and offices within the city; Retrieving the RCDA payroll from the Office of Payroll Administration; Assisting with maintaining the office‚„s vehicle fleet and supplies; Keeping a log of all document transactions; Other duties as assigned.</t>
  </si>
  <si>
    <t>‚ Must possess a valid Driver‚„s License with no restrictions; Excellent customer service skills; Flexible work schedule; Ability to work in a fast-paced environment;  Outstanding interpersonal and communication skills.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</si>
  <si>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Auto Mechanic for a position located in Shokan, NY. Working in the Management Services &amp; Budget Directorate, Fleet Services Division, under supervision, the Auto Mechanic will perform the following:    Overhaul, repair and maintain engines, motors and motor powered equipment, component assemblies and component systems used in automotive, construction and special purpose equipment powered by internal combustion engines  Act as ‚Å“troubleshooter‚ in determining mechanical and electrical defects, overhaul, maintain and repair internal combustion engines, motors and motor-powered equipment, including brake systems, transmissions, ignition systems, rear ends, differential assemblies, fuel systems, hydraulic systems, electronic systems and other related components and systems  Align wheels and repair steering equipment, reline and adjust brakes and clutches;  Make minor repairs and adjustments in the field so that a vehicle may be returned to the garage or repair shop under its own power.</t>
  </si>
  <si>
    <t>The Office of Administrative Trials &amp; Hearings (OATH) seeks to hire a College Aide to assist with the day to day operations of the Clerk‚„s Office. Under supervision with limited latitude for independent judgment, College Aides perform a variety of clerical/administrative assignments in relation to recordkeeping and filing using alphabetical &amp; numerical procedures.  In addition, they may respond to public inquiries and requests via telephone, greet the public, and perform data entry transactions on a computer.</t>
  </si>
  <si>
    <t>‚	Matriculation at an accredited college or university.   Please note that employment is conditioned upon continuance as a student in a college; therefore, if hired, the employee will be expected to submit proof of admission for each semester they are employed.</t>
  </si>
  <si>
    <t>The Bureau of Children, Youth and Families (CYF) within MHY is responsible for planning, funding and overseeing NYC‚„s comprehensive network of child and adolescent community mental health services. The Bureau also implements prevention and mental health promotion strategies, conducts policy analysis and development, epidemiological studies and surveillance, and plans and implements initiatives to meet the mental health needs of children and their families.   NYC DOHMH, in collaboration with the NYC Department of Education (DOE), is responsible for the development, implementation, and evaluation of school-based mental health services in NYC public schools. The aim is to assess needs and implement effective mental health programs and services in all schools citywide to strengthen school climate, teacher capacities, and students‚„ mental health and academic success. The Bureau‚„s work on school mental health initiatives has substantially expanded with the launch of new initiatives funded through ThriveNYC: A Mental Health Roadmap for All, the policy framework and strategic plan to improve the mental health and wellbeing of New Yorkers.  Under the direction of the School Mental Health Program Coordinator and in close collaboration with the Office of School Health, Division of Family and Child Health, the School Mental Health Quality Improvement Specialist will provide expertise in school mental health best practices and plan and implement quality improvement activities to improve delivery of school mental health services and programs.  Specific duties will include but not be limited to:  Conduct evaluation activities and data analysis and reporting for school mental health initiatives.  Contribute meaningfully and substantially, and collaborate with an independent evaluation consultant, to successfully complete the 3-year evaluation of mental health services in Community Schools by providing expertise in program evaluation design and methods, selection of evaluation measures and tools, and other evaluation activities.  Develop indicators and metrics related to school mental health and the overall impact of school-based mental health services on student outcomes.  Develop a plan for collecting data and liaise with DOE research and evaluation staff to obtain needed student and school level data.  Perform data entry and tracking.  Compile and synthesize school mental health initiative information and quantitative and qualitative data to generate meaningful school mental health program reports.   Coordinate the reporting of evaluation findings and prepare briefs, reports and other communication for internal and external use.  Conduct comparative research on the outcomes and cost-effectiveness of program models, including best/promising practices.  Conduct other research needed to design new policies, programs, and initiatives; make recommendations on which options/direction best meet CYF‚„s goals.  Serve on workgroups/cross-agency committees regarding school mental health research and data.</t>
  </si>
  <si>
    <t>‚ Experience in program evaluation  Experience and strong proficiency in using SAS or other statistical programs for analysis and experience with data management systems  Outstanding quantitative and data analytic skills  Excellent interpersonal, written and verbal communication skills  Highly organized and detail oriented and  multi-task   Strong proficiency in Excel, Word, PowerPoint, Access.</t>
  </si>
  <si>
    <t>The Office of Administrative Trials &amp; Hearings (OATH) seeks to hire two (2) part-time Community Service Aides to assist with the day to day operations of the Clerk‚„s Office.  Community Service Aides work under supervision, with limited latitude for independent judgment, and perform clerical and related work.  Specific duties will include, but are not limited to: 	Providing customer service to the public	Responding to public inquiries and requests at the Customer Service Window and via telephone	Responding to requests for case reschedules, copies of violations and decisions, address changes and violation adjustments	Performing data entry and data retrieval using video display terminals and other automated office systems	Filing and locating records, case files and invoices using alphabetical and numerical procedures	Receiving, opening, sorting and distributing mail	Evaluating and preparing case folders for adjudication</t>
  </si>
  <si>
    <t>The Bureau of Administration manages the Comptroller‚„s Office operating and capital budgets, as well as procurement and payment responsibilities, facilities management, support services, and the full breadth of its human resource functions including payroll and time management. The Procurement Analyst will assist with the procurement functions of the Comptroller‚„s Office.   Under the direction of the Division Chief for Procurement Services, the Procurement Analyst will be responsible for purchasing goods/services, and processing procurement documents and contracts, responsibilities will include but are not limited to:  Prepares solicitation documents required for all methods of procurement, including Small       Purchase, Request for Proposals (RFP) and intergovernmental purchasing;   Acquisition of computer hardware, software product and services, office supplies and    equipment, furniture, general equipment maintenance and rentals and other purchases;  Assists in the development and awarding of contracts and purchase orders;  Works with agency bureaus to initiate and develop new procurement including scheduling,    reviewing contract documents for completeness, and preparing documents for registration;  Performs other duties as required to ensure that procurements are completed on schedule    and in conformity with the agency‚„s policies and the Procurement Policy Board (PPB) rules;  Performs related assignments and special projects as required.</t>
  </si>
  <si>
    <t>‚ Knowledge of NYC Procurement Rules preferred, including use of FMS and VENDEX.  Ability to independently work, manage, and prioritize multiple tasks and projects must be    displayed.  Excellent interpersonal, communication, and organizational skills (includes Microsoft office suite    proficiency) expected.</t>
  </si>
  <si>
    <t>Position is open only to candidates currently serving in NYC government in Permanent Procurement Analyst title.  Certain residency requirements may apply.  We appreciate every applicant‚„s interest; however, only those under consideration will be contacted.  Note: Vacancy notices listed as ‚Å“Until Filled‚ will be posted for at least five work days</t>
  </si>
  <si>
    <t>***OPEN TO PERMANENT PUBLIC HEALTH NURSES ONLY. YOU MUST CLEARLY STATE YOUR CIVIL SERVICE STATUS ON YOUR RESUME OR COVER LETTER. ALL OTHER CANDIDATES WILL NOT BE CONSIDERED.    ***Multiple Locations in NYC; travel may be required (alternate work schedule Tuesday ‚€œ Saturday)   The mission of Bureau of Sexually Transmitted Disease Control (BSTDC) is to promote sexual health  and reduce impact of sexually transmitted infections in NYC. To achieve the these goals, we provide: direct clinical services; monitor disease trends; partner with community groups, private providers and other agencies; perform outreach; provide education; conduct research and develop polices to improve sexual health and wellness  Specialization in family or women‚„s health; prior experience in public health and sexually transmitted diseases; expertise in planning and logistics coordination; excellent interpersonal and communication skills; especially adolescents  --You will  be serving as a Public Health Nurse within the BSTDC clinic setting.  --Provide physical examination, health consultation and recommendations on care, treatments and referrals for patients seeking care in the BSTDS clinics.  --Obtain medical and sexual history and conducting physical examinations and treatment of patients in the STD clinics; provide referrals to clinics for other services as needed.  --Provide health education to patients.  --Direct and assist in precepting of nurse practitioners and other health care professionals.</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</si>
  <si>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</si>
  <si>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Strong technical and project management skills. Solid understanding of SDLC, programming, databases, network and infrastructure. Strong skills in Microsoft Office including Project, Visio, Word and Excel are required.</t>
  </si>
  <si>
    <t>Additional Information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</si>
  <si>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‚3+ years working with data in government, community, public health, social service or mental health setting. Motivation, discipline, and a strong sense of teamwork. Knowledge of data analytics software such as SAS, ArcGIS, SPSS, STATA, R, AtlasTi, and/or Python. Knowledge of research methodology and/or program evaluation methodology. Knowledge of database management software such as MS SQL, MySQL, Oracle SQL, and/or MS Access. Ability to effectively present data in verbal, written, and visual formats to program management, program leadership and non-technical audiences. Scientific writing experience is a plus.</t>
  </si>
  <si>
    <t>‚ Core Java (1.6+); multi-threading, concurrency, annotations, collections, etc. Web services (SOAP/REST).  Experience with an ETL tool such as DataStage. Experience with Mobile development, Android/IPhone. Relational databases and SQL (DB2 is a must). Application servers such as Websphere and Tomcat. XML technologies including DTD/XSD, XPATH, and Object XML mapping. Unit testing (Junit), Continuous integration, and Agile methodologies. Knowledge of and experience with working on common design patterns and industry standards. Strong communication, analysis, and problem solving skills; quick learner. Experience in creation of design documents on the task assigned. Work well within a team environment and with minimal supervision. Comfortable working with clearly defined project plans and contributing estimates to the planning process. Able to meet and deliver on deadlines and work well under pressure. Unix command line and basic scripting.</t>
  </si>
  <si>
    <t>The Office of Payroll Administration (OPA) seeks to hire a staff member for the Deductions and Distribution Unit. The selected candidate will:    	Assist management in overseeing the general processes of the Union Services Unit, including but not limited to the remittance of union dues, political dues, and life insurance payments and reports to the unions and carriers;	Assist management in the compilation and review of weekly payroll deduction reports to monitor ordered deduction transactions, including but not limited to reimbursements, refunded deductions, and EFT payments to child support agencies;	Assist with all activities related to the annual distribution of W-2 Wage and Tax statements, 1127 and 1095-C forms for active and retired city employees; 	Assist in developing, implementing and updating policies and procedures governing the Deduction and Distribution Units to ensure that all transactions are processed accurately, timely and in compliance with OPA and Office of the Comptroller directives, as well as applicable federal and states‚„ regulations;	Prepare, distribute and track responses to subpoenas received by the Deductions and Distribution Division;	Handle and sort agency mail; ensure mail is directed to the appropriate units for processing and; 	Perform special projects, as assigned.</t>
  </si>
  <si>
    <t>‚	Experience with the Payroll Management System (PMS), Financial Management System (FMS), New York City Automated Personnel System (NYCAPS) and Citywide Human Resource Management System (CHRMS).	Ability to analyze financial data, prepare statistical and narrative reports.	Detail oriented with excellent organizational skills.	Excellent verbal and written communication skills.	Must currently be permanent in the civil service title of Principal Administrative Associate.</t>
  </si>
  <si>
    <t>‚ Experience in designing, developing and deploying BI and data warehouse applications. Experience in working on full Enterprise Datawarehouse Implementation. Exposure to data modeling, design and build Metadata layer, analysis and dashboard using Cognos 10.x/Tableau. Experience in ETL(Datastage,Kettle) is a plus BI tools (Cognos ‚€œ Data Manager ,,Cognos 10.x, BI Suite, Cognos TM1) Dimensional Modeling, complex report development in Report Studio (with cascading prompts, Complex queries, charts, etc.) Strong SQL skills in DB2 and SQL server. Versed in different development methodologies (Iterative, Agile, Scrum etc.).</t>
  </si>
  <si>
    <t>Strong organizational, supervisory and analytic skills.  Extensive knowledge and understanding of New York City‚„s procurement,  human resource and fiscal management procedures, rules and laws.  Demonstrate experience developing and overseeing service contracts.  Strong customer service and interpersonal skills. Ability to characterize  complex fiscal and oversight systems for the purposes of staff training and reducing procedural errors.   Excellent oral, written communication and relationship building skills with an ability to prioritize,  negotiate and work with individuals at various levels within and outside the agency.  Ability to work in a fast pace environment and manage multiple tasks.</t>
  </si>
  <si>
    <t>‚ Total 10+ years of DB2 Database Administration experience out of which minimum 4+ should be on DB2 9.x or higher versions. Experience with MS SQL 2008 and/or later versions. Managing multiple RDBMS in large environments in LUW environments.  Experience with redundancy and resiliency applied to create a high availability service (HADR). Practical experience in monitoring and tuning a database. Experience in working in a 24X7 environments and on-call support. Certification in DB2 and MS SQL Server is a plus Strong interpersonal skills.</t>
  </si>
  <si>
    <t>‚ Core Java (1.6+); multi-threading, concurrency, annotation, collections, etc. Hands-on experience developing in Java and J2EE technologies. Relational databases and SQL Application servers such as Websphere/Tomcat. Knowledge of and experience with working on common design patterns and industry standards. Strong communication, analysis, and problem solving skills. Experience in creation of design documents. Quick to learn, self-motivated, and enthusiastic. Work well within a team environment. Comfortable working with clearly defined project plans and contributing estimates to the planning process. Able to meet and deliver on deadlines and work well under pressure. Knowledge and experience working with open source server side frameworks such as JSF/Myfaces/Rich    Faces/Spring/Hibernate.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</si>
  <si>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BladeLogic Engineer reporting to the IT Services Division. Responsibilities will include: Oversee the administration, maintenance and up keep of the BMC BladeLogic and BMC ADDM environment; handle the deployment and configuration of the BMC BladeLogic suite of products and BMC ADDM for the entire DoITT and PSAC infrastructure; oversee the integration as we expand the product to be used for additional services; provide technical leadership, hands-on in tuning of BCM, BNA, BSA, and ADDM; support workflow/process definition in ITIL areas; assist in assessing operational maturity and identifying targets for process/technology improvement in patching, provisioning, asset /CI discovery and automation; organize and document findings of studies and preparing recommendations for implementation of new processes and procedures; provide technical assistance with the BladeLogic and ADDM environment‚„s to provide a highly available and highly reliable solution; comply with the Technical Specification for the Security Content Automation Protocol (SCAP) by utilizing knowledge of BladeLogic features like SCAP in BMC Server Automation; use features in the BMC Server Automation Console, to import SCAP content from third-party sources; download and store vendor patch information to repository; serve as the technical lead for BMC BladeLogic product line; identify business challenges and corresponding solutions; identify, install, maintain, master, mirror and repeater transmitters; install tuners locally; identify the packaging concept and create file packages; implement policy manager, patch manager and use deployment manager; identify common troubleshooting techniques to assist cross platform operations teams; responsible for BCA deployment AD object management; create, schedule and distribute ad-hoc reports; support BMC ADDM and provide application dependency mappings for applications and services DoITT and PSAC provide; and perform special projects and initiatives as assigned.</t>
  </si>
  <si>
    <t>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We work with healthcare partners to optimize the provision of health services during a large-scale disaster.     Reporting to the Bureau of Grants Management and Administration (GMA) Grants Management Director, the Grant Manager will serve as the primary programmatic support for DOHMH‚„s emergency preparedness and response program, including facilitating the initiation, implementation and maintenance of OEPR‚„s preparedness and response program.  The Grant Manager is responsible for: 	Development of competitive and continuation emergency preparedness and response grants applications including drafting summaries, coordinating with programs across the agency, compiling/ enhancing narratives, and managing approval process. 	Compilation and enhancement of progress reports, working with project leads to ensure submission of meaningful, outcomes-based updates. 	Advising on best mechanism for grant-funded projects, assisting in initiation of projects and tracking progress/spend-down, including sole source contracts and contract modifications. 	Compiling narratives/ information for other grant deliverables and on-going and ad hoc request submission to federal funders.  	Seeking conceptual pre-approval and state/federal approval for work plan changes and budget modifications.  	Providing support and guidance to program staff through regular meetings to elicit program updates, and identify issues and next steps as well as the procurement process and contracts for services.</t>
  </si>
  <si>
    <t>The New York City Department of Health and Mental Hygiene (DOHMH), a recognized leader and innovator in public health and mental hygiene services, seeks a highly motivated and talented candidate to serve as ‚Å“Project Manager Intern‚ The proposed candidate will work with varying levels of management on a myriad of key special projects within the Office of Facilities Planning and Space Management.   Under general supervision with broad scope for the exercise of independent initiative and judgment, the selected candidate will serve as Project Manager Intern performing, among others, the following tasks:    --	Assist in overseeing the consultant/vendor selection and contracting process, and manages these contracts, in conjunction with other in-house design and construction management staff.  --	Participate in scope of work development and review process.  --	Establish project time lines and cost schedules.  --	Perform Administrative functions for various Software applications, e.g. ARCHIBUS, Autodesk, etc.   --	Act as liaison between Facilities Planning Unit and other governmental agencies (e.g. DOB, DDC, FDNY, DEP).  --	Conduct condition and inventory surveys for DOHMH owned/leased properties.  --	Coordinate between contractors, governmental agencies, and DOHMH to clear outstanding violations on DOHMH owned properties.  --	Resolve problems that arise in meeting schedules and assigned projects.</t>
  </si>
  <si>
    <t>NOTE: Only permanent Incumbent Maintenance Workers can be considered for this position and those reachable on the open-competitive list are eligible to apply.   Must have a valid NYS Driver‚„s license for the duration of employment.</t>
  </si>
  <si>
    <t>Case Manager ‚€œ Shelter Plus Care Program</t>
  </si>
  <si>
    <t>Under the direct supervision of the Legal Support Staff Supervisor, the candidate will serve as a paralegal assigned to the Trial Bureau. Duties will include, but not be limited to the following: 	Submit appearance notifications for police witnesses for grand jury, hearings, case/trial preparation; monitor appearances.	Provide support to ADAs regarding indictments, case tracking, evidence collection, report preparation, scheduling of witness interviews, grand jury presentations, and trials.	Interact with members of the public, court staff, police officers, criminal justice partners, and civilian witnesses on behalf of bureau ADAs.  	File motions and other legal papers with the court; prepare affidavits of service for legal documents sent to defense counsel.	Perform routine administrative duties when necessary, including: photocopying, managing ADAs‚„ calendars, answering telephones, responding to telephone inquiries from members of the public, defense attorneys, court staff, victims, witnesses. 	Work collaboratively with assistant district attorneys (ADAs) in all aspects of their work .  	Other duties as assigned.</t>
  </si>
  <si>
    <t>‚	Baccalaureate degree in Criminal Justice, Paralegal Studies, or A.B.A approved certificate in Paralegal Studies.	Excellent verbal, written and professional interpersonal communication skills.	Strong analytical, problem-solving, and time-management skills and ability to appropriately handle legal issues, privileged and confidential information, and highly sensitive documents.	Detail-oriented while meeting competing deadlines in a fast-paced environment and having the flexibility to shift priorities quickly, effectively and with accuracy.	Proficiency in Microsoft Office programs.	Fluency in foreign languages, particularly Spanish.</t>
  </si>
  <si>
    <t>The Department of Citywide Administrative Services (DCAS) Energy Management Line of Service (DEM) oversees the implementation of municipal building and operational energy strategy and programming for the achievement of the City‚„s carbon emissions reduction goals, established by the City‚„s OneNYC Energy Initiative and further developed in the Mayor‚„s One City, Built to Last plan to reduce emissions 80% by 2050 (‚Å“80x50‚) with an interim reduction target of 35% by 2025 (‚Å“35x25‚). This implementation includes energy efficiency audits and retrofits, improved operations and maintenance, clean distributed generation deployment in City buildings and upgrades to the City‚„s streetlights and wastewater treatment infrastructure. DEM manages the purchase of electricity, natural gas and district steam for City-owned and operated facilities, processing utility bills and developing the City‚„s annual energy budgets for 80 agencies and more than 4,000 facilities.  The Department of Citywide Administrative Services (DCAS) seeks to hire an Administrative Staff Analyst NM to serve within DCAS Energy Management‚„s Office of Performance Tracking and Analytics as the Building Benchmarking Analyst. The Building Benchmarking Analyst will maintain and support annual building energy benchmarking process for all municipal buildings, oversee the process schedule through all steps, control benchmarking deadlines, and support compliance with provisions of Local Law 84/2009. The Building Benchmarking Analyst will assist in coordinating with all City agencies, collect and verify required data, provide required regular and ad-hoc reporting, support other projects in the Office of Performance Tracking and Analytics, and contribute to various DEM projects and initiatives.  Under the leadership of the Benchmarking Program Manager and the Director of Performance Tracking and Analytics, with latitude for independent judgment, the Building Performance Analyst‚„s will: 	Maintain annual building energy benchmarking process for City buildings	Maintain City buildings portfolio records	Verify and update City building characteristics in coordination with operating agencies	Verify and update utility meter allocation in coordination with operating agencies	Identify and resolve various building and energy data issues	Support compliance with Local Law 84/2009 for City buildings	Maintain a process of data synchronization with ENERGY STAR Portfolio Manager	Maintain and support ENERGY STAR Portfolio Manager accounts for City agencies	Maintain archive of electronic documents related to annual energy benchmarking process	Participate in regular and ad hoc reporting	Participate in various projects related to DEM‚„s initiatives to reduce city government energy consumption and greenhouse gas emissions</t>
  </si>
  <si>
    <t>‚	Advanced knowledge of Microsoft Excel 2013, including pivot tables, charts, and lookup functions; experience desired: PowerPivot, Power View, and Power Map;	Knowledge of Microsoft Access 2013, and relational databases; experience desired: query design and SQL;	Strong analytical and data presentation abilities;	Well-organized, detail-oriented and flexible to handle multiple responsibilities and deadlines simultaneously;	Strong communication and presentation skills;	Some or all of the following: knowledge and experience in Microsoft Visio, PowerPoint; background in engineering or environmental studies;	Familiarity with energy cost, savings and greenhouse gas calculation methodology; familiarity with energy and environmental issues;	Familiarity with issues pertaining to energy efficiency in existing buildings.</t>
  </si>
  <si>
    <t>The Division of Building and Land Development Services (BLDS) is seeking a Construction Project Manager for Elevator Installations for its Bureau of Engineering. BLDS is responsible for providing architectural, engineering, environmental planning, cost estimating, and construction support services to the various divisions within HPD‚„s Office of Development.  The ideal candidate should have a background in Construction Management with specialized experience in the installation of elevators, and possess a thorough understanding of design and construction means and methods for multi-family housing in New York City.   Under general supervision, the Construction Project Manager for Elevator Installations will be responsible for reviewing the design and monitoring the installation of elevator systems in newly-constructed multi-family residential buildings. His/her responsibilities will include, but not be limited to, the following:  Monitor the installation of elevator components and systems during the construction of multi-family buildings to ensure conformance of work to approved plans, contract specifications, industry standards and pertinent codes, including the New York City Building Code;  Work closely and coordinate with BLDS‚„ Bureau of Construction Services to provide construction oversight and resolve site issues that arise during the installation of elevator systems at HPD-assisted projects;   Conduct field surveys and inspections of existing elevator systems and assist in determining a scope of work, cost estimate, and recommendations for repair and/or systems replacement;   Perform thorough research on elevator systems by obtaining, reviewing and analyzing pertinent information/ documentation, and consulting appropriate parties to successfully resolve discrepancies that arise on the field;  Prepare accurate, organized and comprehensive field reports pertaining to the progress of elevator installations during the construction phase.</t>
  </si>
  <si>
    <t>The Office of Administrative Trials &amp; Hearings (OATH) seeks to hire a part-time Community Service Aide to assist with the day to day operations of the Clerk‚„s Office.  Community Service Aides work under supervision, with limited latitude for independent judgment, and perform clerical and related work.  Specific duties will include, but are not limited to: 	Providing customer service to the public;	Responding to public inquiries and requests at the Customer Service Window and via telephone;	Responding to requests for case reschedules, copies of violations and decisions, address changes and violation adjustments;	Performing data entry and data retrieval using video display terminals and other automated office systems;	Filing and locating records, case files and invoices using alphabetical and numerical procedures;	Receiving, opening, sorting and distributing mail; 	Evaluating and preparing case folders for adjudication.</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</si>
  <si>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LEB is seeking an Infoline Director to manage the system through which LEB has initial contacts with the public and oversee the staff responding to these initial inquiries.   Job Description:   Responsible for successful daily operations and management of the Infoline staff; ensuring NYCHRL guidelines are followed.   Manage a team of Human Rights Specialists and support their growth by modeling, observing and providing comprehensive feedback on how to: interview members of the public alleging claims of discrimination; engage in pre-complaint interventions; perform research and investigation related to situations presented by callers on the Infoline; and provide referrals to members of the public.  Create, implement and enforce standard protocols for improving case assessments, investigation and referrals performed on the Infoline.  Create and implement data analysis system based on information collected by Infoline staff to support and enhance CCHR programming, from LEB investigations to Community Relations and Communications initiatives.  Create, implement and enforce staff review protocols for improving Infoline staff performance.  Responsible for all administrative and supervisory functions related to Infoline.  Coordinate communication and collaboration between Infoline staff and other CCHR departments.  Participate in regular staff meetings.   Participate in training programs, conferences, and other LEB activities as requested.   Perform all duties as needed to advance the work of LEB.   Other duties as assigned.</t>
  </si>
  <si>
    <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Experience managing staff.  Program development experience; demonstrated experience initiating and implementing new programs.  Must be well-organized, assertive, and able to work independently and collaboratively.   Strong work ethic.  Excellent attention to detail.  Strong oral and written communication skills.  Familiarity with the NYCHRL.  Fluency in a language other than English, which is common in New York City.  Previous experiences in investigative work, civil rights advocacy and/or paralegal work.  Strong leadership and performance management skills.   Demonstrated aptitude with electronic file systems or other data management systems.   Strong analytical, problem-solving and time management skills.   Experience handling multiple priorities with competing deadlines.   Proficiency in Microsoft Office programs.  Ability to read and understand laws, rules and regulations.</t>
  </si>
  <si>
    <t>‚	Strong organizational and administrative skills  	Excellent oral and interpersonal and written communication skills 	Ability to multi task 	Strong analytical background 	Proficiency in Microsoft Word, Excel and Access 	Experience in budget &amp; grant management 	Understanding of contract management</t>
  </si>
  <si>
    <t>The Division of Administration,  Bureau of Operations is seeking an experienced, highly motivated, analytical, and talented individual to serve in the capacity of  ‚Å“Director of Logistics‚ for emergency preparedness and response, under the  direction of the Assistant Commissioner for the Bureau of Operations. The Bureau of Operations is responsible for Citywide management of District Health facilities in all five boroughs and leading the Logistics Section during ICS activations. Operations also provides infrastructure and general business services to the Agency. With latitude for independent judgment and decision-making, the incumbent will have oversight for the following: 	Provide advice and guidance to programs on the administration of contracts, including amendments, modifications and renewals. 	Coordinate with DOHMH‚„s Office of Emergency Preparedness &amp; Response (OEPR) on all activation and preparedness issues for public health emergencies, planning, training and response activities. 	Serve as principal Logistics Section Chief for all ICS Activations. 	Formulate and respond to all corrective actions (CA) as issued in the various After Action Reports (AAR) and mid-response corrections for the Logistics Section. 	Train all ICS Section Desk Officers and Task Users on the Emergency Response Request System. 	Maintain Divisions‚„ COOP plan and serve as COOP Coordinator representing Division of Administration. 	Review contract proposals and performance reports to ensure compliance with agency‚„s requirements, and federal/state/city guidelines.  Evaluates prospective contractor‚„s budgetary proposals and financial reports. 	Coordinate and prepare Bureau‚„s  strategic budget plans, financial analysis, spending plans and variance reports. 	Act as facilitator between the Division and oversight agencies as needed (OMB/MOCS/Comptroller‚„s Office) to ensure that all contract actions are prepared in accordance with PPB Rules, State and City mandates and directives. 	Prepare detailed and technical scope of work; develop, monitor, review and complete contract activities. 	Prepare procurement documents, including Requests for Proposals (RFPs) and Competitive Sealed Bids. 	Monitor performance and execution of the divisions‚„ finances in relation to Agency executive management indicators. 	Provide support to the Assistant Commissioner.    	Provide management and direction of all areas of Logistics, including staffing, emergency purchases/supplies, printing and reproduction, security and transportation. 	Monitor, review, and complete contract activities for the Division of Administration. 	Meet with and/or attend meetings with OBA, ACCO, Internal Accounting and Vendors on various budgets/contractual activities. 	Utilize Agency and Citywide systems in the processing and approval of procurement actions and contract awards. 	Regularly represent the Bureau in meetings, compile reports, manage workload and time management needs of staff to ensure timely completion of assignments to meet targeted goals and objectives. 	Establish operating policies, implement and monitor action plans to improve overall efficiency and effectiveness.  	Provide technical assistance; attend bureau-wide and public health preparedness emergencies. 	Prepare quantitative and qualitative quarterly status reports for management reviews. 	The Director of Logistics will be required to work evenings, nights and weekends during ICS activations. 	Other related duties as assigned.</t>
  </si>
  <si>
    <t>The Division of Building and Land Development Services (BLDS) is seeking a Supervisor of Mechanical Installations and Maintenance for its Bureau of Engineering-MEP Installations Unit. BLDS is responsible for providing architectural, engineering, environmental planning, cost estimating, and construction support services to the various divisions within HPD‚„s Office of Development.  The ideal candidate should have a background in Construction Management with a specialization in the installation of mechanical systems‚€including boilers/HVAC, plumbing, and sprinklers‚€and possess a thorough understanding of design and construction means and methods for multi-family housing in New York City.   Under general supervision of the Deputy Director of MEP Installations, the Construction Project Manager for Mechanical Installations will be responsible for reviewing the design and monitoring the installation of mechanical systems for both newly-constructed and rehabilitated multi-family buildings. His/her responsibilities will include, but not be limited to, the following:  Monitor the installation of mechanical, plumbing, and sprinkler systems during the construction/alteration of multi-family buildings to ensure conformance of work to approved plans, contract specifications, industry standards and pertinent codes, and timely adherence to the proposed construction schedule;  Work closely and coordinate with BLDS‚„ Bureau of Construction Services to provide construction oversight and resolve site issues that arise during the installation of mechanical systems at HPD-assisted projects;   Conduct field surveys and inspections of existing mechanical, plumbing, and sprinkler systems and assist in determining a scope of work, cost estimate, and recommendations for repair and/or systems replacement;   Perform thorough research on mechanical systems by obtaining, reviewing and analyzing pertinent information/ documentation, and consulting appropriate parties to successfully resolve discrepancies that arise on the field;  Prepare accurate, organized and comprehensive field reports pertaining to the progress of mechanical installations during the construction phase; and  Assist in the review and approval of mechanical change orders that arise in HPD-assisted projects.</t>
  </si>
  <si>
    <t>A valid or ability to obtain a New York State Grade IIB Water Treatment Operator Certification.  Class A Commercial Driver‚„s License valid in the State of New York may be required. If required, this license must be maintained for the duration of employment.</t>
  </si>
  <si>
    <t>The Department of Citywide Administrative Services‚„ Office of Energy Management (DEM) oversees the implementation of municipal building and operational energy programming and strategies; this includes energy efficiency retrofits, improved operations and maintenance, clean distributed generation deployment, and upgrades to the City‚„s vehicle fleet, streetlights, and wastewater treatment infrastructure. DEM also manages the purchase of electricity, natural gas and steam for City-owned and operated facilities, processing utility bills and developing the City‚„s annual energy budgets for 80 agencies and more than 4,000 facilities.  Reporting to the Deputy Commissioner, DCAS Energy Management seeks to hire an Administrative Staff Analyst ‚€œ M3 to serve as the Director of Budget and Planning. Managing a team of two (2), with wide latitude for independent judgment and initiative, the Director is responsible for:  Serving as liaison between DEM and DCAS‚„ Fiscal and Business Management unit for all financial matters.   Coordinating annual DEM expense and capital budget planning and allocation processes.   Maintaining DEM program expense and capital budgets; including reporting/tracking and ensuring that DEM has current and accurate information.   Identifying potential issues and proposing resolutions as appropriate.  Recommending, approving and initiating budget mods/encumbrances as requested by program staff, and keeping DEM apprised of relevant deadlines; identifying and recommending opportunities for process improvement.  Developing and preparing DEM‚„s strategic budget and spending plans, financial analysis, and variance reports.  Providing regular spending updates and analysis to Fiscal Management and high level reports to the Deputy Commissioner.  Creating user friendly reports and budget tracking systems for program managers and senior staff. Collaborating with the Deputy Commissioner and Chief of Staff in preparing internal and external reports.</t>
  </si>
  <si>
    <t>‚ Prior experience in budget/financial management for a municipality or non-profit. Working knowledge of the City‚„s Financial Management System (FMS). Ability to communicate clearly in oral and written form and strong analytical, interpersonal communications and problem solving skills are a plus.   Successful candidate should be detail oriented and self-motivated with strong organizational skills.  Proficient computer skills, including advanced Excel.  Must be flexible; adaptable to change and be a team player</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</si>
  <si>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New York City Commission on Human Rights is seeking a Deputy Press Secretary to assist in executing the agency‚„s day-to-day and long-term communications strategy. He/she will help manage CCHR‚„s day-to-day press operations, including but are not limited to: composing press releases, advisories, speeches, Q&amp;As, fact sheets, talking points, developing and maintaining media lists; promoting agency initiatives through pitching, media events and other creative strategies for media exposure; developing and distributing other information to the news media; preparing Commission officials for press interviews and round tables; responding to daily media requests; tracking relevant press coverage and assisting the Press Secretary and Executive Director of Communications and Marketing with agency‚„s long term communications strategy.   The Deputy Press Secretary will be a part of the CCHR Communications and Marketing team and will report to the Press Secretary.   Job responsibilities include:     Assist Press Secretary in developing, coordinating and tracking proactive media strategies for agency initiatives and programs, and announcements of major public information campaigns including media events and interviews.  Independently draft, edit and finalize press materials (press releases, op-eds, statements, letters to the editor, and other external communications) and ensure they are clear, engaging, timely and newsworthy.  Develop proactive press pitches and refine news hooks to promote Commission‚„s work.  Research reporters for pitches and maintain press database and ensures contacts are accurate and up-to-date.  Assist Press Secretary and Director of Communications and Marketing in managing daily media inquiries, helping to develop statements and responses in compliance with agency standards.   Create daily news roundup that summarizes and highlights the news relevant to the Commission.   Maintain a monthly press calendar, including relevant holidays, events and storylines to use as news hooks.  Attend and represent Commission/Communications Office at events. which may include preparing talking points, prepping speakers and arranging press logistics.  Research and develop relationships with reporters working in community, ethnic and online news sites.   Track media coverage daily.  Other duties as needed.</t>
  </si>
  <si>
    <t>‚  Proven experience writing and editing press releases, advisories, press briefings, op-eds, letter to the editors and/or other related press materials  Strong analytical and organization skills and, attention to detail.  Ability to fact-check and synthesize complex legislations and research on a range of human rights topics.   Knowledge of and experience working in New York City media market. Established relationships with reporters and editors desired.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t>
  </si>
  <si>
    <t>The Division of Building and Land Development Services (BLDS) is seeking a Structural Engineer for its Bureau of Engineering-Structural Engineering Unit. BLDS is responsible for providing architectural, engineering, environmental planning, cost estimating, and construction support services to the various divisions within HPD‚„s Office of Development.  The ideal candidate should have a background in Structural/Civil Engineering or related field, and possess a thorough understanding of structural components and systems, as well as construction means and methods for both the rehabilitation and new construction of multifamily and 1-4 family homes in New York City.    The Structural Engineer will be responsible for reviewing plans and contract documents for structural design for various HPD-assisted projects, including the moderate or substantial rehabilitation of multi-family buildings, and the construction of 1-4 family homes and multi-family residential buildings. His/her responsibilities will include, but not be limited to, the following:  Under general supervision of the Deputy Director of Structural Engineering, review plans and contract documents for structural design to assure compliance with construction industry design standards and pertinent codes, rules, and regulations, including the NYC Building Code;   Conduct quality assurance inspections during critical phases of construction, including site and foundation work, concrete and steel work, and the installation of structural systems, to ensure conformance of work to approved plans, contract specifications, industry standards and pertinent codes;  Work closely with the Bureau of Construction Services to identify and resolve field issues that impact the structural components and structural integrity of a building in rehabilitation or construction;    Review scopes of work and specifications for the rehabilitation and new construction of multi-family residential buildings to ensure cost efficiency and overall structural effectiveness;  Prepare accurate, organized and comprehensive inspection reports pertaining to structural engineering matters identified on site; and  Engage in research and investigation if issues related to structural engineering and related systems.</t>
  </si>
  <si>
    <t>Under general supervision, assists with classroom training preparation and related administrative duties as assigned by the NYC Taxi and Limousine Commission Training Director. In this entry-level clerical position within the Training Unit, under close supervision, incumbent will assist with the more basic level training initiatives and employee development duties.  Duties and Responsibilities:	Meets with department manager to ensure all training class preparations are accurate, comprehensive, practical, and consistent with the department manager and agency‚„s vision, mission, and objectives.	Assists with training files including employee records, evaluations, and performance standards; using Excel or Access database. 	Assists with training materials and ensures all materials, handouts and displays are reproduced and organized prior to each class. 	Supports Trainers with research for delivery and development of materials for classroom based and/or online instruction.	Promotes employee involvement and professional development through employee surveys and focus groups. This is a temporary position only available for six months.</t>
  </si>
  <si>
    <t>The New York City Law Department is now accepting applications from admitted attorneys for the position of E-Discovery Counsel in its E-Discovery Group.  The E-Discovery Counsel will: 	Provide general advice and legal counsel to guide Law Department litigators through every aspect of e-discovery.   	Assist in developing strategy, negotiating with adversaries, participating in court conferences, and helping to adjudicate disputed issues such as allegations of spoliation and motions for sanctions.   	Help implement litigation holds, collect and process electronic data, set up document reviews, run document productions, and ensure defensibility and efficiency throughout the e-discovery process.   	Serve as a Law Department expert on e-discovery case law, strategy, and processes ‚€œ advising Law Department attorneys and agency clients on emerging case law and technologies related to the management, preservation, collection, review, and production of electronic evidence.   	Help Law Department attorneys and agency counsel respond to Freedom of Information Law requests, civil investigative demands, subpoenas, and other document demands. 	Work closely with other Litigation Support staff to ensure proper tracking, handling and processing of collected data. 	Provide project management services to handle large document reviews, employ advanced data analytics, and run substantial document productions.</t>
  </si>
  <si>
    <t>1.	Master‚„s degree or some advanced training in a field related to duties above. 2.	Background or demonstrated interest in community gardening, open space management, urban agriculture or horticulture. 3.	Strong verbal and written communication skills.  4.	Ability to work outdoors in gardens when required.  5.	Ability to work a flexible work schedule, including events on evenings and weekends, as required.  6.	Ability to manage multiple assignments with competing deadlines.  7.	Second language a plus. 8.	Proficiency in Microsoft Word, Excel and PowerPoint; basic understanding of Microsoft Access a plus.  9.	Some experience with budget management and program development. 10.	Valid New York State driver license.</t>
  </si>
  <si>
    <t>‚	Hands on experience using MS Dynamics CRM to build working models or Prototypes	Knowledge of Microsoft Dynamics CRM Technical and functional capabilities, with 2 years designing forms and business logic	Understanding of Agile development and SCRUM Framework.	Hands on SQL and .NET framework	Project Management Professional (PMP) Certification</t>
  </si>
  <si>
    <t>With minimal supervision from the Director of Response, with latitude for independent initiative and judgment, the Deputy Director will manage and oversee the daily administration of the Response Group (a group of emergency services and emergency management professionals who respond to multi-agency and complex incidents in New York City to facilitate interagency coordination, situational awareness, and gaps analysis).  Duties and Responsibilities:	     Ensuring all of the administrative aspects of day-to-day unit operations are addressed, issues are identified, corrected and contingencies are in place to ensure operational continuity;	Ensuring the unit‚„s Continuity of Operations Plan remains operational and tested regularly;	Coordinating administrative staff issues including, but not limited to: scheduling, timekeeping, overtime management, training, and performance evaluation;	Participating, creating and assisting with the execution of employee professional development initiatives including unit based training, and agency drills and exercises;	Performing Quality Assurance / Quality Improvement reviews and activities to ensure that the unit continues to operate effectively and efficiently, at the enhanced and professional level established by agency Executive Staff (OEM Commissioner, 1st Deputy Commissioner, &amp; Deputy Commissioners of Operations);    	Assisting with the implementation of new operational or administrative policy and procedural guidelines, standard operating procedures, newly deployed equipment systems and emerging technologies;	Coordinating with members of the OEM Operations Division Management Team to ensure that Response operations and activities are seamlessly integrated with those of the Watch Command Unit, and that both units are operating cohesively and effectively;   	Coordinating with other members of the Senior Staff to ensure that the Response Group continues to effectively support daily Agency operations and programs; 	Assisting with the development of a unit strategic plan including the evaluation of unit operations to develop best practices;  	Providing guidance and managerial oversight to unit personnel during daily public safety incidents that adversely impact the City and require a multi agency response.	Representing the Director of Response at meetings, public appearances and/or other scheduled events;	Offsetting work hours to ensure 24-hours managerial unit coverage and oversight during large scale emergencies and/or major incidents;	Assisting when necessary with providing emergency Response Supervisor coverage; 	Serving as Acting Director of Response during periods when the Director is unavailable;	Other duties as assigned by the Director of Response   Work Schedule:  The selected candidate will be assigned to work a Monday to Friday administrative based schedule that may include a reporting time that falls within non-business hours and will be subject to reassignment to other shifts during emergencies or as dictated by the needs of the agency.</t>
  </si>
  <si>
    <t>1. A master‚„s degree from an accredited college in emergency management, public administration, urban planning, engineering, economics, political science, the physical sciences, or related field, and three years of satisfactory full-time professional experience in one or a combination of the following: emergency management, fire or police services, public safety, public health, public administration, urban planning, engineering, or another specialized area to which the appointment is to be made.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satisfactory full-time professional experience in one or a combination of the areas listed in ''1'' above, including the 18 months of executive, managerial, administrative or supervisory experience, as described in ''1'' above; or  3. A four-year high school diploma or its educational equivalent and eight years satisfactory full-time professional experience in one or a combination of the areas described in ''1'' above, including the 18 months of executive, managerial, administrative or supervisory experience, as described in ''1'' above; or  4. Education and/or experience equivalent to ''1'', ''2'', or ''3'' above. However, all candidates must have a four-year high school diploma or its educational equivalent and the 18 months of executive, managerial, administrative or supervisory experience, as described in ''1'' above.</t>
  </si>
  <si>
    <t>‚	Proven leadership capabilities	Strong interpersonal and supervisory skills	Strong analytical skills	Proficiency with Microsoft Office applications (Word, Excel, Access, and PowerPoint)	Proficiency with GIS (geographic information systems) helpful	Strong project management skills	Strong writing and communications skills	Experience with public safety communications systems	Familiarity and proficiency in operating with emerging technologies  	Ability to work in dynamic, high-stress environments	Prior Watch Command or other public safety experience</t>
  </si>
  <si>
    <t>This Senior Program Manager will support the Division of Business Services (DBS), with a particular focus on entrepreneurship. In particular, the Senior Program Manager will spend time supporting Women Entrepreneurs NYC (WE NYC), a new City initiative, led by SBS, to expand the economic potential of women entrepreneurs across the five boroughs. The City believes that supporting women entrepreneurs not only empowers women, but also uplifts entire families and communities. The Senior Program Manager will help shape the strategic direction of the WE NYC‚„s educational offerings around credit-building, capital access, and leadership, as well as support community outreach for the initiative.     Responsibilities: Specific responsibilities include, but are not limited to:Manage several new educational programs to support entrepreneurs with credit-building, access to capital, and leadership including the WE Master Money: Credit, WE Master Money: Funding and WE Master Leadership.Work with delivery vendors to coordinate and schedule new workshops and one-on-one credit counseling sessions, as well as oversee ongoing curriculum enhancements and educational quality assurance.Create and implement innovative grassroots strategies to engage entrepreneurs from underserved communities and support outreach strategy for all WE NYC courses and educational products.Develop and maintain collaborative relationships with SBS‚„s network of partners, including community based organizations across the five boroughs.</t>
  </si>
  <si>
    <t>‚Proven track record and demonstrated experience in entrepreneurship, economic development, capital access, or public policy. Knowledge of challenges facing women business owners and strategies to advance their economic security.2-4 years‚„ professional experience; advanced degree in an associated field is preferred.Excellent written and oral communication and strategic thinking skills.</t>
  </si>
  <si>
    <t>To apply, please email your resume and cover letter including the following subject line ‚Å“Senior Program Manager, Entrepreneurship‚ to: careers@sbs.nyc.gov  Salary is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</si>
  <si>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The New York City Department of Health and Mental Hygiene (DOHMH), an agency recognized worldwide for being a leader in public health and at the forefront of cutting-edge public health emergency planning initiatives, seeks a dynamic professional with excellent communication, project management, and facilitation skills, to serve as a Post Emergency Canvassing Operation (PECO) Deputy Program Manager within the Agency‚„s Office of Emergency Preparedness and Response (OEPR), Post Emergency Canvassing Operations program.   The mission of PECO is to rapidly canvass neighborhoods after a disaster and connect people with disabilities and others with access and functional needs with critical post-disaster resources (i.e., water, food, relocation transportation, and medical needs) when they are unable to access those resources on their own. Identified needs are referred to appropriate agencies for resolution. PECO can be mobilized when more than 5,000 households experience a disruption to one or more essential services for more than 48 hours. PECO is a new program that was formally developed as a result of lessons learned from Hurricane Sandy.  JOB DESCRIPTION: The PECO Deputy Program Manager will work within  the Bureau of Agency Preparedness and Response (BAPR), which oversees the development of planning tools for preparedness and response purposes, the conduct of training and exercises across the agency, and maintaining citywide situational awareness within OEPR. The selected candidate will report to the OEPR Director of Operations and work with the PECO project team, although not directly supervising, except during the absence of the Director of Operations. The PECO Deputy Program Manager will be integral to the success of the PECO Program by ensuring that PECO projects leads and external partners accomplish project goals.   PECO is a high-profile project in New York City and the selected candidate must be flexible to operate in the dynamic, deadline-driven, and fast-paced work environment, able to communicate both tactically and strategically.   Key responsibilities include, but not limited to, the following:   Serve as PECO Deputy Program Manager to develop and implement the PECO program, relying on extensive experience and judgment to plan and accomplish goals.  Accomplishes strategic objectives by overseeing multiple project activities, including but not limited to planning, consensus building, Incident Management Team development, data management, logistics, community partner integration, training, and exercises.  Primary contract manager and interface with vendors, including on-site contractors.   Work with project leads to develop and implement project plans/timelines for the various elements of the PECO program.  Primary point-of-contact with Legal stakeholders in the mandated court-reporting associated with the PECO Memorandum of Understanding.   Facilitates external collaboration and relationship/consensus building by coordinating with external partners and project stakeholders and facilitating meetings of various sizes    Additional responsibilities include: participating in emergency-related trainings and exercises, as required, and reporting to work during emergencies, including non-business hours and may include 24-hour availability.</t>
  </si>
  <si>
    <t>‚ Strong analytical and problem-solving skills   Exceptional organizational and interpersonal skills, as well as oral and written communication skills  Ability to prioritize and handle multiple assignments; an ability to work with all levels of staff, inside and outside of the Agency   Knowledge of New York City agencies, social service organizations, and familiarity with the concepts of disability and access and functional needs planning, vulnerable populations, and community resilience and recovery is highly desirable   Knowledge of National Incident Management System (NIMS), Incident Command System (ICS), City-wide Incident Management System (CIMS), National All-Hazard Incident Management Team (AH-IMT), and other emergency management techniques for multi-discipline teams is preferred  Relevant experience in varied settings, including government agencies, non-profit organizations, and the private sector is also preferred  Familiarity with Microsoft Word, Excel, PowerPoint, SharePoint, and Project  Familiarity with SmartSheet and Basecamp project management tools.</t>
  </si>
  <si>
    <t>**PARTICIPATING IN EMERGENCY RELATED TRAININGS AND EXERCISES AS REQUIRED AND REPORTING TO WORK DURING EMERGENCIES INCLUDING NON-BUSINESS HOURS AND MAY INCLUDE 24-HOUR AVAILABILITY.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</si>
  <si>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Minimum of 7 years of progressive experience in program/project management, general business management or consulting.	Excellent written and verbal communication skills; advanced skills in critical writing data analysis and preparation of high-quality executive level reports.	Proficiency with financial management and project scheduling software. 	Practical experience in applying strategy, business process analysis and project management in an organizational context.  Key Competencies 	Project management - Proven ability to lead and monitor a complex project comprised of multiple tasks, across multiple departments, while remaining on schedule and within budget.	Collaborating - Capacity to develop and manage a strong network of internal and external relationships; ability to coordinate and lead efforts across departments. 	Strategizing - Ability to frame, diagnose, and develop cohesive plans for addressing complex problems and business issues.	Goal setting and accomplishment - Demonstrated ability to meet and exceed goals with the optimal use of resources. 	Attention to detail - Thorough accomplishment of tasks with vigilance towards all components.	Problem solving - Tackle challenges head-on, deftly deal with obstacles and demonstrate composure and positive attitude within a high pressure work environment. 	Communicating - Ability to communicate clearly, both verbally and in writing; skilled presenter.</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</si>
  <si>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New York City Commission on Human Rights is seeking a Writer/Editor to create topical and service-oriented content that engages the Commission‚„s audiences. Core competencies include experience reporting and writing high-quality, service-oriented content in a fast-paced, deadline-oriented environment to be delivered in a variety of public-facing print and web-based materials. A successful candidate will be ready to implement original content ideas and demonstrate a strong news sensibility and ability to ferret out trends from many sources, including data, legislation and complex policy issues.  The Writer/Editor will report to the Executive Director of Communications and Marketing.   Job responsibilities include:     Independently draft, edit and finalize materials for a variety of platforms and ensure they are readable, timely and newsworthy.  Research topical trends to plan and develop compelling written pieces.   Work with Agency staff members to gather information and resources for written pieces.   Assist Executive Director of Communications and Marketing in organizing and managing the entire editing process cycle of digital and print materials.  Create facts sheets, one-pagers, FAQs, remarks, speeches, talking points, website and print materials copy for diverse platforms and purposes.      Other duties as needed.</t>
  </si>
  <si>
    <t>‚  One to two years of experience writing digital media copy, compelling headlines and editing a range of content.   Experience in essay and editorial writing as well as online publishing and social media production.   Proven experience with editorial and web writing.   Experience managing the editing cycle in a professional setting.   Ability to synthesize complex policy issues and legislation and research on a range of human rights topics.   Ability to work well independently and as a team member and be able to handle multiple deadline assignments in a fast-paced and quickly changing environment.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Passion and commitment to social justice and equity.  Familiarity with the NYC Human Rights Law.   Proficiency in languages other than English as well as experience with managing digital and social media in a professional setting.   Strong people skills and leadership skills.</t>
  </si>
  <si>
    <t>8:00am ‚€œ 4:00pm / 35 Hour per week (minimum)</t>
  </si>
  <si>
    <t>The NYC Department of Sanitation is seeking an Administrative Management Auditor with superior analytical problem solving and creative thinking abilities.  In addition he/she will perform audit related work. Plan and execute comprehensive audit assessments to determine the effectiveness and efficiency of the Agency‚„s operations. Monitor functions utilizing investigative and fiscal review procedures to ensure integrity. He/she will monitor the implementation of corrective actions plans by reviewing findings and recommendations.  Under the direction of the Director of Operations Management Division and Internal Audits, the candidate will work on various audit, and analytical projects. The Audit related work may require field visits at various times at sites located throughout the five boroughs of NYC and other locations within the DSNY Waste Disposal Network.</t>
  </si>
  <si>
    <t>‚Experience in managing and conducting internal and external agency audit functions. Familiarity with NYC Comptroller Directives. Experience in performing audits in accordance with General Accepted Accounting Principles and Government Standards. Excellent verbal communications and writing skills.Extensive use of M.S Office Suite.Familiarity with Database navigation.Proven ability to manage project timelines.The ability to work as a member of a team.C.P.A or accounting background.</t>
  </si>
  <si>
    <t>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70,000 vehicles and approximately 125,000 drivers, performs safety and emissions inspections, and holds numerous hearings for violations of City and TLC rules and regulations, making it the most active taxi and limousine licensing regulatory agency in the United States.  To learn more about the TLC, please visit: www.nyc.gov/taxi.   The TLC is looking for a College Aide to serve as a Vision Zero Outreach Intern.  The selected candidate will be responsible for conducting Vision Zero safety education to TLC licensees by visiting FHV bases and taxi garages to give presentations and distribute information about Vision Zero, the mayoral initiative to eliminate pedestrian fatalities. Interns in this department help make NYC streets safer by presenting to TLC licensees about Vision Zero and safe driving principles, having TLC licensed drivers sign the Safe Driving Pledge, and answering any questions TLC licensees may have about Vision Zero. The selected intern also help with various outreach events as needed by the External Affairs department, including but not limited to Information Sessions and ‚Å“Days of Outreach‚.  Interns will be trained to perform field work in various locations throughout the city and may be scheduled to work evenings and weekends.</t>
  </si>
  <si>
    <t>The Field Services Unit in the HIV Epidemiology and Field Services Program (HEFSP)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  DUTIES WILL INCLUDE BUT NOT BE LIMITED TO:   --Oversee the work of Public Health Advisers engage in outreach and case management of HIV partner services and linkage to care services.   --Conduct supplemental interviews and field investigations with patients to promote adherence to care, and increase partner notification and testing.   --Educate patients and partner about HIV prevention and control ƒ€š‚ Perform medical chart review and abstraction.   --Conduct case reviews with field staff to assure quality.   --Assure that data is updated in the unit database.   --Review and follow up on case management reports.   --Assist with the ongoing training and development of field staff.   --Conduct outreach and professional relations activities with health care providers.   --Assist with program review and evaluation   --Assist with development of the protocols and data collection instruments.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</si>
  <si>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the supervision of the Section Chief or Area Engineer, the selected candidate will be responsible for performing very complex and specialized work as an engineering specialist in Mechanical Engineering. The selected candidate will serve as a consultant on very complex and highly specialized and unique mechanical engineering matters. The selected candidate will conduct/direct a significant portion of research on very complex, unique, and important mechanical engineering projects. He /she will oversee the preparation or review of proposals or reports of technical complexity with potential impact on agency engineering operations, review the reports and make recommendations. The selected candidate will present proposals to Bureau Management. The selected candidate will also be expected to sign and seal Engineering and other Documents. The selected Candidate may also serve as team leader on an Engineering project of great technical complexity or with potential impact on Engineering Operations. The selected candidate will be expected to prepare capital and large and complex Job Order Contracts (JOC) in accordance with Bureau standards and applicable NYC Building and construction codes and have knowledge of the Cities capital procurement process. The selected candidate will also be expected to make information available to management using the Bureau‚„s CMMS tracking software.</t>
  </si>
  <si>
    <t>The Medical Insurance and Community Services Administration (MICSA)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MICSA‚„s Out-stationed Eligibility Division is comprised of twelve Community Medicaid offices, which are located throughout the five boroughs of New York City. These offices offer a full range of services to consumers which are applying for or currently receiving public health insurance. Consumers are granted application assistance interviews and can submit applications, provide financial/household information, obtain eligibility requirement information as well as information on various programs which are offered by the Agency.   The Out-stationed Eligibility Division is recruiting for a PAA II, to function as a Site Manager   who will:  Supervise staff involved in the processing of face-to-face interviews of Medicaid Clients for   eligibility processing and recertification purposes.  Review very difficult or highly unusual eligibility determination cases and provide resolution to   clients.  Train subordinates in the performance of work activities. And keep staff informed of changes    in State, Federal and Agency regulations and studies. Monitor and maintain controls of     subordinates‚„ performance and activities geared to promote quality of service.  Assist in the preparation and submission of statistical data and special reports as required.   Conduct in-service training for staff to assure that eligibility determinations are consistent with   applicable laws and regulation.</t>
  </si>
  <si>
    <t>‚	Supervisory experience 	Computer skills in Microsoft Access and Maven 	Experience working with hospital and other health care professional staff and disease surveillance and case management experience</t>
  </si>
  <si>
    <t>‚ Experience in project management  Background in sexual and reproductive health  Ability to work with a variety of technical staff and end users  Intermediate level programming skills in SAS, STATA or SPSS  Familiarity with SQL a strong plus  Excellent written and oral communication skills; time management skills  Strong organizational skills  Willingness to travel throughout New York City   Ability to handle multiple and diverse assignments</t>
  </si>
  <si>
    <t>The Bureau of Administration manages the Comptroller‚„s Office operating and capital budgets, as well as the full breath of its human resource function, procurement and payment responsibilities, facilities management and support services. A full-time professional staff of 760 employees work in eighteen diverse and highly complex bureaus and serve in dozens of occupational titles.  Under the direction of the Deputy Comptroller of Administration and afforded very wide latitude for independent judgment and decision making, the HR Director will be responsible for the day-to-day operations of the human resources department and related activity to advance professional and responsive polices and processes that secure and maintain a quality and respected workforce. Duties include, but are not limited to, the following:  Administers/monitors the complete personnel process and transaction cycle from position statement, recruitment, selection, placement, onboarding, integration and engagement, advancement and service;   Provides subject matter and interpretive expertise to all levels of employees on personnel    policies and processes of the Comptroller‚„s Office‚„ internal human resource guidelines and    procedures, the Personnel Rules &amp; Regulations of the City of New York, Personnel Services    Bulletins issued by the Department of Citywide Administrative Services (DCAS); and    Collective Bargaining Agreements, and other relevant rules, regulations or documents    affecting human resources administration; interacts with the Labor Relations Officer as    needed;   Formally reviews the classification of positions and determines the most appropriate titles for    recruitment and appointment, compensation rates and other requirement for hires;    promotions, title or salary changes as well as other personnel changes as required; works    closely with budget office on monthly and quarterly plans;   Collaborates with senior management to ensure human resources initiatives support agency     strategies and goals; advises and makes recommendations to the Deputy Comptroller and     the First Deputy Comptroller on all related matters;   Recommends, and may assign or undertake, workforce planning studies on a myriad of    personnel issues to stay abreast of the HR field; seeks new ideas and concepts critical to an    evolving field;   May provide career counseling to employees and supervisors, and    performs related assignments and projects as required.</t>
  </si>
  <si>
    <t>‚ Mastery of fundamental HR processes and policies expected; those of NYC government    preferred;   Demonstrated ability to identify core elements of an issue. A proven record of continuous    professional growth and achievement expected;   A record of seeking and embracing best practices of HR profession a plus.   Exceptional interpersonal skills expected. This is critical in the context of the often sensitive    nature of the interactions and communications which regularly occur with employees of all levels;   Microsoft Office Suite proficiency expected.</t>
  </si>
  <si>
    <t>Certain residency requirements may apply. We appreciate every applicant‚„s interest; however, only those under consideration will be contacted  Note: Vacancy notices listed as ‚Å“Until Filled‚ will be posted for at least five work days</t>
  </si>
  <si>
    <t>The Richmond County District Attorney (RCDA) is seeking five (5) full-time senior detective investigators to join its Detective Investigator Squad. Under the supervision of the Chief Investigator, the senior detective investigator‚„s assignments may include the following tasks: 	Conduct investigations on a wide variety of matters, including but not limited to: cold case homicides; organized crime; narcotics; identity theft; financial crimes; violent crime; special victim cases; domestic violence; welfare fraud; child abuse; gangs; hate crimes; firearms; 	Assist in transporting witnesses for grand jury/court appearances;	Conduct surveillances, and assist prosecutors with trial preparation;	Interview witnesses and arrange for witness protection at the direction of the Chief Investigator;	Other duties as assigned.</t>
  </si>
  <si>
    <t>‚	Three or more years of full-time, paid employment as a police officer, as defined in CPL ‚§1.20, within the State of New York. 	Accredited police academy training.	Certified in firearms proficiency.	Strong technical computer skills using a variety of applications for law enforcement use, including law enforcement photography and videotaping skills regarding, e.g., crime scenes, lineups, interrogations, victim injuries.	Familiarity with various media, e.g., extracting/downloading video footage from surveillance systems.	Experience in installing a system for, and the execution of, eavesdropping warrants.	Familiarity with CALEA; SYTECH system; Title III requirements.</t>
  </si>
  <si>
    <t>‚ Strong programming, data analysis, statistical sampling and data mining experience. Proficiency in SAS programming. Ability to multi task and work on several projects simultaneously. Strong qualitative and quantitative analysis.</t>
  </si>
  <si>
    <t>EMPLOYEE WILL WORK IN CONJUNCTION WITH OUR WARRANTY SPECIFICATIONS OFFICE TO COORDINATE WITH VEHICLE MANUFACTURERS IN ENSURING THAT DEPARTMENT VEHICLES MEET ALL CURRENT POLICING NEEDS WHILE FOCUSING ON SAFETY AND AN ECOLOGICALLY RESPONSIBLE FLEET.  IN ADDITION, WILL DECIPHER THE END USER‚„S NEEDS, MONITOR THE BUILDS AND MAKE APPROPRIATE DESIGN RECOMMENDATIONS; CONTRIBUTE EXPERTISE DURING THE WRITING OF VEHICLE SPECIFICATIONS; AND ANALYZE AND IMPROVE ENGINEERING FLAWS AND SHORTFALLS IN THE DEPARTMENT EXISTING FLEET.</t>
  </si>
  <si>
    <t>The Office of Constituent Services (OCS) is recruiting for a Principal Administrative Associate I to function as a Unit Supervisor in the HRA Infoline, who will:  Supervise, coordinate and disseminate work to the Eligibility Specialist II‚„s functioning as     Infoline Agents, who respond to calls from HRA participants, representatives and the public     at large, providing information regarding HRA programs and services ; making appropriate     referrals from 311 and the Mayor‚„s service center  Assess unit‚„s ability to handle timely the type and volume of telephone inquiries received     from callers.  Provide training and instruction to staff.   Assist Infoline Agents with emergency calls; ensure that all aspects of the unit are functioning    efficiently.  Monitor Infoline Agents‚„ performance to ensure adherence to the guidelines for     Professionalism, Accountability and   Integrity, the agency code of conduct, dress code, and     time and leave procedures.  Prepare supervisory reports by reviewing logs, computer generated data and conferring with     subordinates; submit reports for supervisory review and make recommendations for the     improvement of the unit performance and the removal of backlogs.  Maintain logs, manual and computer based files required to track inquiries and responses.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</si>
  <si>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Edge Engineer primarily for the Emergency Communication Transformation Program (ECTP) reporting to the IT Services division. Responsibilities will include: Develop, implement and expand ITSM Operational Dashboards integrations with other types of data sources; continue the build out of DoITT Business Services; synthesize existing frameworks for interpreting and acting on available information; automate the capture, assessment, and utility of multi-source data; provide a single point of access and authentication to federated applications; unify existing web interfaces and create role-based views of application content; create data-driven dashboards that combine and tailor information for specific audiences; filter and focus on the relevant, critical information needed for effective decision-making; view and assess situations from multiple perspectives across multiple domains for PSAC1 and PSAC2; achieve shared situational awareness of end-to-end operations; share targeted information securely among PSAC stakeholders; rapidly integrate new information and tools to adapt more quickly to emerging situations; create logical designs that highlight data flows, security requirements and process flow; create physical designs that highlight required infrastructure components; focus on the installation and the configuration of the Dashboard tool‚„s production environment; oversee the installation of PSAC business service views and integrations with but not limited to Tivoli Netcool, BMC Remedy and other ITSM management tools; provide onsite support, integration and deployment services for the dashboard tools and data sources; utilize IT Service Management disciplines such as Change Management, Asset Management, Incident and Problem Management, SLA Management, Configuration and Release Management; utilize Configuration Management of the IT assets in the CMDB for the build out of the asset relationships; conduct deep dive assessments and documentation of technical requirements, architecture designs, configuration, and operational run books; work closely with Dashboard Data Integration Manager at DoITT, PSAC Operations teams and stakeholders to ensure efficient provisioning of seamless integrations of data regardless of source (Server, Storage, Network, Database, Service Desk, CMDB, Netcool) to align with PSAC‚„s requirements; monitor the program‚„s deliverables and make recommendations to implement and integrate additional monitoring capabilities to support new requirements and functionality; develop, direct and implement communication strategies to support program goals; analyze the effectiveness of the project and recommend changes as needed; prepare senior level technical reports for executive management; and manage special technology projects as assigned.</t>
  </si>
  <si>
    <t>The successful candidate should possess the following: 3+ years‚„ experience executing technical design, and deployment for the Edge Technologies Portal; knowledge of Configuration Management of the IT assets in the CMDB and building out the business service relationships; extensive technical background covering all aspects of Web Development and implementation and integration, in design and developing enterprise Dashboard tool; 3-5 years knowledge of the Edge AppBoard and Edge enPortal products; 5+ years in the following: strong technical knowledge and understanding of web application coding and web designing using one or more of the following: HTML5, Flash, XML, JavaScript, previous system administration or design experience with Microsoft SQL, SQL queries, joins and lookups is mandatory; proven experience with PERL, and UNIX Shell Scripting a plus; experience working with VMware and an understanding of other virtualization technologies; experience working with discovery tools such as BMC ADDM; familiarity with BMC Remedy and the Remedy Gateway, BMC Atrium CMDB data model and asset classifications; familiarity with monitoring tools such as IBM Netcool and Quest NetIQ; ITIL v2/v3 Certified; experience in working for a large municipal government preferably NYC or public safety organization; strong technical writing skills; strong interpersonal and communication skills; and the ability to interface with executive level management and give senior level presentations.</t>
  </si>
  <si>
    <t>The New York City Office of the Actuary (OA) provides actuarial services to the City's five actuarially-funded Retirement Systems and other funds, including Variable Supplements Funds, Tax-Deferred Annuity Programs, life insurance funds, closed pension fund and the New York City Health Benefits Program. In addition, the NYCOA provides actuarial information -- pension and Other Postemployment Benefits (OPEB) -- to employers, City and State legislative bodies, labor organizations, oversight agencies and active and retired members.   The OA currently communicates this actuarial information through extensive, highly detailed reports, memoranda and other correspondences.  Many of the reports are listed on the OA‚„s website on nyc.gov for public access.  The NYCOA is seeking an experienced communications specialist to oversee the improvement and expansion of the agency‚„s development and dissemination of actuarial information to its stakeholders. This effort incorporates improving the design and development of the agency‚„s reports, correspondences and presentations to make the actuarial data reporting more user friendly.  The successful candidate will report to the senior leadership of the NYCOA.  The selected candidate will be responsible for: 	Working with senior leadership to research, develop and implement a cohesive and  comprehensive communications strategy to support the agency‚„s mission, goals and objectives.  This will include, but is not limited to, designing and formatting actuarial reports for stakeholder and public consumption, assisting in responses to press/media, developing presentations and speeches for internal and external events, communicating internal agency information to employees, enhancing agency website content.  	Working with Information Technology staff in overseeing the development and maintenance of the OA‚„s website, OA‚„s intranet and other social media channels (e.g., Facebook, Twitter, etc.), including developing and publishing content for publication on these sites; 	Writing content and directing others to write content to develop clear and concise communications to OA employees, the OA‚„s clients and stakeholders, and the public.  This includes assisting in responses to FOIL requests, records management surveys and inquiries that come through the OA‚„s website ‚Å“CONTACT NYCOA.‚ 	Performing special projects, as needed (e.g., revamp agency Mission and Vision statements, administer employee surveys).</t>
  </si>
  <si>
    <t>‚	Strong organizational and planning skills, professional manner, proven ability to meet          deadlines;	Excellent verbal and written communication skills;	Strong knowledge of editing principles and grammar;	Strong ability to communicate ideas creatively and in ‚Å“plain language;‚ 	Ability to grasp complex concepts to create, coordinate and disseminate information clearly         and expeditiously; 	Demonstrated knowledge of publishing content under strict deadlines and with accuracy;	Strong knowledge of Microsoft Word, PowerPoint and Outlook;	Team player;	Knowledge of public pension plans a plus.</t>
  </si>
  <si>
    <t>The New York City Department of Health and Mental Hygiene (DOHMH), a recognized leader and innovator in public health and mental hygiene services nationally and internationally, the Division seeks a dynamic Accountant to function as a Strategic Financial Analysts to support the ongoing work of the newly created Strategic Financial Analysis unit.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DUTIES WILL INCLUDE BUT NOT BE LIMITED TO:   --Prepare monthly and quarterly financial and utilization reports, financial projections and analysis along with ad hoc reports related to the Department and administrative programs, including key financial and programmatic performance indicators.   --Identify the financial and operations implications of city, state and federal legislative and regulatory changes, proposed policies and procedures and prepare cost analysis on operational impact.   --Document and support the development of fiscal policies and procedures, and updates to the Department's Fiscal Manual.   --Review statistical financial and operations data and prepare fiscal summary reports and analyses.   --Coordinate with other DOHMH divisions and programs to compile quality and performance data and analyses.   --Compile program results and financial projections to support the agency's financial and operational objectives and ensure compliance with various funding sources.   --Review new contracts and needs requests to ensure compliance with various funding sources.   --Become a proficient user of the Division's systems for tracking budget and revenue and financial performance.</t>
  </si>
  <si>
    <t>The New York City Police Department is looking for talented multimedia producers to join its  newly formed Digital Communications Unit. The unit was created to generate content in real-time and increase the information about the day-to-day work of the NYPD available to the public.   Producers will be asked to build strong relationships within the department, identify stories, and be able to shoot, edit and complete stories on a deadline.  Experience in breaking news coverage and feature-style storytelling is necessary.   The unit will utilize unique access to the NYPD‚„s frontlines to contribute high-level reporting to all related events. Stories will also profile officers and NYPD personnel excelling in their work to keep New York City safe.   We want journalists who are passionate about people and their stories, and dedicated to documenting the experiences of our men and women in uniform.</t>
  </si>
  <si>
    <t>Preferred Skills:   - Minimum 5 years‚„ experience shooting professional video  - Proficient video editing skills - Experience covering news, both breaking events and feature-style storytelling  - An interest in law enforcement and local news  - Social media management and community growth  - Strong interpersonal and relationship-building skills  - Collaborative, team-oriented mindset  - Copy editing and script writing expertise</t>
  </si>
  <si>
    <t>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will lead coordinated, ground up neighborhood planning studies and advance regulatory changes ‚€œ including mandatory inclusionary housing in newly rezoned areas ‚€œ 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‚€œ cultivating intellectual inspiration, professional development and creativity. Visit our website at www.nyc.gov/planning to access the full listing of job opportunities and to learn more about our great agency.  THE DIVISION The newly formed Regional Planning Division is responsible for communicating and coordinating the department‚„s initiatives and priorities with other governing entities throughout the larger New York Metropolitan Area, and for acting as an essential resource to the department and city on regional planning data and issues. Over the next six months, this division will be developing its initial work program through data collection, research and relationship building with stakeholders throughout the region to identify key opportunities for bilateral and regional cooperation.    THE ROLE  Reporting to the Regional Planning Director, this position will have the opportunity to participate in shaping the work program of this new division. With wide latitude for independent judgement, this position will participate in all aspects of the division‚„s work program development, including managing development of a regional data pipeline, participating in stakeholder outreach and developing expertise on focused topic areas and issues to advance key priorities. The ideal candidate will have a balance of quantitative analytical skills and experience with public engagement, as well as superior organizational and project management skills.  Experience with NYC government is important and experience with other NYC regional governmental bodies or other regional level governments is also highly desirable.  RESPONSIBILITIES: Assist in the development of the Regional Planning Office work program, including identification of key issues and opportunities effecting regional development Participate in the recommendation of department policies and planning agenda on studies and issues related to regional planning  Compile and maintain relevant regional level data and identify gaps in analysis, reports and studies on housing, land use, transportation and commerce in the region  Represent the Department at meetings with other local governments, regional stakeholders, inter-agency committees and task force</t>
  </si>
  <si>
    <t>‚ Master‚„s Degree in urban planning, public administration, geography or related field A minimum of 3-5 years professional experience in planning or a related field Experience with US Census, Bureau of Labor Statistics and other planning datasets Experience with NYC Governmental structure and planning capacity  Expertise in at least one NYC regional policy area of housing, land use, economic development or transportation  Proven ability to apply independent judgment in highly complex policy and technical matters Outstanding interpersonal skills and the ability to work and build consensus in a complex, multi-disciplinary environment Strong written and verbal communication and presentation skills, including experience with public speaking  Excellent analytical and organization skills Demonstrated ability to work effectively in a team structure to complete tasks in a timely fashion under minimal supervision, monitor a work program, manage multiple projects simultaneously, and to complete tasks in a timely fashion under minimal supervision Experience conducting studies, writing reports, preparing and presenting to a variety of audiences Familiarity with NYC Region and experience working with other local or regional level governmental entities a strong plus Proficiency in MS Office, ArcGIS, and Adobe Suite</t>
  </si>
  <si>
    <t>‚ Click on ‚Å“Apply Now‚ at the bottom of the posting  Only applicants under consideration will be contacted.   Appointments are subject to Office of Management and Budget (OMB) approval.   Authorization to work in the United States is required for this position.   THE DEPARTMENT OF CITY PLANNING IS AN EQUAL OPPORTUNITY EMPLOYER AND A COPY OF THE EQUAL OPPORTUNITY PROGRAMS IS AVAILABLE IN THE HUMAN CAPITAL DIVISION. THE DEPARTMENT MAKES AVAILABLE ACCOMMODATIONS FOR DISABLED APPLICANTS.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</si>
  <si>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that manages and conserves the City‚„s water supply.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is charged with promoting diversity and encouraging consistency and fairness in our employment practices, promoting diversity and inclusion in all aspects of our business.    The Agency‚„s Equal Employment Opportunity (EEO) Office is responsible for ensuring compliance with the City‚„s EEO Policy and works in partnership with Organizational Development, Human Resources, Labor Relations and Bureau Management to meet the City‚„s mandates of compliance with anti-discrimination and harassment protections.  The Office seeks to hire an EEO Investigator Specialist who will report directly to the Director of Equal Employment Opportunity (EEO) and will play a critical role in supporting DEP‚„s commitment to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also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 obligations and responsibilities and employee rights and responsibilities.</t>
  </si>
  <si>
    <t>The City of New York‚„s Office of Administrative Trials &amp; Hearings (OATH) is a rapidly expanding and fast-paced tribunal that conducts administrative hearing for a wide range of City agencies, boards and commissions. OATH‚„s Clerk‚„s Office seeks to hire one Clerical Associate to work in the Clerk‚„s Office. The Clerical Associates will assist agency staff with the timely processing and collections of fines and fees.   Duties  include but are not limited  to:	Answer customer questions regarding  account status, acceptable forms of payment and other related issues  	Prepare and  generate letters for late fees and other past due accounts 	Process checks, money orders, credit and debit card payments received from respondents at the Cashier Windows.	Enter update fines and fees into automated system	Reconcile over the counter payments received daily.	Record  and reconcile daily lockbox receipts	Assisting in all aspects of processing cases efficiently.	Perform other related clerical duties.</t>
  </si>
  <si>
    <t>‚	Strong, verbal,  writing and  verbal communication skills	Ability to work independently 	Strong knowledge of Office programs such as Word, Excel and Access.</t>
  </si>
  <si>
    <t>‚ A baccalaureate degree, from an accredited college, in Accounting, Criminal Justice, Paralegal Studies, or an A.B.A approved certificate in Paralegal Studies. Prior accounting or bookkeeping experience a plus.  Excellent verbal, written and professional interpersonal communication skills. Strong analytical, problem-solving, and time-management skills.  Ability to appropriately handle legal issues, privileged and confidential information, and highly sensitive documents. Detail-oriented while meeting competing deadlines in a fast-paced environment;  Flexibility to shift priorities quickly, effectively and with accuracy. Proficiency in Microsoft Office programs, including but not limited to Excel</t>
  </si>
  <si>
    <t>‚	Lead a multi-disciplinary team of architects, engineers, and administrative staff in the successful design and construction of Parks projects.  	Work with Directors to schedule staff and assign tasks to maximize the quality of work and overall efficiency of the Capital team. Communicate with architecture, engineering and survey units to schedule necessary services.	Coordinate with the Assistant Commissioner, Chiefs, and agency partners to maximize the implementation of the annual Capital budget.	Work with Assistant Commissioner and Chiefs to prioritize project completions and ensure that all capital projects best meet the needs of project stakeholders, such as the Agency, the public and regulatory authorities.	Develop and maintain monthly design and construction completion schedules. Monitor progress to ensure the timely completion of multiple capital projects within their respective budgets and schedules. 	Represent projects and the Agency to outside organizations such as community boards, community interest groups and other City or State agencies.</t>
  </si>
  <si>
    <t>1.	Bachelor‚„s Degree.  2.	Experience or demonstrated interest in community gardening, horticulture, community organizing, outreach or a related field.  3.	Strong verbal and written communication skills.  4.	Previous experience working with community groups. 5.	Ability to work a flexible work schedule, including events on evenings and weekends, as required.  6.	Ability to work outdoors in gardens when required.  7.	Ability to manage multiple assignments with competing deadlines  8.	Second language a plus. 9.	Proficiency with Microsoft Word and Excel; experience with Microsoft Access a plus.   10.	Valid New York State driver license.</t>
  </si>
  <si>
    <t>(1) Five years of full-time satisfactory experience as a plumber acquired within the last ten years; or  (2) Not less than three years of full-time satisfactory experience described in ''1'' above plus sufficient full-time experience as a plumber‚„s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state‚„s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</si>
  <si>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1. A Baccalaureate degree in civil engineering from an accredited college and either (a) one year of fulltime satisfactory experience in civil engineering work in building design or building construction or (b) a Master‚„s degree in civil engineering from an accredited college; or  2. A combination of a Baccalaureate degree in civil engineering technology from an accredited college and a Master‚„s degree in civil engineering from an accredited college, plus one year of full-time satisfactory experience in civil engineering work in building design or building construction; or  3. A Bachelor of Architecture or a Master of Architecture from an accredited college, both of which are first professional degrees in architecture. Please note, a baccalaureate degree in architecture awarded after a four year program is not qualifying.  4. A Bachelor of Science degree in architecture that is the first four years of a five year first professional degree program in architecture or a Bachelor of Science degree in architectural technology from an accredited college and one year of full-time satisfactory experience in architectural work in building design or building construction.</t>
  </si>
  <si>
    <t>1. License or Registration Requirement: A valid New York State Professional Engineer‚„s License or a valid New York State Registration as an Architect. Current New York State registration as a Professional Engineer or Architect must be maintained for the duration of your employment.  2. Education and Experience Requirement:  a. Four (4) years of full-time, satisfactory experience in architecture or civil engineering performing work in building design, building construction, or building equipment systems design, of which two years must be in building design or building equipment systems design; or  b. A Masters degree or higher in civil engineering, or a five-year Bachelor of Architecture or a Master of Architecture, and three (3) years of full-time, satisfactory experience in architecture or civil engineering performing work in building design, building construction, or building equipment systems design, of which two (2) years must be in building design or building equipment systems design.</t>
  </si>
  <si>
    <t>This work will require expert level skills in the following concepts/technologies: Windows based application development (C#/VB.NET); Web-based application development (HTML/CSS/ASP.NET/Web Services); XML, XSLT, Database Management Systems (RDBMS), and SQL. Extensive knowledge and experience with Windows applications (e.g., VB/C#) and web application programming using .Net, JSP/ASP; Minimum three years‚„ experience with hands-on application development, including browser applications, with hands-on development in a production environment with Microsoft SQL Server 2008/2012, IIS XML and Web Services, Windows Server 2008/2012; handson experience with relational database design, implementation and programming; design and development of custom applications and packages; interface with users, management, and programmers regarding technical issues and business rules; experience with the development of web applications, querying and reporting facilities in Crystal Reports; excellent verbal and written communication</t>
  </si>
  <si>
    <t>The Division of Asset Management is responsible for ensuring the longevity and affordability of units the agency has created and preserved. Its programs are geared to proactively identify at-risk buildings and portfolios and to stabilize struggling and mismanaged assets.  The Division tracks information on the physical and financial condition of properties, as well as oversees compliance with regulatory agreements ensuring affordability.  Working with owners, partners, and HPD's Office of Development, the division helps reposition projects using a variety of approaches including financial assistance, changes in property management and/or ownership.  Under general supervision, the Asset Manager will be responsible for monitoring a portfolio of affordable housing, working directly with property owners and interested business partners to promote and ensure responsible ownership and compliance with HPD loan and regulatory agreement documents.  Responsibilities include: Analyze and track financial statements, municipal arrears data, reports on building conditions, and other information to assess project financial and physical health.  Review regulatory agreements, mortgages and other legal documents to determine project compliance obligations; recommend and pursue corrective actions for projects with poor health or compliance issues.  Review routine risk ratings reports and other available data to monitor and prioritize working with at-risk or distressed projects.  Work closely with workout specialists and others to develop plans to correct poor performance or compliance issues.  Review and facilitate project reserve withdrawal requests and take appropriate action as needed.  Process and facilitate a variety of real estate transactions that may arise within the Asset Manager‚„s portfolio.</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</si>
  <si>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Under the PMO, DEP is currently in the process of replacing our legacy Project Management Information System (PMIS) with a new, redesigned enterprise project management and construction management system, ePMIS.  DEP‚„s overall objective is to implement a best-in-class information system to improve delivery of our capital projects by creating efficiencies in our critical business processes and to make information readily available to stakeholders across the program. All projects will use the system to streamline efforts and to consistently measure and improve performance. E-Builder was identified as a core component of this custom-designed Enterprise PMIS (ePMIS) solution.  E-Builder is a cloud-based construction program management software designed to improve project execution, boost productivity, improve overall organization, and facilitate the completion of projects.   The Bureau of Engineering Design &amp; Construction seeks to hire an Administrative Project Manager (NM) for the PMO division, located in the Lefrak City office in Elmhurst, NY to support the optimization of the PMIS system.  Continuous improvement to project delivery is key to BEDC‚„s success and forms the foundation of their core values of Safety, Client Service, Quality, Budget and Schedule.  In support of these core values, BEDC has developed comprehensive Standard Operating Procedures (SOPs) that define consistent processes that each project must adhere to. Organizationally, BEDC drives ownership and oversight through a hierarchy of project focused Accountable Managers, Portfolio Managers and Capital Program Directors that are responsible for ensuring the successful planning, design, construction and closeout of their projects. Given the large number of projects requiring consistent processes and information, BEDC determined that a program-wide project and construction management information system was necessary. The objectives of the system are to improve capital project delivery by creating efficiencies in critical business processes, making information more readily available to stakeholders, streamlining efforts to setup and manage new projects and allowing for consistency in project performance management under one sustainable information technology support model.    This is an exciting opportunity to manage the development efforts and oversee the architecture of this system.  This position oversees &amp; directs a group of business systems analysts responsible for managing current process footprint and where applicable partnering with BEDC staff to simplify and transform the processes in coordination with the i</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</si>
  <si>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 Computer Associate (Tech Support) I for the Program Management Office located in the Lefrak City office in Elmhurst, NY.  The role of PMO is to use people, processes and tools used to plan, manage and mitigate cost and schedule issues along with any risk events that may impact a project.  The selected candidate will serve as a Technical Assistant supporting the PMO in its mission to provide the BEDC Capital Program with project management support functions including services in Project Controls, Schedule Controls, Cost Estimating Oversight, Permitting, Engineering Standards, and the enterprise Program Management Information System (ePMIS) initiative, the bureau‚„s automated tracking system.   Under the direction of the Director of the Program Management Office, with latitude for independent initiative and judgment, the selected candidate will perform all necessary administrative functions required for the PMO Division. S/he will supervise other administrative and clerical PMO staff. The candidate will be responsible for maintaining the Director‚„s daily planning while providing scheduling support for the PMO chiefs; scheduling meetings and appointments; preparing correspondence, reports and presentations; and providing quality customer service. The Technical Assistant will organize and maintain files and records and regularly use the ePMIS system and other tracking databases. S/he will be responsible for performing duties of a technical assistant such as working with the division to prepare course materials, assist in the coordination of team training programs, attend various department meetings, take and transcribe minutes as needed and help prepare for and follow-up of critical meetings, such as monthly meetings with the Deputy Commissioner.   Typical tasks will include, but are not limited to, coordinating and scheduling training and office hours; assisting in data integration and migration to retire existing project controls system; and move information into new systems and running reports in ePMIS. Work will also include collaborating with bureau administrative and technical staff to ensure prompt and accurate handling of correspondence related to claims and delays as well as assisting system administrators with daily tasks ranging from setting up new accounts, changing permissions and troubleshooting basic Enterprise PMIS issues.</t>
  </si>
  <si>
    <t>‚ Demonstrates excellent communication, organization, writing skills and the ability to meet/manage aggressive deadlines Demonstrates collaborative team approaches. Experience helping foster a positive team environment in which members participate, respect and cooperate with each other to receive desired results Project experience with managing tracking systems or enterprise data management systems a plus. Completes designated tasks in a timely and accurate manner Preference will be given to candidates with computer proficiency including Microsoft Word, Excel, PowerPoint, and Visio</t>
  </si>
  <si>
    <t>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Check out our project impact stories at:  http://www1.nyc.gov/site/doh/health/emergency-preparedness/what-we-do.page  The OEPR Bureau of Grants Management and Administration is responsible for Divisional administration and management of federal emergency preparedness and response awards to ensure that NYC is continually at the ready to detect, mitigate and recovery from any emergency that impact the public‚„s health.  Our bureau seeks a dynamic professional with excellent communication, budget and personnel management, and strong organizational skills, to serve as the Administration Director.  JOB DESCRIPTION: The Administration Director is responsible but not limited to the following duties:  	Oversee the OEPR Divisional Administration including supervising one (1) Personnel Coordinator, one (1) Program Analyst, and one (1) Secretary responsible for carrying out administrative functions for the Division. Includes ensuring that Division administrative procedures are up to date, documented and shared with staff via trainings and on-going communication.  	Oversee all human resources functions of the Division, including hiring, tracking and managing personnel budgets and tight coordination with OEPR hiring managers, fiscal and grants units and DOHMH Human Resources. 	Lead the implementation of OEPR‚„s Workforce Equity plan to ensure that the Division is recruiting, hiring and retaining diverse staff and hiring managers have the hiring tools necessary to meet Division goals. 	Lead OEPR professional development and performance management for the Division to ensure that staff are effective in the workplace and continually enhance their skills. Includes identification of training and travel opportunities, budgeting for travel/conference costs and processing related travel/purchase requests, as well as, ensuring training for supervisors on professional development and mentoring for their staff. 	Serve as OEPR‚„s designated Human Resources Liaison ensuring compliance with city and agency employment policies and practices. 	Oversee the onboarding of staff, OEPR‚„s Orientation Program, development of materials for new staff and their supervisors. 	Ensure the Division maintains personnel audit compliance following best practices for records management, complying with grant requirements. 	Lead space planning and management for the Division to allocate workstations to new staff and oversee planning and implementation for a Division-wide move.  	Serve as DOHMH‚„s designated Continuity of Operations (COOP) Program Manager ensuring the completion of activities conducted to comply with the City of New York requirements (annual COOP plan maintenance), leading the COOP Coordinator model with representatives from DOHMH Divisions; and managing the activities of the COOP Program Analyst. 	Serve in an emergency response capacity when DOHMH is activated for an emergency that impacts the public‚„s health, specifically serving on the COOP Operations Team.</t>
  </si>
  <si>
    <t>**PARTICIPATING IN EMERGENCY RELATED TRAININGS AND EXERCISES AS REQUIRED AND REPORTING TO WORK DURING EMERGENCIES INCLUDING NON-BUSINESS HOURS AND MAY INCLUDE 24-HOUR AVAILABILITY.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</si>
  <si>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Java software development;  	Linux systems skills;  	Knowledge and experience with relational database management;  	Knowledge of SQL query language;  	Systems and network troubleshooting skills;  	Hands-on software application development experience in Java, Windows, and Linux;  	Proven ability to work with end users;  	Ability to handle multiple and diverse work assignments in an automated environment; 	Strong oral and written communication skills   Optional Skills Java Server Pages, Servlets skills; Apache and Tomcat skills; Hibernate, Java Database Connectivity skills; Java Server Faces skills and SOAP or REST Web services skills</t>
  </si>
  <si>
    <t>‚ Knowledge of Active Directory and Windows Server environments in a highly VMWare virtualized environment Knowledge of Application Support in both an IIS and Tomcat environment Knowledge of SQL Server communication protocols Root Cause Problem Analysis and resolution Ability to remain calm and focused during emergencies Ability to communicate effectively with staff at all levels</t>
  </si>
  <si>
    <t>The Fire Department, City of New York (FDNY), seeks a full-time Director of Workforce Utilization for the Office of Diversity and Inclusion.  Reporting directly to the Chief Diversity and Inclusion Officer (CDIO), the successful candidate will:  Address workforce utilization audits, and lead FDNY‚„s responses to inquiries about its recruitment, hiring and retention practices.   Supervise investigations in the absence of Director and Deputy Director of Equal Employment Opportunity.   Oversee the Department‚„s diversity and inclusion efforts for all employees, and comply with diversity and inclusion goals for retention, reassignment and promotion.  Conduct qualitative and quantitative research regarding the FDNY‚„s workforce, and partner with other bureaus to interpret data and trends.   Develop a reporting system that ensures compliance with the Department of Citywide Administrative Services, Equal Employment Practices Commission and other workforce utilization audits.  Analyze and measure turnover and retention trends.  Ensure employee on-boarding and orientation programs are in compliance with the CDIO office‚„s goals.</t>
  </si>
  <si>
    <t>Community Board 11 (CB11) is a City of New York government agency, covering the neighborhood of East Harlem, an area between 96th to 142nd Streets, from the east side of Fifth Avenue to the East River, including Randall‚„s and Ward‚„s Islands and Marcus Garvey Park. Through its 50 member volunteer board and City paid staff, CB11 engages in various outreach activities and advocates for resident and business needs of the community of East Harlem. CB11 has an important role in initiating and reviewing planning, land use and zoning matters, the City budget, municipal service delivery and many other advocacy matters relating to the welfare of East Harlem. CB11 hosts a monthly Full Board meeting, and a number of monthly committee meetings covering a range of important community issues.  Position: Under the supervision of the District Manager, the Community Assistant will provide general administrative and operational support for the work of the Board office and assistance with the required publicity, outreach and marketing of the work, positions, events and initiatives of CB11.  Responsibilities: 	Provide administrative and clerical support including, but not limited to, filing, scheduling, as well as answering and directing calls 	Assist constituents with initial intake and handle public inquiries, phone calls, and emails.	Greet constituents and visitors 	Assist with preparation for community board meetings and administer meeting reminders 	Assist with community engagement and outreach	Support updates and maintenance of content on Community Board 11 website 	Draft letters and correspondence, as needed	Develop and manage Board social media accounts	Attend evening Board and Community meetings 	Compile events, information and interviews for scheduled community announcements and newsletters	Other duties as assigned  For further information, please visit the Community Board 11 website: www.cb11m.org</t>
  </si>
  <si>
    <t>Interested candidates must do the following: 	Submit an appropriate  cover letter and resume in a Microsoft Word or PDF format to: cb11employment@gmail.com  with ‚Å“Community Assistant‚ in the subject line AND  apply to this  positing.   	  Only candidates being considered will be contacted</t>
  </si>
  <si>
    <t>The Division of Building and Land Development Services (BLDS) Codes and Standards Unit is seeking a Project Manager for Accessible Design. BLDS is responsible for providing architectural, engineering, environmental planning, and construction support services to the various divisions within HPD‚„s Office of Development. The Office of Development utilizes a public-private partnership model and provides loans, grants and/or incentives to assist in the finance of housing development projects that will benefit low- and moderate-income New Yorkers. The ideal candidate should have a background in Architecture, Architecture Technology, Construction Management/Technology, or related field, and possess a thorough understanding and strong knowledge base of New York City building and construction codes, as well as Federal, State, and City housing codes and regulations. His/her duties will include, but not be limited to, the following:  Under direct supervision of the Deputy Director of Accessible Design, review and evaluate consultants‚„ work for compliance with applicable accessibility rules and regulations, including the New York City Building Code, Fair Housing Act, Section 504 of the Rehabilitation Act of 1973, and the American Disabilities Act;  Conduct accessibility inspections during the construction phase of HPD-assisted projects to assure compliance with approved plans and applicable accessibility regulations and design standards;   Participate in building walk-thrus and inspections, including preliminary inspections to verify feasibility of integrating accessibility measures into the scopes of work for preservation projects;   Prepare and/or review reports and comments, based on field observations during accessibility inspections, that identify deviations, omissions, and errors related to accessibility;   Coordinate with architect/engineer of record and contractor to identify problems in construction related to accessibility, and work collectively on a resolution to meet compliance with contract documents, drawings, and specifications;   Assist in drawing, updating, and maintaining typical details and sketches of kitchens, bathrooms, and other building components that show compliance with applicable accessibility design standards;       Assist in preparing training documents, materials, and presentations regarding accessibility and maintain a library of resources for staff use;   Assist in investigating, analyzing, and responding to technical inquiries concerning accessibility issues;  Engage in research, investigations, studies or special projects related to the construction and architectural functions and activities of the Agency.</t>
  </si>
  <si>
    <t>VMWare/Citrix Support Engineer ‚€œ Night Shift</t>
  </si>
  <si>
    <t>The NYC Department of Homeless Services (DHS) seeks an Administrative Director of Social Services M1 for the 30th Street Men‚„s Intake Center. The selected candidate will serve as an Intake Manager and will manage a professional staff responsible for processing clients for temporary housing assistance.  Under the general direction of the Director of Intake &amp; Diversion, s/he will manage the day to day operations of the central intake facility for single adult homeless men and homelessness prevention services. S/he will provide oversight and direction to the Intake staff, ensuring the fulfillment of responsibilities in each key area; implement the organizational structure to accomplish these responsibilities; train and supervise staff; implement a series of strategic goals and programmatic plan that will effectively achieve these goals; and evaluate the program‚„s performance to ensure maximum utilization of available services for clients. The key goals will be to assist clients seeking temporary housing assistance from DHS to return to a stable living environment in the community and, where a shelter admission is inevitable; assess each client‚„s needs and appropriately place the client into a program that will best assist them to move to permanency. In addition, s/he will rate and evaluate job performance of subordinates by observation, record-keeping, performance discussions; and enforcing and implementing program guidelines. S/he will also monitor the intake operations within agency standards, state and local laws and codes, ensuring that all functions are implemented as stipulated.</t>
  </si>
  <si>
    <t>Temporary Position (6 months)  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will lead coordinated, ground up neighborhood planning studies and advance regulatory changes‚€including mandatory inclusionary housing in newly rezoned areas‚€to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‚€œ cultivating intellectual inspiration, professional development and creativity. Visit our website at www.nyc.gov/planning to access the full listing of job opportunities and to learn more about our great agency.  The Division  The Urban Design Office is the design office for the agency. Drawing on expertise in architecture, landscape architecture and urban design, the office provides assistance on projects affecting infrastructure design, master planning, overall massing and architectural expression, streetscape, landscape, and resilient and sustainable design.  In addition to serving all five borough offices of the agency, the office also provides design assistance to other City agencies and private applicants. The department assists in developing city planning policy to support excellence in urban design, reviews large-scale projects for zoning modifications, and designs urban projects in-house where the time frame requires immediate results for the agency.   The office also conducts urban design studies ranging in scope from small-scale site-specific projects to more comprehensive neighborhood plans and city-wide initiatives.     RESPONSIBILITIES  The Department of City Planning is seeking an urban designer with strong drawing, design and communication skills. The ideal candidate will have a positive attitude toward community service, as well as a desire to contribute to an engaging, fast-paced work environment in roles that impact the growth and development of the City. Our office offers a dynamic work environment, with exposure to and influence on the development of borough-and city-wide plans, and provides urban design expertise to the agency, City Planning Commission (CPC), elected officials, Community Boards other City Agencies and the public-at-large.   Under supervision from the Urban Design Office Director and Deputy Director, performs urban design work of moderate difficulty and responsibility, including, but not limited to, the following: 	Advance the administration‚„s Housing New York plan through contribution of urban design expertise to neighborhood plans;	Plan, organize and conduct zoning, land use and urban design studies, research data, analyze conditions, pre</t>
  </si>
  <si>
    <t>‚	Strong urban design capabilities with extensive knowledge of physical design practices including site planning and programming, building layout and massing and architectural design. Knowledge of streetscape, public space, and open space design including urban landscape, and environmental and graphic design.	Strong research and analytical skills. Competence in free-hand sketches, computer-based drawings, 3D modeling, database and/or geographic information computer software.	Excellent editing and design critique skills and soft skills; ability to collaborate and communicate with designers and technicians with different backgrounds and preferences, processes and styles.	Excellent presentation and written communication skills; experience speaking publicly and making effective presentations.	Ability to work effectively as part of a team, as well as with other divisions and city agencies. Ability to organize and lead meetings effectively and inclusively. 	Demonstrated ability to self-manage and capacity to take initiative, as well as superior project management skills, including the ability to complete tasks in a timely fashion.	Knowledge of New York City‚„s general urban design and land use issues, policies and needs</t>
  </si>
  <si>
    <t>Click on ‚Å“Apply Now‚ at the bottom of the posting  Only applicants under consideration will be contacted.  Appointments are subject to Office of Management and Budget (OMB) approval.  The candidate selected for this position must be a resident of the City of New York or become a resident within 90 days of appointment. THE DEPARTMENT OF CITY PLANNING IS AN EQUAL OPPORTUNITY EMPLOYER AND A COPY OF THE EQUAL OPPORTUNITY PROGRAMS IS AVAILABLE IN THE HUMAN CAPITAL MANAGEMENT DIVISION. THE DEPARTMENT MAKES AVAILABLE ACCOMMODATIONS FOR DISABLED APPLICANTS.</t>
  </si>
  <si>
    <t>Data Analyst, Division of Administration Clinical Quality Management &amp; Improvement‚€Central Office</t>
  </si>
  <si>
    <t>**OPEN TO PERMANENT ASSOCIATE STAFF ANALYSTS ONLY. YOU MUST CLEARLY STATE YOUR CIVIL SERVICE STATUS ON YOUR RESUME OR COVER LETTER. ALL OTHER CANDIDATES WILL NOT BE CONSIDERED.  Division of Administration, Clinical Quality Management and Improvement‚€Central Administrative Office is recruiting for an Associate Staff Analyst to function as Data Analyst.  He/she will also provide support to executive staff in the operations of the program, who will facilitate the following tasks/responsibilities :   Duties/Responsibilities: 	Design, analyze and coordinate Excel Spreadsheets and Databases to maintain all statistical reporting to meet the needs of the Clinical Quality Management Improvement  department/ Employee Health Program.  		Analyze Article 28/36 programs, clinic statistics and comparative analysis. Download and export data sets from various databases. Complied confidential data and computed statistics for use in statistical studies and creating reports.  	Prepare graphs, collect, compile and analyze statistical graph data.  	Assist with preparation of Quality Improvement Executive Council Quarterly Report including but not limited to formatting, PDF, creation of Score cards / dash boards for Article 28 /36 programs.  	Assist with Preparation /data entry into agency‚„s application for the Quality Performance Review (QPR) for the office of Clinical Quality Management and Improvement/ Employee Health program.  	Assist with design, implementation and facilitate participation in Quality Improvement committees including but not limited to, Infection Prevention/Control, Patient Satisfaction and Customer Service, Health Information Management, Limited  English Proficiency and  Pharmacy committee.  	Coordinate, implement, and evaluate standards of care developed by the performance improvement committees and monitoring the clinics‚„ compliance with regulatory standards by participating in the annual Article 28 on-site surveys.  	Conduct Patient Satisfaction outbound calls/ surveys to address concerns and suggested improvements voiced by Article 28/36 patients. Export data from Survey Money, conduct analysis and create reports.           Enter and monitors the  complaints and incident reporting process</t>
  </si>
  <si>
    <t>**Civil Service Title: ADMINISTRATIVE PUBLIC INFORMATION SPECIALIST, M-01  The Bureau of Communications is seeking a Managing Editor to join its Publications and Language Access Unit.   The Publications and Language Access Unit  The Publications and Language Access Unit is housed within the Health Department‚„s Office of External Affairs. The Unit writes, edits, designs, translates and handles print production on a high volume of Department materials for the public. The Unit also works to ensure that limited-English proficient New Yorkers can fully access Department services.  The Managing Editor will:   1.	Write and edit high-profile materials on important public health issues for the general public, medical professionals and other public health stakeholders. Publications include brochures, fact sheets, reports and other written materials, as needed. These processes include: 	Collaborating with agency programs (content experts) to develop written materials. 	Ensuring that publications are consistent with agency mission, policies and goals. 	Tailoring publications to varying literacy levels of target audiences, as needed.  	Ensuring that all publications meet standards of editorial excellence and adhere to agency style standards.   	Working on urgent/emergency materials as needed.   2.	Work closely with the Publications and Language Access Director to manage an annual calendar of Health Bulletins‚€the agency‚„s flagship, widely distributed health pamphlet. 	Collaborate with the Commissioner‚„s Office and agency programs to choose topics for, and develop, Health Bulletins. 	Ensure that Health Bulletins are consistent with agency mission, policies and goals. 	Ensure that Health Bulletins meet standards of editorial excellence and are written at appropriate literacy level.  3.	Manage editorial projects from inception to completion. Set schedules and manage production, including design, translation, printing and distribution.   	Manage production with designers, printers, in-house and vendor translators and others. 	Solve production problems.  	Meet production deadlines and delivers quality products. 	Stay on budget.  4.	Directly supervise two writer/editors. 	Assign incoming editorial projects and supervise quality of the editors‚„ work. 	Work with the Publications and Language Access Director to resolve any major issues</t>
  </si>
  <si>
    <t>‚	Excellent judgment, editing, writing and interpersonal skills 	Ability to communicate complex messages clearly and simply to highly diverse New York City audiences 	Ability to provide consultation and technical assistance to programs 	Ability to work quickly and meet tight deadlines 	Positive attitude, team-oriented approach and sense of humor.</t>
  </si>
  <si>
    <t>The Department of Citywide Administrative Services (DCAS), Human Capital Line of Service, seeks to hire a Graphics Production Designer to support our Bureau of Citywide Learning and Development (L&amp;D).  Reporting to the Director of Production in support of Citywide Learning and Development (L&amp;D), the Graphics Production Designer will create and maintain graphics for a variety of projects. Responsibilities include collaboration to create and refresh digital assets including, but not limited to, flat 2-D graphics, elements for animated videos, icons, posters for both web and print, catalog covers and page design for print, interface elements, as well as graphics and animations that meet the stylistic needs of eLearning content. Responsibilities will also include maintaining L&amp;D‚„s media and video libraries (graphics, stock images, animations, video components etc.) that support the bureau as well as contribute to the creation of standard graphics for team members to use in the production of learning content, and may be called upon to assist with photography and video production.   The successful candidate should:	Possess solid graphic design and layout acumen; and be current on trends (such as researching typefaces, design trends, color palettes, photography and video) to integrate into projects.	Demonstrate effective project management to maintain a schedule for meeting deadlines, and aligning deliverable due dates with project deadlines. 	Create and adhere to graphics standards and style guidelines that suit both the bureau and specific project requirements. 	Understand how to output for web as well as complex print production methods to ensure designs can be produced cost effectively on standard printing equipment. 	Demonstrate technical expertise in design software and hardware installation, maintenance, and troubleshooting with outside vendor support. 	Be comfortable working in both Mac and PC platforms and have experience in crafting and presenting strategic designs that support project goals.	Possess advanced knowledge of the complete Adobe Creative Suite including InDesign, Illustrator, Photoshop, the Microsoft Office suite including PowerPoint and Outlook, Storyline or Captivate, as well as HTML editing with CSS. Experience with Final Cut Pro, After Effects, Audacity, Sound Forge, EBook Creator or iBooks Author.</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</si>
  <si>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state‚„s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</si>
  <si>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Knowledge through direct experience with creating design ‚Å“brief‚ to record requirements and client needs.  Project management skills and time management to ensure timely delivery of assets.  Proven graphic design experience with a solid portfolio of work examples.  Presentation of rough drafts and storyboards to non-designers, ability to work on a team and communicate clearly.  Skilled at creating new design concepts; graphics, layouts and storyboards as well as production of assets for both web and print projects.  Understanding of how to produce assets for animations on a timeline.  Sketch experience a plus.  Strong, clean visual design sense and solid skills in typography, color theory, and composition as well as an excellent eye for detail.  Strong proficiency with all Adobe Creative Suite applications (Illustrator, InDesign, Photoshop etc.) and Microsoft Office, and solid computer skills on both Mac/PC environments.</t>
  </si>
  <si>
    <t>‚	Knowledge of citywide systems such as Payroll Management System (PMS), New York City Automated Personnel System (NYCAPS), City Human Resource Management System (CHRMS).	Exceptional attention to detail. 	Ability to interface with users, stakeholders and management utilizing excellent written and verbal communications skills.	Ability to meet strict deadlines and handle multiple tasks concurrently.	Excellent analytical, organizational, data presentation and interpersonal skills.</t>
  </si>
  <si>
    <t>The NYC Department of Homeless Services (DHS) seeks an Administrative Director of Social Services MIII to serve as the Program Administrator within the Adult Services division. Under the direction of the Associate Commissioner, with wide latitude for independent judgment, initiative, and decision making, the selected candidate will be responsible for the administration of directly-operated and/or contracted facilities and will ensure the provision of services in a safe and well-maintained environment. S/he will ensure compliance with applicable mandates, agency standards and regulatory requirements governing the right to shelter and shelter conditions; respond to critical incidents and other significant events affecting clients‚„ health and/or safety; conduct routine site visits; oversee program activities and the provision of social services to ensure optimal service delivery; review and conduct various analyses to measure programs‚„ performance and placements as it relates to goals, targets, and outcomes; identify needs and make recommendations for improvement; provide direction to enhance communication between the agency and providers; confer with staff as needed regarding programmatic and personnel issues; oversee the shelter contracting process to ensure compliance with applicable terms and conditions and follow agency policies and procedures, evaluate Requests for Proposals (RFPs), participate in contract negotiations, prepare contract related reports and participate in the planning of policies, procedures and programs; liaise and interface with local Community Boards to promote and maintain cooperative relationships in the community.  In addition, the selected candidate will be required to work on special initiatives, as needed * Based on 24/7 Coverage</t>
  </si>
  <si>
    <t>The Procurement Officer will assist the Agency Chief Contracting Officer (ACCO) and the Deputy Agency Chief Contracting Officer (DACCO) in fulfilling the purchasing requirements of DSBS‚„ Procurement Unit, which includes but not limited to the preparation of Federal Funds, Community Development Block Grant (CDBG) procurement documents in compliance with the City‚„s Charter and Procurement Policy Board Rules.      Specific daily functions will include, but not be limited to, the following responsibilities:   Ensure compliance with DSBS‚„s Minority Women Business Enterprise (MWBE) participation goals as established by Local Law 1.   Assist with preparing small purchase solicitations utilizing the 5 plus 5 requirement associated with the Vendor Enrollment Center, and the MWBE Certification list administered by DSBS.  Act as a liaison with the Mayor‚„s Office of Contract Services (MOCS), the Office of Management and Budget (OMB), the Comptroller‚„s Office, Department of Information Technology Telecommunications (DOITT), and the Department of Citywide and Administrative Services (DCAS).  Prepare solicitation notices for publication in the City Record.  Schedule Public Hearings for contracts.  In accordance with the Procurement Policy Board Rules (PPB) and State and Federal regulations: prepare all contract documentations such as pre-solicitation reviews, requests for proposals, recommendations for awards, requests for contract changes; perform VENDEX and other public record searches; and prepare responsibility determinations.  Review submission of contract documents to the Comptroller‚„s Office and input information into the Automated Procurement Tracking (APT)  and the City‚„s Financial Management System (FMS) for processing and approval; run reports associated with APT and FMS.  Assist DSBS program units with contract performance evaluations.  Assist in gathering data required by oversight Agencies.  Manage contract records in the Procurement database.  Act as liaison between program units and the Procurement unit. Conduct status meetings with program unit liaisons.</t>
  </si>
  <si>
    <t>The Procurement Officer will assist the Agency Chief Contracting Officer (ACCO) and the Deputy Agency Chief Contracting Officer (DACCO) in fulfilling the purchasing requirements of the Department of Small Business Services‚„ (SBS) Procurement Unit, which include the preparation of CDBG procurement documents in compliance with the City‚„s Charter and Procurement Policy Board (PPB) rules. Specific daily functions will include, but not be limited to, the following responsibilities: Ensure compliance with SBS‚„ Minority/Women Business Enterprise (MWBE) participation goals established by Local Law 1.Assist with preparing small and micro purchase solicitations utilizing the 5 plus 5 requirement associated with the Vendor Enrollment Center, and the MWBE Certification list administered by SBS.Act as a liaison with the Mayor‚„s Office of Contract Services, the Office of Management and Budget, the Comptroller‚„s Office, DOITT and the Department of Citywide and Administrative Services.Prepare notices of solicitations and intent to award for publication in the City Record.Schedule public hearings with the Mayor‚„s Office of Contract Services.Assist in preparing all contract documentation, such as pre-solicitation reviews, requests for proposals, recommendations for awards, requests for contract modifications, according to the requirements of the PPB rules, State and Federal regulations (CDBG-DR)Perform VENDEX and other public record searches; prepare vendor responsibility determinations.Enter submission of contract documents to the City‚„s Financial Management System (FMS) for processing and approval; run crystal reports associated with FMS.Enter contract requests into the Automated Procurement Tracking (APT) system. Assist program units with performance evaluations.Manage contract records in procurement databases.Act as liaison between program units and procurementConduct status meetings with program units</t>
  </si>
  <si>
    <t>The Bureau of Environmental Surveillance and Policy (BESP) is seeking a Senior Environmental Surveillance Analyst to work with a multi-disciplinary team that designs and maintains surveillance and reporting systems to inform improvements in DOHMH environmental health services, policies and prevention programs.   A major goal of DOHMH and the City of New York is to support early childhood health and development. Improving and expanding access to quality child care services will contribute to this larger effort. The Senior Environmental Surveillance Analyst‚„s primary function will be to support the risk-based inspection and improvement model for the Bureau of Child Care through the management and leadership of the Child Care Analytics Unit. Reporting to the Director of Data Analysis and Communications, the Senior Environmental Surveillance Analyst will assume oversight responsibility for managing multiple surveillance and research projects, while operating with a wide degree of independence and autonomy.  DUTIES WILL INCLUDE BUT NOT BE LIMITED TO:   --Leading surveillance and research projects for the Child Care Business Analytics Team by engaging in the following duties and responsibilities:  --Developing, refining and maintaining data algorithms to assign risk, provide reports, and monitor performance in order to accomplish targeted goals for child care inspections and also enhance the effectiveness of surveillance measures.  --Managing and expanding routine surveillance with inspectional data for state-regulated facilities, including building upon existing relationships with state partners and exploring innovative technology options to improve efficiency.  --Initiating new research projects with child care data, including assessment of educational quality associated with health and safety risk levels, and analysis of inspector variation in program assessment.  --Executing routine and ad-hoc queries of inspectional data to meet child care program needs.  --Leading ongoing end-user report development and maintenance, as well as enhancement of the child care analytic database.  --Supporting pre-established performance metrics and monitoring initiatives for child care program.  --Contributing to exploratory analyses on critical environmental health topics and also providing related written reports and conducting presentations on research findings as applicable.  --Conducting data quality assurance, including QA/QC checks for other analysts.   --Assisting with data analytic emergency response preparedness work.</t>
  </si>
  <si>
    <t>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will lead coordinated, ground up neighborhood planning studies and advance regulatory changes‚€including mandatory inclusionary housing in newly rezoned areas‚€to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‚€œ cultivating intellectual inspiration, professional development and creativity. Visit our website at www.nyc.gov/planning to access the full listing of job opportunities and to learn more about our great agency.   The Division   The Urban Design Office is the design office for the agency. Drawing on expertise in architecture, landscape architecture and urban design, the office provides assistance on projects affecting infrastructure design, master planning, overall massing and architectural expression, streetscape, landscape, and resilient and sustainable design.  In addition to serving all five borough offices of the agency, the office also provides design assistance to other City agencies and private applicants. The department assists in developing city planning policy to support excellence in urban design, reviews large-scale projects for zoning modifications, and designs urban projects in-house where the time frame requires immediate results for the agency.   The office also conducts urban design studies ranging in scope from small-scale site-specific projects to more comprehensive neighborhood plans and city-wide initiatives.     RESPONSIBILITIES  The Department of City Planning is seeking an urban designer with strong drawing, design and communication skills. The ideal candidate will have a positive attitude toward community service, as well as a desire to contribute to an engaging, fast-paced work environment in roles that impact the growth and development of the City. Our office offers a dynamic work environment, with exposure to and influence on the development of borough-and city-wide plans, and provides urban design expertise to the agency, City Planning Commission (CPC), elected officials, Community Boards other City Agencies and the public-at-large.   Under supervision from the Urban Design Office Director and Deputy Director, performs urban design work of moderate difficulty and responsibility, including, but not limited to, the following: 	Advance the administration‚„s Housing New York plan through contribution of urban design expertise to neighborhood plans;	Plan, organize and conduct zoning, land use and urban design studies, research data, analyze conditions, prepare technical and illustrati</t>
  </si>
  <si>
    <t>‚	Strong urban design capabilities with extensive knowledge of physical design practices including site planning and programming, building layout and massing and architectural design. Knowledge of streetscape, public space, and open space design including urban landscape, and environmental and graphic design.	Strong research and analytical skills. Competence in free-hand sketches, computer-based drawings, 3D modeling, database and/or geographic information computer software.	Excellent editing and design critique skills and soft skills; ability to collaborate and communicate with designers and technicians with different backgrounds and preferences, processes and styles.	Excellent presentation and written communication skills; experience speaking publicly and making effective presentations.	Ability to work effectively as part of a team, as well as with other divisions and city agencies. Ability to organize and lead meetings effectively and inclusively.	Demonstrated ability to self-manage and capacity to take initiative, as well as superior project management skills, including the ability to complete tasks in a timely fashion.	Knowledge of New York City‚„s general urban design and land use issues, policies and needs.</t>
  </si>
  <si>
    <t>REPOST  The NYC Department of Homeless Services seeks one (1) Community Coordinator to serve as Child Wait Space Counselor in the Family Intake‚„ Child Wait Space within the Division of Family Services. Family Intake operates 24/7 as the City‚„s intake center serving families with children seeking shelter and services.  The Child Wait Space operates from 8A to Midnight daily.  The Child Wait Space Counselor under supervision of the Child Wait Space Manager, the Child Wait Space Counselor will be responsible for the direct care of a small group of children within Family Intake‚„s Child Wait Space. S/he will guide and supervise the play activity of the children, organizing groups, distributing toys, and supervising orderly and wholesome activities. S/he will ensure that the children are fed, if necessary, while in care.</t>
  </si>
  <si>
    <t>Two years of satisfactory experience assisting in the care of children in one or a combination of the following: nursery school, primary school, child group work, camp counselor, house mother in a children‚„s institution, practical nursing for children; certification in first aid and CPR.</t>
  </si>
  <si>
    <t>Thursday - Monday, 12 PM ‚€œ 8 PM, RDO‚„s Tuesday and Wednesday</t>
  </si>
  <si>
    <t>REPOST  The NYC Department of Homeless Services seeks six (6) Community Coordinators to serve as Child Wait Space Counselors in the Family Intake‚„ Child Wait Space within the Division of Family Services. Family Intake operates 24/7 as the City‚„s intake center serving families with children seeking shelter and services.  The Child Wait Space operates from 8A to Midnight daily.  The Child Wait Space Counselor under supervision of the Child Wait Space Manager, the Child Wait Space Counselor will be responsible for the direct care of a small group of children within Family Intake‚„s Child Wait Space. S/he will guide and supervise the play activity of the children, organizing groups, distributing toys, and supervising orderly and wholesome activities. S/he will ensure that the children are fed, if necessary, while in care.  (4701,4702,4703,4704,4705,4706)</t>
  </si>
  <si>
    <t>NOTE: This position is open to applicants who took the Open Competitive Administrative Manager Exam (#5010), the Promotional Administrative Manager Exam (#5516), or those who are already permanent in the Administrative Manager title. Please indicate in your cover letter whether you have taken this exam or are already permanent in the Administrative Manager title. If you do not include this information in your cover letter, you will not be considered for an interview. Applicants who took an exam will be required to produce a copy of their Order Confirmation Receipt for verification if contacted for an interview.  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Development‚„s workforce has grown as it took on new initiatives to better serve the City of New York. As a result of this growth and the increased recruitment via civil service lists, DYCD‚„s Human Resources (HR) Office has reorganized and expanded. The Deputy Director will be part of a dynamic, service-oriented team responsible for developing and executing strategies and initiatives to support human resources for the employees at the DYCD. The Deputy Director will provide Human Resources (HR) support in the areas of: personnel recruitment, new hire processing and orientation, personnel and performance evaluation tracking, ensuring quality service and process efficiency, under the guidance of the Director of Human Resources. Specific responsibilities include but are not limited to:   Assists in overseeing all aspects of human resources: recruitment, hiring, promotions,    transfers and separations. uses NYCAPS system to post positions and track and source candidates. Facilitates diverse recruitment efforts.  Ensures new employees are successfully on-boarded by working with hiring managers on    protocol and processes. Prepares Personnel Actions for new hires, rehires, transfers from other agencies, conducts    exit interviews.  Serves as agency‚„s Worker‚„s Compensation Coordinator.  Generates reports from City HRIS systems, including CHRMS and NYCAPS. Provides information to employees about employment policies and benefits.  Participates in department initiatives including annual performance review process and other    special initiatives.  Coordinates special events such as employee recognition, annual meetings, and other    agency wide activities.</t>
  </si>
  <si>
    <t>‚ Knowledge of City of New York regulatory and personnel guidelines and civil service laws;  Proficient in the use of NYCAPS, PMS, CHRMS, Excel, and Word. Basic knowledge of    PowerPoint.  Ability to appropriately plan and organize; administer and prioritize; multitask.  Ability to communicate effectively verbally and in writing;  Ability to establish and maintain effective working relationships with employees and the public; Ability to maintain composure and communicate effectively under stressful conditions; Ability to perform effectively under competing and/or conflicting demands on time and self in a    busy environment; skill and tact in dealing with others. Ability to work with minimal supervision and take initiative in pursuing departmental    responsibilities. Ability to perform moderately complex research work. Must maintain a high level of discretion and confidentiality.</t>
  </si>
  <si>
    <t>1. Five years of full-time satisfactory experience acquired within the last 15 years as an electrician or inspector of electrical installations, light, heat, and/or power distribution, fire alarm detection or communication systems; or  2. Three years of full-time satisfactory experience as described in ‚Å“1‚ above, plus either 60 semester credits from an accredited college with a minimum of 12 credits in electrical related courses or two years of full-time training in an acceptable electrical program in an accredited technical school; or  3. A license as a professional engineer or architect valid in the State of New York; or  4. A satisfactory combination of education and/or experience that is equivalent to ‚Å“1‚ or ‚Å“2‚ above. Education may be substituted for experience on the basis that six months of full-time training in an electrical program in an accredited technical school or 15 semester credits in an accredited college is equivalent to six months of the experience described in ‚Å“1‚ above. To be credited, college education must include at least 12 semester credits in electrical related courses. However, all candidates must have a minimum of three years of experience as described in ‚Å“1‚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Medical Requirement: Medical guidelines have been established for the position of Inspector (Electrical). Candidates will be examined to determine whether they can perform the essential functions of the position of Inspector (Electrical). Where appropriate, a reasonable accommodation will be provided for a person with a disability to enable him or her to take the examination, and /or to perform the essential functions of the job.</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</si>
  <si>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DEP‚„s Office of Environmental, Health and Safety (OEHS) exists to ensure that DEP and its facilities sustain effective environmental, health and safety compliance programs and to promote a safe and healthy workplace for DEP‚„s 5,700 employees.    The Office of Environmental Health and Safety (OEHS) seeks to hire an Environmental Health &amp; Safety Incident Investigator located in Flushing, New York.    Under direction, the selected candidate will conduct incident investigations which are required to gather information, determine causes and provide recommendations for program improvements to prevent similar re-occurrences.  The scope of investigatory activity includes but is not limited to reviewing and/or investigating employee complaints related to alleged or verified infractions of environmental or employee health and safety regulations, injuries, accidents, near misses, and incidents or allegations of workplace violence.  The selected candidate will prepare accurate investigation reports in accordance with DEP policies and procedures for doing incident investigations.   Candidate will be responsible for maintaining accurate case files and entering data as required into DEP incident tracking databases.   Candidate will conduct research and work with outside consultants as it may relate to the completion of investigations.  Candidate may also be involved in follow-up of EHS assessments of conditions that may be identified as contributing factors in causing the incident.  The selected candidate will be expected to produce structured, clear, thorough yet concise investigation and safety assessment reports for EHS incidents as well as workplace violence complaints/incidents. Reports are sent to Senior Management.  The selected candidate will demonstrate the ability to conduct thorough investigations, perform effective and professional interviews, pay attention to and identify details or avenues of review that are necessary for a successful investigation, and to complete written investigation reports within 45 days.   This position will report to a Director within the Office of Environmental Health and Safety.  Selected candidate will have ability to exercise moderate latitude and judgment in the execution of investigatory and reporting activities under general supervision.</t>
  </si>
  <si>
    <t>‚ Good working knowledge of EPA, DEC, OSHA/PESH, DOB, FDNY and other regulations       that are related to Environmental Health and Safety requirements.      At least 2 years of experience conducting EHS related investigations or audits, and     business/technical report writing.   Excellent writing and communication skills.   Strong analytical and critical thinking skills.   Ability to quickly grasp technical and operational concepts and practices that may be     integral to the investigation.   Must possess excellent verbal and interpersonal communication skills.   Must be familiar with Microsoft Office (Excel, Word, Access, Outlook).   Ability to manage multiple projects.   Excellent research skills.</t>
  </si>
  <si>
    <t>40 hours per week Monday ‚€œ Friday</t>
  </si>
  <si>
    <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Community Coordinator.  Job Description:   Prepare and process forms and papers related to LEB investigations and litigation, such as complaints, subpoenas, requests for information, and notices of closure.  Provide day-to-day administrative support to the LEB, including reception duties, mail and correspondence, and docketing and service of complaints.  Maintain an organized, retrievable filing system.   Collect, assemble and review routine data to support investigations and litigation.  Perform data entry, make and answer calls, generate letters, emails, and otherwise facilitate communication with members of the public, employees of other city agencies, court clerks and other individuals.  Enter/update/retrieve information on several electronic information storage systems in order to facilitate agency operations.  Assist in compiling and reviewing background data in accordance with agency reporting requirements.  Prepare and submit reports and forms in accordance with agency reporting requirements.  Serve as administrative point of contact answering phone, mail, email and web inquiries which may involve interaction with Commission staff, members of the public, and employees of other city agencies including offices of high level officials, etc.  Perform all duties as needed to advance the work of LEB.</t>
  </si>
  <si>
    <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as well as other city administrative laws, rules and regulations.   Fluency in a language other than English, preferably one common in New York City.   Demonstrated aptitude with electronic file systems or other data management systems.   Proficiency in Microsoft Office programs.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</si>
  <si>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Monitoring Engineer reporting to the IT services Division working primarily on the City‚„s Emergency Communications Transformation Program (ECTP).  Responsibilities will include:	Build, implement and support the monitoring environment; 	Perform agent migration, module upgrade planning and implementation;	Diagnose and resolve incidents and implement appropriate corrective actions for known errors; 	Troubleshoot performance issues of agents, track ongoing status of any incident and their corresponding problem record to ensure that identified problems are addressed and resolved; 	Respond to and closely coordinate incident resolution and ongoing resolution status of all support requests for monitoring; 	Develop and implement monitoring policies and standards for allocation related to the use of computing resources for the Public Safety systems for various technologies such as VMs, Unix, Linux,Window servers and applications;	Configure, design and implement correlation rules for alerts based on Public Safety best practices; 	Perform event streams analysis from various Element Management Systems (Netscout);	Work with Netcool ITNM to establish root cause alerts; 	Ensure devices are discovered and also removed from the topology models; 	Manage ticket creation and/or relationships for root cause and symptomatic events; 	Deploy and maintain network monitoring technologies throughout the enterprise in order to achieve DOITT s goals and objectives; 	Work closely with network design engineers to architect monitoring points that effectively capture traffic flows; 	Perform special projects and initiatives as assigned.</t>
  </si>
  <si>
    <t>The New York City Department of Health and Mental Hygiene (DOHMH), a recognized leader and innovator in public health and mental hygiene services nationally and internationally, seeks a dynamic Accountant to function as a Payment Analyst for the Office of Fiscal Management.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--Responsible for all payments and accounting activities for designated divisions of NYC DOHMH.   --Ensure that all payments are made in compliance with all applicable standards and directives from the city oversight entities, including the NYC Comptroller, the Policy and Procurement Board (PPB) and Financial Information systems Agency (FISA)as well as state, federal and non-governmental entities where necessary.   --Prepare reports on expenses and outstanding obligations, including ensuring timely, accurate and comprehensive information required for claiming various forms of state, federal and non-governmental reimbursement.   --Work collaboratively with Procurement, Contracts, Budget Office and other programs and key constituents to improve operational efficiency.</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</si>
  <si>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NYC Commission on Human Rights‚„ Human Capital Division is building their Human Resources department for their growing agency. We seek a Human Resources Generalist to join our Human Capital team.    Human Resources Generalist will report to the Director, Human Capital and provide support to the day-to-day operations of the HR Department.  Job Description:   Accurately process bi-weekly payroll transactions  Reviews payroll reports for accuracy   Monitors and processes additions to base pay (RIP, longevity, salary differentials, experience differentials) and tracks anniversaries and employee eligibility for incumbent rate / compensation changes   Processes supplemental payroll; adjust final paychecks, processes necessary reports and transactional forms and data  Creates permanent payroll records in NYCAPS and PMS   Maintains the agency‚„s employee headcount/roster   Generates and compiles monthly reports from various sources including but not limited to PMS, CityTime, PRISE, NYCAPS and CHRMS  Processes the agency‚„s yearly W-2 distribution and employee inquiries   Processes and monitors Workers‚„ Compensation actions (claims forms, grants, etc.)  Manages full cycle recruitment activity; conducts new hire pre-screening interviews (review CPD, confirm citizenship, coordinates finger printing with DCAS, ensures residency requirements are met, completes I-9 forms and collect supporting documents and make copies, review original certifications and educational documents and make copies). Assists with recruitment activities such as posting positions in NYCAPS, external sites, onboarding candidates in NYCAPS and printing/emailing resumes to hiring managers. Conducts new hire orientation and CityTime training.  Processes PARs for job postings, job offers, transfers (DP72), separations and promotions  Creates and maintain Org Charts.   Updates and maintains HR reports (staffing, headcount roster and probationary)  Serves as Financial Disclosure Liaison. Determines who is required to file a Conflict of Interest Board (COIB) and Department of Investigation (DOI) Disclosure Report. Coordinates annual financial disclosure filing.  Serves and NYC Gives Coordinator  Manages the Annual and Probationary Employee Performance Evaluation Program. Prepares correspondence and tracking reports. Assists in the preparation of Tasks and Standards. Monitors probationary periods for permanent, provisional and non-competitive employees.  Serves as back-up for timekeeping activities (sends email reminders, perform Citytime actions /approvals including leave request, time punches and sick leave request, DCD enrollment, creating schedules)  Assists the Director regarding matters involving employee misconduct and work performance, grievances and related labor management matters.  Performs all duties as needed to advance the work of the HR department.</t>
  </si>
  <si>
    <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Strong people skills and leadership skills.  Familiarity with the NYCHRL.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t>
  </si>
  <si>
    <t>*NOTE: Candidates will be selected off the Customer Information Representative List Exam #3020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Effective April 1, 2014, under New York City‚„s Earned Sick Time Act, most employers in New York City will be required to give their employees sick leave. DCA is charged with enforcement of this law.  In addition, DCA has been tasked with creating an Office of Labor Policy &amp; Standards (‚Å“OLPS‚). The OLPS will include the existing Paid Sick Leave and Commuter Benefits units, which educate employees and employers about NYC‚„s sick leave and transit benefits laws; work with stakeholders throughout the City to ensure compliance; investigate complaints filed by employees; develop systematic reviews of businesses to ensure that businesses comply with the laws and prosecute businesses that do not comply with the laws. OLPS would also state and make recommendations for worker education, safety and protection; educate employers on labor laws; create public education campaigns regarding worker rights; and collect and analyze labor statistics. OLPS will also have oversight of the Grocery Workers Retention Act, among other things.   As a Customer Service Representative, the prospective candidate will be responsible for the following tasks: 	Under supervision, perform clerical work including routine data processing functions, recording, researching, checking and maintaining records and furnishing information to licensing applicants.	Check records for accuracy of information and for conformity with established policy and procedures.	Perform ordinary mathematical computations while accepting and processing payments.	Provide high-volume customer service to licensing applicants.	Assist applicants with outreach to other city agencies, as well as interagency communication to help resolve issues pertaining to their license.	Answer telephone calls and communicate applicant information.	Attend seminars and/or meetings.	Follow all division and agency policies and procedures.</t>
  </si>
  <si>
    <t>The Bureau of Epidemiology Services (BES) at the New York City Department of Health and Mental Hygiene is dedicated to improving the health of New Yorkers through systematic data collection, governance, transformation and use, conducting rigorous analysis, and preparing and disseminating effective data communication. To do so, BES works closely with the Division of Informatics, Information Technology and Telecommunications and data stewards to develop and maintain innovative public health informatics systems, including EpiQuery (https://a816-healthpsi.nyc.gov/epiquery/), a web-based, user-friendly system for simple analysis of health data from multiple sources, and more recently informatics approaches to integrate health information from multiple administrative public health data sources.  The Health Informatics Manager will be responsible for managing the development of health informatics tools to enhance data use and dissemination. The Manager will oversee the specification and redesign of EpiQuery using an alternative development platform and programming language (e.g.  Python/Django or R/Shiny). Similarly, this person will lead efforts to create an interactive data visualization solution for the health department‚„s Community Health Profiles (https://www1.nyc.gov/site/doh/data/data-publications/profiles.page).  These systems will provide enhanced functionality to allow users to more easily access and manipulate health department data, including the ability to create dynamic charts.  The Manager will also lead development of informatics solutions to dynamically integrate administrative health data through the development of a master person index. Linked administrative data will provide integrated health information to enhance analyses on the health of New Yorkers.    The responsibilities of the manager will include overseeing project staff, consultants, and vendors, as needed. A strong hands-on technical professional with supervisory experience is required to oversee the design, implementation, enhancement, maintenance and analysis of these systems.  The candidate will work closely with senior staff to oversee development of the new systems.   Duties include:	Developing and documenting requirements for systems as needed.  	Identifying and leveraging novel IT solutions.  	Developing and overseeing contracts with outside vendors to complete portions of the work. 	Collaborating with programs to identify and incorporate specific needs.  	Providing technical design guidance and oversight to developers and contractors on the design, development, and implementation of systems. 	Ensuring team adheres to all database design, system architecture, coding, unit testing, and deployment standards. 	Managing resources, personnel, and timelines, and engaging relevant stakeholders to ensure on-time completion of project deliverables; supervising junior staff to accomplish work. 	Communicating with all project team members regarding project deliverables, funding updates, and due dates. Providing status updates to project team and senior management. 	Coaching individual team members to improve technical skills. 	Providing expertise in the in the interaction of information security technology and the requirements for privacy and confidentiality of public health data. 	Exploring new technologies and overseeing the adoption of new technologies as needed. 	Contributing to and collaborating with other development directors in the promotion of best practices, development standards, process improvements, and adoption of new technologies across the bureau.</t>
  </si>
  <si>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</si>
  <si>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Division of Property Disposition and Finance administers multiple loan programs: Affordable Neighborhood Cooperative Program (ANCP), Multi-family Preservation Loan Program (MPLP), Third Party Transfer (TPT), and several small home repair and loan programs - which facilitate the rehabilitation of public and privately-owned multifamily buildings throughout New York City.  ANCP provides low-interest loans for the rehabilitation of occupied City-owned buildings.  After rehabilitation the buildings become affordable cooperatives for low and moderate income households. HPD provides subsidy through City Capital in addition to construction and permanent financing sources provided by, but not limited to private institutional lenders, State of New York Mortgage Agency (SONYMA) and New York State Affordable Housing Corporation (AHC) programs.  At construction loan closing, HPD conveys properties to Restoring Communities HDFC (‚Å“RC‚), a subsidiary of Neighborhood Restore. RC will pass day-to-day operating authority for the rehabilitation of the project to a private developer, either for-profit or not-for-profit, selected through a Request for Qualifications.  The developer is responsible for obtaining financing, temporarily relocating tenants, completing substantial rehabilitation of the property, and converting it to cooperative ownership. Following completion of rehabilitation, RC conveys the building to a cooperative housing corporation formed by the building‚„s tenants.  Returning tenants purchase the cooperative interests attributable to their apartments for $2,500 per dwelling unit, while vacant units are sold for market prices to households with incomes not exceeding 120% AMI.  The Division of Property Disposition and Finance seeks a Project Manager for the Affordable Neighborhood Cooperative Program.  Under the direction of the ANCP Director and Deputy Director, the Project Manager will have responsibility for all aspects of project management for an assigned group of projects, including financial underwriting and project management through the loan commitment, loan closing, and construction phases.  There will be significant contact with developers, tenants and affordable housing lenders and an opportunity to work on multiple loan projects and to assist with modeling and developing new financial structures. Project Manager must be available to attend periodic community meetings on nights and weekends. The Project Manager will assist program leadership in defining and negotiating the business and legal terms of their assigned deals and with minimal supervision, the Project Manager is expected to prepare and maintain written correspondence, documents, reports, and files regarding all assigned projects.  Primary responsibilities will include, but not limited to: Determining feasibility of proposed projects and proposed loan terms, including performing financial analysis;Modeling, preparing, reviewing, interpreting, and making recommendations related to development budgets, pro formas, and affordability analyses;Preparing credit committee and other project proposal materials for senior staff review;Acting as a liaison to developers, financial institutions and other project partners, other HPD divisions, and governmental agencies to resolve problems and move projects forward;Tracking, monitoring and troubleshooting projects through processing, commitment, pre-construction, and construction and permanent conversion; Attending tenant and community meetings to represent the agency, explain the program, and specific project details;  Counseling designated developers in program policies, regulations, and assisting to resolve issues related to their projects.</t>
  </si>
  <si>
    <t>‚	Knowledge of NYC government and housing issues 	Significant experience with housing finance, real estate underwriting and financial feasibility     analysis 	Project management experience  	Strong follow-through and focus on timely results  	Excellent analytical, quantitative and research skills 	Excellent interpersonal skills  	Ability to work effectively in collaboration with others 	Excellent written and verbal communication skills  	Facility with Microsoft Word &amp; Excel 	Fluency in Spanish is highly preferred.</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</si>
  <si>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NYC Commission on Human Rights‚„ Human Capital Division is building their Human Resources department for their growing agency. We seek a Junior Human Resources Generalist to join our Human Capital team.    Junior Human Resources Generalist will report to the Director, Human Capital and provide support to the day-to-day operations of the Human Resources (HR) Department.  Job Description:   Assists with workforce; screen minimum qualifications for identified hires.    Conducts new hire pre-screening interviews.  Tracks and monitors Personnel Action Request (PAR) Report (Hiring plan vacancies, identified candidates, PAR submission, OMB/PAR approval receipt, start dates, etc.).  Assists in maintaining Staffing Report; tracks and monitors agency headcount in Excel (new hires, rehires, transfers from other agencies, and on-loan employees for headcount report; assist in the preparation of agency reports).  Prepares new hire orientation packets.  Prepares department forms and maintain HR shared drive.   Tracks and monitors Probationary Tracking Log.  Tracks and monitors Performance Evaluation Log.  Processes rejection letters for non-selected candidates  Serves as Internship Coordinator including but not limited to Public Service Corp, DCAS Summer Internship Program; post job vacancies on external job boards, NYCAPS and trade outlets.  Assists with recruitment activity; processes job posting positions in NYCAPS and external sites (Colleges, Law schools, Trade, etc.)  Assists in creating and maintaining Organizational Charts.    Serves as back-up COIB Liaison.   Prepares confidential reports from NYC personnel databases including CHRMS, RMDS, PMS and NYCAPS  Assist Director of Human Capital on coordinating employee benefit events (Seminars, lunch hour brown paper bag activities, etc.)  Maintain all personnel files.  Work on special projects as needed.  Perform all duties as needed to advance the work of the HR department.</t>
  </si>
  <si>
    <t>‚  Excellent attention to detail.   Strong people skills and leadership skills.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    Must be well organized, assertive, and able to work independently and collaboratively.  Strong work ethic.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Familiarity with the NYCHRL.</t>
  </si>
  <si>
    <t>*NOTE: Candidates will be selected off the Clerical Associate List Exam #3016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Effective April 1, 2014, under New York City‚„s Earned Sick Time Act, most employers in New York City will be required to give their employees sick leave. DCA is charged with enforcement of this law.  In addition, DCA has been tasked with creating an Office of Labor Policy &amp; Standards (‚Å“OLPS‚). The OLPS will include the existing Paid Sick Leave and Commuter Benefits units, which educate employees and employers about NYC‚„s sick leave and transit benefits laws; work with stakeholders throughout the City to ensure compliance; investigate complaints filed by employees; develop systematic reviews of businesses to ensure that businesses comply with the laws and prosecute businesses that do not comply with the laws. OLPS would also state and make recommendations for worker education, safety and protection; educate employers on labor laws; create public education campaigns regarding worker rights; and collect and analyze labor statistics. OLPS will also have oversight of the Grocery Workers Retention Act, among other things.   As a Customer Service Representative, the prospective candidate will be responsible for the following tasks: 	Under supervision, perform clerical work including routine data processing functions, recording, researching, checking and maintaining records and furnishing information to licensing applicants.	Check records for accuracy of information and for conformity with established policy and procedures.	Perform ordinary mathematical computations while accepting and processing payments.	Provide high-volume customer service to licensing applicants.	Assist applicants with outreach to other city agencies, as well as interagency communication to help resolve issues pertaining to their license.	Answer telephone calls and communicate applicant information.	Attend seminars and/or meetings.	Follow all division and agency policies and procedures.</t>
  </si>
  <si>
    <t>The Bureau of Engineering provides engineering assistance and serves as the Comptroller‚„s technical consultant on engineering matters. The Bureau analyzes, recommends disposition on, and negotiates contract disputes and claims between contractors and the City. The Bureau also provides liability and damage reports to the Comptroller‚„s Bureau of Law and Adjustment for use in property damage tort claims. The Bureau is seeking an engineer experienced in the field of electrical construction to serve as Division Chief.  Under the direction of the Chief Engineer, the Division Chief ‚€œ Electrical Claims directs and manages a staff of professionals in the electrical division, specifically, duties and responsibilities for the position include, but are not limited to, the following: Leads the team of professionals engaged in investigating and analyzing complex construction   claims and contract disputes;  Undertakes and supervises research, inquiries, inspections, cost estimating, contract    interpretation and delay/impact studies;  Prepares comprehensive reports which address entitlement and damage, and provides    settlement recommendations;  Researches and evaluates contract and engineering matters of a complex or highly technical    nature;  Interacts with senior level personnel of the City as well as private construction, consultant and    legal firms;  Testifies on behalf of the City as a witness at judicial proceedings including depositions, trials,    and/or administrative proceedings;  Performs other related work and assignments as may be required.</t>
  </si>
  <si>
    <t>‚  Bachelor‚„s degree in electrical engineering from an accredited college and ten (10) or more     years of progressively responsible experience in the planning, administering or expediting of     construction and/or engineering design, two (2) or more years of which must have been in an     administrative, or supervisory capacity;  Experience  in  managing  major  construction  contracts,  including  two  or  more  years    supervising a staff of professionals is highly desirable;  Extensive knowledge of electrical construction materials, techniques and cost estimating    expected;  A valid New York State License as a Professional Engineer;  Must display competence to hold pre-settlement conferences, and to participate in claim    settlement negotiations;  Knowledge of Primavera and/or similar project management/scheduling software highly    desirable;  Excellent interpersonal, communications, analytical and organizational abilities as well as    Microsoft Office Suite proficiency expected.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</si>
  <si>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Division of Field Operations has the overall responsibility for maintaining and operating the water distribution and sewer collection systems. Included in the division‚„s activities are responding to customer complaints, repairing pipe, valves, hydrants, catch basins and street hardware, performing leak surveys, responding to emergencies such as fires, and operating an inventory control function which serves the bureau, private plumbers and DDC contracts. The division also conducts a sewer inspection and analysis operation and manages an in-house emergency reconstruction operation which oversees contracted repairs to the water and sewer system. It should be noted that New York City experiences roughly 600 water main breaks per year. Most of these affect very limited areas and are barely noticed before they are repaired by the Bureau of Water &amp; Sewer Operations.  The Bureau of Water &amp; Sewer Operations (BWSO), Division of Field Operations, is seeking to hire multiple Engineering Technicians. The selected candidates for these positions will perform various tasks that include, but are not limited to: 	Conducting field inspections, cross connection relay/repair, water and sewer plug inspections, and tests; 	Participate in field surveys and assist in the cleaning, maintenance, and field repair of instruments and tapes; 	Prepare drawings and sketches, perform mathematical calculations, and assisting in estimating costs, materials and labor requirements; 	Engage in research and investigations related to sewer and water main construction, operations, maintenance, and repairs; 	Assist in preparation of reports, memos, and correspondence; 	Maintain office records of drawings, plans, survey, and inspection data; 	Participate in inspection operations, checking and certifying the installation and performance of structures, materials, and equipment related to the city‚„s sewer and water main systems; 	Utilize databases and related applications for the analysis of data, generation of reports, and maintain detailed and accurate records; 	Operate a motor vehicle.</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</si>
  <si>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general supervision, with considerable latitude for independent action and decision-making, the Assistant Inspector General (AIG) will be responsible for managing a complex case docket involving investigations of fraud, corruption, and mismanagement relating to City agencies, employees, contractors, and other organizations that receive City funding.  The AIG will be tasked with obtaining documentary evidence, conducting interviews, surveillance, and undercover operations, executing arrests and search warrants, conducting programmatic and financial review and audits, and preparing reports, in which they must concisely summarize the evidence uncovered during the investigation and their factual findings. Investigators will be required, at times, to work with other investigative units, prosecutorial agencies and testify at hearings and court proceedings.   In addition to managing their own case load, the AIG may be required to supervise investigative staff in connection with investigations. They will also be tasked with organizing field operations and managing the oversight of high priority cases. The AIG may also be assigned special projects on an as needed basis.</t>
  </si>
  <si>
    <t>‚  A baccalaureate degree from an accredited college   Demonstrated ability to analyze, assess and draw conclusions based on a multitude of         complex documents/data, including but not limited to policies, procedures and financial      documents   Foreign language skills are desirable   Prior work experience in any of the following fields:  investigation, security, law enforcement,           criminal justice, and/or auditing    Strong computer skills, including Word, Excel and databases   Strong organizational skills and proven ability to manage time efficiently, meet deadlines and          multi-task</t>
  </si>
  <si>
    <t>35hrs / 9:00am ‚€œ 5:00pm</t>
  </si>
  <si>
    <t>The New York City Department of Youth and Community Development (DYCD) invests in a network of community based organizations and programs to alleviate the effects of poverty and to provide opportunities for New Yorkers and communities to flourish.  DYCD is seeking an accomplished candidate for the position of Deputy Director of Employer Engagement and Partnerships in support of Youth Workforce initiatives. The Deputy Director will be responsible for engaging, cultivating and managing relationships with NYC area employers, employer networks and key stakeholders in support of DYCD‚„s various youth workforce programs and to advance the goal of increasing the number of private sector jobs and internships across the portfolio. The role will also require relationship-building and interaction with various NYC Agency partners to coordinate outreach efforts and support of community based organizations that provide employment services to youth. The Deputy Director of Employer Engagement and Partnerships will report to the Director of Employer Engagement and Partnerships.   Specific duties include but are not limited to: Build, cultivate and manage relationships with employers and networks to develop internship, employment, funding and other opportunities for partnership in support of youth workforce programming. Help identify potential private sector employers in high growth sectors and develop and maintain a network of relationships with hiring authorities. Research best practices and establish a business development implementation plan to increase the number of private sector placements across the youth workforce portfolio. Effectively communicate program goals, vision and process to potential employer partners and provide support services to employers. Coordinate and monitor participant selection process and provide support to community-based organizations contracted to operate programs in their employer relations efforts. Work collaboratively across all DYCD workforce, youth and community development programs as well as with outside stakeholders including intergovernmental partners, community based organizations, and private sector and foundation partners. Assist in outreach efforts with Center for Youth Employment, Mayor‚„s Fund to Advance New York City and Workforce Development Board. Maintain tracking information and reporting of employer engagement efforts. Synthesize complex information into presentations and reports for various audiences. Provide support to Workforce Development Program team as needed. Represent Agency at appropriate forums and coordinate events (partner forums, recognition events, etc.) Manage written, visual and digital communications for workforce programs; Other duties as determined by the Director of Employer Engagement and Partnerships Required Skills The ideal candidate will have at least 4 years of experience working in a leadership position in the corporate, private or public sector and within one of the following functions: marketing, sales, human resources, recruitment, business development or employer engagement. Minimum of a BA, MA in a relevant discipline preferred.Demonstrated working relationships with private sector and/or business networks and established network of professional association, industry/sector contacts. Exceptional communication skills (verbal and written) and relationship building skills. Well-organized, detail oriented, with excellent follow-through ability. Ability to manage multiple projects, support various programs and competing tasks and priorities. Proficient in Microsoft Office Suite and social media.</t>
  </si>
  <si>
    <t>‚	Exceptional communication skill, written and oral.	Highly developed analytical skills and strategic planning experience.	Proficiency in Microsoft: Outlook, Word and Excel.	Flexible team player with initiative and proven ability to meet tight time frames.	Experience with NYC youth workforce development data and payroll systems such as YEPS.	Familiarity and commitment to work with the diverse communities of New York City.	Advanced degree preferred. MINIMUM QUALIFICATIONS: 1.	A baccalaureate degree from an accredited college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and four years of full-time, satisfactory professional, technical, or administrative experience in one or more of the following fields: program evaluation, contract negotiation/management, fiscal/financial management, or project management; or 3.	Education and/or experience equivalent to ''1'' or ''2'' above.</t>
  </si>
  <si>
    <t>A four-year high school diploma or its educational equivalent approved by a State‚„s Department of Education or a recognized accrediting organization?    Skills Requirement: You will be required to meet the typing skills requirement by demonstrating the ability to type accurately on a personal computer at a minimum speed of 35 words per minute after errors are deducted. You must meet this requirement in order to be appointed.</t>
  </si>
  <si>
    <t>The Department for the Aging‚„s Health (DFTA) Promotion Services oversees and conducts a variety of health education and disease prevention initiatives within its network of senior centers and Naturally Occurring Retirement Communities (NORCs). These initiatives are a combination of ongoing interventions that are led by trained volunteers, and special workshops and trainings that are led by leaders who have expertise in a specific area.  Duties include but not limited to:  Recruit, train and coordinate volunteers to conduct the health Promotion (HP) unit‚„s programs, such as Stay Well and Keep on Track (blood pressure monitoring), that help maintain total wellbeing of older adults.  Promote the Health Promotion (HP) Unit‚„s Programs to the senior service network through outreach, and take lead role in implementing HP programs at interested sites, which involves assessing facilities and locations to determine appropriateness, matching with trained volunteers, and providing technical assistance as needed.  Assist in implementing other wellness activities at senior centers and NORCs, including but not limited to: health screenings; health education seminars/ presentation; medication reviews; flu shots and other public health measures; fitness classes.   Assist in gathering and analyzing data to help measure success of wellness programs and initiatives.  Compile comprehensive monthly objectives report on HP program participation and outcomes.  Keep abreast of current national trends and initiatives in senior wellness and wellbeing, developing a network of resources and contacts to use as appropriate. Explore ideas and opportunities to personalize programs for older adults.  Establish relationships with other DFTA departments involved in senior health/wellness and/or healthcare and explore opportunities for collaboration.  Assist in the development of creative program materials, including promotional pieces that promotes programs and initiatives of the Health Promotion Unit.  Lead special projects and initiatives as assigned.  *Non-City rate. **City incumbent rate.</t>
  </si>
  <si>
    <t>Click on the ''Apply Now'' button.  Please attach your cover letter and resume as one document under ‚Å“resume‚ and a writing sample under ‚Å“cover letter‚.</t>
  </si>
  <si>
    <t>Workforce Development Division  The Workforce Development Division is dedicated to improving the economic mobility of all New Yorkers through the delivery of quality employment and training services. The first recommendation of Mayor de Blasio‚„s workforce development strategy, Career Pathways: One City, Working Together, is expanding Industry Partnerships to ensure that New York City businesses are able to find the talent needed to thrive and grow and New Yorkers are equipped with the skills and qualifications needed to access jobs with family sustaining wages. Industry Partnerships are intermediaries between industry, government, organized labor, academia, philanthropy, community-based organizations and training providers that work together to drive the economic vitality of NYC through the development of a superior talent pool that is inclusive of all New Yorkers.   The New York City Food &amp; Beverage Hospitality Advisory Board seeks a Director of Strategy and Initiatives to support the development, implementation, and assessment of efforts designed to deliver education, training, and job opportunities at scale to thousands of New Yorkers.  In this newly established role, the Director of Strategy and Initiatives will report to the Founding Executive Director and play an integral role in helping to shape efforts, manage day-to-day implementation, and deliver quality results in a fast-paced, metrics-driven environment and work closely with different departments within the Agency. The scope of work will encompass three core objectives, including the successful engagement of industry stakeholders, the effective support and scaling of programs and initiatives, and the recruitment, training, and placement of target demographics. The ideal candidate is a generalist with proven experience in building constituencies, programs, and processes, and a demonstrated passion for the Food Service Industry partnership mission.  Job Responsibilities: The Director of Strategy and Initiatives will support the development, delivery and assessment of all The New York City Food &amp; Beverage Hospitality Advisory Board initiatives. Key responsibilities include: Guide strategy development across the initiative‚„s three core objectivesWork closely with the department of  Business Development Division and others departments within the agency  Develop systems, processes, and infrastructure to manage multiple initiatives, track outcomes, and assess efficacy of effortsManage day-to-day implementation of initiatives, including events, programs, and efforts to guide systems changeLead research to inform efforts, guide strategy, and set benchmarks across all areas of workManage ongoing cultivation and needs of key stakeholders, including a diverse representation of industry leaders, program providers, funders, government partners, and program participantsSupport marketing and communications efforts designed to increase awareness and mobilize key audiencesOversee select program development and implementation, including RFPs, contracts, and evaluationsSupport efforts to build, train, and manage a growing team</t>
  </si>
  <si>
    <t>‚Master‚„s degree preferred.6-10 years of experience, with at least two years in a senior management, external-facing roleDemonstrated project management experience; proven ability to execute complex projects with multiple stakeholders to deliver fast, quality resultsKnowledge of the Food Service industry is essential Experience in planning, implementing, and managing programs from inception to completionExcellent organization skills and impeccable attention to detailExceptional communication and writing skillsOutstanding analytical, problem solving, and creative thinking abilities; enterprising and resourceful, self-starter and team playerAbility to thrive in a high-performance environment; proven ability to work well under pressure and adapt quickly to changeIntegrity, credibility, and a demonstrated commitment to The New York City Food &amp; Beverage Hospitality Advisory Board  mission Proficiency with Microsoft Office applications, including Excel, Access, Word and PowerPoint; Adobe InDesign a plus</t>
  </si>
  <si>
    <t>Workforce Development Division  The Workforce Development Division is dedicated to improving the economic mobility of all New Yorkers through the delivery of quality employment and training services. The first recommendation of Mayor de Blasio‚„s workforce development strategy, Career Pathways: One City, Working Together, is expanding Industry Partnerships to ensure that New York City businesses are able to find the talent needed to thrive and grow and New Yorkers are equipped with the skills and qualifications needed to access jobs with family sustaining wages. Industry Partnerships are intermediaries between industry, government, organized labor, academia, philanthropy, community-based organizations and training providers that work together to drive the economic vitality of NYC through the development of a superior talent pool that is inclusive of all New Yorkers.  Job Description: The New York City Food &amp; Beverage Hospitality Advisory Board seeks a Program Manager to support efforts to deliver programming, strategies, and initiatives designed to provide training, Business support and job opportunities at scale to thousands of New Yorkers.  In this newly established role, the Program Manager will report to the Founding Executive Director and assist in the management of program initiatives and day-to-day operations. The position will play an integral role in ensuring the successful execution of all programming and activities in a fast-paced, high-performance environment, from industry research to stakeholder convening to program recruitment and evaluation efforts. S/he will work closely with the Director of Strategy and Initiatives including the successful engagement of industry stakeholders, the effective support and scaling of programs and initiatives, and the recruitment, training, and placement of target demographics. The ideal candidate is a generalist with 2-5 years‚„ experience in high-level operational support, and a demonstrated passion for the Food &amp; Beverage Hospitality Advisory Board mission.  Job Responsibilities: The Program Manager will support efforts in the development, delivery and assessment of all Food Service initiatives. Key responsibilities include: Translate high-level strategy into actionable programming and initiatives with measurable resultsEnsure the successful execution of programming and initiatives designed to engage key stakeholdersBuild, iterate, and manage day-to-day systems and processes to track multiple projects, outcomes, and efficacy of effortsSupport ongoing research efforts to inform strategy and set benchmarks across all areas of workFacilitate and track cultivation efforts among a diverse representation of industry leaders, program providers, funders, government partners, and program participantsSupport marketing and communications efforts designed to increase awareness and mobilize key audiencesOversee select program design, development and implementation to deliver education and job opportunities at scaleGenerate regular reports to measure efficacy of efforts, track progress to date, and deliver real-time data to inform work</t>
  </si>
  <si>
    <t>‚Bachelor‚„s degree required2-5 years of experience in a fast-paced environment preferredDemonstrated project management experience; proven ability to execute complex projects with multiple stakeholders to deliver fast, quality resultsKnowledge of Food Service industry preferredProven experience in planning, implementing, and managing projects from inception to completionExcellent organization skills and impeccable attention to detailExceptional communication and writing skillsOutstanding analytical, problem solving, and creative thinking abilities; enterprising and resourceful, self-starter and team playerAbility to thrive in a high-performance environment; proven ability to work well under pressure and adapt quickly to changeIntegrity, credibility, and a demonstrated commitment to The New York City Food &amp; Beverage Hospitality Advisory BoardProficiency with Microsoft Office applications, mastery of Excel and PowerPoint preferred; Adobe InDesign a plus</t>
  </si>
  <si>
    <t>The ideal candidate will possess: 	At least 5 years of relevant litigation support or e-discovery experience	Bachelor‚„s Degree in Computer Science or related field or equivalent experience in a senior-level e-discovery technology or litigation support role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</si>
  <si>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The DEP Archives is responsible for collecting and preserving historical records documenting the activities of the Department of Environmental Protection and its predecessor agencies. Amongst its most important records are those that document the development and operation of New York City‚„s immense water supply and distribution system. Not only are these records historically important to engineering, science, and New York City, they are also critical to the continuing operation of our city‚„s water supply system. This is a great opportunity to work with vitally important archival records and gain real-world knowledge of managing records that support local government.  The selected candidate will work on one of two projects involving photography.   1. Digitization Intern: The selected candidate will work with the Records and Archives Management team to digitize archival photographs related to the planning and construction of the New York City water supply. Tasks will focus on scanning, metadata creation, and quality control, providing experience in the technical aspects of digital image creation as well as familiarity with imaging standards, digital asset management, and making resources available. Other responsibilities may include conducting research in support in of user requests.  2. Digital Photography Collections Intern: The selected candidate will work with the Records and Archives Management team to describe and make accessible digital photography documenting projects and activities of the DEP. The digital photography will be cataloged using our digital asset management system (Extensis Portfolio). Tasks include research to identify image content, metadata creation, development of controlled vocabularies, and quality control. Other responsibilities may include conducting research in support of user requests.  *** Please include cover letter and resume. Applicants who do not include a cover letter clearly stating their qualifications and why they are interested in the position will not be considered.***</t>
  </si>
  <si>
    <t>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will lead coordinated, ground up neighborhood planning studies and advance regulatory changes‚€including mandatory inclusionary housing in newly rezoned areas‚€to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‚€œ cultivating intellectual inspiration, professional development and creativity. Visit our website at www.nyc.gov/planning to access the full listing of job opportunities and to learn more about our great agency.  The Division  The Urban Design Office is the design office for the agency. Drawing on expertise in architecture, landscape architecture and urban design, the office provides assistance on projects affecting infrastructure design, master planning, overall massing and architectural expression, streetscape, landscape, and resilient and sustainable design.  In addition to serving all five borough offices of the agency, the office also provides design assistance to other City agencies and private applicants. The department assists in developing city planning policy to support excellence in urban design, reviews large-scale projects for zoning modifications, and designs urban projects in-house where the time frame requires immediate results for the agency.   The office also conducts urban design studies ranging in scope from small-scale site-specific projects to more comprehensive neighborhood plans and city-wide initiatives  Responsibilities   Under supervision from the Urban Design Office Director and Deputy Director, performs urban design work of moderate to advanced difficulty and responsibility, including, but not limited to, the following: 	Advance the administration‚„s Housing New York plan through contribution of urban design expertise to neighborhood plans;	Plan, organize and conduct zoning, land use and urban design studies, research data, analyze conditions, prepare technical and illustrative drawings, digital models and presentation materials, and write reports for land use policy proposals;	Prepare conceptual designs, develop design criteria and design guidelines for large-scale planning efforts, and coordinate with agency staff and other city agencies;	Develop and maintain a working knowledge of the city‚„s urban design and planning trends through research and field experience;	Review, analyze and make urban design related recommendations on applications and projects submitted to the Department subject to the City‚„s Uniform Land Use Review Procedure (ULURP), the City Environme</t>
  </si>
  <si>
    <t>‚	Professional (5/6 years) Experience or Graduate degree in architecture or landscape architecture strongly preferred. A graduate post-professional degree in urban design or urban planning, in addition to professional architecture or landscape architecture degree, is preferred.	Strong urban design capabilities with extensive knowledge of physical design practices including site planning and programming, building layout and massing and architectural design. Knowledge of streetscape, public space, and open space design including urban landscape, and environmental and graphic design.	Strong research and analytical skills. Competence in free-hand sketches, computer-based drawings, 3D modeling, database and/or geographic information computer software.	Excellent editing and design critique skills and soft skills; ability to collaborate and communicate with designers and technicians with different backgrounds and preferences, processes and styles.	Excellent presentation and written communication skills; experience speaking publicly and making effective presentations.	Ability to work effectively as part of a team, as well as with other divisions and city agencies. Ability to organize and lead meetings effectively and inclusively.	Demonstrated ability to self-manage and capacity to take initiative, as well as superior project management skills, including the ability to complete tasks in a timely fashion with minimal supervision.	Knowledge of New York City‚„s general urban design and land use issues, policies and needs.</t>
  </si>
  <si>
    <t>Click on ‚Å“Apply Now‚ at the bottom of the posting   Only applicants under consideration will be contacted.  Authorization to work in the United States is required for this position.  New York City Residency is required for this position.  Appointments are subject to Office of Management and Budget (OMB) approval.  THE DEPARTMENT OF CITY PLANNING IS AN EQUAL OPPORTUNITY EMPLOYER AND A COPY OF THE EQUAL OPPORTUNITY PROGRAMS IS AVAILABLE IN THE HUMAN CAPITAL DIVISION. THE DEPARTMENT MAKES AVAILABLE ACCOMMODATIONS FOR DISABLED APPLICANTS.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</si>
  <si>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within the Bureau of Water and Sewer Operations (BWSO), Capital Program Management, under direction of the Chief JOCs/TOCs (Chief), the JOCs Administrator will have great latitude for the exercise of independent judgment or action in the oversight of the Job Order Contract (JOCs) program area.  JOCs is an on-call contractor program that provides construction of small to medium-sized BWSO assets. BWSO assets include all in-City reservoirs and dam facilities, water (surface and groundwater) treatment facilities, City Tunnels and associated shafts, in-City aqueducts, drinking water pump stations, operational garages, various office facilities, water distribution and wastewater collection systems, and other miscellaneous structures.   The JOCs Administrator will be responsible for activities in several main areas.  These are: 1) Development and administration of a series of concurrent JOCs contracts.  This includes development of bid documents (construction specifications), selection of best bidder, negotiating contract terms and conditions, contract initiation, all project work execution, project work payment, and contract closeout.  This includes acting as primary interface with the contractor. 2) Manages the budgets of current JOCs, and manages the projection of necessary future funding for the BWSO JOCs program, as part of the Capital Program Management. 3) Acts as the primary interface with Operations in receiving and prioritizing work requests according to Agency needs. Establishes overall JOCs program scheduling (that is, relationships across all Job Orders).  Tracks and ensures Job Order work is being executed within budget, schedule and operational needs.  Identifies and manages risks that may impact Job Orders‚„ schedule, budget or quality.  Develops and implements necessary mitigative strategies. 4) Oversees and is responsible for the development of payment packages for the review and approval of the JOCs/TOCs Chief. 5) Manages and supervises technical staff in the office and as needed at construction sites. Provides technical support on complex and difficult issues. Manages workload for all JOCs staff.</t>
  </si>
  <si>
    <t>‚ Minimum 4 years prior construction experience preferred. Prior experience with on-call contractor. Minimum 2 years supervising staff. Strong project management and analytical skills. Ability to prioritize multiple priorities. Experience liaising with multiple groups to complete projects. Experience with project management software.</t>
  </si>
  <si>
    <t>**OPEN ONLY TO EMPLOYEES WHO ARE CURRENTLY SERVING A PERMANENT PRINCIPAL ADMINISTRATIVE ASSOCIATE. YOU MUST CLEARLY STATE YOUR CIVIL SERVICE STATUS ON YOUR RESUME OR COVER LETTER. ALL OTHER CANDIDATES WILL NOT BE CONSIDERED. **  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NYC Commission on Human Rights‚„ Human Capital Division is building their Human Resources department for their growing agency. We seek a Junior Human Resources Generalist to join our Human Capital team.    Senior Human Resources Generalist will report to the Director, Human Capital and provide support to the day-to-day operations of the Human Resources (HR) Department.  Job Description:   Manages the Annual and Probationary Employee Performance Evaluation Program. Prepares correspondence and tracking reports. Assists in the preparation of Tasks and Standards. Monitors probationary periods for permanent, provisional and non-competitive employees.  Serves as Financial Disclosure Liaison. Determines which employees are required to file a Conflict of Interest Board (COIB) and Department of Investigation (DOI) Disclosure Reports. Coordinates annual financial disclosure filing.  Conducts new hire pre-screening interview.  Conducts new hire orientation and CityTime training.  Creates and maintain Organizational Charts.   Updates and maintains HR Reporting (staffing, headcount roster and probationary)  Process PARs for job postings, job offers and promotions.  Maintains Training &amp; Development Tracking Log.  Tracks HR Performance Indicator Report and coordinates and tracks training and development programs/activities for staff.  Collaborates with DCAS regarding the development of civil service examinations for Department specific and City-wide titles.  Acts as Career Counselor advising employees of scheduled examinations and other career opportunities.  Assists the Director regarding matters involving employee misconduct and work performance, grievances and related labor management matters.  Assists with recruitment activities such as posting positions in NYCAPS, external sites, onboarding candidates in NYCAPS and printing/emailing resumes to hiring managers.  Perform all duties as needed to advance the work of the HR department.</t>
  </si>
  <si>
    <t>‚  Working knowledge of NYC Personnel Rules and Regulations, and internal Citywide systems including, NYCAPS, PMS, CHRMS, PRISE and CityTime.  Strong analytical, research and written communication skills.  Ability to perform effectively under time-sensitive deadlines while maintaining the highest level of patience and confidentiality.   Proficiency in Excel, MS Word and Outlook.  Professional demeanor and proficiency in customer service.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people skills and leadership skills.  Familiarity with the NYCHRL.</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</si>
  <si>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Office of Organizational &amp; Professional Development is the first of its kind unit at the Department of Information Technology &amp; Telecommunications, New York City‚„s cutting-edge technology agency.   The team is expressly dedicated to identifying and delivering programs and initiatives that will enhance DoITT‚„s human capital capacity and effectiveness. The OrgDev Strategist will work closely with executive leadership to increase employee engagement by developing and executing strategies to achieve one of the Commissioner's top priorities, creating a work environment known for attracting, developing and retaining top notch talent to deliver best-in-class IT services.  The successful candidate will serve as an Organizational Development Strategist reporting to the Organizational &amp; Professional Development unit. Responsibilities will include: 	Proactively engage with agency leaders to identify ongoing challenges within the DoITT community to engage and formulate recommended solutions;	Manage projects advancing the Commissioner 's professional development goals for all DoITT staff;	Coordinate and participate in community development programs;	Lead succession planning initiatives;	Define project workflows, manage resources, and prioritize responsibilities and tasks in order to deliver quality and timely results;	Collect and analyze workforce data to help the organization gain actionable insights about improving employee engagement, shaping a high-performance culture, and achieving optimal returns on talent investments;	Assist with coordinating and improving community services by performing liaison functions between City Agencies, community organizations, educational institutions, community organizations, and groups;	Build relationships internally and collaborating effectively on cross-functional teams;	Seek diverse views to encourage improvement and innovation;	Create approaches for change management and executing culture change strategies;	Conduct job analyses and use data to create career models;	Provide coaching and mentoring to individuals and teams within the DoITT community;	Perform special community related projects and initiatives as assigned.</t>
  </si>
  <si>
    <t>*NOTE: Candidates will be selected off the Clerical Associate List Exam #3016  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Effective April 1, 2014, under New York City‚„s Earned Sick Time Act, most employers in New York City will be required to give their employees sick leave. DCA is charged with enforcement of this law.  In addition, DCA has been tasked with creating an Office of Labor Policy &amp; Standards (‚Å“OLPS‚). The OLPS will include the existing Paid Sick Leave and Commuter Benefits units, which educate employees and employers about NYC‚„s sick leave and transit benefits laws; work with stakeholders throughout the City to ensure compliance; investigate complaints filed by employees; develop systematic reviews of businesses to ensure that businesses comply with the laws and prosecute businesses that do not comply with the laws. OLPS would also state and make recommendations for worker education, safety and protection; educate employers on labor laws; create public education campaigns regarding worker rights; and collect and analyze labor statistics. OLPS will also have oversight of the Grocery Workers Retention Act, among other things.   The Collections Division at DCA seeks an experienced professional to serve as a Collections Associate. The selected candidate will have responsibilities that include, but will not be limited to:  	Manage assigned caseloads/task and ensure all payments are recovered; 	Interact with the public	Research case history, documenting findings/events in lieu of clearance issues; 	Work with multiple systems to ensure accuracy, accountability and proficiency; 	Perform environmental scans and operational studies to ensure Agency practices continue to exceed industry standards and maximize all expected revenue; 	Monitor and evaluate reports and spreadsheets for utilization for various financial applications; 	Research and draft written materials in an organized and time sensitive manner, including protocols and reports; 	Investigate expenditure trends and variances; 	Process and document payments; 	Establish and maintain controls to ensure the Agency work is processed in a consistent and timely manner; 	Perform other clerical related tasks and special projects as necessary.</t>
  </si>
  <si>
    <t>‚	General knowledge of the procedures for monitoring and forecasting budgets; 	Forward thinking and Highly adaptable to change; 	Work well in a fast paced environment; 	Respond to inquiries in a prompt, professional, and courteous manner; 	Have prior experience interacting with different stakeholders, including the public 	Excellent verbal and written communication skills	Technologically proficient	Quick learner with excellent analytical and research skills	Quickly and efficiently deal with issues, questions, and requests arising from multiple sources.</t>
  </si>
  <si>
    <t>Leasing is responsible to identify and lease space for City agency operations on behalf of the City as tenant.  Leasing‚„s objective is to timely negotiate cost effective leases that satisfy the client agency‚„s requirements, while conforming to the City‚„s requirements, policies and procedures.  This work is accomplished by in-house staff or by the tenant representative brokers with whom DCAS has contracted.  The City has a portfolio of 447 leases for City agencies in privately owned properties totaling approximately 23 million square feet.  These leases range in size from approximately 700 to 660,000 square feet.  Leasing also manages a portfolio of approximately 300 short term agreements and 80 long term agreements that allow the private use of certain City-owned properties, consistent with City requirements, policies and procedures.  The short term agreements generate more than $5 million in annual revenue, while the long term agreements generate approximately $45 million annually.  Staff is responsible for all aspects of administering these agreements including renewals, the intake and review of new requests and ensuring compliance with lease terms.    The Principal Administrative Associate will provide a wide range of administrative and clerical functions to support the Executive Director, Director of Leasing and the Leasing unit to ensure efficient and effective unit performance.   Responsibilities will include, but not limited to:  	Providing a wide variety of a administrative and clerical support to the Executive Director, Director of Leasing and the Leasing unit;  Note:  Only permanent Principal Administrative Associates or those reachable on the civil service list will be considered. 	Maintaining and coordinating the calendar to facilitate the timely scheduling of meetings and other events to maximize the efficient use of the Executive Director and Director of Leasing‚„s time; 	Professionally answering the telephone and timely providing messages; 	Preparing and proofing incoming and outgoing written materials to ensure accuracy; 	Distributing mail within the unit and also mail/email responses and tracking correspondence accordingly; 	Maintaining a filing system to store and easily retieve files; 	Corresponding with other units within DCAS, other City agencies and private entities; 	Preparing reports for the Executive Director and the Leasing unit, as needed; 	Assisting with training of staff members with administrative and clerical functions, as needed; 	Assisting the Executive Director, Leasing unit and senior management with special projects, as needed.</t>
  </si>
  <si>
    <t>The Bureau of Administration within the Division of Mental Hygiene is responsible for overall administration of the Division, including, Human Resources administration, Contract Administration and Information and Technology support. The Finance Unit  within  the Bureau of Administration  is responsible for fiscal administration of all contracted programs which includes, verifying claims for over 400 contracts, tracking expenditures, encumbering funds, and processing payments to contracted providers    You will:  - Work collaboratively with specific bureaus within the Division and other Divisions and offices within the Department on financial matters for the Division.  -Provide guidance and technical assistance to the Division‚„s bureaus/programs on all financial matters related to the Division‚„s contracts.  -Review and approve monthly invoices and quarterly financial reports submitted by agencies in contract with the Division.   -Oversee and analyze agency spending patterns on a quarterly basis and prepare trend analyses on contractor spending.   -Work directly with contracted agencies to ensure proper documentation is submitted.  -Prepare ad-hoc financial reports and analyses for upper management as needed.   -Work with the Department‚„s  Finance Division to ensure timely annual finalizations with State funders.   -Process and track encumbrances for contracted agencies.   -Interact and communicate with State funders, other city agencies and contracted agencies.</t>
  </si>
  <si>
    <t>--Experience with the City‚„s Financial Management Systems or other internal DOHMH Finance Systems  --Excellent analytical skills and the ability to do financial analyses and create reports for trend analyses and cost benefit analyses  --Great inter personal skill and communication skills  --Some knowledge of the city‚„s contracting process and some experience with payments to contracted provider  --Excellent computer skills and proficient in MS Word, Excel, Access and Power Point.</t>
  </si>
  <si>
    <t>The NYC Department of Environmental Protection (DEP) protects public health and the environment by supplying clean drinking water, collecting and treating wastewater, managing stormwater,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Bureau of Legal Affairs (BLA) works cooperatively with the New York City Law Department to ensure that all of DEP‚„s legal needs are addressed. Given DEP‚„s extensive infrastructure and operations, DEP is involved in a significant amount of litigation and claims filed with the Comptroller‚„s office.  BLA‚„s staff provide critical litigation support to the Law Department attorneys representing the agency and respond to requests for records and information from the Comptroller.    We have a unique and exciting career opportunity for one candidate who will work on matters involving legal matters related to the City‚„s obligations and liabilities under CERCLA.  The selected candidate, working under general supervision of the DEP General Counsel with latitude for independent action and decision-making, will serve as a Special Counsel to advise the agency‚„s Superfund team, and represent the agency, in conjunction with the NYC Corporation Counsel‚„s Office, on all legal matters related to the City‚„s obligations and liabilities under CERCLA.  NYC has been identified as one of many potentially responsible parties identified to clean up the Gowanus Canal and Newtown Creek, which were placed on the Superfund National Priorities List in 2010.    Work may also include compliance with other environmental laws including, the Clean Water Act, the Clean Air Act, SEQRA and other city, state and federal statutes, rules and regulations, and the supervision of other attorneys and staff.</t>
  </si>
  <si>
    <t>1.	Within a 20-hour work week, have the ability to attend some evening and weekend events with gardeners.   2.	Bachelor‚„s degree and advanced training in a field related to the major responsibilities above.  3.	Background or demonstrated interest in urban planning, community gardening, urban agriculture or horticulture. 4.	Strong research and communication skills.  5.	Ability to work outdoors in gardens when required.  6.	Second language a plus. 7.	Proficiency in Microsoft Word, Excel and PowerPoint; basic understanding of Access a plus.  8.	Valid New York State driver license.</t>
  </si>
  <si>
    <t>The Department of Investigation‚„s Office of the Inspector General for the New York City Police Department (‚Å“Office‚ or ‚Å“OIG-NYPD‚) is authorized to investigate, review, study, audit, and make recommendations relating to the operations, policies, programs, and practices of the NYPD, with the goal of enhancing the effectiveness of the NYPD, increasing public safety, protecting civil liberties and civil rights, and increasing the public‚„s confidence in the police force.  OIG-NYPD is seeking an Investigator to conduct confidential and sensitive investigations into the operations, policies, programs, and practices of the NYPD.  Investigations may involve review of police reports and related documentation; interviews with members of the public and law enforcement professionals; gathering and analysis of evidence; investigative field operations; and other investigative tactics. Investigators are expected to critically analyze problems and deficiencies relating to complex police operations and prepare well-organized, thorough written investigative reports and sections of OIG-NYPD‚„s public written reports.  Responsibilities may also include screening and investigating complaints filed by the public related to NYPD and/or involving individual members of NYPD and other agencies.  The successful Investigator candidate will be conscientious, self-motivated, and a creative thinker who is able to perform effectively both independently and as part of a team.</t>
  </si>
  <si>
    <t>‚ Knowledge of, and demonstrated interest in, law enforcement, criminal justice, police accountability, and/or civil rights issues Graduate or baccalaureate degree in the field of law, criminal justice, public policy, public administration, social sciences, psychology, or other relevant field, or at least three years of experience performing administrative, criminal, or internal investigations. Strong interpersonal skills and excellent judgment. Familiarity with New York City a plus.  Valid New York State driver‚„s license.  Excellent verbal and written communication skills. Strong analytical skills Experience working with both government agencies and members of the public. Knowledge of Accurint, Lexis Nexis, and E-Justice Working knowledge of Microsoft Office applications (Excel, Word, PowerPoint).</t>
  </si>
  <si>
    <t>The Assistant Commissioner for Neighborhood Development and Preservation reports directly to the Deputy Commissioner for the Office of Neighborhood Strategies (ONS).  The AC oversees the work of four units:  (1) Neighborhood Planning, (2) Neighborhood Partnerships and Preservation, (3) Neighborhood Outreach and Education, (4) Neighborhood Contracts.  Each Division has a Director who reports directly to the AC.  The AC is responsible for creating and managing a team of energetic, thoughtful, and strategic planners, community engagement workers, and contract managers to ensure a comprehensive approach to neighborhood development and preservation. The AC and his or her Division will develop planning and policy solutions, in coordination with other HPD Offices, city agencies and community stakeholders, to leverage and incentivize public investments that preserve neighborhood housing affordability, further fair housing goals, and achieve broader community revitalization objectives.  The AC will ensure that the work of Neighborhood Development and Preservation is closely aligned with the division of Planning and Predevelopment, also in ONS.  A core mission of the AC is to develop and implement strategies that create new construction and preservation pipeline and to achieve the goals of the mayor‚„s Housing New York Plan.  The AC is responsible for developing professional quality, sound neighborhood plans that are informed by HPD and city policy, programmatic and regulatory parameters, and through a high quality community engagement process.  The AC is responsible for representing ONS at community forums, as well as meeting with city hall, and elected officials, and ensuring the quality of all deliverables and communication materials coming out of the Division of Neighborhood Preservation and Development. The AC is responsible for establishing and implementing an annual business plan and budget, with quantifiable outcomes, leading the professional development and evaluation of staff for the division, and providing regular updates to the Deputy Commissioner.</t>
  </si>
  <si>
    <t>Thorough knowledge of New York City zoning, land use planning, and regulatory requirements and NYC Housing Policy.    Experience with community-based planning and neighborhood development issues.    Experience conducting studies, writing reports, and conducting meetings with community and interagency partners.    Demonstrated ability to meet deadlines and manage multiple projects in a timely manner.  Proficiency in GIS, Adobe Creative Suite, and Microsoft Office applications, including Excel and PowerPoint.  Candidates with Masters Degree‚„s in urban planning, urban design/architecture, or business        administration with a focus in real estate finance and development are strongly preferred.  Planning experience is necessary.</t>
  </si>
  <si>
    <t>The Fire Department, City of New York (FDNY), seeks a full-time Network Engineer for the Bureau of Technology Development and Systems (BTDS).  Reporting directly to the Deputy Director, Network Services, the successful candidate will:  Be responsible for the daily technical and administrative support of the FDNY‚„s data communications infrastructure implementation projects, including producing network infrastructure/system designs, performing site surveys, gathering/validating requirements, meetings, creating documentation and maintenance.   Prepare system configurations and management support documentation.   Maintain infrastructure ‚Å“as built‚ documentation.   Work closely with the FDNY network architecture, network services, electrical, physical plant and facilities management teams in the development and review of technical specifications for the procurement of relevant information technology (IT) systems and services, including the evaluation of vendor submissions solicited via bids, requests for information and proposals.    Provide quality control and oversight on IT infrastructure projects, ensuring all implementations/changes to the data communications infrastructure adheres to established change management policies and procedures.    Work as part of multi-discipline teams to plan, define and maintain standards and guidelines for efficiency, security, reuse, interoperability, consistency and integration.   Identify system problems or design flaws and escalate issues to the BTDS/FDNY management team before a serious performance impact.    Define optimal performance levels for infrastructure components and ensure all levels are met.    Provide oversight/supervision of City and third party/vendor resources during network infrastructure build-outs, changes, maintenance and troubleshooting.    Work closely with various IT and non-IT teams to resolve data systems-related issues.    Maintain configurations for infrastructure, perform periodic infrastructure tests (alone and as part of a team), and maintain documentation and procedures supporting the data communications infrastructure.</t>
  </si>
  <si>
    <t>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Effective April 1, 2014, under New York City‚„s Earned Sick Time Act, most employers in New York City will be required to give their employees sick leave. DCA is charged with enforcement of this law.  In addition, DCA has been tasked with creating an Office of Labor Policy &amp; Standards (‚Å“OLPS‚). The OLPS will include the existing Paid Sick Leave and Commuter Benefits units, which educate employees and employers about NYC‚„s sick leave and transit benefits laws; work with stakeholders throughout the City to ensure compliance; investigate complaints filed by employees; develop systematic reviews of businesses to ensure that businesses comply with the laws and prosecute businesses that do not comply with the laws. OLPS would also state and make recommendations for worker education, safety and protection; educate employers on labor laws; create public education campaigns regarding worker rights; and collect and analyze labor statistics. OLPS will also have oversight of the Grocery Workers Retention Act, among other things.   As a small agency with a big mission, every staff member at DCA plays a critical role in ensuring success. It is the dedication and hard work of our Human Resources Division that guarantees we are hiring, developing and supporting the finest talent.   Reporting to the Executive Director of Human Resources and HRIS, the Deputy Director of Employee Relations‚„ responsibilities will include, but are not limited to: Provide high level support to the Executive Director of Human Resources; Oversee and coordinate employee-related processes such as FMLA, Reasonable Accommodation, Worker‚„s Compensation, Leaves of Absences as required; Oversee and coordinate employee performance management process, working with management and employees to evaluate and identify training needs, evaluating, developing and coordinating training materials to facilitate learning, promote employee morale and drive organizational performance goals, coordinating and delivering a range of events such as information seminars, webinars, brown bags, and related leadership and employee-centered workshops and events; provide training as needed on employee relations issues and conducting effective feedback sessions on performance management; handle other tasks as required.</t>
  </si>
  <si>
    <t>‚	Experience in organizational development and assessing training needs based on policies,  procedures, regulations, business initiatives and technologies. 	Experience in training and development in a Human Resources group.	Ability to deliver instruction and develop and lead activities	Must have excellent interpersonal skills in order to interface with all levels of staff.	Professional demeanor with excellent communication leadership and presentation skills.</t>
  </si>
  <si>
    <t>***REPOST***  The NYC Department of Homeless Services is seeking 2 Community Coordinators to serve as Administrative Coordinators within the Adults Division Unit. The selected candidate will perform administrative duties related to client/staff needs, fund/facility management and executive support.  Job Duties:Manage, supervise, and monitor both client and administrative financing programs, including Sub Impress funds, distributing and ordering MTA Metro Cards for client‚„s transportation, along with managing and maintaining appropriate financial logs and tracking systems. Including acceptance of client‚„s savings fund deposit and withdrawal.Order, issue, and conduct inventory of supplies for client care and staff by managing Staples and other vendor accounts.Developing and maintaining a database of Home Base Community agencies to refer clients, and providing clients with aftercare and preventive services once they have moved out of shelter to identify progress or problems to determine if intervention is needed to enable clients to maintain stable housing and a healthy quality of life.Coordinate with site designated Time keeper in resolving staff time keeping issues, including securing and distribution of staff checks. Copy, scan and deliver necessary documents to the Time Keeping Unit or DHS Legal at 33 Beaver Street. Answer all incoming calls in Director‚„s office, and appropriately directing phone calls.Provide access to offices and rooms throughout the facility, including the Conference Room, securing and maintaining key box in Director‚„s office, and posting employee related policies and procedures.Manage and maintain a professional filing system for archiving and distribution of documents to appropriate units; including the receipt, forwarding, organizing and filing client incident reports/complaints. Assist the Social Services unit by escorting clients to Housing and Employment Fairs, fellow agencies such as the Department of Vital Records and Catholic Charities, and with requesting the on line Social Security Administration documentation and scheduling appointments for benefits.  Obtain and Provide clients with information and workshops on budgeting, housekeeping and nutritious shopping using HRA SNAP benefits and posting policies and procedures pertaining to the rights of clients and information related to their well-being. Responsible for providing coverage in the mail room or Access Control and utilize CARES to identify clients.Other clerical duties as needed. (4653,4654)</t>
  </si>
  <si>
    <t>***REPOST***  The NYC Department of Homeless Services is seeking 1 Community Coordinator to serve as an Administrative Coordinator within the Adults Division Unit. The selected candidate will perform administrative duties related to client/staff needs, fund/facility management and executive support.  Job Duties:Manage, supervise, and monitor both client and administrative financing programs, including Sub Impress funds, distributing and ordering MTA Metro Cards for client‚„s transportation, along with managing and maintaining appropriate financial logs and tracking systems. Including acceptance of client‚„s savings fund deposit and withdrawal.Order, issue, and conduct inventory of supplies for client care and staff by managing Staples and other vendor accounts.Developing and maintaining a database of Home Base Community agencies to refer clients, and providing clients with aftercare and preventive services once they have moved out of shelter to identify progress or problems to determine if intervention is needed to enable clients to maintain stable housing and a healthy quality of life.Coordinate with site designated Time keeper in resolving staff time keeping issues, including securing and distribution of staff checks. Copy, scan and deliver necessary documents to the Time Keeping Unit or DHS Legal at 33 Beaver Street. Answer all incoming calls in Director‚„s office, and appropriately directing phone calls.Provide access to offices and rooms throughout the facility, including the Conference Room, securing and maintaining key box in Director‚„s office, and posting employee related policies and procedures.Manage and maintain a professional filing system for archiving and distribution of documents to appropriate units; including the receipt, forwarding, organizing and filing client incident reports/complaints. Assist the Social Services unit by escorting clients to Housing and Employment Fairs, fellow agencies such as the Department of Vital Records and Catholic Charities, and with requesting the on line Social Security Administration documentation and scheduling appointments for benefits.  Obtain and Provide clients with information and workshops on budgeting, housekeeping and nutritious shopping using HRA SNAP benefits and posting policies and procedures pertaining to the rights of clients and information related to their well-being. Responsible for providing coverage in the mail room or Access Control and utilize CARES to identify clients.Other clerical duties as needed.</t>
  </si>
  <si>
    <t>The New York City Law Department is accepting applications from admitted attorneys with a minimum of one year of litigation experience for the position of Assistant Corporation Counsel (ACC) in Family Court Division‚„s Juvenile Delinquency Unit.  The Juvenile Delinquency Prosecution Unit investigates juvenile delinquency matters that are referred to the office and prosecutes the matters where appropriate. Juvenile delinquency matters involve youth ages 7 to 15 who have been arrested for conduct that would constitute a crime if they were adults.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Attorneys in the Family Court Division‚„s Juvenile Delinquency Unit carry a caseload and are responsible for all aspects of the cases from referral to disposition.  This includes but is not limited to: (1) Interviewing victims, civilian witnesses and police officers, gathering and analyzing evidence, during the investigation stage of the case; thereby determining whether the case can be filed or must be declined. (2) If the case can be filed in court, deciding whether diversion is appropriate; (3) If the case is filed, drafting depositions and filing petitions; (4) Preparing and conducting pre-petition detention hearings, which determine the custodial status of the youth pending the fact-finding hearing; (5) Preparing and conducting pre-trial hearings to determine the admissibility of evidence; (6) Preparing and conducting fact-finding hearings (similar to trials in adult criminal cases), which determine whether the juvenile committed the acts alleged; and (6) Preparing and conducting dispositional hearings.  The Family Court Division is ideal for attorneys with a passion for juvenile justice and the ability to investigate cases, analyze and then advocate for appropriate outcomes on a case-by-case basis, and conduct hearings and trials in a fast-paced environment with the ultimate goals of rehabilitation of the youth and the enhancement of the safety of the community.  The location for this position will likely be the Bronx Family Court Office, but the location is subject to change based on the needs of the division.  Please indicate in your cover letter if there are other boroughs in which you would also be willing to work.</t>
  </si>
  <si>
    <t>Please click on the ''Apply Now'' button.  Please attach your cover letter and resume as one document under ‚Å“resume‚ and a writing sample under ‚Å“cover letter‚.  The location for this position will likely be the Bronx Family Court Office, but the location is subject to change based on the needs of the division.  Please indicate in your cover letter if there are other boroughs in which you would also be willing to work.</t>
  </si>
  <si>
    <t>-Excellent report writing skills -Strong computer skills  ‚€œ Microsoft Word, Excel and Windows   Preference given to candidates who have a valid New York State Department of Motor Vehicles Driver‚„s License that will be maintained for the duration of employment.  Preference given to candidates with NYS Peace Officer and NYPD Special Patrolman status</t>
  </si>
  <si>
    <t>New York City's Build it Back Program (‚Å“the Program‚) provides reconstruction, rehabilitation, and reimbursement assistance to Build it Back-registered residential buildings impacted by Hurricane Sandy, from single family homes to high-density multifamily housing, funded by a Community Development Block Grant Disaster Recovery (CDBG-DR) grant administered by the United States Department of Housing and Urban Development (HUD).    In partnership with the Mayor‚„s Office of Housing Recovery (HRO), the New York City Department of Housing Preservation and Development's (HPD) Division of Sandy Recovery oversees the Build it Back Program to either acquire, rebuild over 200 small homes and repair and/or retrofit damaged multifamily properties.   Under the supervision of the Director of the Single Family Rebuild Program, the Single Family Program seeks a Project Manager to work closely with City, State and Federal agencies, developers/General Contractors, architects, HPD‚„s internal divisions and sub-recipient to ensure compliance and quality assurance for the rebuild of homes, with 30 percent of time dedicated towards predevelopment and 70 percent towards the construction phase.     Primary responsibilities will include, but not be limited to:  Manage a pipeline of approximately 30-40 homes in the predevelopment and construction stages, ensuring compliance with the Program terms, securing required due diligence items, perform budget analysis, and oversee progress through all stages of the rebuild process   Work with HPD Divisions to evaluate and ensure project submissions by developers/general contractors, including plans, budgets, legal compliance, permitting, and other closing requirements; secure Certificate of Occupancy and required documents to complete homes   Liaise with HPD‚„s Division of Construction Services to periodically attend kick-off meetings preconstruction; attend meetings with homeowners upon construction completion to ensure the Program requirements are met  Troubleshoot construction-related challenges with construction monitors to ensure resolution and facilitate project completion   Review requisitions, change orders, check disbursements and use of contingency funds to ensure compliance with policy and procedures, including reconciling requisitions with a focus on quality control.  Update reporting databases related to project tracking and project management   Engaging in policy discussions, drafting policy briefings for public meetings   Preparing and revising policies and procedures manuals, integrating best practices  Ability to be resourceful and creative in problem solving while still adhering tightly to the required due diligence protocols for the Program.</t>
  </si>
  <si>
    <t>This candidate will serve as data scientist/analyst and database administrator in NYC DOT‚„s Bike Share Program, which is responsible for planning and oversight of the Citi Bike system. Launched in 2013, Citi Bike is New York City‚„s bike share, a public transportation service that will comprise 10,000 bicycles at over 600 rental stations by the end of 2016, with continued growth thereafter. Citi Bike is a public-private partnership between DOT and Motivate, the system‚„s private-sector operator. Under the direction of the Executive Director and senior Program staff, this candidate will perform research and analysis activities related to Citi Bike program data that will inform current and future planning of the Program; analyze data, develop statistical models, and use programming language to examine complex and nuanced questions about the Program; prepare reports and briefing materials based on databases that underlie the Citi Bike system and DOT‚„s management of same; monitor Motivate‚„s compliance with governmental regulations, DOT policies, and Program contract terms; analyze software systems in a SQL Server environment on a proactive basis and solicit, identify, record, track and resolve relational database related requests; establish and monitor best practices, policies, procedures and documentation around Citi Bike system data; plan, design, maintain, and support unit internal databases; communicate technical issues to technical and non-technical audiences; and perform related duties.</t>
  </si>
  <si>
    <t>The New York City Department of Correction (DOC) is one of the largest municipal jail systems in the United States.  It provides for the care, custody, and control of persons accused of crimes or convicted and sentenced to one-year or less of jail time.  The ‚Å“DOC‚ operates 12 inmate facilities, 9 of which are located on Riker‚„s Island.  In addition, the department operates two hospital prison wards (Bellevue and Elmhurst hospitals) and court holding facilities in Criminal, Supreme, and Family Court in each borough.  DOC seeks to hire a Senior Executive Director of Nutritional Services, who under the direction of the Deputy Commissioner of Quality Assurance &amp; Integrity, with great latitude for the exercise of independent action and decision-making will administer and direct the meal programs for the inmate population.  Responsibilities will include but are not limited to the following:  Provides technical assistance, advises on nutritional standards, and serves as the primary contact among food service contractors. Monitors and assesses assigned meal programs for inmate population. Ensures that the DOC is in compliance with the relevant food standards including in the New York City Agency Food Standards. Creates nutrition education materials and provides nutrition technical assistance, outreach, recommendations and training to DOC staff and contracting personnel in all aspects of food services management and nutritional standards. Reviews, updates and approves menus including formulating and distributing menus while providing recommendations on special diets. Establishes and maintains professional relationships with relevant agencies and healthcare professionals. Interprets regulatory mandates, using auditing and inspection results to create and implement action plans that will ensure compliance. Provides leadership and supervision to staff in various facilities throughout DOC. Prepares and maintains divisions‚„ budget. Prepares reports and corrective action plans for senior management. Perform other duties as assigned.</t>
  </si>
  <si>
    <t>‚ Ability to plan, organize multiple tasks; Ability to communicate succinctly and effectively in both oral and written form; Ability to work under pressure and meet restrictive guidelines; Ability to troubleshoot, analyze and take prompt, decisive actions to provide solutions to problems and upgrade existing programs; Familiarity with Microsoft including Excel, Word and PowerPoint.</t>
  </si>
  <si>
    <t>The preferred candidate should possess the following: Experience compiling entering and analyzing financial data and preparing budget proposals; knowledge of the New York City Budget Process and Financial Directives; excellent interpersonal, communications, presentation, and organizational skills; strong verbal and writing skills; team player who works well with technical and non-technical resources; ability to make decisions independently and under time constraints; demonstrated proficiency in the use of spreadsheet, database and word processing software; working knowledge of the City‚„s Financial Management System (FMS).</t>
  </si>
  <si>
    <t>Are you interested in working for the nation‚„s largest water and wastewater utility?  If so, the New York City Department of Environmental Protection (DEP), the largest combined municipal water and wastewater utility in the country with over 5,500 employees, providing 1.1 billion gallons of high quality drinking water per day to 8.5 million New York City residents and more than 1 million people in Upstate New York, and collecting and treating an average of 1.3 billion gallons of wastewater per day is the place for you!  The Bureau of Public Affairs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all the bureaus.  We have a unique and exciting career opportunity for one candidate who will serve as part-time Environmental Educator and will be responsible for assisting with program design and program implementation at the Visitor Center at Newtown Creek, located at the Newtown Creek Wastewater Treatment Plant in Greenpoint, Brooklyn, and other sites in New York City.     The Environmental Educator will be a key member of the New York City Department of Environmental Protection‚„s Education Office, helping to design, develop, implement, and conduct environmental education programs for New York City pre-K through 12th grade, college students and educators.  Education programs developed by DEP focus on significant environmental topics, including water resources, NYC water supply system, wastewater treatment, storm water management, harbor water quality, green infrastructure, and citywide sustainability initiatives.  This is an ideal position for a recent graduate in environmental education or related field.    This position will report to the DEP Deputy Director of Education and will work collaboratively with other members of DEP‚„s staff.  Key Responsibilities:   Develop and implement education programs for pre-K through college graduate level students, and educators, that include narration, hands-on, inquiry-based lessons in STEM related fields, to ensure an engaging experience, and an environment that addresses different learning styles, readiness, and interests.      Guide students, families, educators and other groups seeking an educational experience, through Visitor Center exhibits and Newtown Creek Wastewater Treatment Plant tours.  Research and create teacher lessons, student activities, and other print and digital resources to support teaching and learning about NYC‚„s water resources.  Help to update DEP‚„s education office webpages to include new and revised resources.  Develop metrics to measure the success of programs and resources.     Regularly communicate with Education Office staff.   Assist in cultivating a positive relationship with education partners and DEP staff within different bureaus.  ***THIS IS A PART TIME POSITION, 17 HOURS PER WEEK, NO BENEFITS***</t>
  </si>
  <si>
    <t>‚ Part-time, consistent schedule, to include three working days.    College degree in Environmental Education, Conservation Education, or related field; preferred relevant work or internship experience working with youth and/or educators.     Strong verbal and written communication skills.   Ability and willingness to travel to schools and other facilities throughout New York City.   The ability to be flexible, resourceful, and creative.</t>
  </si>
  <si>
    <t>GREENER and GREATER opportunities are GROWING at the Department of Buildings. The Department of Buildings has an essential role in the One City- Built to Last citywide initiatives; we are charged with the primary responsibility for implementation of the Greater, Greener Buildings Plan, which is a suite of laws focused on energy efficiency in New York City buildings. A foundation of these initiatives is enforcement of the New York City Energy Conservation Code, since energy consumption in NYC buildings contributes nearly three-quarters of our greenhouse gas emissions.  What else is the Department of Buildings doing to promote sustainability?   The Department of Buildings has a number of other initiatives which currently includes:  Buildings Sustainability Board, Green Roofs and Solar Property Tax Abatement programs, 80x50 Initiative, Sustainable Contractor Designation Program and CUNY Solar America Cities partnership.  JOIN THE SUSTAINABILITYTEAM!  Department of Buildings is currently looking for a Sustainability Project Manager for the DOB Sustainability Team. The selected candidate will report directly to the Chief Sustainability Officer.   The Sustainability Project Manager will be responsible for the following:  -Assisting the Chief Sustainability Officer and Energy Code Compliance Director to support Energy Code Compliance plan examinations in borough offices; -Managing the writing, editing and publishing of the Department‚„s sustainability communication materials, including brochures, strategic planning reports and other materials as required; -Managing the development of Buildings‚„ website content to ensure consistency, appropriate file formats and version control, and optimal usability and accessibility of information; -Participating in the creation and delivery of training and educational documentation to internal staff as well as to the public with respect to Energy Code and sustainable building solutions; -Working with staff to translate business needs into technical documentation that supports the Department‚„s business processes such as standard operating procedures, reference/user guides, fact sheets, bulletins, service notices, etc.; and maintaining a searchable library of such documentation; -Assisting with facilitation of advisory committees for code and rule development; -Assisting other staff in the Sustainability Enforcement Unit and Office of Technical Affairs and Code Development as needed; -Working efficiently, effectively and  creatively with minimal direction under aggressive deadlines; and, -Communicating the Agency‚„s core mission and message to customers with the goal of improving public perception and clearly communicating initiatives.</t>
  </si>
  <si>
    <t>The Deputy Communications Officer will directly assist the Chief Communications Officer (CCO) in every facet of internal and external communications for the organization. He/she will work directly with the CCO and executive team to develop overall strategic communication plans for the Authority which will drive all interactions to NYCHA‚„s residents, employees, elected officials, media, and other NYCHA stakeholders.  The Deputy Communications Officer will be responsible for managing a team which proactively handles media outreach and response on behalf of NYCHA, using multiple communications channels.  He/she will represent the organization‚„s work and its key messages to the media and will work with senior leadership to meet marketing and branding needs and develop opportunities that position the organization positively to a variety of stakeholders. He/she must be able to understand all aspects of NYCHA‚„s work and be current on the rapidly changing nature of communications tools.    The ideal candidate will be a strong writer who can synthesize complex information into simple, compelling messages, which resonate with NYCHA‚„s audiences. The candidate should be  familiar with traditional and social media; previous public relations, branding or marketing work in a news-driven environment is preferred.  The Deputy Communications Officer will operate in a fast paced environment, with a high level of professionalism and confidentiality, often under deadlines or high-pressure situations.  A high energy, positive, ‚Å“can do‚ attitude is a must. Flexibility, ability to lead a team, attention to detail, and solid judgment are essential attributes. The candidate will have the ability to work independently.  Responsibilities include, but are not limited to the following:  Lead a staff of media relations professionals.  Oversee the timely and accurate communication and public information concerning NYCHA programs, projects, events, initiatives and issues to the media and the public using print and electronic communication tools to a diverse audience of stakeholders.  Write and edit media advisories, press releases, statements, letters to the editor, articles for print and web based publications, remarks, marketing materials, testimony, etc.  Prepare media releases on NYCHA‚„s housing programs, initiatives and activities, reports, and similar information. Oversee a team which serves as liaison with the news media including serving as a spokesperson; serve ‚Å“on-call‚ regularly, including weekends during NYCHA emergency operations; monitor news media daily. Manage crisis communications; develop and implement specific activities to ensure placement of positive news stories highlighting agency achievements and initiatives. Manage the research, development and pitching of positive stories to media about agency initiatives with local, community, ethic and national media outlets.   Plan and coordinate media related events.  Advise on messaging, content, and creative for campaign initiatives. Interact on NYCHA‚„s behalf with other government agencies and elected officials. Manage the formulation of responses to email and telephone inquiries. Prepare and finalize draft correspondence, memos and briefing materials for executive and management staff approval. Prepare agency officials for interviews for both press and media. Provide guidance and make recommendations on media strategies to executive and media staff.   Track and oversee media metrics for NYCHA. Handle special projects.</t>
  </si>
  <si>
    <t>‚ Excellent Communicator ‚€œ ability to communicate expertly and clearly, both written and verbal; to think on one‚„s feet with a calm and pleasant demeanor; to artfully influence and persuade, and to render diplomatic approaches while remaining focused on the agency‚„s goals and priorities. Excellent verbal, writing and editing skills; excellent interpersonal skills with demonstrated record as a self-starter and team-player. Extensive experience in communications, preferably for a busy, active government agency. Strong knowledge of public policy. Keen understanding of marketing needs to a broad spectrum of stakeholders. Fluency in software applications such as Word and PowerPoint. Experience in media outreach and communications management experience. Ability to establish and maintain cooperative relationships with associates and the public. Excellent detail-orientation and follow-up skills and ability to meet deadlines. Experience with proofing remarks and other related copywriting tools. Ability to assimilate and analyze data. Ability to apply Associated Press guides.</t>
  </si>
  <si>
    <t>The Civilian Complaint Review Board is charged with investigating, mediating and prosecuting complaints from members of the public against New York City police officers involving the use of force, abuse of authority, discourtesy or offensive language. As the largest police oversight agency in the United States, the CCRB currently handles approximately 4,500 complaints each year. The board's investigative staff, composed entirely of civilian employees, conducts the agency's investigations. Additional information concerning the CCRB is available at www.nyc.gov/ccrb.  The CCRB is seeking to hire an Investigative Manager to direct and supervise the activities of investigators who interview witnesses, obtain documentary evidence, including medical records and police reports, and who interview New York City Police Officers represented by Union Attorneys. The Investigative Manager will ensure that investigations are thorough, objective, and expeditious and that the investigative staff‚„s recommendations to the Board are sound.  The Investigative Manager will review investigative files, including closing reports, which contain factual findings, and the analysis and reasoning employed to reach these findings. The Investigative Manager will also teach investigative techniques and strategy to investigative staff.    Under the overall direction of the Chief of Investigations, the duties and responsibilities of the Investigative Manager include, but are not limited to, the following:      Oversees, directs, and supervises a squad of approximately ten investigators.     Reviews cases in the squad‚„s docket to determine suitability for mediation.      Assigns intake cases to squads based on case priorities to be determined by the Agency,       the nature of the allegations, and other factors relevant to assignments to particular       squads  with specific expertise.     Ensures that investigations are conducted in a thorough, impartial and timely manner.       Reviews each closed case before it is submitted to the Board.      Performs quality assurance audits and ensures continuous quality improvement of       investigative process within the squad.     Responsible for completion of thorough, timely and detailed reviews of cases, investigative       case plans and bi-weekly docket reviews while meeting or exceeding established       benchmarks. Conducts interim and annual performance evaluations of investigators.     Provides performance-related feedback to staff and takes disciplinary measures in       consultation with the Chief of Investigations and the Deputy Chiefs of Investigations.     Responsible for completion of and submission to Executive and Senior Staff: accurate       reports including monthly docket reports, weekly closed case reports, NYPD document       request logs and sensitive case lists.     Prepares the squad‚„s docket of cases for CCRB stat meetings twice per month, which is       led by the Chief of Investigations.  The Investigative Manager will be asked to account for       cases that fail to meet the Agency benchmarks, to compare investigative techniques,       assure uniformity, and promote efficient and effective methods of casework.     Advises and trains investigative staff, on an ongoing basis by responding to investigators‚„       inquiries regarding all facets of investigations, participating in training sessions, observing       interviews, and providing critical feedback to staff in order to improve the skills and the       work of investigators.     Acts as liaison between the Executive Staff, Chief of Investigations, Deputy Chiefs of       Investigations, and investigative squads regarding all issues of importance to the Agency.        Makes recommendations to Senior Staff regarding improvements to the Agency‚„s       investigative process.     Monitors and alerts the Chief of Investigations and Deputy Chiefs of Investigations of       Executive Direc</t>
  </si>
  <si>
    <t>The New York City Department of Environmental Protection (DEP) protects public health and the environment by supplying clean drinking water, collecting and treating wastewater, managing stormwater,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Bureau of Legal Affairs (BLA) works cooperatively with the New York City Law Department to ensure that all of DEP‚„s legal needs are addressed. Given DEP‚„s extensive infrastructure and operations, DEP is involved in a significant amount of litigation and claims filed with the Comptroller‚„s office.  BLA‚„s staff provide critical litigation support to the Law Department attorneys representing the agency and respond to requests for records and information from the Comptroller.    DEP is seeking an attorney who will work under the direction of the General Counsel and the Deputy General Counsel for Business Affairs and, with latitude for independent judgment and unreviewed action and decision-making, will handle complex matters relating to contracts, with a focus on consulting contracts for professional services and requests for proposals for and negotiation of such contracts, bidding disputes, and inter-governmental agreements.  In addition, the attorney will be responsible for working directly with the agency‚„s contracting, business and technical staff to ensure that the agency‚„s interests are adequately protected, and for interfacing with outside parties, including contractors, consultants and other government agencies, as well as liaising with the City‚„s Law Department in connection with related procurement matters and other legal issues.  In order to meet its mandate, the agency generally spends more than $1 billion annually on capital construction, making the procurement work complex and extensive.</t>
  </si>
  <si>
    <t>--A minimum of 5 years' experience in evaluation development, epidemiologic and public health research and management  --Significant experience collaborating on complex research projects that include clinical, school-based, community-based and multidisciplinary components  --Experience with community-based research and evaluation  --Knowledge about quality improvement activities  --Experience evaluating sex education or health education in a school setting  --Excellent verbal, written and presentation skills  --Strong organizational skills, with good follow ƒ€š‚Å“through to complete assignments within specified timeframe  --Master's Degree in Public Health or equivalent</t>
  </si>
  <si>
    <t>The Richmond County District Attorney‚„s Office is seeking one (1) full-time admitted Attorney for its Special Victims Bureau (SVB). The Special Victims Bureau investigates and prosecutes sex crimes, child abuse, human trafficking, and crimes against seniors. The SVB ADA will be responsible for the following:  Forge and maintain appropriate professional relationships with other ADAs, criminal justice partners, victims, witnesses in the course of case preparation and disposition. Screen, review, evaluate and present cases to the Grand Jury in a professional and timely manner. Represent the People at pre-trial hearings and trials in matters within the jurisdiction of the Special Victims Bureau.  Forge and maintain appropriate professional relationships with other staff members, criminal justice partners, victims and witnesses</t>
  </si>
  <si>
    <t>‚	Strong analytical, organizational, written and oral communication skills.	Strong people skills.	Resourcefulness, ability to work independently, and as part of a team, in a fast paced environment.	Foreign language skills a plus</t>
  </si>
  <si>
    <t>The New York City Department of Health and Mental Hygiene (DOHMH)‚„s Office of Emergency Preparedness and Response (OEPR) promotes DOHMH‚„s and NYC‚„s ability to prevent, prepare for, respond to, and recover from health emergencies. OEPR coordinates agency-wide emergency preparedness planning, exercises and training, evaluation of incident response and exercise performance as well as coordinates with community stakeholders and city, state, and federal partners on public health emergency planning and response.   The Bureau of Healthcare Systems Readiness (BHSR) is one of four bureaus within OEPR. BHSR partners with NYC hospitals, nursing homes, adult care facilities, and primary care, as well as with multiple City agencies, state and federal partners, academic centers and professional organizations to ensure that the healthcare system is prepared to respond to and recover from natural and manmade emergencies and disasters. BHSR does this by funding healthcare facilities, coalitions and organizations to address emergency preparedness with an all-hazards approach.  DOHMH plays a key role in extensive planning for and responding to emergencies affecting Long Term Care  (LTC) residents of its 170+ nursing homes and 70+ Adult Care Facilities. DOHMH continually works to establish national best practices to protect these residents and other vulnerable populations and help them recovery from large scale emergencies.    The Emergency Preparedness Coordinator will have the following primary duties, including, but not be limited to:  Implement existing strategies to assess, address and maintain readiness of the LTC sector, for both nursing home (NH) and adult care facilities (ACF). These include: 	Assisting in the management of the LTC Program(s) and nursing home and adult care facility trade association contract(s) by a) communicating with contracted vendors and other stakeholders to ensure project deliverables and strategic goals and objectives are being met and vendors operate within contractual limits; reviewing deliverable submissions for quality; maintaining records on, recording and reimbursing successful deliverable submissions;  troubleshooting any challenges to completing these deliverables or achieving these goals and objectives; and conducting routine meetings with vendors to review status of deliverables; develop reports as needed. 	Assisting Senior Program Manager with the design, establishment and execution of program evaluation(s) and monitoring of vendor‚„s performance; Utilize systems and tools, such as Survey Monkey, to support the gathering of data and its analysis; Assist with interpretation of results. 	Assisting Senior Program Manager in developing scopes of work and requests for proposals to support preparedness activities. 	Coordinating development of program initiatives within the guidelines set by the state/federal authorities and the goals of DOHMH, guidance materials, planning of emergency preparedness planning activities, and conduct of emergency preparedness training and exercises for NHs and ACFs  Acting as a New York City Health Care Coalition (NYCHCC) DOHMH representative, assigned to a borough coalition.  In this role the representative will be responsible for meeting participation and reporting back on best practices to the Leadership Council and Planning Meetings.  	Participating in leadership council and planning meetings.  o	Preparing and scheduling meetings, agenda development, meeting logistics, presenting updates and follow up activities, preparing reports. 	Attending vendor presentations and meetings at DOHMH and off site related to coalition activities; Conduct presentations, acting as a subject matter expert, on LTC sector and report on progress toward established BHSR goals for healthcare coalitions  Other duties serving NH, ACF and DOHMH emergency preparedness and response 	Participating in Emergency Support Function 8: Health and Medical planning in collaborat</t>
  </si>
  <si>
    <t>‚	Knowledge of New York City agencies, the NYC adult care sector, nursing homes as well as experience developing plans or policies 	Knowledge of emergency management planning principles and incident response experience 	Experience with contract management 	Exceptional interpersonal skills as well as oral and written communication skills  	Exceptional organizational skills and proven success in project management and prioritizing multiple assignments.</t>
  </si>
  <si>
    <t>**PARTICIPATING IN EMERGENCY RELATED TRAININGS AND EXERCISES AS REQUIRED AND REPORTING TO WORK DURING EMERGENCIES INCLUDING NON-BUSINESS HOURS AND MAY INCLUDE 24-HOUR AVAILABILITY.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</si>
  <si>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The Assistant Commissioner for the Division of New Construction Finance oversees HPD‚„s financing of the construction of new affordable housing on both public and private sites through management of a range of programs, including the Extremely Low and Low-Income Affordability (ELLA) program; the Mixed Income program (Mix &amp; Match); the Mixed-Middle Income (M2) program;  the Neighborhood Construction Program (NCP); the New Infill Homeownership Opportunities Program (NIHOP); the Small Homes Large Scale Program; and the HomeFirst Down Payment Assistance Program.  He/She will work in close coordination with other divisions within the Office of Development and across HPD, and in partnership with the New York City Housing Development Corporation (HDC), the New York City Housing Authority (NYCHA), the New York City Economic Development Corporation (NYCEDC), and other City, state, and federal agencies on Requests for Proposals, pre-development, and co-financing for such projects. He/She will have primary responsibility for managing engagement and negotiations with developers, lenders, and other development partners from the private and non-profit sectors. He/She will contribute to and at times lead development of agency strategy and public policy on such topics as broadening and deepening affordability, housing the formerly homeless, supporting affordable homeownership, and expanding the City‚„s support of mixed-use, mixed-income projects.  Responsibilities include:  Overseeing the development and implementation of the division‚„s programs to meet the goals of Housing New York and other initiatives.   Managing staff implementing the division‚„s financing programs and operations. 	 Overseeing coordination with multiple internal divisions as well as numerous outside lending and program partners.   Fielding and responding to inquiries, both internal and external, about division activities. As part of this effort, the Assistant Commissioner will be responsible for prioritizing potential issues and making sound recommendations to the Deputy Commissioner.  	 Ensuring cost-effectiveness in subsidy programs by leading efforts to implement finance and production protocols to ensure efficient use of public subsidies in combination with available incentives.  	 Fostering innovation in the creation of new financing models and deal structures to advance the goals of Housing New York and other policy priorities. 	 Contributing to the development, implementation, and tracking of strategic plans for the Office of Development and the Agency. 	 Contributing to the development, implementation, and tracking of affordable housing policy for the Office of Development and the Agency. 	 Other responsibilities and initiatives as may be required to ensure the success of the division, the Office of Development, and the Agency.</t>
  </si>
  <si>
    <t>Experience with Microsoft Window OS, (7, 8.0, 8.1) Experience with Microsoft Office (2010, 2013) Sorting in MS Excel Formatting in MS Word Experience with basic understanding of PC‚„s, printers and maintenance of such devices Experience in basic PC trouble shooting Experience with basic networking Able to lift 40 lb‚„s Ability to interact with staff General Phone Skills</t>
  </si>
  <si>
    <t>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will lead coordinated, ground up neighborhood planning studies and advance regulatory changes ‚€œ including mandatory inclusionary housing in newly rezoned areas ‚€œ 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cultivating intellectual inspiration, professional development and creativity.  Visit our website at www.nyc.gov/planning to access the full listing of job opportunities and to learn more about our great agency.    THE DIVISION: The Human Capital Division is seeking an experienced human resources professional to serve as a Human Resources Generalist.  With a primary focus on training, responsibilities will cover the range of human resources disciplines including but not limited to professional development, onboarding and processing new employees, payroll projects, timekeeping and auditing. The HR Generalist will also provide HR guidance to both staff and management, acting as a trusted advisor and a learning evangelist.  RESPONSIBILITIES:  LEARNING &amp; DEVELOPMENT	Implement a comprehensive, ongoing professional development program that addresses agency needs to ensure that staff are engaged and developed to address current and future needs, including internal and external programs	Translate content from Subject Matter Experts to prepare best in class training materials, paying strict attention to content, style and grammar	Solicit, evaluate and incorporate feedback from managers and other sources as required to instill continuous improvement in the professional development program	Ensure relevance of training materials and update and revise training workshops as necessary, in order to adapt to changes occurring in the agency	Monitor training programs for effectiveness to ensure organizational objectives are met and provide just-in-time feedback as part of continuous improvement cycle	Track all training and development costs, invoices and budget	Create and maintain training calendar and create, track and maintain employee training records in Excel and in the NYCAPS system	Oversee the new hire and onboarding process: o	Review pre-processing documents and ensure complete and in good order o	Onboard new hires on their start date, including conducting New Hire Orientation and CityTime Training o	Develop and monitor new employee surveys, as well as assist with the development and affiliation of new employees through Cohorts	Partner with outside vendors, such as the Citywide Trainer Ce</t>
  </si>
  <si>
    <t>‚	Minimum 3 years training and professional development experience strongly preferred; prior Human Resources experience required	Expertise in citywide HR platforms (NYCAPS/PeopleSoft, PMS, RMDS, CHRMS, CityTime, PRISE) preferred	Excellent verbal and written communication and presentation skills, with the ability to establish credibility and build relationships across all levels of the agency	Customer-focus and solutions-orientation are critical to being successful in this role	Ability to handle multiple competing priorities in dynamic environment	Excellent organizational and analytical skills, work ethic and attention to detail	Ability to maintain confidentiality 	Proficiency in Microsoft Office Suite	Proficiency in HRIS and Payroll systems, as well as related reporting software strongly preferred	Experience understanding and interpreting Labor Agreements, Collective Bargaining Units, City contracts, Payroll and Personnel, as well as financial regulations and practices	Strong analytic skills</t>
  </si>
  <si>
    <t>The Mayor‚„s Office of Sustainability (MOS) coordinates with all other City agencies to develop, implement, and track the progress of PlaNYC and other issues of infrastructure and the environment, which cut across multiple City agencies. In addition to producing OneNYC, MOS promotes the integration of sustainability goals and practices into the work of City agencies and the lives of New Yorkers.  MOS is seeking an Outreach and Marketing Coordinator to develop and implement a multi-pronged outreach and marketing strategy for the NYC Retrofit Accelerator. The City launched the NYC Retrofit Accelerator in September 2015 as a key initiative of One City: Built to Last, Mayor Bill de Blasio‚„s ten-year plan to improve the energy efficiency of New York City‚„s buildings. Most recently, in the One City: Built to Last Technical Working Group Report released in April 2016, the City announced that it will expand the Retrofit Accelerator to include a ‚Å“High Performance Retrofit Track‚ to help scale up deep energy retrofits as part of the City‚„s goal to reduce citywide greenhouse gas emissions by 80 percent from 2005 levels by 2050 (80 x 50). The Retrofit Accelerator Marketing Coordinator is a three-year position housed at MOS. Under supervision of the Deputy Director of Buildings and Energy Efficiency and other staff, the selected candidate will work closely with existing staff and external stakeholders to update and oversee implementation of an outreach and marketing plan for the Retrofit Accelerator, including a specific outreach and marketing plan for the High Performance Retrofit Track. This includes updating messaging to be used by Retrofit Accelerator program staff, developing new marketing collateral, updating the program website, developing a tenant engagement plan, and creating a media outreach strategy. Additionally, the selected candidate will oversee procurement and completion of market research related to the High Performance Retrofit Track of the Retrofit Accelerator; collaborate with related City, State, and external programs to coordinate and leverage marketing resources; track and report metrics and progress related to the outreach and marketing plan; and recommend changes to improve programmatic outcomes.  **** Please Note: This is a long-term grant funded position with an estimated duration of two years.****</t>
  </si>
  <si>
    <t>‚ A baccalaureate degree from an accredited college in Business Administration, Communications, Economics, Environmental Science, Marketing, Political Science, Public Administration, Public Policy, Statistics, Urban Planning, Real Estate, or a closely related field.  Strong organizational, program management, and interpersonal skills.  Experience working in marketing, communications, graphic design, public relations, or a related field.  Experience working in energy efficiency, building sciences, real estate or a related field.  Candidates should be comfortable with public speaking, working with diverse stakeholder groups, and environmental issues.</t>
  </si>
  <si>
    <t>The New York City Department of Correction (DOC) is one of the largest municipal jail systems in the United States. It provides for the care, custody, and control of persons accused of crimes or convicted and sentenced to one-year or less of jail time. The ‚Å“DOC‚ operates 12 inmate facilities, nine of which are located on Rikers Island. In addition, the department operates two hospital prison wards (Bellevue and Elmhurst hospitals) and court holding facilities in Criminal, Supreme, and Family Court in each borough. The DOC seeks to recruit experienced Attorneys to work in the Trials and Litigation Unit. Under general supervision and with wide latitude for independent judgment and action, the selected candidates will be responsible for, but not limited to the following:	Evaluating disciplinary matters for legal sufficiency;	Drafting formal Departmental charges against DOC uniform and non-uniform employees;	Preparing and reviewing of required documents and reciprocal discovery;	Conducting interviews with potential witnesses; 	Reviewing audio and video tape evidence and making comparative reviews;	Representing the Department during informal settlement negotiations with opposing counsel;	Conducting informal conferences concerning disciplinary cases at the Office of Administrative Trials and  Hearings (O.A.T.H.);	Recommending appropriate dispositions on disciplinary matters;	Preparing memoranda detailing evidence and recommended negotiated plea agreements (settlements);	Preparing disciplinary matters that are not settled for formal hearings at O.A.T.H;	Conducting formal hearings on disciplinary charges at O.A.T.H. against employees of the Department;	Researching legal issues for appellate argument as the Department‚„s representative, before the New York City  Civil Service Commission;	Handling ‚Å“on call‚ for specified time periods for assistance, to determine whether reasonable suspicion exists  for authorization to conduct urinalysis testing of a member of the Department;	Perform related duties as assigned. Please note, depending on the needs of the Department and Unit, the selected candidate may be selected to handle only Use of Force related matters.</t>
  </si>
  <si>
    <t>‚	Attorneys with seven (7) or more years of litigation experience is preferred;	Excellent writing, communication, interpersonal, analytical, research, problem-solving, multi-tasking and organizational skills.</t>
  </si>
  <si>
    <t>Technical Services maintains and repairs Parks &amp; Recreation facilities including swimming pools, ice rinks and tennis courts.  It also oversees the repairs of sewers and asphalt surfacing, as well as comfort station, pool, recreation center and roof requirements contracts.  Under direct supervision, monitor and coordinate contractors performing construction work on 5-Boro Capital projects. Ensure that contractors adhere to plans and specifications.  Identify and resolve field condition issues. Write daily and weekly construction project reports and keep calculation book.  Prepare cost projections. Correspond with contractors and clarify construction issues.  Review and approve contractors' payment requisitions. Schedule and run meetings; keep accurate records and write reports. Work with Architect or Engineer of Record regarding change orders, interpretation of documents, shop drawing approvals and other architectural and engineering related issues. Review, research and advise solutions with Capital management team regarding contractors‚„ dispute claims.</t>
  </si>
  <si>
    <t>‚ Highly skilled in verbal and written communication. Self-motivated with the ability to work under pressure and meet deadlines. Advanced Microsoft Office Suite experience; Highly detail oriented and organized with the ability to handle multiple priorities. Strong customer service skills.</t>
  </si>
  <si>
    <t>The Bureau of Maternal, Infant and Reproductive Health (BMIRH) works to improve maternal, infant and sexual and reproductive health, as well as to reduce infant and maternal mortality and severe maternal morbidity in New York City. Specifically focused on neighborhoods that are facing the most significant social, economic, and health challenges, the Bureau works to increase health equity by providing evidence-based programming in breastfeeding, home visiting and reproductive services, conducting research and evaluation, and advancing policies that lead to improved health outcomes.   This position resides within the Bureau‚„s Office of the Medical Director (OMD) which is responsible for providing clinical leadership, expertise and guidance to the overall work of the Bureau. The medical specialist will support activities across the other Bureau units, which include Maternal and Child Health (MCH), Nurse-Family Partnership (NFP), Sexual and Reproductive Health, Research and Evaluation, Birth Equity Initiative and Policy.   Under the direction of the Medical Director (MD), the Medical Specialist will:	Provide clinical expertise on issues related to infant and maternal mortality and morbidity, gynecologic, reproductive and women's health issues, including breastfeeding and infant safety. 	Play a leading role in the development of the Birth Equity Initiative, maternal mortality and maternal morbidity surveillance, sterilization surveillance and infant mortality surveillance. 	Work with other DOHMH Bureaus, hospitals, medical and community providers, consultants and others to implement maternal, child and sexual and reproductive health projects. 	Prepare reports, presentations on findings and conclusions based on the causes of infant and maternal death, preventability, and recommendations for program and policy changes to reduce these events. 	Present Bureau and other scientific information to various community and provider audiences, including at the local, state and national level.  	Collaborate with the Bureau‚„s Research and Evaluation (R &amp; E) staff to assist in the creation and editing of surveys, provide background medical information, literature reviews, program evaluation.  	Provide education, training, consultation, and/or input for other DOHMH bureaus, as well as external clinical providers, professional organizations and others on infant, maternal and reproductive health who are working with DOHMH. 	Participate in the development and/or the review of medical and technical review of materials developed by the Bureau for consumers and providers and assist in the development of curriculum as needed. 	Ensure that sterilization surveillance data are collected and reviewed quarterly, and that annual reports are generated to hospitals and clinics summarizing their compliance with NYC laws.  	Participate in the preparation of letters, testimony and press inquiries and policy statements. 	Serve as a member and/or alternate for the Medical Director on the Administration for Children‚„s Services Accountability Review Panel, the DOHMH Child Fatality Review Team, ACS Safe Sleep Project, March of Dimes Healthy Babies are Worth the Wait and as needed on other city and state agency or national committees. 	Assist in the preparation of grant proposals and grant management from government and private funders.</t>
  </si>
  <si>
    <t>‚	Five or more years of experience in a clinical setting, preferably in the maternal/infant/reproductive health fields    	Obstetrics and Gynecology, Family Medicine is preferred. Knowledge of maternal, infant and reproductive health issues.   	Excellent analytical, writing, and verbal skills are highly desired 	The candidate must be able to organize and keep track of several projects simultaneously and have strong computer skills (MS Word, Excel and Power Point; internet and library database searches; and bibliographic databases, e.g. Endnote)  	Previous experience in administration, budget, procurement and program management/coordination in a community and/or hospital-based setting is desired, but not required</t>
  </si>
  <si>
    <t>The NYC Department of Design and Construction (DDC) is seeking a Director of Training. Reporting to the Associate Commissioner of Human Resources, the successful candidate will be responsible for the education, training and growth of DDC employees. Key responsibilities include, but not limited to: assess and make recommendations regarding the agency‚„s new employee, technical, managerial, support and continuing professional education training needs; develop a training plan and monitor annual training budget; and liaise with the Department of Citywide Administrative Services (DCAS) Citywide Training, other city agencies, vendors and training professionals. The Director will supervise a staff of training coordinators; oversee trainers, consultants and others conducting training programs; handle all aspects of training program administration; and communicate, facilitate and document training program attendance. S/he will facilitate various field presentations, citywide programs, and specialized training requests; and interact with training coordinators regarding training assignments, schedules, rosters, logistics, venues and inquires. Additional responsibilities include monitoring and evaluating the success of all training programs; developing a new training database; manage the training calendar, advertise courses on the agency‚„s intranet, and responsible for the revision and delivery of the agency‚„s training catalog, as needed.</t>
  </si>
  <si>
    <t>The Office of the General Counsel is recruiting for one (1) Administrative Staff Analyst NM, to function as the Director of Procedures in the Procedures Unit of the Office of Policy Procedures &amp; Training (OPPT), who will:  Plan, direct and evaluate the activities of the procedures Unit which creates, revises, and standardizes the procedural documents for HASA including the completion and revision of the Procedures Manual, client bill of rights, desk guides, bulletins, newsletters, forms and other informational publications. Procedural documents are issued each year or as new initiatives or mandates are received. Additionally, manuals are produced when requested from operational areas.   Plan, direct, and evaluate the review and analysis of Federal, State and City laws and    regulations used to write and develop operational instructions. Make recommendations and    suggestions to other HASA managers on the effective usage of new or revised laws affect the    delivery of services to HASA clients.   Maintain liaison with City, State, Federal, and private non-profit agencies regarding HASA   procedural matters in order to keep abreast of laws, regulations and mandates as well as to   ensure alignment of procedural issues such as new initiatives, organizational changes, or    changes in policy.   Interpret the impact of Federal, State and City laws on HASA procedures as well as   interpreting for the agency the intent and ramifications of HASA procedural regulations    regarding the provision of services.   Work closely with the Directors of the Training, and Quality Control divisions in the    development and implementation of procedural changes that arise due to excessive error    rates, changes in Federal, State, or City laws, or other regulations that affect HASA    operations; coordinate the issuance of procedures with Procedures, Training, and Staff   Development computer staff to ensure availability of electronic forms, manuals, and updates.   Attend and participate in meeting and conferences, on behalf of the Director of Procedures,    Training, and Staff Development, with representatives of NYS Department of Health as well    as City agencies in order to discuss policy and resolve conflicting interpretations.   Schedule the implementation of procedures by coordinating the different HASA components    such as the HASA Centers and Fair Hearings in order to ensure that Federal, State and City    timetables are met. Review plans for printing and distribution of procedures and forms in    order to successfully implement procedures.  Identify performance deficiencies that can be modified with appropriate training Develops     and issues informational materials designed to reduce errors made by Procedures staff.   Responsible for the publication of HASA‚„s monthly report and other brochures that    communicate services offered via HASA as well as case data to agencies as well as the    public at large.</t>
  </si>
  <si>
    <t>‚ Excellent communication and writing skills.   Leadership qualities appropriate to high-level staff interaction with HRA and with city, state and   federal officials.  Extensive knowledge of FIA and NYS social service policy and procedures.  Have some knowledge of FIA and state social services technology including WMS, POS,   NYCWAY etc.</t>
  </si>
  <si>
    <t>9:00 a.m. ‚€œ 5:00 p.m.</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</si>
  <si>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Duties: DOI is looking for an experienced timekeeper that is results-oriented and is proactive in providing timekeeping services in addition to assisting with other Human Resource functions. The candidate should be willing and able to perform assigned duties within prescribed timelines and be willing to handle multiple assignments at the same time, working in team settings as well as working independently. Job Description: Recording and inputting manual events that must be processed directly into (PMS) and City Time; Adjusting and reapproving timesheets which require correcting; Monitoring agency weekly timesheets to ensure completeness and timely submission; Approving pay and leave events; Preparing data entry of paid and leave documents; Handling timekeeping inquiries; Assisting with enrolling new employees, as well as re-enrollments, when necessary into City Time; Time and Leave ‚€œ Enter all notes, sick, jury duty, and absence control reports Enroll employees into City Time DCD hand scanners; Other activities as deemed appropriate.</t>
  </si>
  <si>
    <t>‚ Knowledge of City Time, CHRMS, PMS Strong Work Ethic Excellent written and oral communication skills. Demonstrates ability to maintain confidential information. Associate‚„s degree preferred. A minimum of one year of timekeeping experience</t>
  </si>
  <si>
    <t>The New York City Department of Correction (DOC) is one of the largest municipal jail systems in the United States. It provides for the care, custody, and control of persons accused of crimes or convicted and sentenced to one-year or less of jail time. The ‚Å“DOC‚ operates 12 inmate facilities, nine of which are located on Rikers Island. In addition, the department operates two hospital prison wards (Bellevue and Elmhurst hospitals) and court holding facilities in Criminal, Supreme, and Family Court in each borough.   Under the direction of the Agency Chief Contracting Officer with wide latitude for the exercise of judgement, the candidate recruited will serve as (DACCO) and will evaluate and coordinate the agency‚„s contract and purchasing procurement portfolios and develop strategies for obtaining goods, standard services, construction and construction-related services in compliance with the New York City Procurement Policy Board Rules, Chapter 13 of the New York City Charter and Mayor‚„s directives. The duties include: 	Manage staff and operations for planning of future procurement actions with all stake holders in the procurement process, i.e., end users, legal staff, and budget and fiscal staff. Functions include provision of historical data and information on past procurements, coordinating budget information and approvals, and coordinating fixed asset processing so that an informed decision may be made on available procurement strategies;	Manage staff and operations to coordinate actions related to annual contracting plans, vendor due diligence reviews and responsibility determinations, fixed asset compliance with Comptroller‚„s Directive 30, copier inventory and orders, responses to the Mayor‚„s Office of Contract Services Turn Around Documents (TADs) requests for data and information, and the Department‚„s performance evaluation portfolio;	Coordinate procurement processes with oversight agencies including the Mayor‚„s Office of Contract Services (MOCS), Law Department (Law), Office of Management and Budget (OMB), Department of citywide Administrative Services (DCAS), Comptroller‚„s Office, Financial Information Services Agency (FISA) and Department of Information Technology and Telecommunications (DOITT).  Note: Hands on experience in procurement functions, entering, retrieving, and analyzing data from automated information systems, specifically VENDEX, FMS, InfoAdvantage, Automated Procurement Tracking (APT) System, United States General Services Administration (GSA), the New York State Office of General Services (OGS), and Department of Citywide Administrative Services Direct Order and Storehouse requisitions is highly desirable.</t>
  </si>
  <si>
    <t>‚	Excellent desk top computer application knowledge and skills, and excellent writing skills.</t>
  </si>
  <si>
    <t>The New York City Department of Correction (DOC) is one of the largest municipal jail systems in the United States. It provides for the care, custody, and control of persons accused of crimes or convicted and sentenced to one-year or less of jail time. The ‚Å“DOC‚ operates 12 inmate facilities, nine of which are located on Rikers Island. In addition, the department operates two hospital prison wards (Bellevue and Elmhurst hospitals) and court holding facilities in Criminal, Supreme, and Family Court in each borough.  The DOC is seeking to recruit a Staff Nurse to support the Health Management Division (HMD). Under executive direction and with latitude to exercise independent judgment, the successful candidate will provide employee medical services to include reviewing medical fitness for duty documents of departmental employees requesting or returning from major leaves of absences for medical reasons, or of employees reporting sick; perform venipuncture and prepare specimens for lead level testing; offer recommendations on care and treatment; provide medical counsel to employees; review employees medical documentation from private physicians; review all labs and x-ray reports for employees under his/her care on a timely basis; make medical management decisions appropriately; serve as a consultant to physicians in the field of specialty; and perform related duties as assigned.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</si>
  <si>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VMWare/Citrix Support Engineer - Night Shift Supervisor reporting to the IT Services Division. Responsibilities will include: Supervise night shift employees;  support all VMWare supported issues in regards to vMotion, HA events, EXSi host issues; provide support for the Citrix environment; review the Remedy queue to ensure tickets are assigned and SLA s are being met; provide windows server support for both physical and virtual servers at various locations by troubleshooting and resolving user problems, rebuilding user profiles, hardware deployment, monitoring issues, HP hardware issues, OS issues, disk space, antivirus, DCdiag errors and software installation; document and maintain a complete inventory of Agency hardware and software assets; perform analysis concerning the agency s MIS operations; analyze, support and administer existing Windows based systems and provide troubleshooting strategies; assist in the ongoing deployment of server class hardware and software; provide technical support; perform troubleshooting, diagnosis, problem resolution and maintenance; work on assigned tickets to resolve issues/requests and meet SLA‚„s; create appropriate changes to implement fixes, patching, etc. for the Windows Servers in the environment; upgrade and maintain all windows server HP firmware; and perform and supervise special projects and initiatives as assigned.</t>
  </si>
  <si>
    <t>The preferred candidate should possess the following: At least 3 years‚„ experience supervising staff; 5+ years of experience providing support in a large scale of Windows servers; Knowledge of VMWare; Certification for Windows 2008 (MCSA) or (VCP5 Certified); technical knowledge of supporting a Citrix environment and Citrix farms; knowledge of the Windows 2003/2008 Enterprise Server Platform; practical server experience within a large-scale complex environment, experience with Windows 2003/2008. Active Directory; Group Policy; Microsoft Clustering, TCP/IP; LDAP; HTTP; DHCP, WINS DNS, Remote Installation Services; SQL Server 200/2005; NetIQ; Live Communications Server 2005; Internet Information Server 6.0; McAfee ePolicy Server; experience working with System Management Server 2003 and Software Update Services; knowledge of installing, configuration and managing redundant systems such as NLB and Terminal server farms, database server clustering; knowledge of working with ticket based systems, such as Remedy Action Request System; experience in working with monitoring tools such as NETIQ, SSCM; ability to articulate to all levels of management in a clear concise term; ability to handle multiple tasks under tight deadlines; follow incident, problem, crisis and change management processes; 3+ years  of systems administration or industry equivalent experience; good understanding of Microsoft Windows operating systems, including system installation/configuration, file system concepts, resource monitoring, user administration, package management, and process control/management; good understanding of networking principles and applications/technologies (e.g., TCP / UDP protocols, DNS, DHCP, GPO services); knowledge of SAN and NAS principles, experience deploying and maintaining various storage solutions; intermediate knowledge of enterprise server-class hardware; intermediate knowledge of scripting/programming in any Power Shell; AD scripting or applicable language; strong interpersonal and communication skills; ability to write documentation; ability to interact with all levels of management; highly motivated and self-driven, capable of working with little instruction to resolve demanding tasks, as well as work with internal teams.  Preferred Certifications: MCSA FOR WINDOWS 2003/2008; MCSE FOR WINDOWS 2003/2008; VCP5 or higher; Citrix Certification.</t>
  </si>
  <si>
    <t>NIGHTS ‚€œ 5 days a week from 11:00pm to 7:00am Due to the necessary technical support duties of this position in a 24/7 operation, candidate may be required to work various shifts such as weekends and/or nights/evenings.</t>
  </si>
  <si>
    <t>***REPOST***  The NYC Department of Homeless Services is seeking 3 Community Coordinators to serve as Administrative Coordinator within the Adults Division Unit. The selected candidate will perform administrative duties related to client/staff needs, fund/facility management and executive support.  Job Duties:Manage, supervise, and monitor both client and administrative financing programs, including Sub Impress funds, distributing and ordering MTA Metro Cards for client‚„s transportation, along with managing and maintaining appropriate financial logs and tracking systems. Including acceptance of client‚„s savings fund deposit and withdrawal.Order, issue, and conduct inventory of supplies for client care and staff by managing Staples and other vendor accounts.Developing and maintaining a database of Home Base Community agencies to refer clients, and providing clients with aftercare and preventive services once they have moved out of shelter to identify progress or problems to determine if intervention is needed to enable clients to maintain stable housing and a healthy quality of life.Coordinate with site designated Time keeper in resolving staff time keeping issues, including securing and distribution of staff checks. Copy, scan and deliver necessary documents to the Time Keeping Unit or DHS Legal at 33 Beaver Street. Answer all incoming calls in Director‚„s office, and appropriately directing phone calls.Provide access to offices and rooms throughout the facility, including the Conference Room, securing and maintaining key box in Director‚„s office, and posting employee related policies and procedures.Manage and maintain a professional filing system for archiving and distribution of documents to appropriate units; including the receipt, forwarding, organizing and filing client incident reports/complaints. Assist the Social Services unit by escorting clients to Housing and Employment Fairs, fellow agencies such as the Department of Vital Records and Catholic Charities, and with requesting the on line Social Security Administration documentation and scheduling appointments for benefits.  Obtain and Provide clients with information and workshops on budgeting, housekeeping and nutritious shopping using HRA SNAP benefits and posting policies and procedures pertaining to the rights of clients and information related to their well-being. Responsible for providing coverage in the mail room or Access Control and utilize CARES to identify clients.Other clerical duties as needed. (4611,4612,4613)</t>
  </si>
  <si>
    <t>‚	Proficiency in Microsoft Word, Excel, Outlook, Internet, and WMS systems	Experience with operating powered and non-powered industrial trucks	Warehouse experience	Familiarity with a variety of hand and power tools	A high school diploma/GED equivalent or higher</t>
  </si>
  <si>
    <t>Click ‚Å“Apply Now‚ button.</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</si>
  <si>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client‚„s medical situation that will enhance his or her well-being. In addition, this Agency has a legal mandate, based on Local Law 49 and the Henrietta D. versus Giuliani Federal court case, to ensure that HASA‚„s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abuse screening and treatment referrals, transportation assistance, referrals to community-based organizations, and SSI or SSD application and appeal.    HIV/AIDS Services Administration (HASA) is recruiting for two (2) Supervisor I's (SS), to function as Case Management Unit Supervisors in  HASA Crotona Center, they will:  Provide direct supervision to case managers and ensure agency/program policies and   procedures are followed; prioritize workload and route work to appropriate staff for processing.  Provide ongoing monitoring of cases to ensure initial visits are completed within 48 hours of   case assignment and referrals for Public Assistance benefits and are made within 5 days.  Ensure that appropriate referrals for various services are made in a timely manner; ensure   that case managers appropriately handle client needs.  Directly interface with clients when necessary and make field visits in emergency situations.  Prepare weekly/monthly statistical reports; hold weekly meetings with case managers to   review cases and monitor work performance.  Evaluate case managers according to agency guidelines; documents and request disciplinary   actions as needed.  Respond to requests for information/complaints in timely and professional manner.</t>
  </si>
  <si>
    <t>‚ Under supervision, overhaul, repair and maintain engines and component assemblies used in automotive, construction and special equipment powered by internal combustion engines, motors and motor-power equipment.  Supervise machinist helpers, automotive service workers and other personnel as directed; train assigned machinist helpers, automotive service workers or other related personnel in the performance of various maintenance and/or repair tasks.   Maintain records and inventories of parts, components, supplies and materials; update the Fleet Management System (M5) and fleet repair computer system as needed and maintain clear parts orders, work orders and other records.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</si>
  <si>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The Office of Workforce Development &amp; Training (WFD&amp;T) promotes and supports employee growth and organizational effectiveness by providing high-quality career development and training programs to strengthen the professional, personal, and job-related skills of all employees. Through our initiatives, we provide DEP employees with the requisite tools for career advancement, so every employee is equipped and inspired to succeed.   WFD&amp;T is seeking a PT Workforce Development Clerk that will be responsible for assisting with the coordination, scheduling and materials preparation related to the unit‚„s various training and development programs.  Selected candidate with assist with the following tasks:   Planning and coordination of training programs, workshops, and career development events; including facilitator schedules, participant schedules, course materials and equipment, and related instructional aids.   Production, design and distribution of training materials.  Assist with the creation, distribution, and analysis of course evaluations.  Assist with the set-up and close-out of classrooms; including carrying, transporting and setting up course materials, supplies, and equipment.  Maintenance of training documentation evaluations, in accordance with established record-retention procedures.  ****** THIS IS A PARTTIME POSITION, 17 HOURS PER WEEK, NO BENEFITS. ******</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</si>
  <si>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</si>
  <si>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THE AGENCY  The Department of City Planning (DCP) promotes strategic growth, transit-oriented development and sustainable communities to enhance quality of life in the City, in part by initiating comprehensive, consensus-based planning and zoning changes for neighborhoods and business districts, as well as establishing policies and zoning regulations.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More specifically, under Housing New York: A Five-Borough, Ten Year Plan, the Department is leading coordinated, ground up neighborhood planning studies and advancing regulatory changes ‚€œ mandatory inclusionary housing ‚€œ 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‚€œ cultivating intellectual inspiration, professional development and creativity. Visit our website at www.nyc.gov/planning to access the full listing of job opportunities and to learn more about our great agency.  THE DIVISION  By 2040, the Bronx is projected to grow by almost 200,000 residents, a 14% increase making it the fastest growing borough in the city. The Bronx Office has an expansive work program focused on the creation and strengthening of great neighborhoods, affordable housing, vibrant commercial and institutional centers, rich transit opportunities, and high-quality open space and waterfronts.   The Bronx Office is an engaging and dynamic work environment and is charged with the development of borough-wide and local plans, management of development projects subject to the Uniform Land Use Review Procedure (ULURP), and provision of technical assistance to the agency, City Planning Commission, elected officials, and local communities. The Bronx Office is responsible for a wide range of planning, urban design and zoning activities, and works in close consultation with the central divisions on borough-specific and city-wide issues.   RESPONSIBILITIES  The Bronx Office is seeking an entry level candidate with a combination of strong technical design and planning skills along with a positive attitude toward customer and community service, and a desire to contribute to an engaging work environment.  The technician will support current and future neighborhood planning initiatives throughout the borough. The ideal candidate will have strong design skills and an understanding or interest in land use and public policy issues of primary importance to the department, including zoning, urban design, affordable housing and economic development. The candidate should also have a positive attitude toward community service, as well as a desire to contribute to an engaging, team-based work environment.  Under Supervision, with latitude for independent judgment, the Planning Technician will perform work including ‚€œ but not limited to ‚€œ the following:	Support neighborhood studies with graphics (map diagrams, plans, sections, three-dimensional models etc.) associated with reports, presentations using Adobe Creative Suite and Sketch Up. 	Assist with l</t>
  </si>
  <si>
    <t>‚	Experience working on a team for projects and studies; 	Proficiency with ArcGIS mapping and analysis is strongly preferred	Competency with specialized design software including Adobe Creative Suite and SketchUp	Ability to work well in teams with a diverse mix of community stakeholders, staff, elected and appointed officials	Strong research and analytical skills	Clear communication ‚€œ verbal and written	Ability to meet deadlines	Motivated self-starter with ability to work independently	Ability to attend evening and weekend meetings</t>
  </si>
  <si>
    <t>Click on ‚Å“Apply Now‚ at the bottom of the posting  Only applicants under consideration will be contacted.  Appointments are subject to Office of Management and Budget (OMB) approval.  The candidate selected for this position must be a resident of the City of New York or become a resident within three months of appointment.  Authorization to work in the United States is required for this position.  THE DEPARTMENT OF CITY PLANNING IS AN EQUAL OPPORTUNITY EMPLOYER AND A COPY OF THE EQUAL OPPORTUNITY PROGRAMS IS AVAILABLE IN THE HUMAN CAPITAL DIVISION. THE DEPARTMENT MAKES AVAILABLE ACCOMMODATIONS FOR DISABLED APPLICANTS.</t>
  </si>
  <si>
    <t>General Counsel‚„s Office</t>
  </si>
  <si>
    <t>The Department of Consumer Affairs (DCA) empowers consumers and businesses to ensure a fair and vibrant marketplace. DCA licenses and regulates over 80,000 businesses in 55 different industries, and enforces the Consumer Protection Law and other related business laws in New York City. The agency educates the public and businesses through outreach and partnerships with stakeholders throughout the City. DCA performs onsite inspections of businesses to ensure compliance with license regulations, weights and measures regulations, and the New York City Consumer Protection Law.  Through its Office of Financial Empowerment, DCA assists low-income and immigrant New Yorkers to build assets and make the most of their financial resources by providing free financial counseling at Financial Empowerment Centers across the City, access to mainstream banking, and encouraging Earned Income Tax Credit utilization. Effective April 1, 2014, under New York City‚„s Earned Sick Time Act, most employers in New York City will be required to give their employees sick leave. DCA is charged with enforcement of this law. DCA is also responsible for enforcement of New York City‚„s Transit Benefits law. Pursuant to that law, effective January 1, 2016, certain employers will be required to offer their full-time employees the opportunity to use pre-tax earnings to purchase qualified transportation fringe benefits.  Through the new Office of Labor Policy and Standards, DCA will serve as the City‚„s focal point for labor issues and workers in New York City, giving a dedicated voice in City government to the issues facing New York workers. The Office will be at the forefront of research and analysis around evolving and new issues impacting workers in today‚„s economy. The Office also will be a leader in recommending new policies and programs that put New York City workers first and ensure rules, regulations, and laws designed to improve working conditions are enforced properly, and that workers and businesses know and understand those laws.  DCA seeks an experienced and results driven Deputy General Counsel who will work closely with the General Counsel and the Commissioner to ensure the agency is at the forefront of protecting consumers from false and misleading advertising, overcharging, and unfair or deceptive business practices. The Deputy General Counsel will also be responsible for providing sound legal advice to DCA‚„s Commissioner and division directors. In addition, the Deputy General Counsel will also help advise on matters where the agency is a named party. The Deputy General Counsel will also work closely with the Office of Labor Policy and Standards within DCA.     Additional responsibilities include: 	Representing DCA at meetings with other agencies and collaborating with the NYC Office of the Corporation Counsel; 	Engaging in litigation to advance agency priorities and develop new legal initiatives, as well as engage in, and support the Department‚„s research, investigations and litigation;	Reviewing and revising the work product of attorneys working within the General Counsel group;	Overseeing all legal work arising from the Department‚„s various divisions;  	Drafting laws and regulations, and commenting on pending legislation.   The ideal candidate is a self-motivated, experienced attorney with superb writing, management and litigation skills. The position requires an individual who enjoys substantial responsibility and thrives in a fast-paced, sometimes high-pressured environment.</t>
  </si>
  <si>
    <t>‚	J.D. from accredited law school; 	Excellent legal analysis and problem solving skills;	Litigation experience, including trial experience;	Experience in negotiation;	Experience in government or public sector work;	Experience in management, administration and personnel issues; 	Experience in labor and employment law;	Flexibility in hours; 	References that can confirm excellent writing, communication and managerial skills;	Writing sample that demonstrate analysis, original research and writing;</t>
  </si>
  <si>
    <t>***REPOST***  The NYC Department of Homeless Services is seeking a Community Coordinators to serve as Administrative Coordinator within the Adults Division Unit. The selected candidate will perform administrative duties related to client/staff needs, fund/facility management and executive support.  Job Duties:Manage, supervise, and monitor both client and administrative financing programs, including Sub Impress funds, distributing and ordering MTA Metro Cards for client‚„s transportation, along with managing and maintaining appropriate financial logs and tracking systems. Including acceptance of client‚„s savings fund deposit and withdrawal.Order, issue, and conduct inventory of supplies for client care and staff by managing Staples and other vendor accounts.Developing and maintaining a database of Home Base Community agencies to refer clients, and providing clients with aftercare and preventive services once they have moved out of shelter to identify progress or problems to determine if intervention is needed to enable clients to maintain stable housing and a healthy quality of life.Coordinate with site designated Time keeper in resolving staff time keeping issues, including securing and distribution of staff checks. Copy, scan and deliver necessary documents to the Time Keeping Unit or DHS Legal at 33 Beaver Street. Answer all incoming calls in Director‚„s office, and appropriately directing phone calls.Provide access to offices and rooms throughout the facility, including the Conference Room, securing and maintaining key box in Director‚„s office, and posting employee related policies and procedures.Manage and maintain a professional filing system for archiving and distribution of documents to appropriate units; including the receipt, forwarding, organizing and filing client incident reports/complaints. Assist the Social Services unit by escorting clients to Housing and Employment Fairs, fellow agencies such as the Department of Vital Records and Catholic Charities, and with requesting the on line Social Security Administration documentation and scheduling appointments for benefits.  Obtain and Provide clients with information and workshops on budgeting, housekeeping and nutritious shopping using HRA SNAP benefits and posting policies and procedures pertaining to the rights of clients and information related to their well-being. Responsible for providing coverage in the mail room or Access Control and utilize CARES to identify clients.Other clerical duties as needed.</t>
  </si>
  <si>
    <t>***REPOST***  The NYC Department of Homeless Services is seeking 2 Community Coordinators to serve as Administrative Coordinators within the Adults Division Unit. The selected candidate will perform administrative duties related to client/staff needs, fund/facility management and executive support.  Job Duties:Manage, supervise, and monitor both client and administrative financing programs, including Sub Impress funds, distributing and ordering MTA Metro Cards for client‚„s transportation, along with managing and maintaining appropriate financial logs and tracking systems. Including acceptance of client‚„s savings fund deposit and withdrawal.Order, issue, and conduct inventory of supplies for client care and staff by managing Staples and other vendor accounts.Developing and maintaining a database of Home Base Community agencies to refer clients, and providing clients with aftercare and preventive services once they have moved out of shelter to identify progress or problems to determine if intervention is needed to enable clients to maintain stable housing and a healthy quality of life.Coordinate with site designated Time keeper in resolving staff time keeping issues, including securing and distribution of staff checks. Copy, scan and deliver necessary documents to the Time Keeping Unit or DHS Legal at 33 Beaver Street. Answer all incoming calls in Director‚„s office, and appropriately directing phone calls.Provide access to offices and rooms throughout the facility, including the Conference Room, securing and maintaining key box in Director‚„s office, and posting employee related policies and procedures.Manage and maintain a professional filing system for archiving and distribution of documents to appropriate units; including the receipt, forwarding, organizing and filing client incident reports/complaints. Assist the Social Services unit by escorting clients to Housing and Employment Fairs, fellow agencies such as the Department of Vital Records and Catholic Charities, and with requesting the on line Social Security Administration documentation and scheduling appointments for benefits.  Obtain and Provide clients with information and workshops on budgeting, housekeeping and nutritious shopping using HRA SNAP benefits and posting policies and procedures pertaining to the rights of clients and information related to their well-being. Responsible for providing coverage in the mail room or Access Control and utilize CARES to identify clients.Other clerical duties as needed.</t>
  </si>
  <si>
    <t>The New York City Department of Buildings (‚Å“DOB‚) has an immediate opening for a Quantitative Data Analyst with experience in quantitative reporting, data management, statistical methods, and data mining. The Quantitative Data Analyst will work closely with the Chief Analytics Officer and the Director of Research and Analysis within the Analytics and Data Science Unit.    Responsibilities include but are not limited to: -Performing complex analyses using multiple data sets, using Excel, Access and other software to analyze large datasets; -Collecting and analyzing complex datasets from disparate sources; -Quantitative reporting and modeling; -Translating quantitative data, research findings, and insights into compelling and informative graphic materials (e.g., charts, graphs); -Collaborating on complex projects and reports, with diverse staff; -Creating reporting framework under the Director of Research and Analysis;  -Working in Microsoft Excel, SQL, Access.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</si>
  <si>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Additionally, the Bureau also conducts strategic planning to help ensure appropriate forecasting, trend analysis, regulatory review, scientific modeling, and research.   The BEPA seeks to hire a City Research Scientist II for the Environmental Impact Analysis &amp; Technical Review section located in Queens, NY. Under direction, the selected candidate will work as a Project Manager with the responsibility of managing projects related to water supply, wastewater, and water quality protection. The selected candidate will manage environmental assessments in accordance with SEQRA/CEQR for the Department‚„s water supply and wastewater projects including supporting DEP‚„s Southeast Queens and MS4 programs. The candidate will manage and review complex environmental reviews and planning projects, perform scientific and applied research and analysis in environmental science as part of conducting impact analyses and facilitating the development of mitigation measures of large plans related to the Department‚„s capital improvement program. Other responsibilities would include project planning, environmental and economic analyses as well as supporting the projects through the permitting and land use approval processes. The selected candidate is also expected to develop recommendations for upper management, such as, SEQRA/CEQR analysis; coordinates environmental review cases among DEP Bureaus as well as other agency partners; performs initial environmental studies; provides information to the public on environmental review procedures; and performs related duties as required. Additionally, the candidate is also expected to interpret and explain legal, technical and procedural aspects of environmental review to the public and prepare technical reports and correspondences.</t>
  </si>
  <si>
    <t>The ideal candidate will have experience with New York City environmental review processes, water supply and wastewater projects, land use procedures, and permitting with at least three years of professional experience in SEQRA/CEQR analysis and/or project management, and familiarity with DEP‚„s water supply and/or wastewater systems. This position will be part of a highly dynamic team working on a range of complex tasks simultaneously.  The most suitable candidate would also possess the following skills:  Ability to carry out assigned tasks decisively and accurately and work effectively in a team  Maintain organized records  Excellent written and oral communication Excellent analytical and research skills and concise reporting skills Maintain principle involvement while adapting to differing approaches on various assignments Ability to exercise judgment in the critical analysis of the work of a wide variety of specialized environmental consultants Ability to work with multiple senior managers and staff teams, while supervising the work of consultants to help achieve the strategic vision of the Department. Deal diplomatically with the public, governmental officials, professional and technical persons, and other City employees.</t>
  </si>
  <si>
    <t>The New York City Department of Buildings (‚Å“DOB‚) has an immediate opening for a GIS Analyst in the Analytics and Data Science Unit.  The GIS Analyst will be responsible for a broad range of spatial analysis, data management and mapping functions, in support of DOB initiatives. The GIS Analyst will work closely with the Chief Analytics Officer and the Director of Quantitative and Spatial Analytics.  Responsibilities include but are not limited to: - Performing complex analyses using multiple data sets, using GIS to conduct geospatial analysis and   create static and dynamic maps;  - Using graphic design software to create polished presentation materials; - Collecting and analyzing complex datasets from disparate sources; - Translating quantitative data, research findings, and insights into compelling and informative graphic materials (e.g., maps, charts, and graphs); - Collaborating on complex projects and reports, with a diverse staff; - Conducting field surveys, including photographic;  - Working in Microsoft Excel, SQL, ArcGIS, ArcGIS Online.</t>
  </si>
  <si>
    <t>The Office of Fiscal Operations is requesting to fill a vacant Clerical Associate III position in the Accounts Payable division to function as a Medical Payment Clerk who will:   Issue payments for various client-related services, including third-party insurance;      reimbursement of public transportation with the five boroughs; reimbursement of out-of-pocket      expenses incurred while waiting for Medicaid approval; Care-At-Home payments submitted on      behalf of clients for home modifications; and, payments for client records.   Create Purchase Orders in the City‚„s Financial Management System, and when necessary,      process increase to address funding shortfalls.    Review invoices submitted and the corresponding Memoranda of Understanding necessary to      accurately process rent and equipment invoices for the new Mayoral Program (IDNYC).   Prepare and maintain spreadsheets for payments, maintain a filing and accounting system of      records for all transactions.     Audit and review invoices and payments to ensure accuracy, identify efforts, and process      claims  and payments into the Financial Management System.   Perform any other duties as assigned by the Unit Supervisor.</t>
  </si>
  <si>
    <t>The Investigation, Revenue, and Enforcement Administration (IREA) is responsible for supporting the integrity of social services programs administered by the New York City Human Resources Administration (HRA). Within IREA, the Bureau of Fraud Investigations (BFI) is mandated to conduct investigations of individuals and organized groups allegedly attempting or committing fraudulent acts against the social service programs administered by HRA/DSS.    IREA/BFI/ Intake &amp; Referrals Division is recruiting (1) Administrative Investigator M2 to function as the Division Director, who will:    Manage plans and develops the daily operational and administrative activities of two large     units.    Oversee and direct the implementation of organizational directives and procedures regarding     program objectives, goals, improvements and outcomes.   Oversee two unit area directors (Administrative Investigator M-Is) by providing guidance,     direction and assistance on extremely complex and sensitive investigations that may require     convergence with management and/or other law enforcement agencies and towards      processing special computer match projects.    Determine current and future parameters of data collection and which patterns and trends     that may impact the progress of computer match projects.   Conduct group and one - on - one meetings with supervisory staff to discuss case      processing, tracking and outcomes; and any issues that require immediate attention.   Identify and resolve problems with subordinate staff and investigative procedures to meet     deadlines and ensure maximum operational productivity.   Ensure that training is available to staff and may recommend changes to policies and     procedures to improve the detection and investigation of fraud.   Meet with the Assistant Deputy Commissioner to discuss the status of ongoing projects and     activities related to the Bureau of Fraud Investigation‚„s mission.   Monitor time and leave of subordinate staff; evaluates and rates staff job performance.</t>
  </si>
  <si>
    <t>‚  Ability to critically assess operational issues, use evaluation techniques, and conduct research     to develop cost-effective corrective actions and policies designed to improve performance and     operational efficiency.    Excellent supervisory and technical skills to plan and monitor projects undertaken by assigned     staff.   Excellent oral and written communication skills with strong analytical and decision-making     abilities.   Working knowledge of HRA/IREA systems including WMS, HRA Viewer, POS, IRIS and Lexis-    Nexis systems.   Advanced knowledge of Microsoft Word, Excel and PowerPoint.</t>
  </si>
  <si>
    <t>JOB DESCRIPTION:  Manhattan Borough President Gale Brewer seeks a Capital Projects &amp; Budget Analyst to be part of her collaborative, energetic, and innovative team. The prospective staff member must be committed to seeking out new and better ways for the office to connect with, and deliver for, Manhattan‚„s diverse neighborhoods, communities, and constituents. The Capital Projects &amp; Budget Analyst will work under the supervision of the Budget Director.   Specific Responsibilities/Duties include but are not limited to:  ‚¿	Assist in managing all aspects of the Office‚„s capital grant program by liaising between funded organizations and relevant city agencies and oversight entities to troubleshoot, facilitate communication and advance funded projects;  ‚¿	Monitor the status of funded projects, including conducting site visits, holding meetings with organizations, undergoing compliance review and the maintenance of tracking spreadsheets;  ‚¿	Administer the annual grant application process including outreach, review, processing and tracking all relevant information and records;  ‚¿	Analyze City budget documents and coordinate charter mandated budget response; ‚¿	Oversee the creation and implementation of workshops and special events with the goal of building capacity among the not-for-profit community to identify and seek alternative sources of funding for capital related projects;  ‚¿	Communicate the goals of the office with key stakeholders as well as serve as a liaison, and foster collaborative relationships, with representatives of city agencies and community based organizations;  ‚¿	Assist the Budget Director in support of the work of the unit‚„s various grant programs;   ‚¿	Generate new ideas for connecting government to communities, and enhancing visibility of the office; and  ‚¿	Lead special projects as identified by the Budget Director.</t>
  </si>
  <si>
    <t>Preferred Knowledge, Skills and Abilities:   ‚¿	Three (3) years of experience with government, civic, policy/research or similar organizations;  ‚¿	Possess exceptional organizational, problem-solving, communication, and interpersonal skills;  ‚¿	Familiarity with the City budgeting process and the City‚„s Financial Management System   ‚¿	Work effectively in a fast-paced, deadline-driven environment with a sense of priority, high expectations and an entrepreneurial spirit;  ‚¿	Work collaboratively with staff members to meet aggressive goals;  ‚¿	Simultaneously manage multiple projects while maintaining a firm grasp of individual project details; and  ‚¿	Build and manage strong relationships with external parties and internal leaders.</t>
  </si>
  <si>
    <t>To Apply: Interested candidates should apply by doing the following steps:   1.  Emailing a cover letter and resume in a word or PDF document to:  resumes@manhattanbp.nyc.gov  with ‚Å“Capital Projects and Budget Coordinator ‚ in the subject line   AND    2. Applying to this job vacancy notice.  The Office of the Manhattan Borough President is committed to a diverse workforce, and we seek diversity among applicants for this position.  People of color, women, gay/lesbian/bisexual/transgender people, people with disabilities, and veterans are encouraged to apply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</si>
  <si>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the direction of the Technical Director of the BWT Wards Island Process Control Laboratory, with some discretion for independent action, the Associate Chemist III (Assistant Technical Director) is responsible for the technical and administrative work of a group of chemists performing chemical analyses.  The selected candidate will use CityTime and NYCAPs for administrative work, and perform chemical analyses and supervise the performance of chemical analyses, troubleshoot and maintain instruments and equipment, review analytical results, prepare and submit analytical reports and initiate purchase requisitions for lab supplies and equipment.  Tasks and duties include:  compliance with NELAC Institute standards, BWT policies, laboratory‚„s Standard Operating Procedures and Environmental Health and Safety (EHS) policies, and ensuring subordinates‚„ compliance; performance of chemical analyses and supervision of the performance of chemical and instrumental analyses of wastewater and biosolids; review of analytical results and Quality Control to validate data and preparation or supervision of preparation of analytical reports; troubleshooting and maintaining lab equipment and training subordinates in such tasks; and setting up new and modified analytical procedures or initiating and directing a research project.  PLEASE NOTE:  ONLY APPLICANTS CURRENTLY SERVING AS A PERMANENT ASSOCIATE CHEMIST LEVEL 2 WILL BE CONSIDERED.</t>
  </si>
  <si>
    <t>‚	Proficiency in using analytical instruments and software	Familiarity with CityTime and NYCAPS	Strong communication skills, written and oral	Instrument and equipment troubleshooting skills	Excellent interpersonal and team skills	Ability to solve problems and perform corrective and preventative actions and implement system improvements</t>
  </si>
  <si>
    <t>‚  Medical Insurance and Community Services Administration (MICSA), Job Center, or HIV/AIDS      Service Administration (HASA) experience.   Knowledge of Welfare Management System (WMS), Paperless Office System, HRA One      Viewer, and Electronic Medicaid of New York (E-MedNY).</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</si>
  <si>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an Investigative Auditor who will support the criminal and/or policy-driven investigative activities of the Inspectors General who oversee New York City‚„s social service agencies: Administration for Children‚„s Services (‚Å“ACS‚); Department of Homeless Services (‚Å“DHS‚); and Human Resources Administration (‚Å“HRA‚).  The Investigative Auditor will be responsible for examining and analyzing financial records, reviewing subpoenaed records, researching investigative leads, conducting interviews, preparing reports, and testifying at hearings and other court proceedings.  The Investigative Auditor will collaborate with prosecutors and other law enforcement agencies, as needed.  The Investigative Auditor must be inquisitive, able to quickly grasp investigative objectives, apply accounting concepts and auditing procedures, and develop investigative leads through records analysis.  The Investigative Auditor must be skilled at culling and analyzing large amounts of data from numerous sources.</t>
  </si>
  <si>
    <t>‚   A baccalaureate degree from an accredited college    Certified Fraud Examiner / Certified Public Accountant a plus   At least one year of audit experience (internships acceptable)   Advanced Excel skills, including V lookup and pivot tables   Strong written and oral communication skills</t>
  </si>
  <si>
    <t>The Richmond County District Attorney (RCDA) has an immediate opening for a Legal Receptionist. Under the direct supervision of the Legal Support Staff Supervisor, the candidate will provide clerical support to teams of legal administrative staff and attorneys. Duties will include, but not be limited to the following: 	Answering the telephones in a professional manner, routing calls to appropriate staff member, and taking down messages.	Providing assistance in sorting incoming mails, as well as in processing outgoing mails.	Maintaining ADAs‚„ calendars by scheduling conferences, client appointments, court appearances, and out of town travel.	Providing support to paralegals, the legal support supervisor, and other staff, for the smooth operation of the unit.	Handling confidential matters daily relating to all bureaus of the District's Attorney's Office.	Answering questions from victims, defendants, and providing general information to the public. 	Assisting the ADAs in creating and filing court documents through dictation or audio transcription.	Performing data entry and general administrative tasks, such as daily scanning and filing of documents, and preparation of legal correspondence.	Other duties as assigned.</t>
  </si>
  <si>
    <t>‚	Prior criminal justice experience, including calendaring, court procedures, and trial preparation.	Strong orientation for quality customer service delivery, and pleasant attitude on phone.	Possession of strong ability to give attention to detail, performs multiple tasks together, and works effectively with other members in a team setting.	Outstanding organizational skills to effectively process and carry out items on calendar.	Ability to type 40 plus words per minute</t>
  </si>
  <si>
    <t>The Medical Insurance and Community Services Administration (MICSA)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the Executive Deputy Commissioner of MICSA analyzes the impacts of various legislative changes on the major operational areas within MICSA including forecasting trends in the Medicaid population. This office is responsible for performing exceptionally difficult and specialized administrative function.   The Office of the Executive Deputy Commissioner of MICSA is recruiting for a PAA III, to function as a Principal Assistant To The Exec. Deputy Commissioner  who will:  Assist with the coordination and monitoring of activities to promote effective and efficient    administrative support.  Maintain liaison with other MICSA‚„s programs and HRA components relating to the agency‚„s    operations including coordination of joint projects and implementation of new policies and    procedures.   Assist the Executive Deputy Commissioner by coordinating and tracking issues related to   problematic Medicaid cases or high-level requests for information from official and non-official   sources.  Coordinate administrative tasks at the direction of the Executive Deputy Commissioner with    senior managerial staff regarding actions to be followed up by MICSA‚„s operational    components.  Schedule, coordinate and monitor the calendars of the Executive Deputy Commissioner and     MICSA staff for the purpose of setting up meetings, interviews, conference calls and other    similar activities both internal and external.  Collaborate and coordinate on behalf of the Executive Deputy Commissioner‚„s Office with    MICSA programs such as the Medicaid Risk Management team in the retention of    management level documents and MICSA Procedures in the indexing of workflows for the    HRA Intranet.</t>
  </si>
  <si>
    <t>‚ Under direction of the Deputy Chief of Design, serve as the liaison to the Landmarks Preservation Commission (LPC) and State Historic Preservation Office (SHPO).  Manage all aspects of LPC and SHPO interface including Parks project submissions, archaeology issues, environmental reviews and proposed landmark designations and listings. Provide technical design guidance to Parks staff on LPC submissions throughout the design process to ensure agency standards are met.  Coordinate submissions and participate in public hearings, as necessary.  Respond to comments and questions and keep internal records.   Serve as Parks preservation liaison, interfacing with elected officials and local historic preservation groups, providing expert advice and gaining support and approval for projects.  Develop a library of best practice designs and submissions for various types of work on historically important properties. Promote preservation practices and implement restoration programs for New York City parks properties.</t>
  </si>
  <si>
    <t>‚ Must have recruitment experience. Good working knowledge of NYCAPS and CHRMS. Proficiency in Outlook, Excel, Word and Visio.</t>
  </si>
  <si>
    <t>The NYC Department of Health and Mental Hygiene (DOHMH) is the premier urban health department in the United States and it has a long and distinguished history of innovation and excellence. In the promotion of health, our most important tool is people. We are as varied as the city we serve.  Our 6,000- plus work force brings an extraordinary array of languages, cultures and experiences to bear on the work of public health.  Together, we‚„re bringing greater health and wellbeing to every New Yorker and inspiring innovation around the globe.  The Bureau of Human Resources and Labor Relations is seeking a Leaves and Benefits Coordinator.  As part of the NYC Department of Health and Mental Hygiene you will have an opportunity to be part of an amazing team and have unparalleled opportunities for personal discovery and growth.  DUTIES WILL INCLUDE BUT NOT BE LIMITED TO:   - Perform or assist in the completion of special projects as assigned by the Sr Director or Director of Leave &amp; Benefits Unit.  - Working closely with the Leave Coordinator on all leave of absence requests.   - Calculation on all leaves to determine commencement of leave and without pay date.   - Review eligibility of leave balances and type of leave.   - Preparation of letters for Director's review/signature for all approved leave.   - Updating computerized leave report.   - Assist with follow up on all expired leave of absence with DHRL.   - Response to all union disability and no fault insurance forms.   - Filing of all return from leave folders and retrieving of documents/personnel folder.   - Assist in the creation of new employee personnel folders.   - Retrieving and filing of all personnel documents and active/inactive personnel folder.   - Answer telephones and route inquiries to appropriate staff.   - Assist with other tasks related to data preparation and data analysis based on program needs.   - Perform a variety of clerical/administrative assignments.</t>
  </si>
  <si>
    <t>**Civil Service Title: ADMINISTRATIVE PUBLIC INFORMATION SPECIALIST, M-01  The New York City Department of Health and Mental Hygiene is a world-renowned agency with a long tradition of protecting and promoting health in the nation‚„s most culturally and linguistically diverse city. The agency is seeking to hire a Senior Writer and Media Specialist who will work in collaboration with the Office of External Affairs (OEA).    OEA manages many of the agency‚„s most critical interactions with the public, from raising awareness and promoting healthy behaviors to advancing policies and responding to health emergencies. The office serves as the agency‚„s in-house publisher, advertiser and marketer of trendsetting, culturally responsive campaigns and initiatives, maintains several websites, and oversees new and social media outreach and efforts.  Reporting to the Senior Advisor for Communications, the duties of the Senior Writer and Media Specialist include, but are not limited to:   --‚¿	Research and write press and other public-facing materials about the agency‚„s public health initiatives, including speeches, op-eds and public statements. Audiences include the general public, medical professionals, and other public health stakeholders.   --‚¿	Review and edits press materials to ensure they are well-written, in plain language, concise, and consistent with agency style.   --‚¿	Manage a wide range of editorial projects from draft to completion, working with internal subject matter experts, and members of the media.  --‚¿	Ensure that the NYC Health brand and content is used consistently and appropriately on all external materials, and work with programs to develop appropriate voice.    --‚¿	Work with the agency‚„s programs and bureaus to ensure that all external materials is easily understandable by their target audiences, and skillfully negotiate edits and revisions with program staff.</t>
  </si>
  <si>
    <t>New York City's Build it Back Program (‚Å“the Program‚) provides assistance to Build it Back-registered residential buildings impacted by Hurricane Sandy, from single family homes to high-density multifamily housing, funded by a Community Development Block Grant Disaster Recovery (CDBG-DR) grant administered by the United States Department of Housing and Urban Development (HUD).    As part of the agency's Storm Recovery initiatives, HPD implements an Acquisition and Buyout Program.  This program uses recovery funds to acquire eligible properties and works with various partners to ensure that subsequent land use conforms to appropriate planning analyses and occurs in accordance with funding requirements.  Under the supervision of the Executive Director of Resiliency and Recovery Operations, the Director of the Sandy Acquisition and Buyout Program will oversee the acquisition and disposition of a pipeline of more than 100 storm-damaged 1-4 family properties and help to ensure appropriate outcomes for both development and non-development parcels.  HPD has designated a sub-recipient, Project Rebuild, Inc. (PRI) to manage transactions and to maintain properties until they are further disposed.  The director will play a key role in coordinating program implementation working with PRI to ensure the consistent application of the program‚„s policies and procedures and make updates to these procedures and any related Standard Operating Procedures (SOPs) or interagency Memoranda of Understanding (MOUs) as needed. To implement a successful program, the director will liaise with internal HPD divisions and with other City agencies, including DCP, DOB, ORR, DPR, HRO, and DEP.   Primary responsibilities will include, but not be limited to:  Manage a pipeline of approximately 100 homes from acquisition from the current owner through to a site-appropriate disposition  Oversee disposition planning and transaction activity, securing necessary transaction approvals  Identify opportunities to further HPD‚„s mission through program outcomes  Manage program staff  Review and revise appropriate productivity measures for project managers and the program's sub-recipient,  Set goals and targets for the program and work with project managers and sub-recipient staff to achieve them  Oversee administrative functions including budget forecasting, activity reporting and compliance monitoring</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</si>
  <si>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client‚„s medical situation that will enhance his or her well-being. In addition, this Agency has a legal mandate, based on Local Law 49 and the Henrietta D. versus Giuliani Federal court case, to ensure that HASA‚„s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abuse screening and treatment referrals, transportation assistance, referrals to community-based organizations, and SSI or SSD application and appeal.    HASA is recruiting for one (1) Eligibility Specialist III, to function as an Eligibility Worker at Amsterdam Center, who will:   Interview clients, verify documents, and determine continued eligibility for Public Assistance    Program which include; Income Support, Medicaid, Emergency Housing Services and    Supplemental Nutrition Assistance Program (SNAP);      Use Agency guidelines to process all housing requests for applicants, ensuring furniture,     clothing, and utilities are provided for where eligibility exits;    Authorize the initiation of legitimate payments to clients upon verifying documents and    making appropriate referrals;   Prepare daily activities report and refer case problems to appropriate agency, unit or team;   Review pertinent data from HASA databases and State Welfare Systems; and      Liaison with courts, marshals, landlords, and utility companies on behalf of clients in regard    to inquiries, dispossess, utility shut offs and funds due to these sources.</t>
  </si>
  <si>
    <t>HVAC Preventive Maintenance Worker, Bureau of Operations‚€Repair &amp; Maintenance Unit</t>
  </si>
  <si>
    <t>‚	Familiarity with HVAC equipment, Direct Digital Controls, test equipment and tools, maintenance and energy efficiency 	Excellent judgment and organizational skills 	Have knowledge of safety hazards and precautions 	Have knowledge of Preventative Maintenance on HVAC Equipment 	Ability to use basic hand tools, lubrication equipment, meters, electric hand tools, water tester, pool vacuum, power washer, and water/chemical test kits  	Ability to work in safe and efficient manner 	Ability to work alone and as a member of a team.</t>
  </si>
  <si>
    <t>‚ Familiarity with HVAC equipment, Direct Digital Controls, test equipment and tools, maintenance and energy efficiency  Excellent judgment and organizational skills  Have knowledge of safety hazards and precautions  Have knowledge of Preventative Maintenance on HVAC Equipment  Ability to use basic hand tools, lubrication equipment, meters, electric hand tools, water tester, pool vacuum, power washer, and water/chemical test kits  Ability to work in safe and efficient manner  Ability to work alone and as a member of a team.</t>
  </si>
  <si>
    <t>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Reporting to the Director of Operations, the Procurement and Compliance Analyst will be responsible for providing fiscal, compliance and operational support to the Commission‚„s Operations Unit.   Job Description:  The Procurement and Compliance Analyst will be responsible for managing all aspects of the M/WBE Program including, but not limited to, setting M/WBE‚„s participation goals, monitoring contract compliance with set goals, coordinating pre-bid conferences, creating power point presentations, reports, charts and tracking systems, attend all M/WBE related meetings and conferences, act as a liaison between city, minority &amp; women-owned businesses and minority organizations review and approve all Requests for Approval of Subcontractors (RFAS) and review Vendors Requests assist in ensuring all requirements mandated by the Minority and Women‚„s Business Enterprise (M/WBE).  In addition, the Procurement and Compliance Analyst will also be responsible for Local Law 129 and the updated Local Law 1 are adhered to, Office of Occupational Safety, Health and Administration (OSHA), Directive 1 and all other compliance issues as required by the agency.   The Analyst will also be responsible for preparing and submitting all agency procurements and encumbrances including task orders, contracts and reports that must be submitted to oversight agencies (e.g. the Comptroller‚„s Office and MOCS) for approval, maintain details of the encumbrances which will include, but is not limited to, vendor names, budget and object codes, dollar amounts, collecting financial data and preparing reports, projections and recommendations.  In addition, the Analyst will monitor compliance programs that include reviewing financial, administrative, and program data and documentation to determine compliance with regulations, collaborating with program areas, identifying and communicating monitoring issues in need of urgent resolution to the Director of Operations, following up on all compliance issues, proposing resolutions, maintaining records, attending meetings and managing schedules.  The duties of the position include, but are not limited to, the following activities:   Ability to respond quickly and accurately to discrepancies discovered during compliance monitoring through established communication channels;  Develop and implement monitoring schedules based on the results from the risk assessment analysis;   Submit detailed and thoroughly written monitoring reports to the Director of Operations for review and approval;  Perform site visits to ensure activity performed at discreet locations is being performed in accordance with standards;  Prepare all encumbrances and task orders, including but not limited to those to be submitted to the Office of the Comptroller;   Prepare necessary documents for administration of federally funded grants;   Maintain agency file and tracking system related to compliance, procurement and other budget documents;  Assist in special projects</t>
  </si>
  <si>
    <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Three (3) to (5) years of experience in budget administration and operations.  Proficiency in computer skills including Excel (spreadsheets), PowerPoint and all other Microsoft Office programs.  Ability to effectively and efficiently manage multiple projects and responsibilities.  Strong oral and written communication skills.  Strong people skills and leadership skills.  Familiarity with the NYCHRL.  Knowledge of the City‚„s procurement processing system and the Procurement Policy Board Rules.  Ability to use FMS 2/3, Info Advantage, APT, DMSS, Access On-line and OGS databases.</t>
  </si>
  <si>
    <t>Under the supervision of the Director of Programs, the Program Associate will liaise with community program providers for youth in a secure detention center.  Secure detention facilities house juvenile delinquent and juvenile offender youth between the ages of 10 ‚€œ 15, whose cases are awaiting adjudication in the family and criminal courts.   The Program Associate is responsible for the coordination, implementation, documentation, and assessment of outside programmatic services for youth in secure detention as well as assisting in planning for and coordinating  positive youth development activities in youth living areas.  Typical tasks may include: 	Ensures planned activities are held;	Aids in collection of programmatic data;	Tracks youth attendance at all programs including summer youth employment, after school programs, and skill-based training programs and internships;	Conducts youth post-surveys and staff post-surveys to gauge interest and quality of programs;	Assists with scheduling of different community providers programs as well as ensuring security measures are adhered to and equipment and space needs are met;	Attends weekly program planning meetings;	Works with outside community providers on skill development with youth;	Assists with developing individual programmatic activities for high needs youth;	Engages youth with community providers who are credible messengers in dispute mediation and gang remediation;	Attends living unit team meetings to assist staff with planning and conducting on-hall programming and special activities for youth;	Tracks hours of youth work in programmed internships; submits youth‚„s timesheets and verifies participation;	Meets with youth resident council to solicit ideas and plan activities;	Participates with youth in environmental enrichment activities;	May assist in the development of weekly program schedules;	Elicits youth support and participation in programmatic activities; and	Performs related tasks as assigned by the Director of Programs.</t>
  </si>
  <si>
    <t>The New York City Taxi and Limousine Commission (TLC) is the City agency responsible for oversight of for-hire transportation in New York City - yellow taxis, green taxis, all for hire vehicles which range in variety from to local car service to app based dispatch like Uber and Lyft as well as paratransit vehicles and commuter vans.  Combined, these industries transport more than a million passengers per day.  Our role is to ensure that each passenger‚„s riding experience is safe, comfortable and convenient.  The TLC licenses more than 200,000 drivers, vehicles and businesses.    The Deputy Commissioner for Policy oversees a staff of technology, data and research analysts and is tasked with developing and executing many of the agency‚„s priority initiatives and public reporting.  They must be skilled at working with all other unit heads to efficiently plan and coordinate projects relevant to agency operations.  The candidate and his or her staff must stay abreast of new technology and data analysis tools and incorporate them into TLC‚„s operations and policies. The Deputy Commissioner advises the Commissioner on policy issues and represents the agency before the press and City Council and at industry stakeholder and Commission meetings.</t>
  </si>
  <si>
    <t>***REPOST***  The NYC Department of Homeless Services is seeking a Community Coordinator to serve as an Administrative Coordinator within the Adults Division Unit. The selected candidate will perform administrative duties related to client/staff needs, fund/facility management and executive support.  Job Duties:Manage, supervise, and monitor both client and administrative financing programs, including Sub Impress funds, distributing and ordering MTA Metro Cards for client‚„s transportation, along with managing and maintaining appropriate financial logs and tracking systems. Including acceptance of client‚„s savings fund deposit and withdrawal.Order, issue, and conduct inventory of supplies for client care and staff by managing Staples and other vendor accounts.Developing and maintaining a database of Home Base Community agencies to refer clients, and providing clients with aftercare and preventive services once they have moved out of shelter to identify progress or problems to determine if intervention is needed to enable clients to maintain stable housing and a healthy quality of life.Coordinate with site designated Time keeper in resolving staff time keeping issues, including securing and distribution of staff checks. Copy, scan and deliver necessary documents to the Time Keeping Unit or DHS Legal at 33 Beaver Street. Answer all incoming calls in Director‚„s office, and appropriately directing phone calls.Provide access to offices and rooms throughout the facility, including the Conference Room, securing and maintaining key box in Director‚„s office, and posting employee related policies and procedures.Manage and maintain a professional filing system for archiving and distribution of documents to appropriate units; including the receipt, forwarding, organizing and filing client incident reports/complaints. Assist the Social Services unit by escorting clients to Housing and Employment Fairs, fellow agencies such as the Department of Vital Records and Catholic Charities, and with requesting the on line Social Security Administration documentation and scheduling appointments for benefits.  Obtain and Provide clients with information and workshops on budgeting, housekeeping and nutritious shopping using HRA SNAP benefits and posting policies and procedures pertaining to the rights of clients and information related to their well-being. Responsible for providing coverage in the mail room or Access Control and utilize CARES to identify clients.Other clerical duties as needed.</t>
  </si>
  <si>
    <t>***REPOST***  The NYC Department of Homeless Services seeks 2 Community Coordinators to serve as After Care Coordinators within the Adults Division Unit. The Aftercare Coordinators provide direct support to single adults and adult families who exit the shelter system through various rental subsidy programs including Living In Communities (LINC). This will include calling and visiting clients who have moved out of the shelter system and offering a variety of supports including: intervening with the landlord to help resolve issues as appropriate, working with the Human Resources Administration (HRA) and other City agencies to ensure a smooth transition to permanent housing, and helping to connect individuals and adult families to community based organizations, supportive networks and appropriate social services, including mental health and substance use services, as appropriate. The Aftercare Specialists may also be asked to help work with clients placed at commercial hotels towards the goal of attaining permanent housing and perform administrative duties related to rental subsidy programs -- including data entry; maintaining records of each participant‚„s case; calling brokers/landlords in the community to identify available housing resources; and providing general administrative and clerical support. (4615, 4616)</t>
  </si>
  <si>
    <t>‚ Under supervision, with latitude for independent initiative and judgment, coordinate special events in Van Cortlandt Park. Prepare reports, maintain records and documents pertaining to special events. Review and process athletic and special event permit requests; provide follow-up as needed. Conduct site visits and enforce Parks &amp; Recreation rules and regulations. Organize and publicize seasonal celebrations and ground breaking and ribbon cutting ceremonies.   Maintain yearly event statistical information and event filing system. Serve as a liaison with Borough and Citywide Special Event, Recreation and Marketing offices. Supervise interns, volunteers or seasonal employees. Answer telephone inquiries. Serve as a liaison with other City agencies, institutions and constituents.</t>
  </si>
  <si>
    <t>The nation's leading local health department seeks an IT Technician to join its award-winning, innovative Information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--Responsible for the design, implementation and development of computer programming for Computer Equipment distribution and Inventory.   --Develop the imaging programing for agency wide desktop deployment.  --Provide IT technical support for New York City Department of Health and Mental Hygiene.  --Maintain network systems (LAN) including desktop PCs, laptops, and other computer peripheral devices such as Wireless network, Wi-Fi connection, secure access Control printers, switches, network ports, structured network cabling, and UPS devices.   --Setup AV services and Audio/Video-Conferencing to conference rooms in DOHMH facilities.   --Provide technical support to end-users of Microsoft products, DOHMH in-house applications, and third party software packages.   --Perform PC maintenance, hardware and software installation, upgrades, system support, equipment salvages, and inventory tracking.   --Perform computer diagnostic and troubleshooting processes to resolve software programming errors.   --Create installation and troubleshooting guides for IT staff and end users. ƒ€š‚ Test and configure applications for Windows OS environment.   --Install network switches, network routers, and UPS devices.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</si>
  <si>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CMOM section is involved in the continuous effort of maintaining NYC's collection systems infrastructure within the standards imposed by federal, state and local authorities and adhering to the strategies and procedures outlined in the EPA‚„s Guide for Evaluating Capacity Management Operation and Maintenance (CMOM) at Collections Systems. To achieve this goal CMOM conducts extensive research of the NYC sewer system and performs various field inspections and investigations throughout the five boroughs of the city. CMOM is tasked with the development and implementation of a comprehensive metrics framework to collect and track key performance indicators related to the maintenance of the collection system. CMOM analyzes numerous metrics to identify the system insufficiencies and problem areas, diagnose the root causes, recommend remedial measures and develop preventive maintenance activities. Properly performing these tasks can have a significant impact to key infrastructure including preventing sewer/street collapses.   Under supervision, the selected candidate will perform supervisory work, or moderately difficult work in civil engineering; participate in writing and reviewing contracts specifications; supervise vendors‚„ work and process contracts payments; work on special projects related to system research and studies of new concepts of civil nature along with any peripheral environmental and/or regulatory issues affecting operations and facilities of the city wastewater collection system; review approvals, drawings and submittals related to maintenance and construction work; investigate and help to resolve engineering issues associated with the system‚„s critical components; under supervision will perform research into the cause of the system‚„s recurring problems; conduct inspections and investigations related to the maintenance operations of the wastewater collection system; write reports summarizing inspections/investigations findings, including recommendations for the system improvement.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walking around and climbing over various objects; working in areas that may be damp, smoky, or acrid; working outside in all types of weather conditions. Activities may require to wear certain protective gear such as: vest, boots, gloves, hard hat, gas mask, goggles or other, and use various inspection equipment and materials.  Valid Driver License is required for this position.</t>
  </si>
  <si>
    <t>The New York City Taxi and Limousine Commission (TLC) is the agency responsible for licensing and regulating New York City's yellow and green taxicabs, for-hire vehicles (community-based liveries, app-based services and black cars), commuter vans, paratransit vehicles, and certain luxury limousines.  The TLC licenses and regulates over 90,000 vehicles and approximately 150,000 drivers and is the most active taxi and limousine licensing regulatory agency in the United States.  Current initiatives include developing regulatory frameworks for smartphone apps that connect vehicles and passengers, developing initiatives to increase wheelchair accessibility in the TLC-regulated fleet, and implementing policies to support the Vision Zero traffic safety initiative. To learn more about the TLC, please visit: www.nyc.gov/taxi.  TLC is seeking a creative and talented Web Content and Communications Manager to manage a review of the agency‚„s website to optimize its impact and usability and to take a lead role in creating effective, attractive external communication materials for diverse users.   This position is in the Office of Policy and External Affairs and represents a unique opportunity to impact large, diverse audiences ranging from drivers to business owners to the general public.  TLC is a fast-paced agency that garners significant media attention, and high-impact communications are an essential component of achieving both policy and operational goals.     Under the direction of the Director of External Affairs, the Web Content and Communications Manager will have significant responsibility for the following:	Web Content Review: Manage a comprehensive review and revision process for the TLC website, conducting research to determine the highest-impact areas for revision and collaborating with subject matter experts and users inside and outside of the agency to improve the website.  This project will require excellent long-term project management skills and initiative.   After completion of this comprehensive review, the Web Content and Communications Manager‚„s responsibilities will likely expand in some of the following ways: 	Web Content Maintenance: Create protocols to periodically review and update website to ensure it is continually reflective of Agency priorities and current practices.  	Writing and Editing: Originally craft, or edit others‚„ proposals for, new web content, fliers, presentations and other communications.  Exercise professional skill and judgment in creating materials with audience-appropriate language and tone that align with overall agency and City messaging.	Design: Create attractive external-facing materials with uniform branding.	Social Media: Work closely with the Office of Public Affairs to develop and manage effective social media content and occasionally the creation of video content, such as public service announcements.	Represent TLC: Represent TLC in various citywide communications collaborations, such as the Vision Zero Marketing Committee.  Although this position does not require technical background in web design or development, a successful candidate will be tech-savvy and comfortable closely collaborating with both technical staff and subject matter experts throughout the agency.     Interested candidates should have excellent written and verbal communication skills, effective problem-solving and analytic skills, and the ability to prioritize, manage time, and engage in multiple concurrent projects in a fast-paced environment.  Organizational skills and attention are essential. Candidates should be highly motivated and able to work well independently and drive projects to completion.  Experience with design and presentation software, such as PhotoShop, Illustrator, InDesign, and PowerPoint, is strongly desired.</t>
  </si>
  <si>
    <t>The Fire Department, City of New York (FDNY), seeks a full-time Associate Director, Retention Services, in the Bureau of Health Services.  Reporting directly to the Assistant Director of Planning, the successful candidate will:  Develop and conduct a needs assessment strategy to increase retention for National Institute for Occupational Safety and Health (NIOSH) medical monitoring and treatment programs.  Develop intervention strategies utilizing mindfulness techniques to address anxiety, depression, PTSD and other targeted symptoms.  Develop group intervention models addressing needs of FDNY retirees.  Develop content for a retiree newsletter.  Provide clinical skills as a counselor to FDNY/Emergency Medical Service (EMS) members and their families who present with a variety of needs, including (but not limited to) social, emotional, family, physical and job performance problems, and substance abuse disorders.  Perform intake interviews and use DSM V Multiaxial Assessment classifications for the assessment and determination of appropriate intervention(s) and referrals.  Offer group, family, couple and individual treatment modalities.  Maintain a caseload of approximately 25 client visits per week.    Work independently ‚€œ using professional judgment and initiative.  Assist with outreach efforts, as needed.</t>
  </si>
  <si>
    <t>The New York City Department of Citywide Administrative Services (DCAS), Human Capital Line of Service, seeks to appoint a candidate to work within the Bureau of Civil Service Administration‚„s (CSA) Certification Unit.  The unit is responsible for issuing certifications of civil service eligible lists to City agencies to fill vacancies and replace provisional employees.  In addition, the unit is responsible for monitoring the process of list hiring and promotion, and for auditing the results after the dispositions are returned. The selected candidate will be responsible for the following: Assisting client agencies in understanding the certification process, handling requests from candidates at the Customer Service reception window; and ensuring that questions are responded to in a professional and accurate manner; working on special projects, as needed.</t>
  </si>
  <si>
    <t>‚ Under the direction of the Assistant Commissioner of Forestry, Horticulture &amp; Natural Resources with wide latitude for the exercise of independent judgment and decision-making, oversee the protection, restoration, management, and conservation of Parks‚„ 10,000 acres of natural spaces.  Provide senior level management for the design, procurement and implementation of capital and grant funded forest and wetland restoration as well as green infrastructure installation.    Support the work of the Urban Field Station and other agency staff contributing to scientific research, monitoring and adaptive management.  Coordinate the division‚„s stewardship efforts and apply GIS &amp; analytical tools to enhance policy decisions and program management.  Work with senior staff on all associated budget, procurement, personnel, administrative, productivity reporting, database management, tracking and related programs. Develop policies to ensure coordination and effective delivery of forestry, horticulture and NRG services to other divisions of the Agency, other agencies and the public. Manage and motivate assigned staff to meet agency objectives.  Help plan and implement staff training programs, and perform staff evaluations.  Communicate clearly and effectively with all levels of management. Pursue grants and funding and develop partnerships with other agencies, environmental groups and universities. Manage complex jobs and projects that require prompt attention and resolution.  Address and resolve time-sensitive issues that impact agency services and/or completion of division and agency initiatives. Represent the Agency and division at meetings, hearings, conferences and other venues.</t>
  </si>
  <si>
    <t>1. A master‚„s degree with a specialization in a natural resource management field or a related subject and 10 years of experience in natural resource management or a related subject.  2. Strong knowledge of agency structure and divisions and/or government operations. 3. Excellent management, administrative, supervisory and communication skills.  Proven record of goals-based accomplishment. 4. At least five years of direct supervision of supervisory and line staff in diverse task areas including technical functions. 5. Experience in fiscal, personnel, contracts and inventory management. 6. Proficiency in computer software including Microsoft Word, Excel and Access and Internet usage. 7. Valid New York State driver license.</t>
  </si>
  <si>
    <t>The NYC Department of Homeless Services is seeking two Administrative Coordinators within the Adults Division Unit. The selected candidates will perform administrative duties related to client/staff needs, fund/facility management and executive support.  Job Duties:	Manage, supervise, and monitor both client and administrative financing programs, including Sub Impress funds, distributing and ordering MTA Metro Cards for client‚„s transportation, along with managing and maintaining appropriate financial logs and tracking systems. Including acceptance of client‚„s savings fund deposit and withdrawal.	Order, issue, and conduct inventory of supplies for client care and staff by managing Staples and other vendor accounts.	Developing and maintaining a database of Home Base Community agencies to refer clients, and providing clients with aftercare and preventive services once they have moved out of shelter to identify progress or problems to determine if intervention is needed to enable clients to maintain stable housing and a healthy quality of life.	Coordinate with site designated Time keeper in resolving staff time keeping issues, including securing and distribution of staff checks. 	Copy, scan and deliver necessary documents to the Time Keeping Unit or DHS Legal at 33 Beaver Street.  	Answer all incoming calls in Director‚„s office, and appropriately directing phone calls.	Provide access to offices and rooms throughout the facility, including the Conference Room, securing and maintaining key box in Director‚„s office, and posting employee related policies and procedures.	Manage and maintain a professional filing system for archiving and distribution of documents to appropriate units; including the receipt, forwarding, organizing and filing client incident reports/complaints.  	Assist the Social Services unit by escorting clients to Housing and Employment Fairs, fellow agencies such as the Department of Vital Records and Catholic Charities, and with requesting the on line Social Security Administration documentation and scheduling appointments for benefits.  	Obtain and Provide clients with information and workshops on budgeting, housekeeping and nutritious shopping using HRA SNAP benefits and posting policies and procedures pertaining to the rights of clients and information related to their well-being. 	Responsible for providing coverage in the mail room or Access Control and utilize CARES to identify clients.	Other clerical duties as needed. (4669, 4670)</t>
  </si>
  <si>
    <t>The New York City Department of Investigation (‚Å“DOI‚)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candidate selected for this position will be responsible for examining and analyzing a range of documents of assigned agencies; conducting programmatic and financial reviews and audits; conducting interviews with personnel of assigned agencies/contractors; preparing reports and testimony; and testifying at hearings and court proceedings. The candidate may serve on a rotating basis to provide rotating coverage for the on-call duty Complaints system. The candidate may be required to work with other investigative units and prosecutorial agencies and provide support to other units within the IG‚„s office.</t>
  </si>
  <si>
    <t>The Engineering Audit division monitors the funds and expenditures of Capital projects, ensuring that contractors/consultants deliver all services agreed upon.  Under general supervision, review and audit payments as defined by the Procurement Policy Board for accuracy and compliance within guidelines provided by City Comptroller‚„s Directives. Perform desk audits of construction payments. Ensure that required insurances, overruns, time extensions, guarantees and warranties are in force. Monitor Unifier and in-house tracking system. Identify defects in materials/workmanship during field audits including hazardous conditions. Ensure payments are proportional to the percentage of work completed. Examine calculation books and records to ensure they are being properly maintained. Perform 220 New York State labor law compliance audits using certified payroll reports, daily sign-in sheets and resident engineer‚„s reports to verify compliance. Prepare a daily report snapshot and verify labor law compliance at every field visit where contractors are actively working.</t>
  </si>
  <si>
    <t>The NYC Department of Homeless Services (DHS) seeks an Administrative Director of Social Services M1 to serve as Operations Managers for the 30th Street Men‚„s Intake.  Under the direction of the Night Director of Intake, with latitude for independent judgment, decision making, initiative and action, the Operations Manager will manage a professional staff responsible for the day to day operations of the central intake facility for single adult homeless and ensure that residents are provided with mandated services in a safe, clean and secure environment;  S/he will ensure compliance with agency standards, OTDA regulations and all local laws and codes that set basic sanitation, health and environmental standards;  The selected candidate will coordinate all operational needs including but not limited to  bed management and facility management; ensure submission of accurate nightly census count to Vacancy Control Unit; ensure adequate staff coverage, S/he will oversee nightly bed checks to ensure that all clients are bedded appropriately and ensure that resident‚„s needs and comforts are met.  S/he will ensure proper storage of client property in accordance with agency policy, and the distribution of meals, carfare and other required services;  S/he will ensure that all operational procedures are followed and enforced and s/he will oversee the physical space to ensure cleanliness of the facility including all office space, common areas and client areas, in accordance with agency and regulatory standards;  S/he will maintain required logs to ensure an accurate and complete recording of daily activities. S/he will assist with intervening and managing crisis as they relate to clients and/or staff, S/he will train and supervise staff; implement a series of strategic goals and operational plans that will effectively achieve unit goals; and evaluate the program‚„s performance; s/he will rate and evaluate job performance of subordinates by observation, record-keeping, performance discussions; and enforcing and implementing program guidelines.</t>
  </si>
  <si>
    <t>‚ Under the direction of the Assistant Commissioner of Forestry, Horticulture &amp; Natural Resources, with wide latitude for the exercise of independent judgment and decision-making, oversee programs including citywide forestry operations management and analysis, tree preservation, street tree procurement and planting, tree work permits, building plan review, forestry emergency response and horticulture management. Provide senior-level management for the design, procurement and implementation of capital, expense and grant-funded Street Tree Planting and Trees &amp; Sidewalk programs.   Provide leadership in enforcing forestry performance management standards to provide the highest level of customer service.   Contribute to the division‚„s stewardship efforts and apply GIS &amp; analytical tools, scientific research, monitoring and adaptive management to enhance policy decisions and program management.  Work with senior staff on all associated budget, procurement, personnel, administrative, productivity reporting, database management, tracking and related programs. Develop policy to ensure coordination and effective delivery of forestry and horticulture services to other divisions of the Agency, other agencies and the public. Manage and motivate assigned staff to meet agency objectives.  Help plan and implement staff training programs, and perform staff evaluations.  Communicate clearly and effectively with all levels of management. Pursue grants and funding and develop partnerships with other agencies, environmental groups and universities. Manage complex jobs and projects that require prompt attention and resolution.  Address and resolve time-sensitive issues that impact agency services and/or completion of division and agency initiatives. Represent the Agency and division at meetings, hearings, conferences and other venues.</t>
  </si>
  <si>
    <t>1. A master‚„s degree with a specialization in forestry or a related subject; or 10 years of experience in forestry or a related field.  2. Strong knowledge of agency structure and divisions and/or government operations. 3. Excellent management, administrative, supervisory and communication skills.  Proven record of goals-based accomplishment. 4. At least five years of direct supervision of supervisory and line staff in diverse task areas including technical functions. 5. Experience in fiscal, personnel, contracts and inventory management. 6. Proficiency in computer software including Microsoft Word, Excel and Access and Internet usage. 7. Valid New York State driver license.</t>
  </si>
  <si>
    <t>The Department of Homeless Services is comprised of 2,000 employees and with an annual operating budget of approximately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Under administrative direction of the Associate Commissioner for Maintenance Repair and Capital Construction (MRCC), DHS is recruiting an Assistant Commissioner of Inspections and Compliance.  With full latitude for the exercise of independent judgment, action, and decision-making, the Assistant Commissioner will oversee the Routine Shelter Repair Inspections (RSRI) unit responsible for the Agency‚„s internal inspection process for over 600 shelters and the Building Compliance Unit (BCU) charged with building violations mitigation.  The selected candidate will provide leadership to the City‚„s Shelter Repair Squad‚„s (SRS) violation tracking committee by utilizing the Building Compliance System (BCS) and work with the Mayor‚„s Office of Operation on the monthly Shelter Repair Scorecard.  The Assistant Commissioner will work closely with the Assistant Commissioner of Shelter Operations to coordinate building violation repairs as required by DOB, FDNY, HPD, DOHMH and OTDA.</t>
  </si>
  <si>
    <t>‚ Under supervision, perform automotive preventive maintenance services such as inspections, battery service, patching and changing tires and oil changes and assist in performing automotive repairs. Operates motor vehicles, test vehicle for repairs. Operate tow truck when required. Dispense gasoline and oil.  Check the level and refill automotive fluids such as coolant, oil, transmission and brake fluids. Assist in performing tune-ups and repairs, in shops and on the road, and in replacement of engine parts, drive trains, transmissions, steering gear and components, ignitions, heating and cooling systems, sirens and back-up warning tone systems. Operate motor vehicles to test repairs.  Operate a tow truck, when required. May be assigned to remove and replace complete units, e.g. brake shoes, leaf springs, carburetors and other related components. Assist in diagnosing leaks and brake systems and testing parts and other systems. Maintain and update vehicle service and repair records. Cleans, washes, and polishes vehicles; cleans interiors of vehicles.</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</si>
  <si>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State‚„s Department of Education or a recognized accrediting organization and two years of full-time experience in a broad administrative or policy-making capacity with responsibilities as described in ''1'' above.</t>
  </si>
  <si>
    <t>****RE-POST****  The NYC Department of Homeless Services is seeking an Administrative Coordinator within the Adults Division Unit. The selected candidate will perform administrative duties related to client/staff needs, fund/facility management and executive support.  Job Duties:	Manage, supervise, and monitor both client and administrative financing programs, including Sub Impress funds, distributing and ordering MTA Metro Cards for client‚„s transportation, along with managing and maintaining appropriate financial logs and tracking systems. Including acceptance of client‚„s savings fund deposit and withdrawal.	Order, issue, and conduct inventory of supplies for client care and staff by managing Staples and other vendor accounts.	Developing and maintaining a database of Home Base Community agencies to refer clients, and providing clients with aftercare and preventive services once they have moved out of shelter to identify progress or problems to determine if intervention is needed to enable clients to maintain stable housing and a healthy quality of life.	Coordinate with site designated Time keeper in resolving staff time keeping issues, including securing and distribution of staff checks. 	Copy, scan and deliver necessary documents to the Time Keeping Unit or DHS Legal at 33 Beaver Street.  	Answer all incoming calls in Director‚„s office, and appropriately directing phone calls.	Provide access to offices and rooms throughout the facility, including the Conference Room, securing and maintaining key box in Director‚„s office, and posting employee related policies and procedures.	Manage and maintain a professional filing system for archiving and distribution of documents to appropriate units; including the receipt, forwarding, organizing and filing client incident reports/complaints.  	Assist the Social Services unit by escorting clients to Housing and Employment Fairs, fellow agencies such as the Department of Vital Records and Catholic Charities, and with requesting the on line Social Security Administration documentation and scheduling appointments for benefits.  	Obtain and Provide clients with information and workshops on budgeting, housekeeping and nutritious shopping using HRA SNAP benefits and posting policies and procedures pertaining to the rights of clients and information related to their well-being. 	Responsible for providing coverage in the mail room or Access Control and utilize CARES to identify clients.	Other clerical duties as needed. (4663, 4664)</t>
  </si>
  <si>
    <t>** Temporary short-term position up to 3 months. **  The Commission on Human Rights (the Commission) is the agency charged with enforcing the New York City Human Rights Law (NYCHRL) ‚€œ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New York City Commission on Human Rights is seeking a Temporary Graphic Designer to assist in executing the agency‚„s day-to-day and long-term communications strategy. He/she will support general and project-specific graphic design functions and work with the Executive Director of Communications and Marketing and the rest of the Communications team members to help roll-out new visual identity and maintain brand integrity across outreach platforms.   The Deputy Press Secretary will be a part of the CCHR Communications and Marketing team under the Executive Director of Communications and Marketing and will report to the Press Secretary. He/she will collaborate closely with all members of the Communications and Marketing team on all communications initiatives.  Job responsibilities include:    In coordination with the Executive Director of Communications and Marketing design production of print and online publications and materials, including brochures, invitations, fact sheets, one pagers, flyers, posters, annual reports, and others to support agency outreach and educational efforts.  In coordination with the Communications and Marketing Coordinator, research, identify and select specifications for printed material including layout, paper and ink and, estimated job costs for various printing projects.    Prepare and coordinate with Digital Communications Manager all print publication for website posting.  Transform agency messages on programs and initiatives into visually striking and engaging infographics, diagrams, timelines, and other data visualization options.  Design large format signs, graphics and banners for events such as press conferences, forums, etc.   Plan and design social media graphics for periodical posting, website, digital invitations, and other media.   Assist with partner‚„s requests of City and Agency style guidelines and logo. In collaboration with creative vendors, monitor and maintain brand consistency among integrated marketing campaigns and other media outreach initiatives.  In coordination with the Executive Director and Coordinator of Communications and Marketing will create and oversee an internal design and printing order requests and tracking system.   Work with the Communications and Marketing Coordinator to plan and coordinate art and printing work performed by outside vendors under contract.  Perform other duties as needed.</t>
  </si>
  <si>
    <t>‚  Bachelor‚„s degree in Graphic Arts, or a related field and 3-4 years of experience in a graphic design role.   At least 2 years of graphic and digital design experience in a medium-sized organization.   Knowledge of general database management.   Conceptual thinker and skilled designer with a strong portfolio of verbal and visual communications skills.   Detail-oriented and adheres to a high standard of work; ability to constructively receive and integrate feedback to produce a finished product.   Confident working within a team and across departments at all levels of the organization; excels in both collaborative and independent settings.   Keen eye for detail and ability to handle multiple projects under deadline pressure.  Superlative proficiency with Adobe Creative Cloud apps, including InDesign, Illustrator, Photoshop, Microsoft Windows 7, Microsoft Office and PowerPoint.  Knowledge of design theory/principles and strong typography skills, either from previous professional experience or academic study.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t>
  </si>
  <si>
    <t>Barrier Free‚„s Project Coordinator</t>
  </si>
  <si>
    <t>The Kings County District Attorney's Office, located in the Metrotech area of Brooklyn, New York, is accepting applications for the Barrier Free‚„s Project Coordinator position in its Victim Services Unit.  Program Description:   The Victim Services Unit (VSU) of the Kings County District Attorney‚„s Office assists crime victims, witnesses, and their families in navigating the criminal justice system throughout the duration of their cases.  The counselors and advocates provide supportive counseling and referrals to community services to help in overcoming the emotional trauma associated with becoming a crime victim.    Duties and Specific Responsibilities:   Coordinate and administer a state grant program providing services to victims from the Disabled or Deaf community.   Provide task supervision to staff funded by the grant.   Develop and conduct community outreach and training programs related to the goals of the grant.   Provide short term and crisis counseling to crime victims, primarily victims of domestic violence and sexual assault.</t>
  </si>
  <si>
    <t>Master‚„s degree in social work and LMSW are required. Direct work experience in the field of victim services and/or disability services is required.</t>
  </si>
  <si>
    <t>The Forestry, Horticulture &amp; Natural Resources Division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focuses on stormwater capture in priority Combined Sewage Overflow (CSO) tributary areas, primarily in the right of way. This work not only improves the function of the city‚„s sewer system, it transforms grey space into green space, providing New Yorkers with all of the commensurate benefits green space provides.   Under the direction of the Director of Green Infrastructure, serve as Senior Landscape Architect on projects of great design and technical complexity, which have the potential to impact Agency Landscape Architectural operations and/or City infrastructure.   Assign, supervise and review design and contract preparations performed by subordinate Landscape Architects on Capital Projects. Help to develop new Green Infrastructure methods and strategies. Monitor progress and prepare reports on design and construction projects; track project milestones and budgets. Assist in the preparation of Request for Proposals (RFPs), grant applications and related documents for Green Infrastructure. Prepare and present design plans to Assistant Commissioner, Chiefs, Deputy Chiefs, Directors and others within the Agency. Provide design and construction assistance and support to superiors and subordinates on complex landscape architectural matters.</t>
  </si>
  <si>
    <t>The New York City Department of Correction (DOC) is one of the largest municipal jail systems in the United States. It provides for the care, custody, and control of persons accused of crimes or convicted and sentenced to one-year or less of jail time. The ‚Å“DOC‚ operates 12 inmate facilities, nine of which are located on Rikers Island. In addition, the department operates two hospital prison wards (Bellevue and Elmhurst hospitals) and court holding facilities in Criminal, Supreme, and Family Court in each borough.  The DOC seeks to hire an Administrative Director of Social Services. As part of the staff within the Adult Programs Division, the selected candidate will assist in the implementation and management of programs and services. Roles and Responsibilities include but are not limited to the following: 	Coordinating and managing multiple special projects, often projects crossing disciplines;	Ensuring project goals and objectives are met;	Researching best practices in the Corrections programming field;	Evaluating programs in the Adult programs Division to maximize impact and efficiency;	Developing sustainability options as they relate to programming;	Developing a program evaluation framework and metrics; 	Preparing written reports, develop presentations and making presentations to program staff;	Organize and run meetings of program staff;	Assisting in developing and monitoring the training of staff responsible for delivering programs;	Researching and evaluate programs designed to reduce recidivism;	Researching and evaluate strategies to increase program participation and engagement; 	Assisting in development of annual budgetary needs for Adult program division;	Assisting with procurement;	Leading interdisciplinary workgroups and represent adult programs on committees and workgroups;	Making recommendations on policy issues;	Serving as liaison with other Divisions within the agency and external providers and thought partners in order to maintain alignment;	Facilitating the creation of a Program Operations manuals;	Providing technical and administrative support to Program Division Leadership;	Providing oversight and advice on program planning, project development, program management, and compliance obligations;	Designing and drafting internal and external memoranda, written reports, and other products as relevant to special projects, as well as review, edit, and approve such materials as created program staff;       Other duties as assigned.</t>
  </si>
  <si>
    <t>‚	Excellent writing, communication, interpersonal and project management skills;	Excellent decision making, evaluating multiple high-priority policy options and evaluating needs;	Knowledge of jail and/or prison programming goals;	Demonstrated ability to manage and complete multiple projects in a high pressure environment meeting deadlines;	Ability to develop creative approaches to problem solving;	Experience developing presentations;	Experience communicating and collaborating with uniformed members of staff;	Demonstrated experience researching best practices;	Experience with budget, grant writing, and procurement;	Ability to design and create reports based on monthly targets;	Ability to deal tactfully and effectively with diverse constituencies at all levels of an organization and a solid understanding of adult programming needs in a jail-based setting.</t>
  </si>
  <si>
    <t>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Health Professional School Substance Use Education Coordinator will be part of BADUPCT‚„s Primary Care Integration Unit and will coordinate efforts to improve and promote substance use education in New York City (NYC) health professional schools (e.g., medical, nursing, physician assistants schools) and post-graduate clinical training programs. These efforts will be part of a larger initiative to educate NYC health care providers about best practices to prevent and treat opioid and other substance use disorders.    Under guidance and direction from the Primary Care Integration Unit Director, duties and responsibilities will include:  -	Liaise with NYC medical schools and other health professionals schools to promote substance use education; identify student and faculty champions to form substance use prevention and treatment interest groups.  -	Research and assess model substance use education policy (e.g., required competencies) and curricula in health professionals schools and post-graduate clinical training programs nationally and internationally, and facilitate implementation of model policy and curricula in NYC.  -	Design and execute other activities to support promotion of substance use education among health professionals schools and post-graduate training programs. -	Manage the progress of activities.  -	Make and record observations.  -	Design and implement an evaluation of activities, including developing indicators, designing and implementing data collection procedures, and participating in the analysis and interpretation of evaluation data.  -	Maintain records and preparing reports; write concise summaries of activities and findings.   -	Budgeting.  -	Liaise/communicate regularly with program partners.  -	Work closely and coordinate with other units in BADUPCT.   -	Coordinate health professional school and post-graduate clinical training programs‚„ substance use education activities with other health care provider education activities.   -	Assist in coordination of larger health care provider education initiative and development of guidance and materials.  -	Other duties as assigned.</t>
  </si>
  <si>
    <t>‚ Valid New York State Driver License High School Diploma 60 College credits or higher in Environmental or Criminal Justice Military experience a plus Related security experience</t>
  </si>
  <si>
    <t>‚	Excellent communication and organizational skills.	Strong operational and business systems analysis, quantitative and qualitative problem solving skills.	Strong computer skills ‚€œ Word, Excel, Powerpoint, and particularly Access and Oracle BI or similar business intelligence applications. Knowledge of SQL and proficiency with complex mail merges a plus.	Ability to work independently, respond quickly to change, multi-task and be proactive.	Ability to provide creative solutions to problems as they are identified.</t>
  </si>
  <si>
    <t>‚ Strong analytical skills with the ability to collect, analyze, manipulate, and organize data.   Attention to detail and accuracy.  SQL programing, Mysql, Python, JavaScript, Crystal Reports design.  Mobile and web application development.   System administration, desktop support, network configuration and troubleshooting.   Excellent written and verbal communication skills.  IT Certifications a plus but not required</t>
  </si>
  <si>
    <t>The New York City Department of Housing Preservation and Development's (HPD‚„s) Inclusionary Housing Program (‚Å“the Program‚), located within the Office of Development, seeks an experienced Underwriter to join our growing team.  The Underwriter‚„s primary responsibility will be to develop tools to support and enhance the Program‚„s strategic decision-making capabilities and position in negotiations with developers seeking to utilize City subsidies with zoning bonuses.  Under the direction of the Associate Commissioner of Housing Incentives, the Underwriter will oversee all underwriting and financial analysis undertaken by Project Managers in the Program.  Project Managers facilitate the development of permanently affordable housing that is financially feasible and compliant with Section 23-90 of the New York City Zoning Resolution.  The Program closes publicly- and privately-financed deals on a year-round basis and interfaces regularly with other public agencies, including HFA, HDC, EDC, DCP and others.      Core Responsibilities Include:  Analyze project underwriting for Inclusionary Housing transactions through the lens of financial feasibility, permanent affordability and compliance with Section 23-90 of the New York City Zoning Resolution    Build and maintain detailed financial models of development projects, including for use by Project Managers and other staff  Analyze, evaluate, and improve underwriting standards and policies for the Program  Perform sensitivity analyses and model alternate financing scenarios on projects seeking discretionary tax exemptions or other HPD subsidies.  Ensure that real estate taxes, income and expenses are projected accurately across scenarios  Work with HPD‚„s Appraisals unit to obtain comparables to appropriately value land and air rights  Prepare reports, memos, presentations and written correspondence to explain financial analysis in a clear and concise manner for internal and external audiences  Review term sheets for privately financed transactions and, if necessary, negotiate business terms  Work with the Associate Commissioner to develop and refine term sheets and/or negotiate business terms for Preservation projects, 100% affordable sites, and obtain capital needs estimates from Appraisals unit for sizing of project reserves    Analyze the financial impacts of discretionary City actions such as re-zonings  Perform special research projects and policy analysis, as necessary    On selected transactions and where necessary, serve as the Program‚„s liaison to developers, banks, architects, attorneys, Community Boards, local organizations and other government agencies.  Become well-versed in program policies and regulations and have the ability to assist in the resolution of complex problems  Collaborate with other HPD divisions as necessary, including the Office of Development‚„s Executive Office and other divisions within the Office of Development, Division of Strategic Planning, and Office of Asset and Property Management, to identify, monitor and/or resolve project, program, and policy issues</t>
  </si>
  <si>
    <t>Candidate must possess excellent verbal and written communication skills as well as strong interpersonal, creative problem-solving, analytical and organizational skills.  Strong experience and background in financing affordable housing.  Preference for knowledge of financial products such as Low-Income Housing Tax Credits and tax-exempt bond financing.  Proven strength in use of spreadsheet, database, and presentation applications including Excel and PowerPoint.  Advanced financial modeling skills are necessary.  Demonstrated understanding of the real estate development process, including pre-development, closing and construction.  Ability to work productively and collaboratively as part of a team.  Demonstrated ability to work independently, and lead project team on complex transactions.  Preferences will be given to candidates with experience working for or working with government agencies and government programs related to affordable housing development.  Candidates with a Master‚„s Degree in Urban Planning or Business Administration with a focus on Real Estate Finance and/or Development, and five to seven years of experience, are strongly preferred.</t>
  </si>
  <si>
    <t>1. A baccalaureate degree in electrical engineering from an accredited college or university and one year of full-time satisfactory experience in electrical engineering work; or    2. A baccalaureate degree in electrical engineering from an accredited college and a master‚„s degree in electrical engineering from an accredited college or university.     A master‚„s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</si>
  <si>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Under the direct supervision of the Legal Support Staff Supervisor, the candidate will serve as a paralegal. Duties will include, but not be limited to the following: 	Providing support for various Bureaus by drafting subpoenas for civilian witnesses, making notifications for police witnesses, acquiring and preparing legal materials for court as needed.	Maintaining and updating electronic and hard-copy case files, including monitoring case status and coordinating the various stages of litigation. 	Obtaining records and other items of evidence from various agencies, reviewing evidence and conferring with the assigned ADA. 	Performing routine administrative duties when necessary including: photocopying, managing ADAs‚„ calendar, answering telephone, responding to telephone inquiries from defense attorneys, complaining witnesses, etc. 	Compiling and preparing reports/statistics, typing indictments, and maintaining relationships with various outside agencies	Performing other duties and projects as assigned.</t>
  </si>
  <si>
    <t>‚	Baccalaureate degree in Criminal Justice, Paralegal Studies, or A.B.A approved certificate in Paralegal Studies.	Prior criminal justice experience or coursework preferred. 	Excellent verbal, written and professional interpersonal communication skills.	Strong analytical, problem-solving, time management skills and ability to appropriately handle legal issues, privileged and confidential information, and highly sensitive documents.	Detail-oriented while meeting competing deadlines in a fast-paced environment and having the flexibility to shift priorities quickly, effectively and with accuracy.	Proficiency in Microsoft Office programs.	Fluency in foreign languages, particularly Spanish</t>
  </si>
  <si>
    <t>The Constituent Communications Supervisor is responsible for supervising Researchers who respond to complaints and inquiries received through various sources including, HRA staff, elected officials, community based organizations and the general public. The Constituent Communications Supervisor reviews all incoming correspondence, telephone calls and e-mails; assigns cases to staff; interprets HRA policies and guidelines; reviews outgoing correspondence and serves as a liaison to elected officials and HRA program areas. He/she also analyzes all complaints and inquiries and identifies community issues and trends.  The Constituent Communications Supervisor will:  Supervise Researchers who, research and respond to incoming telephone calls,     correspondence and emails from other HRA programs, intergovernmental agencies,     community based organizations, elected officials, constituents and the general public     regarding complaints and inquiries relating to the agencies programs and services.  This     includes inquiries received via nyc.gov, 311 Call Center and the Mayor‚„s Office of Operations.    Interprets HRA policies and guidelines to find resolutions for community concerns and     questions relating to Cash Assistance, Food Stamps, Medicaid, Child Support and other     HRA programs and services.  Ensures that staff is informed of changes to services.    Identifies community issues and social service policy issues that affect constituents based on     data trends. When issues are identified this is brought to the attention of the Director of     Constituent Communications and the Assistant Deputy Commissioner; the issues are     identified through the data collected through our correspondence database. Works actively     with various program areas within HRA and program managers to find resolutions to issues     identified with the goal of mitigating future occurrences.   Reviews and assesses all incoming correspondence and telephone calls, including sensitive     and high priority inquiries directed to the Administrator/Commissioner and Chief Officers to     ensure that the highest priority cases are responded to in a timely fashion; unit is held to the     Mayor‚„s Office of Operations customer service standards, and incumbents are responsible     for making sure that Researchers are responding in alignment with established protocols and     procedures.  Oversees the preparation of responses to elected officials, community based organizations     and legal advocacy groups on HRA‚„s policies and procedures, and arranges for corrective     action where needed. Provides the sign off for any correspondences that are sent to clients,     advocates, and other involved parties; returns cases that require additional research;     ensures the timely completion of correspondence within appropriate timeframes.    Ensures cases are tracked in the Intranet Quorum (IQ) System and generates reports that     analyze staff performance and the types of constituents issues received.  Mediates problems between the agency and various individuals who are affected by HRA‚„s     policies and procedures. Serve as internal advocates for clients by working in collaboration     with program areas to assist clients who are facing issues with their cases; function as a     liaison between the public and the agency.   Works closely with the Office of Community Affairs. Provides consultations to Borough     Coordinators who bring back cases and issues from the field and advise on how to best     respond to inquiries and on policy issues that impact the community.   Serves as a liaison to elected officials and other key community stakeholders regarding     constituent issues.</t>
  </si>
  <si>
    <t>‚ Superior leadership/supervisory skills.  Ability to work well in a fast-paced deadline driven environment with minimal supervision.  Well organized, solutions-oriented; exceptional research and problem solving skills.  Excellent written and oral communication skills; ability to quickly resolve customer complaints     and handle calls from elected officials.  Knowledge of WMS, NYCWAY and other HRA systems a plus.</t>
  </si>
  <si>
    <t>The SBS Impact + Strategy team, which works closely with the Commissioner‚„s office, is responsible for guiding projects related to economic growth in New York City. Projects may focus on evaluation, entrepreneurship and business support, talent development, and other relevant issues. The Lead Consultant for SBS Impact + Strategy will work with senior leadership across four of the Agency‚„s Divisions to help set strategic proprieties, define/measure impact, and develop new initiatives. The Lead Consultant will report directly to the Agency Executive Director on a variety of projects related to the organization‚„s strategic priorities and emerging issues for the City.   Key Responsibilities may include but are not limited to:Conduct research, financial modeling, data gathering and analysis, and expert interviews in order to problem solve and analyze issues both policy and programmaticSynthesize complex information into memos, policy guidance and reports for various audiencesLead strategic planning processes for 1-2 Divisions, in partnership with senior Agency leadershipStructure and manage external evaluations, in partnership with Agency staff and external partnersCreate presentations that effectively communicate key project findings and recommendations to various audiences (e.g., senior EDC staff, City Hall staff, partner agencies, external stakeholders, etc.)Build and guide strategic partnerships with key City Agencies and community-based organizations</t>
  </si>
  <si>
    <t>‚3-5 years of management consulting, strategic planning, or equivalent experience in a demanding analytical environmentStrong command of MS Office, including PowerPoint, Excel, and WordStrong quantitative and problem-solving skills, comfort building financial models, and skill working with data setsStrong written and oral communications and presentation skillsAble to look at the big picture and search for insightful, creative solutionsAble to prioritize among competing needs and opportunitiesEnterprising and resourceful, organized and results orientedEnergetic, pro-active, collaborative and strategicStrong team-player who enjoys working in multi-stakeholder partnershipsDemonstrated interest or experience in economic development and/or public policy issues a plus</t>
  </si>
  <si>
    <t>The New York City Department of Correction (DOC) is one of the largest municipal jail systems in the United States.  It provides for the care, custody, and control of persons accused of crimes or convicted and sentenced to one-year or less of jail time.  The DOC operates 12 inmate facilities, nine of which are located on Rikers Island.  In addition, the Department operates two hospital prison wards (Bellevue and Elmhurst Hospitals) and court holding facilities in Criminal, Supreme, and Family Court in each borough.    The DOC seeks a dynamic candidate to fill the position of Training Coordinator in the Office of Equal Employment Opportunity (EEO) to develop, assess and evaluate the training needs of the agency.  The Office of EEO is integral to the Department‚„s efforts to ensure the integrity, professionalism, and accountability of its staff.  The EEO Unit is responsible for conducting highly sensitive and confidential investigations into departmental employee discrimination and/or harassment complaints.  Reporting directly to the Assistant Commissioner, the selected candidate will perform the following job functions that include, but are not limited to: 	Develop, conduct and coordinate all EEO-related training for department staff, including training EEO counselors;	Implement a comprehensive, ongoing EEO training program that addresses agency needs to ensure that staff are engaged and developed to address current and future needs, including internal and external programs;	Solicit, evaluate and incorporate feedback from managers and other sources as required to instill continuous improvement in the EEO training program;	Ensure relevance of training materials, EEO signage and event posters and update and revise as necessary;	Maintain training calendar and create, track and maintain employee training records in Excel and in the NYCAPS system;	Develop an employee survey to assess the needs of the department;	Partner with outside vendors, such as the Citywide Training Center to develop and implement training programs and offer training sessions for employees; and	Work on special projects, assignments and duties, as needed.</t>
  </si>
  <si>
    <t>‚	Minimum 3 years of experience in developing training materials and facilitating training in Human Resources or EEO strongly preferred;	Excellent verbal and written communication and presentation skills, with the ability to establish credibility and build relationships across all levels of the agency;	Customer-focus and solutions-orientation are critical to being successful in this role;	Ability to handle multiple competing priorities in a dynamic environment;	Proficiency in Microsoft Office Suite;	Excellent organizational and analytical skills, work ethic and attention to detail; and	Ability to maintain confidentiality.</t>
  </si>
  <si>
    <t>The Kings County District Attorney's Office, located in the Metrotech area of Brooklyn, New York, is accepting applications for the Project Shield Victim Advocate position in its Victim Services Unit.  Program Description:   The Victim Services Unit (VSU) of the Kings County District Attorney‚„s Office assists crime victims, witnesses, and their families in navigating the criminal justice system throughout the duration of their cases.  The counselors and advocates provide supportive counseling and referrals to community services to help in overcoming the emotional trauma associated with becoming a crime victim.    Provide services to crime victims, primarily victims of sexual assault and domestic violence with disabilities (including people with developmental and psychiatric disabilities).   Responsibilities include:  	Crisis intervention  	Case management provision of information on social service entitlements and the court system 	Victim advocacy and referral assistance  	Court accompaniment and service coordination with outside agencies.  	Conduct outreach and trainings related to working with sexual assault victims with Intellectual and Developmental Disabilities.</t>
  </si>
  <si>
    <t>About BuildNYC2030 In November 2014, Mayor de Blasio announced a Career Pathways approach to workforce development in NYC to expand access to career-track jobs in fast-growing industry sectors, improve job quality and foster a more cohesive workforce system. Career Pathways emphasizes training and education, deeper connections with industry employers and a commitment to improving working conditions for the city‚„s lower-wage workers.   BuildNYC2030 is New York City‚„s Construction Industry Partnership, an initiative of the Career Pathways framework. Our mission is built on a threefold platform: 1) Workforce Development in Engineering and Construction 2) Capacity Building for Minority Women Business Enterprises (M/WBE), and 3) Construction Innovation. We are a collaboration of engineering and construction firms, construction unions, trade associations and community based organizations, government, educational/academic institutions and training providers designed to support the growth of NYC‚„s construction ecosystem.    Job Description  BuildNYC2030 is seeking a Director of Strategy and Initiatives. The Director will rely heavily on strategic and data driven approaches to designing and implementing new initiatives; will develop and manage project plans, schedules, deliverables and assessments‚€assuring that programs are fully aligned with overall strategic intent.  Reporting to the Founding Executive Director, this position‚„s immediate and primary focus will be the creation of sustainable workforce pipelines for high-need professional construction administrative and management occupations and construction build careers. The Director of Strategy and Initiatives will work in collaboration with industry stakeholders to deliver results-driven training and job opportunities at scale to thousands of New Yorkers. The Director of Strategy and Initiatives must be highly intelligent, a skilled systems thinker and consensus builder, and have a passion for improving the lives of New Yorkers and the built environment of NYC.  Responsibilities:  Guide strategy development and implementation Assist with research, define benchmarks, track outcomes and assess efficacy of efforts Oversee program development as directed including RFP‚„s, contracts and evaluationsManage day-to-day implementation of BuildNYC2030 initiatives including events, programs and efforts to guide systems changeSynthesize complex information into memos, presentations and reports for various audiencesSupport marketing and communications effortsManage ongoing cultivation and needs of key stakeholders and industry leadersSupport efforts to build, train and manage a growing team</t>
  </si>
  <si>
    <t>The ideal candidate will have demonstrated success managing complex programs and will have: Master‚„s degree preferredKnowledge of the engineering and construction Industry, construction building trends and policyExcellent Communication Skills and High EQ  Masterful Attention to DetailStrong Project Management Skills6-10 years of experience with at least two years in a senior management, external-facing roleDemonstrated project management experience; proven ability to execute complex projects with multiple stakeholders to deliver timely, quality results Proficiency with Microsoft Office applications required ‚€œ including PowerPoint, Excel, Word; Adobe creative suite</t>
  </si>
  <si>
    <t>1. Five years of full-time satisfactory experience within the last 15 years in the actual assembly, installation, repair or design of elevators; or as a maintenance elevator mechanic with a recognized elevator manufacturer; or as a maintenance elevator mechanic working on various standard makes of elevators; or  2. Three years of experience as described in ‚Å“1'' above, and two years of education from an accredited college or university accredited by regional, national, professional or specialized agencies recognized as accrediting bodies by the U.S. Secretary of Education and by the Council for Higher Education Accreditation (CHEA), technical school or trade school approved by a state‚„s Department of Education in courses in or directly related to the installation, repair or design of elevators; or  3. Satisfactory completion of the three-year apprenticeship elevator inspection program approved by the Commissioner of the Department of Buildings and the Commissioner of the Department of Citywide Administrative Services and either two years of experience as described in ‚Å“1'' above or two years of education as described in ‚Å“2'' above; or  4. A license as a professional engineer or a registration as an architect valid in the State of New York.</t>
  </si>
  <si>
    <t>‚ QEI Certification preferred. Knowledge of NYC Construction Codes. Excellent communication and organization skills. Strong Computer skills including the use of Microsoft Word, Excel and Windows.</t>
  </si>
  <si>
    <t>The Department of Homeless Services is comprised of 2,000 employees and with an annual operating budget of approximately $1 billion.  DHS is one of the largest organizations of its kind committed to preventing and addressing homelessness in New York City. As we further this mission, DHS employs a variety of innovative strategies to help families and individuals successfully exit shelter as quickly as possible. Collaborating with other public agencies and not-for-profit partners, DHS works to prevent homelessness before it occurs, reduce street homelessness and assist New Yorkers to transition from shelter into appropriate permanent housing.  DHS seeks an Administrative Construction Project Manager to help oversee the capital program for the Department of Homeless Services.    Perform responsible work in the capacity of directing the execution of capital design and construction projects for a sizable and significant portfolio in a timely and cost effective manner.  Oversee, communicate, and coordinate the design and implementation of capital projects that will be managed either by the Department of Design and Construction or internally by the Department of Homeless Services.    Manage the development and production of reports to help the Department measure and report on the effectiveness of our capital projects.  This will include, but not be limited to creating and monitoring project schedules, and determining the various milestones associated with each project.  As designated, represents the agency in meetings with different city agencies, consultants, and contractors involved in the development of energy efficiency projects.  Aid in the preparation of planning and budgeting for the long term capitally funded needs of the City‚„s shelter system.</t>
  </si>
  <si>
    <t>The Department of Buildings Office of Strategic Planning and Policy addresses operational and policy issues with far-reaching impact on DOB and the Department‚„s mission. As part of that work, Strategic Planning staff develop strategies to assess, analyze, and mitigate risks to DOB, the building industry, and the general public that threaten or stem from the over 1 million buildings the Department inspects, the Department‚„s more than 1200 employees, and the industry entities with which the Department interacts. Risk analysis and mitigation strategies focus on issue areas that include internal and external corruption and misconduct, construction safety and regulation, and existing building stability risks.  The Director, Risk Analysis shall:	Develop, test and deploy quantifiable theories of risk to be transmitted to the Risk Management Officer for mitigation 	Create risk profiles and assessment tools to be applied by the Risk Management Officer 	Conduct in-depth research on best practices in risk assessment and risk management 	Develop strategies to assess, measure, and analyze risk to DOB, the building industry, and the general public with regard to o	Industry, public, and DOB staff conduct o	Construction safety and regulation o	Existing building stability and infrastructure 	In collaboration with the Chief Analytics Officer, develop uniform risk reporting methods to effectively highlight areas of high risk to stakeholders within and outside DOB	Provide support, education and training to staff to build risk awareness.</t>
  </si>
  <si>
    <t>The Kings County District Attorney‚„s Office, located in the Metrotech area of Brooklyn, New York, is accepting applications for the position of Paralegal in the Frauds Bureau.  The Frauds Bureau investigates and prosecutes all forms of fraud, including embezzlement, mortgage fraud, larceny by false pretenses, and securities fraud.  Units within the bureau include Cyber Crimes, Health Care Fraud, Immigrant Fraud, Labor Fraud, and Real Estate Fraud.      Under general supervision, with latitude for independent initiative and judgment, the selected candidate will perform the following duties:  1. Work with a team of prosecutors, investigators, and support staff to analyze allegations and investigate criminal violations of New York State and local laws to develop evidence sufficient to sustain criminal charges.    2. Draft subpoenas and correspondence, track the subpoenas and follow up with entities that have been subpoenaed.  3. Retrieve information and files from court and liaise with court staff.  4. Assist in grand jury preparation, which includes preparing and tracking evidence, transcribing conversations, and the organization and management of a large volume of subpoenaed materials including telephone records, bank records, and other business records.  5. Analyze records and evidence, prepare charts, spreadsheets, memoranda and graphs both for internal use and for grand juries and trial.</t>
  </si>
  <si>
    <t>Excel Skills</t>
  </si>
  <si>
    <t>Data Analysis</t>
  </si>
  <si>
    <t>Python Skills</t>
  </si>
  <si>
    <t>Tableau Skills</t>
  </si>
  <si>
    <t>SQL Skills</t>
  </si>
  <si>
    <t>AWS Skills</t>
  </si>
  <si>
    <t>Database Management Skills</t>
  </si>
  <si>
    <t>PQ 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</si>
</sst>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16" fillId="33" borderId="0" xfId="0" applyFont="1" applyFill="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191"/>
  <sheetViews>
    <sheetView tabSelected="1" topLeftCell="G4170" workbookViewId="0">
      <selection activeCell="U2" sqref="U2:U4191"/>
    </sheetView>
  </sheetViews>
  <sheetFormatPr defaultRowHeight="14.4" x14ac:dyDescent="0.3"/>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9241</v>
      </c>
      <c r="V1" s="2" t="s">
        <v>9234</v>
      </c>
      <c r="W1" s="2" t="s">
        <v>9235</v>
      </c>
      <c r="X1" s="2" t="s">
        <v>9236</v>
      </c>
      <c r="Y1" s="2" t="s">
        <v>9237</v>
      </c>
      <c r="Z1" s="2" t="s">
        <v>9238</v>
      </c>
      <c r="AA1" s="2" t="s">
        <v>9239</v>
      </c>
      <c r="AB1" s="2" t="s">
        <v>9240</v>
      </c>
      <c r="AC1" t="s">
        <v>19</v>
      </c>
      <c r="AD1" t="s">
        <v>20</v>
      </c>
      <c r="AE1" t="s">
        <v>21</v>
      </c>
      <c r="AF1" t="s">
        <v>22</v>
      </c>
      <c r="AG1" t="s">
        <v>23</v>
      </c>
      <c r="AH1" t="s">
        <v>24</v>
      </c>
    </row>
    <row r="2" spans="1:34" x14ac:dyDescent="0.3">
      <c r="A2">
        <v>172053</v>
      </c>
      <c r="B2" t="s">
        <v>25</v>
      </c>
      <c r="C2" t="s">
        <v>26</v>
      </c>
      <c r="D2">
        <v>1</v>
      </c>
      <c r="E2" t="s">
        <v>27</v>
      </c>
      <c r="F2" t="s">
        <v>28</v>
      </c>
      <c r="G2" t="s">
        <v>29</v>
      </c>
      <c r="H2">
        <v>0</v>
      </c>
      <c r="I2">
        <v>49492</v>
      </c>
      <c r="J2">
        <v>69000</v>
      </c>
      <c r="K2" t="s">
        <v>30</v>
      </c>
      <c r="L2" t="s">
        <v>31</v>
      </c>
      <c r="M2" t="s">
        <v>32</v>
      </c>
      <c r="N2" t="s">
        <v>33</v>
      </c>
      <c r="O2" t="s">
        <v>7052</v>
      </c>
      <c r="P2" t="s">
        <v>34</v>
      </c>
      <c r="Q2" t="s">
        <v>35</v>
      </c>
      <c r="R2" t="s">
        <v>36</v>
      </c>
      <c r="S2" t="s">
        <v>37</v>
      </c>
      <c r="T2" t="str">
        <f>P2&amp;" "&amp;Q2</f>
        <v xml:space="preserve">The preferred candidate should have the following: Professional experience managing or supervising work teams in a large Call Center environment; demonstrated ability to coach,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advanced written and verbal communication skills; strong customer and quality focus; excellent planning and problem solving skills; advanced project management skills; superior organization and facilitation skills; ability to manage multiple tasks simultaneously with tight deadlines; and ability to interface effectively with executive level management. Prior work experience as a Call Center Manager or Call Center Supervisor is strongly preferred.  </v>
      </c>
      <c r="U2">
        <f>D2*W2</f>
        <v>0</v>
      </c>
      <c r="V2" s="3">
        <v>1</v>
      </c>
      <c r="W2" s="3">
        <f>IF(OR(ISNUMBER(SEARCH("data analytics",$T2)), ISNUMBER(SEARCH("data analysis",$T2)), ISNUMBER(SEARCH("analyze data", $T2)),ISNUMBER(SEARCH("business intelligence", $T2)),ISNUMBER(SEARCH("business analysis",$T2))),1,0)</f>
        <v>0</v>
      </c>
      <c r="X2" s="3">
        <v>0</v>
      </c>
      <c r="Y2" s="3">
        <v>0</v>
      </c>
      <c r="Z2" s="3">
        <v>0</v>
      </c>
      <c r="AA2" s="3">
        <v>0</v>
      </c>
      <c r="AB2" s="3">
        <v>0</v>
      </c>
      <c r="AD2" t="s">
        <v>38</v>
      </c>
      <c r="AE2" s="1">
        <v>41933</v>
      </c>
      <c r="AG2" s="1">
        <v>41933</v>
      </c>
      <c r="AH2" s="1">
        <v>42598</v>
      </c>
    </row>
    <row r="3" spans="1:34" x14ac:dyDescent="0.3">
      <c r="A3">
        <v>172546</v>
      </c>
      <c r="B3" t="s">
        <v>39</v>
      </c>
      <c r="C3" t="s">
        <v>40</v>
      </c>
      <c r="D3">
        <v>12</v>
      </c>
      <c r="E3" t="s">
        <v>41</v>
      </c>
      <c r="F3" t="s">
        <v>42</v>
      </c>
      <c r="G3">
        <v>21744</v>
      </c>
      <c r="H3">
        <v>1</v>
      </c>
      <c r="I3">
        <v>56555</v>
      </c>
      <c r="J3">
        <v>68431</v>
      </c>
      <c r="K3" t="s">
        <v>30</v>
      </c>
      <c r="L3" t="s">
        <v>43</v>
      </c>
      <c r="M3" t="s">
        <v>44</v>
      </c>
      <c r="N3" t="s">
        <v>45</v>
      </c>
      <c r="O3" t="s">
        <v>46</v>
      </c>
      <c r="P3" t="s">
        <v>47</v>
      </c>
      <c r="Q3" t="s">
        <v>35</v>
      </c>
      <c r="R3" t="s">
        <v>48</v>
      </c>
      <c r="S3" t="s">
        <v>35</v>
      </c>
      <c r="T3" t="str">
        <f t="shared" ref="T3:T66" si="0">P3&amp;" "&amp;Q3</f>
        <v xml:space="preserve">Observational and analytical skills including the ability to deduce potential impacts of conditions and assess risk. Ability to assess and report on compliance with given provisions or requirements. Excellent written and verbal communication skills and the ability to adequately describe observations in detail. Mobile and desktop computing skills including proficiency in Word and Excel.  </v>
      </c>
      <c r="U3">
        <f t="shared" ref="U3:U66" si="1">D3*W3</f>
        <v>0</v>
      </c>
      <c r="V3" s="3">
        <v>1</v>
      </c>
      <c r="W3" s="3">
        <f t="shared" ref="W3:W66" si="2">IF(OR(ISNUMBER(SEARCH("data analytics",$T3)), ISNUMBER(SEARCH("data analysis",$T3)), ISNUMBER(SEARCH("analyze data", $T3)),ISNUMBER(SEARCH("business intelligence", $T3)),ISNUMBER(SEARCH("business analysis",$T3))),1,0)</f>
        <v>0</v>
      </c>
      <c r="X3" s="3">
        <v>0</v>
      </c>
      <c r="Y3" s="3">
        <v>0</v>
      </c>
      <c r="Z3" s="3">
        <v>0</v>
      </c>
      <c r="AA3" s="3">
        <v>0</v>
      </c>
      <c r="AB3" s="3">
        <v>0</v>
      </c>
      <c r="AD3" t="s">
        <v>38</v>
      </c>
      <c r="AE3" s="1">
        <v>41935</v>
      </c>
      <c r="AG3" s="1">
        <v>42299</v>
      </c>
      <c r="AH3" s="1">
        <v>42598</v>
      </c>
    </row>
    <row r="4" spans="1:34" x14ac:dyDescent="0.3">
      <c r="A4">
        <v>172546</v>
      </c>
      <c r="B4" t="s">
        <v>39</v>
      </c>
      <c r="C4" t="s">
        <v>26</v>
      </c>
      <c r="D4">
        <v>12</v>
      </c>
      <c r="E4" t="s">
        <v>41</v>
      </c>
      <c r="F4" t="s">
        <v>42</v>
      </c>
      <c r="G4">
        <v>21744</v>
      </c>
      <c r="H4">
        <v>1</v>
      </c>
      <c r="I4">
        <v>56555</v>
      </c>
      <c r="J4">
        <v>68431</v>
      </c>
      <c r="K4" t="s">
        <v>30</v>
      </c>
      <c r="L4" t="s">
        <v>43</v>
      </c>
      <c r="M4" t="s">
        <v>44</v>
      </c>
      <c r="N4" t="s">
        <v>45</v>
      </c>
      <c r="O4" t="s">
        <v>46</v>
      </c>
      <c r="P4" t="s">
        <v>47</v>
      </c>
      <c r="Q4" t="s">
        <v>35</v>
      </c>
      <c r="R4" t="s">
        <v>48</v>
      </c>
      <c r="S4" t="s">
        <v>35</v>
      </c>
      <c r="T4" t="str">
        <f t="shared" si="0"/>
        <v xml:space="preserve">Observational and analytical skills including the ability to deduce potential impacts of conditions and assess risk. Ability to assess and report on compliance with given provisions or requirements. Excellent written and verbal communication skills and the ability to adequately describe observations in detail. Mobile and desktop computing skills including proficiency in Word and Excel.  </v>
      </c>
      <c r="U4">
        <f t="shared" si="1"/>
        <v>0</v>
      </c>
      <c r="V4" s="3">
        <v>1</v>
      </c>
      <c r="W4" s="3">
        <f t="shared" si="2"/>
        <v>0</v>
      </c>
      <c r="X4" s="3">
        <v>0</v>
      </c>
      <c r="Y4" s="3">
        <v>0</v>
      </c>
      <c r="Z4" s="3">
        <v>0</v>
      </c>
      <c r="AA4" s="3">
        <v>0</v>
      </c>
      <c r="AB4" s="3">
        <v>0</v>
      </c>
      <c r="AD4" t="s">
        <v>38</v>
      </c>
      <c r="AE4" s="1">
        <v>41935</v>
      </c>
      <c r="AG4" s="1">
        <v>42299</v>
      </c>
      <c r="AH4" s="1">
        <v>42598</v>
      </c>
    </row>
    <row r="5" spans="1:34" x14ac:dyDescent="0.3">
      <c r="A5">
        <v>150760</v>
      </c>
      <c r="B5" t="s">
        <v>49</v>
      </c>
      <c r="C5" t="s">
        <v>26</v>
      </c>
      <c r="D5">
        <v>1</v>
      </c>
      <c r="E5" t="s">
        <v>50</v>
      </c>
      <c r="F5" t="s">
        <v>51</v>
      </c>
      <c r="G5">
        <v>10050</v>
      </c>
      <c r="H5" t="s">
        <v>52</v>
      </c>
      <c r="I5">
        <v>54740</v>
      </c>
      <c r="J5">
        <v>110000</v>
      </c>
      <c r="K5" t="s">
        <v>30</v>
      </c>
      <c r="L5" t="s">
        <v>31</v>
      </c>
      <c r="M5" t="s">
        <v>53</v>
      </c>
      <c r="N5" t="s">
        <v>7066</v>
      </c>
      <c r="O5" t="s">
        <v>54</v>
      </c>
      <c r="P5" t="s">
        <v>7067</v>
      </c>
      <c r="Q5" t="s">
        <v>55</v>
      </c>
      <c r="R5" t="s">
        <v>56</v>
      </c>
      <c r="S5" t="s">
        <v>57</v>
      </c>
      <c r="T5" t="str">
        <f t="shared" si="0"/>
        <v>‚ Full stack developer with WCF, Web API and MVC. Entity Framework. ASP .Net Web forms development is a plus. Web usability and accessibility. Web security, logging and exception handling. Web mobile design and development. Experience in Bootstrap, jQuery, jQuery Mobile, HTML5, CSS3. Strong troubleshooting skills and attention to detail. Experience working with distributed SQL databases and diverse information sources. Experience with prototyping or wire framing tools. Experience using Visual Studio 2012+. In compliance with federal law, all persons hired will be required to verify identity and eligibility to work in the United States and to complete the required employment eligibility verification document form upon hire.</v>
      </c>
      <c r="U5">
        <f t="shared" si="1"/>
        <v>0</v>
      </c>
      <c r="V5" s="3">
        <v>0</v>
      </c>
      <c r="W5" s="3">
        <f t="shared" si="2"/>
        <v>0</v>
      </c>
      <c r="X5" s="3">
        <v>0</v>
      </c>
      <c r="Y5" s="3">
        <v>0</v>
      </c>
      <c r="Z5" s="3">
        <v>1</v>
      </c>
      <c r="AA5" s="3">
        <v>0</v>
      </c>
      <c r="AB5" s="3">
        <v>0</v>
      </c>
      <c r="AD5" t="s">
        <v>58</v>
      </c>
      <c r="AE5" s="1">
        <v>42579</v>
      </c>
      <c r="AF5" s="1">
        <v>42609</v>
      </c>
      <c r="AG5" s="1">
        <v>42579</v>
      </c>
      <c r="AH5" s="1">
        <v>42598</v>
      </c>
    </row>
    <row r="6" spans="1:34" x14ac:dyDescent="0.3">
      <c r="A6">
        <v>150760</v>
      </c>
      <c r="B6" t="s">
        <v>49</v>
      </c>
      <c r="C6" t="s">
        <v>40</v>
      </c>
      <c r="D6">
        <v>1</v>
      </c>
      <c r="E6" t="s">
        <v>50</v>
      </c>
      <c r="F6" t="s">
        <v>51</v>
      </c>
      <c r="G6">
        <v>10050</v>
      </c>
      <c r="H6" t="s">
        <v>52</v>
      </c>
      <c r="I6">
        <v>54740</v>
      </c>
      <c r="J6">
        <v>110000</v>
      </c>
      <c r="K6" t="s">
        <v>30</v>
      </c>
      <c r="L6" t="s">
        <v>31</v>
      </c>
      <c r="M6" t="s">
        <v>53</v>
      </c>
      <c r="N6" t="s">
        <v>7066</v>
      </c>
      <c r="O6" t="s">
        <v>54</v>
      </c>
      <c r="P6" t="s">
        <v>7067</v>
      </c>
      <c r="Q6" t="s">
        <v>55</v>
      </c>
      <c r="R6" t="s">
        <v>56</v>
      </c>
      <c r="S6" t="s">
        <v>57</v>
      </c>
      <c r="T6" t="str">
        <f t="shared" si="0"/>
        <v>‚ Full stack developer with WCF, Web API and MVC. Entity Framework. ASP .Net Web forms development is a plus. Web usability and accessibility. Web security, logging and exception handling. Web mobile design and development. Experience in Bootstrap, jQuery, jQuery Mobile, HTML5, CSS3. Strong troubleshooting skills and attention to detail. Experience working with distributed SQL databases and diverse information sources. Experience with prototyping or wire framing tools. Experience using Visual Studio 2012+. In compliance with federal law, all persons hired will be required to verify identity and eligibility to work in the United States and to complete the required employment eligibility verification document form upon hire.</v>
      </c>
      <c r="U6">
        <f t="shared" si="1"/>
        <v>0</v>
      </c>
      <c r="V6" s="3">
        <v>0</v>
      </c>
      <c r="W6" s="3">
        <f t="shared" si="2"/>
        <v>0</v>
      </c>
      <c r="X6" s="3">
        <v>0</v>
      </c>
      <c r="Y6" s="3">
        <v>0</v>
      </c>
      <c r="Z6" s="3">
        <v>1</v>
      </c>
      <c r="AA6" s="3">
        <v>0</v>
      </c>
      <c r="AB6" s="3">
        <v>0</v>
      </c>
      <c r="AD6" t="s">
        <v>58</v>
      </c>
      <c r="AE6" s="1">
        <v>42579</v>
      </c>
      <c r="AF6" s="1">
        <v>42609</v>
      </c>
      <c r="AG6" s="1">
        <v>42579</v>
      </c>
      <c r="AH6" s="1">
        <v>42598</v>
      </c>
    </row>
    <row r="7" spans="1:34" x14ac:dyDescent="0.3">
      <c r="A7">
        <v>150851</v>
      </c>
      <c r="B7" t="s">
        <v>59</v>
      </c>
      <c r="C7" t="s">
        <v>40</v>
      </c>
      <c r="D7">
        <v>1</v>
      </c>
      <c r="E7" t="s">
        <v>60</v>
      </c>
      <c r="F7" t="s">
        <v>61</v>
      </c>
      <c r="G7">
        <v>22121</v>
      </c>
      <c r="H7">
        <v>0</v>
      </c>
      <c r="I7">
        <v>32824</v>
      </c>
      <c r="J7">
        <v>50355</v>
      </c>
      <c r="K7" t="s">
        <v>30</v>
      </c>
      <c r="L7" t="s">
        <v>62</v>
      </c>
      <c r="M7" t="s">
        <v>63</v>
      </c>
      <c r="N7" t="s">
        <v>7068</v>
      </c>
      <c r="O7" t="s">
        <v>64</v>
      </c>
      <c r="P7" t="s">
        <v>35</v>
      </c>
      <c r="Q7" t="s">
        <v>65</v>
      </c>
      <c r="R7" t="s">
        <v>66</v>
      </c>
      <c r="S7" t="s">
        <v>67</v>
      </c>
      <c r="T7" t="str">
        <f t="shared" si="0"/>
        <v xml:space="preserve">  Appointments are subject to OMB approval. For additional information about DEP, visit www.nyc.gov/dep.</v>
      </c>
      <c r="U7">
        <f t="shared" si="1"/>
        <v>0</v>
      </c>
      <c r="V7" s="3">
        <v>0</v>
      </c>
      <c r="W7" s="3">
        <f t="shared" si="2"/>
        <v>0</v>
      </c>
      <c r="X7" s="3">
        <v>0</v>
      </c>
      <c r="Y7" s="3">
        <v>0</v>
      </c>
      <c r="Z7" s="3">
        <v>0</v>
      </c>
      <c r="AA7" s="3">
        <v>0</v>
      </c>
      <c r="AB7" s="3">
        <v>0</v>
      </c>
      <c r="AD7" t="s">
        <v>38</v>
      </c>
      <c r="AE7" s="1">
        <v>41775</v>
      </c>
      <c r="AG7" s="1">
        <v>41775</v>
      </c>
      <c r="AH7" s="1">
        <v>42598</v>
      </c>
    </row>
    <row r="8" spans="1:34" x14ac:dyDescent="0.3">
      <c r="A8">
        <v>172790</v>
      </c>
      <c r="B8" t="s">
        <v>39</v>
      </c>
      <c r="C8" t="s">
        <v>40</v>
      </c>
      <c r="D8">
        <v>1</v>
      </c>
      <c r="E8" t="s">
        <v>68</v>
      </c>
      <c r="F8" t="s">
        <v>69</v>
      </c>
      <c r="G8">
        <v>95455</v>
      </c>
      <c r="H8" t="s">
        <v>70</v>
      </c>
      <c r="I8">
        <v>88954</v>
      </c>
      <c r="J8">
        <v>160000</v>
      </c>
      <c r="K8" t="s">
        <v>30</v>
      </c>
      <c r="L8" t="s">
        <v>71</v>
      </c>
      <c r="M8" t="s">
        <v>72</v>
      </c>
      <c r="N8" t="s">
        <v>7069</v>
      </c>
      <c r="O8" t="s">
        <v>73</v>
      </c>
      <c r="P8" t="s">
        <v>74</v>
      </c>
      <c r="Q8" t="s">
        <v>75</v>
      </c>
      <c r="R8" t="s">
        <v>76</v>
      </c>
      <c r="S8" t="s">
        <v>35</v>
      </c>
      <c r="T8" t="str">
        <f t="shared" si="0"/>
        <v>Familiarity with Citywide programs such as CHRMS, NYCAPS, CITYTIME, PMS and FMS.  At least 5 years working for the City of New York in an executive capacity.  Previous organizational, planning, budget development and operations management experience.  Demonstrated experience in managing experience.  Demonstrated experience in managing multiple divisions.  Strong working knowledge of Federal, State and City regulations with regard to work practices, and mandated Fiscal compliance regulations.  Excellent communication and conflict management resolution skills necessary; prefer Project Management training/experience. SPECIAL NOTE  1. SELECTED CANDIDATES WILL BE REQUIRED TO PROVIDE A DNA SAMPLE BY SWABBING.</v>
      </c>
      <c r="U8">
        <f t="shared" si="1"/>
        <v>0</v>
      </c>
      <c r="V8" s="3">
        <v>0</v>
      </c>
      <c r="W8" s="3">
        <f t="shared" si="2"/>
        <v>0</v>
      </c>
      <c r="X8" s="3">
        <v>0</v>
      </c>
      <c r="Y8" s="3">
        <v>0</v>
      </c>
      <c r="Z8" s="3">
        <v>0</v>
      </c>
      <c r="AA8" s="3">
        <v>0</v>
      </c>
      <c r="AB8" s="3">
        <v>0</v>
      </c>
      <c r="AD8" t="s">
        <v>38</v>
      </c>
      <c r="AE8" s="1">
        <v>41939</v>
      </c>
      <c r="AG8" s="1">
        <v>41939</v>
      </c>
      <c r="AH8" s="1">
        <v>42598</v>
      </c>
    </row>
    <row r="9" spans="1:34" x14ac:dyDescent="0.3">
      <c r="A9">
        <v>172790</v>
      </c>
      <c r="B9" t="s">
        <v>39</v>
      </c>
      <c r="C9" t="s">
        <v>26</v>
      </c>
      <c r="D9">
        <v>1</v>
      </c>
      <c r="E9" t="s">
        <v>68</v>
      </c>
      <c r="F9" t="s">
        <v>69</v>
      </c>
      <c r="G9">
        <v>95455</v>
      </c>
      <c r="H9" t="s">
        <v>70</v>
      </c>
      <c r="I9">
        <v>88954</v>
      </c>
      <c r="J9">
        <v>160000</v>
      </c>
      <c r="K9" t="s">
        <v>30</v>
      </c>
      <c r="L9" t="s">
        <v>71</v>
      </c>
      <c r="M9" t="s">
        <v>72</v>
      </c>
      <c r="N9" t="s">
        <v>7069</v>
      </c>
      <c r="O9" t="s">
        <v>73</v>
      </c>
      <c r="P9" t="s">
        <v>74</v>
      </c>
      <c r="Q9" t="s">
        <v>75</v>
      </c>
      <c r="R9" t="s">
        <v>76</v>
      </c>
      <c r="S9" t="s">
        <v>35</v>
      </c>
      <c r="T9" t="str">
        <f t="shared" si="0"/>
        <v>Familiarity with Citywide programs such as CHRMS, NYCAPS, CITYTIME, PMS and FMS.  At least 5 years working for the City of New York in an executive capacity.  Previous organizational, planning, budget development and operations management experience.  Demonstrated experience in managing experience.  Demonstrated experience in managing multiple divisions.  Strong working knowledge of Federal, State and City regulations with regard to work practices, and mandated Fiscal compliance regulations.  Excellent communication and conflict management resolution skills necessary; prefer Project Management training/experience. SPECIAL NOTE  1. SELECTED CANDIDATES WILL BE REQUIRED TO PROVIDE A DNA SAMPLE BY SWABBING.</v>
      </c>
      <c r="U9">
        <f t="shared" si="1"/>
        <v>0</v>
      </c>
      <c r="V9" s="3">
        <v>0</v>
      </c>
      <c r="W9" s="3">
        <f t="shared" si="2"/>
        <v>0</v>
      </c>
      <c r="X9" s="3">
        <v>0</v>
      </c>
      <c r="Y9" s="3">
        <v>0</v>
      </c>
      <c r="Z9" s="3">
        <v>0</v>
      </c>
      <c r="AA9" s="3">
        <v>0</v>
      </c>
      <c r="AB9" s="3">
        <v>0</v>
      </c>
      <c r="AD9" t="s">
        <v>38</v>
      </c>
      <c r="AE9" s="1">
        <v>41939</v>
      </c>
      <c r="AG9" s="1">
        <v>41939</v>
      </c>
      <c r="AH9" s="1">
        <v>42598</v>
      </c>
    </row>
    <row r="10" spans="1:34" x14ac:dyDescent="0.3">
      <c r="A10">
        <v>172874</v>
      </c>
      <c r="B10" t="s">
        <v>39</v>
      </c>
      <c r="C10" t="s">
        <v>26</v>
      </c>
      <c r="D10">
        <v>4</v>
      </c>
      <c r="E10" t="s">
        <v>77</v>
      </c>
      <c r="F10" t="s">
        <v>42</v>
      </c>
      <c r="G10">
        <v>21744</v>
      </c>
      <c r="H10">
        <v>1</v>
      </c>
      <c r="I10">
        <v>56555</v>
      </c>
      <c r="J10">
        <v>68431</v>
      </c>
      <c r="K10" t="s">
        <v>30</v>
      </c>
      <c r="L10" t="s">
        <v>78</v>
      </c>
      <c r="M10" t="s">
        <v>79</v>
      </c>
      <c r="N10" t="s">
        <v>80</v>
      </c>
      <c r="O10" t="s">
        <v>46</v>
      </c>
      <c r="P10" t="s">
        <v>81</v>
      </c>
      <c r="Q10" t="s">
        <v>35</v>
      </c>
      <c r="R10" t="s">
        <v>82</v>
      </c>
      <c r="S10" t="s">
        <v>35</v>
      </c>
      <c r="T10" t="str">
        <f t="shared" si="0"/>
        <v xml:space="preserve">The bureau prefers candidates with a background in Environmental Sciences, engineering plan and specification review; drinking and/or wastewater facility plan design; or general civil, or chemical engineering. The preferred candidate would also have experience in digital information system (GIS) analysis.  </v>
      </c>
      <c r="U10">
        <f t="shared" si="1"/>
        <v>0</v>
      </c>
      <c r="V10" s="3">
        <v>0</v>
      </c>
      <c r="W10" s="3">
        <f t="shared" si="2"/>
        <v>0</v>
      </c>
      <c r="X10" s="3">
        <v>0</v>
      </c>
      <c r="Y10" s="3">
        <v>0</v>
      </c>
      <c r="Z10" s="3">
        <v>0</v>
      </c>
      <c r="AA10" s="3">
        <v>0</v>
      </c>
      <c r="AB10" s="3">
        <v>0</v>
      </c>
      <c r="AD10" t="s">
        <v>38</v>
      </c>
      <c r="AE10" s="1">
        <v>41940</v>
      </c>
      <c r="AG10" s="1">
        <v>41940</v>
      </c>
      <c r="AH10" s="1">
        <v>42598</v>
      </c>
    </row>
    <row r="11" spans="1:34" x14ac:dyDescent="0.3">
      <c r="A11">
        <v>156256</v>
      </c>
      <c r="B11" t="s">
        <v>59</v>
      </c>
      <c r="C11" t="s">
        <v>40</v>
      </c>
      <c r="D11">
        <v>1</v>
      </c>
      <c r="E11" t="s">
        <v>83</v>
      </c>
      <c r="F11" t="s">
        <v>84</v>
      </c>
      <c r="G11">
        <v>34172</v>
      </c>
      <c r="H11">
        <v>1</v>
      </c>
      <c r="I11">
        <v>38058</v>
      </c>
      <c r="J11">
        <v>53999</v>
      </c>
      <c r="K11" t="s">
        <v>30</v>
      </c>
      <c r="L11" t="s">
        <v>62</v>
      </c>
      <c r="M11" t="s">
        <v>85</v>
      </c>
      <c r="N11" t="s">
        <v>86</v>
      </c>
      <c r="P11" t="s">
        <v>7070</v>
      </c>
      <c r="Q11" t="s">
        <v>35</v>
      </c>
      <c r="R11" t="s">
        <v>87</v>
      </c>
      <c r="S11" t="s">
        <v>88</v>
      </c>
      <c r="T11" t="str">
        <f t="shared" si="0"/>
        <v xml:space="preserve">A Commercial Driver‚„s License valid in the State of New York  </v>
      </c>
      <c r="U11">
        <f t="shared" si="1"/>
        <v>0</v>
      </c>
      <c r="V11" s="3">
        <v>0</v>
      </c>
      <c r="W11" s="3">
        <f t="shared" si="2"/>
        <v>0</v>
      </c>
      <c r="X11" s="3">
        <v>0</v>
      </c>
      <c r="Y11" s="3">
        <v>0</v>
      </c>
      <c r="Z11" s="3">
        <v>0</v>
      </c>
      <c r="AA11" s="3">
        <v>0</v>
      </c>
      <c r="AB11" s="3">
        <v>0</v>
      </c>
      <c r="AD11" t="s">
        <v>38</v>
      </c>
      <c r="AE11" s="1">
        <v>41841</v>
      </c>
      <c r="AG11" s="1">
        <v>41841</v>
      </c>
      <c r="AH11" s="1">
        <v>42598</v>
      </c>
    </row>
    <row r="12" spans="1:34" x14ac:dyDescent="0.3">
      <c r="A12">
        <v>172874</v>
      </c>
      <c r="B12" t="s">
        <v>39</v>
      </c>
      <c r="C12" t="s">
        <v>40</v>
      </c>
      <c r="D12">
        <v>4</v>
      </c>
      <c r="E12" t="s">
        <v>77</v>
      </c>
      <c r="F12" t="s">
        <v>42</v>
      </c>
      <c r="G12">
        <v>21744</v>
      </c>
      <c r="H12">
        <v>1</v>
      </c>
      <c r="I12">
        <v>56555</v>
      </c>
      <c r="J12">
        <v>68431</v>
      </c>
      <c r="K12" t="s">
        <v>30</v>
      </c>
      <c r="L12" t="s">
        <v>78</v>
      </c>
      <c r="M12" t="s">
        <v>79</v>
      </c>
      <c r="N12" t="s">
        <v>80</v>
      </c>
      <c r="O12" t="s">
        <v>46</v>
      </c>
      <c r="P12" t="s">
        <v>81</v>
      </c>
      <c r="Q12" t="s">
        <v>35</v>
      </c>
      <c r="R12" t="s">
        <v>82</v>
      </c>
      <c r="S12" t="s">
        <v>35</v>
      </c>
      <c r="T12" t="str">
        <f t="shared" si="0"/>
        <v xml:space="preserve">The bureau prefers candidates with a background in Environmental Sciences, engineering plan and specification review; drinking and/or wastewater facility plan design; or general civil, or chemical engineering. The preferred candidate would also have experience in digital information system (GIS) analysis.  </v>
      </c>
      <c r="U12">
        <f t="shared" si="1"/>
        <v>0</v>
      </c>
      <c r="V12" s="3">
        <v>0</v>
      </c>
      <c r="W12" s="3">
        <f t="shared" si="2"/>
        <v>0</v>
      </c>
      <c r="X12" s="3">
        <v>0</v>
      </c>
      <c r="Y12" s="3">
        <v>0</v>
      </c>
      <c r="Z12" s="3">
        <v>0</v>
      </c>
      <c r="AA12" s="3">
        <v>0</v>
      </c>
      <c r="AB12" s="3">
        <v>0</v>
      </c>
      <c r="AD12" t="s">
        <v>38</v>
      </c>
      <c r="AE12" s="1">
        <v>41940</v>
      </c>
      <c r="AG12" s="1">
        <v>41940</v>
      </c>
      <c r="AH12" s="1">
        <v>42598</v>
      </c>
    </row>
    <row r="13" spans="1:34" x14ac:dyDescent="0.3">
      <c r="A13">
        <v>150851</v>
      </c>
      <c r="B13" t="s">
        <v>59</v>
      </c>
      <c r="C13" t="s">
        <v>26</v>
      </c>
      <c r="D13">
        <v>1</v>
      </c>
      <c r="E13" t="s">
        <v>60</v>
      </c>
      <c r="F13" t="s">
        <v>61</v>
      </c>
      <c r="G13">
        <v>22121</v>
      </c>
      <c r="H13">
        <v>0</v>
      </c>
      <c r="I13">
        <v>32824</v>
      </c>
      <c r="J13">
        <v>50355</v>
      </c>
      <c r="K13" t="s">
        <v>30</v>
      </c>
      <c r="L13" t="s">
        <v>62</v>
      </c>
      <c r="M13" t="s">
        <v>63</v>
      </c>
      <c r="N13" t="s">
        <v>7068</v>
      </c>
      <c r="O13" t="s">
        <v>64</v>
      </c>
      <c r="P13" t="s">
        <v>35</v>
      </c>
      <c r="Q13" t="s">
        <v>65</v>
      </c>
      <c r="R13" t="s">
        <v>66</v>
      </c>
      <c r="S13" t="s">
        <v>67</v>
      </c>
      <c r="T13" t="str">
        <f t="shared" si="0"/>
        <v xml:space="preserve">  Appointments are subject to OMB approval. For additional information about DEP, visit www.nyc.gov/dep.</v>
      </c>
      <c r="U13">
        <f t="shared" si="1"/>
        <v>0</v>
      </c>
      <c r="V13" s="3">
        <v>0</v>
      </c>
      <c r="W13" s="3">
        <f t="shared" si="2"/>
        <v>0</v>
      </c>
      <c r="X13" s="3">
        <v>0</v>
      </c>
      <c r="Y13" s="3">
        <v>0</v>
      </c>
      <c r="Z13" s="3">
        <v>0</v>
      </c>
      <c r="AA13" s="3">
        <v>0</v>
      </c>
      <c r="AB13" s="3">
        <v>0</v>
      </c>
      <c r="AD13" t="s">
        <v>38</v>
      </c>
      <c r="AE13" s="1">
        <v>41775</v>
      </c>
      <c r="AG13" s="1">
        <v>41775</v>
      </c>
      <c r="AH13" s="1">
        <v>42598</v>
      </c>
    </row>
    <row r="14" spans="1:34" x14ac:dyDescent="0.3">
      <c r="A14">
        <v>151131</v>
      </c>
      <c r="B14" t="s">
        <v>89</v>
      </c>
      <c r="C14" t="s">
        <v>40</v>
      </c>
      <c r="D14">
        <v>1</v>
      </c>
      <c r="E14" t="s">
        <v>90</v>
      </c>
      <c r="F14" t="s">
        <v>91</v>
      </c>
      <c r="G14" t="s">
        <v>92</v>
      </c>
      <c r="H14">
        <v>0</v>
      </c>
      <c r="I14">
        <v>90000</v>
      </c>
      <c r="J14">
        <v>110000</v>
      </c>
      <c r="K14" t="s">
        <v>30</v>
      </c>
      <c r="L14" t="s">
        <v>93</v>
      </c>
      <c r="M14" t="s">
        <v>94</v>
      </c>
      <c r="N14" t="s">
        <v>95</v>
      </c>
      <c r="O14" t="s">
        <v>96</v>
      </c>
      <c r="P14" t="s">
        <v>97</v>
      </c>
      <c r="Q14" t="s">
        <v>98</v>
      </c>
      <c r="R14" t="s">
        <v>99</v>
      </c>
      <c r="S14" t="s">
        <v>35</v>
      </c>
      <c r="T14" t="str">
        <f t="shared" si="0"/>
        <v>1.  Five years of managerial and supervisory experience.  2.  Excellent verbal and written communication skills.   3.  Ability to work collaboratively with others.  4.  Ability to perform detailed work under time-sensitive deadlines. SPECIAL INSTRUCTIONS FOR NYCHA EMPLOYEES:    NYCHA employees applying for promotional, title or level change opportunities must have served a period of one year in their current title and level (if applicable).</v>
      </c>
      <c r="U14">
        <f t="shared" si="1"/>
        <v>0</v>
      </c>
      <c r="V14" s="3">
        <v>0</v>
      </c>
      <c r="W14" s="3">
        <f t="shared" si="2"/>
        <v>0</v>
      </c>
      <c r="X14" s="3">
        <v>0</v>
      </c>
      <c r="Y14" s="3">
        <v>0</v>
      </c>
      <c r="Z14" s="3">
        <v>0</v>
      </c>
      <c r="AA14" s="3">
        <v>0</v>
      </c>
      <c r="AB14" s="3">
        <v>0</v>
      </c>
      <c r="AD14" t="s">
        <v>100</v>
      </c>
      <c r="AE14" s="1">
        <v>41815</v>
      </c>
      <c r="AG14" s="1">
        <v>41827</v>
      </c>
      <c r="AH14" s="1">
        <v>42598</v>
      </c>
    </row>
    <row r="15" spans="1:34" x14ac:dyDescent="0.3">
      <c r="A15">
        <v>151405</v>
      </c>
      <c r="B15" t="s">
        <v>59</v>
      </c>
      <c r="C15" t="s">
        <v>26</v>
      </c>
      <c r="D15">
        <v>4</v>
      </c>
      <c r="E15" t="s">
        <v>101</v>
      </c>
      <c r="F15" t="s">
        <v>102</v>
      </c>
      <c r="G15">
        <v>34201</v>
      </c>
      <c r="H15">
        <v>0</v>
      </c>
      <c r="I15">
        <v>43349</v>
      </c>
      <c r="J15">
        <v>52496</v>
      </c>
      <c r="K15" t="s">
        <v>30</v>
      </c>
      <c r="L15" t="s">
        <v>62</v>
      </c>
      <c r="M15" t="s">
        <v>103</v>
      </c>
      <c r="N15" t="s">
        <v>104</v>
      </c>
      <c r="O15" t="s">
        <v>105</v>
      </c>
      <c r="P15" t="s">
        <v>106</v>
      </c>
      <c r="Q15" t="s">
        <v>65</v>
      </c>
      <c r="R15" t="s">
        <v>107</v>
      </c>
      <c r="S15" t="s">
        <v>67</v>
      </c>
      <c r="T15" t="str">
        <f t="shared" si="0"/>
        <v>Strong verbal and written communication skills are required.  Familiar with soil mechanics, hydraulic analysis, borings, survey, and general environmental engineering design and construction.  Computer skills: Word and Excel required.  CAD and/or GIS are preferred Appointments are subject to OMB approval. For additional information about DEP, visit www.nyc.gov/dep.</v>
      </c>
      <c r="U15">
        <f t="shared" si="1"/>
        <v>0</v>
      </c>
      <c r="V15" s="3">
        <v>1</v>
      </c>
      <c r="W15" s="3">
        <f t="shared" si="2"/>
        <v>0</v>
      </c>
      <c r="X15" s="3">
        <v>0</v>
      </c>
      <c r="Y15" s="3">
        <v>0</v>
      </c>
      <c r="Z15" s="3">
        <v>0</v>
      </c>
      <c r="AA15" s="3">
        <v>0</v>
      </c>
      <c r="AB15" s="3">
        <v>0</v>
      </c>
      <c r="AD15" t="s">
        <v>38</v>
      </c>
      <c r="AE15" s="1">
        <v>41787</v>
      </c>
      <c r="AG15" s="1">
        <v>41788</v>
      </c>
      <c r="AH15" s="1">
        <v>42598</v>
      </c>
    </row>
    <row r="16" spans="1:34" x14ac:dyDescent="0.3">
      <c r="A16">
        <v>152738</v>
      </c>
      <c r="B16" t="s">
        <v>108</v>
      </c>
      <c r="C16" t="s">
        <v>26</v>
      </c>
      <c r="D16">
        <v>1</v>
      </c>
      <c r="E16" t="s">
        <v>109</v>
      </c>
      <c r="F16" t="s">
        <v>110</v>
      </c>
      <c r="G16">
        <v>10251</v>
      </c>
      <c r="H16">
        <v>3</v>
      </c>
      <c r="I16">
        <v>30683</v>
      </c>
      <c r="J16">
        <v>49707</v>
      </c>
      <c r="K16" t="s">
        <v>30</v>
      </c>
      <c r="L16" t="s">
        <v>111</v>
      </c>
      <c r="M16" t="s">
        <v>112</v>
      </c>
      <c r="N16" t="s">
        <v>7071</v>
      </c>
      <c r="O16" t="s">
        <v>113</v>
      </c>
      <c r="P16" t="s">
        <v>114</v>
      </c>
      <c r="Q16" t="s">
        <v>115</v>
      </c>
      <c r="R16" t="s">
        <v>116</v>
      </c>
      <c r="S16" t="s">
        <v>117</v>
      </c>
      <c r="T16" t="str">
        <f t="shared" si="0"/>
        <v>Experience with Law Manager and Microsoft Office Applications. Candidates must be permanent in the Clerical Associate title.</v>
      </c>
      <c r="U16">
        <f t="shared" si="1"/>
        <v>0</v>
      </c>
      <c r="V16" s="3">
        <v>0</v>
      </c>
      <c r="W16" s="3">
        <f t="shared" si="2"/>
        <v>0</v>
      </c>
      <c r="X16" s="3">
        <v>0</v>
      </c>
      <c r="Y16" s="3">
        <v>0</v>
      </c>
      <c r="Z16" s="3">
        <v>0</v>
      </c>
      <c r="AA16" s="3">
        <v>0</v>
      </c>
      <c r="AB16" s="3">
        <v>0</v>
      </c>
      <c r="AD16" t="s">
        <v>38</v>
      </c>
      <c r="AE16" s="1">
        <v>41816</v>
      </c>
      <c r="AG16" s="1">
        <v>41816</v>
      </c>
      <c r="AH16" s="1">
        <v>42598</v>
      </c>
    </row>
    <row r="17" spans="1:34" x14ac:dyDescent="0.3">
      <c r="A17">
        <v>151405</v>
      </c>
      <c r="B17" t="s">
        <v>59</v>
      </c>
      <c r="C17" t="s">
        <v>40</v>
      </c>
      <c r="D17">
        <v>4</v>
      </c>
      <c r="E17" t="s">
        <v>101</v>
      </c>
      <c r="F17" t="s">
        <v>102</v>
      </c>
      <c r="G17">
        <v>34201</v>
      </c>
      <c r="H17">
        <v>0</v>
      </c>
      <c r="I17">
        <v>43349</v>
      </c>
      <c r="J17">
        <v>52496</v>
      </c>
      <c r="K17" t="s">
        <v>30</v>
      </c>
      <c r="L17" t="s">
        <v>62</v>
      </c>
      <c r="M17" t="s">
        <v>103</v>
      </c>
      <c r="N17" t="s">
        <v>104</v>
      </c>
      <c r="O17" t="s">
        <v>105</v>
      </c>
      <c r="P17" t="s">
        <v>106</v>
      </c>
      <c r="Q17" t="s">
        <v>65</v>
      </c>
      <c r="R17" t="s">
        <v>107</v>
      </c>
      <c r="S17" t="s">
        <v>67</v>
      </c>
      <c r="T17" t="str">
        <f t="shared" si="0"/>
        <v>Strong verbal and written communication skills are required.  Familiar with soil mechanics, hydraulic analysis, borings, survey, and general environmental engineering design and construction.  Computer skills: Word and Excel required.  CAD and/or GIS are preferred Appointments are subject to OMB approval. For additional information about DEP, visit www.nyc.gov/dep.</v>
      </c>
      <c r="U17">
        <f t="shared" si="1"/>
        <v>0</v>
      </c>
      <c r="V17" s="3">
        <v>1</v>
      </c>
      <c r="W17" s="3">
        <f t="shared" si="2"/>
        <v>0</v>
      </c>
      <c r="X17" s="3">
        <v>0</v>
      </c>
      <c r="Y17" s="3">
        <v>0</v>
      </c>
      <c r="Z17" s="3">
        <v>0</v>
      </c>
      <c r="AA17" s="3">
        <v>0</v>
      </c>
      <c r="AB17" s="3">
        <v>0</v>
      </c>
      <c r="AD17" t="s">
        <v>38</v>
      </c>
      <c r="AE17" s="1">
        <v>41787</v>
      </c>
      <c r="AG17" s="1">
        <v>41788</v>
      </c>
      <c r="AH17" s="1">
        <v>42598</v>
      </c>
    </row>
    <row r="18" spans="1:34" x14ac:dyDescent="0.3">
      <c r="A18">
        <v>174736</v>
      </c>
      <c r="B18" t="s">
        <v>59</v>
      </c>
      <c r="C18" t="s">
        <v>26</v>
      </c>
      <c r="D18">
        <v>1</v>
      </c>
      <c r="E18" t="s">
        <v>118</v>
      </c>
      <c r="F18" t="s">
        <v>119</v>
      </c>
      <c r="G18">
        <v>22427</v>
      </c>
      <c r="H18">
        <v>2</v>
      </c>
      <c r="I18">
        <v>65822</v>
      </c>
      <c r="J18">
        <v>96470</v>
      </c>
      <c r="K18" t="s">
        <v>30</v>
      </c>
      <c r="L18" t="s">
        <v>62</v>
      </c>
      <c r="M18" t="s">
        <v>63</v>
      </c>
      <c r="N18" t="s">
        <v>7072</v>
      </c>
      <c r="O18" t="s">
        <v>7073</v>
      </c>
      <c r="P18" t="s">
        <v>7074</v>
      </c>
      <c r="Q18" t="s">
        <v>120</v>
      </c>
      <c r="R18" t="s">
        <v>121</v>
      </c>
      <c r="S18" t="s">
        <v>122</v>
      </c>
      <c r="T18" t="str">
        <f t="shared" si="0"/>
        <v>MS in environmental engineering, watershed planning, environmental sciences, natural resources‚„  Experience with AutoCAD and GIS  Strong written and oral communication skills  Unwavering environmental ethic.  LID &amp; ESD experience  New York State Professional Engineering License strongly preferred.  4 to 8 years of full time Civil Engineering design experience.    Experienced in the planning, layout and details of contract drawings, specifications, shop drawing review, field inspections and investigations.   Proficient in Civil 3D as well as AutoCAD, Microsoft Word and Excel applications. For more information about DEP, visit us at: www.nyc.gov/dep  Appointments are subject to OMB approval</v>
      </c>
      <c r="U18">
        <f t="shared" si="1"/>
        <v>0</v>
      </c>
      <c r="V18" s="3">
        <v>1</v>
      </c>
      <c r="W18" s="3">
        <f t="shared" si="2"/>
        <v>0</v>
      </c>
      <c r="X18" s="3">
        <v>0</v>
      </c>
      <c r="Y18" s="3">
        <v>0</v>
      </c>
      <c r="Z18" s="3">
        <v>0</v>
      </c>
      <c r="AA18" s="3">
        <v>0</v>
      </c>
      <c r="AB18" s="3">
        <v>0</v>
      </c>
      <c r="AD18" t="s">
        <v>58</v>
      </c>
      <c r="AE18" s="1">
        <v>41956</v>
      </c>
      <c r="AG18" s="1">
        <v>41956</v>
      </c>
      <c r="AH18" s="1">
        <v>42598</v>
      </c>
    </row>
    <row r="19" spans="1:34" x14ac:dyDescent="0.3">
      <c r="A19">
        <v>174736</v>
      </c>
      <c r="B19" t="s">
        <v>59</v>
      </c>
      <c r="C19" t="s">
        <v>40</v>
      </c>
      <c r="D19">
        <v>1</v>
      </c>
      <c r="E19" t="s">
        <v>118</v>
      </c>
      <c r="F19" t="s">
        <v>119</v>
      </c>
      <c r="G19">
        <v>22427</v>
      </c>
      <c r="H19">
        <v>2</v>
      </c>
      <c r="I19">
        <v>65822</v>
      </c>
      <c r="J19">
        <v>96470</v>
      </c>
      <c r="K19" t="s">
        <v>30</v>
      </c>
      <c r="L19" t="s">
        <v>62</v>
      </c>
      <c r="M19" t="s">
        <v>63</v>
      </c>
      <c r="N19" t="s">
        <v>7072</v>
      </c>
      <c r="O19" t="s">
        <v>7073</v>
      </c>
      <c r="P19" t="s">
        <v>7074</v>
      </c>
      <c r="Q19" t="s">
        <v>120</v>
      </c>
      <c r="R19" t="s">
        <v>121</v>
      </c>
      <c r="S19" t="s">
        <v>122</v>
      </c>
      <c r="T19" t="str">
        <f t="shared" si="0"/>
        <v>MS in environmental engineering, watershed planning, environmental sciences, natural resources‚„  Experience with AutoCAD and GIS  Strong written and oral communication skills  Unwavering environmental ethic.  LID &amp; ESD experience  New York State Professional Engineering License strongly preferred.  4 to 8 years of full time Civil Engineering design experience.    Experienced in the planning, layout and details of contract drawings, specifications, shop drawing review, field inspections and investigations.   Proficient in Civil 3D as well as AutoCAD, Microsoft Word and Excel applications. For more information about DEP, visit us at: www.nyc.gov/dep  Appointments are subject to OMB approval</v>
      </c>
      <c r="U19">
        <f t="shared" si="1"/>
        <v>0</v>
      </c>
      <c r="V19" s="3">
        <v>1</v>
      </c>
      <c r="W19" s="3">
        <f t="shared" si="2"/>
        <v>0</v>
      </c>
      <c r="X19" s="3">
        <v>0</v>
      </c>
      <c r="Y19" s="3">
        <v>0</v>
      </c>
      <c r="Z19" s="3">
        <v>0</v>
      </c>
      <c r="AA19" s="3">
        <v>0</v>
      </c>
      <c r="AB19" s="3">
        <v>0</v>
      </c>
      <c r="AD19" t="s">
        <v>58</v>
      </c>
      <c r="AE19" s="1">
        <v>41956</v>
      </c>
      <c r="AG19" s="1">
        <v>41956</v>
      </c>
      <c r="AH19" s="1">
        <v>42598</v>
      </c>
    </row>
    <row r="20" spans="1:34" x14ac:dyDescent="0.3">
      <c r="A20">
        <v>175362</v>
      </c>
      <c r="B20" t="s">
        <v>39</v>
      </c>
      <c r="C20" t="s">
        <v>26</v>
      </c>
      <c r="D20">
        <v>1</v>
      </c>
      <c r="E20" t="s">
        <v>123</v>
      </c>
      <c r="F20" t="s">
        <v>110</v>
      </c>
      <c r="G20">
        <v>10251</v>
      </c>
      <c r="H20">
        <v>3</v>
      </c>
      <c r="I20">
        <v>32086</v>
      </c>
      <c r="J20">
        <v>51981</v>
      </c>
      <c r="K20" t="s">
        <v>30</v>
      </c>
      <c r="L20" t="s">
        <v>43</v>
      </c>
      <c r="M20" t="s">
        <v>124</v>
      </c>
      <c r="N20" t="s">
        <v>125</v>
      </c>
      <c r="O20" t="s">
        <v>113</v>
      </c>
      <c r="P20" t="s">
        <v>126</v>
      </c>
      <c r="Q20" t="s">
        <v>35</v>
      </c>
      <c r="R20" t="s">
        <v>127</v>
      </c>
      <c r="S20" t="s">
        <v>35</v>
      </c>
      <c r="T20" t="str">
        <f t="shared" si="0"/>
        <v xml:space="preserve">Experience with computerized systems; Knowledge of detailed record keeping systems; ability to work under pressure; excellent oral, written, administrative and interpersonal skills.  </v>
      </c>
      <c r="U20">
        <f t="shared" si="1"/>
        <v>0</v>
      </c>
      <c r="V20" s="3">
        <v>0</v>
      </c>
      <c r="W20" s="3">
        <f t="shared" si="2"/>
        <v>0</v>
      </c>
      <c r="X20" s="3">
        <v>0</v>
      </c>
      <c r="Y20" s="3">
        <v>0</v>
      </c>
      <c r="Z20" s="3">
        <v>0</v>
      </c>
      <c r="AA20" s="3">
        <v>0</v>
      </c>
      <c r="AB20" s="3">
        <v>0</v>
      </c>
      <c r="AD20" t="s">
        <v>38</v>
      </c>
      <c r="AE20" s="1">
        <v>41961</v>
      </c>
      <c r="AG20" s="1">
        <v>41961</v>
      </c>
      <c r="AH20" s="1">
        <v>42598</v>
      </c>
    </row>
    <row r="21" spans="1:34" x14ac:dyDescent="0.3">
      <c r="A21">
        <v>176149</v>
      </c>
      <c r="B21" t="s">
        <v>39</v>
      </c>
      <c r="C21" t="s">
        <v>26</v>
      </c>
      <c r="D21">
        <v>1</v>
      </c>
      <c r="E21" t="s">
        <v>128</v>
      </c>
      <c r="F21" t="s">
        <v>129</v>
      </c>
      <c r="G21">
        <v>21513</v>
      </c>
      <c r="H21">
        <v>1</v>
      </c>
      <c r="I21">
        <v>39345</v>
      </c>
      <c r="J21">
        <v>50167</v>
      </c>
      <c r="K21" t="s">
        <v>30</v>
      </c>
      <c r="L21" t="s">
        <v>130</v>
      </c>
      <c r="M21" t="s">
        <v>131</v>
      </c>
      <c r="N21" t="s">
        <v>7075</v>
      </c>
      <c r="O21" t="s">
        <v>7076</v>
      </c>
      <c r="P21" t="s">
        <v>35</v>
      </c>
      <c r="Q21" t="s">
        <v>132</v>
      </c>
      <c r="R21" t="s">
        <v>133</v>
      </c>
      <c r="S21" t="s">
        <v>35</v>
      </c>
      <c r="T21" t="str">
        <f t="shared" si="0"/>
        <v xml:space="preserve">  **Applicant must possess or be eligible for a New York State Clinical Laboratory Technologist License.    ***Employees must maintain a New York State (NYS) Laboratory Technologist license for the duration of employment.</v>
      </c>
      <c r="U21">
        <f t="shared" si="1"/>
        <v>0</v>
      </c>
      <c r="V21" s="3">
        <v>0</v>
      </c>
      <c r="W21" s="3">
        <f t="shared" si="2"/>
        <v>0</v>
      </c>
      <c r="X21" s="3">
        <v>0</v>
      </c>
      <c r="Y21" s="3">
        <v>0</v>
      </c>
      <c r="Z21" s="3">
        <v>0</v>
      </c>
      <c r="AA21" s="3">
        <v>0</v>
      </c>
      <c r="AB21" s="3">
        <v>0</v>
      </c>
      <c r="AD21" t="s">
        <v>38</v>
      </c>
      <c r="AE21" s="1">
        <v>41963</v>
      </c>
      <c r="AG21" s="1">
        <v>42201</v>
      </c>
      <c r="AH21" s="1">
        <v>42598</v>
      </c>
    </row>
    <row r="22" spans="1:34" x14ac:dyDescent="0.3">
      <c r="A22">
        <v>151650</v>
      </c>
      <c r="B22" t="s">
        <v>89</v>
      </c>
      <c r="C22" t="s">
        <v>26</v>
      </c>
      <c r="D22">
        <v>3</v>
      </c>
      <c r="E22" t="s">
        <v>134</v>
      </c>
      <c r="F22" t="s">
        <v>134</v>
      </c>
      <c r="G22">
        <v>91916</v>
      </c>
      <c r="H22">
        <v>0</v>
      </c>
      <c r="I22">
        <v>61387</v>
      </c>
      <c r="J22">
        <v>61387</v>
      </c>
      <c r="K22" t="s">
        <v>30</v>
      </c>
      <c r="L22" t="s">
        <v>135</v>
      </c>
      <c r="M22" t="s">
        <v>136</v>
      </c>
      <c r="N22" t="s">
        <v>137</v>
      </c>
      <c r="O22" t="s">
        <v>138</v>
      </c>
      <c r="P22" t="s">
        <v>35</v>
      </c>
      <c r="Q22" t="s">
        <v>35</v>
      </c>
      <c r="R22" t="s">
        <v>99</v>
      </c>
      <c r="S22" t="s">
        <v>35</v>
      </c>
      <c r="T22" t="str">
        <f t="shared" si="0"/>
        <v xml:space="preserve">   </v>
      </c>
      <c r="U22">
        <f t="shared" si="1"/>
        <v>0</v>
      </c>
      <c r="V22" s="3">
        <v>0</v>
      </c>
      <c r="W22" s="3">
        <f t="shared" si="2"/>
        <v>0</v>
      </c>
      <c r="X22" s="3">
        <v>0</v>
      </c>
      <c r="Y22" s="3">
        <v>0</v>
      </c>
      <c r="Z22" s="3">
        <v>0</v>
      </c>
      <c r="AA22" s="3">
        <v>0</v>
      </c>
      <c r="AB22" s="3">
        <v>0</v>
      </c>
      <c r="AD22" t="s">
        <v>100</v>
      </c>
      <c r="AE22" s="1">
        <v>41873</v>
      </c>
      <c r="AG22" s="1">
        <v>41891</v>
      </c>
      <c r="AH22" s="1">
        <v>42598</v>
      </c>
    </row>
    <row r="23" spans="1:34" x14ac:dyDescent="0.3">
      <c r="A23">
        <v>151650</v>
      </c>
      <c r="B23" t="s">
        <v>89</v>
      </c>
      <c r="C23" t="s">
        <v>40</v>
      </c>
      <c r="D23">
        <v>3</v>
      </c>
      <c r="E23" t="s">
        <v>134</v>
      </c>
      <c r="F23" t="s">
        <v>134</v>
      </c>
      <c r="G23">
        <v>91916</v>
      </c>
      <c r="H23">
        <v>0</v>
      </c>
      <c r="I23">
        <v>61387</v>
      </c>
      <c r="J23">
        <v>61387</v>
      </c>
      <c r="K23" t="s">
        <v>30</v>
      </c>
      <c r="L23" t="s">
        <v>135</v>
      </c>
      <c r="M23" t="s">
        <v>136</v>
      </c>
      <c r="N23" t="s">
        <v>137</v>
      </c>
      <c r="O23" t="s">
        <v>138</v>
      </c>
      <c r="P23" t="s">
        <v>35</v>
      </c>
      <c r="Q23" t="s">
        <v>35</v>
      </c>
      <c r="R23" t="s">
        <v>99</v>
      </c>
      <c r="S23" t="s">
        <v>35</v>
      </c>
      <c r="T23" t="str">
        <f t="shared" si="0"/>
        <v xml:space="preserve">   </v>
      </c>
      <c r="U23">
        <f t="shared" si="1"/>
        <v>0</v>
      </c>
      <c r="V23" s="3">
        <v>0</v>
      </c>
      <c r="W23" s="3">
        <f t="shared" si="2"/>
        <v>0</v>
      </c>
      <c r="X23" s="3">
        <v>0</v>
      </c>
      <c r="Y23" s="3">
        <v>0</v>
      </c>
      <c r="Z23" s="3">
        <v>0</v>
      </c>
      <c r="AA23" s="3">
        <v>0</v>
      </c>
      <c r="AB23" s="3">
        <v>0</v>
      </c>
      <c r="AD23" t="s">
        <v>100</v>
      </c>
      <c r="AE23" s="1">
        <v>41873</v>
      </c>
      <c r="AG23" s="1">
        <v>41872</v>
      </c>
      <c r="AH23" s="1">
        <v>42598</v>
      </c>
    </row>
    <row r="24" spans="1:34" x14ac:dyDescent="0.3">
      <c r="A24">
        <v>151770</v>
      </c>
      <c r="B24" t="s">
        <v>39</v>
      </c>
      <c r="C24" t="s">
        <v>26</v>
      </c>
      <c r="D24">
        <v>2</v>
      </c>
      <c r="E24" t="s">
        <v>139</v>
      </c>
      <c r="F24" t="s">
        <v>140</v>
      </c>
      <c r="G24">
        <v>53040</v>
      </c>
      <c r="H24">
        <v>1</v>
      </c>
      <c r="I24">
        <v>66</v>
      </c>
      <c r="J24">
        <v>71</v>
      </c>
      <c r="K24" t="s">
        <v>141</v>
      </c>
      <c r="L24" t="s">
        <v>78</v>
      </c>
      <c r="M24" t="s">
        <v>142</v>
      </c>
      <c r="N24" t="s">
        <v>143</v>
      </c>
      <c r="O24" t="s">
        <v>144</v>
      </c>
      <c r="P24" t="s">
        <v>145</v>
      </c>
      <c r="Q24" t="s">
        <v>35</v>
      </c>
      <c r="R24" t="s">
        <v>146</v>
      </c>
      <c r="S24" t="s">
        <v>35</v>
      </c>
      <c r="T24" t="str">
        <f t="shared" si="0"/>
        <v xml:space="preserve">Highly Preferred: NYS board certified Pediatric Physician; Board Certified in Pediatrics or Adolescent Health; effective communication and interpersonal skills; computer skills in Microsoft office, and Internet. Master in Public Health (MPH).   **ALL CANDIDATES MUST POSSESS A VALID NEW YORK STATE LICENSE TO PRACTICE MEDICINE AND THIS LICENCE MUST BE MAINTAINED FOR THE DURATION OF EMPLOYMENT.  </v>
      </c>
      <c r="U24">
        <f t="shared" si="1"/>
        <v>0</v>
      </c>
      <c r="V24" s="3">
        <v>0</v>
      </c>
      <c r="W24" s="3">
        <f t="shared" si="2"/>
        <v>0</v>
      </c>
      <c r="X24" s="3">
        <v>0</v>
      </c>
      <c r="Y24" s="3">
        <v>0</v>
      </c>
      <c r="Z24" s="3">
        <v>0</v>
      </c>
      <c r="AA24" s="3">
        <v>0</v>
      </c>
      <c r="AB24" s="3">
        <v>0</v>
      </c>
      <c r="AD24" t="s">
        <v>58</v>
      </c>
      <c r="AE24" s="1">
        <v>41796</v>
      </c>
      <c r="AG24" s="1">
        <v>41885</v>
      </c>
      <c r="AH24" s="1">
        <v>42598</v>
      </c>
    </row>
    <row r="25" spans="1:34" x14ac:dyDescent="0.3">
      <c r="A25">
        <v>151770</v>
      </c>
      <c r="B25" t="s">
        <v>39</v>
      </c>
      <c r="C25" t="s">
        <v>40</v>
      </c>
      <c r="D25">
        <v>2</v>
      </c>
      <c r="E25" t="s">
        <v>139</v>
      </c>
      <c r="F25" t="s">
        <v>140</v>
      </c>
      <c r="G25">
        <v>53040</v>
      </c>
      <c r="H25">
        <v>1</v>
      </c>
      <c r="I25">
        <v>66</v>
      </c>
      <c r="J25">
        <v>71</v>
      </c>
      <c r="K25" t="s">
        <v>141</v>
      </c>
      <c r="L25" t="s">
        <v>78</v>
      </c>
      <c r="M25" t="s">
        <v>142</v>
      </c>
      <c r="N25" t="s">
        <v>143</v>
      </c>
      <c r="O25" t="s">
        <v>144</v>
      </c>
      <c r="P25" t="s">
        <v>145</v>
      </c>
      <c r="Q25" t="s">
        <v>35</v>
      </c>
      <c r="R25" t="s">
        <v>146</v>
      </c>
      <c r="S25" t="s">
        <v>35</v>
      </c>
      <c r="T25" t="str">
        <f t="shared" si="0"/>
        <v xml:space="preserve">Highly Preferred: NYS board certified Pediatric Physician; Board Certified in Pediatrics or Adolescent Health; effective communication and interpersonal skills; computer skills in Microsoft office, and Internet. Master in Public Health (MPH).   **ALL CANDIDATES MUST POSSESS A VALID NEW YORK STATE LICENSE TO PRACTICE MEDICINE AND THIS LICENCE MUST BE MAINTAINED FOR THE DURATION OF EMPLOYMENT.  </v>
      </c>
      <c r="U25">
        <f t="shared" si="1"/>
        <v>0</v>
      </c>
      <c r="V25" s="3">
        <v>0</v>
      </c>
      <c r="W25" s="3">
        <f t="shared" si="2"/>
        <v>0</v>
      </c>
      <c r="X25" s="3">
        <v>0</v>
      </c>
      <c r="Y25" s="3">
        <v>0</v>
      </c>
      <c r="Z25" s="3">
        <v>0</v>
      </c>
      <c r="AA25" s="3">
        <v>0</v>
      </c>
      <c r="AB25" s="3">
        <v>0</v>
      </c>
      <c r="AD25" t="s">
        <v>58</v>
      </c>
      <c r="AE25" s="1">
        <v>41796</v>
      </c>
      <c r="AG25" s="1">
        <v>41885</v>
      </c>
      <c r="AH25" s="1">
        <v>42598</v>
      </c>
    </row>
    <row r="26" spans="1:34" x14ac:dyDescent="0.3">
      <c r="A26">
        <v>176605</v>
      </c>
      <c r="B26" t="s">
        <v>39</v>
      </c>
      <c r="C26" t="s">
        <v>26</v>
      </c>
      <c r="D26">
        <v>1</v>
      </c>
      <c r="E26" t="s">
        <v>147</v>
      </c>
      <c r="F26" t="s">
        <v>148</v>
      </c>
      <c r="G26">
        <v>12626</v>
      </c>
      <c r="H26">
        <v>2</v>
      </c>
      <c r="I26">
        <v>52670</v>
      </c>
      <c r="J26">
        <v>67459</v>
      </c>
      <c r="K26" t="s">
        <v>30</v>
      </c>
      <c r="L26" t="s">
        <v>78</v>
      </c>
      <c r="M26" t="s">
        <v>149</v>
      </c>
      <c r="N26" t="s">
        <v>150</v>
      </c>
      <c r="O26" t="s">
        <v>7077</v>
      </c>
      <c r="P26" t="s">
        <v>151</v>
      </c>
      <c r="Q26" t="s">
        <v>35</v>
      </c>
      <c r="R26" t="s">
        <v>152</v>
      </c>
      <c r="S26" t="s">
        <v>35</v>
      </c>
      <c r="T26" t="str">
        <f t="shared" si="0"/>
        <v xml:space="preserve">Strong planning, policy development, writing and project management skills are necessary Successful candidate will be analytical, creative, flexible, and able to meet tight deadlines and able to manage several tasks and projects from all stages; good problem solving skills; excellent interpersonal, communication and presentation skills;  Master's degree in public health, public policy, public administration or a related field desirable, knowledge of and experience with public health.  </v>
      </c>
      <c r="U26">
        <f t="shared" si="1"/>
        <v>0</v>
      </c>
      <c r="V26" s="3">
        <v>0</v>
      </c>
      <c r="W26" s="3">
        <f t="shared" si="2"/>
        <v>0</v>
      </c>
      <c r="X26" s="3">
        <v>0</v>
      </c>
      <c r="Y26" s="3">
        <v>0</v>
      </c>
      <c r="Z26" s="3">
        <v>0</v>
      </c>
      <c r="AA26" s="3">
        <v>0</v>
      </c>
      <c r="AB26" s="3">
        <v>0</v>
      </c>
      <c r="AD26" t="s">
        <v>38</v>
      </c>
      <c r="AE26" s="1">
        <v>41968</v>
      </c>
      <c r="AG26" s="1">
        <v>41968</v>
      </c>
      <c r="AH26" s="1">
        <v>42598</v>
      </c>
    </row>
    <row r="27" spans="1:34" x14ac:dyDescent="0.3">
      <c r="A27">
        <v>151937</v>
      </c>
      <c r="B27" t="s">
        <v>89</v>
      </c>
      <c r="C27" t="s">
        <v>26</v>
      </c>
      <c r="D27">
        <v>4</v>
      </c>
      <c r="E27" t="s">
        <v>153</v>
      </c>
      <c r="F27" t="s">
        <v>119</v>
      </c>
      <c r="G27">
        <v>22427</v>
      </c>
      <c r="H27">
        <v>2</v>
      </c>
      <c r="I27">
        <v>62942</v>
      </c>
      <c r="J27">
        <v>92249</v>
      </c>
      <c r="K27" t="s">
        <v>30</v>
      </c>
      <c r="L27" t="s">
        <v>154</v>
      </c>
      <c r="M27" t="s">
        <v>155</v>
      </c>
      <c r="N27" t="s">
        <v>7078</v>
      </c>
      <c r="O27" t="s">
        <v>7073</v>
      </c>
      <c r="P27" t="s">
        <v>156</v>
      </c>
      <c r="Q27" t="s">
        <v>98</v>
      </c>
      <c r="R27" t="s">
        <v>99</v>
      </c>
      <c r="S27" t="s">
        <v>35</v>
      </c>
      <c r="T27" t="str">
        <f t="shared" si="0"/>
        <v>1.  Five (5) plus years managing construction projects with high dollar value and/or administering requirement contracts.   2.  Exceptional leadership abilities.  3.  Excellent written and verbal communication skills. SPECIAL INSTRUCTIONS FOR NYCHA EMPLOYEES:    NYCHA employees applying for promotional, title or level change opportunities must have served a period of one year in their current title and level (if applicable).</v>
      </c>
      <c r="U27">
        <f t="shared" si="1"/>
        <v>0</v>
      </c>
      <c r="V27" s="3">
        <v>0</v>
      </c>
      <c r="W27" s="3">
        <f t="shared" si="2"/>
        <v>0</v>
      </c>
      <c r="X27" s="3">
        <v>0</v>
      </c>
      <c r="Y27" s="3">
        <v>0</v>
      </c>
      <c r="Z27" s="3">
        <v>0</v>
      </c>
      <c r="AA27" s="3">
        <v>0</v>
      </c>
      <c r="AB27" s="3">
        <v>0</v>
      </c>
      <c r="AD27" t="s">
        <v>100</v>
      </c>
      <c r="AE27" s="1">
        <v>41867</v>
      </c>
      <c r="AG27" s="1">
        <v>41927</v>
      </c>
      <c r="AH27" s="1">
        <v>42598</v>
      </c>
    </row>
    <row r="28" spans="1:34" x14ac:dyDescent="0.3">
      <c r="A28">
        <v>151937</v>
      </c>
      <c r="B28" t="s">
        <v>89</v>
      </c>
      <c r="C28" t="s">
        <v>40</v>
      </c>
      <c r="D28">
        <v>4</v>
      </c>
      <c r="E28" t="s">
        <v>153</v>
      </c>
      <c r="F28" t="s">
        <v>119</v>
      </c>
      <c r="G28">
        <v>22427</v>
      </c>
      <c r="H28">
        <v>2</v>
      </c>
      <c r="I28">
        <v>62942</v>
      </c>
      <c r="J28">
        <v>92249</v>
      </c>
      <c r="K28" t="s">
        <v>30</v>
      </c>
      <c r="L28" t="s">
        <v>154</v>
      </c>
      <c r="M28" t="s">
        <v>155</v>
      </c>
      <c r="N28" t="s">
        <v>7078</v>
      </c>
      <c r="O28" t="s">
        <v>7073</v>
      </c>
      <c r="P28" t="s">
        <v>156</v>
      </c>
      <c r="Q28" t="s">
        <v>98</v>
      </c>
      <c r="R28" t="s">
        <v>99</v>
      </c>
      <c r="S28" t="s">
        <v>35</v>
      </c>
      <c r="T28" t="str">
        <f t="shared" si="0"/>
        <v>1.  Five (5) plus years managing construction projects with high dollar value and/or administering requirement contracts.   2.  Exceptional leadership abilities.  3.  Excellent written and verbal communication skills. SPECIAL INSTRUCTIONS FOR NYCHA EMPLOYEES:    NYCHA employees applying for promotional, title or level change opportunities must have served a period of one year in their current title and level (if applicable).</v>
      </c>
      <c r="U28">
        <f t="shared" si="1"/>
        <v>0</v>
      </c>
      <c r="V28" s="3">
        <v>0</v>
      </c>
      <c r="W28" s="3">
        <f t="shared" si="2"/>
        <v>0</v>
      </c>
      <c r="X28" s="3">
        <v>0</v>
      </c>
      <c r="Y28" s="3">
        <v>0</v>
      </c>
      <c r="Z28" s="3">
        <v>0</v>
      </c>
      <c r="AA28" s="3">
        <v>0</v>
      </c>
      <c r="AB28" s="3">
        <v>0</v>
      </c>
      <c r="AD28" t="s">
        <v>100</v>
      </c>
      <c r="AE28" s="1">
        <v>41867</v>
      </c>
      <c r="AG28" s="1">
        <v>41912</v>
      </c>
      <c r="AH28" s="1">
        <v>42598</v>
      </c>
    </row>
    <row r="29" spans="1:34" x14ac:dyDescent="0.3">
      <c r="A29">
        <v>152008</v>
      </c>
      <c r="B29" t="s">
        <v>89</v>
      </c>
      <c r="C29" t="s">
        <v>40</v>
      </c>
      <c r="D29">
        <v>4</v>
      </c>
      <c r="E29" t="s">
        <v>157</v>
      </c>
      <c r="F29" t="s">
        <v>119</v>
      </c>
      <c r="G29">
        <v>22427</v>
      </c>
      <c r="H29">
        <v>2</v>
      </c>
      <c r="I29">
        <v>62942</v>
      </c>
      <c r="J29">
        <v>92249</v>
      </c>
      <c r="K29" t="s">
        <v>30</v>
      </c>
      <c r="L29" t="s">
        <v>158</v>
      </c>
      <c r="M29" t="s">
        <v>94</v>
      </c>
      <c r="N29" t="s">
        <v>7079</v>
      </c>
      <c r="O29" t="s">
        <v>7073</v>
      </c>
      <c r="P29" t="s">
        <v>159</v>
      </c>
      <c r="Q29" t="s">
        <v>160</v>
      </c>
      <c r="R29" t="s">
        <v>99</v>
      </c>
      <c r="S29" t="s">
        <v>35</v>
      </c>
      <c r="T29" t="str">
        <f t="shared" si="0"/>
        <v>1.  Strong knowledge of Primavera or similar scheduling systems. 2. Certification in project scheduling.  3.  Capital Planning experience. 4.  Excellent verbal and written communication skills.  5.  Ability to work collaboratively with a team. 6.  Ability to perform detailed work under time-sensitive deadlines. SPECIAL INSTRUCTIONS FOR NYCHA EMPLOYEES:  NYCHA employees applying for promotional, title or level change opportunities must have served a period of one year in their current title and level (if applicable).</v>
      </c>
      <c r="U29">
        <f t="shared" si="1"/>
        <v>0</v>
      </c>
      <c r="V29" s="3">
        <v>0</v>
      </c>
      <c r="W29" s="3">
        <f t="shared" si="2"/>
        <v>0</v>
      </c>
      <c r="X29" s="3">
        <v>0</v>
      </c>
      <c r="Y29" s="3">
        <v>0</v>
      </c>
      <c r="Z29" s="3">
        <v>0</v>
      </c>
      <c r="AA29" s="3">
        <v>0</v>
      </c>
      <c r="AB29" s="3">
        <v>0</v>
      </c>
      <c r="AD29" t="s">
        <v>100</v>
      </c>
      <c r="AE29" s="1">
        <v>42398</v>
      </c>
      <c r="AG29" s="1">
        <v>42398</v>
      </c>
      <c r="AH29" s="1">
        <v>42598</v>
      </c>
    </row>
    <row r="30" spans="1:34" x14ac:dyDescent="0.3">
      <c r="A30">
        <v>176149</v>
      </c>
      <c r="B30" t="s">
        <v>39</v>
      </c>
      <c r="C30" t="s">
        <v>40</v>
      </c>
      <c r="D30">
        <v>1</v>
      </c>
      <c r="E30" t="s">
        <v>128</v>
      </c>
      <c r="F30" t="s">
        <v>129</v>
      </c>
      <c r="G30">
        <v>21513</v>
      </c>
      <c r="H30">
        <v>1</v>
      </c>
      <c r="I30">
        <v>39345</v>
      </c>
      <c r="J30">
        <v>50167</v>
      </c>
      <c r="K30" t="s">
        <v>30</v>
      </c>
      <c r="L30" t="s">
        <v>130</v>
      </c>
      <c r="M30" t="s">
        <v>131</v>
      </c>
      <c r="N30" t="s">
        <v>7075</v>
      </c>
      <c r="O30" t="s">
        <v>7076</v>
      </c>
      <c r="P30" t="s">
        <v>35</v>
      </c>
      <c r="Q30" t="s">
        <v>132</v>
      </c>
      <c r="R30" t="s">
        <v>133</v>
      </c>
      <c r="S30" t="s">
        <v>35</v>
      </c>
      <c r="T30" t="str">
        <f t="shared" si="0"/>
        <v xml:space="preserve">  **Applicant must possess or be eligible for a New York State Clinical Laboratory Technologist License.    ***Employees must maintain a New York State (NYS) Laboratory Technologist license for the duration of employment.</v>
      </c>
      <c r="U30">
        <f t="shared" si="1"/>
        <v>0</v>
      </c>
      <c r="V30" s="3">
        <v>0</v>
      </c>
      <c r="W30" s="3">
        <f t="shared" si="2"/>
        <v>0</v>
      </c>
      <c r="X30" s="3">
        <v>0</v>
      </c>
      <c r="Y30" s="3">
        <v>0</v>
      </c>
      <c r="Z30" s="3">
        <v>0</v>
      </c>
      <c r="AA30" s="3">
        <v>0</v>
      </c>
      <c r="AB30" s="3">
        <v>0</v>
      </c>
      <c r="AD30" t="s">
        <v>38</v>
      </c>
      <c r="AE30" s="1">
        <v>41963</v>
      </c>
      <c r="AG30" s="1">
        <v>42201</v>
      </c>
      <c r="AH30" s="1">
        <v>42598</v>
      </c>
    </row>
    <row r="31" spans="1:34" x14ac:dyDescent="0.3">
      <c r="A31">
        <v>176605</v>
      </c>
      <c r="B31" t="s">
        <v>39</v>
      </c>
      <c r="C31" t="s">
        <v>40</v>
      </c>
      <c r="D31">
        <v>1</v>
      </c>
      <c r="E31" t="s">
        <v>147</v>
      </c>
      <c r="F31" t="s">
        <v>148</v>
      </c>
      <c r="G31">
        <v>12626</v>
      </c>
      <c r="H31">
        <v>2</v>
      </c>
      <c r="I31">
        <v>52670</v>
      </c>
      <c r="J31">
        <v>67459</v>
      </c>
      <c r="K31" t="s">
        <v>30</v>
      </c>
      <c r="L31" t="s">
        <v>78</v>
      </c>
      <c r="M31" t="s">
        <v>149</v>
      </c>
      <c r="N31" t="s">
        <v>150</v>
      </c>
      <c r="O31" t="s">
        <v>7077</v>
      </c>
      <c r="P31" t="s">
        <v>151</v>
      </c>
      <c r="Q31" t="s">
        <v>35</v>
      </c>
      <c r="R31" t="s">
        <v>152</v>
      </c>
      <c r="S31" t="s">
        <v>35</v>
      </c>
      <c r="T31" t="str">
        <f t="shared" si="0"/>
        <v xml:space="preserve">Strong planning, policy development, writing and project management skills are necessary Successful candidate will be analytical, creative, flexible, and able to meet tight deadlines and able to manage several tasks and projects from all stages; good problem solving skills; excellent interpersonal, communication and presentation skills;  Master's degree in public health, public policy, public administration or a related field desirable, knowledge of and experience with public health.  </v>
      </c>
      <c r="U31">
        <f t="shared" si="1"/>
        <v>0</v>
      </c>
      <c r="V31" s="3">
        <v>0</v>
      </c>
      <c r="W31" s="3">
        <f t="shared" si="2"/>
        <v>0</v>
      </c>
      <c r="X31" s="3">
        <v>0</v>
      </c>
      <c r="Y31" s="3">
        <v>0</v>
      </c>
      <c r="Z31" s="3">
        <v>0</v>
      </c>
      <c r="AA31" s="3">
        <v>0</v>
      </c>
      <c r="AB31" s="3">
        <v>0</v>
      </c>
      <c r="AD31" t="s">
        <v>38</v>
      </c>
      <c r="AE31" s="1">
        <v>41968</v>
      </c>
      <c r="AG31" s="1">
        <v>41968</v>
      </c>
      <c r="AH31" s="1">
        <v>42598</v>
      </c>
    </row>
    <row r="32" spans="1:34" x14ac:dyDescent="0.3">
      <c r="A32">
        <v>152008</v>
      </c>
      <c r="B32" t="s">
        <v>89</v>
      </c>
      <c r="C32" t="s">
        <v>26</v>
      </c>
      <c r="D32">
        <v>4</v>
      </c>
      <c r="E32" t="s">
        <v>157</v>
      </c>
      <c r="F32" t="s">
        <v>119</v>
      </c>
      <c r="G32">
        <v>22427</v>
      </c>
      <c r="H32">
        <v>2</v>
      </c>
      <c r="I32">
        <v>62942</v>
      </c>
      <c r="J32">
        <v>92249</v>
      </c>
      <c r="K32" t="s">
        <v>30</v>
      </c>
      <c r="L32" t="s">
        <v>158</v>
      </c>
      <c r="M32" t="s">
        <v>94</v>
      </c>
      <c r="N32" t="s">
        <v>7079</v>
      </c>
      <c r="O32" t="s">
        <v>7073</v>
      </c>
      <c r="P32" t="s">
        <v>159</v>
      </c>
      <c r="Q32" t="s">
        <v>160</v>
      </c>
      <c r="R32" t="s">
        <v>99</v>
      </c>
      <c r="S32" t="s">
        <v>35</v>
      </c>
      <c r="T32" t="str">
        <f t="shared" si="0"/>
        <v>1.  Strong knowledge of Primavera or similar scheduling systems. 2. Certification in project scheduling.  3.  Capital Planning experience. 4.  Excellent verbal and written communication skills.  5.  Ability to work collaboratively with a team. 6.  Ability to perform detailed work under time-sensitive deadlines. SPECIAL INSTRUCTIONS FOR NYCHA EMPLOYEES:  NYCHA employees applying for promotional, title or level change opportunities must have served a period of one year in their current title and level (if applicable).</v>
      </c>
      <c r="U32">
        <f t="shared" si="1"/>
        <v>0</v>
      </c>
      <c r="V32" s="3">
        <v>0</v>
      </c>
      <c r="W32" s="3">
        <f t="shared" si="2"/>
        <v>0</v>
      </c>
      <c r="X32" s="3">
        <v>0</v>
      </c>
      <c r="Y32" s="3">
        <v>0</v>
      </c>
      <c r="Z32" s="3">
        <v>0</v>
      </c>
      <c r="AA32" s="3">
        <v>0</v>
      </c>
      <c r="AB32" s="3">
        <v>0</v>
      </c>
      <c r="AD32" t="s">
        <v>100</v>
      </c>
      <c r="AE32" s="1">
        <v>42398</v>
      </c>
      <c r="AG32" s="1">
        <v>42398</v>
      </c>
      <c r="AH32" s="1">
        <v>42598</v>
      </c>
    </row>
    <row r="33" spans="1:34" x14ac:dyDescent="0.3">
      <c r="A33">
        <v>152538</v>
      </c>
      <c r="B33" t="s">
        <v>59</v>
      </c>
      <c r="C33" t="s">
        <v>40</v>
      </c>
      <c r="D33">
        <v>1</v>
      </c>
      <c r="E33" t="s">
        <v>161</v>
      </c>
      <c r="F33" t="s">
        <v>162</v>
      </c>
      <c r="G33">
        <v>95275</v>
      </c>
      <c r="H33" t="s">
        <v>163</v>
      </c>
      <c r="I33">
        <v>89988</v>
      </c>
      <c r="J33">
        <v>203566</v>
      </c>
      <c r="K33" t="s">
        <v>30</v>
      </c>
      <c r="L33" t="s">
        <v>164</v>
      </c>
      <c r="M33" t="s">
        <v>165</v>
      </c>
      <c r="N33" t="s">
        <v>7080</v>
      </c>
      <c r="O33" t="s">
        <v>166</v>
      </c>
      <c r="P33" t="s">
        <v>167</v>
      </c>
      <c r="Q33" t="s">
        <v>35</v>
      </c>
      <c r="R33" t="s">
        <v>168</v>
      </c>
      <c r="S33" t="s">
        <v>35</v>
      </c>
      <c r="T33" t="str">
        <f t="shared" si="0"/>
        <v xml:space="preserve">The Deputy Commissioner position requires excellent communication and client service skills and will be expected to work closely with agency and oversight counterparts.  The selected candidate will have excellent management and leadership skills focused on staff alignment with bureau vision and goals and career development.  The leader of BEDC must be an effective team player, capable of sustaining a culture of excellence in customer service to their internal clients within the other bureaus of DEP.  The ability to facilitate extraordinary and effective external partnerships and collaboration is essential for the leader of BEDC in order to work effectively with some of the largest and most significant construction and related agencies nationally and locally.        Additional skill requirements include: extensive management experience with specific experience managing a large number of engineering and other technical staff, in-depth knowledge of construction management with specific experience in the water/wastewater field, understanding of the design process and requirements for producing quality contract documents, and extensive experience managing consultant services and construction contractors.  </v>
      </c>
      <c r="U33">
        <f t="shared" si="1"/>
        <v>0</v>
      </c>
      <c r="V33" s="3">
        <v>0</v>
      </c>
      <c r="W33" s="3">
        <f t="shared" si="2"/>
        <v>0</v>
      </c>
      <c r="X33" s="3">
        <v>0</v>
      </c>
      <c r="Y33" s="3">
        <v>0</v>
      </c>
      <c r="Z33" s="3">
        <v>0</v>
      </c>
      <c r="AA33" s="3">
        <v>0</v>
      </c>
      <c r="AB33" s="3">
        <v>0</v>
      </c>
      <c r="AD33" t="s">
        <v>38</v>
      </c>
      <c r="AE33" s="1">
        <v>41810</v>
      </c>
      <c r="AG33" s="1">
        <v>41810</v>
      </c>
      <c r="AH33" s="1">
        <v>42598</v>
      </c>
    </row>
    <row r="34" spans="1:34" x14ac:dyDescent="0.3">
      <c r="A34">
        <v>152538</v>
      </c>
      <c r="B34" t="s">
        <v>59</v>
      </c>
      <c r="C34" t="s">
        <v>26</v>
      </c>
      <c r="D34">
        <v>1</v>
      </c>
      <c r="E34" t="s">
        <v>161</v>
      </c>
      <c r="F34" t="s">
        <v>162</v>
      </c>
      <c r="G34">
        <v>95275</v>
      </c>
      <c r="H34" t="s">
        <v>163</v>
      </c>
      <c r="I34">
        <v>89988</v>
      </c>
      <c r="J34">
        <v>203566</v>
      </c>
      <c r="K34" t="s">
        <v>30</v>
      </c>
      <c r="L34" t="s">
        <v>164</v>
      </c>
      <c r="M34" t="s">
        <v>165</v>
      </c>
      <c r="N34" t="s">
        <v>7080</v>
      </c>
      <c r="O34" t="s">
        <v>166</v>
      </c>
      <c r="P34" t="s">
        <v>167</v>
      </c>
      <c r="Q34" t="s">
        <v>35</v>
      </c>
      <c r="R34" t="s">
        <v>168</v>
      </c>
      <c r="S34" t="s">
        <v>35</v>
      </c>
      <c r="T34" t="str">
        <f t="shared" si="0"/>
        <v xml:space="preserve">The Deputy Commissioner position requires excellent communication and client service skills and will be expected to work closely with agency and oversight counterparts.  The selected candidate will have excellent management and leadership skills focused on staff alignment with bureau vision and goals and career development.  The leader of BEDC must be an effective team player, capable of sustaining a culture of excellence in customer service to their internal clients within the other bureaus of DEP.  The ability to facilitate extraordinary and effective external partnerships and collaboration is essential for the leader of BEDC in order to work effectively with some of the largest and most significant construction and related agencies nationally and locally.        Additional skill requirements include: extensive management experience with specific experience managing a large number of engineering and other technical staff, in-depth knowledge of construction management with specific experience in the water/wastewater field, understanding of the design process and requirements for producing quality contract documents, and extensive experience managing consultant services and construction contractors.  </v>
      </c>
      <c r="U34">
        <f t="shared" si="1"/>
        <v>0</v>
      </c>
      <c r="V34" s="3">
        <v>0</v>
      </c>
      <c r="W34" s="3">
        <f t="shared" si="2"/>
        <v>0</v>
      </c>
      <c r="X34" s="3">
        <v>0</v>
      </c>
      <c r="Y34" s="3">
        <v>0</v>
      </c>
      <c r="Z34" s="3">
        <v>0</v>
      </c>
      <c r="AA34" s="3">
        <v>0</v>
      </c>
      <c r="AB34" s="3">
        <v>0</v>
      </c>
      <c r="AD34" t="s">
        <v>38</v>
      </c>
      <c r="AE34" s="1">
        <v>41810</v>
      </c>
      <c r="AG34" s="1">
        <v>41810</v>
      </c>
      <c r="AH34" s="1">
        <v>42598</v>
      </c>
    </row>
    <row r="35" spans="1:34" x14ac:dyDescent="0.3">
      <c r="A35">
        <v>152679</v>
      </c>
      <c r="B35" t="s">
        <v>59</v>
      </c>
      <c r="C35" t="s">
        <v>26</v>
      </c>
      <c r="D35">
        <v>11</v>
      </c>
      <c r="E35" t="s">
        <v>169</v>
      </c>
      <c r="F35" t="s">
        <v>170</v>
      </c>
      <c r="G35">
        <v>91639</v>
      </c>
      <c r="H35">
        <v>0</v>
      </c>
      <c r="I35">
        <v>109850</v>
      </c>
      <c r="J35">
        <v>109850</v>
      </c>
      <c r="K35" t="s">
        <v>30</v>
      </c>
      <c r="L35" t="s">
        <v>164</v>
      </c>
      <c r="M35" t="s">
        <v>171</v>
      </c>
      <c r="N35" t="s">
        <v>172</v>
      </c>
      <c r="O35" t="s">
        <v>173</v>
      </c>
      <c r="P35" t="s">
        <v>35</v>
      </c>
      <c r="Q35" t="s">
        <v>174</v>
      </c>
      <c r="R35" t="s">
        <v>175</v>
      </c>
      <c r="S35" t="s">
        <v>176</v>
      </c>
      <c r="T35" t="str">
        <f t="shared" si="0"/>
        <v xml:space="preserve">  Appointments are subject to OMB approval.    For additional information about DEP, visit www.nyc.gov/dep.</v>
      </c>
      <c r="U35">
        <f t="shared" si="1"/>
        <v>0</v>
      </c>
      <c r="V35" s="3">
        <v>0</v>
      </c>
      <c r="W35" s="3">
        <f t="shared" si="2"/>
        <v>0</v>
      </c>
      <c r="X35" s="3">
        <v>0</v>
      </c>
      <c r="Y35" s="3">
        <v>0</v>
      </c>
      <c r="Z35" s="3">
        <v>0</v>
      </c>
      <c r="AA35" s="3">
        <v>0</v>
      </c>
      <c r="AB35" s="3">
        <v>0</v>
      </c>
      <c r="AD35" t="s">
        <v>38</v>
      </c>
      <c r="AE35" s="1">
        <v>41813</v>
      </c>
      <c r="AG35" s="1">
        <v>41815</v>
      </c>
      <c r="AH35" s="1">
        <v>42598</v>
      </c>
    </row>
    <row r="36" spans="1:34" x14ac:dyDescent="0.3">
      <c r="A36">
        <v>152669</v>
      </c>
      <c r="B36" t="s">
        <v>59</v>
      </c>
      <c r="C36" t="s">
        <v>26</v>
      </c>
      <c r="D36">
        <v>1</v>
      </c>
      <c r="E36" t="s">
        <v>177</v>
      </c>
      <c r="F36" t="s">
        <v>178</v>
      </c>
      <c r="G36">
        <v>6753</v>
      </c>
      <c r="H36">
        <v>0</v>
      </c>
      <c r="I36">
        <v>73034</v>
      </c>
      <c r="J36">
        <v>107985</v>
      </c>
      <c r="K36" t="s">
        <v>30</v>
      </c>
      <c r="L36" t="s">
        <v>179</v>
      </c>
      <c r="M36" t="s">
        <v>180</v>
      </c>
      <c r="N36" t="s">
        <v>181</v>
      </c>
      <c r="O36" t="s">
        <v>182</v>
      </c>
      <c r="P36" t="s">
        <v>183</v>
      </c>
      <c r="Q36" t="s">
        <v>174</v>
      </c>
      <c r="R36" t="s">
        <v>175</v>
      </c>
      <c r="S36" t="s">
        <v>176</v>
      </c>
      <c r="T36" t="str">
        <f t="shared" si="0"/>
        <v>The selected candidate must have a strong background with Marine vessel electronic control and monitoring systems; experience Programmable Logic Controller systems, motor controllers, switchboards and electrical shipboard circuits; and very good communication and organizational skills. Appointments are subject to OMB approval.    For additional information about DEP, visit www.nyc.gov/dep.</v>
      </c>
      <c r="U36">
        <f t="shared" si="1"/>
        <v>0</v>
      </c>
      <c r="V36" s="3">
        <v>0</v>
      </c>
      <c r="W36" s="3">
        <f t="shared" si="2"/>
        <v>0</v>
      </c>
      <c r="X36" s="3">
        <v>0</v>
      </c>
      <c r="Y36" s="3">
        <v>0</v>
      </c>
      <c r="Z36" s="3">
        <v>0</v>
      </c>
      <c r="AA36" s="3">
        <v>0</v>
      </c>
      <c r="AB36" s="3">
        <v>0</v>
      </c>
      <c r="AD36" t="s">
        <v>38</v>
      </c>
      <c r="AE36" s="1">
        <v>41813</v>
      </c>
      <c r="AG36" s="1">
        <v>41816</v>
      </c>
      <c r="AH36" s="1">
        <v>42598</v>
      </c>
    </row>
    <row r="37" spans="1:34" x14ac:dyDescent="0.3">
      <c r="A37">
        <v>152669</v>
      </c>
      <c r="B37" t="s">
        <v>59</v>
      </c>
      <c r="C37" t="s">
        <v>40</v>
      </c>
      <c r="D37">
        <v>1</v>
      </c>
      <c r="E37" t="s">
        <v>177</v>
      </c>
      <c r="F37" t="s">
        <v>178</v>
      </c>
      <c r="G37">
        <v>6753</v>
      </c>
      <c r="H37">
        <v>0</v>
      </c>
      <c r="I37">
        <v>73034</v>
      </c>
      <c r="J37">
        <v>107985</v>
      </c>
      <c r="K37" t="s">
        <v>30</v>
      </c>
      <c r="L37" t="s">
        <v>179</v>
      </c>
      <c r="M37" t="s">
        <v>180</v>
      </c>
      <c r="N37" t="s">
        <v>181</v>
      </c>
      <c r="O37" t="s">
        <v>182</v>
      </c>
      <c r="P37" t="s">
        <v>183</v>
      </c>
      <c r="Q37" t="s">
        <v>174</v>
      </c>
      <c r="R37" t="s">
        <v>175</v>
      </c>
      <c r="S37" t="s">
        <v>176</v>
      </c>
      <c r="T37" t="str">
        <f t="shared" si="0"/>
        <v>The selected candidate must have a strong background with Marine vessel electronic control and monitoring systems; experience Programmable Logic Controller systems, motor controllers, switchboards and electrical shipboard circuits; and very good communication and organizational skills. Appointments are subject to OMB approval.    For additional information about DEP, visit www.nyc.gov/dep.</v>
      </c>
      <c r="U37">
        <f t="shared" si="1"/>
        <v>0</v>
      </c>
      <c r="V37" s="3">
        <v>0</v>
      </c>
      <c r="W37" s="3">
        <f t="shared" si="2"/>
        <v>0</v>
      </c>
      <c r="X37" s="3">
        <v>0</v>
      </c>
      <c r="Y37" s="3">
        <v>0</v>
      </c>
      <c r="Z37" s="3">
        <v>0</v>
      </c>
      <c r="AA37" s="3">
        <v>0</v>
      </c>
      <c r="AB37" s="3">
        <v>0</v>
      </c>
      <c r="AD37" t="s">
        <v>38</v>
      </c>
      <c r="AE37" s="1">
        <v>41813</v>
      </c>
      <c r="AG37" s="1">
        <v>41816</v>
      </c>
      <c r="AH37" s="1">
        <v>42598</v>
      </c>
    </row>
    <row r="38" spans="1:34" x14ac:dyDescent="0.3">
      <c r="A38">
        <v>176888</v>
      </c>
      <c r="B38" t="s">
        <v>184</v>
      </c>
      <c r="C38" t="s">
        <v>26</v>
      </c>
      <c r="D38">
        <v>1</v>
      </c>
      <c r="E38" t="s">
        <v>185</v>
      </c>
      <c r="F38" t="s">
        <v>91</v>
      </c>
      <c r="G38" t="s">
        <v>92</v>
      </c>
      <c r="H38">
        <v>0</v>
      </c>
      <c r="I38">
        <v>85000</v>
      </c>
      <c r="J38">
        <v>110000</v>
      </c>
      <c r="K38" t="s">
        <v>30</v>
      </c>
      <c r="L38" t="s">
        <v>186</v>
      </c>
      <c r="M38" t="s">
        <v>187</v>
      </c>
      <c r="N38" t="s">
        <v>7081</v>
      </c>
      <c r="O38" t="s">
        <v>96</v>
      </c>
      <c r="P38" t="s">
        <v>188</v>
      </c>
      <c r="Q38" t="s">
        <v>7082</v>
      </c>
      <c r="R38" t="s">
        <v>189</v>
      </c>
      <c r="S38" t="s">
        <v>35</v>
      </c>
      <c r="T38" t="str">
        <f t="shared" si="0"/>
        <v>The preferred candidate should possess a graduate degree and experience  in the management of government services operation; strong operational and IT system implementation expertise is a plus.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38">
        <f t="shared" si="1"/>
        <v>0</v>
      </c>
      <c r="V38" s="3">
        <v>0</v>
      </c>
      <c r="W38" s="3">
        <f t="shared" si="2"/>
        <v>0</v>
      </c>
      <c r="X38" s="3">
        <v>0</v>
      </c>
      <c r="Y38" s="3">
        <v>0</v>
      </c>
      <c r="Z38" s="3">
        <v>0</v>
      </c>
      <c r="AA38" s="3">
        <v>0</v>
      </c>
      <c r="AB38" s="3">
        <v>0</v>
      </c>
      <c r="AD38" t="s">
        <v>38</v>
      </c>
      <c r="AE38" s="1">
        <v>42006</v>
      </c>
      <c r="AG38" s="1">
        <v>42024</v>
      </c>
      <c r="AH38" s="1">
        <v>42598</v>
      </c>
    </row>
    <row r="39" spans="1:34" x14ac:dyDescent="0.3">
      <c r="A39">
        <v>176888</v>
      </c>
      <c r="B39" t="s">
        <v>184</v>
      </c>
      <c r="C39" t="s">
        <v>40</v>
      </c>
      <c r="D39">
        <v>1</v>
      </c>
      <c r="E39" t="s">
        <v>185</v>
      </c>
      <c r="F39" t="s">
        <v>91</v>
      </c>
      <c r="G39" t="s">
        <v>92</v>
      </c>
      <c r="H39">
        <v>0</v>
      </c>
      <c r="I39">
        <v>85000</v>
      </c>
      <c r="J39">
        <v>110000</v>
      </c>
      <c r="K39" t="s">
        <v>30</v>
      </c>
      <c r="L39" t="s">
        <v>186</v>
      </c>
      <c r="M39" t="s">
        <v>187</v>
      </c>
      <c r="N39" t="s">
        <v>7081</v>
      </c>
      <c r="O39" t="s">
        <v>96</v>
      </c>
      <c r="P39" t="s">
        <v>188</v>
      </c>
      <c r="Q39" t="s">
        <v>7082</v>
      </c>
      <c r="R39" t="s">
        <v>189</v>
      </c>
      <c r="S39" t="s">
        <v>35</v>
      </c>
      <c r="T39" t="str">
        <f t="shared" si="0"/>
        <v>The preferred candidate should possess a graduate degree and experience  in the management of government services operation; strong operational and IT system implementation expertise is a plus.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39">
        <f t="shared" si="1"/>
        <v>0</v>
      </c>
      <c r="V39" s="3">
        <v>0</v>
      </c>
      <c r="W39" s="3">
        <f t="shared" si="2"/>
        <v>0</v>
      </c>
      <c r="X39" s="3">
        <v>0</v>
      </c>
      <c r="Y39" s="3">
        <v>0</v>
      </c>
      <c r="Z39" s="3">
        <v>0</v>
      </c>
      <c r="AA39" s="3">
        <v>0</v>
      </c>
      <c r="AB39" s="3">
        <v>0</v>
      </c>
      <c r="AD39" t="s">
        <v>38</v>
      </c>
      <c r="AE39" s="1">
        <v>42006</v>
      </c>
      <c r="AG39" s="1">
        <v>42024</v>
      </c>
      <c r="AH39" s="1">
        <v>42598</v>
      </c>
    </row>
    <row r="40" spans="1:34" x14ac:dyDescent="0.3">
      <c r="A40">
        <v>177048</v>
      </c>
      <c r="B40" t="s">
        <v>25</v>
      </c>
      <c r="C40" t="s">
        <v>26</v>
      </c>
      <c r="D40">
        <v>1</v>
      </c>
      <c r="E40" t="s">
        <v>190</v>
      </c>
      <c r="F40" t="s">
        <v>191</v>
      </c>
      <c r="G40">
        <v>13632</v>
      </c>
      <c r="H40">
        <v>3</v>
      </c>
      <c r="I40">
        <v>81290</v>
      </c>
      <c r="J40">
        <v>95896</v>
      </c>
      <c r="K40" t="s">
        <v>30</v>
      </c>
      <c r="L40" t="s">
        <v>192</v>
      </c>
      <c r="M40" t="s">
        <v>193</v>
      </c>
      <c r="N40" t="s">
        <v>194</v>
      </c>
      <c r="O40" t="s">
        <v>7083</v>
      </c>
      <c r="P40" t="s">
        <v>7084</v>
      </c>
      <c r="Q40" t="s">
        <v>35</v>
      </c>
      <c r="R40" t="s">
        <v>195</v>
      </c>
      <c r="S40" t="s">
        <v>196</v>
      </c>
      <c r="T40" t="str">
        <f t="shared" si="0"/>
        <v xml:space="preserve">The preferred candidate should possess the following: A Bachelor‚„s degree in a related IT field; 3+ years experience in a specialized role that includes implementation, support, and maintenance of large scale n-tier web applications; 3+ years hands-on experience with large scale data warehouses and analytics products; 3+ years of Relational and dimensional database experience; 3+ years PL/SQL experience; extremely proficient; 3+ years experience in business intelligence; performance tuning experience; data modeling experience; knowledge of HTML, XML and CSS and scripting; experience with MS SQL reporting; experience utilizing SAP business objects products for reports and administrating business object environment; knowledge of the implications of developing for high-availability clustered environments; experience MS SQL Reporting Services; experience with UNIX shell scripting; strong knowledge of server and application architectures; ability to work in cross functional teams to provide the best solution; strong customer and quality-focus; sound problem resolution, judgment, and decision-making skills; ability to work directly with customers to elicit and document reporting requirements; ability to develop clear and actionable reporting specifications based on these requirements; demonstrated experience working with technical and non-technical staff; outstanding collaboration and team building skills; strong written and verbal communication skills; excellent analytic, organization, presentation and facilitation skills; experience with WebLogic cluster environment; Database experience with MS SQL; experience with MS IIS Web Server and other J2EE application server such as Tomcat, JBOSS, WebSphere; and the ability to handle multiple tasks under tight deadlines.  </v>
      </c>
      <c r="U40">
        <f t="shared" si="1"/>
        <v>1</v>
      </c>
      <c r="V40" s="3">
        <v>0</v>
      </c>
      <c r="W40" s="3">
        <f t="shared" si="2"/>
        <v>1</v>
      </c>
      <c r="X40" s="3">
        <v>0</v>
      </c>
      <c r="Y40" s="3">
        <v>0</v>
      </c>
      <c r="Z40" s="3">
        <v>1</v>
      </c>
      <c r="AA40" s="3">
        <v>0</v>
      </c>
      <c r="AB40" s="3">
        <v>0</v>
      </c>
      <c r="AD40" t="s">
        <v>58</v>
      </c>
      <c r="AE40" s="1">
        <v>41975</v>
      </c>
      <c r="AG40" s="1">
        <v>41975</v>
      </c>
      <c r="AH40" s="1">
        <v>42598</v>
      </c>
    </row>
    <row r="41" spans="1:34" x14ac:dyDescent="0.3">
      <c r="A41">
        <v>177167</v>
      </c>
      <c r="B41" t="s">
        <v>184</v>
      </c>
      <c r="C41" t="s">
        <v>26</v>
      </c>
      <c r="D41">
        <v>4</v>
      </c>
      <c r="E41" t="s">
        <v>197</v>
      </c>
      <c r="F41" t="s">
        <v>198</v>
      </c>
      <c r="G41">
        <v>51587</v>
      </c>
      <c r="H41" t="s">
        <v>52</v>
      </c>
      <c r="I41">
        <v>70000</v>
      </c>
      <c r="J41">
        <v>70000</v>
      </c>
      <c r="K41" t="s">
        <v>30</v>
      </c>
      <c r="L41" t="s">
        <v>186</v>
      </c>
      <c r="M41" t="s">
        <v>199</v>
      </c>
      <c r="N41" t="s">
        <v>7085</v>
      </c>
      <c r="P41" t="s">
        <v>200</v>
      </c>
      <c r="Q41" t="s">
        <v>7086</v>
      </c>
      <c r="R41" t="s">
        <v>201</v>
      </c>
      <c r="S41" t="s">
        <v>35</v>
      </c>
      <c r="T41" t="str">
        <f t="shared" si="0"/>
        <v>The preferred candidate should possess the following: Experience within the Juvenile Justice and related systems, an understanding of the functions and operations of juvenile detention, demonstrated superior judgment, analytical ability, and management ability; experience and ability managing professionals and civil service staff; ability to problem-solve and make decisions in a timely manner; ability to work under pressure and with tight deadlines; strong organizational, written, and oral communications skills; ability to lead and work as part of a team, as well as independently, to achieve the necessary results; the ability to prioritize tasks and undertake several critical projects simultaneously; an understanding of the functions and operations of juvenile detention. Minimum Qual Requirements 1.	A baccalaureate degree from an accredited college, and four years of full-time satisfactory professional experience in group, community educational or institutional work involving juveniles; or at least eighteen months of which must have been in an administrative, managerial or executive capacity or supervising personnel performing group, community, educational or institutional work involving juveniles.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1">
        <f t="shared" si="1"/>
        <v>0</v>
      </c>
      <c r="V41" s="3">
        <v>0</v>
      </c>
      <c r="W41" s="3">
        <f t="shared" si="2"/>
        <v>0</v>
      </c>
      <c r="X41" s="3">
        <v>0</v>
      </c>
      <c r="Y41" s="3">
        <v>0</v>
      </c>
      <c r="Z41" s="3">
        <v>0</v>
      </c>
      <c r="AA41" s="3">
        <v>0</v>
      </c>
      <c r="AB41" s="3">
        <v>0</v>
      </c>
      <c r="AD41" t="s">
        <v>202</v>
      </c>
      <c r="AE41" s="1">
        <v>42439</v>
      </c>
      <c r="AG41" s="1">
        <v>42439</v>
      </c>
      <c r="AH41" s="1">
        <v>42598</v>
      </c>
    </row>
    <row r="42" spans="1:34" x14ac:dyDescent="0.3">
      <c r="A42">
        <v>177167</v>
      </c>
      <c r="B42" t="s">
        <v>184</v>
      </c>
      <c r="C42" t="s">
        <v>40</v>
      </c>
      <c r="D42">
        <v>4</v>
      </c>
      <c r="E42" t="s">
        <v>197</v>
      </c>
      <c r="F42" t="s">
        <v>198</v>
      </c>
      <c r="G42">
        <v>51587</v>
      </c>
      <c r="H42" t="s">
        <v>52</v>
      </c>
      <c r="I42">
        <v>70000</v>
      </c>
      <c r="J42">
        <v>70000</v>
      </c>
      <c r="K42" t="s">
        <v>30</v>
      </c>
      <c r="L42" t="s">
        <v>186</v>
      </c>
      <c r="M42" t="s">
        <v>199</v>
      </c>
      <c r="N42" t="s">
        <v>7085</v>
      </c>
      <c r="P42" t="s">
        <v>200</v>
      </c>
      <c r="Q42" t="s">
        <v>7086</v>
      </c>
      <c r="R42" t="s">
        <v>201</v>
      </c>
      <c r="S42" t="s">
        <v>35</v>
      </c>
      <c r="T42" t="str">
        <f t="shared" si="0"/>
        <v>The preferred candidate should possess the following: Experience within the Juvenile Justice and related systems, an understanding of the functions and operations of juvenile detention, demonstrated superior judgment, analytical ability, and management ability; experience and ability managing professionals and civil service staff; ability to problem-solve and make decisions in a timely manner; ability to work under pressure and with tight deadlines; strong organizational, written, and oral communications skills; ability to lead and work as part of a team, as well as independently, to achieve the necessary results; the ability to prioritize tasks and undertake several critical projects simultaneously; an understanding of the functions and operations of juvenile detention. Minimum Qual Requirements 1.	A baccalaureate degree from an accredited college, and four years of full-time satisfactory professional experience in group, community educational or institutional work involving juveniles; or at least eighteen months of which must have been in an administrative, managerial or executive capacity or supervising personnel performing group, community, educational or institutional work involving juveniles.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2">
        <f t="shared" si="1"/>
        <v>0</v>
      </c>
      <c r="V42" s="3">
        <v>0</v>
      </c>
      <c r="W42" s="3">
        <f t="shared" si="2"/>
        <v>0</v>
      </c>
      <c r="X42" s="3">
        <v>0</v>
      </c>
      <c r="Y42" s="3">
        <v>0</v>
      </c>
      <c r="Z42" s="3">
        <v>0</v>
      </c>
      <c r="AA42" s="3">
        <v>0</v>
      </c>
      <c r="AB42" s="3">
        <v>0</v>
      </c>
      <c r="AD42" t="s">
        <v>202</v>
      </c>
      <c r="AE42" s="1">
        <v>42439</v>
      </c>
      <c r="AG42" s="1">
        <v>42439</v>
      </c>
      <c r="AH42" s="1">
        <v>42598</v>
      </c>
    </row>
    <row r="43" spans="1:34" x14ac:dyDescent="0.3">
      <c r="A43">
        <v>152673</v>
      </c>
      <c r="B43" t="s">
        <v>59</v>
      </c>
      <c r="C43" t="s">
        <v>26</v>
      </c>
      <c r="D43">
        <v>1</v>
      </c>
      <c r="E43" t="s">
        <v>203</v>
      </c>
      <c r="F43" t="s">
        <v>91</v>
      </c>
      <c r="G43" t="s">
        <v>92</v>
      </c>
      <c r="H43">
        <v>0</v>
      </c>
      <c r="I43">
        <v>54740</v>
      </c>
      <c r="J43">
        <v>146276</v>
      </c>
      <c r="K43" t="s">
        <v>30</v>
      </c>
      <c r="L43" t="s">
        <v>204</v>
      </c>
      <c r="M43" t="s">
        <v>205</v>
      </c>
      <c r="N43" t="s">
        <v>6659</v>
      </c>
      <c r="O43" t="s">
        <v>96</v>
      </c>
      <c r="P43" t="s">
        <v>7087</v>
      </c>
      <c r="Q43" t="s">
        <v>206</v>
      </c>
      <c r="R43" t="s">
        <v>207</v>
      </c>
      <c r="S43" t="s">
        <v>35</v>
      </c>
      <c r="T43" t="str">
        <f t="shared" si="0"/>
        <v>‚	Minimum of 6-10 years of program management or community coordination experience 	Bachelor‚„s degree in management, government, or public policy preferred  	Experience working with client management or other tracking software 	Excellent communication, organizational, and managerial skills 	Long standing knowledge of the region he or she will be managing 	Disaster recovery and/or construction experience is preferred **This is a long-term temporary grant funded position with an estimated duration of up to 18 months.**</v>
      </c>
      <c r="U43">
        <f t="shared" si="1"/>
        <v>0</v>
      </c>
      <c r="V43" s="3">
        <v>0</v>
      </c>
      <c r="W43" s="3">
        <f t="shared" si="2"/>
        <v>0</v>
      </c>
      <c r="X43" s="3">
        <v>0</v>
      </c>
      <c r="Y43" s="3">
        <v>0</v>
      </c>
      <c r="Z43" s="3">
        <v>0</v>
      </c>
      <c r="AA43" s="3">
        <v>0</v>
      </c>
      <c r="AB43" s="3">
        <v>0</v>
      </c>
      <c r="AD43" t="s">
        <v>38</v>
      </c>
      <c r="AE43" s="1">
        <v>41813</v>
      </c>
      <c r="AG43" s="1">
        <v>41835</v>
      </c>
      <c r="AH43" s="1">
        <v>42598</v>
      </c>
    </row>
    <row r="44" spans="1:34" x14ac:dyDescent="0.3">
      <c r="A44">
        <v>152673</v>
      </c>
      <c r="B44" t="s">
        <v>59</v>
      </c>
      <c r="C44" t="s">
        <v>40</v>
      </c>
      <c r="D44">
        <v>1</v>
      </c>
      <c r="E44" t="s">
        <v>203</v>
      </c>
      <c r="F44" t="s">
        <v>91</v>
      </c>
      <c r="G44" t="s">
        <v>92</v>
      </c>
      <c r="H44">
        <v>0</v>
      </c>
      <c r="I44">
        <v>54740</v>
      </c>
      <c r="J44">
        <v>146276</v>
      </c>
      <c r="K44" t="s">
        <v>30</v>
      </c>
      <c r="L44" t="s">
        <v>204</v>
      </c>
      <c r="M44" t="s">
        <v>205</v>
      </c>
      <c r="N44" t="s">
        <v>6659</v>
      </c>
      <c r="O44" t="s">
        <v>96</v>
      </c>
      <c r="P44" t="s">
        <v>7087</v>
      </c>
      <c r="Q44" t="s">
        <v>206</v>
      </c>
      <c r="R44" t="s">
        <v>207</v>
      </c>
      <c r="S44" t="s">
        <v>35</v>
      </c>
      <c r="T44" t="str">
        <f t="shared" si="0"/>
        <v>‚	Minimum of 6-10 years of program management or community coordination experience 	Bachelor‚„s degree in management, government, or public policy preferred  	Experience working with client management or other tracking software 	Excellent communication, organizational, and managerial skills 	Long standing knowledge of the region he or she will be managing 	Disaster recovery and/or construction experience is preferred **This is a long-term temporary grant funded position with an estimated duration of up to 18 months.**</v>
      </c>
      <c r="U44">
        <f t="shared" si="1"/>
        <v>0</v>
      </c>
      <c r="V44" s="3">
        <v>0</v>
      </c>
      <c r="W44" s="3">
        <f t="shared" si="2"/>
        <v>0</v>
      </c>
      <c r="X44" s="3">
        <v>0</v>
      </c>
      <c r="Y44" s="3">
        <v>0</v>
      </c>
      <c r="Z44" s="3">
        <v>0</v>
      </c>
      <c r="AA44" s="3">
        <v>0</v>
      </c>
      <c r="AB44" s="3">
        <v>0</v>
      </c>
      <c r="AD44" t="s">
        <v>38</v>
      </c>
      <c r="AE44" s="1">
        <v>41813</v>
      </c>
      <c r="AG44" s="1">
        <v>41835</v>
      </c>
      <c r="AH44" s="1">
        <v>42598</v>
      </c>
    </row>
    <row r="45" spans="1:34" x14ac:dyDescent="0.3">
      <c r="A45">
        <v>153099</v>
      </c>
      <c r="B45" t="s">
        <v>89</v>
      </c>
      <c r="C45" t="s">
        <v>26</v>
      </c>
      <c r="D45">
        <v>6</v>
      </c>
      <c r="E45" t="s">
        <v>208</v>
      </c>
      <c r="F45" t="s">
        <v>119</v>
      </c>
      <c r="G45">
        <v>22427</v>
      </c>
      <c r="H45">
        <v>2</v>
      </c>
      <c r="I45">
        <v>62942</v>
      </c>
      <c r="J45">
        <v>92249</v>
      </c>
      <c r="K45" t="s">
        <v>30</v>
      </c>
      <c r="L45" t="s">
        <v>93</v>
      </c>
      <c r="M45" t="s">
        <v>94</v>
      </c>
      <c r="N45" t="s">
        <v>7088</v>
      </c>
      <c r="O45" t="s">
        <v>7073</v>
      </c>
      <c r="P45" t="s">
        <v>209</v>
      </c>
      <c r="Q45" t="s">
        <v>160</v>
      </c>
      <c r="R45" t="s">
        <v>99</v>
      </c>
      <c r="S45" t="s">
        <v>35</v>
      </c>
      <c r="T45" t="str">
        <f t="shared" si="0"/>
        <v>1.  Professional Engineer or Registered Architect strongly preferred. 2.  5+ years of experience in high-level project design.  3.  Knowledge of MicroStation/AutoCAD. 4.  Knowledge of current NYC Construction Code, NYCECC, ADA, Zoning and other related and referenced Codes and Standards, including CSI.  5.  Experience presenting solutions to project teams and clients. 6.  Strong written and verbal communications and interpersonal skills. SPECIAL INSTRUCTIONS FOR NYCHA EMPLOYEES:  NYCHA employees applying for promotional, title or level change opportunities must have served a period of one year in their current title and level (if applicable).</v>
      </c>
      <c r="U45">
        <f t="shared" si="1"/>
        <v>0</v>
      </c>
      <c r="V45" s="3">
        <v>0</v>
      </c>
      <c r="W45" s="3">
        <f t="shared" si="2"/>
        <v>0</v>
      </c>
      <c r="X45" s="3">
        <v>0</v>
      </c>
      <c r="Y45" s="3">
        <v>0</v>
      </c>
      <c r="Z45" s="3">
        <v>0</v>
      </c>
      <c r="AA45" s="3">
        <v>0</v>
      </c>
      <c r="AB45" s="3">
        <v>0</v>
      </c>
      <c r="AD45" t="s">
        <v>100</v>
      </c>
      <c r="AE45" s="1">
        <v>42398</v>
      </c>
      <c r="AG45" s="1">
        <v>42398</v>
      </c>
      <c r="AH45" s="1">
        <v>42598</v>
      </c>
    </row>
    <row r="46" spans="1:34" x14ac:dyDescent="0.3">
      <c r="A46">
        <v>87990</v>
      </c>
      <c r="B46" t="s">
        <v>210</v>
      </c>
      <c r="C46" t="s">
        <v>26</v>
      </c>
      <c r="D46">
        <v>1</v>
      </c>
      <c r="E46" t="s">
        <v>211</v>
      </c>
      <c r="F46" t="s">
        <v>212</v>
      </c>
      <c r="G46">
        <v>40563</v>
      </c>
      <c r="H46">
        <v>1</v>
      </c>
      <c r="I46">
        <v>42405</v>
      </c>
      <c r="J46">
        <v>65485</v>
      </c>
      <c r="K46" t="s">
        <v>30</v>
      </c>
      <c r="L46" t="s">
        <v>213</v>
      </c>
      <c r="M46" t="s">
        <v>214</v>
      </c>
      <c r="N46" t="s">
        <v>7089</v>
      </c>
      <c r="O46" t="s">
        <v>215</v>
      </c>
      <c r="P46" t="s">
        <v>7090</v>
      </c>
      <c r="Q46" t="s">
        <v>216</v>
      </c>
      <c r="R46" t="s">
        <v>35</v>
      </c>
      <c r="S46" t="s">
        <v>35</v>
      </c>
      <c r="T46" t="str">
        <f t="shared" si="0"/>
        <v>‚	Excellent interpersonal and organizational skills. 	Excellent analytic and operational skills. 	Excellent writing and editing skills. 	Knowledge of government procurement processes and information systems desirable. 	Foreign language skills a plus. Salary range for this position is: $42,405 - $45,000 per year</v>
      </c>
      <c r="U46">
        <f t="shared" si="1"/>
        <v>0</v>
      </c>
      <c r="V46" s="3">
        <v>0</v>
      </c>
      <c r="W46" s="3">
        <f t="shared" si="2"/>
        <v>0</v>
      </c>
      <c r="X46" s="3">
        <v>0</v>
      </c>
      <c r="Y46" s="3">
        <v>0</v>
      </c>
      <c r="Z46" s="3">
        <v>0</v>
      </c>
      <c r="AA46" s="3">
        <v>0</v>
      </c>
      <c r="AB46" s="3">
        <v>0</v>
      </c>
      <c r="AD46" t="s">
        <v>38</v>
      </c>
      <c r="AE46" s="1">
        <v>40718</v>
      </c>
      <c r="AG46" s="1">
        <v>40718</v>
      </c>
      <c r="AH46" s="1">
        <v>42598</v>
      </c>
    </row>
    <row r="47" spans="1:34" x14ac:dyDescent="0.3">
      <c r="A47">
        <v>97899</v>
      </c>
      <c r="B47" t="s">
        <v>210</v>
      </c>
      <c r="C47" t="s">
        <v>26</v>
      </c>
      <c r="D47">
        <v>1</v>
      </c>
      <c r="E47" t="s">
        <v>217</v>
      </c>
      <c r="F47" t="s">
        <v>218</v>
      </c>
      <c r="G47">
        <v>10009</v>
      </c>
      <c r="H47" t="s">
        <v>219</v>
      </c>
      <c r="I47">
        <v>60740</v>
      </c>
      <c r="J47">
        <v>162014</v>
      </c>
      <c r="K47" t="s">
        <v>30</v>
      </c>
      <c r="L47" t="s">
        <v>213</v>
      </c>
      <c r="M47" t="s">
        <v>220</v>
      </c>
      <c r="N47" t="s">
        <v>7091</v>
      </c>
      <c r="O47" t="s">
        <v>221</v>
      </c>
      <c r="P47" t="s">
        <v>35</v>
      </c>
      <c r="Q47" t="s">
        <v>35</v>
      </c>
      <c r="R47" t="s">
        <v>7092</v>
      </c>
      <c r="S47" t="s">
        <v>35</v>
      </c>
      <c r="T47" t="str">
        <f t="shared" si="0"/>
        <v xml:space="preserve">   </v>
      </c>
      <c r="U47">
        <f t="shared" si="1"/>
        <v>0</v>
      </c>
      <c r="V47" s="3">
        <v>0</v>
      </c>
      <c r="W47" s="3">
        <f t="shared" si="2"/>
        <v>0</v>
      </c>
      <c r="X47" s="3">
        <v>0</v>
      </c>
      <c r="Y47" s="3">
        <v>0</v>
      </c>
      <c r="Z47" s="3">
        <v>0</v>
      </c>
      <c r="AA47" s="3">
        <v>0</v>
      </c>
      <c r="AB47" s="3">
        <v>0</v>
      </c>
      <c r="AD47" t="s">
        <v>38</v>
      </c>
      <c r="AE47" s="1">
        <v>40934</v>
      </c>
      <c r="AG47" s="1">
        <v>40934</v>
      </c>
      <c r="AH47" s="1">
        <v>42598</v>
      </c>
    </row>
    <row r="48" spans="1:34" x14ac:dyDescent="0.3">
      <c r="A48">
        <v>102221</v>
      </c>
      <c r="B48" t="s">
        <v>59</v>
      </c>
      <c r="C48" t="s">
        <v>40</v>
      </c>
      <c r="D48">
        <v>1</v>
      </c>
      <c r="E48" t="s">
        <v>222</v>
      </c>
      <c r="F48" t="s">
        <v>223</v>
      </c>
      <c r="G48">
        <v>20616</v>
      </c>
      <c r="H48">
        <v>0</v>
      </c>
      <c r="I48">
        <v>43349</v>
      </c>
      <c r="J48">
        <v>52496</v>
      </c>
      <c r="K48" t="s">
        <v>30</v>
      </c>
      <c r="L48" t="s">
        <v>224</v>
      </c>
      <c r="M48" t="s">
        <v>225</v>
      </c>
      <c r="N48" t="s">
        <v>226</v>
      </c>
      <c r="O48" t="s">
        <v>227</v>
      </c>
      <c r="P48" t="s">
        <v>35</v>
      </c>
      <c r="Q48" t="s">
        <v>228</v>
      </c>
      <c r="R48" t="s">
        <v>229</v>
      </c>
      <c r="S48" t="s">
        <v>230</v>
      </c>
      <c r="T48" t="str">
        <f t="shared" si="0"/>
        <v xml:space="preserve">  Appointments are subject to OMB approval</v>
      </c>
      <c r="U48">
        <f t="shared" si="1"/>
        <v>0</v>
      </c>
      <c r="V48" s="3">
        <v>0</v>
      </c>
      <c r="W48" s="3">
        <f t="shared" si="2"/>
        <v>0</v>
      </c>
      <c r="X48" s="3">
        <v>0</v>
      </c>
      <c r="Y48" s="3">
        <v>0</v>
      </c>
      <c r="Z48" s="3">
        <v>0</v>
      </c>
      <c r="AA48" s="3">
        <v>0</v>
      </c>
      <c r="AB48" s="3">
        <v>0</v>
      </c>
      <c r="AD48" t="s">
        <v>58</v>
      </c>
      <c r="AE48" s="1">
        <v>41081</v>
      </c>
      <c r="AG48" s="1">
        <v>41159</v>
      </c>
      <c r="AH48" s="1">
        <v>42598</v>
      </c>
    </row>
    <row r="49" spans="1:34" x14ac:dyDescent="0.3">
      <c r="A49">
        <v>102221</v>
      </c>
      <c r="B49" t="s">
        <v>59</v>
      </c>
      <c r="C49" t="s">
        <v>26</v>
      </c>
      <c r="D49">
        <v>1</v>
      </c>
      <c r="E49" t="s">
        <v>222</v>
      </c>
      <c r="F49" t="s">
        <v>223</v>
      </c>
      <c r="G49">
        <v>20616</v>
      </c>
      <c r="H49">
        <v>0</v>
      </c>
      <c r="I49">
        <v>43349</v>
      </c>
      <c r="J49">
        <v>52496</v>
      </c>
      <c r="K49" t="s">
        <v>30</v>
      </c>
      <c r="L49" t="s">
        <v>224</v>
      </c>
      <c r="M49" t="s">
        <v>225</v>
      </c>
      <c r="N49" t="s">
        <v>226</v>
      </c>
      <c r="O49" t="s">
        <v>227</v>
      </c>
      <c r="P49" t="s">
        <v>35</v>
      </c>
      <c r="Q49" t="s">
        <v>228</v>
      </c>
      <c r="R49" t="s">
        <v>229</v>
      </c>
      <c r="S49" t="s">
        <v>230</v>
      </c>
      <c r="T49" t="str">
        <f t="shared" si="0"/>
        <v xml:space="preserve">  Appointments are subject to OMB approval</v>
      </c>
      <c r="U49">
        <f t="shared" si="1"/>
        <v>0</v>
      </c>
      <c r="V49" s="3">
        <v>0</v>
      </c>
      <c r="W49" s="3">
        <f t="shared" si="2"/>
        <v>0</v>
      </c>
      <c r="X49" s="3">
        <v>0</v>
      </c>
      <c r="Y49" s="3">
        <v>0</v>
      </c>
      <c r="Z49" s="3">
        <v>0</v>
      </c>
      <c r="AA49" s="3">
        <v>0</v>
      </c>
      <c r="AB49" s="3">
        <v>0</v>
      </c>
      <c r="AD49" t="s">
        <v>58</v>
      </c>
      <c r="AE49" s="1">
        <v>41081</v>
      </c>
      <c r="AG49" s="1">
        <v>41159</v>
      </c>
      <c r="AH49" s="1">
        <v>42598</v>
      </c>
    </row>
    <row r="50" spans="1:34" x14ac:dyDescent="0.3">
      <c r="A50">
        <v>114352</v>
      </c>
      <c r="B50" t="s">
        <v>59</v>
      </c>
      <c r="C50" t="s">
        <v>26</v>
      </c>
      <c r="D50">
        <v>5</v>
      </c>
      <c r="E50" t="s">
        <v>231</v>
      </c>
      <c r="F50" t="s">
        <v>170</v>
      </c>
      <c r="G50">
        <v>91639</v>
      </c>
      <c r="H50">
        <v>0</v>
      </c>
      <c r="I50">
        <v>109850</v>
      </c>
      <c r="J50">
        <v>109850</v>
      </c>
      <c r="K50" t="s">
        <v>30</v>
      </c>
      <c r="L50" t="s">
        <v>179</v>
      </c>
      <c r="M50" t="s">
        <v>232</v>
      </c>
      <c r="N50" t="s">
        <v>233</v>
      </c>
      <c r="O50" t="s">
        <v>173</v>
      </c>
      <c r="P50" t="s">
        <v>35</v>
      </c>
      <c r="Q50" t="s">
        <v>234</v>
      </c>
      <c r="R50" t="s">
        <v>175</v>
      </c>
      <c r="S50" t="s">
        <v>235</v>
      </c>
      <c r="T50" t="str">
        <f t="shared" si="0"/>
        <v xml:space="preserve">  Appointments are subject to OMB approval    For additional information about DEP, visit www.nyc.gov/dep</v>
      </c>
      <c r="U50">
        <f t="shared" si="1"/>
        <v>0</v>
      </c>
      <c r="V50" s="3">
        <v>0</v>
      </c>
      <c r="W50" s="3">
        <f t="shared" si="2"/>
        <v>0</v>
      </c>
      <c r="X50" s="3">
        <v>0</v>
      </c>
      <c r="Y50" s="3">
        <v>0</v>
      </c>
      <c r="Z50" s="3">
        <v>0</v>
      </c>
      <c r="AA50" s="3">
        <v>0</v>
      </c>
      <c r="AB50" s="3">
        <v>0</v>
      </c>
      <c r="AD50" t="s">
        <v>38</v>
      </c>
      <c r="AE50" s="1">
        <v>41255</v>
      </c>
      <c r="AG50" s="1">
        <v>41256</v>
      </c>
      <c r="AH50" s="1">
        <v>42598</v>
      </c>
    </row>
    <row r="51" spans="1:34" x14ac:dyDescent="0.3">
      <c r="A51">
        <v>117261</v>
      </c>
      <c r="B51" t="s">
        <v>59</v>
      </c>
      <c r="C51" t="s">
        <v>40</v>
      </c>
      <c r="D51">
        <v>1</v>
      </c>
      <c r="E51" t="s">
        <v>236</v>
      </c>
      <c r="F51" t="s">
        <v>236</v>
      </c>
      <c r="G51">
        <v>20202</v>
      </c>
      <c r="H51">
        <v>0</v>
      </c>
      <c r="I51">
        <v>43349</v>
      </c>
      <c r="J51">
        <v>52496</v>
      </c>
      <c r="K51" t="s">
        <v>30</v>
      </c>
      <c r="L51" t="s">
        <v>62</v>
      </c>
      <c r="M51" t="s">
        <v>103</v>
      </c>
      <c r="N51" t="s">
        <v>7093</v>
      </c>
      <c r="O51" t="s">
        <v>237</v>
      </c>
      <c r="P51" t="s">
        <v>35</v>
      </c>
      <c r="Q51" t="s">
        <v>65</v>
      </c>
      <c r="R51" t="s">
        <v>107</v>
      </c>
      <c r="S51" t="s">
        <v>67</v>
      </c>
      <c r="T51" t="str">
        <f t="shared" si="0"/>
        <v xml:space="preserve">  Appointments are subject to OMB approval. For additional information about DEP, visit www.nyc.gov/dep.</v>
      </c>
      <c r="U51">
        <f t="shared" si="1"/>
        <v>0</v>
      </c>
      <c r="V51" s="3">
        <v>0</v>
      </c>
      <c r="W51" s="3">
        <f t="shared" si="2"/>
        <v>0</v>
      </c>
      <c r="X51" s="3">
        <v>0</v>
      </c>
      <c r="Y51" s="3">
        <v>0</v>
      </c>
      <c r="Z51" s="3">
        <v>0</v>
      </c>
      <c r="AA51" s="3">
        <v>0</v>
      </c>
      <c r="AB51" s="3">
        <v>0</v>
      </c>
      <c r="AD51" t="s">
        <v>58</v>
      </c>
      <c r="AE51" s="1">
        <v>41325</v>
      </c>
      <c r="AG51" s="1">
        <v>41330</v>
      </c>
      <c r="AH51" s="1">
        <v>42598</v>
      </c>
    </row>
    <row r="52" spans="1:34" x14ac:dyDescent="0.3">
      <c r="A52">
        <v>117261</v>
      </c>
      <c r="B52" t="s">
        <v>59</v>
      </c>
      <c r="C52" t="s">
        <v>26</v>
      </c>
      <c r="D52">
        <v>1</v>
      </c>
      <c r="E52" t="s">
        <v>236</v>
      </c>
      <c r="F52" t="s">
        <v>236</v>
      </c>
      <c r="G52">
        <v>20202</v>
      </c>
      <c r="H52">
        <v>0</v>
      </c>
      <c r="I52">
        <v>43349</v>
      </c>
      <c r="J52">
        <v>52496</v>
      </c>
      <c r="K52" t="s">
        <v>30</v>
      </c>
      <c r="L52" t="s">
        <v>62</v>
      </c>
      <c r="M52" t="s">
        <v>103</v>
      </c>
      <c r="N52" t="s">
        <v>7093</v>
      </c>
      <c r="O52" t="s">
        <v>237</v>
      </c>
      <c r="P52" t="s">
        <v>35</v>
      </c>
      <c r="Q52" t="s">
        <v>65</v>
      </c>
      <c r="R52" t="s">
        <v>107</v>
      </c>
      <c r="S52" t="s">
        <v>67</v>
      </c>
      <c r="T52" t="str">
        <f t="shared" si="0"/>
        <v xml:space="preserve">  Appointments are subject to OMB approval. For additional information about DEP, visit www.nyc.gov/dep.</v>
      </c>
      <c r="U52">
        <f t="shared" si="1"/>
        <v>0</v>
      </c>
      <c r="V52" s="3">
        <v>0</v>
      </c>
      <c r="W52" s="3">
        <f t="shared" si="2"/>
        <v>0</v>
      </c>
      <c r="X52" s="3">
        <v>0</v>
      </c>
      <c r="Y52" s="3">
        <v>0</v>
      </c>
      <c r="Z52" s="3">
        <v>0</v>
      </c>
      <c r="AA52" s="3">
        <v>0</v>
      </c>
      <c r="AB52" s="3">
        <v>0</v>
      </c>
      <c r="AD52" t="s">
        <v>58</v>
      </c>
      <c r="AE52" s="1">
        <v>41325</v>
      </c>
      <c r="AG52" s="1">
        <v>41330</v>
      </c>
      <c r="AH52" s="1">
        <v>42598</v>
      </c>
    </row>
    <row r="53" spans="1:34" x14ac:dyDescent="0.3">
      <c r="A53">
        <v>120749</v>
      </c>
      <c r="B53" t="s">
        <v>59</v>
      </c>
      <c r="C53" t="s">
        <v>26</v>
      </c>
      <c r="D53">
        <v>1</v>
      </c>
      <c r="E53" t="s">
        <v>238</v>
      </c>
      <c r="F53" t="s">
        <v>239</v>
      </c>
      <c r="G53">
        <v>83008</v>
      </c>
      <c r="H53" t="s">
        <v>240</v>
      </c>
      <c r="I53">
        <v>90000</v>
      </c>
      <c r="J53">
        <v>120000</v>
      </c>
      <c r="K53" t="s">
        <v>30</v>
      </c>
      <c r="L53" t="s">
        <v>62</v>
      </c>
      <c r="M53" t="s">
        <v>241</v>
      </c>
      <c r="N53" t="s">
        <v>7094</v>
      </c>
      <c r="O53" t="s">
        <v>242</v>
      </c>
      <c r="P53" t="s">
        <v>7095</v>
      </c>
      <c r="Q53" t="s">
        <v>35</v>
      </c>
      <c r="R53" t="s">
        <v>107</v>
      </c>
      <c r="S53" t="s">
        <v>243</v>
      </c>
      <c r="T53" t="str">
        <f t="shared" si="0"/>
        <v xml:space="preserve">-  An MBA or other graduate degree potentially acceptable  -  Five plus years track record in a procurement organization  -  Applicable certifications  -  experience with/insights to assigned commodities (chemicals, services, and/or biosolids and waste)  -  Strategic ability to develop high-impact sourcing strategies   -  Proven thought leadership in previous roles  -  Proven analytical skills and use of those skills to define, understand and work through the   most critical issues   -  Strong negotiating skills   -  Thorough understanding of sales/marketing practices   -  Ability to develop actionable recommendations and implementation plans   -  Excellent communication skills (written and verbal)   -  Strong supplier relationship skills. Continuously, but constructively, demanding performance of suppliers   -  Outstanding cross-functional leadership skills; proven track record of being viewed as   credible by partner business units   -  Willingness to ‚Å“constructively dissent‚ and challenge senior management thinking on key   purchasing issues   -  Ability to get buy-in and commitment from both internal and external stakeholders  </v>
      </c>
      <c r="U53">
        <f t="shared" si="1"/>
        <v>0</v>
      </c>
      <c r="V53" s="3">
        <v>0</v>
      </c>
      <c r="W53" s="3">
        <f t="shared" si="2"/>
        <v>0</v>
      </c>
      <c r="X53" s="3">
        <v>0</v>
      </c>
      <c r="Y53" s="3">
        <v>0</v>
      </c>
      <c r="Z53" s="3">
        <v>0</v>
      </c>
      <c r="AA53" s="3">
        <v>0</v>
      </c>
      <c r="AB53" s="3">
        <v>0</v>
      </c>
      <c r="AD53" t="s">
        <v>58</v>
      </c>
      <c r="AE53" s="1">
        <v>41418</v>
      </c>
      <c r="AG53" s="1">
        <v>41418</v>
      </c>
      <c r="AH53" s="1">
        <v>42598</v>
      </c>
    </row>
    <row r="54" spans="1:34" x14ac:dyDescent="0.3">
      <c r="A54">
        <v>152778</v>
      </c>
      <c r="B54" t="s">
        <v>244</v>
      </c>
      <c r="C54" t="s">
        <v>40</v>
      </c>
      <c r="D54">
        <v>1</v>
      </c>
      <c r="E54" t="s">
        <v>245</v>
      </c>
      <c r="F54" t="s">
        <v>246</v>
      </c>
      <c r="G54">
        <v>92610</v>
      </c>
      <c r="H54">
        <v>0</v>
      </c>
      <c r="I54">
        <v>251</v>
      </c>
      <c r="J54">
        <v>292</v>
      </c>
      <c r="K54" t="s">
        <v>247</v>
      </c>
      <c r="L54" t="s">
        <v>248</v>
      </c>
      <c r="M54" t="s">
        <v>249</v>
      </c>
      <c r="N54" t="s">
        <v>250</v>
      </c>
      <c r="O54" t="s">
        <v>251</v>
      </c>
      <c r="P54" t="s">
        <v>252</v>
      </c>
      <c r="Q54" t="s">
        <v>253</v>
      </c>
      <c r="R54" t="s">
        <v>254</v>
      </c>
      <c r="S54" t="s">
        <v>255</v>
      </c>
      <c r="T54" t="str">
        <f t="shared" si="0"/>
        <v>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 *** IN ORDER TO BE CONSIDERED FOR THIS POSITION, CANDIDATES MUST HAVE APPLIED FOR THE OPEN COMPETATIVE OR PROMOTION TO MACHINIST EXAM (EXAM NO. 4027/4515) OR HOLD A PERMANENT APPOINTMENT OF MACHINIST***    LICENSE REQUIREMENT: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www.tsa.gov/twic.</v>
      </c>
      <c r="U54">
        <f t="shared" si="1"/>
        <v>0</v>
      </c>
      <c r="V54" s="3">
        <v>0</v>
      </c>
      <c r="W54" s="3">
        <f t="shared" si="2"/>
        <v>0</v>
      </c>
      <c r="X54" s="3">
        <v>0</v>
      </c>
      <c r="Y54" s="3">
        <v>0</v>
      </c>
      <c r="Z54" s="3">
        <v>0</v>
      </c>
      <c r="AA54" s="3">
        <v>0</v>
      </c>
      <c r="AB54" s="3">
        <v>0</v>
      </c>
      <c r="AD54" t="s">
        <v>38</v>
      </c>
      <c r="AE54" s="1">
        <v>41815</v>
      </c>
      <c r="AG54" s="1">
        <v>41815</v>
      </c>
      <c r="AH54" s="1">
        <v>42598</v>
      </c>
    </row>
    <row r="55" spans="1:34" x14ac:dyDescent="0.3">
      <c r="A55">
        <v>153099</v>
      </c>
      <c r="B55" t="s">
        <v>89</v>
      </c>
      <c r="C55" t="s">
        <v>40</v>
      </c>
      <c r="D55">
        <v>6</v>
      </c>
      <c r="E55" t="s">
        <v>208</v>
      </c>
      <c r="F55" t="s">
        <v>119</v>
      </c>
      <c r="G55">
        <v>22427</v>
      </c>
      <c r="H55">
        <v>2</v>
      </c>
      <c r="I55">
        <v>62942</v>
      </c>
      <c r="J55">
        <v>92249</v>
      </c>
      <c r="K55" t="s">
        <v>30</v>
      </c>
      <c r="L55" t="s">
        <v>93</v>
      </c>
      <c r="M55" t="s">
        <v>94</v>
      </c>
      <c r="N55" t="s">
        <v>7088</v>
      </c>
      <c r="O55" t="s">
        <v>7073</v>
      </c>
      <c r="P55" t="s">
        <v>209</v>
      </c>
      <c r="Q55" t="s">
        <v>160</v>
      </c>
      <c r="R55" t="s">
        <v>99</v>
      </c>
      <c r="S55" t="s">
        <v>35</v>
      </c>
      <c r="T55" t="str">
        <f t="shared" si="0"/>
        <v>1.  Professional Engineer or Registered Architect strongly preferred. 2.  5+ years of experience in high-level project design.  3.  Knowledge of MicroStation/AutoCAD. 4.  Knowledge of current NYC Construction Code, NYCECC, ADA, Zoning and other related and referenced Codes and Standards, including CSI.  5.  Experience presenting solutions to project teams and clients. 6.  Strong written and verbal communications and interpersonal skills. SPECIAL INSTRUCTIONS FOR NYCHA EMPLOYEES:  NYCHA employees applying for promotional, title or level change opportunities must have served a period of one year in their current title and level (if applicable).</v>
      </c>
      <c r="U55">
        <f t="shared" si="1"/>
        <v>0</v>
      </c>
      <c r="V55" s="3">
        <v>0</v>
      </c>
      <c r="W55" s="3">
        <f t="shared" si="2"/>
        <v>0</v>
      </c>
      <c r="X55" s="3">
        <v>0</v>
      </c>
      <c r="Y55" s="3">
        <v>0</v>
      </c>
      <c r="Z55" s="3">
        <v>0</v>
      </c>
      <c r="AA55" s="3">
        <v>0</v>
      </c>
      <c r="AB55" s="3">
        <v>0</v>
      </c>
      <c r="AD55" t="s">
        <v>100</v>
      </c>
      <c r="AE55" s="1">
        <v>42398</v>
      </c>
      <c r="AG55" s="1">
        <v>42398</v>
      </c>
      <c r="AH55" s="1">
        <v>42598</v>
      </c>
    </row>
    <row r="56" spans="1:34" x14ac:dyDescent="0.3">
      <c r="A56">
        <v>152778</v>
      </c>
      <c r="B56" t="s">
        <v>244</v>
      </c>
      <c r="C56" t="s">
        <v>26</v>
      </c>
      <c r="D56">
        <v>1</v>
      </c>
      <c r="E56" t="s">
        <v>245</v>
      </c>
      <c r="F56" t="s">
        <v>246</v>
      </c>
      <c r="G56">
        <v>92610</v>
      </c>
      <c r="H56">
        <v>0</v>
      </c>
      <c r="I56">
        <v>251</v>
      </c>
      <c r="J56">
        <v>292</v>
      </c>
      <c r="K56" t="s">
        <v>247</v>
      </c>
      <c r="L56" t="s">
        <v>248</v>
      </c>
      <c r="M56" t="s">
        <v>249</v>
      </c>
      <c r="N56" t="s">
        <v>250</v>
      </c>
      <c r="O56" t="s">
        <v>251</v>
      </c>
      <c r="P56" t="s">
        <v>252</v>
      </c>
      <c r="Q56" t="s">
        <v>253</v>
      </c>
      <c r="R56" t="s">
        <v>254</v>
      </c>
      <c r="S56" t="s">
        <v>255</v>
      </c>
      <c r="T56" t="str">
        <f t="shared" si="0"/>
        <v>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 *** IN ORDER TO BE CONSIDERED FOR THIS POSITION, CANDIDATES MUST HAVE APPLIED FOR THE OPEN COMPETATIVE OR PROMOTION TO MACHINIST EXAM (EXAM NO. 4027/4515) OR HOLD A PERMANENT APPOINTMENT OF MACHINIST***    LICENSE REQUIREMENT: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www.tsa.gov/twic.</v>
      </c>
      <c r="U56">
        <f t="shared" si="1"/>
        <v>0</v>
      </c>
      <c r="V56" s="3">
        <v>0</v>
      </c>
      <c r="W56" s="3">
        <f t="shared" si="2"/>
        <v>0</v>
      </c>
      <c r="X56" s="3">
        <v>0</v>
      </c>
      <c r="Y56" s="3">
        <v>0</v>
      </c>
      <c r="Z56" s="3">
        <v>0</v>
      </c>
      <c r="AA56" s="3">
        <v>0</v>
      </c>
      <c r="AB56" s="3">
        <v>0</v>
      </c>
      <c r="AD56" t="s">
        <v>38</v>
      </c>
      <c r="AE56" s="1">
        <v>41815</v>
      </c>
      <c r="AG56" s="1">
        <v>41815</v>
      </c>
      <c r="AH56" s="1">
        <v>42598</v>
      </c>
    </row>
    <row r="57" spans="1:34" x14ac:dyDescent="0.3">
      <c r="A57">
        <v>153094</v>
      </c>
      <c r="B57" t="s">
        <v>59</v>
      </c>
      <c r="C57" t="s">
        <v>26</v>
      </c>
      <c r="D57">
        <v>1</v>
      </c>
      <c r="E57" t="s">
        <v>256</v>
      </c>
      <c r="F57" t="s">
        <v>119</v>
      </c>
      <c r="G57">
        <v>22427</v>
      </c>
      <c r="H57">
        <v>1</v>
      </c>
      <c r="I57">
        <v>57129</v>
      </c>
      <c r="J57">
        <v>82737</v>
      </c>
      <c r="K57" t="s">
        <v>30</v>
      </c>
      <c r="L57" t="s">
        <v>164</v>
      </c>
      <c r="M57" t="s">
        <v>257</v>
      </c>
      <c r="N57" t="s">
        <v>258</v>
      </c>
      <c r="O57" t="s">
        <v>7073</v>
      </c>
      <c r="P57" t="s">
        <v>259</v>
      </c>
      <c r="Q57" t="s">
        <v>260</v>
      </c>
      <c r="R57" t="s">
        <v>261</v>
      </c>
      <c r="S57" t="s">
        <v>35</v>
      </c>
      <c r="T57" t="str">
        <f t="shared" si="0"/>
        <v>In addition to above qualification requirements, to be eligible for placement a motor vehicle's license is required since this position requires site visits that may not be near public transportation.     Excellent design and organizational skills     Ability to work under pressure and meet deadlines     Knowledge of AutoCAD Appointments are subject to OMB Approval.    For additional information about DEP, visit www.nyc.gov/dep</v>
      </c>
      <c r="U57">
        <f t="shared" si="1"/>
        <v>0</v>
      </c>
      <c r="V57" s="3">
        <v>0</v>
      </c>
      <c r="W57" s="3">
        <f t="shared" si="2"/>
        <v>0</v>
      </c>
      <c r="X57" s="3">
        <v>0</v>
      </c>
      <c r="Y57" s="3">
        <v>0</v>
      </c>
      <c r="Z57" s="3">
        <v>0</v>
      </c>
      <c r="AA57" s="3">
        <v>0</v>
      </c>
      <c r="AB57" s="3">
        <v>0</v>
      </c>
      <c r="AD57" t="s">
        <v>58</v>
      </c>
      <c r="AE57" s="1">
        <v>41822</v>
      </c>
      <c r="AG57" s="1">
        <v>41822</v>
      </c>
      <c r="AH57" s="1">
        <v>42598</v>
      </c>
    </row>
    <row r="58" spans="1:34" x14ac:dyDescent="0.3">
      <c r="A58">
        <v>153094</v>
      </c>
      <c r="B58" t="s">
        <v>59</v>
      </c>
      <c r="C58" t="s">
        <v>40</v>
      </c>
      <c r="D58">
        <v>1</v>
      </c>
      <c r="E58" t="s">
        <v>256</v>
      </c>
      <c r="F58" t="s">
        <v>119</v>
      </c>
      <c r="G58">
        <v>22427</v>
      </c>
      <c r="H58">
        <v>1</v>
      </c>
      <c r="I58">
        <v>57129</v>
      </c>
      <c r="J58">
        <v>82737</v>
      </c>
      <c r="K58" t="s">
        <v>30</v>
      </c>
      <c r="L58" t="s">
        <v>164</v>
      </c>
      <c r="M58" t="s">
        <v>257</v>
      </c>
      <c r="N58" t="s">
        <v>258</v>
      </c>
      <c r="O58" t="s">
        <v>7073</v>
      </c>
      <c r="P58" t="s">
        <v>259</v>
      </c>
      <c r="Q58" t="s">
        <v>260</v>
      </c>
      <c r="R58" t="s">
        <v>261</v>
      </c>
      <c r="S58" t="s">
        <v>35</v>
      </c>
      <c r="T58" t="str">
        <f t="shared" si="0"/>
        <v>In addition to above qualification requirements, to be eligible for placement a motor vehicle's license is required since this position requires site visits that may not be near public transportation.     Excellent design and organizational skills     Ability to work under pressure and meet deadlines     Knowledge of AutoCAD Appointments are subject to OMB Approval.    For additional information about DEP, visit www.nyc.gov/dep</v>
      </c>
      <c r="U58">
        <f t="shared" si="1"/>
        <v>0</v>
      </c>
      <c r="V58" s="3">
        <v>0</v>
      </c>
      <c r="W58" s="3">
        <f t="shared" si="2"/>
        <v>0</v>
      </c>
      <c r="X58" s="3">
        <v>0</v>
      </c>
      <c r="Y58" s="3">
        <v>0</v>
      </c>
      <c r="Z58" s="3">
        <v>0</v>
      </c>
      <c r="AA58" s="3">
        <v>0</v>
      </c>
      <c r="AB58" s="3">
        <v>0</v>
      </c>
      <c r="AD58" t="s">
        <v>58</v>
      </c>
      <c r="AE58" s="1">
        <v>41822</v>
      </c>
      <c r="AG58" s="1">
        <v>41822</v>
      </c>
      <c r="AH58" s="1">
        <v>42598</v>
      </c>
    </row>
    <row r="59" spans="1:34" x14ac:dyDescent="0.3">
      <c r="A59">
        <v>120749</v>
      </c>
      <c r="B59" t="s">
        <v>59</v>
      </c>
      <c r="C59" t="s">
        <v>40</v>
      </c>
      <c r="D59">
        <v>1</v>
      </c>
      <c r="E59" t="s">
        <v>238</v>
      </c>
      <c r="F59" t="s">
        <v>239</v>
      </c>
      <c r="G59">
        <v>83008</v>
      </c>
      <c r="H59" t="s">
        <v>240</v>
      </c>
      <c r="I59">
        <v>90000</v>
      </c>
      <c r="J59">
        <v>120000</v>
      </c>
      <c r="K59" t="s">
        <v>30</v>
      </c>
      <c r="L59" t="s">
        <v>62</v>
      </c>
      <c r="M59" t="s">
        <v>241</v>
      </c>
      <c r="N59" t="s">
        <v>7094</v>
      </c>
      <c r="O59" t="s">
        <v>242</v>
      </c>
      <c r="P59" t="s">
        <v>7095</v>
      </c>
      <c r="Q59" t="s">
        <v>35</v>
      </c>
      <c r="R59" t="s">
        <v>107</v>
      </c>
      <c r="S59" t="s">
        <v>243</v>
      </c>
      <c r="T59" t="str">
        <f t="shared" si="0"/>
        <v xml:space="preserve">-  An MBA or other graduate degree potentially acceptable  -  Five plus years track record in a procurement organization  -  Applicable certifications  -  experience with/insights to assigned commodities (chemicals, services, and/or biosolids and waste)  -  Strategic ability to develop high-impact sourcing strategies   -  Proven thought leadership in previous roles  -  Proven analytical skills and use of those skills to define, understand and work through the   most critical issues   -  Strong negotiating skills   -  Thorough understanding of sales/marketing practices   -  Ability to develop actionable recommendations and implementation plans   -  Excellent communication skills (written and verbal)   -  Strong supplier relationship skills. Continuously, but constructively, demanding performance of suppliers   -  Outstanding cross-functional leadership skills; proven track record of being viewed as   credible by partner business units   -  Willingness to ‚Å“constructively dissent‚ and challenge senior management thinking on key   purchasing issues   -  Ability to get buy-in and commitment from both internal and external stakeholders  </v>
      </c>
      <c r="U59">
        <f t="shared" si="1"/>
        <v>0</v>
      </c>
      <c r="V59" s="3">
        <v>0</v>
      </c>
      <c r="W59" s="3">
        <f t="shared" si="2"/>
        <v>0</v>
      </c>
      <c r="X59" s="3">
        <v>0</v>
      </c>
      <c r="Y59" s="3">
        <v>0</v>
      </c>
      <c r="Z59" s="3">
        <v>0</v>
      </c>
      <c r="AA59" s="3">
        <v>0</v>
      </c>
      <c r="AB59" s="3">
        <v>0</v>
      </c>
      <c r="AD59" t="s">
        <v>58</v>
      </c>
      <c r="AE59" s="1">
        <v>41418</v>
      </c>
      <c r="AG59" s="1">
        <v>41418</v>
      </c>
      <c r="AH59" s="1">
        <v>42598</v>
      </c>
    </row>
    <row r="60" spans="1:34" x14ac:dyDescent="0.3">
      <c r="A60">
        <v>155260</v>
      </c>
      <c r="B60" t="s">
        <v>59</v>
      </c>
      <c r="C60" t="s">
        <v>26</v>
      </c>
      <c r="D60">
        <v>1</v>
      </c>
      <c r="E60" t="s">
        <v>262</v>
      </c>
      <c r="F60" t="s">
        <v>263</v>
      </c>
      <c r="G60">
        <v>21538</v>
      </c>
      <c r="H60">
        <v>3</v>
      </c>
      <c r="I60">
        <v>55544</v>
      </c>
      <c r="J60">
        <v>79244</v>
      </c>
      <c r="K60" t="s">
        <v>30</v>
      </c>
      <c r="L60" t="s">
        <v>164</v>
      </c>
      <c r="M60" t="s">
        <v>264</v>
      </c>
      <c r="N60" t="s">
        <v>7096</v>
      </c>
      <c r="O60" t="s">
        <v>265</v>
      </c>
      <c r="P60" t="s">
        <v>35</v>
      </c>
      <c r="Q60" t="s">
        <v>35</v>
      </c>
      <c r="R60" t="s">
        <v>266</v>
      </c>
      <c r="S60" t="s">
        <v>267</v>
      </c>
      <c r="T60" t="str">
        <f t="shared" si="0"/>
        <v xml:space="preserve">   </v>
      </c>
      <c r="U60">
        <f t="shared" si="1"/>
        <v>0</v>
      </c>
      <c r="V60" s="3">
        <v>0</v>
      </c>
      <c r="W60" s="3">
        <f t="shared" si="2"/>
        <v>0</v>
      </c>
      <c r="X60" s="3">
        <v>0</v>
      </c>
      <c r="Y60" s="3">
        <v>0</v>
      </c>
      <c r="Z60" s="3">
        <v>0</v>
      </c>
      <c r="AA60" s="3">
        <v>0</v>
      </c>
      <c r="AB60" s="3">
        <v>0</v>
      </c>
      <c r="AD60" t="s">
        <v>38</v>
      </c>
      <c r="AE60" s="1">
        <v>41838</v>
      </c>
      <c r="AG60" s="1">
        <v>41852</v>
      </c>
      <c r="AH60" s="1">
        <v>42598</v>
      </c>
    </row>
    <row r="61" spans="1:34" x14ac:dyDescent="0.3">
      <c r="A61">
        <v>121583</v>
      </c>
      <c r="B61" t="s">
        <v>108</v>
      </c>
      <c r="C61" t="s">
        <v>40</v>
      </c>
      <c r="D61">
        <v>1</v>
      </c>
      <c r="E61" t="s">
        <v>268</v>
      </c>
      <c r="F61" t="s">
        <v>269</v>
      </c>
      <c r="G61">
        <v>10209</v>
      </c>
      <c r="H61">
        <v>2</v>
      </c>
      <c r="I61">
        <v>14</v>
      </c>
      <c r="J61">
        <v>17</v>
      </c>
      <c r="K61" t="s">
        <v>141</v>
      </c>
      <c r="L61" t="s">
        <v>111</v>
      </c>
      <c r="M61" t="s">
        <v>270</v>
      </c>
      <c r="N61" t="s">
        <v>271</v>
      </c>
      <c r="O61" t="s">
        <v>272</v>
      </c>
      <c r="P61" t="s">
        <v>35</v>
      </c>
      <c r="Q61" t="s">
        <v>35</v>
      </c>
      <c r="R61" t="s">
        <v>273</v>
      </c>
      <c r="S61" t="s">
        <v>274</v>
      </c>
      <c r="T61" t="str">
        <f t="shared" si="0"/>
        <v xml:space="preserve">   </v>
      </c>
      <c r="U61">
        <f t="shared" si="1"/>
        <v>0</v>
      </c>
      <c r="V61" s="3">
        <v>0</v>
      </c>
      <c r="W61" s="3">
        <f t="shared" si="2"/>
        <v>0</v>
      </c>
      <c r="X61" s="3">
        <v>0</v>
      </c>
      <c r="Y61" s="3">
        <v>0</v>
      </c>
      <c r="Z61" s="3">
        <v>0</v>
      </c>
      <c r="AA61" s="3">
        <v>0</v>
      </c>
      <c r="AB61" s="3">
        <v>0</v>
      </c>
      <c r="AD61" t="s">
        <v>38</v>
      </c>
      <c r="AE61" s="1">
        <v>41450</v>
      </c>
      <c r="AG61" s="1">
        <v>41542</v>
      </c>
      <c r="AH61" s="1">
        <v>42598</v>
      </c>
    </row>
    <row r="62" spans="1:34" x14ac:dyDescent="0.3">
      <c r="A62">
        <v>121583</v>
      </c>
      <c r="B62" t="s">
        <v>108</v>
      </c>
      <c r="C62" t="s">
        <v>26</v>
      </c>
      <c r="D62">
        <v>1</v>
      </c>
      <c r="E62" t="s">
        <v>268</v>
      </c>
      <c r="F62" t="s">
        <v>269</v>
      </c>
      <c r="G62">
        <v>10209</v>
      </c>
      <c r="H62">
        <v>2</v>
      </c>
      <c r="I62">
        <v>14</v>
      </c>
      <c r="J62">
        <v>17</v>
      </c>
      <c r="K62" t="s">
        <v>141</v>
      </c>
      <c r="L62" t="s">
        <v>111</v>
      </c>
      <c r="M62" t="s">
        <v>270</v>
      </c>
      <c r="N62" t="s">
        <v>271</v>
      </c>
      <c r="O62" t="s">
        <v>272</v>
      </c>
      <c r="P62" t="s">
        <v>35</v>
      </c>
      <c r="Q62" t="s">
        <v>35</v>
      </c>
      <c r="R62" t="s">
        <v>273</v>
      </c>
      <c r="S62" t="s">
        <v>274</v>
      </c>
      <c r="T62" t="str">
        <f t="shared" si="0"/>
        <v xml:space="preserve">   </v>
      </c>
      <c r="U62">
        <f t="shared" si="1"/>
        <v>0</v>
      </c>
      <c r="V62" s="3">
        <v>0</v>
      </c>
      <c r="W62" s="3">
        <f t="shared" si="2"/>
        <v>0</v>
      </c>
      <c r="X62" s="3">
        <v>0</v>
      </c>
      <c r="Y62" s="3">
        <v>0</v>
      </c>
      <c r="Z62" s="3">
        <v>0</v>
      </c>
      <c r="AA62" s="3">
        <v>0</v>
      </c>
      <c r="AB62" s="3">
        <v>0</v>
      </c>
      <c r="AD62" t="s">
        <v>38</v>
      </c>
      <c r="AE62" s="1">
        <v>41450</v>
      </c>
      <c r="AG62" s="1">
        <v>41542</v>
      </c>
      <c r="AH62" s="1">
        <v>42598</v>
      </c>
    </row>
    <row r="63" spans="1:34" x14ac:dyDescent="0.3">
      <c r="A63">
        <v>124564</v>
      </c>
      <c r="B63" t="s">
        <v>59</v>
      </c>
      <c r="C63" t="s">
        <v>26</v>
      </c>
      <c r="D63">
        <v>1</v>
      </c>
      <c r="E63" t="s">
        <v>275</v>
      </c>
      <c r="F63" t="s">
        <v>42</v>
      </c>
      <c r="G63">
        <v>21744</v>
      </c>
      <c r="H63">
        <v>2</v>
      </c>
      <c r="I63">
        <v>63662</v>
      </c>
      <c r="J63">
        <v>79899</v>
      </c>
      <c r="K63" t="s">
        <v>30</v>
      </c>
      <c r="L63" t="s">
        <v>62</v>
      </c>
      <c r="M63" t="s">
        <v>276</v>
      </c>
      <c r="N63" t="s">
        <v>277</v>
      </c>
      <c r="O63" t="s">
        <v>46</v>
      </c>
      <c r="P63" t="s">
        <v>35</v>
      </c>
      <c r="Q63" t="s">
        <v>120</v>
      </c>
      <c r="R63" t="s">
        <v>278</v>
      </c>
      <c r="S63" t="s">
        <v>122</v>
      </c>
      <c r="T63" t="str">
        <f t="shared" si="0"/>
        <v xml:space="preserve">  For more information about DEP, visit us at: www.nyc.gov/dep  Appointments are subject to OMB approval</v>
      </c>
      <c r="U63">
        <f t="shared" si="1"/>
        <v>0</v>
      </c>
      <c r="V63" s="3">
        <v>0</v>
      </c>
      <c r="W63" s="3">
        <f t="shared" si="2"/>
        <v>0</v>
      </c>
      <c r="X63" s="3">
        <v>0</v>
      </c>
      <c r="Y63" s="3">
        <v>0</v>
      </c>
      <c r="Z63" s="3">
        <v>0</v>
      </c>
      <c r="AA63" s="3">
        <v>0</v>
      </c>
      <c r="AB63" s="3">
        <v>0</v>
      </c>
      <c r="AD63" t="s">
        <v>38</v>
      </c>
      <c r="AE63" s="1">
        <v>41486</v>
      </c>
      <c r="AG63" s="1">
        <v>41486</v>
      </c>
      <c r="AH63" s="1">
        <v>42598</v>
      </c>
    </row>
    <row r="64" spans="1:34" x14ac:dyDescent="0.3">
      <c r="A64">
        <v>124564</v>
      </c>
      <c r="B64" t="s">
        <v>59</v>
      </c>
      <c r="C64" t="s">
        <v>40</v>
      </c>
      <c r="D64">
        <v>1</v>
      </c>
      <c r="E64" t="s">
        <v>275</v>
      </c>
      <c r="F64" t="s">
        <v>42</v>
      </c>
      <c r="G64">
        <v>21744</v>
      </c>
      <c r="H64">
        <v>2</v>
      </c>
      <c r="I64">
        <v>63662</v>
      </c>
      <c r="J64">
        <v>79899</v>
      </c>
      <c r="K64" t="s">
        <v>30</v>
      </c>
      <c r="L64" t="s">
        <v>62</v>
      </c>
      <c r="M64" t="s">
        <v>276</v>
      </c>
      <c r="N64" t="s">
        <v>277</v>
      </c>
      <c r="O64" t="s">
        <v>46</v>
      </c>
      <c r="P64" t="s">
        <v>35</v>
      </c>
      <c r="Q64" t="s">
        <v>120</v>
      </c>
      <c r="R64" t="s">
        <v>278</v>
      </c>
      <c r="S64" t="s">
        <v>122</v>
      </c>
      <c r="T64" t="str">
        <f t="shared" si="0"/>
        <v xml:space="preserve">  For more information about DEP, visit us at: www.nyc.gov/dep  Appointments are subject to OMB approval</v>
      </c>
      <c r="U64">
        <f t="shared" si="1"/>
        <v>0</v>
      </c>
      <c r="V64" s="3">
        <v>0</v>
      </c>
      <c r="W64" s="3">
        <f t="shared" si="2"/>
        <v>0</v>
      </c>
      <c r="X64" s="3">
        <v>0</v>
      </c>
      <c r="Y64" s="3">
        <v>0</v>
      </c>
      <c r="Z64" s="3">
        <v>0</v>
      </c>
      <c r="AA64" s="3">
        <v>0</v>
      </c>
      <c r="AB64" s="3">
        <v>0</v>
      </c>
      <c r="AD64" t="s">
        <v>38</v>
      </c>
      <c r="AE64" s="1">
        <v>41486</v>
      </c>
      <c r="AG64" s="1">
        <v>41486</v>
      </c>
      <c r="AH64" s="1">
        <v>42598</v>
      </c>
    </row>
    <row r="65" spans="1:34" x14ac:dyDescent="0.3">
      <c r="A65">
        <v>156256</v>
      </c>
      <c r="B65" t="s">
        <v>59</v>
      </c>
      <c r="C65" t="s">
        <v>26</v>
      </c>
      <c r="D65">
        <v>1</v>
      </c>
      <c r="E65" t="s">
        <v>83</v>
      </c>
      <c r="F65" t="s">
        <v>84</v>
      </c>
      <c r="G65">
        <v>34172</v>
      </c>
      <c r="H65">
        <v>1</v>
      </c>
      <c r="I65">
        <v>38058</v>
      </c>
      <c r="J65">
        <v>53999</v>
      </c>
      <c r="K65" t="s">
        <v>30</v>
      </c>
      <c r="L65" t="s">
        <v>62</v>
      </c>
      <c r="M65" t="s">
        <v>85</v>
      </c>
      <c r="N65" t="s">
        <v>86</v>
      </c>
      <c r="P65" t="s">
        <v>7070</v>
      </c>
      <c r="Q65" t="s">
        <v>35</v>
      </c>
      <c r="R65" t="s">
        <v>87</v>
      </c>
      <c r="S65" t="s">
        <v>88</v>
      </c>
      <c r="T65" t="str">
        <f t="shared" si="0"/>
        <v xml:space="preserve">A Commercial Driver‚„s License valid in the State of New York  </v>
      </c>
      <c r="U65">
        <f t="shared" si="1"/>
        <v>0</v>
      </c>
      <c r="V65" s="3">
        <v>0</v>
      </c>
      <c r="W65" s="3">
        <f t="shared" si="2"/>
        <v>0</v>
      </c>
      <c r="X65" s="3">
        <v>0</v>
      </c>
      <c r="Y65" s="3">
        <v>0</v>
      </c>
      <c r="Z65" s="3">
        <v>0</v>
      </c>
      <c r="AA65" s="3">
        <v>0</v>
      </c>
      <c r="AB65" s="3">
        <v>0</v>
      </c>
      <c r="AD65" t="s">
        <v>38</v>
      </c>
      <c r="AE65" s="1">
        <v>41841</v>
      </c>
      <c r="AG65" s="1">
        <v>41841</v>
      </c>
      <c r="AH65" s="1">
        <v>42598</v>
      </c>
    </row>
    <row r="66" spans="1:34" x14ac:dyDescent="0.3">
      <c r="A66">
        <v>157511</v>
      </c>
      <c r="B66" t="s">
        <v>39</v>
      </c>
      <c r="C66" t="s">
        <v>26</v>
      </c>
      <c r="D66">
        <v>1</v>
      </c>
      <c r="E66" t="s">
        <v>279</v>
      </c>
      <c r="F66" t="s">
        <v>280</v>
      </c>
      <c r="G66" t="s">
        <v>281</v>
      </c>
      <c r="H66" t="s">
        <v>52</v>
      </c>
      <c r="I66">
        <v>60000</v>
      </c>
      <c r="J66">
        <v>80000</v>
      </c>
      <c r="K66" t="s">
        <v>30</v>
      </c>
      <c r="L66" t="s">
        <v>71</v>
      </c>
      <c r="M66" t="s">
        <v>282</v>
      </c>
      <c r="N66" t="s">
        <v>7097</v>
      </c>
      <c r="O66" t="s">
        <v>7098</v>
      </c>
      <c r="P66" t="s">
        <v>283</v>
      </c>
      <c r="Q66" t="s">
        <v>284</v>
      </c>
      <c r="R66" t="s">
        <v>76</v>
      </c>
      <c r="S66" t="s">
        <v>7099</v>
      </c>
      <c r="T66" t="str">
        <f t="shared" si="0"/>
        <v>Successful candidates should possess the following:  1. Preferred degree specialization or experience in the forensic sciences, such as forensic anthropology, medicolegal investigations, certified pathology assistant, or related field.  2. At least one year of supervisory experience.  3. Strong computer skills including Word, and Excel.  4. Must be highly organized and possess excellent oral communication and interpersonal skills. SPECIAL NOTE  1. If you were educated in a foreign school you must submit an evaluation of your foreign education from an approved organization with your resume.  2. Selected candidates will be required to provide a DNA sample by swabbing.</v>
      </c>
      <c r="U66">
        <f t="shared" si="1"/>
        <v>0</v>
      </c>
      <c r="V66" s="3">
        <v>1</v>
      </c>
      <c r="W66" s="3">
        <f t="shared" si="2"/>
        <v>0</v>
      </c>
      <c r="X66" s="3">
        <v>0</v>
      </c>
      <c r="Y66" s="3">
        <v>0</v>
      </c>
      <c r="Z66" s="3">
        <v>0</v>
      </c>
      <c r="AA66" s="3">
        <v>0</v>
      </c>
      <c r="AB66" s="3">
        <v>0</v>
      </c>
      <c r="AD66" t="s">
        <v>58</v>
      </c>
      <c r="AE66" s="1">
        <v>41848</v>
      </c>
      <c r="AG66" s="1">
        <v>41848</v>
      </c>
      <c r="AH66" s="1">
        <v>42598</v>
      </c>
    </row>
    <row r="67" spans="1:34" x14ac:dyDescent="0.3">
      <c r="A67">
        <v>124839</v>
      </c>
      <c r="B67" t="s">
        <v>59</v>
      </c>
      <c r="C67" t="s">
        <v>26</v>
      </c>
      <c r="D67">
        <v>1</v>
      </c>
      <c r="E67" t="s">
        <v>285</v>
      </c>
      <c r="F67" t="s">
        <v>286</v>
      </c>
      <c r="G67">
        <v>6772</v>
      </c>
      <c r="H67">
        <v>0</v>
      </c>
      <c r="I67">
        <v>69417</v>
      </c>
      <c r="J67">
        <v>97893</v>
      </c>
      <c r="K67" t="s">
        <v>30</v>
      </c>
      <c r="L67" t="s">
        <v>179</v>
      </c>
      <c r="M67" t="s">
        <v>180</v>
      </c>
      <c r="N67" t="s">
        <v>287</v>
      </c>
      <c r="O67" t="s">
        <v>288</v>
      </c>
      <c r="P67" t="s">
        <v>289</v>
      </c>
      <c r="Q67" t="s">
        <v>234</v>
      </c>
      <c r="R67" t="s">
        <v>175</v>
      </c>
      <c r="S67" t="s">
        <v>290</v>
      </c>
      <c r="T67" t="str">
        <f t="shared" ref="T67:T130" si="3">P67&amp;" "&amp;Q67</f>
        <v>The selected candidate must have in-depth knowledge of United States Coast Guard, Federal, State, and local rules and regulations associated with marine vessels.  The candidate must possess supervisory experience with shipyard and maintenance repairs aboard vessels greater than 3000 HP and also have a strong background with marine operations, budgeting, and ABS surveys and inspections. Appointments are subject to OMB approval    For additional information about DEP, visit www.nyc.gov/dep</v>
      </c>
      <c r="U67">
        <f t="shared" ref="U67:U130" si="4">D67*W67</f>
        <v>0</v>
      </c>
      <c r="V67" s="3">
        <v>0</v>
      </c>
      <c r="W67" s="3">
        <f t="shared" ref="W67:W130" si="5">IF(OR(ISNUMBER(SEARCH("data analytics",$T67)), ISNUMBER(SEARCH("data analysis",$T67)), ISNUMBER(SEARCH("analyze data", $T67)),ISNUMBER(SEARCH("business intelligence", $T67)),ISNUMBER(SEARCH("business analysis",$T67))),1,0)</f>
        <v>0</v>
      </c>
      <c r="X67" s="3">
        <v>0</v>
      </c>
      <c r="Y67" s="3">
        <v>0</v>
      </c>
      <c r="Z67" s="3">
        <v>0</v>
      </c>
      <c r="AA67" s="3">
        <v>0</v>
      </c>
      <c r="AB67" s="3">
        <v>0</v>
      </c>
      <c r="AD67" t="s">
        <v>38</v>
      </c>
      <c r="AE67" s="1">
        <v>41488</v>
      </c>
      <c r="AG67" s="1">
        <v>41495</v>
      </c>
      <c r="AH67" s="1">
        <v>42598</v>
      </c>
    </row>
    <row r="68" spans="1:34" x14ac:dyDescent="0.3">
      <c r="A68">
        <v>124839</v>
      </c>
      <c r="B68" t="s">
        <v>59</v>
      </c>
      <c r="C68" t="s">
        <v>40</v>
      </c>
      <c r="D68">
        <v>1</v>
      </c>
      <c r="E68" t="s">
        <v>285</v>
      </c>
      <c r="F68" t="s">
        <v>286</v>
      </c>
      <c r="G68">
        <v>6772</v>
      </c>
      <c r="H68">
        <v>0</v>
      </c>
      <c r="I68">
        <v>69417</v>
      </c>
      <c r="J68">
        <v>97893</v>
      </c>
      <c r="K68" t="s">
        <v>30</v>
      </c>
      <c r="L68" t="s">
        <v>179</v>
      </c>
      <c r="M68" t="s">
        <v>180</v>
      </c>
      <c r="N68" t="s">
        <v>287</v>
      </c>
      <c r="O68" t="s">
        <v>288</v>
      </c>
      <c r="P68" t="s">
        <v>289</v>
      </c>
      <c r="Q68" t="s">
        <v>234</v>
      </c>
      <c r="R68" t="s">
        <v>175</v>
      </c>
      <c r="S68" t="s">
        <v>290</v>
      </c>
      <c r="T68" t="str">
        <f t="shared" si="3"/>
        <v>The selected candidate must have in-depth knowledge of United States Coast Guard, Federal, State, and local rules and regulations associated with marine vessels.  The candidate must possess supervisory experience with shipyard and maintenance repairs aboard vessels greater than 3000 HP and also have a strong background with marine operations, budgeting, and ABS surveys and inspections. Appointments are subject to OMB approval    For additional information about DEP, visit www.nyc.gov/dep</v>
      </c>
      <c r="U68">
        <f t="shared" si="4"/>
        <v>0</v>
      </c>
      <c r="V68" s="3">
        <v>0</v>
      </c>
      <c r="W68" s="3">
        <f t="shared" si="5"/>
        <v>0</v>
      </c>
      <c r="X68" s="3">
        <v>0</v>
      </c>
      <c r="Y68" s="3">
        <v>0</v>
      </c>
      <c r="Z68" s="3">
        <v>0</v>
      </c>
      <c r="AA68" s="3">
        <v>0</v>
      </c>
      <c r="AB68" s="3">
        <v>0</v>
      </c>
      <c r="AD68" t="s">
        <v>38</v>
      </c>
      <c r="AE68" s="1">
        <v>41488</v>
      </c>
      <c r="AG68" s="1">
        <v>41495</v>
      </c>
      <c r="AH68" s="1">
        <v>42598</v>
      </c>
    </row>
    <row r="69" spans="1:34" x14ac:dyDescent="0.3">
      <c r="A69">
        <v>132786</v>
      </c>
      <c r="B69" t="s">
        <v>59</v>
      </c>
      <c r="C69" t="s">
        <v>40</v>
      </c>
      <c r="D69">
        <v>1</v>
      </c>
      <c r="E69" t="s">
        <v>238</v>
      </c>
      <c r="F69" t="s">
        <v>239</v>
      </c>
      <c r="G69">
        <v>83008</v>
      </c>
      <c r="H69" t="s">
        <v>240</v>
      </c>
      <c r="I69">
        <v>54740</v>
      </c>
      <c r="J69">
        <v>146276</v>
      </c>
      <c r="K69" t="s">
        <v>30</v>
      </c>
      <c r="L69" t="s">
        <v>62</v>
      </c>
      <c r="M69" t="s">
        <v>241</v>
      </c>
      <c r="N69" t="s">
        <v>7094</v>
      </c>
      <c r="O69" t="s">
        <v>242</v>
      </c>
      <c r="P69" t="s">
        <v>7095</v>
      </c>
      <c r="Q69" t="s">
        <v>35</v>
      </c>
      <c r="R69" t="s">
        <v>107</v>
      </c>
      <c r="S69" t="s">
        <v>243</v>
      </c>
      <c r="T69" t="str">
        <f t="shared" si="3"/>
        <v xml:space="preserve">-  An MBA or other graduate degree potentially acceptable  -  Five plus years track record in a procurement organization  -  Applicable certifications  -  experience with/insights to assigned commodities (chemicals, services, and/or biosolids and waste)  -  Strategic ability to develop high-impact sourcing strategies   -  Proven thought leadership in previous roles  -  Proven analytical skills and use of those skills to define, understand and work through the   most critical issues   -  Strong negotiating skills   -  Thorough understanding of sales/marketing practices   -  Ability to develop actionable recommendations and implementation plans   -  Excellent communication skills (written and verbal)   -  Strong supplier relationship skills. Continuously, but constructively, demanding performance of suppliers   -  Outstanding cross-functional leadership skills; proven track record of being viewed as   credible by partner business units   -  Willingness to ‚Å“constructively dissent‚ and challenge senior management thinking on key   purchasing issues   -  Ability to get buy-in and commitment from both internal and external stakeholders  </v>
      </c>
      <c r="U69">
        <f t="shared" si="4"/>
        <v>0</v>
      </c>
      <c r="V69" s="3">
        <v>0</v>
      </c>
      <c r="W69" s="3">
        <f t="shared" si="5"/>
        <v>0</v>
      </c>
      <c r="X69" s="3">
        <v>0</v>
      </c>
      <c r="Y69" s="3">
        <v>0</v>
      </c>
      <c r="Z69" s="3">
        <v>0</v>
      </c>
      <c r="AA69" s="3">
        <v>0</v>
      </c>
      <c r="AB69" s="3">
        <v>0</v>
      </c>
      <c r="AD69" t="s">
        <v>58</v>
      </c>
      <c r="AE69" s="1">
        <v>41555</v>
      </c>
      <c r="AG69" s="1">
        <v>41586</v>
      </c>
      <c r="AH69" s="1">
        <v>42598</v>
      </c>
    </row>
    <row r="70" spans="1:34" x14ac:dyDescent="0.3">
      <c r="A70">
        <v>128877</v>
      </c>
      <c r="B70" t="s">
        <v>59</v>
      </c>
      <c r="C70" t="s">
        <v>40</v>
      </c>
      <c r="D70">
        <v>1</v>
      </c>
      <c r="E70" t="s">
        <v>291</v>
      </c>
      <c r="F70" t="s">
        <v>292</v>
      </c>
      <c r="G70">
        <v>90641</v>
      </c>
      <c r="H70">
        <v>0</v>
      </c>
      <c r="I70">
        <v>29271</v>
      </c>
      <c r="J70">
        <v>45465</v>
      </c>
      <c r="K70" t="s">
        <v>30</v>
      </c>
      <c r="L70" t="s">
        <v>62</v>
      </c>
      <c r="M70" t="s">
        <v>103</v>
      </c>
      <c r="N70" t="s">
        <v>293</v>
      </c>
      <c r="O70" t="s">
        <v>294</v>
      </c>
      <c r="P70" t="s">
        <v>7100</v>
      </c>
      <c r="Q70" t="s">
        <v>295</v>
      </c>
      <c r="R70" t="s">
        <v>296</v>
      </c>
      <c r="S70" t="s">
        <v>297</v>
      </c>
      <c r="T70" t="str">
        <f t="shared" si="3"/>
        <v>Candidates possessing a NYS Commercial Driver License, an Associate‚„s or Bachelor‚„s degree,bilingual in English/Spanish and experience with horticultural maintenance are desired. Must work flexible hours, nights and weekends as needed and possess strong organizational, communication and leadership skills. Candidates will be employees of DEP, but will report to NYC Parks at their assigned borough location. This posting is for a position that reports to the Bronx.    Appointments are subject to OMB approval. For additional information about DEP, visit   www.nyc.gov/dep.</v>
      </c>
      <c r="U70">
        <f t="shared" si="4"/>
        <v>0</v>
      </c>
      <c r="V70" s="3">
        <v>0</v>
      </c>
      <c r="W70" s="3">
        <f t="shared" si="5"/>
        <v>0</v>
      </c>
      <c r="X70" s="3">
        <v>0</v>
      </c>
      <c r="Y70" s="3">
        <v>0</v>
      </c>
      <c r="Z70" s="3">
        <v>0</v>
      </c>
      <c r="AA70" s="3">
        <v>0</v>
      </c>
      <c r="AB70" s="3">
        <v>0</v>
      </c>
      <c r="AD70" t="s">
        <v>38</v>
      </c>
      <c r="AE70" s="1">
        <v>41523</v>
      </c>
      <c r="AG70" s="1">
        <v>41619</v>
      </c>
      <c r="AH70" s="1">
        <v>42598</v>
      </c>
    </row>
    <row r="71" spans="1:34" x14ac:dyDescent="0.3">
      <c r="A71">
        <v>128877</v>
      </c>
      <c r="B71" t="s">
        <v>59</v>
      </c>
      <c r="C71" t="s">
        <v>26</v>
      </c>
      <c r="D71">
        <v>1</v>
      </c>
      <c r="E71" t="s">
        <v>291</v>
      </c>
      <c r="F71" t="s">
        <v>292</v>
      </c>
      <c r="G71">
        <v>90641</v>
      </c>
      <c r="H71">
        <v>0</v>
      </c>
      <c r="I71">
        <v>29271</v>
      </c>
      <c r="J71">
        <v>45465</v>
      </c>
      <c r="K71" t="s">
        <v>30</v>
      </c>
      <c r="L71" t="s">
        <v>62</v>
      </c>
      <c r="M71" t="s">
        <v>103</v>
      </c>
      <c r="N71" t="s">
        <v>293</v>
      </c>
      <c r="O71" t="s">
        <v>294</v>
      </c>
      <c r="P71" t="s">
        <v>7100</v>
      </c>
      <c r="Q71" t="s">
        <v>295</v>
      </c>
      <c r="R71" t="s">
        <v>296</v>
      </c>
      <c r="S71" t="s">
        <v>297</v>
      </c>
      <c r="T71" t="str">
        <f t="shared" si="3"/>
        <v>Candidates possessing a NYS Commercial Driver License, an Associate‚„s or Bachelor‚„s degree,bilingual in English/Spanish and experience with horticultural maintenance are desired. Must work flexible hours, nights and weekends as needed and possess strong organizational, communication and leadership skills. Candidates will be employees of DEP, but will report to NYC Parks at their assigned borough location. This posting is for a position that reports to the Bronx.    Appointments are subject to OMB approval. For additional information about DEP, visit   www.nyc.gov/dep.</v>
      </c>
      <c r="U71">
        <f t="shared" si="4"/>
        <v>0</v>
      </c>
      <c r="V71" s="3">
        <v>0</v>
      </c>
      <c r="W71" s="3">
        <f t="shared" si="5"/>
        <v>0</v>
      </c>
      <c r="X71" s="3">
        <v>0</v>
      </c>
      <c r="Y71" s="3">
        <v>0</v>
      </c>
      <c r="Z71" s="3">
        <v>0</v>
      </c>
      <c r="AA71" s="3">
        <v>0</v>
      </c>
      <c r="AB71" s="3">
        <v>0</v>
      </c>
      <c r="AD71" t="s">
        <v>38</v>
      </c>
      <c r="AE71" s="1">
        <v>41523</v>
      </c>
      <c r="AG71" s="1">
        <v>41619</v>
      </c>
      <c r="AH71" s="1">
        <v>42598</v>
      </c>
    </row>
    <row r="72" spans="1:34" x14ac:dyDescent="0.3">
      <c r="A72">
        <v>131277</v>
      </c>
      <c r="B72" t="s">
        <v>89</v>
      </c>
      <c r="C72" t="s">
        <v>40</v>
      </c>
      <c r="D72">
        <v>5</v>
      </c>
      <c r="E72" t="s">
        <v>298</v>
      </c>
      <c r="F72" t="s">
        <v>299</v>
      </c>
      <c r="G72">
        <v>31305</v>
      </c>
      <c r="H72">
        <v>2</v>
      </c>
      <c r="I72">
        <v>47251</v>
      </c>
      <c r="J72">
        <v>63506</v>
      </c>
      <c r="K72" t="s">
        <v>30</v>
      </c>
      <c r="L72" t="s">
        <v>300</v>
      </c>
      <c r="M72" t="s">
        <v>301</v>
      </c>
      <c r="N72" t="s">
        <v>302</v>
      </c>
      <c r="O72" t="s">
        <v>7101</v>
      </c>
      <c r="P72" t="s">
        <v>303</v>
      </c>
      <c r="Q72" t="s">
        <v>35</v>
      </c>
      <c r="R72" t="s">
        <v>99</v>
      </c>
      <c r="S72" t="s">
        <v>35</v>
      </c>
      <c r="T72" t="str">
        <f t="shared" si="3"/>
        <v xml:space="preserve">Excellent writing, analytical, interpersonal and presentation skills; computer skills (MS Word, Excel, PowerPoint).  </v>
      </c>
      <c r="U72">
        <f t="shared" si="4"/>
        <v>0</v>
      </c>
      <c r="V72" s="3">
        <v>1</v>
      </c>
      <c r="W72" s="3">
        <f t="shared" si="5"/>
        <v>0</v>
      </c>
      <c r="X72" s="3">
        <v>0</v>
      </c>
      <c r="Y72" s="3">
        <v>0</v>
      </c>
      <c r="Z72" s="3">
        <v>0</v>
      </c>
      <c r="AA72" s="3">
        <v>0</v>
      </c>
      <c r="AB72" s="3">
        <v>0</v>
      </c>
      <c r="AD72" t="s">
        <v>100</v>
      </c>
      <c r="AE72" s="1">
        <v>41569</v>
      </c>
      <c r="AG72" s="1">
        <v>41767</v>
      </c>
      <c r="AH72" s="1">
        <v>42598</v>
      </c>
    </row>
    <row r="73" spans="1:34" x14ac:dyDescent="0.3">
      <c r="A73">
        <v>131277</v>
      </c>
      <c r="B73" t="s">
        <v>89</v>
      </c>
      <c r="C73" t="s">
        <v>26</v>
      </c>
      <c r="D73">
        <v>5</v>
      </c>
      <c r="E73" t="s">
        <v>298</v>
      </c>
      <c r="F73" t="s">
        <v>299</v>
      </c>
      <c r="G73">
        <v>31305</v>
      </c>
      <c r="H73">
        <v>2</v>
      </c>
      <c r="I73">
        <v>47251</v>
      </c>
      <c r="J73">
        <v>63506</v>
      </c>
      <c r="K73" t="s">
        <v>30</v>
      </c>
      <c r="L73" t="s">
        <v>300</v>
      </c>
      <c r="M73" t="s">
        <v>301</v>
      </c>
      <c r="N73" t="s">
        <v>302</v>
      </c>
      <c r="O73" t="s">
        <v>7101</v>
      </c>
      <c r="P73" t="s">
        <v>303</v>
      </c>
      <c r="Q73" t="s">
        <v>35</v>
      </c>
      <c r="R73" t="s">
        <v>99</v>
      </c>
      <c r="S73" t="s">
        <v>35</v>
      </c>
      <c r="T73" t="str">
        <f t="shared" si="3"/>
        <v xml:space="preserve">Excellent writing, analytical, interpersonal and presentation skills; computer skills (MS Word, Excel, PowerPoint).  </v>
      </c>
      <c r="U73">
        <f t="shared" si="4"/>
        <v>0</v>
      </c>
      <c r="V73" s="3">
        <v>1</v>
      </c>
      <c r="W73" s="3">
        <f t="shared" si="5"/>
        <v>0</v>
      </c>
      <c r="X73" s="3">
        <v>0</v>
      </c>
      <c r="Y73" s="3">
        <v>0</v>
      </c>
      <c r="Z73" s="3">
        <v>0</v>
      </c>
      <c r="AA73" s="3">
        <v>0</v>
      </c>
      <c r="AB73" s="3">
        <v>0</v>
      </c>
      <c r="AD73" t="s">
        <v>100</v>
      </c>
      <c r="AE73" s="1">
        <v>41569</v>
      </c>
      <c r="AG73" s="1">
        <v>41767</v>
      </c>
      <c r="AH73" s="1">
        <v>42598</v>
      </c>
    </row>
    <row r="74" spans="1:34" x14ac:dyDescent="0.3">
      <c r="A74">
        <v>133921</v>
      </c>
      <c r="B74" t="s">
        <v>89</v>
      </c>
      <c r="C74" t="s">
        <v>26</v>
      </c>
      <c r="D74">
        <v>50</v>
      </c>
      <c r="E74" t="s">
        <v>304</v>
      </c>
      <c r="F74" t="s">
        <v>305</v>
      </c>
      <c r="G74">
        <v>91830</v>
      </c>
      <c r="H74">
        <v>0</v>
      </c>
      <c r="I74">
        <v>35</v>
      </c>
      <c r="J74">
        <v>35</v>
      </c>
      <c r="K74" t="s">
        <v>141</v>
      </c>
      <c r="L74" t="s">
        <v>306</v>
      </c>
      <c r="M74" t="s">
        <v>307</v>
      </c>
      <c r="N74" t="s">
        <v>308</v>
      </c>
      <c r="O74" t="s">
        <v>309</v>
      </c>
      <c r="P74" t="s">
        <v>35</v>
      </c>
      <c r="Q74" t="s">
        <v>310</v>
      </c>
      <c r="R74" t="s">
        <v>99</v>
      </c>
      <c r="S74" t="s">
        <v>35</v>
      </c>
      <c r="T74" t="str">
        <f t="shared" si="3"/>
        <v xml:space="preserve">  SPECIAL NOTE:    1.  This is a temporary assignment for a period not to exceed three months.    2.  Selected candidates will be required to travel throughout the five boroughs.</v>
      </c>
      <c r="U74">
        <f t="shared" si="4"/>
        <v>0</v>
      </c>
      <c r="V74" s="3">
        <v>0</v>
      </c>
      <c r="W74" s="3">
        <f t="shared" si="5"/>
        <v>0</v>
      </c>
      <c r="X74" s="3">
        <v>0</v>
      </c>
      <c r="Y74" s="3">
        <v>0</v>
      </c>
      <c r="Z74" s="3">
        <v>0</v>
      </c>
      <c r="AA74" s="3">
        <v>0</v>
      </c>
      <c r="AB74" s="3">
        <v>0</v>
      </c>
      <c r="AD74" t="s">
        <v>311</v>
      </c>
      <c r="AE74" s="1">
        <v>41648</v>
      </c>
      <c r="AG74" s="1">
        <v>41647</v>
      </c>
      <c r="AH74" s="1">
        <v>42598</v>
      </c>
    </row>
    <row r="75" spans="1:34" x14ac:dyDescent="0.3">
      <c r="A75">
        <v>132292</v>
      </c>
      <c r="B75" t="s">
        <v>89</v>
      </c>
      <c r="C75" t="s">
        <v>26</v>
      </c>
      <c r="D75">
        <v>52</v>
      </c>
      <c r="E75" t="s">
        <v>312</v>
      </c>
      <c r="F75" t="s">
        <v>313</v>
      </c>
      <c r="G75">
        <v>90698</v>
      </c>
      <c r="H75">
        <v>0</v>
      </c>
      <c r="I75">
        <v>51908</v>
      </c>
      <c r="J75">
        <v>54580</v>
      </c>
      <c r="K75" t="s">
        <v>30</v>
      </c>
      <c r="L75" t="s">
        <v>314</v>
      </c>
      <c r="M75" t="s">
        <v>315</v>
      </c>
      <c r="N75" t="s">
        <v>316</v>
      </c>
      <c r="O75" t="s">
        <v>7102</v>
      </c>
      <c r="P75" t="s">
        <v>317</v>
      </c>
      <c r="Q75" t="s">
        <v>7103</v>
      </c>
      <c r="R75" t="s">
        <v>99</v>
      </c>
      <c r="S75" t="s">
        <v>35</v>
      </c>
      <c r="T75" t="str">
        <f t="shared" si="3"/>
        <v>1.  A High School Diploma or GED.  2.  CDL Driver's License.  3.  Excellent trouble-shooting ability and mechanical aptitude.  4.  Excellent analytical and organizational skills.  5.  Ability to trouble-shoot various types of vacuum heating equipment.  6.  Knowledge of steam and pneumatic heating systems; steam and hot water generating systems; various types of heat, air and water pumps.  7.  Knowledge of Maximo work order system. 1.  A Motor Vehicle Driver‚„s License valid in the State of New York is required for these positions. This license must be maintained for the duration of the assignment.     2.  A Certificate of Fitness to Operate Air Compressors (A-35), issued by the New York City Fire Department is required for these positions. This certificate must be maintained for the duration of assignment.    3.  A Certificate of Fitness for Low Pressure Oil Boilers (P-99), issued by the New York City Fire Department, is required for these positions and must be obtained within six months of appointment. This certificate must be maintained thereafter for the duration of employment.</v>
      </c>
      <c r="U75">
        <f t="shared" si="4"/>
        <v>0</v>
      </c>
      <c r="V75" s="3">
        <v>0</v>
      </c>
      <c r="W75" s="3">
        <f t="shared" si="5"/>
        <v>0</v>
      </c>
      <c r="X75" s="3">
        <v>0</v>
      </c>
      <c r="Y75" s="3">
        <v>0</v>
      </c>
      <c r="Z75" s="3">
        <v>0</v>
      </c>
      <c r="AA75" s="3">
        <v>0</v>
      </c>
      <c r="AB75" s="3">
        <v>0</v>
      </c>
      <c r="AD75" t="s">
        <v>100</v>
      </c>
      <c r="AE75" s="1">
        <v>41571</v>
      </c>
      <c r="AG75" s="1">
        <v>41620</v>
      </c>
      <c r="AH75" s="1">
        <v>42598</v>
      </c>
    </row>
    <row r="76" spans="1:34" x14ac:dyDescent="0.3">
      <c r="A76">
        <v>157511</v>
      </c>
      <c r="B76" t="s">
        <v>39</v>
      </c>
      <c r="C76" t="s">
        <v>40</v>
      </c>
      <c r="D76">
        <v>1</v>
      </c>
      <c r="E76" t="s">
        <v>279</v>
      </c>
      <c r="F76" t="s">
        <v>280</v>
      </c>
      <c r="G76" t="s">
        <v>281</v>
      </c>
      <c r="H76" t="s">
        <v>52</v>
      </c>
      <c r="I76">
        <v>60000</v>
      </c>
      <c r="J76">
        <v>80000</v>
      </c>
      <c r="K76" t="s">
        <v>30</v>
      </c>
      <c r="L76" t="s">
        <v>71</v>
      </c>
      <c r="M76" t="s">
        <v>282</v>
      </c>
      <c r="N76" t="s">
        <v>7097</v>
      </c>
      <c r="O76" t="s">
        <v>7098</v>
      </c>
      <c r="P76" t="s">
        <v>283</v>
      </c>
      <c r="Q76" t="s">
        <v>284</v>
      </c>
      <c r="R76" t="s">
        <v>76</v>
      </c>
      <c r="S76" t="s">
        <v>7099</v>
      </c>
      <c r="T76" t="str">
        <f t="shared" si="3"/>
        <v>Successful candidates should possess the following:  1. Preferred degree specialization or experience in the forensic sciences, such as forensic anthropology, medicolegal investigations, certified pathology assistant, or related field.  2. At least one year of supervisory experience.  3. Strong computer skills including Word, and Excel.  4. Must be highly organized and possess excellent oral communication and interpersonal skills. SPECIAL NOTE  1. If you were educated in a foreign school you must submit an evaluation of your foreign education from an approved organization with your resume.  2. Selected candidates will be required to provide a DNA sample by swabbing.</v>
      </c>
      <c r="U76">
        <f t="shared" si="4"/>
        <v>0</v>
      </c>
      <c r="V76" s="3">
        <v>1</v>
      </c>
      <c r="W76" s="3">
        <f t="shared" si="5"/>
        <v>0</v>
      </c>
      <c r="X76" s="3">
        <v>0</v>
      </c>
      <c r="Y76" s="3">
        <v>0</v>
      </c>
      <c r="Z76" s="3">
        <v>0</v>
      </c>
      <c r="AA76" s="3">
        <v>0</v>
      </c>
      <c r="AB76" s="3">
        <v>0</v>
      </c>
      <c r="AD76" t="s">
        <v>58</v>
      </c>
      <c r="AE76" s="1">
        <v>41848</v>
      </c>
      <c r="AG76" s="1">
        <v>41848</v>
      </c>
      <c r="AH76" s="1">
        <v>42598</v>
      </c>
    </row>
    <row r="77" spans="1:34" x14ac:dyDescent="0.3">
      <c r="A77">
        <v>157559</v>
      </c>
      <c r="B77" t="s">
        <v>39</v>
      </c>
      <c r="C77" t="s">
        <v>40</v>
      </c>
      <c r="D77">
        <v>1</v>
      </c>
      <c r="E77" t="s">
        <v>318</v>
      </c>
      <c r="F77" t="s">
        <v>129</v>
      </c>
      <c r="G77">
        <v>21513</v>
      </c>
      <c r="H77">
        <v>2</v>
      </c>
      <c r="I77">
        <v>45192</v>
      </c>
      <c r="J77">
        <v>61931</v>
      </c>
      <c r="K77" t="s">
        <v>30</v>
      </c>
      <c r="L77" t="s">
        <v>319</v>
      </c>
      <c r="M77" t="s">
        <v>320</v>
      </c>
      <c r="N77" t="s">
        <v>321</v>
      </c>
      <c r="O77" t="s">
        <v>7076</v>
      </c>
      <c r="P77" t="s">
        <v>322</v>
      </c>
      <c r="Q77" t="s">
        <v>35</v>
      </c>
      <c r="R77" t="s">
        <v>323</v>
      </c>
      <c r="S77" t="s">
        <v>35</v>
      </c>
      <c r="T77" t="str">
        <f t="shared" si="3"/>
        <v xml:space="preserve">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v>
      </c>
      <c r="U77">
        <f t="shared" si="4"/>
        <v>0</v>
      </c>
      <c r="V77" s="3">
        <v>0</v>
      </c>
      <c r="W77" s="3">
        <f t="shared" si="5"/>
        <v>0</v>
      </c>
      <c r="X77" s="3">
        <v>0</v>
      </c>
      <c r="Y77" s="3">
        <v>0</v>
      </c>
      <c r="Z77" s="3">
        <v>0</v>
      </c>
      <c r="AA77" s="3">
        <v>0</v>
      </c>
      <c r="AB77" s="3">
        <v>0</v>
      </c>
      <c r="AD77" t="s">
        <v>38</v>
      </c>
      <c r="AE77" s="1">
        <v>41848</v>
      </c>
      <c r="AG77" s="1">
        <v>42341</v>
      </c>
      <c r="AH77" s="1">
        <v>42598</v>
      </c>
    </row>
    <row r="78" spans="1:34" x14ac:dyDescent="0.3">
      <c r="A78">
        <v>157559</v>
      </c>
      <c r="B78" t="s">
        <v>39</v>
      </c>
      <c r="C78" t="s">
        <v>26</v>
      </c>
      <c r="D78">
        <v>1</v>
      </c>
      <c r="E78" t="s">
        <v>318</v>
      </c>
      <c r="F78" t="s">
        <v>129</v>
      </c>
      <c r="G78">
        <v>21513</v>
      </c>
      <c r="H78">
        <v>2</v>
      </c>
      <c r="I78">
        <v>45192</v>
      </c>
      <c r="J78">
        <v>61931</v>
      </c>
      <c r="K78" t="s">
        <v>30</v>
      </c>
      <c r="L78" t="s">
        <v>319</v>
      </c>
      <c r="M78" t="s">
        <v>320</v>
      </c>
      <c r="N78" t="s">
        <v>321</v>
      </c>
      <c r="O78" t="s">
        <v>7076</v>
      </c>
      <c r="P78" t="s">
        <v>322</v>
      </c>
      <c r="Q78" t="s">
        <v>35</v>
      </c>
      <c r="R78" t="s">
        <v>323</v>
      </c>
      <c r="S78" t="s">
        <v>35</v>
      </c>
      <c r="T78" t="str">
        <f t="shared" si="3"/>
        <v xml:space="preserve">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v>
      </c>
      <c r="U78">
        <f t="shared" si="4"/>
        <v>0</v>
      </c>
      <c r="V78" s="3">
        <v>0</v>
      </c>
      <c r="W78" s="3">
        <f t="shared" si="5"/>
        <v>0</v>
      </c>
      <c r="X78" s="3">
        <v>0</v>
      </c>
      <c r="Y78" s="3">
        <v>0</v>
      </c>
      <c r="Z78" s="3">
        <v>0</v>
      </c>
      <c r="AA78" s="3">
        <v>0</v>
      </c>
      <c r="AB78" s="3">
        <v>0</v>
      </c>
      <c r="AD78" t="s">
        <v>38</v>
      </c>
      <c r="AE78" s="1">
        <v>41848</v>
      </c>
      <c r="AG78" s="1">
        <v>42341</v>
      </c>
      <c r="AH78" s="1">
        <v>42598</v>
      </c>
    </row>
    <row r="79" spans="1:34" x14ac:dyDescent="0.3">
      <c r="A79">
        <v>133921</v>
      </c>
      <c r="B79" t="s">
        <v>89</v>
      </c>
      <c r="C79" t="s">
        <v>40</v>
      </c>
      <c r="D79">
        <v>50</v>
      </c>
      <c r="E79" t="s">
        <v>304</v>
      </c>
      <c r="F79" t="s">
        <v>305</v>
      </c>
      <c r="G79">
        <v>91830</v>
      </c>
      <c r="H79">
        <v>0</v>
      </c>
      <c r="I79">
        <v>35</v>
      </c>
      <c r="J79">
        <v>35</v>
      </c>
      <c r="K79" t="s">
        <v>141</v>
      </c>
      <c r="L79" t="s">
        <v>306</v>
      </c>
      <c r="M79" t="s">
        <v>307</v>
      </c>
      <c r="N79" t="s">
        <v>308</v>
      </c>
      <c r="O79" t="s">
        <v>309</v>
      </c>
      <c r="P79" t="s">
        <v>35</v>
      </c>
      <c r="Q79" t="s">
        <v>310</v>
      </c>
      <c r="R79" t="s">
        <v>99</v>
      </c>
      <c r="S79" t="s">
        <v>35</v>
      </c>
      <c r="T79" t="str">
        <f t="shared" si="3"/>
        <v xml:space="preserve">  SPECIAL NOTE:    1.  This is a temporary assignment for a period not to exceed three months.    2.  Selected candidates will be required to travel throughout the five boroughs.</v>
      </c>
      <c r="U79">
        <f t="shared" si="4"/>
        <v>0</v>
      </c>
      <c r="V79" s="3">
        <v>0</v>
      </c>
      <c r="W79" s="3">
        <f t="shared" si="5"/>
        <v>0</v>
      </c>
      <c r="X79" s="3">
        <v>0</v>
      </c>
      <c r="Y79" s="3">
        <v>0</v>
      </c>
      <c r="Z79" s="3">
        <v>0</v>
      </c>
      <c r="AA79" s="3">
        <v>0</v>
      </c>
      <c r="AB79" s="3">
        <v>0</v>
      </c>
      <c r="AD79" t="s">
        <v>311</v>
      </c>
      <c r="AE79" s="1">
        <v>41648</v>
      </c>
      <c r="AG79" s="1">
        <v>41647</v>
      </c>
      <c r="AH79" s="1">
        <v>42598</v>
      </c>
    </row>
    <row r="80" spans="1:34" x14ac:dyDescent="0.3">
      <c r="A80">
        <v>159215</v>
      </c>
      <c r="B80" t="s">
        <v>324</v>
      </c>
      <c r="C80" t="s">
        <v>40</v>
      </c>
      <c r="D80">
        <v>2</v>
      </c>
      <c r="E80" t="s">
        <v>325</v>
      </c>
      <c r="F80" t="s">
        <v>326</v>
      </c>
      <c r="G80">
        <v>56057</v>
      </c>
      <c r="H80">
        <v>0</v>
      </c>
      <c r="I80">
        <v>32321</v>
      </c>
      <c r="J80">
        <v>53788</v>
      </c>
      <c r="K80" t="s">
        <v>30</v>
      </c>
      <c r="L80" t="s">
        <v>327</v>
      </c>
      <c r="M80" t="s">
        <v>328</v>
      </c>
      <c r="N80" t="s">
        <v>7053</v>
      </c>
      <c r="O80" t="s">
        <v>329</v>
      </c>
      <c r="P80" t="s">
        <v>7054</v>
      </c>
      <c r="Q80" t="s">
        <v>35</v>
      </c>
      <c r="R80" t="s">
        <v>330</v>
      </c>
      <c r="S80" t="s">
        <v>35</v>
      </c>
      <c r="T80" t="str">
        <f t="shared" si="3"/>
        <v xml:space="preserve">ƒÆ’‚ƒ€š‚¿ƒ€š‚	Strong technical skills and experience in MS Access data management and analysis,   ƒÆ’‚ƒ€š‚¿ƒ€š‚	Ability to design or reengineer Access databases,    ƒÆ’‚ƒ€š‚¿ƒ€š‚	Minimum of 1-3 years experience in a relevant field, preferably local government,   ƒÆ’‚ƒ€š‚¿ƒ€š‚	Strong analytical, interpersonal and  teamwork skills,   ƒÆ’‚ƒ€š‚¿ƒ€š‚	Ability to adapt to a fluid work environment and changing needs and priorities,   ƒÆ’‚ƒ€š‚¿ƒ€š‚	Background in implementation of re-engineering or innovation initiatives,   ƒÆ’‚ƒ€š‚¿ƒ€š‚	Skilled in effective, clear and persuasive oral and written communications,   ƒÆ’‚ƒ€š‚¿ƒ€š‚	Strong computer and technical skills including but not limited to Word, Excel, PowerPoint and Visio  </v>
      </c>
      <c r="U80">
        <f t="shared" si="4"/>
        <v>0</v>
      </c>
      <c r="V80" s="3">
        <v>1</v>
      </c>
      <c r="W80" s="3">
        <f t="shared" si="5"/>
        <v>0</v>
      </c>
      <c r="X80" s="3">
        <v>0</v>
      </c>
      <c r="Y80" s="3">
        <v>0</v>
      </c>
      <c r="Z80" s="3">
        <v>0</v>
      </c>
      <c r="AA80" s="3">
        <v>0</v>
      </c>
      <c r="AB80" s="3">
        <v>0</v>
      </c>
      <c r="AD80" t="s">
        <v>38</v>
      </c>
      <c r="AE80" s="1">
        <v>41855</v>
      </c>
      <c r="AG80" s="1">
        <v>41927</v>
      </c>
      <c r="AH80" s="1">
        <v>42598</v>
      </c>
    </row>
    <row r="81" spans="1:34" x14ac:dyDescent="0.3">
      <c r="A81">
        <v>159215</v>
      </c>
      <c r="B81" t="s">
        <v>324</v>
      </c>
      <c r="C81" t="s">
        <v>26</v>
      </c>
      <c r="D81">
        <v>2</v>
      </c>
      <c r="E81" t="s">
        <v>325</v>
      </c>
      <c r="F81" t="s">
        <v>326</v>
      </c>
      <c r="G81">
        <v>56057</v>
      </c>
      <c r="H81">
        <v>0</v>
      </c>
      <c r="I81">
        <v>32321</v>
      </c>
      <c r="J81">
        <v>53788</v>
      </c>
      <c r="K81" t="s">
        <v>30</v>
      </c>
      <c r="L81" t="s">
        <v>327</v>
      </c>
      <c r="M81" t="s">
        <v>328</v>
      </c>
      <c r="N81" t="s">
        <v>7053</v>
      </c>
      <c r="O81" t="s">
        <v>329</v>
      </c>
      <c r="P81" t="s">
        <v>7054</v>
      </c>
      <c r="Q81" t="s">
        <v>35</v>
      </c>
      <c r="R81" t="s">
        <v>330</v>
      </c>
      <c r="S81" t="s">
        <v>35</v>
      </c>
      <c r="T81" t="str">
        <f t="shared" si="3"/>
        <v xml:space="preserve">ƒÆ’‚ƒ€š‚¿ƒ€š‚	Strong technical skills and experience in MS Access data management and analysis,   ƒÆ’‚ƒ€š‚¿ƒ€š‚	Ability to design or reengineer Access databases,    ƒÆ’‚ƒ€š‚¿ƒ€š‚	Minimum of 1-3 years experience in a relevant field, preferably local government,   ƒÆ’‚ƒ€š‚¿ƒ€š‚	Strong analytical, interpersonal and  teamwork skills,   ƒÆ’‚ƒ€š‚¿ƒ€š‚	Ability to adapt to a fluid work environment and changing needs and priorities,   ƒÆ’‚ƒ€š‚¿ƒ€š‚	Background in implementation of re-engineering or innovation initiatives,   ƒÆ’‚ƒ€š‚¿ƒ€š‚	Skilled in effective, clear and persuasive oral and written communications,   ƒÆ’‚ƒ€š‚¿ƒ€š‚	Strong computer and technical skills including but not limited to Word, Excel, PowerPoint and Visio  </v>
      </c>
      <c r="U81">
        <f t="shared" si="4"/>
        <v>0</v>
      </c>
      <c r="V81" s="3">
        <v>1</v>
      </c>
      <c r="W81" s="3">
        <f t="shared" si="5"/>
        <v>0</v>
      </c>
      <c r="X81" s="3">
        <v>0</v>
      </c>
      <c r="Y81" s="3">
        <v>0</v>
      </c>
      <c r="Z81" s="3">
        <v>0</v>
      </c>
      <c r="AA81" s="3">
        <v>0</v>
      </c>
      <c r="AB81" s="3">
        <v>0</v>
      </c>
      <c r="AD81" t="s">
        <v>38</v>
      </c>
      <c r="AE81" s="1">
        <v>41855</v>
      </c>
      <c r="AG81" s="1">
        <v>41927</v>
      </c>
      <c r="AH81" s="1">
        <v>42598</v>
      </c>
    </row>
    <row r="82" spans="1:34" x14ac:dyDescent="0.3">
      <c r="A82">
        <v>132292</v>
      </c>
      <c r="B82" t="s">
        <v>89</v>
      </c>
      <c r="C82" t="s">
        <v>40</v>
      </c>
      <c r="D82">
        <v>52</v>
      </c>
      <c r="E82" t="s">
        <v>312</v>
      </c>
      <c r="F82" t="s">
        <v>313</v>
      </c>
      <c r="G82">
        <v>90698</v>
      </c>
      <c r="H82">
        <v>0</v>
      </c>
      <c r="I82">
        <v>51908</v>
      </c>
      <c r="J82">
        <v>54580</v>
      </c>
      <c r="K82" t="s">
        <v>30</v>
      </c>
      <c r="L82" t="s">
        <v>314</v>
      </c>
      <c r="M82" t="s">
        <v>315</v>
      </c>
      <c r="N82" t="s">
        <v>316</v>
      </c>
      <c r="O82" t="s">
        <v>7102</v>
      </c>
      <c r="P82" t="s">
        <v>317</v>
      </c>
      <c r="Q82" t="s">
        <v>7103</v>
      </c>
      <c r="R82" t="s">
        <v>99</v>
      </c>
      <c r="S82" t="s">
        <v>35</v>
      </c>
      <c r="T82" t="str">
        <f t="shared" si="3"/>
        <v>1.  A High School Diploma or GED.  2.  CDL Driver's License.  3.  Excellent trouble-shooting ability and mechanical aptitude.  4.  Excellent analytical and organizational skills.  5.  Ability to trouble-shoot various types of vacuum heating equipment.  6.  Knowledge of steam and pneumatic heating systems; steam and hot water generating systems; various types of heat, air and water pumps.  7.  Knowledge of Maximo work order system. 1.  A Motor Vehicle Driver‚„s License valid in the State of New York is required for these positions. This license must be maintained for the duration of the assignment.     2.  A Certificate of Fitness to Operate Air Compressors (A-35), issued by the New York City Fire Department is required for these positions. This certificate must be maintained for the duration of assignment.    3.  A Certificate of Fitness for Low Pressure Oil Boilers (P-99), issued by the New York City Fire Department, is required for these positions and must be obtained within six months of appointment. This certificate must be maintained thereafter for the duration of employment.</v>
      </c>
      <c r="U82">
        <f t="shared" si="4"/>
        <v>0</v>
      </c>
      <c r="V82" s="3">
        <v>0</v>
      </c>
      <c r="W82" s="3">
        <f t="shared" si="5"/>
        <v>0</v>
      </c>
      <c r="X82" s="3">
        <v>0</v>
      </c>
      <c r="Y82" s="3">
        <v>0</v>
      </c>
      <c r="Z82" s="3">
        <v>0</v>
      </c>
      <c r="AA82" s="3">
        <v>0</v>
      </c>
      <c r="AB82" s="3">
        <v>0</v>
      </c>
      <c r="AD82" t="s">
        <v>100</v>
      </c>
      <c r="AE82" s="1">
        <v>41571</v>
      </c>
      <c r="AG82" s="1">
        <v>41620</v>
      </c>
      <c r="AH82" s="1">
        <v>42598</v>
      </c>
    </row>
    <row r="83" spans="1:34" x14ac:dyDescent="0.3">
      <c r="A83">
        <v>132602</v>
      </c>
      <c r="B83" t="s">
        <v>184</v>
      </c>
      <c r="C83" t="s">
        <v>26</v>
      </c>
      <c r="D83">
        <v>1</v>
      </c>
      <c r="E83" t="s">
        <v>331</v>
      </c>
      <c r="F83" t="s">
        <v>51</v>
      </c>
      <c r="G83">
        <v>10050</v>
      </c>
      <c r="H83" t="s">
        <v>52</v>
      </c>
      <c r="I83">
        <v>49492</v>
      </c>
      <c r="J83">
        <v>136198</v>
      </c>
      <c r="K83" t="s">
        <v>30</v>
      </c>
      <c r="L83" t="s">
        <v>186</v>
      </c>
      <c r="M83" t="s">
        <v>332</v>
      </c>
      <c r="N83" t="s">
        <v>7104</v>
      </c>
      <c r="O83" t="s">
        <v>54</v>
      </c>
      <c r="P83" t="s">
        <v>7105</v>
      </c>
      <c r="Q83" t="s">
        <v>7106</v>
      </c>
      <c r="R83" t="s">
        <v>333</v>
      </c>
      <c r="S83" t="s">
        <v>35</v>
      </c>
      <c r="T83" t="str">
        <f t="shared" si="3"/>
        <v>5+ years previous training experience in both classroom and auditorium style settings; 5+ years  extensive experience with creating and editing user documents and training materials; strong written and verbal communication skills;strong analytical skills and strong attention to detail; demonstrated experience working with technical and non-technical staff; outstanding collaboration and team building skills; ability to manage multiple tasks under tight deadlines; proficient in Microsoft Office Suite (Access, Excel, Outlook, PowerPoint, Visio, Word); practical experience with RoboHelp , Photoshop, Camtasia Studio); Knowledge of New York City‚„s Automated Personnel System (NYCAPS) and the Statewide Training Automated Registration System (STARS)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83">
        <f t="shared" si="4"/>
        <v>0</v>
      </c>
      <c r="V83" s="3">
        <v>1</v>
      </c>
      <c r="W83" s="3">
        <f t="shared" si="5"/>
        <v>0</v>
      </c>
      <c r="X83" s="3">
        <v>0</v>
      </c>
      <c r="Y83" s="3">
        <v>0</v>
      </c>
      <c r="Z83" s="3">
        <v>0</v>
      </c>
      <c r="AA83" s="3">
        <v>0</v>
      </c>
      <c r="AB83" s="3">
        <v>0</v>
      </c>
      <c r="AD83" t="s">
        <v>58</v>
      </c>
      <c r="AE83" s="1">
        <v>42200</v>
      </c>
      <c r="AG83" s="1">
        <v>42202</v>
      </c>
      <c r="AH83" s="1">
        <v>42598</v>
      </c>
    </row>
    <row r="84" spans="1:34" x14ac:dyDescent="0.3">
      <c r="A84">
        <v>181317</v>
      </c>
      <c r="B84" t="s">
        <v>59</v>
      </c>
      <c r="C84" t="s">
        <v>40</v>
      </c>
      <c r="D84">
        <v>1</v>
      </c>
      <c r="E84" t="s">
        <v>334</v>
      </c>
      <c r="F84" t="s">
        <v>335</v>
      </c>
      <c r="G84">
        <v>81310</v>
      </c>
      <c r="H84">
        <v>1</v>
      </c>
      <c r="I84">
        <v>38277</v>
      </c>
      <c r="J84">
        <v>55090</v>
      </c>
      <c r="K84" t="s">
        <v>30</v>
      </c>
      <c r="L84" t="s">
        <v>62</v>
      </c>
      <c r="M84" t="s">
        <v>63</v>
      </c>
      <c r="N84" t="s">
        <v>336</v>
      </c>
      <c r="O84" t="s">
        <v>337</v>
      </c>
      <c r="P84" t="s">
        <v>338</v>
      </c>
      <c r="Q84" t="s">
        <v>339</v>
      </c>
      <c r="R84" t="s">
        <v>66</v>
      </c>
      <c r="S84" t="s">
        <v>340</v>
      </c>
      <c r="T84" t="str">
        <f t="shared" si="3"/>
        <v>Knowledge of Green Infrastructure maintenance techniques and systems, understanding of native plantcare, knowledge of landscape-based stormwater systems, and experience organizing, scheduling and overseeing work of other staff. Appointments are subject to OMB approval.  For additional information about DEP, visit www.nyc.gov/dep</v>
      </c>
      <c r="U84">
        <f t="shared" si="4"/>
        <v>0</v>
      </c>
      <c r="V84" s="3">
        <v>0</v>
      </c>
      <c r="W84" s="3">
        <f t="shared" si="5"/>
        <v>0</v>
      </c>
      <c r="X84" s="3">
        <v>0</v>
      </c>
      <c r="Y84" s="3">
        <v>0</v>
      </c>
      <c r="Z84" s="3">
        <v>0</v>
      </c>
      <c r="AA84" s="3">
        <v>0</v>
      </c>
      <c r="AB84" s="3">
        <v>0</v>
      </c>
      <c r="AD84" t="s">
        <v>38</v>
      </c>
      <c r="AE84" s="1">
        <v>42025</v>
      </c>
      <c r="AG84" s="1">
        <v>42025</v>
      </c>
      <c r="AH84" s="1">
        <v>42598</v>
      </c>
    </row>
    <row r="85" spans="1:34" x14ac:dyDescent="0.3">
      <c r="A85">
        <v>132602</v>
      </c>
      <c r="B85" t="s">
        <v>184</v>
      </c>
      <c r="C85" t="s">
        <v>40</v>
      </c>
      <c r="D85">
        <v>1</v>
      </c>
      <c r="E85" t="s">
        <v>331</v>
      </c>
      <c r="F85" t="s">
        <v>51</v>
      </c>
      <c r="G85">
        <v>10050</v>
      </c>
      <c r="H85" t="s">
        <v>52</v>
      </c>
      <c r="I85">
        <v>49492</v>
      </c>
      <c r="J85">
        <v>136198</v>
      </c>
      <c r="K85" t="s">
        <v>30</v>
      </c>
      <c r="L85" t="s">
        <v>186</v>
      </c>
      <c r="M85" t="s">
        <v>332</v>
      </c>
      <c r="N85" t="s">
        <v>7104</v>
      </c>
      <c r="O85" t="s">
        <v>54</v>
      </c>
      <c r="P85" t="s">
        <v>7105</v>
      </c>
      <c r="Q85" t="s">
        <v>7106</v>
      </c>
      <c r="R85" t="s">
        <v>333</v>
      </c>
      <c r="S85" t="s">
        <v>35</v>
      </c>
      <c r="T85" t="str">
        <f t="shared" si="3"/>
        <v>5+ years previous training experience in both classroom and auditorium style settings; 5+ years  extensive experience with creating and editing user documents and training materials; strong written and verbal communication skills;strong analytical skills and strong attention to detail; demonstrated experience working with technical and non-technical staff; outstanding collaboration and team building skills; ability to manage multiple tasks under tight deadlines; proficient in Microsoft Office Suite (Access, Excel, Outlook, PowerPoint, Visio, Word); practical experience with RoboHelp , Photoshop, Camtasia Studio); Knowledge of New York City‚„s Automated Personnel System (NYCAPS) and the Statewide Training Automated Registration System (STARS)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85">
        <f t="shared" si="4"/>
        <v>0</v>
      </c>
      <c r="V85" s="3">
        <v>1</v>
      </c>
      <c r="W85" s="3">
        <f t="shared" si="5"/>
        <v>0</v>
      </c>
      <c r="X85" s="3">
        <v>0</v>
      </c>
      <c r="Y85" s="3">
        <v>0</v>
      </c>
      <c r="Z85" s="3">
        <v>0</v>
      </c>
      <c r="AA85" s="3">
        <v>0</v>
      </c>
      <c r="AB85" s="3">
        <v>0</v>
      </c>
      <c r="AD85" t="s">
        <v>58</v>
      </c>
      <c r="AE85" s="1">
        <v>42200</v>
      </c>
      <c r="AG85" s="1">
        <v>42202</v>
      </c>
      <c r="AH85" s="1">
        <v>42598</v>
      </c>
    </row>
    <row r="86" spans="1:34" x14ac:dyDescent="0.3">
      <c r="A86">
        <v>160885</v>
      </c>
      <c r="B86" t="s">
        <v>59</v>
      </c>
      <c r="C86" t="s">
        <v>40</v>
      </c>
      <c r="D86">
        <v>1</v>
      </c>
      <c r="E86" t="s">
        <v>341</v>
      </c>
      <c r="F86" t="s">
        <v>342</v>
      </c>
      <c r="G86">
        <v>92575</v>
      </c>
      <c r="H86">
        <v>1</v>
      </c>
      <c r="I86">
        <v>92899</v>
      </c>
      <c r="J86">
        <v>102263</v>
      </c>
      <c r="K86" t="s">
        <v>30</v>
      </c>
      <c r="L86" t="s">
        <v>343</v>
      </c>
      <c r="M86" t="s">
        <v>344</v>
      </c>
      <c r="N86" t="s">
        <v>345</v>
      </c>
      <c r="O86" t="s">
        <v>346</v>
      </c>
      <c r="P86" t="s">
        <v>35</v>
      </c>
      <c r="Q86" t="s">
        <v>35</v>
      </c>
      <c r="R86" t="s">
        <v>266</v>
      </c>
      <c r="S86" t="s">
        <v>347</v>
      </c>
      <c r="T86" t="str">
        <f t="shared" si="3"/>
        <v xml:space="preserve">   </v>
      </c>
      <c r="U86">
        <f t="shared" si="4"/>
        <v>0</v>
      </c>
      <c r="V86" s="3">
        <v>0</v>
      </c>
      <c r="W86" s="3">
        <f t="shared" si="5"/>
        <v>0</v>
      </c>
      <c r="X86" s="3">
        <v>0</v>
      </c>
      <c r="Y86" s="3">
        <v>0</v>
      </c>
      <c r="Z86" s="3">
        <v>0</v>
      </c>
      <c r="AA86" s="3">
        <v>0</v>
      </c>
      <c r="AB86" s="3">
        <v>0</v>
      </c>
      <c r="AD86" t="s">
        <v>348</v>
      </c>
      <c r="AE86" s="1">
        <v>41864</v>
      </c>
      <c r="AG86" s="1">
        <v>41864</v>
      </c>
      <c r="AH86" s="1">
        <v>42598</v>
      </c>
    </row>
    <row r="87" spans="1:34" x14ac:dyDescent="0.3">
      <c r="A87">
        <v>160885</v>
      </c>
      <c r="B87" t="s">
        <v>59</v>
      </c>
      <c r="C87" t="s">
        <v>26</v>
      </c>
      <c r="D87">
        <v>1</v>
      </c>
      <c r="E87" t="s">
        <v>341</v>
      </c>
      <c r="F87" t="s">
        <v>342</v>
      </c>
      <c r="G87">
        <v>92575</v>
      </c>
      <c r="H87">
        <v>1</v>
      </c>
      <c r="I87">
        <v>92899</v>
      </c>
      <c r="J87">
        <v>102263</v>
      </c>
      <c r="K87" t="s">
        <v>30</v>
      </c>
      <c r="L87" t="s">
        <v>343</v>
      </c>
      <c r="M87" t="s">
        <v>344</v>
      </c>
      <c r="N87" t="s">
        <v>345</v>
      </c>
      <c r="O87" t="s">
        <v>346</v>
      </c>
      <c r="P87" t="s">
        <v>35</v>
      </c>
      <c r="Q87" t="s">
        <v>35</v>
      </c>
      <c r="R87" t="s">
        <v>266</v>
      </c>
      <c r="S87" t="s">
        <v>347</v>
      </c>
      <c r="T87" t="str">
        <f t="shared" si="3"/>
        <v xml:space="preserve">   </v>
      </c>
      <c r="U87">
        <f t="shared" si="4"/>
        <v>0</v>
      </c>
      <c r="V87" s="3">
        <v>0</v>
      </c>
      <c r="W87" s="3">
        <f t="shared" si="5"/>
        <v>0</v>
      </c>
      <c r="X87" s="3">
        <v>0</v>
      </c>
      <c r="Y87" s="3">
        <v>0</v>
      </c>
      <c r="Z87" s="3">
        <v>0</v>
      </c>
      <c r="AA87" s="3">
        <v>0</v>
      </c>
      <c r="AB87" s="3">
        <v>0</v>
      </c>
      <c r="AD87" t="s">
        <v>348</v>
      </c>
      <c r="AE87" s="1">
        <v>41864</v>
      </c>
      <c r="AG87" s="1">
        <v>41864</v>
      </c>
      <c r="AH87" s="1">
        <v>42598</v>
      </c>
    </row>
    <row r="88" spans="1:34" x14ac:dyDescent="0.3">
      <c r="A88">
        <v>160910</v>
      </c>
      <c r="B88" t="s">
        <v>25</v>
      </c>
      <c r="C88" t="s">
        <v>26</v>
      </c>
      <c r="D88">
        <v>1</v>
      </c>
      <c r="E88" t="s">
        <v>349</v>
      </c>
      <c r="F88" t="s">
        <v>28</v>
      </c>
      <c r="G88" t="s">
        <v>29</v>
      </c>
      <c r="H88">
        <v>0</v>
      </c>
      <c r="I88">
        <v>49492</v>
      </c>
      <c r="J88">
        <v>60000</v>
      </c>
      <c r="K88" t="s">
        <v>30</v>
      </c>
      <c r="L88" t="s">
        <v>350</v>
      </c>
      <c r="M88" t="s">
        <v>351</v>
      </c>
      <c r="N88" t="s">
        <v>7107</v>
      </c>
      <c r="O88" t="s">
        <v>7052</v>
      </c>
      <c r="P88" t="s">
        <v>352</v>
      </c>
      <c r="Q88" t="s">
        <v>35</v>
      </c>
      <c r="R88" t="s">
        <v>353</v>
      </c>
      <c r="S88" t="s">
        <v>354</v>
      </c>
      <c r="T88" t="str">
        <f t="shared" si="3"/>
        <v xml:space="preserve">The preferred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  </v>
      </c>
      <c r="U88">
        <f t="shared" si="4"/>
        <v>0</v>
      </c>
      <c r="V88" s="3">
        <v>1</v>
      </c>
      <c r="W88" s="3">
        <f t="shared" si="5"/>
        <v>0</v>
      </c>
      <c r="X88" s="3">
        <v>0</v>
      </c>
      <c r="Y88" s="3">
        <v>0</v>
      </c>
      <c r="Z88" s="3">
        <v>0</v>
      </c>
      <c r="AA88" s="3">
        <v>0</v>
      </c>
      <c r="AB88" s="3">
        <v>0</v>
      </c>
      <c r="AD88" t="s">
        <v>38</v>
      </c>
      <c r="AE88" s="1">
        <v>41872</v>
      </c>
      <c r="AG88" s="1">
        <v>41872</v>
      </c>
      <c r="AH88" s="1">
        <v>42598</v>
      </c>
    </row>
    <row r="89" spans="1:34" x14ac:dyDescent="0.3">
      <c r="A89">
        <v>132786</v>
      </c>
      <c r="B89" t="s">
        <v>59</v>
      </c>
      <c r="C89" t="s">
        <v>26</v>
      </c>
      <c r="D89">
        <v>1</v>
      </c>
      <c r="E89" t="s">
        <v>238</v>
      </c>
      <c r="F89" t="s">
        <v>239</v>
      </c>
      <c r="G89">
        <v>83008</v>
      </c>
      <c r="H89" t="s">
        <v>240</v>
      </c>
      <c r="I89">
        <v>54740</v>
      </c>
      <c r="J89">
        <v>146276</v>
      </c>
      <c r="K89" t="s">
        <v>30</v>
      </c>
      <c r="L89" t="s">
        <v>62</v>
      </c>
      <c r="M89" t="s">
        <v>241</v>
      </c>
      <c r="N89" t="s">
        <v>7094</v>
      </c>
      <c r="O89" t="s">
        <v>242</v>
      </c>
      <c r="P89" t="s">
        <v>7095</v>
      </c>
      <c r="Q89" t="s">
        <v>35</v>
      </c>
      <c r="R89" t="s">
        <v>107</v>
      </c>
      <c r="S89" t="s">
        <v>243</v>
      </c>
      <c r="T89" t="str">
        <f t="shared" si="3"/>
        <v xml:space="preserve">-  An MBA or other graduate degree potentially acceptable  -  Five plus years track record in a procurement organization  -  Applicable certifications  -  experience with/insights to assigned commodities (chemicals, services, and/or biosolids and waste)  -  Strategic ability to develop high-impact sourcing strategies   -  Proven thought leadership in previous roles  -  Proven analytical skills and use of those skills to define, understand and work through the   most critical issues   -  Strong negotiating skills   -  Thorough understanding of sales/marketing practices   -  Ability to develop actionable recommendations and implementation plans   -  Excellent communication skills (written and verbal)   -  Strong supplier relationship skills. Continuously, but constructively, demanding performance of suppliers   -  Outstanding cross-functional leadership skills; proven track record of being viewed as   credible by partner business units   -  Willingness to ‚Å“constructively dissent‚ and challenge senior management thinking on key   purchasing issues   -  Ability to get buy-in and commitment from both internal and external stakeholders  </v>
      </c>
      <c r="U89">
        <f t="shared" si="4"/>
        <v>0</v>
      </c>
      <c r="V89" s="3">
        <v>0</v>
      </c>
      <c r="W89" s="3">
        <f t="shared" si="5"/>
        <v>0</v>
      </c>
      <c r="X89" s="3">
        <v>0</v>
      </c>
      <c r="Y89" s="3">
        <v>0</v>
      </c>
      <c r="Z89" s="3">
        <v>0</v>
      </c>
      <c r="AA89" s="3">
        <v>0</v>
      </c>
      <c r="AB89" s="3">
        <v>0</v>
      </c>
      <c r="AD89" t="s">
        <v>58</v>
      </c>
      <c r="AE89" s="1">
        <v>41555</v>
      </c>
      <c r="AG89" s="1">
        <v>41586</v>
      </c>
      <c r="AH89" s="1">
        <v>42598</v>
      </c>
    </row>
    <row r="90" spans="1:34" x14ac:dyDescent="0.3">
      <c r="A90">
        <v>134511</v>
      </c>
      <c r="B90" t="s">
        <v>59</v>
      </c>
      <c r="C90" t="s">
        <v>26</v>
      </c>
      <c r="D90">
        <v>1</v>
      </c>
      <c r="E90" t="s">
        <v>355</v>
      </c>
      <c r="F90" t="s">
        <v>356</v>
      </c>
      <c r="G90">
        <v>20618</v>
      </c>
      <c r="H90">
        <v>1</v>
      </c>
      <c r="I90">
        <v>57129</v>
      </c>
      <c r="J90">
        <v>82737</v>
      </c>
      <c r="K90" t="s">
        <v>30</v>
      </c>
      <c r="L90" t="s">
        <v>62</v>
      </c>
      <c r="M90" t="s">
        <v>103</v>
      </c>
      <c r="N90" t="s">
        <v>7108</v>
      </c>
      <c r="O90" t="s">
        <v>357</v>
      </c>
      <c r="P90" t="s">
        <v>358</v>
      </c>
      <c r="Q90" t="s">
        <v>359</v>
      </c>
      <c r="R90" t="s">
        <v>66</v>
      </c>
      <c r="S90" t="s">
        <v>67</v>
      </c>
      <c r="T90" t="str">
        <f t="shared" si="3"/>
        <v>Preferred Skills/Qualifications  1. Knowledge of sustainable urban design and Green Infrastructure principles, including LEED certification.  2. Sustainable design experience and knowledge.  3. Construction Project Management experience and knowledge.  4. Excellent communication, interpersonal and organizational skills.  5. Fluency in AutoCAD and Adobe Suite.  6. Proficiency in Microsoft Word and Excel, PowerPoint and Access.  7. Valid New York State Driver License. This vacancy is only open to current permanent employees serving in the title Environmental Engineer or on leave from the title.     Appointments are subject to OMB approval.  For additional information about DEP, visit www.nyc.gov/dep.</v>
      </c>
      <c r="U90">
        <f t="shared" si="4"/>
        <v>0</v>
      </c>
      <c r="V90" s="3">
        <v>1</v>
      </c>
      <c r="W90" s="3">
        <f t="shared" si="5"/>
        <v>0</v>
      </c>
      <c r="X90" s="3">
        <v>0</v>
      </c>
      <c r="Y90" s="3">
        <v>0</v>
      </c>
      <c r="Z90" s="3">
        <v>0</v>
      </c>
      <c r="AA90" s="3">
        <v>0</v>
      </c>
      <c r="AB90" s="3">
        <v>0</v>
      </c>
      <c r="AD90" t="s">
        <v>58</v>
      </c>
      <c r="AE90" s="1">
        <v>41593</v>
      </c>
      <c r="AG90" s="1">
        <v>41593</v>
      </c>
      <c r="AH90" s="1">
        <v>42598</v>
      </c>
    </row>
    <row r="91" spans="1:34" x14ac:dyDescent="0.3">
      <c r="A91">
        <v>134515</v>
      </c>
      <c r="B91" t="s">
        <v>59</v>
      </c>
      <c r="C91" t="s">
        <v>26</v>
      </c>
      <c r="D91">
        <v>1</v>
      </c>
      <c r="E91" t="s">
        <v>355</v>
      </c>
      <c r="F91" t="s">
        <v>360</v>
      </c>
      <c r="G91">
        <v>20215</v>
      </c>
      <c r="H91">
        <v>1</v>
      </c>
      <c r="I91">
        <v>57129</v>
      </c>
      <c r="J91">
        <v>82737</v>
      </c>
      <c r="K91" t="s">
        <v>30</v>
      </c>
      <c r="L91" t="s">
        <v>62</v>
      </c>
      <c r="M91" t="s">
        <v>103</v>
      </c>
      <c r="N91" t="s">
        <v>7108</v>
      </c>
      <c r="O91" t="s">
        <v>7109</v>
      </c>
      <c r="P91" t="s">
        <v>358</v>
      </c>
      <c r="Q91" t="s">
        <v>361</v>
      </c>
      <c r="R91" t="s">
        <v>107</v>
      </c>
      <c r="S91" t="s">
        <v>362</v>
      </c>
      <c r="T91" t="str">
        <f t="shared" si="3"/>
        <v>Preferred Skills/Qualifications  1. Knowledge of sustainable urban design and Green Infrastructure principles, including LEED certification.  2. Sustainable design experience and knowledge.  3. Construction Project Management experience and knowledge.  4. Excellent communication, interpersonal and organizational skills.  5. Fluency in AutoCAD and Adobe Suite.  6. Proficiency in Microsoft Word and Excel, PowerPoint and Access.  7. Valid New York State Driver License. This vacancy is only open to current permanent employees serving in the title Civil Engineer or on leave from the title.    Appointments are subject to OMB approval.  For additional information about DEP, visit www.nyc.gov/dep.</v>
      </c>
      <c r="U91">
        <f t="shared" si="4"/>
        <v>0</v>
      </c>
      <c r="V91" s="3">
        <v>1</v>
      </c>
      <c r="W91" s="3">
        <f t="shared" si="5"/>
        <v>0</v>
      </c>
      <c r="X91" s="3">
        <v>0</v>
      </c>
      <c r="Y91" s="3">
        <v>0</v>
      </c>
      <c r="Z91" s="3">
        <v>0</v>
      </c>
      <c r="AA91" s="3">
        <v>0</v>
      </c>
      <c r="AB91" s="3">
        <v>0</v>
      </c>
      <c r="AD91" t="s">
        <v>58</v>
      </c>
      <c r="AE91" s="1">
        <v>41593</v>
      </c>
      <c r="AG91" s="1">
        <v>41593</v>
      </c>
      <c r="AH91" s="1">
        <v>42598</v>
      </c>
    </row>
    <row r="92" spans="1:34" x14ac:dyDescent="0.3">
      <c r="A92">
        <v>135897</v>
      </c>
      <c r="B92" t="s">
        <v>108</v>
      </c>
      <c r="C92" t="s">
        <v>40</v>
      </c>
      <c r="D92">
        <v>1</v>
      </c>
      <c r="E92" t="s">
        <v>363</v>
      </c>
      <c r="F92" t="s">
        <v>364</v>
      </c>
      <c r="G92">
        <v>40201</v>
      </c>
      <c r="H92">
        <v>2</v>
      </c>
      <c r="I92">
        <v>40623</v>
      </c>
      <c r="J92">
        <v>50572</v>
      </c>
      <c r="K92" t="s">
        <v>30</v>
      </c>
      <c r="L92" t="s">
        <v>111</v>
      </c>
      <c r="M92" t="s">
        <v>365</v>
      </c>
      <c r="N92" t="s">
        <v>366</v>
      </c>
      <c r="O92" t="s">
        <v>367</v>
      </c>
      <c r="P92" t="s">
        <v>368</v>
      </c>
      <c r="Q92" t="s">
        <v>35</v>
      </c>
      <c r="R92" t="s">
        <v>369</v>
      </c>
      <c r="S92" t="s">
        <v>370</v>
      </c>
      <c r="T92" t="str">
        <f t="shared" si="3"/>
        <v xml:space="preserve">To be elibigible for Assistant City Assessor Level 2, in addition to a baccalauretate degree from an accredited college, candidates must possess one year of full time paid experience in real property evaluations.  </v>
      </c>
      <c r="U92">
        <f t="shared" si="4"/>
        <v>0</v>
      </c>
      <c r="V92" s="3">
        <v>0</v>
      </c>
      <c r="W92" s="3">
        <f t="shared" si="5"/>
        <v>0</v>
      </c>
      <c r="X92" s="3">
        <v>0</v>
      </c>
      <c r="Y92" s="3">
        <v>0</v>
      </c>
      <c r="Z92" s="3">
        <v>0</v>
      </c>
      <c r="AA92" s="3">
        <v>0</v>
      </c>
      <c r="AB92" s="3">
        <v>0</v>
      </c>
      <c r="AD92" t="s">
        <v>38</v>
      </c>
      <c r="AE92" s="1">
        <v>41604</v>
      </c>
      <c r="AG92" s="1">
        <v>41663</v>
      </c>
      <c r="AH92" s="1">
        <v>42598</v>
      </c>
    </row>
    <row r="93" spans="1:34" x14ac:dyDescent="0.3">
      <c r="A93">
        <v>163183</v>
      </c>
      <c r="B93" t="s">
        <v>59</v>
      </c>
      <c r="C93" t="s">
        <v>40</v>
      </c>
      <c r="D93">
        <v>1</v>
      </c>
      <c r="E93" t="s">
        <v>371</v>
      </c>
      <c r="F93" t="s">
        <v>372</v>
      </c>
      <c r="G93">
        <v>13651</v>
      </c>
      <c r="H93">
        <v>1</v>
      </c>
      <c r="I93">
        <v>24</v>
      </c>
      <c r="J93">
        <v>33</v>
      </c>
      <c r="K93" t="s">
        <v>141</v>
      </c>
      <c r="L93" t="s">
        <v>62</v>
      </c>
      <c r="M93" t="s">
        <v>373</v>
      </c>
      <c r="N93" t="s">
        <v>7110</v>
      </c>
      <c r="O93" t="s">
        <v>374</v>
      </c>
      <c r="P93" t="s">
        <v>7111</v>
      </c>
      <c r="Q93" t="s">
        <v>35</v>
      </c>
      <c r="R93" t="s">
        <v>375</v>
      </c>
      <c r="S93" t="s">
        <v>35</v>
      </c>
      <c r="T93" t="str">
        <f t="shared" si="3"/>
        <v xml:space="preserve">‚	Excellent online and print research skills 	Excellent writing skills 	Strong interpersonal skills  	Excellent organizational skills 	Excellent Computer programming/CBT development skills 	Proficient with SCORM applications 	Strong proficiency with MS PowerPoint  	Previous training experience, a plus  </v>
      </c>
      <c r="U93">
        <f t="shared" si="4"/>
        <v>0</v>
      </c>
      <c r="V93" s="3">
        <v>0</v>
      </c>
      <c r="W93" s="3">
        <f t="shared" si="5"/>
        <v>0</v>
      </c>
      <c r="X93" s="3">
        <v>0</v>
      </c>
      <c r="Y93" s="3">
        <v>0</v>
      </c>
      <c r="Z93" s="3">
        <v>0</v>
      </c>
      <c r="AA93" s="3">
        <v>0</v>
      </c>
      <c r="AB93" s="3">
        <v>0</v>
      </c>
      <c r="AD93" t="s">
        <v>58</v>
      </c>
      <c r="AE93" s="1">
        <v>41878</v>
      </c>
      <c r="AG93" s="1">
        <v>41878</v>
      </c>
      <c r="AH93" s="1">
        <v>42598</v>
      </c>
    </row>
    <row r="94" spans="1:34" x14ac:dyDescent="0.3">
      <c r="A94">
        <v>163776</v>
      </c>
      <c r="B94" t="s">
        <v>59</v>
      </c>
      <c r="C94" t="s">
        <v>26</v>
      </c>
      <c r="D94">
        <v>1</v>
      </c>
      <c r="E94" t="s">
        <v>376</v>
      </c>
      <c r="F94" t="s">
        <v>119</v>
      </c>
      <c r="G94">
        <v>22427</v>
      </c>
      <c r="H94">
        <v>3</v>
      </c>
      <c r="I94">
        <v>75981</v>
      </c>
      <c r="J94">
        <v>103007</v>
      </c>
      <c r="K94" t="s">
        <v>30</v>
      </c>
      <c r="L94" t="s">
        <v>62</v>
      </c>
      <c r="M94" t="s">
        <v>63</v>
      </c>
      <c r="N94" t="s">
        <v>7112</v>
      </c>
      <c r="O94" t="s">
        <v>7073</v>
      </c>
      <c r="P94" t="s">
        <v>377</v>
      </c>
      <c r="Q94" t="s">
        <v>378</v>
      </c>
      <c r="R94" t="s">
        <v>121</v>
      </c>
      <c r="S94" t="s">
        <v>122</v>
      </c>
      <c r="T94" t="str">
        <f t="shared" si="3"/>
        <v>Experience with program and contract management and administration; Preparation of budgets and cost estimates; Experience with Storm water/water quality program management related to compliance with MS4 permits; Relevant federal, state and local storm water regulations, including but not limited to federal Clean Water Act and its amendments, federal regulations, particularly 40 CFR parts 121, 122, 123, 124, 131 136 and other parts dealing with the NPDES program; Experience with SWMP development, waste discharge, non-point source pollution regulation and NPDES permits; Phase 1 storm water regulations and legal mandates, storm water management plans, and storm water quality objectives and permit requirements; Methods used in analyzing residential development, industrial and commercial storm water runoff/discharge and water use; Knowledge of research techniques and statistical analysis; Prepare professional correspondence, policies, resolutions, reports, procedures, publications; Experience with preparation of a variety of engineering plans, technical drawings, specifications, and, cost estimates, technical reports, and graphic materials; Experience with preparation of reports, monitoring plans, and/or technical studies which encompassing raw technical data; PMP certification, or familiarity with the project management principals it is based on; Experience in the use of Geographic Information Systems (GIS) and computer aided drafting and design (CADD); Familiarity with ArcView and database software; Excellent written and oral communication skills. For more information about DEP, visit us at: www.nyc.gov/dep   Appointments are subject to OMB approval.</v>
      </c>
      <c r="U94">
        <f t="shared" si="4"/>
        <v>0</v>
      </c>
      <c r="V94" s="3">
        <v>0</v>
      </c>
      <c r="W94" s="3">
        <f t="shared" si="5"/>
        <v>0</v>
      </c>
      <c r="X94" s="3">
        <v>0</v>
      </c>
      <c r="Y94" s="3">
        <v>0</v>
      </c>
      <c r="Z94" s="3">
        <v>0</v>
      </c>
      <c r="AA94" s="3">
        <v>0</v>
      </c>
      <c r="AB94" s="3">
        <v>0</v>
      </c>
      <c r="AD94" t="s">
        <v>58</v>
      </c>
      <c r="AE94" s="1">
        <v>41878</v>
      </c>
      <c r="AG94" s="1">
        <v>41878</v>
      </c>
      <c r="AH94" s="1">
        <v>42598</v>
      </c>
    </row>
    <row r="95" spans="1:34" x14ac:dyDescent="0.3">
      <c r="A95">
        <v>163776</v>
      </c>
      <c r="B95" t="s">
        <v>59</v>
      </c>
      <c r="C95" t="s">
        <v>40</v>
      </c>
      <c r="D95">
        <v>1</v>
      </c>
      <c r="E95" t="s">
        <v>376</v>
      </c>
      <c r="F95" t="s">
        <v>119</v>
      </c>
      <c r="G95">
        <v>22427</v>
      </c>
      <c r="H95">
        <v>3</v>
      </c>
      <c r="I95">
        <v>75981</v>
      </c>
      <c r="J95">
        <v>103007</v>
      </c>
      <c r="K95" t="s">
        <v>30</v>
      </c>
      <c r="L95" t="s">
        <v>62</v>
      </c>
      <c r="M95" t="s">
        <v>63</v>
      </c>
      <c r="N95" t="s">
        <v>7112</v>
      </c>
      <c r="O95" t="s">
        <v>7073</v>
      </c>
      <c r="P95" t="s">
        <v>377</v>
      </c>
      <c r="Q95" t="s">
        <v>378</v>
      </c>
      <c r="R95" t="s">
        <v>121</v>
      </c>
      <c r="S95" t="s">
        <v>122</v>
      </c>
      <c r="T95" t="str">
        <f t="shared" si="3"/>
        <v>Experience with program and contract management and administration; Preparation of budgets and cost estimates; Experience with Storm water/water quality program management related to compliance with MS4 permits; Relevant federal, state and local storm water regulations, including but not limited to federal Clean Water Act and its amendments, federal regulations, particularly 40 CFR parts 121, 122, 123, 124, 131 136 and other parts dealing with the NPDES program; Experience with SWMP development, waste discharge, non-point source pollution regulation and NPDES permits; Phase 1 storm water regulations and legal mandates, storm water management plans, and storm water quality objectives and permit requirements; Methods used in analyzing residential development, industrial and commercial storm water runoff/discharge and water use; Knowledge of research techniques and statistical analysis; Prepare professional correspondence, policies, resolutions, reports, procedures, publications; Experience with preparation of a variety of engineering plans, technical drawings, specifications, and, cost estimates, technical reports, and graphic materials; Experience with preparation of reports, monitoring plans, and/or technical studies which encompassing raw technical data; PMP certification, or familiarity with the project management principals it is based on; Experience in the use of Geographic Information Systems (GIS) and computer aided drafting and design (CADD); Familiarity with ArcView and database software; Excellent written and oral communication skills. For more information about DEP, visit us at: www.nyc.gov/dep   Appointments are subject to OMB approval.</v>
      </c>
      <c r="U95">
        <f t="shared" si="4"/>
        <v>0</v>
      </c>
      <c r="V95" s="3">
        <v>0</v>
      </c>
      <c r="W95" s="3">
        <f t="shared" si="5"/>
        <v>0</v>
      </c>
      <c r="X95" s="3">
        <v>0</v>
      </c>
      <c r="Y95" s="3">
        <v>0</v>
      </c>
      <c r="Z95" s="3">
        <v>0</v>
      </c>
      <c r="AA95" s="3">
        <v>0</v>
      </c>
      <c r="AB95" s="3">
        <v>0</v>
      </c>
      <c r="AD95" t="s">
        <v>58</v>
      </c>
      <c r="AE95" s="1">
        <v>41878</v>
      </c>
      <c r="AG95" s="1">
        <v>41878</v>
      </c>
      <c r="AH95" s="1">
        <v>42598</v>
      </c>
    </row>
    <row r="96" spans="1:34" x14ac:dyDescent="0.3">
      <c r="A96">
        <v>167179</v>
      </c>
      <c r="B96" t="s">
        <v>379</v>
      </c>
      <c r="C96" t="s">
        <v>40</v>
      </c>
      <c r="D96">
        <v>1</v>
      </c>
      <c r="E96" t="s">
        <v>380</v>
      </c>
      <c r="F96" t="s">
        <v>381</v>
      </c>
      <c r="G96">
        <v>13642</v>
      </c>
      <c r="H96">
        <v>4</v>
      </c>
      <c r="I96">
        <v>87203</v>
      </c>
      <c r="J96">
        <v>131623</v>
      </c>
      <c r="K96" t="s">
        <v>30</v>
      </c>
      <c r="L96" t="s">
        <v>382</v>
      </c>
      <c r="M96" t="s">
        <v>241</v>
      </c>
      <c r="N96" t="s">
        <v>383</v>
      </c>
      <c r="O96" t="s">
        <v>384</v>
      </c>
      <c r="P96" t="s">
        <v>385</v>
      </c>
      <c r="Q96" t="s">
        <v>35</v>
      </c>
      <c r="R96" t="s">
        <v>386</v>
      </c>
      <c r="S96" t="s">
        <v>35</v>
      </c>
      <c r="T96" t="str">
        <f t="shared" si="3"/>
        <v xml:space="preserve">Minimum 5 years of experience planning, designing, configuring, installing, troubleshooting and maintaining data and voice networks.  Experience in performance and capacity monitoring required.  Cisco Certified Network Professional certification preferred.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  </v>
      </c>
      <c r="U96">
        <f t="shared" si="4"/>
        <v>0</v>
      </c>
      <c r="V96" s="3">
        <v>0</v>
      </c>
      <c r="W96" s="3">
        <f t="shared" si="5"/>
        <v>0</v>
      </c>
      <c r="X96" s="3">
        <v>0</v>
      </c>
      <c r="Y96" s="3">
        <v>0</v>
      </c>
      <c r="Z96" s="3">
        <v>0</v>
      </c>
      <c r="AA96" s="3">
        <v>0</v>
      </c>
      <c r="AB96" s="3">
        <v>0</v>
      </c>
      <c r="AD96" t="s">
        <v>387</v>
      </c>
      <c r="AE96" s="1">
        <v>41962</v>
      </c>
      <c r="AG96" s="1">
        <v>41962</v>
      </c>
      <c r="AH96" s="1">
        <v>42598</v>
      </c>
    </row>
    <row r="97" spans="1:34" x14ac:dyDescent="0.3">
      <c r="A97">
        <v>135897</v>
      </c>
      <c r="B97" t="s">
        <v>108</v>
      </c>
      <c r="C97" t="s">
        <v>26</v>
      </c>
      <c r="D97">
        <v>1</v>
      </c>
      <c r="E97" t="s">
        <v>363</v>
      </c>
      <c r="F97" t="s">
        <v>364</v>
      </c>
      <c r="G97">
        <v>40201</v>
      </c>
      <c r="H97">
        <v>2</v>
      </c>
      <c r="I97">
        <v>40623</v>
      </c>
      <c r="J97">
        <v>50572</v>
      </c>
      <c r="K97" t="s">
        <v>30</v>
      </c>
      <c r="L97" t="s">
        <v>111</v>
      </c>
      <c r="M97" t="s">
        <v>365</v>
      </c>
      <c r="N97" t="s">
        <v>366</v>
      </c>
      <c r="O97" t="s">
        <v>367</v>
      </c>
      <c r="P97" t="s">
        <v>368</v>
      </c>
      <c r="Q97" t="s">
        <v>35</v>
      </c>
      <c r="R97" t="s">
        <v>369</v>
      </c>
      <c r="S97" t="s">
        <v>370</v>
      </c>
      <c r="T97" t="str">
        <f t="shared" si="3"/>
        <v xml:space="preserve">To be elibigible for Assistant City Assessor Level 2, in addition to a baccalauretate degree from an accredited college, candidates must possess one year of full time paid experience in real property evaluations.  </v>
      </c>
      <c r="U97">
        <f t="shared" si="4"/>
        <v>0</v>
      </c>
      <c r="V97" s="3">
        <v>0</v>
      </c>
      <c r="W97" s="3">
        <f t="shared" si="5"/>
        <v>0</v>
      </c>
      <c r="X97" s="3">
        <v>0</v>
      </c>
      <c r="Y97" s="3">
        <v>0</v>
      </c>
      <c r="Z97" s="3">
        <v>0</v>
      </c>
      <c r="AA97" s="3">
        <v>0</v>
      </c>
      <c r="AB97" s="3">
        <v>0</v>
      </c>
      <c r="AD97" t="s">
        <v>38</v>
      </c>
      <c r="AE97" s="1">
        <v>41604</v>
      </c>
      <c r="AG97" s="1">
        <v>41663</v>
      </c>
      <c r="AH97" s="1">
        <v>42598</v>
      </c>
    </row>
    <row r="98" spans="1:34" x14ac:dyDescent="0.3">
      <c r="A98">
        <v>137433</v>
      </c>
      <c r="B98" t="s">
        <v>39</v>
      </c>
      <c r="C98" t="s">
        <v>26</v>
      </c>
      <c r="D98">
        <v>1</v>
      </c>
      <c r="E98" t="s">
        <v>388</v>
      </c>
      <c r="F98" t="s">
        <v>389</v>
      </c>
      <c r="G98">
        <v>12158</v>
      </c>
      <c r="H98">
        <v>3</v>
      </c>
      <c r="I98">
        <v>50598</v>
      </c>
      <c r="J98">
        <v>85053</v>
      </c>
      <c r="K98" t="s">
        <v>30</v>
      </c>
      <c r="L98" t="s">
        <v>78</v>
      </c>
      <c r="M98" t="s">
        <v>390</v>
      </c>
      <c r="N98" t="s">
        <v>7113</v>
      </c>
      <c r="O98" t="s">
        <v>7114</v>
      </c>
      <c r="P98" t="s">
        <v>391</v>
      </c>
      <c r="Q98" t="s">
        <v>35</v>
      </c>
      <c r="R98" t="s">
        <v>392</v>
      </c>
      <c r="S98" t="s">
        <v>35</v>
      </c>
      <c r="T98" t="str">
        <f t="shared" si="3"/>
        <v xml:space="preserve">Strong analytical background;  advanced proficiency in Microsoft Excel and Word; experience in procurement, budget and grant management;  understanding of contract management;   Strong organizational and administrative skills; and   excellent oral, inter-personal and written communication  skills.  </v>
      </c>
      <c r="U98">
        <f t="shared" si="4"/>
        <v>0</v>
      </c>
      <c r="V98" s="3">
        <v>1</v>
      </c>
      <c r="W98" s="3">
        <f t="shared" si="5"/>
        <v>0</v>
      </c>
      <c r="X98" s="3">
        <v>0</v>
      </c>
      <c r="Y98" s="3">
        <v>0</v>
      </c>
      <c r="Z98" s="3">
        <v>0</v>
      </c>
      <c r="AA98" s="3">
        <v>0</v>
      </c>
      <c r="AB98" s="3">
        <v>0</v>
      </c>
      <c r="AD98" t="s">
        <v>38</v>
      </c>
      <c r="AE98" s="1">
        <v>41617</v>
      </c>
      <c r="AG98" s="1">
        <v>41617</v>
      </c>
      <c r="AH98" s="1">
        <v>42598</v>
      </c>
    </row>
    <row r="99" spans="1:34" x14ac:dyDescent="0.3">
      <c r="A99">
        <v>138531</v>
      </c>
      <c r="B99" t="s">
        <v>59</v>
      </c>
      <c r="C99" t="s">
        <v>26</v>
      </c>
      <c r="D99">
        <v>1</v>
      </c>
      <c r="E99" t="s">
        <v>393</v>
      </c>
      <c r="F99" t="s">
        <v>394</v>
      </c>
      <c r="G99">
        <v>21822</v>
      </c>
      <c r="H99">
        <v>2</v>
      </c>
      <c r="I99">
        <v>50623</v>
      </c>
      <c r="J99">
        <v>75083</v>
      </c>
      <c r="K99" t="s">
        <v>30</v>
      </c>
      <c r="L99" t="s">
        <v>164</v>
      </c>
      <c r="M99" t="s">
        <v>264</v>
      </c>
      <c r="N99" t="s">
        <v>395</v>
      </c>
      <c r="O99" t="s">
        <v>396</v>
      </c>
      <c r="P99" t="s">
        <v>397</v>
      </c>
      <c r="Q99" t="s">
        <v>35</v>
      </c>
      <c r="R99" t="s">
        <v>99</v>
      </c>
      <c r="S99" t="s">
        <v>398</v>
      </c>
      <c r="T99" t="str">
        <f t="shared" si="3"/>
        <v xml:space="preserve">In order to apply for this position, the candidate must be a permanent Associate Chemist or on an Associate Chemist Civil Service List.    Experience in testing drinking water samples for trace organic contaminants by EPA-approved gas chromatographic methods is preferred: experience in testing environmental water samples for trace organic contaminants by gas chromatographic methods is also acceptable. Strong writing and communication skills are desirable as well as familiarity with computer programs, including Excel and Word.  </v>
      </c>
      <c r="U99">
        <f t="shared" si="4"/>
        <v>0</v>
      </c>
      <c r="V99" s="3">
        <v>1</v>
      </c>
      <c r="W99" s="3">
        <f t="shared" si="5"/>
        <v>0</v>
      </c>
      <c r="X99" s="3">
        <v>0</v>
      </c>
      <c r="Y99" s="3">
        <v>0</v>
      </c>
      <c r="Z99" s="3">
        <v>0</v>
      </c>
      <c r="AA99" s="3">
        <v>0</v>
      </c>
      <c r="AB99" s="3">
        <v>0</v>
      </c>
      <c r="AD99" t="s">
        <v>38</v>
      </c>
      <c r="AE99" s="1">
        <v>41628</v>
      </c>
      <c r="AG99" s="1">
        <v>41845</v>
      </c>
      <c r="AH99" s="1">
        <v>42598</v>
      </c>
    </row>
    <row r="100" spans="1:34" x14ac:dyDescent="0.3">
      <c r="A100">
        <v>138670</v>
      </c>
      <c r="B100" t="s">
        <v>89</v>
      </c>
      <c r="C100" t="s">
        <v>40</v>
      </c>
      <c r="D100">
        <v>30</v>
      </c>
      <c r="E100" t="s">
        <v>399</v>
      </c>
      <c r="F100" t="s">
        <v>399</v>
      </c>
      <c r="G100">
        <v>92235</v>
      </c>
      <c r="H100">
        <v>0</v>
      </c>
      <c r="I100">
        <v>74158</v>
      </c>
      <c r="J100">
        <v>74158</v>
      </c>
      <c r="K100" t="s">
        <v>30</v>
      </c>
      <c r="L100" t="s">
        <v>400</v>
      </c>
      <c r="M100" t="s">
        <v>401</v>
      </c>
      <c r="N100" t="s">
        <v>402</v>
      </c>
      <c r="O100" t="s">
        <v>7115</v>
      </c>
      <c r="P100" t="s">
        <v>35</v>
      </c>
      <c r="Q100" t="s">
        <v>403</v>
      </c>
      <c r="R100" t="s">
        <v>99</v>
      </c>
      <c r="S100" t="s">
        <v>35</v>
      </c>
      <c r="T100" t="str">
        <f t="shared" si="3"/>
        <v xml:space="preserve">  1.  This position is open as a promotional opportunity only.   It is not open on a direct transfer (lateral) basis.  2.  Employees applying for promotional, title or level change opportunity must have served a period of one year in their current title and level (if applicable).  3.  Candidates will be required to take and pass a practical exam.  4.  Candidates may be required to travel throughout the five boroughs.</v>
      </c>
      <c r="U100">
        <f t="shared" si="4"/>
        <v>0</v>
      </c>
      <c r="V100" s="3">
        <v>0</v>
      </c>
      <c r="W100" s="3">
        <f t="shared" si="5"/>
        <v>0</v>
      </c>
      <c r="X100" s="3">
        <v>0</v>
      </c>
      <c r="Y100" s="3">
        <v>0</v>
      </c>
      <c r="Z100" s="3">
        <v>0</v>
      </c>
      <c r="AA100" s="3">
        <v>0</v>
      </c>
      <c r="AB100" s="3">
        <v>0</v>
      </c>
      <c r="AD100" t="s">
        <v>311</v>
      </c>
      <c r="AE100" s="1">
        <v>41663</v>
      </c>
      <c r="AG100" s="1">
        <v>41673</v>
      </c>
      <c r="AH100" s="1">
        <v>42598</v>
      </c>
    </row>
    <row r="101" spans="1:34" x14ac:dyDescent="0.3">
      <c r="A101">
        <v>167179</v>
      </c>
      <c r="B101" t="s">
        <v>379</v>
      </c>
      <c r="C101" t="s">
        <v>26</v>
      </c>
      <c r="D101">
        <v>1</v>
      </c>
      <c r="E101" t="s">
        <v>380</v>
      </c>
      <c r="F101" t="s">
        <v>381</v>
      </c>
      <c r="G101">
        <v>13642</v>
      </c>
      <c r="H101">
        <v>4</v>
      </c>
      <c r="I101">
        <v>87203</v>
      </c>
      <c r="J101">
        <v>131623</v>
      </c>
      <c r="K101" t="s">
        <v>30</v>
      </c>
      <c r="L101" t="s">
        <v>382</v>
      </c>
      <c r="M101" t="s">
        <v>241</v>
      </c>
      <c r="N101" t="s">
        <v>383</v>
      </c>
      <c r="O101" t="s">
        <v>384</v>
      </c>
      <c r="P101" t="s">
        <v>385</v>
      </c>
      <c r="Q101" t="s">
        <v>35</v>
      </c>
      <c r="R101" t="s">
        <v>386</v>
      </c>
      <c r="S101" t="s">
        <v>35</v>
      </c>
      <c r="T101" t="str">
        <f t="shared" si="3"/>
        <v xml:space="preserve">Minimum 5 years of experience planning, designing, configuring, installing, troubleshooting and maintaining data and voice networks.  Experience in performance and capacity monitoring required.  Cisco Certified Network Professional certification preferred.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  </v>
      </c>
      <c r="U101">
        <f t="shared" si="4"/>
        <v>0</v>
      </c>
      <c r="V101" s="3">
        <v>0</v>
      </c>
      <c r="W101" s="3">
        <f t="shared" si="5"/>
        <v>0</v>
      </c>
      <c r="X101" s="3">
        <v>0</v>
      </c>
      <c r="Y101" s="3">
        <v>0</v>
      </c>
      <c r="Z101" s="3">
        <v>0</v>
      </c>
      <c r="AA101" s="3">
        <v>0</v>
      </c>
      <c r="AB101" s="3">
        <v>0</v>
      </c>
      <c r="AD101" t="s">
        <v>387</v>
      </c>
      <c r="AE101" s="1">
        <v>41962</v>
      </c>
      <c r="AG101" s="1">
        <v>41962</v>
      </c>
      <c r="AH101" s="1">
        <v>42598</v>
      </c>
    </row>
    <row r="102" spans="1:34" x14ac:dyDescent="0.3">
      <c r="A102">
        <v>168165</v>
      </c>
      <c r="B102" t="s">
        <v>39</v>
      </c>
      <c r="C102" t="s">
        <v>40</v>
      </c>
      <c r="D102">
        <v>1</v>
      </c>
      <c r="E102" t="s">
        <v>404</v>
      </c>
      <c r="F102" t="s">
        <v>91</v>
      </c>
      <c r="G102" t="s">
        <v>405</v>
      </c>
      <c r="H102">
        <v>0</v>
      </c>
      <c r="I102">
        <v>56937</v>
      </c>
      <c r="J102">
        <v>88649</v>
      </c>
      <c r="K102" t="s">
        <v>30</v>
      </c>
      <c r="L102" t="s">
        <v>406</v>
      </c>
      <c r="M102" t="s">
        <v>407</v>
      </c>
      <c r="N102" t="s">
        <v>408</v>
      </c>
      <c r="O102" t="s">
        <v>409</v>
      </c>
      <c r="P102" t="s">
        <v>410</v>
      </c>
      <c r="Q102" t="s">
        <v>35</v>
      </c>
      <c r="R102" t="s">
        <v>411</v>
      </c>
      <c r="S102" t="s">
        <v>35</v>
      </c>
      <c r="T102" t="str">
        <f t="shared" si="3"/>
        <v xml:space="preserve">Master's degree in public health or equivalent. 2-3 years of experience in program coordination, coalition building or related skills. Excellent communication, written, organization skills. Ability to handle multiple tasks and work independently. Familiarity with North and Central Brooklyn neighborhoods of Brownsville, East New York, Bushwick, and Bedford-Stuyvesant.  Fluency in Spanish or Bengali.  </v>
      </c>
      <c r="U102">
        <f t="shared" si="4"/>
        <v>0</v>
      </c>
      <c r="V102" s="3">
        <v>0</v>
      </c>
      <c r="W102" s="3">
        <f t="shared" si="5"/>
        <v>0</v>
      </c>
      <c r="X102" s="3">
        <v>0</v>
      </c>
      <c r="Y102" s="3">
        <v>0</v>
      </c>
      <c r="Z102" s="3">
        <v>0</v>
      </c>
      <c r="AA102" s="3">
        <v>0</v>
      </c>
      <c r="AB102" s="3">
        <v>0</v>
      </c>
      <c r="AD102" t="s">
        <v>38</v>
      </c>
      <c r="AE102" s="1">
        <v>41900</v>
      </c>
      <c r="AG102" s="1">
        <v>41900</v>
      </c>
      <c r="AH102" s="1">
        <v>42598</v>
      </c>
    </row>
    <row r="103" spans="1:34" x14ac:dyDescent="0.3">
      <c r="A103">
        <v>168165</v>
      </c>
      <c r="B103" t="s">
        <v>39</v>
      </c>
      <c r="C103" t="s">
        <v>26</v>
      </c>
      <c r="D103">
        <v>1</v>
      </c>
      <c r="E103" t="s">
        <v>404</v>
      </c>
      <c r="F103" t="s">
        <v>91</v>
      </c>
      <c r="G103" t="s">
        <v>405</v>
      </c>
      <c r="H103">
        <v>0</v>
      </c>
      <c r="I103">
        <v>56937</v>
      </c>
      <c r="J103">
        <v>88649</v>
      </c>
      <c r="K103" t="s">
        <v>30</v>
      </c>
      <c r="L103" t="s">
        <v>406</v>
      </c>
      <c r="M103" t="s">
        <v>407</v>
      </c>
      <c r="N103" t="s">
        <v>408</v>
      </c>
      <c r="O103" t="s">
        <v>409</v>
      </c>
      <c r="P103" t="s">
        <v>410</v>
      </c>
      <c r="Q103" t="s">
        <v>35</v>
      </c>
      <c r="R103" t="s">
        <v>411</v>
      </c>
      <c r="S103" t="s">
        <v>35</v>
      </c>
      <c r="T103" t="str">
        <f t="shared" si="3"/>
        <v xml:space="preserve">Master's degree in public health or equivalent. 2-3 years of experience in program coordination, coalition building or related skills. Excellent communication, written, organization skills. Ability to handle multiple tasks and work independently. Familiarity with North and Central Brooklyn neighborhoods of Brownsville, East New York, Bushwick, and Bedford-Stuyvesant.  Fluency in Spanish or Bengali.  </v>
      </c>
      <c r="U103">
        <f t="shared" si="4"/>
        <v>0</v>
      </c>
      <c r="V103" s="3">
        <v>0</v>
      </c>
      <c r="W103" s="3">
        <f t="shared" si="5"/>
        <v>0</v>
      </c>
      <c r="X103" s="3">
        <v>0</v>
      </c>
      <c r="Y103" s="3">
        <v>0</v>
      </c>
      <c r="Z103" s="3">
        <v>0</v>
      </c>
      <c r="AA103" s="3">
        <v>0</v>
      </c>
      <c r="AB103" s="3">
        <v>0</v>
      </c>
      <c r="AD103" t="s">
        <v>38</v>
      </c>
      <c r="AE103" s="1">
        <v>41900</v>
      </c>
      <c r="AG103" s="1">
        <v>41900</v>
      </c>
      <c r="AH103" s="1">
        <v>42598</v>
      </c>
    </row>
    <row r="104" spans="1:34" x14ac:dyDescent="0.3">
      <c r="A104">
        <v>181317</v>
      </c>
      <c r="B104" t="s">
        <v>59</v>
      </c>
      <c r="C104" t="s">
        <v>26</v>
      </c>
      <c r="D104">
        <v>1</v>
      </c>
      <c r="E104" t="s">
        <v>334</v>
      </c>
      <c r="F104" t="s">
        <v>335</v>
      </c>
      <c r="G104">
        <v>81310</v>
      </c>
      <c r="H104">
        <v>1</v>
      </c>
      <c r="I104">
        <v>38277</v>
      </c>
      <c r="J104">
        <v>55090</v>
      </c>
      <c r="K104" t="s">
        <v>30</v>
      </c>
      <c r="L104" t="s">
        <v>62</v>
      </c>
      <c r="M104" t="s">
        <v>63</v>
      </c>
      <c r="N104" t="s">
        <v>336</v>
      </c>
      <c r="O104" t="s">
        <v>337</v>
      </c>
      <c r="P104" t="s">
        <v>338</v>
      </c>
      <c r="Q104" t="s">
        <v>339</v>
      </c>
      <c r="R104" t="s">
        <v>66</v>
      </c>
      <c r="S104" t="s">
        <v>340</v>
      </c>
      <c r="T104" t="str">
        <f t="shared" si="3"/>
        <v>Knowledge of Green Infrastructure maintenance techniques and systems, understanding of native plantcare, knowledge of landscape-based stormwater systems, and experience organizing, scheduling and overseeing work of other staff. Appointments are subject to OMB approval.  For additional information about DEP, visit www.nyc.gov/dep</v>
      </c>
      <c r="U104">
        <f t="shared" si="4"/>
        <v>0</v>
      </c>
      <c r="V104" s="3">
        <v>0</v>
      </c>
      <c r="W104" s="3">
        <f t="shared" si="5"/>
        <v>0</v>
      </c>
      <c r="X104" s="3">
        <v>0</v>
      </c>
      <c r="Y104" s="3">
        <v>0</v>
      </c>
      <c r="Z104" s="3">
        <v>0</v>
      </c>
      <c r="AA104" s="3">
        <v>0</v>
      </c>
      <c r="AB104" s="3">
        <v>0</v>
      </c>
      <c r="AD104" t="s">
        <v>38</v>
      </c>
      <c r="AE104" s="1">
        <v>42025</v>
      </c>
      <c r="AG104" s="1">
        <v>42025</v>
      </c>
      <c r="AH104" s="1">
        <v>42598</v>
      </c>
    </row>
    <row r="105" spans="1:34" x14ac:dyDescent="0.3">
      <c r="A105">
        <v>168874</v>
      </c>
      <c r="B105" t="s">
        <v>59</v>
      </c>
      <c r="C105" t="s">
        <v>26</v>
      </c>
      <c r="D105">
        <v>1</v>
      </c>
      <c r="E105" t="s">
        <v>412</v>
      </c>
      <c r="F105" t="s">
        <v>372</v>
      </c>
      <c r="G105">
        <v>13651</v>
      </c>
      <c r="H105">
        <v>1</v>
      </c>
      <c r="I105">
        <v>45174</v>
      </c>
      <c r="J105">
        <v>62370</v>
      </c>
      <c r="K105" t="s">
        <v>30</v>
      </c>
      <c r="L105" t="s">
        <v>62</v>
      </c>
      <c r="M105" t="s">
        <v>373</v>
      </c>
      <c r="N105" t="s">
        <v>7110</v>
      </c>
      <c r="O105" t="s">
        <v>374</v>
      </c>
      <c r="P105" t="s">
        <v>7111</v>
      </c>
      <c r="Q105" t="s">
        <v>35</v>
      </c>
      <c r="R105" t="s">
        <v>375</v>
      </c>
      <c r="S105" t="s">
        <v>35</v>
      </c>
      <c r="T105" t="str">
        <f t="shared" si="3"/>
        <v xml:space="preserve">‚	Excellent online and print research skills 	Excellent writing skills 	Strong interpersonal skills  	Excellent organizational skills 	Excellent Computer programming/CBT development skills 	Proficient with SCORM applications 	Strong proficiency with MS PowerPoint  	Previous training experience, a plus  </v>
      </c>
      <c r="U105">
        <f t="shared" si="4"/>
        <v>0</v>
      </c>
      <c r="V105" s="3">
        <v>0</v>
      </c>
      <c r="W105" s="3">
        <f t="shared" si="5"/>
        <v>0</v>
      </c>
      <c r="X105" s="3">
        <v>0</v>
      </c>
      <c r="Y105" s="3">
        <v>0</v>
      </c>
      <c r="Z105" s="3">
        <v>0</v>
      </c>
      <c r="AA105" s="3">
        <v>0</v>
      </c>
      <c r="AB105" s="3">
        <v>0</v>
      </c>
      <c r="AD105" t="s">
        <v>58</v>
      </c>
      <c r="AE105" s="1">
        <v>41904</v>
      </c>
      <c r="AG105" s="1">
        <v>41922</v>
      </c>
      <c r="AH105" s="1">
        <v>42598</v>
      </c>
    </row>
    <row r="106" spans="1:34" x14ac:dyDescent="0.3">
      <c r="A106">
        <v>138670</v>
      </c>
      <c r="B106" t="s">
        <v>89</v>
      </c>
      <c r="C106" t="s">
        <v>26</v>
      </c>
      <c r="D106">
        <v>30</v>
      </c>
      <c r="E106" t="s">
        <v>399</v>
      </c>
      <c r="F106" t="s">
        <v>399</v>
      </c>
      <c r="G106">
        <v>92235</v>
      </c>
      <c r="H106">
        <v>0</v>
      </c>
      <c r="I106">
        <v>74158</v>
      </c>
      <c r="J106">
        <v>74158</v>
      </c>
      <c r="K106" t="s">
        <v>30</v>
      </c>
      <c r="L106" t="s">
        <v>400</v>
      </c>
      <c r="M106" t="s">
        <v>401</v>
      </c>
      <c r="N106" t="s">
        <v>402</v>
      </c>
      <c r="O106" t="s">
        <v>7115</v>
      </c>
      <c r="P106" t="s">
        <v>35</v>
      </c>
      <c r="Q106" t="s">
        <v>403</v>
      </c>
      <c r="R106" t="s">
        <v>99</v>
      </c>
      <c r="S106" t="s">
        <v>35</v>
      </c>
      <c r="T106" t="str">
        <f t="shared" si="3"/>
        <v xml:space="preserve">  1.  This position is open as a promotional opportunity only.   It is not open on a direct transfer (lateral) basis.  2.  Employees applying for promotional, title or level change opportunity must have served a period of one year in their current title and level (if applicable).  3.  Candidates will be required to take and pass a practical exam.  4.  Candidates may be required to travel throughout the five boroughs.</v>
      </c>
      <c r="U106">
        <f t="shared" si="4"/>
        <v>0</v>
      </c>
      <c r="V106" s="3">
        <v>0</v>
      </c>
      <c r="W106" s="3">
        <f t="shared" si="5"/>
        <v>0</v>
      </c>
      <c r="X106" s="3">
        <v>0</v>
      </c>
      <c r="Y106" s="3">
        <v>0</v>
      </c>
      <c r="Z106" s="3">
        <v>0</v>
      </c>
      <c r="AA106" s="3">
        <v>0</v>
      </c>
      <c r="AB106" s="3">
        <v>0</v>
      </c>
      <c r="AD106" t="s">
        <v>311</v>
      </c>
      <c r="AE106" s="1">
        <v>41663</v>
      </c>
      <c r="AG106" s="1">
        <v>41673</v>
      </c>
      <c r="AH106" s="1">
        <v>42598</v>
      </c>
    </row>
    <row r="107" spans="1:34" x14ac:dyDescent="0.3">
      <c r="A107">
        <v>140566</v>
      </c>
      <c r="B107" t="s">
        <v>59</v>
      </c>
      <c r="C107" t="s">
        <v>26</v>
      </c>
      <c r="D107">
        <v>1</v>
      </c>
      <c r="E107" t="s">
        <v>413</v>
      </c>
      <c r="F107" t="s">
        <v>119</v>
      </c>
      <c r="G107">
        <v>22427</v>
      </c>
      <c r="H107">
        <v>1</v>
      </c>
      <c r="I107">
        <v>57129</v>
      </c>
      <c r="J107">
        <v>82737</v>
      </c>
      <c r="K107" t="s">
        <v>30</v>
      </c>
      <c r="L107" t="s">
        <v>62</v>
      </c>
      <c r="M107" t="s">
        <v>414</v>
      </c>
      <c r="N107" t="s">
        <v>415</v>
      </c>
      <c r="O107" t="s">
        <v>7073</v>
      </c>
      <c r="P107" t="s">
        <v>416</v>
      </c>
      <c r="Q107" t="s">
        <v>417</v>
      </c>
      <c r="R107" t="s">
        <v>121</v>
      </c>
      <c r="S107" t="s">
        <v>418</v>
      </c>
      <c r="T107" t="str">
        <f t="shared" si="3"/>
        <v>The candidate must demonstrate experience in managing water conservation and drought management projects such as Conservation/Drought Plan development, policy development and implementation. Familiarity with SQL Server, ArcGIS, and ACCESS, SPSS, SAS, or other statistical analysis packages is preferred. Fpr more information about DEP, visit us at: www.nyc.gov/dep  Appointments are subject to OMB approval</v>
      </c>
      <c r="U107">
        <f t="shared" si="4"/>
        <v>0</v>
      </c>
      <c r="V107" s="3">
        <v>0</v>
      </c>
      <c r="W107" s="3">
        <f t="shared" si="5"/>
        <v>0</v>
      </c>
      <c r="X107" s="3">
        <v>0</v>
      </c>
      <c r="Y107" s="3">
        <v>0</v>
      </c>
      <c r="Z107" s="3">
        <v>1</v>
      </c>
      <c r="AA107" s="3">
        <v>0</v>
      </c>
      <c r="AB107" s="3">
        <v>0</v>
      </c>
      <c r="AD107" t="s">
        <v>58</v>
      </c>
      <c r="AE107" s="1">
        <v>41667</v>
      </c>
      <c r="AG107" s="1">
        <v>41667</v>
      </c>
      <c r="AH107" s="1">
        <v>42598</v>
      </c>
    </row>
    <row r="108" spans="1:34" x14ac:dyDescent="0.3">
      <c r="A108">
        <v>140566</v>
      </c>
      <c r="B108" t="s">
        <v>59</v>
      </c>
      <c r="C108" t="s">
        <v>40</v>
      </c>
      <c r="D108">
        <v>1</v>
      </c>
      <c r="E108" t="s">
        <v>413</v>
      </c>
      <c r="F108" t="s">
        <v>119</v>
      </c>
      <c r="G108">
        <v>22427</v>
      </c>
      <c r="H108">
        <v>1</v>
      </c>
      <c r="I108">
        <v>57129</v>
      </c>
      <c r="J108">
        <v>82737</v>
      </c>
      <c r="K108" t="s">
        <v>30</v>
      </c>
      <c r="L108" t="s">
        <v>62</v>
      </c>
      <c r="M108" t="s">
        <v>414</v>
      </c>
      <c r="N108" t="s">
        <v>415</v>
      </c>
      <c r="O108" t="s">
        <v>7073</v>
      </c>
      <c r="P108" t="s">
        <v>416</v>
      </c>
      <c r="Q108" t="s">
        <v>417</v>
      </c>
      <c r="R108" t="s">
        <v>121</v>
      </c>
      <c r="S108" t="s">
        <v>418</v>
      </c>
      <c r="T108" t="str">
        <f t="shared" si="3"/>
        <v>The candidate must demonstrate experience in managing water conservation and drought management projects such as Conservation/Drought Plan development, policy development and implementation. Familiarity with SQL Server, ArcGIS, and ACCESS, SPSS, SAS, or other statistical analysis packages is preferred. Fpr more information about DEP, visit us at: www.nyc.gov/dep  Appointments are subject to OMB approval</v>
      </c>
      <c r="U108">
        <f t="shared" si="4"/>
        <v>0</v>
      </c>
      <c r="V108" s="3">
        <v>0</v>
      </c>
      <c r="W108" s="3">
        <f t="shared" si="5"/>
        <v>0</v>
      </c>
      <c r="X108" s="3">
        <v>0</v>
      </c>
      <c r="Y108" s="3">
        <v>0</v>
      </c>
      <c r="Z108" s="3">
        <v>1</v>
      </c>
      <c r="AA108" s="3">
        <v>0</v>
      </c>
      <c r="AB108" s="3">
        <v>0</v>
      </c>
      <c r="AD108" t="s">
        <v>58</v>
      </c>
      <c r="AE108" s="1">
        <v>41667</v>
      </c>
      <c r="AG108" s="1">
        <v>41667</v>
      </c>
      <c r="AH108" s="1">
        <v>42598</v>
      </c>
    </row>
    <row r="109" spans="1:34" x14ac:dyDescent="0.3">
      <c r="A109">
        <v>142473</v>
      </c>
      <c r="B109" t="s">
        <v>59</v>
      </c>
      <c r="C109" t="s">
        <v>26</v>
      </c>
      <c r="D109">
        <v>1</v>
      </c>
      <c r="E109" t="s">
        <v>419</v>
      </c>
      <c r="F109" t="s">
        <v>91</v>
      </c>
      <c r="G109" t="s">
        <v>92</v>
      </c>
      <c r="H109">
        <v>0</v>
      </c>
      <c r="I109">
        <v>54740</v>
      </c>
      <c r="J109">
        <v>146276</v>
      </c>
      <c r="K109" t="s">
        <v>30</v>
      </c>
      <c r="L109" t="s">
        <v>204</v>
      </c>
      <c r="M109" t="s">
        <v>420</v>
      </c>
      <c r="N109" t="s">
        <v>421</v>
      </c>
      <c r="O109" t="s">
        <v>96</v>
      </c>
      <c r="P109" t="s">
        <v>422</v>
      </c>
      <c r="Q109" t="s">
        <v>206</v>
      </c>
      <c r="R109" t="s">
        <v>207</v>
      </c>
      <c r="S109" t="s">
        <v>35</v>
      </c>
      <c r="T109" t="str">
        <f t="shared" si="3"/>
        <v>1. Strong analytical and problem solving skills and the ability to successfully interact with staff and internal partners to problem solve to achieve goals.  2. Excellent communication, organizational, motivating and planning skills.  3. Ability to provide outstanding customer service.  4.	Ability to effectively communicate and deal with engineers, inspectors, consultants, contractors, vendors, other agencies and the public. **This is a long-term temporary grant funded position with an estimated duration of up to 18 months.**</v>
      </c>
      <c r="U109">
        <f t="shared" si="4"/>
        <v>0</v>
      </c>
      <c r="V109" s="3">
        <v>0</v>
      </c>
      <c r="W109" s="3">
        <f t="shared" si="5"/>
        <v>0</v>
      </c>
      <c r="X109" s="3">
        <v>0</v>
      </c>
      <c r="Y109" s="3">
        <v>0</v>
      </c>
      <c r="Z109" s="3">
        <v>0</v>
      </c>
      <c r="AA109" s="3">
        <v>0</v>
      </c>
      <c r="AB109" s="3">
        <v>0</v>
      </c>
      <c r="AD109" t="s">
        <v>38</v>
      </c>
      <c r="AE109" s="1">
        <v>41667</v>
      </c>
      <c r="AG109" s="1">
        <v>41667</v>
      </c>
      <c r="AH109" s="1">
        <v>42598</v>
      </c>
    </row>
    <row r="110" spans="1:34" x14ac:dyDescent="0.3">
      <c r="A110">
        <v>168874</v>
      </c>
      <c r="B110" t="s">
        <v>59</v>
      </c>
      <c r="C110" t="s">
        <v>40</v>
      </c>
      <c r="D110">
        <v>1</v>
      </c>
      <c r="E110" t="s">
        <v>412</v>
      </c>
      <c r="F110" t="s">
        <v>372</v>
      </c>
      <c r="G110">
        <v>13651</v>
      </c>
      <c r="H110">
        <v>1</v>
      </c>
      <c r="I110">
        <v>45174</v>
      </c>
      <c r="J110">
        <v>62370</v>
      </c>
      <c r="K110" t="s">
        <v>30</v>
      </c>
      <c r="L110" t="s">
        <v>62</v>
      </c>
      <c r="M110" t="s">
        <v>373</v>
      </c>
      <c r="N110" t="s">
        <v>7110</v>
      </c>
      <c r="O110" t="s">
        <v>374</v>
      </c>
      <c r="P110" t="s">
        <v>7111</v>
      </c>
      <c r="Q110" t="s">
        <v>35</v>
      </c>
      <c r="R110" t="s">
        <v>375</v>
      </c>
      <c r="S110" t="s">
        <v>35</v>
      </c>
      <c r="T110" t="str">
        <f t="shared" si="3"/>
        <v xml:space="preserve">‚	Excellent online and print research skills 	Excellent writing skills 	Strong interpersonal skills  	Excellent organizational skills 	Excellent Computer programming/CBT development skills 	Proficient with SCORM applications 	Strong proficiency with MS PowerPoint  	Previous training experience, a plus  </v>
      </c>
      <c r="U110">
        <f t="shared" si="4"/>
        <v>0</v>
      </c>
      <c r="V110" s="3">
        <v>0</v>
      </c>
      <c r="W110" s="3">
        <f t="shared" si="5"/>
        <v>0</v>
      </c>
      <c r="X110" s="3">
        <v>0</v>
      </c>
      <c r="Y110" s="3">
        <v>0</v>
      </c>
      <c r="Z110" s="3">
        <v>0</v>
      </c>
      <c r="AA110" s="3">
        <v>0</v>
      </c>
      <c r="AB110" s="3">
        <v>0</v>
      </c>
      <c r="AD110" t="s">
        <v>58</v>
      </c>
      <c r="AE110" s="1">
        <v>41904</v>
      </c>
      <c r="AG110" s="1">
        <v>41922</v>
      </c>
      <c r="AH110" s="1">
        <v>42598</v>
      </c>
    </row>
    <row r="111" spans="1:34" x14ac:dyDescent="0.3">
      <c r="A111">
        <v>169430</v>
      </c>
      <c r="B111" t="s">
        <v>39</v>
      </c>
      <c r="C111" t="s">
        <v>26</v>
      </c>
      <c r="D111">
        <v>1</v>
      </c>
      <c r="E111" t="s">
        <v>423</v>
      </c>
      <c r="F111" t="s">
        <v>42</v>
      </c>
      <c r="G111">
        <v>21744</v>
      </c>
      <c r="H111">
        <v>1</v>
      </c>
      <c r="I111">
        <v>56555</v>
      </c>
      <c r="J111">
        <v>68431</v>
      </c>
      <c r="K111" t="s">
        <v>30</v>
      </c>
      <c r="L111" t="s">
        <v>78</v>
      </c>
      <c r="M111" t="s">
        <v>424</v>
      </c>
      <c r="N111" t="s">
        <v>425</v>
      </c>
      <c r="O111" t="s">
        <v>46</v>
      </c>
      <c r="P111" t="s">
        <v>426</v>
      </c>
      <c r="Q111" t="s">
        <v>35</v>
      </c>
      <c r="R111" t="s">
        <v>427</v>
      </c>
      <c r="S111" t="s">
        <v>35</v>
      </c>
      <c r="T111" t="str">
        <f t="shared" si="3"/>
        <v xml:space="preserve">Experience working in a research environment. Comfort with statistical analysis programs (e.g. SAS, SPSS, SUDAAN). Ability to analyze complex datasets. Knowledge of research methodology and statistics. Strong written and communication ability. Graduate-level work in data analytic techniques, statistics, or related data analysis fields. Experience in translating academic research into policy. Knowledge of epidemiology, and a desire to work in a team environment on a broad range of evaluation and analytic work.  </v>
      </c>
      <c r="U111">
        <f t="shared" si="4"/>
        <v>1</v>
      </c>
      <c r="V111" s="3">
        <v>0</v>
      </c>
      <c r="W111" s="3">
        <f t="shared" si="5"/>
        <v>1</v>
      </c>
      <c r="X111" s="3">
        <v>0</v>
      </c>
      <c r="Y111" s="3">
        <v>0</v>
      </c>
      <c r="Z111" s="3">
        <v>0</v>
      </c>
      <c r="AA111" s="3">
        <v>0</v>
      </c>
      <c r="AB111" s="3">
        <v>0</v>
      </c>
      <c r="AD111" t="s">
        <v>38</v>
      </c>
      <c r="AE111" s="1">
        <v>41906</v>
      </c>
      <c r="AG111" s="1">
        <v>41906</v>
      </c>
      <c r="AH111" s="1">
        <v>42598</v>
      </c>
    </row>
    <row r="112" spans="1:34" x14ac:dyDescent="0.3">
      <c r="A112">
        <v>169430</v>
      </c>
      <c r="B112" t="s">
        <v>39</v>
      </c>
      <c r="C112" t="s">
        <v>40</v>
      </c>
      <c r="D112">
        <v>1</v>
      </c>
      <c r="E112" t="s">
        <v>423</v>
      </c>
      <c r="F112" t="s">
        <v>42</v>
      </c>
      <c r="G112">
        <v>21744</v>
      </c>
      <c r="H112">
        <v>1</v>
      </c>
      <c r="I112">
        <v>56555</v>
      </c>
      <c r="J112">
        <v>68431</v>
      </c>
      <c r="K112" t="s">
        <v>30</v>
      </c>
      <c r="L112" t="s">
        <v>78</v>
      </c>
      <c r="M112" t="s">
        <v>424</v>
      </c>
      <c r="N112" t="s">
        <v>425</v>
      </c>
      <c r="O112" t="s">
        <v>46</v>
      </c>
      <c r="P112" t="s">
        <v>426</v>
      </c>
      <c r="Q112" t="s">
        <v>35</v>
      </c>
      <c r="R112" t="s">
        <v>427</v>
      </c>
      <c r="S112" t="s">
        <v>35</v>
      </c>
      <c r="T112" t="str">
        <f t="shared" si="3"/>
        <v xml:space="preserve">Experience working in a research environment. Comfort with statistical analysis programs (e.g. SAS, SPSS, SUDAAN). Ability to analyze complex datasets. Knowledge of research methodology and statistics. Strong written and communication ability. Graduate-level work in data analytic techniques, statistics, or related data analysis fields. Experience in translating academic research into policy. Knowledge of epidemiology, and a desire to work in a team environment on a broad range of evaluation and analytic work.  </v>
      </c>
      <c r="U112">
        <f t="shared" si="4"/>
        <v>1</v>
      </c>
      <c r="V112" s="3">
        <v>0</v>
      </c>
      <c r="W112" s="3">
        <f t="shared" si="5"/>
        <v>1</v>
      </c>
      <c r="X112" s="3">
        <v>0</v>
      </c>
      <c r="Y112" s="3">
        <v>0</v>
      </c>
      <c r="Z112" s="3">
        <v>0</v>
      </c>
      <c r="AA112" s="3">
        <v>0</v>
      </c>
      <c r="AB112" s="3">
        <v>0</v>
      </c>
      <c r="AD112" t="s">
        <v>38</v>
      </c>
      <c r="AE112" s="1">
        <v>41906</v>
      </c>
      <c r="AG112" s="1">
        <v>41906</v>
      </c>
      <c r="AH112" s="1">
        <v>42598</v>
      </c>
    </row>
    <row r="113" spans="1:34" x14ac:dyDescent="0.3">
      <c r="A113">
        <v>170989</v>
      </c>
      <c r="B113" t="s">
        <v>428</v>
      </c>
      <c r="C113" t="s">
        <v>26</v>
      </c>
      <c r="D113">
        <v>1</v>
      </c>
      <c r="E113" t="s">
        <v>429</v>
      </c>
      <c r="F113" t="s">
        <v>269</v>
      </c>
      <c r="G113">
        <v>10209</v>
      </c>
      <c r="H113">
        <v>1</v>
      </c>
      <c r="I113">
        <v>9</v>
      </c>
      <c r="J113">
        <v>10</v>
      </c>
      <c r="K113" t="s">
        <v>141</v>
      </c>
      <c r="L113" t="s">
        <v>430</v>
      </c>
      <c r="M113" t="s">
        <v>171</v>
      </c>
      <c r="N113" t="s">
        <v>7116</v>
      </c>
      <c r="O113" t="s">
        <v>272</v>
      </c>
      <c r="P113" t="s">
        <v>431</v>
      </c>
      <c r="Q113" t="s">
        <v>35</v>
      </c>
      <c r="R113" t="s">
        <v>7117</v>
      </c>
      <c r="S113" t="s">
        <v>432</v>
      </c>
      <c r="T113" t="str">
        <f t="shared" si="3"/>
        <v xml:space="preserve">1.	Excellent interpersonal communication skills  2.	Strong work ethic and attention to detail  3.	Familiarity with Microsoft Office Suite  </v>
      </c>
      <c r="U113">
        <f t="shared" si="4"/>
        <v>0</v>
      </c>
      <c r="V113" s="3">
        <v>0</v>
      </c>
      <c r="W113" s="3">
        <f t="shared" si="5"/>
        <v>0</v>
      </c>
      <c r="X113" s="3">
        <v>0</v>
      </c>
      <c r="Y113" s="3">
        <v>0</v>
      </c>
      <c r="Z113" s="3">
        <v>0</v>
      </c>
      <c r="AA113" s="3">
        <v>0</v>
      </c>
      <c r="AB113" s="3">
        <v>0</v>
      </c>
      <c r="AD113" t="s">
        <v>38</v>
      </c>
      <c r="AE113" s="1">
        <v>41921</v>
      </c>
      <c r="AG113" s="1">
        <v>41928</v>
      </c>
      <c r="AH113" s="1">
        <v>42598</v>
      </c>
    </row>
    <row r="114" spans="1:34" x14ac:dyDescent="0.3">
      <c r="A114">
        <v>169456</v>
      </c>
      <c r="B114" t="s">
        <v>39</v>
      </c>
      <c r="C114" t="s">
        <v>40</v>
      </c>
      <c r="D114">
        <v>1</v>
      </c>
      <c r="E114" t="s">
        <v>433</v>
      </c>
      <c r="F114" t="s">
        <v>434</v>
      </c>
      <c r="G114">
        <v>10032</v>
      </c>
      <c r="H114" t="s">
        <v>52</v>
      </c>
      <c r="I114">
        <v>49492</v>
      </c>
      <c r="J114">
        <v>136198</v>
      </c>
      <c r="K114" t="s">
        <v>30</v>
      </c>
      <c r="L114" t="s">
        <v>435</v>
      </c>
      <c r="M114" t="s">
        <v>436</v>
      </c>
      <c r="N114" t="s">
        <v>437</v>
      </c>
      <c r="O114" t="s">
        <v>438</v>
      </c>
      <c r="P114" t="s">
        <v>439</v>
      </c>
      <c r="Q114" t="s">
        <v>440</v>
      </c>
      <c r="R114" t="s">
        <v>441</v>
      </c>
      <c r="S114" t="s">
        <v>35</v>
      </c>
      <c r="T114" t="str">
        <f t="shared" si="3"/>
        <v>Expertise in Planning and Program Development. Knowledge of DOHMH and DOE personnel policies and procedures. Excellent interpersonal, communication and presentation skills.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v>
      </c>
      <c r="U114">
        <f t="shared" si="4"/>
        <v>0</v>
      </c>
      <c r="V114" s="3">
        <v>0</v>
      </c>
      <c r="W114" s="3">
        <f t="shared" si="5"/>
        <v>0</v>
      </c>
      <c r="X114" s="3">
        <v>0</v>
      </c>
      <c r="Y114" s="3">
        <v>0</v>
      </c>
      <c r="Z114" s="3">
        <v>0</v>
      </c>
      <c r="AA114" s="3">
        <v>0</v>
      </c>
      <c r="AB114" s="3">
        <v>0</v>
      </c>
      <c r="AD114" t="s">
        <v>58</v>
      </c>
      <c r="AE114" s="1">
        <v>41906</v>
      </c>
      <c r="AG114" s="1">
        <v>41906</v>
      </c>
      <c r="AH114" s="1">
        <v>42598</v>
      </c>
    </row>
    <row r="115" spans="1:34" x14ac:dyDescent="0.3">
      <c r="A115">
        <v>169456</v>
      </c>
      <c r="B115" t="s">
        <v>39</v>
      </c>
      <c r="C115" t="s">
        <v>26</v>
      </c>
      <c r="D115">
        <v>1</v>
      </c>
      <c r="E115" t="s">
        <v>433</v>
      </c>
      <c r="F115" t="s">
        <v>434</v>
      </c>
      <c r="G115">
        <v>10032</v>
      </c>
      <c r="H115" t="s">
        <v>52</v>
      </c>
      <c r="I115">
        <v>49492</v>
      </c>
      <c r="J115">
        <v>136198</v>
      </c>
      <c r="K115" t="s">
        <v>30</v>
      </c>
      <c r="L115" t="s">
        <v>435</v>
      </c>
      <c r="M115" t="s">
        <v>436</v>
      </c>
      <c r="N115" t="s">
        <v>437</v>
      </c>
      <c r="O115" t="s">
        <v>438</v>
      </c>
      <c r="P115" t="s">
        <v>439</v>
      </c>
      <c r="Q115" t="s">
        <v>440</v>
      </c>
      <c r="R115" t="s">
        <v>441</v>
      </c>
      <c r="S115" t="s">
        <v>35</v>
      </c>
      <c r="T115" t="str">
        <f t="shared" si="3"/>
        <v>Expertise in Planning and Program Development. Knowledge of DOHMH and DOE personnel policies and procedures. Excellent interpersonal, communication and presentation skills.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v>
      </c>
      <c r="U115">
        <f t="shared" si="4"/>
        <v>0</v>
      </c>
      <c r="V115" s="3">
        <v>0</v>
      </c>
      <c r="W115" s="3">
        <f t="shared" si="5"/>
        <v>0</v>
      </c>
      <c r="X115" s="3">
        <v>0</v>
      </c>
      <c r="Y115" s="3">
        <v>0</v>
      </c>
      <c r="Z115" s="3">
        <v>0</v>
      </c>
      <c r="AA115" s="3">
        <v>0</v>
      </c>
      <c r="AB115" s="3">
        <v>0</v>
      </c>
      <c r="AD115" t="s">
        <v>58</v>
      </c>
      <c r="AE115" s="1">
        <v>41906</v>
      </c>
      <c r="AG115" s="1">
        <v>41906</v>
      </c>
      <c r="AH115" s="1">
        <v>42598</v>
      </c>
    </row>
    <row r="116" spans="1:34" x14ac:dyDescent="0.3">
      <c r="A116">
        <v>142473</v>
      </c>
      <c r="B116" t="s">
        <v>59</v>
      </c>
      <c r="C116" t="s">
        <v>40</v>
      </c>
      <c r="D116">
        <v>1</v>
      </c>
      <c r="E116" t="s">
        <v>419</v>
      </c>
      <c r="F116" t="s">
        <v>91</v>
      </c>
      <c r="G116" t="s">
        <v>92</v>
      </c>
      <c r="H116">
        <v>0</v>
      </c>
      <c r="I116">
        <v>54740</v>
      </c>
      <c r="J116">
        <v>146276</v>
      </c>
      <c r="K116" t="s">
        <v>30</v>
      </c>
      <c r="L116" t="s">
        <v>204</v>
      </c>
      <c r="M116" t="s">
        <v>420</v>
      </c>
      <c r="N116" t="s">
        <v>421</v>
      </c>
      <c r="O116" t="s">
        <v>96</v>
      </c>
      <c r="P116" t="s">
        <v>422</v>
      </c>
      <c r="Q116" t="s">
        <v>206</v>
      </c>
      <c r="R116" t="s">
        <v>207</v>
      </c>
      <c r="S116" t="s">
        <v>35</v>
      </c>
      <c r="T116" t="str">
        <f t="shared" si="3"/>
        <v>1. Strong analytical and problem solving skills and the ability to successfully interact with staff and internal partners to problem solve to achieve goals.  2. Excellent communication, organizational, motivating and planning skills.  3. Ability to provide outstanding customer service.  4.	Ability to effectively communicate and deal with engineers, inspectors, consultants, contractors, vendors, other agencies and the public. **This is a long-term temporary grant funded position with an estimated duration of up to 18 months.**</v>
      </c>
      <c r="U116">
        <f t="shared" si="4"/>
        <v>0</v>
      </c>
      <c r="V116" s="3">
        <v>0</v>
      </c>
      <c r="W116" s="3">
        <f t="shared" si="5"/>
        <v>0</v>
      </c>
      <c r="X116" s="3">
        <v>0</v>
      </c>
      <c r="Y116" s="3">
        <v>0</v>
      </c>
      <c r="Z116" s="3">
        <v>0</v>
      </c>
      <c r="AA116" s="3">
        <v>0</v>
      </c>
      <c r="AB116" s="3">
        <v>0</v>
      </c>
      <c r="AD116" t="s">
        <v>38</v>
      </c>
      <c r="AE116" s="1">
        <v>41667</v>
      </c>
      <c r="AG116" s="1">
        <v>41667</v>
      </c>
      <c r="AH116" s="1">
        <v>42598</v>
      </c>
    </row>
    <row r="117" spans="1:34" x14ac:dyDescent="0.3">
      <c r="A117">
        <v>144973</v>
      </c>
      <c r="B117" t="s">
        <v>39</v>
      </c>
      <c r="C117" t="s">
        <v>26</v>
      </c>
      <c r="D117">
        <v>3</v>
      </c>
      <c r="E117" t="s">
        <v>318</v>
      </c>
      <c r="F117" t="s">
        <v>129</v>
      </c>
      <c r="G117">
        <v>21513</v>
      </c>
      <c r="H117">
        <v>2</v>
      </c>
      <c r="I117">
        <v>44589</v>
      </c>
      <c r="J117">
        <v>61104</v>
      </c>
      <c r="K117" t="s">
        <v>30</v>
      </c>
      <c r="L117" t="s">
        <v>319</v>
      </c>
      <c r="M117" t="s">
        <v>442</v>
      </c>
      <c r="N117" t="s">
        <v>443</v>
      </c>
      <c r="O117" t="s">
        <v>7076</v>
      </c>
      <c r="P117" t="s">
        <v>444</v>
      </c>
      <c r="Q117" t="s">
        <v>445</v>
      </c>
      <c r="R117" t="s">
        <v>446</v>
      </c>
      <c r="S117" t="s">
        <v>35</v>
      </c>
      <c r="T117" t="str">
        <f t="shared" si="3"/>
        <v>Applicant must possess or be eligible for a New York State Clinical Laboratory Technologist License as described in Part 58, Article 16 of the New York State Education Law effective September 1, 2006; must possess a minimum of five (5) years clinical laboratory experience; knowledge of standard infection precaution procedures and clinical microbiology testing experience. Position#s:  351107 - 002346 -302009  *May be required to perform laboratory duties on evening, weekend or alternate shifts during public health emergencies or as needed by the laboratory   **Applicant must possess or be eligible for a New York State Clinical Laboratory Technologist License.  ***Employees must maintain a New York State (NYS) Laboratory Technologist license for the duration of employment.</v>
      </c>
      <c r="U117">
        <f t="shared" si="4"/>
        <v>0</v>
      </c>
      <c r="V117" s="3">
        <v>0</v>
      </c>
      <c r="W117" s="3">
        <f t="shared" si="5"/>
        <v>0</v>
      </c>
      <c r="X117" s="3">
        <v>0</v>
      </c>
      <c r="Y117" s="3">
        <v>0</v>
      </c>
      <c r="Z117" s="3">
        <v>0</v>
      </c>
      <c r="AA117" s="3">
        <v>0</v>
      </c>
      <c r="AB117" s="3">
        <v>0</v>
      </c>
      <c r="AD117" t="s">
        <v>38</v>
      </c>
      <c r="AE117" s="1">
        <v>41696</v>
      </c>
      <c r="AG117" s="1">
        <v>42262</v>
      </c>
      <c r="AH117" s="1">
        <v>42598</v>
      </c>
    </row>
    <row r="118" spans="1:34" x14ac:dyDescent="0.3">
      <c r="A118">
        <v>228669</v>
      </c>
      <c r="B118" t="s">
        <v>447</v>
      </c>
      <c r="C118" t="s">
        <v>40</v>
      </c>
      <c r="D118">
        <v>2</v>
      </c>
      <c r="E118" t="s">
        <v>448</v>
      </c>
      <c r="F118" t="s">
        <v>326</v>
      </c>
      <c r="G118">
        <v>56057</v>
      </c>
      <c r="H118">
        <v>0</v>
      </c>
      <c r="I118">
        <v>34644</v>
      </c>
      <c r="J118">
        <v>45000</v>
      </c>
      <c r="K118" t="s">
        <v>30</v>
      </c>
      <c r="L118" t="s">
        <v>449</v>
      </c>
      <c r="M118" t="s">
        <v>450</v>
      </c>
      <c r="N118" t="s">
        <v>7118</v>
      </c>
      <c r="O118" t="s">
        <v>329</v>
      </c>
      <c r="P118" t="s">
        <v>35</v>
      </c>
      <c r="Q118" t="s">
        <v>35</v>
      </c>
      <c r="R118" t="s">
        <v>266</v>
      </c>
      <c r="S118" t="s">
        <v>35</v>
      </c>
      <c r="T118" t="str">
        <f t="shared" si="3"/>
        <v xml:space="preserve">   </v>
      </c>
      <c r="U118">
        <f t="shared" si="4"/>
        <v>0</v>
      </c>
      <c r="V118" s="3">
        <v>0</v>
      </c>
      <c r="W118" s="3">
        <f t="shared" si="5"/>
        <v>0</v>
      </c>
      <c r="X118" s="3">
        <v>0</v>
      </c>
      <c r="Y118" s="3">
        <v>0</v>
      </c>
      <c r="Z118" s="3">
        <v>0</v>
      </c>
      <c r="AA118" s="3">
        <v>0</v>
      </c>
      <c r="AB118" s="3">
        <v>0</v>
      </c>
      <c r="AD118" t="s">
        <v>38</v>
      </c>
      <c r="AE118" s="1">
        <v>42551</v>
      </c>
      <c r="AG118" s="1">
        <v>42551</v>
      </c>
      <c r="AH118" s="1">
        <v>42598</v>
      </c>
    </row>
    <row r="119" spans="1:34" x14ac:dyDescent="0.3">
      <c r="A119">
        <v>144973</v>
      </c>
      <c r="B119" t="s">
        <v>39</v>
      </c>
      <c r="C119" t="s">
        <v>40</v>
      </c>
      <c r="D119">
        <v>3</v>
      </c>
      <c r="E119" t="s">
        <v>318</v>
      </c>
      <c r="F119" t="s">
        <v>129</v>
      </c>
      <c r="G119">
        <v>21513</v>
      </c>
      <c r="H119">
        <v>2</v>
      </c>
      <c r="I119">
        <v>44589</v>
      </c>
      <c r="J119">
        <v>61104</v>
      </c>
      <c r="K119" t="s">
        <v>30</v>
      </c>
      <c r="L119" t="s">
        <v>319</v>
      </c>
      <c r="M119" t="s">
        <v>442</v>
      </c>
      <c r="N119" t="s">
        <v>443</v>
      </c>
      <c r="O119" t="s">
        <v>7076</v>
      </c>
      <c r="P119" t="s">
        <v>444</v>
      </c>
      <c r="Q119" t="s">
        <v>445</v>
      </c>
      <c r="R119" t="s">
        <v>446</v>
      </c>
      <c r="S119" t="s">
        <v>35</v>
      </c>
      <c r="T119" t="str">
        <f t="shared" si="3"/>
        <v>Applicant must possess or be eligible for a New York State Clinical Laboratory Technologist License as described in Part 58, Article 16 of the New York State Education Law effective September 1, 2006; must possess a minimum of five (5) years clinical laboratory experience; knowledge of standard infection precaution procedures and clinical microbiology testing experience. Position#s:  351107 - 002346 -302009  *May be required to perform laboratory duties on evening, weekend or alternate shifts during public health emergencies or as needed by the laboratory   **Applicant must possess or be eligible for a New York State Clinical Laboratory Technologist License.  ***Employees must maintain a New York State (NYS) Laboratory Technologist license for the duration of employment.</v>
      </c>
      <c r="U119">
        <f t="shared" si="4"/>
        <v>0</v>
      </c>
      <c r="V119" s="3">
        <v>0</v>
      </c>
      <c r="W119" s="3">
        <f t="shared" si="5"/>
        <v>0</v>
      </c>
      <c r="X119" s="3">
        <v>0</v>
      </c>
      <c r="Y119" s="3">
        <v>0</v>
      </c>
      <c r="Z119" s="3">
        <v>0</v>
      </c>
      <c r="AA119" s="3">
        <v>0</v>
      </c>
      <c r="AB119" s="3">
        <v>0</v>
      </c>
      <c r="AD119" t="s">
        <v>38</v>
      </c>
      <c r="AE119" s="1">
        <v>41696</v>
      </c>
      <c r="AG119" s="1">
        <v>42262</v>
      </c>
      <c r="AH119" s="1">
        <v>42598</v>
      </c>
    </row>
    <row r="120" spans="1:34" x14ac:dyDescent="0.3">
      <c r="A120">
        <v>170412</v>
      </c>
      <c r="B120" t="s">
        <v>59</v>
      </c>
      <c r="C120" t="s">
        <v>40</v>
      </c>
      <c r="D120">
        <v>2</v>
      </c>
      <c r="E120" t="s">
        <v>101</v>
      </c>
      <c r="F120" t="s">
        <v>102</v>
      </c>
      <c r="G120">
        <v>34201</v>
      </c>
      <c r="H120">
        <v>0</v>
      </c>
      <c r="I120">
        <v>45333</v>
      </c>
      <c r="J120">
        <v>54898</v>
      </c>
      <c r="K120" t="s">
        <v>30</v>
      </c>
      <c r="L120" t="s">
        <v>62</v>
      </c>
      <c r="M120" t="s">
        <v>103</v>
      </c>
      <c r="N120" t="s">
        <v>104</v>
      </c>
      <c r="O120" t="s">
        <v>105</v>
      </c>
      <c r="P120" t="s">
        <v>106</v>
      </c>
      <c r="Q120" t="s">
        <v>65</v>
      </c>
      <c r="R120" t="s">
        <v>107</v>
      </c>
      <c r="S120" t="s">
        <v>67</v>
      </c>
      <c r="T120" t="str">
        <f t="shared" si="3"/>
        <v>Strong verbal and written communication skills are required.  Familiar with soil mechanics, hydraulic analysis, borings, survey, and general environmental engineering design and construction.  Computer skills: Word and Excel required.  CAD and/or GIS are preferred Appointments are subject to OMB approval. For additional information about DEP, visit www.nyc.gov/dep.</v>
      </c>
      <c r="U120">
        <f t="shared" si="4"/>
        <v>0</v>
      </c>
      <c r="V120" s="3">
        <v>1</v>
      </c>
      <c r="W120" s="3">
        <f t="shared" si="5"/>
        <v>0</v>
      </c>
      <c r="X120" s="3">
        <v>0</v>
      </c>
      <c r="Y120" s="3">
        <v>0</v>
      </c>
      <c r="Z120" s="3">
        <v>0</v>
      </c>
      <c r="AA120" s="3">
        <v>0</v>
      </c>
      <c r="AB120" s="3">
        <v>0</v>
      </c>
      <c r="AD120" t="s">
        <v>38</v>
      </c>
      <c r="AE120" s="1">
        <v>41914</v>
      </c>
      <c r="AG120" s="1">
        <v>41920</v>
      </c>
      <c r="AH120" s="1">
        <v>42598</v>
      </c>
    </row>
    <row r="121" spans="1:34" x14ac:dyDescent="0.3">
      <c r="A121">
        <v>170412</v>
      </c>
      <c r="B121" t="s">
        <v>59</v>
      </c>
      <c r="C121" t="s">
        <v>26</v>
      </c>
      <c r="D121">
        <v>2</v>
      </c>
      <c r="E121" t="s">
        <v>101</v>
      </c>
      <c r="F121" t="s">
        <v>102</v>
      </c>
      <c r="G121">
        <v>34201</v>
      </c>
      <c r="H121">
        <v>0</v>
      </c>
      <c r="I121">
        <v>45333</v>
      </c>
      <c r="J121">
        <v>54898</v>
      </c>
      <c r="K121" t="s">
        <v>30</v>
      </c>
      <c r="L121" t="s">
        <v>62</v>
      </c>
      <c r="M121" t="s">
        <v>103</v>
      </c>
      <c r="N121" t="s">
        <v>104</v>
      </c>
      <c r="O121" t="s">
        <v>105</v>
      </c>
      <c r="P121" t="s">
        <v>106</v>
      </c>
      <c r="Q121" t="s">
        <v>65</v>
      </c>
      <c r="R121" t="s">
        <v>107</v>
      </c>
      <c r="S121" t="s">
        <v>67</v>
      </c>
      <c r="T121" t="str">
        <f t="shared" si="3"/>
        <v>Strong verbal and written communication skills are required.  Familiar with soil mechanics, hydraulic analysis, borings, survey, and general environmental engineering design and construction.  Computer skills: Word and Excel required.  CAD and/or GIS are preferred Appointments are subject to OMB approval. For additional information about DEP, visit www.nyc.gov/dep.</v>
      </c>
      <c r="U121">
        <f t="shared" si="4"/>
        <v>0</v>
      </c>
      <c r="V121" s="3">
        <v>1</v>
      </c>
      <c r="W121" s="3">
        <f t="shared" si="5"/>
        <v>0</v>
      </c>
      <c r="X121" s="3">
        <v>0</v>
      </c>
      <c r="Y121" s="3">
        <v>0</v>
      </c>
      <c r="Z121" s="3">
        <v>0</v>
      </c>
      <c r="AA121" s="3">
        <v>0</v>
      </c>
      <c r="AB121" s="3">
        <v>0</v>
      </c>
      <c r="AD121" t="s">
        <v>38</v>
      </c>
      <c r="AE121" s="1">
        <v>41914</v>
      </c>
      <c r="AG121" s="1">
        <v>41920</v>
      </c>
      <c r="AH121" s="1">
        <v>42598</v>
      </c>
    </row>
    <row r="122" spans="1:34" x14ac:dyDescent="0.3">
      <c r="A122">
        <v>170989</v>
      </c>
      <c r="B122" t="s">
        <v>428</v>
      </c>
      <c r="C122" t="s">
        <v>40</v>
      </c>
      <c r="D122">
        <v>1</v>
      </c>
      <c r="E122" t="s">
        <v>429</v>
      </c>
      <c r="F122" t="s">
        <v>269</v>
      </c>
      <c r="G122">
        <v>10209</v>
      </c>
      <c r="H122">
        <v>1</v>
      </c>
      <c r="I122">
        <v>9</v>
      </c>
      <c r="J122">
        <v>10</v>
      </c>
      <c r="K122" t="s">
        <v>141</v>
      </c>
      <c r="L122" t="s">
        <v>430</v>
      </c>
      <c r="M122" t="s">
        <v>171</v>
      </c>
      <c r="N122" t="s">
        <v>7116</v>
      </c>
      <c r="O122" t="s">
        <v>272</v>
      </c>
      <c r="P122" t="s">
        <v>431</v>
      </c>
      <c r="Q122" t="s">
        <v>35</v>
      </c>
      <c r="R122" t="s">
        <v>7117</v>
      </c>
      <c r="S122" t="s">
        <v>432</v>
      </c>
      <c r="T122" t="str">
        <f t="shared" si="3"/>
        <v xml:space="preserve">1.	Excellent interpersonal communication skills  2.	Strong work ethic and attention to detail  3.	Familiarity with Microsoft Office Suite  </v>
      </c>
      <c r="U122">
        <f t="shared" si="4"/>
        <v>0</v>
      </c>
      <c r="V122" s="3">
        <v>0</v>
      </c>
      <c r="W122" s="3">
        <f t="shared" si="5"/>
        <v>0</v>
      </c>
      <c r="X122" s="3">
        <v>0</v>
      </c>
      <c r="Y122" s="3">
        <v>0</v>
      </c>
      <c r="Z122" s="3">
        <v>0</v>
      </c>
      <c r="AA122" s="3">
        <v>0</v>
      </c>
      <c r="AB122" s="3">
        <v>0</v>
      </c>
      <c r="AD122" t="s">
        <v>38</v>
      </c>
      <c r="AE122" s="1">
        <v>41921</v>
      </c>
      <c r="AG122" s="1">
        <v>41928</v>
      </c>
      <c r="AH122" s="1">
        <v>42598</v>
      </c>
    </row>
    <row r="123" spans="1:34" x14ac:dyDescent="0.3">
      <c r="A123">
        <v>210312</v>
      </c>
      <c r="B123" t="s">
        <v>25</v>
      </c>
      <c r="C123" t="s">
        <v>26</v>
      </c>
      <c r="D123">
        <v>1</v>
      </c>
      <c r="E123" t="s">
        <v>27</v>
      </c>
      <c r="F123" t="s">
        <v>28</v>
      </c>
      <c r="G123" t="s">
        <v>29</v>
      </c>
      <c r="H123">
        <v>0</v>
      </c>
      <c r="I123">
        <v>64000</v>
      </c>
      <c r="J123">
        <v>71000</v>
      </c>
      <c r="K123" t="s">
        <v>30</v>
      </c>
      <c r="L123" t="s">
        <v>31</v>
      </c>
      <c r="M123" t="s">
        <v>32</v>
      </c>
      <c r="N123" t="s">
        <v>451</v>
      </c>
      <c r="O123" t="s">
        <v>7052</v>
      </c>
      <c r="P123" t="s">
        <v>452</v>
      </c>
      <c r="Q123" t="s">
        <v>35</v>
      </c>
      <c r="R123" t="s">
        <v>453</v>
      </c>
      <c r="S123" t="s">
        <v>37</v>
      </c>
      <c r="T123" t="str">
        <f t="shared" si="3"/>
        <v xml:space="preserve">The preferred candidate should possess the following: 2+ years satisfactory full-time experience serving as a Call Center Supervisor at NYC 311; proven professional experience managing or supervising work teams in a large call center environment; outstanding collaboration and leadership skills; demonstrated knowledge of call center best practices, call center key performance indicators, business drivers, call center telephony, and application technologies; advanced knowledge of Microsoft Office programs including Word, Excel, Access, Visio, Project, and PowerPoint; strong knowledge of online trends and social media tools; strong business writing and business math skills; strong customer and quality focus; strong time management skills; excellent planning and problem solving skills; advanced project management skills; superior organization, presentation, and facilitation skills; and ability to manage multiple tasks simultaneously with tight deadlines. Prior work experience as a Call Center Manager or Call Center Supervisor in a large call center environment is essential for this position.  </v>
      </c>
      <c r="U123">
        <f t="shared" si="4"/>
        <v>0</v>
      </c>
      <c r="V123" s="3">
        <v>1</v>
      </c>
      <c r="W123" s="3">
        <f t="shared" si="5"/>
        <v>0</v>
      </c>
      <c r="X123" s="3">
        <v>0</v>
      </c>
      <c r="Y123" s="3">
        <v>0</v>
      </c>
      <c r="Z123" s="3">
        <v>0</v>
      </c>
      <c r="AA123" s="3">
        <v>0</v>
      </c>
      <c r="AB123" s="3">
        <v>0</v>
      </c>
      <c r="AD123" t="s">
        <v>38</v>
      </c>
      <c r="AE123" s="1">
        <v>42249</v>
      </c>
      <c r="AG123" s="1">
        <v>42249</v>
      </c>
      <c r="AH123" s="1">
        <v>42598</v>
      </c>
    </row>
    <row r="124" spans="1:34" x14ac:dyDescent="0.3">
      <c r="A124">
        <v>148717</v>
      </c>
      <c r="B124" t="s">
        <v>89</v>
      </c>
      <c r="C124" t="s">
        <v>26</v>
      </c>
      <c r="D124">
        <v>3</v>
      </c>
      <c r="E124" t="s">
        <v>454</v>
      </c>
      <c r="F124" t="s">
        <v>454</v>
      </c>
      <c r="G124">
        <v>31312</v>
      </c>
      <c r="H124">
        <v>0</v>
      </c>
      <c r="I124">
        <v>45876</v>
      </c>
      <c r="J124">
        <v>68840</v>
      </c>
      <c r="K124" t="s">
        <v>30</v>
      </c>
      <c r="L124" t="s">
        <v>455</v>
      </c>
      <c r="M124" t="s">
        <v>315</v>
      </c>
      <c r="N124" t="s">
        <v>456</v>
      </c>
      <c r="O124" t="s">
        <v>457</v>
      </c>
      <c r="P124" t="s">
        <v>458</v>
      </c>
      <c r="Q124" t="s">
        <v>459</v>
      </c>
      <c r="R124" t="s">
        <v>99</v>
      </c>
      <c r="S124" t="s">
        <v>35</v>
      </c>
      <c r="T124" t="str">
        <f t="shared" si="3"/>
        <v>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    Note: Candidate should possess a NYC Certified Asbestos Investigator certification for a minimum of 3 years and have proof of stamping and completing numerous NYC DEP ACP5 forms. SPECIAL INSTRUCTIONS FOR NYCHA EMPLOYEES:    Employees applying for promotional, title or level change opportunities must have served a period of one year in their current title and level (if applicable).</v>
      </c>
      <c r="U124">
        <f t="shared" si="4"/>
        <v>0</v>
      </c>
      <c r="V124" s="3">
        <v>1</v>
      </c>
      <c r="W124" s="3">
        <f t="shared" si="5"/>
        <v>0</v>
      </c>
      <c r="X124" s="3">
        <v>0</v>
      </c>
      <c r="Y124" s="3">
        <v>0</v>
      </c>
      <c r="Z124" s="3">
        <v>0</v>
      </c>
      <c r="AA124" s="3">
        <v>0</v>
      </c>
      <c r="AB124" s="3">
        <v>0</v>
      </c>
      <c r="AD124" t="s">
        <v>100</v>
      </c>
      <c r="AE124" s="1">
        <v>41912</v>
      </c>
      <c r="AG124" s="1">
        <v>42016</v>
      </c>
      <c r="AH124" s="1">
        <v>42598</v>
      </c>
    </row>
    <row r="125" spans="1:34" x14ac:dyDescent="0.3">
      <c r="A125">
        <v>148717</v>
      </c>
      <c r="B125" t="s">
        <v>89</v>
      </c>
      <c r="C125" t="s">
        <v>40</v>
      </c>
      <c r="D125">
        <v>3</v>
      </c>
      <c r="E125" t="s">
        <v>454</v>
      </c>
      <c r="F125" t="s">
        <v>454</v>
      </c>
      <c r="G125">
        <v>31312</v>
      </c>
      <c r="H125">
        <v>0</v>
      </c>
      <c r="I125">
        <v>45876</v>
      </c>
      <c r="J125">
        <v>68840</v>
      </c>
      <c r="K125" t="s">
        <v>30</v>
      </c>
      <c r="L125" t="s">
        <v>455</v>
      </c>
      <c r="M125" t="s">
        <v>315</v>
      </c>
      <c r="N125" t="s">
        <v>456</v>
      </c>
      <c r="O125" t="s">
        <v>457</v>
      </c>
      <c r="P125" t="s">
        <v>458</v>
      </c>
      <c r="Q125" t="s">
        <v>459</v>
      </c>
      <c r="R125" t="s">
        <v>99</v>
      </c>
      <c r="S125" t="s">
        <v>35</v>
      </c>
      <c r="T125" t="str">
        <f t="shared" si="3"/>
        <v>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    Note: Candidate should possess a NYC Certified Asbestos Investigator certification for a minimum of 3 years and have proof of stamping and completing numerous NYC DEP ACP5 forms. SPECIAL INSTRUCTIONS FOR NYCHA EMPLOYEES:    Employees applying for promotional, title or level change opportunities must have served a period of one year in their current title and level (if applicable).</v>
      </c>
      <c r="U125">
        <f t="shared" si="4"/>
        <v>0</v>
      </c>
      <c r="V125" s="3">
        <v>1</v>
      </c>
      <c r="W125" s="3">
        <f t="shared" si="5"/>
        <v>0</v>
      </c>
      <c r="X125" s="3">
        <v>0</v>
      </c>
      <c r="Y125" s="3">
        <v>0</v>
      </c>
      <c r="Z125" s="3">
        <v>0</v>
      </c>
      <c r="AA125" s="3">
        <v>0</v>
      </c>
      <c r="AB125" s="3">
        <v>0</v>
      </c>
      <c r="AD125" t="s">
        <v>100</v>
      </c>
      <c r="AE125" s="1">
        <v>41912</v>
      </c>
      <c r="AG125" s="1">
        <v>42016</v>
      </c>
      <c r="AH125" s="1">
        <v>42598</v>
      </c>
    </row>
    <row r="126" spans="1:34" x14ac:dyDescent="0.3">
      <c r="A126">
        <v>148869</v>
      </c>
      <c r="B126" t="s">
        <v>39</v>
      </c>
      <c r="C126" t="s">
        <v>26</v>
      </c>
      <c r="D126">
        <v>1</v>
      </c>
      <c r="E126" t="s">
        <v>460</v>
      </c>
      <c r="F126" t="s">
        <v>42</v>
      </c>
      <c r="G126">
        <v>21744</v>
      </c>
      <c r="H126">
        <v>2</v>
      </c>
      <c r="I126">
        <v>63662</v>
      </c>
      <c r="J126">
        <v>79899</v>
      </c>
      <c r="K126" t="s">
        <v>30</v>
      </c>
      <c r="L126" t="s">
        <v>78</v>
      </c>
      <c r="M126" t="s">
        <v>461</v>
      </c>
      <c r="N126" t="s">
        <v>462</v>
      </c>
      <c r="O126" t="s">
        <v>46</v>
      </c>
      <c r="P126" t="s">
        <v>463</v>
      </c>
      <c r="Q126" t="s">
        <v>35</v>
      </c>
      <c r="R126" t="s">
        <v>464</v>
      </c>
      <c r="S126" t="s">
        <v>35</v>
      </c>
      <c r="T126" t="str">
        <f t="shared" si="3"/>
        <v xml:space="preserve">S/he will have experience practicing public health in a government setting, and will also have clinical training and experience. Possess some knowledge of alcohol and substance use, particularly knowledge of buprenorphine treatment. Experience with quantitative data, including the ability to read, interpret and synthesize epidemiologic and other scientific literature. Ability to work independently and as part of a team. Possess excellent interpersonal, research, written and verbal communication skills. The candidate will also be detail-oriented with outstanding  organizational skills. Ability to multi-task in a fast-paced, high volume environment. Proficiency in Excel, Access, Word, PowerPoint, and Visio.  </v>
      </c>
      <c r="U126">
        <f t="shared" si="4"/>
        <v>0</v>
      </c>
      <c r="V126" s="3">
        <v>1</v>
      </c>
      <c r="W126" s="3">
        <f t="shared" si="5"/>
        <v>0</v>
      </c>
      <c r="X126" s="3">
        <v>0</v>
      </c>
      <c r="Y126" s="3">
        <v>0</v>
      </c>
      <c r="Z126" s="3">
        <v>0</v>
      </c>
      <c r="AA126" s="3">
        <v>0</v>
      </c>
      <c r="AB126" s="3">
        <v>0</v>
      </c>
      <c r="AD126" t="s">
        <v>38</v>
      </c>
      <c r="AE126" s="1">
        <v>41738</v>
      </c>
      <c r="AG126" s="1">
        <v>41738</v>
      </c>
      <c r="AH126" s="1">
        <v>42598</v>
      </c>
    </row>
    <row r="127" spans="1:34" x14ac:dyDescent="0.3">
      <c r="A127">
        <v>148869</v>
      </c>
      <c r="B127" t="s">
        <v>39</v>
      </c>
      <c r="C127" t="s">
        <v>40</v>
      </c>
      <c r="D127">
        <v>1</v>
      </c>
      <c r="E127" t="s">
        <v>460</v>
      </c>
      <c r="F127" t="s">
        <v>42</v>
      </c>
      <c r="G127">
        <v>21744</v>
      </c>
      <c r="H127">
        <v>2</v>
      </c>
      <c r="I127">
        <v>63662</v>
      </c>
      <c r="J127">
        <v>79899</v>
      </c>
      <c r="K127" t="s">
        <v>30</v>
      </c>
      <c r="L127" t="s">
        <v>78</v>
      </c>
      <c r="M127" t="s">
        <v>461</v>
      </c>
      <c r="N127" t="s">
        <v>462</v>
      </c>
      <c r="O127" t="s">
        <v>46</v>
      </c>
      <c r="P127" t="s">
        <v>463</v>
      </c>
      <c r="Q127" t="s">
        <v>35</v>
      </c>
      <c r="R127" t="s">
        <v>464</v>
      </c>
      <c r="S127" t="s">
        <v>35</v>
      </c>
      <c r="T127" t="str">
        <f t="shared" si="3"/>
        <v xml:space="preserve">S/he will have experience practicing public health in a government setting, and will also have clinical training and experience. Possess some knowledge of alcohol and substance use, particularly knowledge of buprenorphine treatment. Experience with quantitative data, including the ability to read, interpret and synthesize epidemiologic and other scientific literature. Ability to work independently and as part of a team. Possess excellent interpersonal, research, written and verbal communication skills. The candidate will also be detail-oriented with outstanding  organizational skills. Ability to multi-task in a fast-paced, high volume environment. Proficiency in Excel, Access, Word, PowerPoint, and Visio.  </v>
      </c>
      <c r="U127">
        <f t="shared" si="4"/>
        <v>0</v>
      </c>
      <c r="V127" s="3">
        <v>1</v>
      </c>
      <c r="W127" s="3">
        <f t="shared" si="5"/>
        <v>0</v>
      </c>
      <c r="X127" s="3">
        <v>0</v>
      </c>
      <c r="Y127" s="3">
        <v>0</v>
      </c>
      <c r="Z127" s="3">
        <v>0</v>
      </c>
      <c r="AA127" s="3">
        <v>0</v>
      </c>
      <c r="AB127" s="3">
        <v>0</v>
      </c>
      <c r="AD127" t="s">
        <v>38</v>
      </c>
      <c r="AE127" s="1">
        <v>41738</v>
      </c>
      <c r="AG127" s="1">
        <v>41738</v>
      </c>
      <c r="AH127" s="1">
        <v>42598</v>
      </c>
    </row>
    <row r="128" spans="1:34" x14ac:dyDescent="0.3">
      <c r="A128">
        <v>171040</v>
      </c>
      <c r="B128" t="s">
        <v>39</v>
      </c>
      <c r="C128" t="s">
        <v>26</v>
      </c>
      <c r="D128">
        <v>1</v>
      </c>
      <c r="E128" t="s">
        <v>465</v>
      </c>
      <c r="F128" t="s">
        <v>110</v>
      </c>
      <c r="G128">
        <v>10251</v>
      </c>
      <c r="H128">
        <v>3</v>
      </c>
      <c r="I128">
        <v>32086</v>
      </c>
      <c r="J128">
        <v>51981</v>
      </c>
      <c r="K128" t="s">
        <v>30</v>
      </c>
      <c r="L128" t="s">
        <v>78</v>
      </c>
      <c r="M128" t="s">
        <v>466</v>
      </c>
      <c r="N128" t="s">
        <v>467</v>
      </c>
      <c r="O128" t="s">
        <v>113</v>
      </c>
      <c r="P128" t="s">
        <v>468</v>
      </c>
      <c r="Q128" t="s">
        <v>35</v>
      </c>
      <c r="R128" t="s">
        <v>469</v>
      </c>
      <c r="S128" t="s">
        <v>35</v>
      </c>
      <c r="T128" t="str">
        <f t="shared" si="3"/>
        <v xml:space="preserve">-	Good writing and verbal communication skills  -	Strong typing skills with speed and accuracy   -	Familiarity with Word, Access, and Excel  -	Experience with entering data into databases from questionnaires or other forms  -	Strong organizational and time management skills  </v>
      </c>
      <c r="U128">
        <f t="shared" si="4"/>
        <v>0</v>
      </c>
      <c r="V128" s="3">
        <v>1</v>
      </c>
      <c r="W128" s="3">
        <f t="shared" si="5"/>
        <v>0</v>
      </c>
      <c r="X128" s="3">
        <v>0</v>
      </c>
      <c r="Y128" s="3">
        <v>0</v>
      </c>
      <c r="Z128" s="3">
        <v>0</v>
      </c>
      <c r="AA128" s="3">
        <v>0</v>
      </c>
      <c r="AB128" s="3">
        <v>0</v>
      </c>
      <c r="AD128" t="s">
        <v>38</v>
      </c>
      <c r="AE128" s="1">
        <v>41920</v>
      </c>
      <c r="AG128" s="1">
        <v>41920</v>
      </c>
      <c r="AH128" s="1">
        <v>42598</v>
      </c>
    </row>
    <row r="129" spans="1:34" x14ac:dyDescent="0.3">
      <c r="A129">
        <v>171287</v>
      </c>
      <c r="B129" t="s">
        <v>59</v>
      </c>
      <c r="C129" t="s">
        <v>26</v>
      </c>
      <c r="D129">
        <v>1</v>
      </c>
      <c r="E129" t="s">
        <v>470</v>
      </c>
      <c r="F129" t="s">
        <v>372</v>
      </c>
      <c r="G129">
        <v>13651</v>
      </c>
      <c r="H129">
        <v>1</v>
      </c>
      <c r="I129">
        <v>45174</v>
      </c>
      <c r="J129">
        <v>62370</v>
      </c>
      <c r="K129" t="s">
        <v>30</v>
      </c>
      <c r="L129" t="s">
        <v>62</v>
      </c>
      <c r="M129" t="s">
        <v>373</v>
      </c>
      <c r="N129" t="s">
        <v>7119</v>
      </c>
      <c r="O129" t="s">
        <v>374</v>
      </c>
      <c r="P129" t="e">
        <f>- Excellent online and print research skills  - Excellent writing skills  - Strong interpersonal skills  - Excellent organizational skills  - Excellent computer programming/computer Based Training (CBT) development skills  - Proficient with SCORM applications  - Strong proficiency with MS PowerPoint  - Previous Training experience, a plus</f>
        <v>#NAME?</v>
      </c>
      <c r="Q129" t="s">
        <v>35</v>
      </c>
      <c r="R129" t="s">
        <v>375</v>
      </c>
      <c r="S129" t="s">
        <v>471</v>
      </c>
      <c r="T129" t="e">
        <f t="shared" si="3"/>
        <v>#NAME?</v>
      </c>
      <c r="U129">
        <f t="shared" si="4"/>
        <v>0</v>
      </c>
      <c r="V129" s="3">
        <v>0</v>
      </c>
      <c r="W129" s="3">
        <f t="shared" si="5"/>
        <v>0</v>
      </c>
      <c r="X129" s="3">
        <v>0</v>
      </c>
      <c r="Y129" s="3">
        <v>0</v>
      </c>
      <c r="Z129" s="3">
        <v>0</v>
      </c>
      <c r="AA129" s="3">
        <v>0</v>
      </c>
      <c r="AB129" s="3">
        <v>0</v>
      </c>
      <c r="AD129" t="s">
        <v>58</v>
      </c>
      <c r="AE129" s="1">
        <v>41922</v>
      </c>
      <c r="AG129" s="1">
        <v>41927</v>
      </c>
      <c r="AH129" s="1">
        <v>42598</v>
      </c>
    </row>
    <row r="130" spans="1:34" x14ac:dyDescent="0.3">
      <c r="A130">
        <v>171287</v>
      </c>
      <c r="B130" t="s">
        <v>59</v>
      </c>
      <c r="C130" t="s">
        <v>40</v>
      </c>
      <c r="D130">
        <v>1</v>
      </c>
      <c r="E130" t="s">
        <v>470</v>
      </c>
      <c r="F130" t="s">
        <v>372</v>
      </c>
      <c r="G130">
        <v>13651</v>
      </c>
      <c r="H130">
        <v>1</v>
      </c>
      <c r="I130">
        <v>45174</v>
      </c>
      <c r="J130">
        <v>62370</v>
      </c>
      <c r="K130" t="s">
        <v>30</v>
      </c>
      <c r="L130" t="s">
        <v>62</v>
      </c>
      <c r="M130" t="s">
        <v>373</v>
      </c>
      <c r="N130" t="s">
        <v>7119</v>
      </c>
      <c r="O130" t="s">
        <v>374</v>
      </c>
      <c r="P130" t="e">
        <f>- Excellent online and print research skills  - Excellent writing skills  - Strong interpersonal skills  - Excellent organizational skills  - Excellent computer programming/computer Based Training (CBT) development skills  - Proficient with SCORM applications  - Strong proficiency with MS PowerPoint  - Previous Training experience, a plus</f>
        <v>#NAME?</v>
      </c>
      <c r="Q130" t="s">
        <v>35</v>
      </c>
      <c r="R130" t="s">
        <v>375</v>
      </c>
      <c r="S130" t="s">
        <v>471</v>
      </c>
      <c r="T130" t="e">
        <f t="shared" si="3"/>
        <v>#NAME?</v>
      </c>
      <c r="U130">
        <f t="shared" si="4"/>
        <v>0</v>
      </c>
      <c r="V130" s="3">
        <v>0</v>
      </c>
      <c r="W130" s="3">
        <f t="shared" si="5"/>
        <v>0</v>
      </c>
      <c r="X130" s="3">
        <v>0</v>
      </c>
      <c r="Y130" s="3">
        <v>0</v>
      </c>
      <c r="Z130" s="3">
        <v>0</v>
      </c>
      <c r="AA130" s="3">
        <v>0</v>
      </c>
      <c r="AB130" s="3">
        <v>0</v>
      </c>
      <c r="AD130" t="s">
        <v>58</v>
      </c>
      <c r="AE130" s="1">
        <v>41922</v>
      </c>
      <c r="AG130" s="1">
        <v>41927</v>
      </c>
      <c r="AH130" s="1">
        <v>42598</v>
      </c>
    </row>
    <row r="131" spans="1:34" x14ac:dyDescent="0.3">
      <c r="A131">
        <v>171944</v>
      </c>
      <c r="B131" t="s">
        <v>25</v>
      </c>
      <c r="C131" t="s">
        <v>26</v>
      </c>
      <c r="D131">
        <v>1</v>
      </c>
      <c r="E131" t="s">
        <v>349</v>
      </c>
      <c r="F131" t="s">
        <v>472</v>
      </c>
      <c r="G131">
        <v>13611</v>
      </c>
      <c r="H131">
        <v>1</v>
      </c>
      <c r="I131">
        <v>43292</v>
      </c>
      <c r="J131">
        <v>53000</v>
      </c>
      <c r="K131" t="s">
        <v>30</v>
      </c>
      <c r="L131" t="s">
        <v>350</v>
      </c>
      <c r="M131" t="s">
        <v>351</v>
      </c>
      <c r="N131" t="s">
        <v>7120</v>
      </c>
      <c r="O131" t="s">
        <v>473</v>
      </c>
      <c r="P131" t="s">
        <v>474</v>
      </c>
      <c r="Q131" t="s">
        <v>35</v>
      </c>
      <c r="R131" t="s">
        <v>475</v>
      </c>
      <c r="S131" t="s">
        <v>354</v>
      </c>
      <c r="T131" t="str">
        <f t="shared" ref="T131:T194" si="6">P131&amp;" "&amp;Q131</f>
        <v xml:space="preserve">The successful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  </v>
      </c>
      <c r="U131">
        <f t="shared" ref="U131:U194" si="7">D131*W131</f>
        <v>0</v>
      </c>
      <c r="V131" s="3">
        <v>1</v>
      </c>
      <c r="W131" s="3">
        <f t="shared" ref="W131:W194" si="8">IF(OR(ISNUMBER(SEARCH("data analytics",$T131)), ISNUMBER(SEARCH("data analysis",$T131)), ISNUMBER(SEARCH("analyze data", $T131)),ISNUMBER(SEARCH("business intelligence", $T131)),ISNUMBER(SEARCH("business analysis",$T131))),1,0)</f>
        <v>0</v>
      </c>
      <c r="X131" s="3">
        <v>0</v>
      </c>
      <c r="Y131" s="3">
        <v>0</v>
      </c>
      <c r="Z131" s="3">
        <v>0</v>
      </c>
      <c r="AA131" s="3">
        <v>0</v>
      </c>
      <c r="AB131" s="3">
        <v>0</v>
      </c>
      <c r="AD131" t="s">
        <v>38</v>
      </c>
      <c r="AE131" s="1">
        <v>41942</v>
      </c>
      <c r="AG131" s="1">
        <v>41942</v>
      </c>
      <c r="AH131" s="1">
        <v>42598</v>
      </c>
    </row>
    <row r="132" spans="1:34" x14ac:dyDescent="0.3">
      <c r="A132">
        <v>202767</v>
      </c>
      <c r="B132" t="s">
        <v>59</v>
      </c>
      <c r="C132" t="s">
        <v>26</v>
      </c>
      <c r="D132">
        <v>1</v>
      </c>
      <c r="E132" t="s">
        <v>476</v>
      </c>
      <c r="F132" t="s">
        <v>119</v>
      </c>
      <c r="G132">
        <v>22427</v>
      </c>
      <c r="H132">
        <v>2</v>
      </c>
      <c r="I132">
        <v>65822</v>
      </c>
      <c r="J132">
        <v>96470</v>
      </c>
      <c r="K132" t="s">
        <v>30</v>
      </c>
      <c r="L132" t="s">
        <v>62</v>
      </c>
      <c r="M132" t="s">
        <v>63</v>
      </c>
      <c r="N132" t="s">
        <v>7121</v>
      </c>
      <c r="O132" t="s">
        <v>7122</v>
      </c>
      <c r="P132" t="e">
        <f>- Working knowledge of Federal, State and Local Environmental Health &amp; Safety regulations.   - Working knowledge of Microsoft ACCESS, PowerPoint &amp; EXCEL.    - Creating tabular and graphical representations with information gathered from various _xlnm.database    for periodic metric reporting.   - Excellent technical writing and interpersonal and verbal communication skills.  - Must have demonstrated ability to meet deadlines.</f>
        <v>#NAME?</v>
      </c>
      <c r="Q132" t="s">
        <v>35</v>
      </c>
      <c r="R132" t="s">
        <v>477</v>
      </c>
      <c r="S132" t="s">
        <v>478</v>
      </c>
      <c r="T132" t="e">
        <f t="shared" si="6"/>
        <v>#NAME?</v>
      </c>
      <c r="U132">
        <f t="shared" si="7"/>
        <v>0</v>
      </c>
      <c r="V132" s="3">
        <v>0</v>
      </c>
      <c r="W132" s="3">
        <f t="shared" si="8"/>
        <v>0</v>
      </c>
      <c r="X132" s="3">
        <v>0</v>
      </c>
      <c r="Y132" s="3">
        <v>0</v>
      </c>
      <c r="Z132" s="3">
        <v>0</v>
      </c>
      <c r="AA132" s="3">
        <v>0</v>
      </c>
      <c r="AB132" s="3">
        <v>0</v>
      </c>
      <c r="AD132" t="s">
        <v>58</v>
      </c>
      <c r="AE132" s="1">
        <v>42222</v>
      </c>
      <c r="AG132" s="1">
        <v>42222</v>
      </c>
      <c r="AH132" s="1">
        <v>42598</v>
      </c>
    </row>
    <row r="133" spans="1:34" x14ac:dyDescent="0.3">
      <c r="A133">
        <v>149962</v>
      </c>
      <c r="B133" t="s">
        <v>39</v>
      </c>
      <c r="C133" t="s">
        <v>26</v>
      </c>
      <c r="D133">
        <v>1</v>
      </c>
      <c r="E133" t="s">
        <v>479</v>
      </c>
      <c r="F133" t="s">
        <v>381</v>
      </c>
      <c r="G133">
        <v>13642</v>
      </c>
      <c r="H133">
        <v>3</v>
      </c>
      <c r="I133">
        <v>77733</v>
      </c>
      <c r="J133">
        <v>95000</v>
      </c>
      <c r="K133" t="s">
        <v>30</v>
      </c>
      <c r="L133" t="s">
        <v>71</v>
      </c>
      <c r="M133" t="s">
        <v>282</v>
      </c>
      <c r="N133" t="s">
        <v>480</v>
      </c>
      <c r="O133" t="s">
        <v>384</v>
      </c>
      <c r="P133" t="s">
        <v>481</v>
      </c>
      <c r="Q133" t="s">
        <v>482</v>
      </c>
      <c r="R133" t="s">
        <v>483</v>
      </c>
      <c r="S133" t="s">
        <v>35</v>
      </c>
      <c r="T133" t="str">
        <f t="shared" si="6"/>
        <v>* A minimum of 4 years experience with IP switched/router/based networks  * Advanced knowledge of IP addressing and subnetting, routing protocols, .including EIGRP, RIP, and OSPF.  * Advanced installation/troubleshooting experience of Cisco hardware/OS software, including 38xx, 37xx, 36xx, and 26xx series routers, 65xx, 45xx, 3750 layer2/3 switches,   Network management systems including CiscoWorks LMS.  * Experience in IP network security utilizing Cisco PIX/ ASA is a plus; A Cisco network certification is highly desired  * Experience in Cisco VoIP and/ or Wireless LAN are a plus.  * Excellent oral and written communication skills. SPECIAL NOTE  1. Selected candidates will be required to provide a DNA sample by swabbing.</v>
      </c>
      <c r="U133">
        <f t="shared" si="7"/>
        <v>0</v>
      </c>
      <c r="V133" s="3">
        <v>0</v>
      </c>
      <c r="W133" s="3">
        <f t="shared" si="8"/>
        <v>0</v>
      </c>
      <c r="X133" s="3">
        <v>0</v>
      </c>
      <c r="Y133" s="3">
        <v>0</v>
      </c>
      <c r="Z133" s="3">
        <v>0</v>
      </c>
      <c r="AA133" s="3">
        <v>0</v>
      </c>
      <c r="AB133" s="3">
        <v>0</v>
      </c>
      <c r="AD133" t="s">
        <v>58</v>
      </c>
      <c r="AE133" s="1">
        <v>41760</v>
      </c>
      <c r="AG133" s="1">
        <v>41760</v>
      </c>
      <c r="AH133" s="1">
        <v>42598</v>
      </c>
    </row>
    <row r="134" spans="1:34" x14ac:dyDescent="0.3">
      <c r="A134">
        <v>149962</v>
      </c>
      <c r="B134" t="s">
        <v>39</v>
      </c>
      <c r="C134" t="s">
        <v>40</v>
      </c>
      <c r="D134">
        <v>1</v>
      </c>
      <c r="E134" t="s">
        <v>479</v>
      </c>
      <c r="F134" t="s">
        <v>381</v>
      </c>
      <c r="G134">
        <v>13642</v>
      </c>
      <c r="H134">
        <v>3</v>
      </c>
      <c r="I134">
        <v>77733</v>
      </c>
      <c r="J134">
        <v>95000</v>
      </c>
      <c r="K134" t="s">
        <v>30</v>
      </c>
      <c r="L134" t="s">
        <v>71</v>
      </c>
      <c r="M134" t="s">
        <v>282</v>
      </c>
      <c r="N134" t="s">
        <v>480</v>
      </c>
      <c r="O134" t="s">
        <v>384</v>
      </c>
      <c r="P134" t="s">
        <v>481</v>
      </c>
      <c r="Q134" t="s">
        <v>482</v>
      </c>
      <c r="R134" t="s">
        <v>483</v>
      </c>
      <c r="S134" t="s">
        <v>35</v>
      </c>
      <c r="T134" t="str">
        <f t="shared" si="6"/>
        <v>* A minimum of 4 years experience with IP switched/router/based networks  * Advanced knowledge of IP addressing and subnetting, routing protocols, .including EIGRP, RIP, and OSPF.  * Advanced installation/troubleshooting experience of Cisco hardware/OS software, including 38xx, 37xx, 36xx, and 26xx series routers, 65xx, 45xx, 3750 layer2/3 switches,   Network management systems including CiscoWorks LMS.  * Experience in IP network security utilizing Cisco PIX/ ASA is a plus; A Cisco network certification is highly desired  * Experience in Cisco VoIP and/ or Wireless LAN are a plus.  * Excellent oral and written communication skills. SPECIAL NOTE  1. Selected candidates will be required to provide a DNA sample by swabbing.</v>
      </c>
      <c r="U134">
        <f t="shared" si="7"/>
        <v>0</v>
      </c>
      <c r="V134" s="3">
        <v>0</v>
      </c>
      <c r="W134" s="3">
        <f t="shared" si="8"/>
        <v>0</v>
      </c>
      <c r="X134" s="3">
        <v>0</v>
      </c>
      <c r="Y134" s="3">
        <v>0</v>
      </c>
      <c r="Z134" s="3">
        <v>0</v>
      </c>
      <c r="AA134" s="3">
        <v>0</v>
      </c>
      <c r="AB134" s="3">
        <v>0</v>
      </c>
      <c r="AD134" t="s">
        <v>58</v>
      </c>
      <c r="AE134" s="1">
        <v>41760</v>
      </c>
      <c r="AG134" s="1">
        <v>41760</v>
      </c>
      <c r="AH134" s="1">
        <v>42598</v>
      </c>
    </row>
    <row r="135" spans="1:34" x14ac:dyDescent="0.3">
      <c r="A135">
        <v>150410</v>
      </c>
      <c r="B135" t="s">
        <v>89</v>
      </c>
      <c r="C135" t="s">
        <v>26</v>
      </c>
      <c r="D135">
        <v>1</v>
      </c>
      <c r="E135" t="s">
        <v>484</v>
      </c>
      <c r="F135" t="s">
        <v>485</v>
      </c>
      <c r="G135">
        <v>30087</v>
      </c>
      <c r="H135">
        <v>2</v>
      </c>
      <c r="I135">
        <v>69085</v>
      </c>
      <c r="J135">
        <v>69085</v>
      </c>
      <c r="K135" t="s">
        <v>30</v>
      </c>
      <c r="L135" t="s">
        <v>486</v>
      </c>
      <c r="M135" t="s">
        <v>487</v>
      </c>
      <c r="N135" t="s">
        <v>7123</v>
      </c>
      <c r="O135" t="s">
        <v>488</v>
      </c>
      <c r="P135" t="s">
        <v>489</v>
      </c>
      <c r="Q135" t="s">
        <v>490</v>
      </c>
      <c r="R135" t="s">
        <v>99</v>
      </c>
      <c r="S135" t="s">
        <v>35</v>
      </c>
      <c r="T135" t="str">
        <f t="shared" si="6"/>
        <v>1.  Critical and strategic thinker with excellent drafting skills.  2.  Ability to work independently and as a team player.  3.  Ability to meet stringent deadlines.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SPECIAL INSTRUCTIONS FOR NYCHA EMPLOYEES:    Employees applying for promotional, title or level change opportunities must have served a period of one year in their current title and level (if applicable).</v>
      </c>
      <c r="U135">
        <f t="shared" si="7"/>
        <v>0</v>
      </c>
      <c r="V135" s="3">
        <v>0</v>
      </c>
      <c r="W135" s="3">
        <f t="shared" si="8"/>
        <v>0</v>
      </c>
      <c r="X135" s="3">
        <v>0</v>
      </c>
      <c r="Y135" s="3">
        <v>0</v>
      </c>
      <c r="Z135" s="3">
        <v>0</v>
      </c>
      <c r="AA135" s="3">
        <v>0</v>
      </c>
      <c r="AB135" s="3">
        <v>0</v>
      </c>
      <c r="AD135" t="s">
        <v>100</v>
      </c>
      <c r="AE135" s="1">
        <v>41816</v>
      </c>
      <c r="AG135" s="1">
        <v>41989</v>
      </c>
      <c r="AH135" s="1">
        <v>42598</v>
      </c>
    </row>
    <row r="136" spans="1:34" x14ac:dyDescent="0.3">
      <c r="A136">
        <v>150410</v>
      </c>
      <c r="B136" t="s">
        <v>89</v>
      </c>
      <c r="C136" t="s">
        <v>40</v>
      </c>
      <c r="D136">
        <v>1</v>
      </c>
      <c r="E136" t="s">
        <v>484</v>
      </c>
      <c r="F136" t="s">
        <v>485</v>
      </c>
      <c r="G136">
        <v>30087</v>
      </c>
      <c r="H136">
        <v>2</v>
      </c>
      <c r="I136">
        <v>69085</v>
      </c>
      <c r="J136">
        <v>69085</v>
      </c>
      <c r="K136" t="s">
        <v>30</v>
      </c>
      <c r="L136" t="s">
        <v>486</v>
      </c>
      <c r="M136" t="s">
        <v>487</v>
      </c>
      <c r="N136" t="s">
        <v>7123</v>
      </c>
      <c r="O136" t="s">
        <v>488</v>
      </c>
      <c r="P136" t="s">
        <v>489</v>
      </c>
      <c r="Q136" t="s">
        <v>490</v>
      </c>
      <c r="R136" t="s">
        <v>99</v>
      </c>
      <c r="S136" t="s">
        <v>35</v>
      </c>
      <c r="T136" t="str">
        <f t="shared" si="6"/>
        <v>1.  Critical and strategic thinker with excellent drafting skills.  2.  Ability to work independently and as a team player.  3.  Ability to meet stringent deadlines.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SPECIAL INSTRUCTIONS FOR NYCHA EMPLOYEES:    Employees applying for promotional, title or level change opportunities must have served a period of one year in their current title and level (if applicable).</v>
      </c>
      <c r="U136">
        <f t="shared" si="7"/>
        <v>0</v>
      </c>
      <c r="V136" s="3">
        <v>0</v>
      </c>
      <c r="W136" s="3">
        <f t="shared" si="8"/>
        <v>0</v>
      </c>
      <c r="X136" s="3">
        <v>0</v>
      </c>
      <c r="Y136" s="3">
        <v>0</v>
      </c>
      <c r="Z136" s="3">
        <v>0</v>
      </c>
      <c r="AA136" s="3">
        <v>0</v>
      </c>
      <c r="AB136" s="3">
        <v>0</v>
      </c>
      <c r="AD136" t="s">
        <v>100</v>
      </c>
      <c r="AE136" s="1">
        <v>41816</v>
      </c>
      <c r="AG136" s="1">
        <v>41863</v>
      </c>
      <c r="AH136" s="1">
        <v>42598</v>
      </c>
    </row>
    <row r="137" spans="1:34" x14ac:dyDescent="0.3">
      <c r="A137">
        <v>191317</v>
      </c>
      <c r="B137" t="s">
        <v>59</v>
      </c>
      <c r="C137" t="s">
        <v>40</v>
      </c>
      <c r="D137">
        <v>1</v>
      </c>
      <c r="E137" t="s">
        <v>491</v>
      </c>
      <c r="F137" t="s">
        <v>360</v>
      </c>
      <c r="G137">
        <v>20215</v>
      </c>
      <c r="H137">
        <v>1</v>
      </c>
      <c r="I137">
        <v>59743</v>
      </c>
      <c r="J137">
        <v>86523</v>
      </c>
      <c r="K137" t="s">
        <v>30</v>
      </c>
      <c r="L137" t="s">
        <v>62</v>
      </c>
      <c r="M137" t="s">
        <v>63</v>
      </c>
      <c r="N137" t="s">
        <v>7124</v>
      </c>
      <c r="O137" t="s">
        <v>7109</v>
      </c>
      <c r="P137" t="s">
        <v>492</v>
      </c>
      <c r="Q137" t="s">
        <v>493</v>
      </c>
      <c r="R137" t="s">
        <v>66</v>
      </c>
      <c r="S137" t="s">
        <v>67</v>
      </c>
      <c r="T137" t="str">
        <f t="shared" si="6"/>
        <v>Minimum 5 years of experience in the planning, layout, and development of contract drawings and specifications, review of shop drawings, preparation of technical reports, field inspections, and investigations. Experience in Stormwater BMPs, Green Infrastructure and LID Design and Construction. Knowledgeable in the application of AWWA, ASCE, ISI, and ASTM guidelines and standards, New York State Stormwater Management Design Manual, and NYC Building Codes; quantity take-off and cost estimating; AutoCAD, Civil 3D, and GIS software applications; Microsoft WORD and EXCEL applications; strong presentation and communication skills.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v>
      </c>
      <c r="U137">
        <f t="shared" si="7"/>
        <v>0</v>
      </c>
      <c r="V137" s="3">
        <v>1</v>
      </c>
      <c r="W137" s="3">
        <f t="shared" si="8"/>
        <v>0</v>
      </c>
      <c r="X137" s="3">
        <v>0</v>
      </c>
      <c r="Y137" s="3">
        <v>0</v>
      </c>
      <c r="Z137" s="3">
        <v>0</v>
      </c>
      <c r="AA137" s="3">
        <v>0</v>
      </c>
      <c r="AB137" s="3">
        <v>0</v>
      </c>
      <c r="AD137" t="s">
        <v>58</v>
      </c>
      <c r="AE137" s="1">
        <v>42123</v>
      </c>
      <c r="AG137" s="1">
        <v>42123</v>
      </c>
      <c r="AH137" s="1">
        <v>42598</v>
      </c>
    </row>
    <row r="138" spans="1:34" x14ac:dyDescent="0.3">
      <c r="A138">
        <v>191317</v>
      </c>
      <c r="B138" t="s">
        <v>59</v>
      </c>
      <c r="C138" t="s">
        <v>26</v>
      </c>
      <c r="D138">
        <v>1</v>
      </c>
      <c r="E138" t="s">
        <v>491</v>
      </c>
      <c r="F138" t="s">
        <v>360</v>
      </c>
      <c r="G138">
        <v>20215</v>
      </c>
      <c r="H138">
        <v>1</v>
      </c>
      <c r="I138">
        <v>59743</v>
      </c>
      <c r="J138">
        <v>86523</v>
      </c>
      <c r="K138" t="s">
        <v>30</v>
      </c>
      <c r="L138" t="s">
        <v>62</v>
      </c>
      <c r="M138" t="s">
        <v>63</v>
      </c>
      <c r="N138" t="s">
        <v>7124</v>
      </c>
      <c r="O138" t="s">
        <v>7109</v>
      </c>
      <c r="P138" t="s">
        <v>492</v>
      </c>
      <c r="Q138" t="s">
        <v>493</v>
      </c>
      <c r="R138" t="s">
        <v>66</v>
      </c>
      <c r="S138" t="s">
        <v>67</v>
      </c>
      <c r="T138" t="str">
        <f t="shared" si="6"/>
        <v>Minimum 5 years of experience in the planning, layout, and development of contract drawings and specifications, review of shop drawings, preparation of technical reports, field inspections, and investigations. Experience in Stormwater BMPs, Green Infrastructure and LID Design and Construction. Knowledgeable in the application of AWWA, ASCE, ISI, and ASTM guidelines and standards, New York State Stormwater Management Design Manual, and NYC Building Codes; quantity take-off and cost estimating; AutoCAD, Civil 3D, and GIS software applications; Microsoft WORD and EXCEL applications; strong presentation and communication skills.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v>
      </c>
      <c r="U138">
        <f t="shared" si="7"/>
        <v>0</v>
      </c>
      <c r="V138" s="3">
        <v>1</v>
      </c>
      <c r="W138" s="3">
        <f t="shared" si="8"/>
        <v>0</v>
      </c>
      <c r="X138" s="3">
        <v>0</v>
      </c>
      <c r="Y138" s="3">
        <v>0</v>
      </c>
      <c r="Z138" s="3">
        <v>0</v>
      </c>
      <c r="AA138" s="3">
        <v>0</v>
      </c>
      <c r="AB138" s="3">
        <v>0</v>
      </c>
      <c r="AD138" t="s">
        <v>58</v>
      </c>
      <c r="AE138" s="1">
        <v>42123</v>
      </c>
      <c r="AG138" s="1">
        <v>42123</v>
      </c>
      <c r="AH138" s="1">
        <v>42598</v>
      </c>
    </row>
    <row r="139" spans="1:34" x14ac:dyDescent="0.3">
      <c r="A139">
        <v>191546</v>
      </c>
      <c r="B139" t="s">
        <v>59</v>
      </c>
      <c r="C139" t="s">
        <v>40</v>
      </c>
      <c r="D139">
        <v>1</v>
      </c>
      <c r="E139" t="s">
        <v>494</v>
      </c>
      <c r="F139" t="s">
        <v>372</v>
      </c>
      <c r="G139">
        <v>13651</v>
      </c>
      <c r="H139">
        <v>1</v>
      </c>
      <c r="I139">
        <v>45174</v>
      </c>
      <c r="J139">
        <v>62370</v>
      </c>
      <c r="K139" t="s">
        <v>30</v>
      </c>
      <c r="L139" t="s">
        <v>62</v>
      </c>
      <c r="M139" t="s">
        <v>373</v>
      </c>
      <c r="N139" t="s">
        <v>7125</v>
      </c>
      <c r="O139" t="s">
        <v>374</v>
      </c>
      <c r="P139" t="s">
        <v>7126</v>
      </c>
      <c r="Q139" t="s">
        <v>495</v>
      </c>
      <c r="R139" t="s">
        <v>375</v>
      </c>
      <c r="S139" t="s">
        <v>35</v>
      </c>
      <c r="T139" t="str">
        <f t="shared" si="6"/>
        <v>‚	Excellent online and print research skills	Excellent writing skills	Strong interpersonal skills 	Excellent organizational skills	Excellent Computer programming/CBT development skills	Proficient with SCORM applications	Strong proficiency with MS PowerPoint 	Previous training experience, a plus * Please take note that software skills courses are not acceptable computer science credits.  *  This is an in-office position located at 59-17 Junction Boulevard, Flushing, New York, 11373.  *  Candidates invited to interview for this position will be required to submit writing and work      samples at time of interview    *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v>
      </c>
      <c r="U139">
        <f t="shared" si="7"/>
        <v>0</v>
      </c>
      <c r="V139" s="3">
        <v>0</v>
      </c>
      <c r="W139" s="3">
        <f t="shared" si="8"/>
        <v>0</v>
      </c>
      <c r="X139" s="3">
        <v>0</v>
      </c>
      <c r="Y139" s="3">
        <v>0</v>
      </c>
      <c r="Z139" s="3">
        <v>0</v>
      </c>
      <c r="AA139" s="3">
        <v>0</v>
      </c>
      <c r="AB139" s="3">
        <v>0</v>
      </c>
      <c r="AD139" t="s">
        <v>58</v>
      </c>
      <c r="AE139" s="1">
        <v>42125</v>
      </c>
      <c r="AG139" s="1">
        <v>42258</v>
      </c>
      <c r="AH139" s="1">
        <v>42598</v>
      </c>
    </row>
    <row r="140" spans="1:34" x14ac:dyDescent="0.3">
      <c r="A140">
        <v>191546</v>
      </c>
      <c r="B140" t="s">
        <v>59</v>
      </c>
      <c r="C140" t="s">
        <v>26</v>
      </c>
      <c r="D140">
        <v>1</v>
      </c>
      <c r="E140" t="s">
        <v>494</v>
      </c>
      <c r="F140" t="s">
        <v>372</v>
      </c>
      <c r="G140">
        <v>13651</v>
      </c>
      <c r="H140">
        <v>1</v>
      </c>
      <c r="I140">
        <v>45174</v>
      </c>
      <c r="J140">
        <v>62370</v>
      </c>
      <c r="K140" t="s">
        <v>30</v>
      </c>
      <c r="L140" t="s">
        <v>62</v>
      </c>
      <c r="M140" t="s">
        <v>373</v>
      </c>
      <c r="N140" t="s">
        <v>7125</v>
      </c>
      <c r="O140" t="s">
        <v>374</v>
      </c>
      <c r="P140" t="s">
        <v>7126</v>
      </c>
      <c r="Q140" t="s">
        <v>495</v>
      </c>
      <c r="R140" t="s">
        <v>375</v>
      </c>
      <c r="S140" t="s">
        <v>35</v>
      </c>
      <c r="T140" t="str">
        <f t="shared" si="6"/>
        <v>‚	Excellent online and print research skills	Excellent writing skills	Strong interpersonal skills 	Excellent organizational skills	Excellent Computer programming/CBT development skills	Proficient with SCORM applications	Strong proficiency with MS PowerPoint 	Previous training experience, a plus * Please take note that software skills courses are not acceptable computer science credits.  *  This is an in-office position located at 59-17 Junction Boulevard, Flushing, New York, 11373.  *  Candidates invited to interview for this position will be required to submit writing and work      samples at time of interview    *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v>
      </c>
      <c r="U140">
        <f t="shared" si="7"/>
        <v>0</v>
      </c>
      <c r="V140" s="3">
        <v>0</v>
      </c>
      <c r="W140" s="3">
        <f t="shared" si="8"/>
        <v>0</v>
      </c>
      <c r="X140" s="3">
        <v>0</v>
      </c>
      <c r="Y140" s="3">
        <v>0</v>
      </c>
      <c r="Z140" s="3">
        <v>0</v>
      </c>
      <c r="AA140" s="3">
        <v>0</v>
      </c>
      <c r="AB140" s="3">
        <v>0</v>
      </c>
      <c r="AD140" t="s">
        <v>58</v>
      </c>
      <c r="AE140" s="1">
        <v>42125</v>
      </c>
      <c r="AG140" s="1">
        <v>42258</v>
      </c>
      <c r="AH140" s="1">
        <v>42598</v>
      </c>
    </row>
    <row r="141" spans="1:34" x14ac:dyDescent="0.3">
      <c r="A141">
        <v>213966</v>
      </c>
      <c r="B141" t="s">
        <v>89</v>
      </c>
      <c r="C141" t="s">
        <v>40</v>
      </c>
      <c r="D141">
        <v>1</v>
      </c>
      <c r="E141" t="s">
        <v>496</v>
      </c>
      <c r="F141" t="s">
        <v>497</v>
      </c>
      <c r="G141">
        <v>10053</v>
      </c>
      <c r="H141" t="s">
        <v>219</v>
      </c>
      <c r="I141">
        <v>105000</v>
      </c>
      <c r="J141">
        <v>120000</v>
      </c>
      <c r="K141" t="s">
        <v>30</v>
      </c>
      <c r="L141" t="s">
        <v>498</v>
      </c>
      <c r="M141" t="s">
        <v>499</v>
      </c>
      <c r="N141" t="s">
        <v>7127</v>
      </c>
      <c r="O141" t="s">
        <v>500</v>
      </c>
      <c r="P141" t="s">
        <v>501</v>
      </c>
      <c r="Q141" t="s">
        <v>502</v>
      </c>
      <c r="R141" t="s">
        <v>99</v>
      </c>
      <c r="S141" t="s">
        <v>35</v>
      </c>
      <c r="T141" t="str">
        <f t="shared" si="6"/>
        <v>1.  An undergraduate degree and eight (8) or more years of directly-relevant affordable housing experience with a high level of technical expertise of affordable housing management and finance, substantive knowledge of multiple program areas and populations served. Relevant advanced degree (e.g. Architecture, Engineering, Urban Planning/Policy) may be substituted for up to three (3) years of experience.   2.  Demonstrated mastery of sustainability issues in the context of the built environment and housing.  3.  Experience managing and mentoring staff.  4. Ability to work independently to successfully handle new or difficult situations and environments.  5.  Strong verbal and written communications skills, including presentation and negotiation skills.  6.  Demonstrated interest in entrepreneurship, organizational capacity building, and strategies for building institutional knowledge and creating learning organizations. NYCHA employees applying for promotional, title or level change opportunities must have served a period of one year in their current title and level (if applicable).</v>
      </c>
      <c r="U141">
        <f t="shared" si="7"/>
        <v>0</v>
      </c>
      <c r="V141" s="3">
        <v>0</v>
      </c>
      <c r="W141" s="3">
        <f t="shared" si="8"/>
        <v>0</v>
      </c>
      <c r="X141" s="3">
        <v>0</v>
      </c>
      <c r="Y141" s="3">
        <v>0</v>
      </c>
      <c r="Z141" s="3">
        <v>0</v>
      </c>
      <c r="AA141" s="3">
        <v>0</v>
      </c>
      <c r="AB141" s="3">
        <v>0</v>
      </c>
      <c r="AD141" t="s">
        <v>100</v>
      </c>
      <c r="AE141" s="1">
        <v>42265</v>
      </c>
      <c r="AG141" s="1">
        <v>42277</v>
      </c>
      <c r="AH141" s="1">
        <v>42598</v>
      </c>
    </row>
    <row r="142" spans="1:34" x14ac:dyDescent="0.3">
      <c r="A142">
        <v>183708</v>
      </c>
      <c r="B142" t="s">
        <v>39</v>
      </c>
      <c r="C142" t="s">
        <v>40</v>
      </c>
      <c r="D142">
        <v>4</v>
      </c>
      <c r="E142" t="s">
        <v>503</v>
      </c>
      <c r="F142" t="s">
        <v>504</v>
      </c>
      <c r="G142">
        <v>31105</v>
      </c>
      <c r="H142">
        <v>0</v>
      </c>
      <c r="I142">
        <v>36577</v>
      </c>
      <c r="J142">
        <v>58403</v>
      </c>
      <c r="K142" t="s">
        <v>30</v>
      </c>
      <c r="L142" t="s">
        <v>43</v>
      </c>
      <c r="M142" t="s">
        <v>44</v>
      </c>
      <c r="N142" t="s">
        <v>505</v>
      </c>
      <c r="O142" t="s">
        <v>7128</v>
      </c>
      <c r="P142" t="s">
        <v>506</v>
      </c>
      <c r="Q142" t="s">
        <v>35</v>
      </c>
      <c r="R142" t="s">
        <v>507</v>
      </c>
      <c r="S142" t="s">
        <v>35</v>
      </c>
      <c r="T142" t="str">
        <f t="shared" si="6"/>
        <v xml:space="preserve">Good observational skills; Strong analytical skills; Ability to deduce potential impacts of conditions or assess risk; Excellent writing skills including the ability to adequately describe observations in detail; Background in child protective services; Computer skills including the use of mobile computing devices.  </v>
      </c>
      <c r="U142">
        <f t="shared" si="7"/>
        <v>0</v>
      </c>
      <c r="V142" s="3">
        <v>0</v>
      </c>
      <c r="W142" s="3">
        <f t="shared" si="8"/>
        <v>0</v>
      </c>
      <c r="X142" s="3">
        <v>0</v>
      </c>
      <c r="Y142" s="3">
        <v>0</v>
      </c>
      <c r="Z142" s="3">
        <v>0</v>
      </c>
      <c r="AA142" s="3">
        <v>0</v>
      </c>
      <c r="AB142" s="3">
        <v>0</v>
      </c>
      <c r="AD142" t="s">
        <v>38</v>
      </c>
      <c r="AE142" s="1">
        <v>42046</v>
      </c>
      <c r="AG142" s="1">
        <v>42046</v>
      </c>
      <c r="AH142" s="1">
        <v>42598</v>
      </c>
    </row>
    <row r="143" spans="1:34" x14ac:dyDescent="0.3">
      <c r="A143">
        <v>183879</v>
      </c>
      <c r="B143" t="s">
        <v>39</v>
      </c>
      <c r="C143" t="s">
        <v>26</v>
      </c>
      <c r="D143">
        <v>3</v>
      </c>
      <c r="E143" t="s">
        <v>508</v>
      </c>
      <c r="F143" t="s">
        <v>110</v>
      </c>
      <c r="G143">
        <v>10251</v>
      </c>
      <c r="H143">
        <v>1</v>
      </c>
      <c r="I143">
        <v>26869</v>
      </c>
      <c r="J143">
        <v>30899</v>
      </c>
      <c r="K143" t="s">
        <v>30</v>
      </c>
      <c r="L143" t="s">
        <v>71</v>
      </c>
      <c r="M143" t="s">
        <v>282</v>
      </c>
      <c r="N143" t="s">
        <v>7129</v>
      </c>
      <c r="O143" t="s">
        <v>113</v>
      </c>
      <c r="P143" t="s">
        <v>509</v>
      </c>
      <c r="Q143" t="s">
        <v>7130</v>
      </c>
      <c r="R143" t="s">
        <v>76</v>
      </c>
      <c r="S143" t="s">
        <v>35</v>
      </c>
      <c r="T143" t="str">
        <f t="shared" si="6"/>
        <v>Strong computer skills including Word and Excel.  Must be highly organized and possess excellent oral communication and interpersonal skills. SPECIAL NOTE  1. Selected candidates will be required to provide a DNA sample by swabbing.  2. Must be permanent in the Clerical Associate title in order to apply.  3. This position has been identified as ‚Å“essential.‚  During emergency events, ‚Å“essential‚ positions may require 24-hour availability.</v>
      </c>
      <c r="U143">
        <f t="shared" si="7"/>
        <v>0</v>
      </c>
      <c r="V143" s="3">
        <v>1</v>
      </c>
      <c r="W143" s="3">
        <f t="shared" si="8"/>
        <v>0</v>
      </c>
      <c r="X143" s="3">
        <v>0</v>
      </c>
      <c r="Y143" s="3">
        <v>0</v>
      </c>
      <c r="Z143" s="3">
        <v>0</v>
      </c>
      <c r="AA143" s="3">
        <v>0</v>
      </c>
      <c r="AB143" s="3">
        <v>0</v>
      </c>
      <c r="AD143" t="s">
        <v>38</v>
      </c>
      <c r="AE143" s="1">
        <v>42046</v>
      </c>
      <c r="AG143" s="1">
        <v>42046</v>
      </c>
      <c r="AH143" s="1">
        <v>42598</v>
      </c>
    </row>
    <row r="144" spans="1:34" x14ac:dyDescent="0.3">
      <c r="A144">
        <v>184067</v>
      </c>
      <c r="B144" t="s">
        <v>39</v>
      </c>
      <c r="C144" t="s">
        <v>40</v>
      </c>
      <c r="D144">
        <v>50</v>
      </c>
      <c r="E144" t="s">
        <v>510</v>
      </c>
      <c r="F144" t="s">
        <v>511</v>
      </c>
      <c r="G144" t="s">
        <v>512</v>
      </c>
      <c r="H144">
        <v>0</v>
      </c>
      <c r="I144">
        <v>37</v>
      </c>
      <c r="J144">
        <v>37</v>
      </c>
      <c r="K144" t="s">
        <v>141</v>
      </c>
      <c r="L144" t="s">
        <v>513</v>
      </c>
      <c r="M144" t="s">
        <v>436</v>
      </c>
      <c r="N144" t="s">
        <v>514</v>
      </c>
      <c r="O144" t="s">
        <v>515</v>
      </c>
      <c r="P144" t="s">
        <v>516</v>
      </c>
      <c r="Q144" t="s">
        <v>517</v>
      </c>
      <c r="R144" t="s">
        <v>518</v>
      </c>
      <c r="S144" t="s">
        <v>35</v>
      </c>
      <c r="T144" t="str">
        <f t="shared" si="6"/>
        <v>Excellent interpersonal, communication and presentation skills; 1) A current license and registration to practice as a Registered Nurse in New York State; this License must be maintained for the duration of employment Special Note: For appointment to OSH, individual must be able to perform Cardio-Pulmonary Resuscitation (CPR).  **AMENDED IN PREFERRED SKILLS:  One year of full-time satisfactory experience performing  as a Registered Nurse. The license must be maintained during the  time of employment.   Additional note: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v>
      </c>
      <c r="U144">
        <f t="shared" si="7"/>
        <v>0</v>
      </c>
      <c r="V144" s="3">
        <v>0</v>
      </c>
      <c r="W144" s="3">
        <f t="shared" si="8"/>
        <v>0</v>
      </c>
      <c r="X144" s="3">
        <v>0</v>
      </c>
      <c r="Y144" s="3">
        <v>0</v>
      </c>
      <c r="Z144" s="3">
        <v>0</v>
      </c>
      <c r="AA144" s="3">
        <v>0</v>
      </c>
      <c r="AB144" s="3">
        <v>0</v>
      </c>
      <c r="AD144" t="s">
        <v>519</v>
      </c>
      <c r="AE144" s="1">
        <v>42048</v>
      </c>
      <c r="AG144" s="1">
        <v>42048</v>
      </c>
      <c r="AH144" s="1">
        <v>42598</v>
      </c>
    </row>
    <row r="145" spans="1:34" x14ac:dyDescent="0.3">
      <c r="A145">
        <v>184067</v>
      </c>
      <c r="B145" t="s">
        <v>39</v>
      </c>
      <c r="C145" t="s">
        <v>26</v>
      </c>
      <c r="D145">
        <v>50</v>
      </c>
      <c r="E145" t="s">
        <v>510</v>
      </c>
      <c r="F145" t="s">
        <v>511</v>
      </c>
      <c r="G145" t="s">
        <v>512</v>
      </c>
      <c r="H145">
        <v>0</v>
      </c>
      <c r="I145">
        <v>37</v>
      </c>
      <c r="J145">
        <v>37</v>
      </c>
      <c r="K145" t="s">
        <v>141</v>
      </c>
      <c r="L145" t="s">
        <v>513</v>
      </c>
      <c r="M145" t="s">
        <v>436</v>
      </c>
      <c r="N145" t="s">
        <v>514</v>
      </c>
      <c r="O145" t="s">
        <v>515</v>
      </c>
      <c r="P145" t="s">
        <v>516</v>
      </c>
      <c r="Q145" t="s">
        <v>517</v>
      </c>
      <c r="R145" t="s">
        <v>518</v>
      </c>
      <c r="S145" t="s">
        <v>35</v>
      </c>
      <c r="T145" t="str">
        <f t="shared" si="6"/>
        <v>Excellent interpersonal, communication and presentation skills; 1) A current license and registration to practice as a Registered Nurse in New York State; this License must be maintained for the duration of employment Special Note: For appointment to OSH, individual must be able to perform Cardio-Pulmonary Resuscitation (CPR).  **AMENDED IN PREFERRED SKILLS:  One year of full-time satisfactory experience performing  as a Registered Nurse. The license must be maintained during the  time of employment.   Additional note: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v>
      </c>
      <c r="U145">
        <f t="shared" si="7"/>
        <v>0</v>
      </c>
      <c r="V145" s="3">
        <v>0</v>
      </c>
      <c r="W145" s="3">
        <f t="shared" si="8"/>
        <v>0</v>
      </c>
      <c r="X145" s="3">
        <v>0</v>
      </c>
      <c r="Y145" s="3">
        <v>0</v>
      </c>
      <c r="Z145" s="3">
        <v>0</v>
      </c>
      <c r="AA145" s="3">
        <v>0</v>
      </c>
      <c r="AB145" s="3">
        <v>0</v>
      </c>
      <c r="AD145" t="s">
        <v>519</v>
      </c>
      <c r="AE145" s="1">
        <v>42048</v>
      </c>
      <c r="AG145" s="1">
        <v>42048</v>
      </c>
      <c r="AH145" s="1">
        <v>42598</v>
      </c>
    </row>
    <row r="146" spans="1:34" x14ac:dyDescent="0.3">
      <c r="A146">
        <v>228749</v>
      </c>
      <c r="B146" t="s">
        <v>244</v>
      </c>
      <c r="C146" t="s">
        <v>26</v>
      </c>
      <c r="D146">
        <v>1</v>
      </c>
      <c r="E146" t="s">
        <v>520</v>
      </c>
      <c r="F146" t="s">
        <v>191</v>
      </c>
      <c r="G146">
        <v>13632</v>
      </c>
      <c r="H146">
        <v>4</v>
      </c>
      <c r="I146">
        <v>89383</v>
      </c>
      <c r="J146">
        <v>123773</v>
      </c>
      <c r="K146" t="s">
        <v>30</v>
      </c>
      <c r="L146" t="s">
        <v>521</v>
      </c>
      <c r="M146" t="s">
        <v>522</v>
      </c>
      <c r="N146" t="s">
        <v>7131</v>
      </c>
      <c r="O146" t="s">
        <v>7083</v>
      </c>
      <c r="P146" t="s">
        <v>7132</v>
      </c>
      <c r="Q146" t="s">
        <v>35</v>
      </c>
      <c r="R146" t="s">
        <v>523</v>
      </c>
      <c r="S146" t="s">
        <v>35</v>
      </c>
      <c r="T146" t="str">
        <f t="shared" si="6"/>
        <v xml:space="preserve">‚ BA/BS Degree or equivalent, in a technology related field or other degree preferred.8-12 years of total experience in object oriented design, development, testing and deployment of mission critical business applications, at least 7 of which are in a web/client-server environment.	6+ years of enterprise/solution/application architecture experience in designing medium-to-large scale business solutions and leading/mentoring technical teams.  8+ years of hands-on development experience with projects involving the full stack of Ruby on Rails 4.x with other Open Source technologies such as Ruby 2.x, RVM, HTML5, CSS3, JavaScript, LeafletJS, jQuery 1.x/2.x, DataTables, Bootstrap 3, AngularJS, BackboneJS, PHP, MySQL 5.6, PostgreSQL 9.x, Apache, Tomcat, Linux, Ubuntu 12, Redis and Memcache.Experience in business intelligence metrics and reports using Jasper, Pentaho or BIRTExperience in build and integration with RESTful or SOAP-based APIs.Experience with configuration management, continuous integration, version control, testing and document management with Open Source tools such as GIT/GITHUB, RSpec, Silk Test, PivotalTracker and Jira.Must be flexible and willing to undertake a wide variety of challenging tasks.Experience in all phases of SDLC and standard SDLC methodologies such as Waterfall, RUP, Agile/SCRUM to deliver client solutions.Experience in UML/Rational tools or other design tools.Strong analytical, decision-making and problem solving skills.Good communication, presentation and leadership skills.Team player who can establish excellent working relationships with peers and other teams.Ability to work on multiple projects as team lead.Ability to understand business requirements and estimate for delivery commitments.Utilize application development environments, tools and methodologies across multiple platforms.Experience using Microsoft Office Applications.  </v>
      </c>
      <c r="U146">
        <f t="shared" si="7"/>
        <v>1</v>
      </c>
      <c r="V146" s="3">
        <v>0</v>
      </c>
      <c r="W146" s="3">
        <f t="shared" si="8"/>
        <v>1</v>
      </c>
      <c r="X146" s="3">
        <v>0</v>
      </c>
      <c r="Y146" s="3">
        <v>0</v>
      </c>
      <c r="Z146" s="3">
        <v>1</v>
      </c>
      <c r="AA146" s="3">
        <v>0</v>
      </c>
      <c r="AB146" s="3">
        <v>0</v>
      </c>
      <c r="AD146" t="s">
        <v>58</v>
      </c>
      <c r="AE146" s="1">
        <v>42391</v>
      </c>
      <c r="AG146" s="1">
        <v>42391</v>
      </c>
      <c r="AH146" s="1">
        <v>42598</v>
      </c>
    </row>
    <row r="147" spans="1:34" x14ac:dyDescent="0.3">
      <c r="A147">
        <v>191646</v>
      </c>
      <c r="B147" t="s">
        <v>524</v>
      </c>
      <c r="C147" t="s">
        <v>26</v>
      </c>
      <c r="D147">
        <v>16</v>
      </c>
      <c r="E147" t="s">
        <v>525</v>
      </c>
      <c r="F147" t="s">
        <v>526</v>
      </c>
      <c r="G147">
        <v>81361</v>
      </c>
      <c r="H147">
        <v>2</v>
      </c>
      <c r="I147">
        <v>50000</v>
      </c>
      <c r="J147">
        <v>52460</v>
      </c>
      <c r="K147" t="s">
        <v>30</v>
      </c>
      <c r="L147" t="s">
        <v>527</v>
      </c>
      <c r="M147" t="s">
        <v>528</v>
      </c>
      <c r="N147" t="s">
        <v>7133</v>
      </c>
      <c r="O147" t="s">
        <v>7134</v>
      </c>
      <c r="P147" t="s">
        <v>529</v>
      </c>
      <c r="Q147" t="s">
        <v>530</v>
      </c>
      <c r="R147" t="s">
        <v>531</v>
      </c>
      <c r="S147" t="s">
        <v>35</v>
      </c>
      <c r="T147" t="str">
        <f t="shared" si="6"/>
        <v>1. Proficiency in Microsoft Office.  2. Excellent communication and interpersonal skills.  Experience working with the public.   3. Ability to work independently. www.nyc.gov/parks</v>
      </c>
      <c r="U147">
        <f t="shared" si="7"/>
        <v>0</v>
      </c>
      <c r="V147" s="3">
        <v>0</v>
      </c>
      <c r="W147" s="3">
        <f t="shared" si="8"/>
        <v>0</v>
      </c>
      <c r="X147" s="3">
        <v>0</v>
      </c>
      <c r="Y147" s="3">
        <v>0</v>
      </c>
      <c r="Z147" s="3">
        <v>0</v>
      </c>
      <c r="AA147" s="3">
        <v>0</v>
      </c>
      <c r="AB147" s="3">
        <v>0</v>
      </c>
      <c r="AD147" t="s">
        <v>533</v>
      </c>
      <c r="AE147" s="1">
        <v>42118</v>
      </c>
      <c r="AG147" s="1">
        <v>42471</v>
      </c>
      <c r="AH147" s="1">
        <v>42598</v>
      </c>
    </row>
    <row r="148" spans="1:34" x14ac:dyDescent="0.3">
      <c r="A148">
        <v>191646</v>
      </c>
      <c r="B148" t="s">
        <v>524</v>
      </c>
      <c r="C148" t="s">
        <v>40</v>
      </c>
      <c r="D148">
        <v>16</v>
      </c>
      <c r="E148" t="s">
        <v>525</v>
      </c>
      <c r="F148" t="s">
        <v>526</v>
      </c>
      <c r="G148">
        <v>81361</v>
      </c>
      <c r="H148">
        <v>2</v>
      </c>
      <c r="I148">
        <v>50000</v>
      </c>
      <c r="J148">
        <v>52460</v>
      </c>
      <c r="K148" t="s">
        <v>30</v>
      </c>
      <c r="L148" t="s">
        <v>527</v>
      </c>
      <c r="M148" t="s">
        <v>528</v>
      </c>
      <c r="N148" t="s">
        <v>7133</v>
      </c>
      <c r="O148" t="s">
        <v>7134</v>
      </c>
      <c r="P148" t="s">
        <v>529</v>
      </c>
      <c r="Q148" t="s">
        <v>530</v>
      </c>
      <c r="R148" t="s">
        <v>531</v>
      </c>
      <c r="S148" t="s">
        <v>35</v>
      </c>
      <c r="T148" t="str">
        <f t="shared" si="6"/>
        <v>1. Proficiency in Microsoft Office.  2. Excellent communication and interpersonal skills.  Experience working with the public.   3. Ability to work independently. www.nyc.gov/parks</v>
      </c>
      <c r="U148">
        <f t="shared" si="7"/>
        <v>0</v>
      </c>
      <c r="V148" s="3">
        <v>0</v>
      </c>
      <c r="W148" s="3">
        <f t="shared" si="8"/>
        <v>0</v>
      </c>
      <c r="X148" s="3">
        <v>0</v>
      </c>
      <c r="Y148" s="3">
        <v>0</v>
      </c>
      <c r="Z148" s="3">
        <v>0</v>
      </c>
      <c r="AA148" s="3">
        <v>0</v>
      </c>
      <c r="AB148" s="3">
        <v>0</v>
      </c>
      <c r="AD148" t="s">
        <v>533</v>
      </c>
      <c r="AE148" s="1">
        <v>42118</v>
      </c>
      <c r="AG148" s="1">
        <v>42471</v>
      </c>
      <c r="AH148" s="1">
        <v>42598</v>
      </c>
    </row>
    <row r="149" spans="1:34" x14ac:dyDescent="0.3">
      <c r="A149">
        <v>191646</v>
      </c>
      <c r="B149" t="s">
        <v>524</v>
      </c>
      <c r="C149" t="s">
        <v>26</v>
      </c>
      <c r="D149">
        <v>16</v>
      </c>
      <c r="E149" t="s">
        <v>525</v>
      </c>
      <c r="F149" t="s">
        <v>526</v>
      </c>
      <c r="G149">
        <v>81361</v>
      </c>
      <c r="H149">
        <v>2</v>
      </c>
      <c r="I149">
        <v>50000</v>
      </c>
      <c r="J149">
        <v>52460</v>
      </c>
      <c r="K149" t="s">
        <v>30</v>
      </c>
      <c r="L149" t="s">
        <v>527</v>
      </c>
      <c r="M149" t="s">
        <v>528</v>
      </c>
      <c r="N149" t="s">
        <v>7133</v>
      </c>
      <c r="O149" t="s">
        <v>7134</v>
      </c>
      <c r="P149" t="s">
        <v>529</v>
      </c>
      <c r="Q149" t="s">
        <v>530</v>
      </c>
      <c r="R149" t="s">
        <v>531</v>
      </c>
      <c r="S149" t="s">
        <v>35</v>
      </c>
      <c r="T149" t="str">
        <f t="shared" si="6"/>
        <v>1. Proficiency in Microsoft Office.  2. Excellent communication and interpersonal skills.  Experience working with the public.   3. Ability to work independently. www.nyc.gov/parks</v>
      </c>
      <c r="U149">
        <f t="shared" si="7"/>
        <v>0</v>
      </c>
      <c r="V149" s="3">
        <v>0</v>
      </c>
      <c r="W149" s="3">
        <f t="shared" si="8"/>
        <v>0</v>
      </c>
      <c r="X149" s="3">
        <v>0</v>
      </c>
      <c r="Y149" s="3">
        <v>0</v>
      </c>
      <c r="Z149" s="3">
        <v>0</v>
      </c>
      <c r="AA149" s="3">
        <v>0</v>
      </c>
      <c r="AB149" s="3">
        <v>0</v>
      </c>
      <c r="AD149" t="s">
        <v>533</v>
      </c>
      <c r="AE149" s="1">
        <v>42118</v>
      </c>
      <c r="AG149" s="1">
        <v>42471</v>
      </c>
      <c r="AH149" s="1">
        <v>42598</v>
      </c>
    </row>
    <row r="150" spans="1:34" x14ac:dyDescent="0.3">
      <c r="A150">
        <v>184328</v>
      </c>
      <c r="B150" t="s">
        <v>25</v>
      </c>
      <c r="C150" t="s">
        <v>26</v>
      </c>
      <c r="D150">
        <v>1</v>
      </c>
      <c r="E150" t="s">
        <v>534</v>
      </c>
      <c r="F150" t="s">
        <v>51</v>
      </c>
      <c r="G150">
        <v>10050</v>
      </c>
      <c r="H150" t="s">
        <v>52</v>
      </c>
      <c r="I150">
        <v>49492</v>
      </c>
      <c r="J150">
        <v>100000</v>
      </c>
      <c r="K150" t="s">
        <v>30</v>
      </c>
      <c r="L150" t="s">
        <v>192</v>
      </c>
      <c r="M150" t="s">
        <v>535</v>
      </c>
      <c r="N150" t="s">
        <v>7135</v>
      </c>
      <c r="O150" t="s">
        <v>54</v>
      </c>
      <c r="P150" t="s">
        <v>536</v>
      </c>
      <c r="Q150" t="s">
        <v>35</v>
      </c>
      <c r="R150" t="s">
        <v>537</v>
      </c>
      <c r="S150" t="s">
        <v>538</v>
      </c>
      <c r="T150" t="str">
        <f t="shared" si="6"/>
        <v xml:space="preserve">The successful candidate should possess the following: Project management skills pertaining to large, enterprise environments; fundamental technical knowledge of Windows, Linux, and Unix operating systems; strong knowledge of DNS, Networking and Firewall; strong knowledge of Oracle and SQL databases; strong knowledge of storage, backup and monitoring systems; excellent written and verbal communication skills, customer services skills, trouble shooting and problem solving skills; and the ability to manage multiple tasks and projects under tight deadlines.  </v>
      </c>
      <c r="U150">
        <f t="shared" si="7"/>
        <v>0</v>
      </c>
      <c r="V150" s="3">
        <v>0</v>
      </c>
      <c r="W150" s="3">
        <f t="shared" si="8"/>
        <v>0</v>
      </c>
      <c r="X150" s="3">
        <v>0</v>
      </c>
      <c r="Y150" s="3">
        <v>0</v>
      </c>
      <c r="Z150" s="3">
        <v>1</v>
      </c>
      <c r="AA150" s="3">
        <v>0</v>
      </c>
      <c r="AB150" s="3">
        <v>0</v>
      </c>
      <c r="AD150" t="s">
        <v>58</v>
      </c>
      <c r="AE150" s="1">
        <v>42054</v>
      </c>
      <c r="AG150" s="1">
        <v>42054</v>
      </c>
      <c r="AH150" s="1">
        <v>42598</v>
      </c>
    </row>
    <row r="151" spans="1:34" x14ac:dyDescent="0.3">
      <c r="A151">
        <v>185526</v>
      </c>
      <c r="B151" t="s">
        <v>25</v>
      </c>
      <c r="C151" t="s">
        <v>26</v>
      </c>
      <c r="D151">
        <v>2</v>
      </c>
      <c r="E151" t="s">
        <v>539</v>
      </c>
      <c r="F151" t="s">
        <v>540</v>
      </c>
      <c r="G151">
        <v>60860</v>
      </c>
      <c r="H151">
        <v>3</v>
      </c>
      <c r="I151">
        <v>33</v>
      </c>
      <c r="J151">
        <v>46</v>
      </c>
      <c r="K151" t="s">
        <v>141</v>
      </c>
      <c r="L151" t="s">
        <v>224</v>
      </c>
      <c r="M151" t="s">
        <v>541</v>
      </c>
      <c r="N151" t="s">
        <v>7136</v>
      </c>
      <c r="O151" t="s">
        <v>7137</v>
      </c>
      <c r="P151" t="s">
        <v>542</v>
      </c>
      <c r="Q151" t="s">
        <v>35</v>
      </c>
      <c r="R151" t="s">
        <v>543</v>
      </c>
      <c r="S151" t="s">
        <v>544</v>
      </c>
      <c r="T151" t="str">
        <f t="shared" si="6"/>
        <v xml:space="preserve">The successful candidate should possess the following: 5+ years of relevant work experience related to technology and innovation; strong oral and written communication skills, including the ability to translate complex ideas into easy to understand language; a bent for pursuing new and innovative ideas, the ability to manage ambiguity and generate enthusiasm across a diverse set of constituencies; exceptionally self-motivated and directed with a keen attention to detail and organization; extensive project management experience, helping develop and implement technology projects from start to finish; strong presentation skills; ability to manage multiple tasks under tight deadlines; ability to interface with executive level management and give senior level presentations; knowledge and experience working with emerging technologies; Bachelor's degree in social science or interdisciplinary degree.  </v>
      </c>
      <c r="U151">
        <f t="shared" si="7"/>
        <v>0</v>
      </c>
      <c r="V151" s="3">
        <v>0</v>
      </c>
      <c r="W151" s="3">
        <f t="shared" si="8"/>
        <v>0</v>
      </c>
      <c r="X151" s="3">
        <v>0</v>
      </c>
      <c r="Y151" s="3">
        <v>0</v>
      </c>
      <c r="Z151" s="3">
        <v>0</v>
      </c>
      <c r="AA151" s="3">
        <v>0</v>
      </c>
      <c r="AB151" s="3">
        <v>0</v>
      </c>
      <c r="AD151" t="s">
        <v>38</v>
      </c>
      <c r="AE151" s="1">
        <v>42069</v>
      </c>
      <c r="AG151" s="1">
        <v>42072</v>
      </c>
      <c r="AH151" s="1">
        <v>42598</v>
      </c>
    </row>
    <row r="152" spans="1:34" x14ac:dyDescent="0.3">
      <c r="A152">
        <v>184436</v>
      </c>
      <c r="B152" t="s">
        <v>49</v>
      </c>
      <c r="C152" t="s">
        <v>26</v>
      </c>
      <c r="D152">
        <v>1</v>
      </c>
      <c r="E152" t="s">
        <v>545</v>
      </c>
      <c r="F152" t="s">
        <v>51</v>
      </c>
      <c r="G152">
        <v>10050</v>
      </c>
      <c r="H152" t="s">
        <v>240</v>
      </c>
      <c r="I152">
        <v>115000</v>
      </c>
      <c r="J152">
        <v>125000</v>
      </c>
      <c r="K152" t="s">
        <v>30</v>
      </c>
      <c r="L152" t="s">
        <v>546</v>
      </c>
      <c r="M152" t="s">
        <v>547</v>
      </c>
      <c r="N152" t="s">
        <v>7138</v>
      </c>
      <c r="O152" t="s">
        <v>54</v>
      </c>
      <c r="P152" t="s">
        <v>6660</v>
      </c>
      <c r="Q152" t="s">
        <v>548</v>
      </c>
      <c r="R152" t="s">
        <v>56</v>
      </c>
      <c r="S152" t="s">
        <v>549</v>
      </c>
      <c r="T152" t="str">
        <f t="shared" si="6"/>
        <v>Required Skills:  Expert knowledge of Oracle Fusion Middleware SOA Suite, including a minimum of 7 years of programming experience. Expert knowledge of related technologies including BPEL, BAM, EM and OSB. Strong experience with Weblogic Server. Strong experience using PL-SQL and tuning strategies. Expert knowledge of SML, WSDLs and XSD. Ability to share technical knowledge and clearly communicate technical concepts.  Preferred Skills:  3 years of experience performing in a lead role on major projects. Experience with database related development in Oracle 11G Database. Experience with Web development concepts, design, tools, techniques, and best practices. Experience in Agile/Scrum methodologies including rapid prototyping, test driven development (TDD, BDD), continuous integration, etc. Relevant certifications a strong plus. In compliance with Federal law, all persons hired will be required to verify identity and eligibility to work in the United States and to complete the required employment eligibility verification document form upon hire.  NOTE: This position requires weekend and/or holiday work hours.</v>
      </c>
      <c r="U152">
        <f t="shared" si="7"/>
        <v>0</v>
      </c>
      <c r="V152" s="3">
        <v>0</v>
      </c>
      <c r="W152" s="3">
        <f t="shared" si="8"/>
        <v>0</v>
      </c>
      <c r="X152" s="3">
        <v>0</v>
      </c>
      <c r="Y152" s="3">
        <v>0</v>
      </c>
      <c r="Z152" s="3">
        <v>1</v>
      </c>
      <c r="AA152" s="3">
        <v>0</v>
      </c>
      <c r="AB152" s="3">
        <v>0</v>
      </c>
      <c r="AD152" t="s">
        <v>58</v>
      </c>
      <c r="AE152" s="1">
        <v>42390</v>
      </c>
      <c r="AG152" s="1">
        <v>42390</v>
      </c>
      <c r="AH152" s="1">
        <v>42598</v>
      </c>
    </row>
    <row r="153" spans="1:34" x14ac:dyDescent="0.3">
      <c r="A153">
        <v>192000</v>
      </c>
      <c r="B153" t="s">
        <v>39</v>
      </c>
      <c r="C153" t="s">
        <v>26</v>
      </c>
      <c r="D153">
        <v>1</v>
      </c>
      <c r="E153" t="s">
        <v>550</v>
      </c>
      <c r="F153" t="s">
        <v>551</v>
      </c>
      <c r="G153">
        <v>10124</v>
      </c>
      <c r="H153">
        <v>2</v>
      </c>
      <c r="I153">
        <v>44735</v>
      </c>
      <c r="J153">
        <v>65028</v>
      </c>
      <c r="K153" t="s">
        <v>30</v>
      </c>
      <c r="L153" t="s">
        <v>78</v>
      </c>
      <c r="M153" t="s">
        <v>552</v>
      </c>
      <c r="N153" t="s">
        <v>553</v>
      </c>
      <c r="O153" t="s">
        <v>7055</v>
      </c>
      <c r="P153" t="s">
        <v>554</v>
      </c>
      <c r="Q153" t="s">
        <v>35</v>
      </c>
      <c r="R153" t="s">
        <v>555</v>
      </c>
      <c r="S153" t="s">
        <v>35</v>
      </c>
      <c r="T153" t="str">
        <f t="shared" si="6"/>
        <v xml:space="preserve">Preference will be given to individuals with excellent phone, communication, writing, computer (Word, Excel, PowerPoint and Visio mandatory) and typing and skills.  Additionally, the ability to work under pressure, multi-task and meet timelines are required.  Bilingual is a plus.  </v>
      </c>
      <c r="U153">
        <f t="shared" si="7"/>
        <v>0</v>
      </c>
      <c r="V153" s="3">
        <v>1</v>
      </c>
      <c r="W153" s="3">
        <f t="shared" si="8"/>
        <v>0</v>
      </c>
      <c r="X153" s="3">
        <v>0</v>
      </c>
      <c r="Y153" s="3">
        <v>0</v>
      </c>
      <c r="Z153" s="3">
        <v>0</v>
      </c>
      <c r="AA153" s="3">
        <v>0</v>
      </c>
      <c r="AB153" s="3">
        <v>0</v>
      </c>
      <c r="AD153" t="s">
        <v>38</v>
      </c>
      <c r="AE153" s="1">
        <v>42122</v>
      </c>
      <c r="AG153" s="1">
        <v>42341</v>
      </c>
      <c r="AH153" s="1">
        <v>42598</v>
      </c>
    </row>
    <row r="154" spans="1:34" x14ac:dyDescent="0.3">
      <c r="A154">
        <v>192000</v>
      </c>
      <c r="B154" t="s">
        <v>39</v>
      </c>
      <c r="C154" t="s">
        <v>40</v>
      </c>
      <c r="D154">
        <v>1</v>
      </c>
      <c r="E154" t="s">
        <v>550</v>
      </c>
      <c r="F154" t="s">
        <v>551</v>
      </c>
      <c r="G154">
        <v>10124</v>
      </c>
      <c r="H154">
        <v>2</v>
      </c>
      <c r="I154">
        <v>44735</v>
      </c>
      <c r="J154">
        <v>65028</v>
      </c>
      <c r="K154" t="s">
        <v>30</v>
      </c>
      <c r="L154" t="s">
        <v>78</v>
      </c>
      <c r="M154" t="s">
        <v>552</v>
      </c>
      <c r="N154" t="s">
        <v>553</v>
      </c>
      <c r="O154" t="s">
        <v>7055</v>
      </c>
      <c r="P154" t="s">
        <v>554</v>
      </c>
      <c r="Q154" t="s">
        <v>35</v>
      </c>
      <c r="R154" t="s">
        <v>555</v>
      </c>
      <c r="S154" t="s">
        <v>35</v>
      </c>
      <c r="T154" t="str">
        <f t="shared" si="6"/>
        <v xml:space="preserve">Preference will be given to individuals with excellent phone, communication, writing, computer (Word, Excel, PowerPoint and Visio mandatory) and typing and skills.  Additionally, the ability to work under pressure, multi-task and meet timelines are required.  Bilingual is a plus.  </v>
      </c>
      <c r="U154">
        <f t="shared" si="7"/>
        <v>0</v>
      </c>
      <c r="V154" s="3">
        <v>1</v>
      </c>
      <c r="W154" s="3">
        <f t="shared" si="8"/>
        <v>0</v>
      </c>
      <c r="X154" s="3">
        <v>0</v>
      </c>
      <c r="Y154" s="3">
        <v>0</v>
      </c>
      <c r="Z154" s="3">
        <v>0</v>
      </c>
      <c r="AA154" s="3">
        <v>0</v>
      </c>
      <c r="AB154" s="3">
        <v>0</v>
      </c>
      <c r="AD154" t="s">
        <v>38</v>
      </c>
      <c r="AE154" s="1">
        <v>42122</v>
      </c>
      <c r="AG154" s="1">
        <v>42341</v>
      </c>
      <c r="AH154" s="1">
        <v>42598</v>
      </c>
    </row>
    <row r="155" spans="1:34" x14ac:dyDescent="0.3">
      <c r="A155">
        <v>192062</v>
      </c>
      <c r="B155" t="s">
        <v>59</v>
      </c>
      <c r="C155" t="s">
        <v>26</v>
      </c>
      <c r="D155">
        <v>1</v>
      </c>
      <c r="E155" t="s">
        <v>556</v>
      </c>
      <c r="F155" t="s">
        <v>61</v>
      </c>
      <c r="G155">
        <v>22121</v>
      </c>
      <c r="H155">
        <v>0</v>
      </c>
      <c r="I155">
        <v>34325</v>
      </c>
      <c r="J155">
        <v>52660</v>
      </c>
      <c r="K155" t="s">
        <v>30</v>
      </c>
      <c r="L155" t="s">
        <v>62</v>
      </c>
      <c r="M155" t="s">
        <v>63</v>
      </c>
      <c r="N155" t="s">
        <v>6661</v>
      </c>
      <c r="O155" t="s">
        <v>64</v>
      </c>
      <c r="P155" t="s">
        <v>557</v>
      </c>
      <c r="Q155" t="s">
        <v>558</v>
      </c>
      <c r="R155" t="s">
        <v>121</v>
      </c>
      <c r="S155" t="s">
        <v>122</v>
      </c>
      <c r="T155" t="str">
        <f t="shared" si="6"/>
        <v>The ideal candidate will have demonstrated experience with ESRI software and spatial data analysis, urban planning and stormwater management concepts. This position will be part of a highly dynamic team working on a range of complex tasks simultaneously.  The most suitable candidate would also possess the following skills:  	Undergraduate or graduate degree in urban planning, public administration, or related fields. 	Competence in computer programs including MS DOS platforms and Microsoft Office. 	Proficiency in GIS Strong analytical skills, with attention to detail. 	Excellent written and oral communications skills. 	Ability to prioritize and perform multiple tasks under strict deadlines. 	Team player, to work with multiple senior managers and staff teams to help achieve the strategic vision of the Department. Appointments are subject to OMB approval.  For more information about DEP, visit us at: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55">
        <f t="shared" si="7"/>
        <v>1</v>
      </c>
      <c r="V155" s="3">
        <v>0</v>
      </c>
      <c r="W155" s="3">
        <f t="shared" si="8"/>
        <v>1</v>
      </c>
      <c r="X155" s="3">
        <v>0</v>
      </c>
      <c r="Y155" s="3">
        <v>0</v>
      </c>
      <c r="Z155" s="3">
        <v>0</v>
      </c>
      <c r="AA155" s="3">
        <v>0</v>
      </c>
      <c r="AB155" s="3">
        <v>0</v>
      </c>
      <c r="AD155" t="s">
        <v>38</v>
      </c>
      <c r="AE155" s="1">
        <v>42122</v>
      </c>
      <c r="AG155" s="1">
        <v>42130</v>
      </c>
      <c r="AH155" s="1">
        <v>42598</v>
      </c>
    </row>
    <row r="156" spans="1:34" x14ac:dyDescent="0.3">
      <c r="A156">
        <v>192236</v>
      </c>
      <c r="B156" t="s">
        <v>39</v>
      </c>
      <c r="C156" t="s">
        <v>26</v>
      </c>
      <c r="D156">
        <v>1</v>
      </c>
      <c r="E156" t="s">
        <v>559</v>
      </c>
      <c r="F156" t="s">
        <v>560</v>
      </c>
      <c r="G156">
        <v>52040</v>
      </c>
      <c r="H156">
        <v>3</v>
      </c>
      <c r="I156">
        <v>49090</v>
      </c>
      <c r="J156">
        <v>56453</v>
      </c>
      <c r="K156" t="s">
        <v>30</v>
      </c>
      <c r="L156" t="s">
        <v>561</v>
      </c>
      <c r="M156" t="s">
        <v>562</v>
      </c>
      <c r="N156" t="s">
        <v>7139</v>
      </c>
      <c r="O156" t="s">
        <v>563</v>
      </c>
      <c r="P156" t="s">
        <v>564</v>
      </c>
      <c r="Q156" t="s">
        <v>7140</v>
      </c>
      <c r="R156" t="s">
        <v>565</v>
      </c>
      <c r="S156" t="s">
        <v>566</v>
      </c>
      <c r="T156" t="str">
        <f t="shared" si="6"/>
        <v>Successful candidates should possess the following: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 LICENSE REQUIREMENT: A motor vehicle driver license valid in the state of New York may be required for certain assignments.  If required, this license must be maintained for the duration of employment.  SPECIAL NOTE: 1.	Selected candidates will be required to provide a DNA sample by swabbing. 2.	This position has been identified as ‚Å“essential.‚  During emergency events, ‚Å“essential‚ positions may require 24-hour availability.</v>
      </c>
      <c r="U156">
        <f t="shared" si="7"/>
        <v>0</v>
      </c>
      <c r="V156" s="3">
        <v>0</v>
      </c>
      <c r="W156" s="3">
        <f t="shared" si="8"/>
        <v>0</v>
      </c>
      <c r="X156" s="3">
        <v>0</v>
      </c>
      <c r="Y156" s="3">
        <v>0</v>
      </c>
      <c r="Z156" s="3">
        <v>0</v>
      </c>
      <c r="AA156" s="3">
        <v>0</v>
      </c>
      <c r="AB156" s="3">
        <v>0</v>
      </c>
      <c r="AD156" t="s">
        <v>38</v>
      </c>
      <c r="AE156" s="1">
        <v>42129</v>
      </c>
      <c r="AG156" s="1">
        <v>42129</v>
      </c>
      <c r="AH156" s="1">
        <v>42598</v>
      </c>
    </row>
    <row r="157" spans="1:34" x14ac:dyDescent="0.3">
      <c r="A157">
        <v>192062</v>
      </c>
      <c r="B157" t="s">
        <v>59</v>
      </c>
      <c r="C157" t="s">
        <v>40</v>
      </c>
      <c r="D157">
        <v>1</v>
      </c>
      <c r="E157" t="s">
        <v>556</v>
      </c>
      <c r="F157" t="s">
        <v>61</v>
      </c>
      <c r="G157">
        <v>22121</v>
      </c>
      <c r="H157">
        <v>0</v>
      </c>
      <c r="I157">
        <v>34325</v>
      </c>
      <c r="J157">
        <v>52660</v>
      </c>
      <c r="K157" t="s">
        <v>30</v>
      </c>
      <c r="L157" t="s">
        <v>62</v>
      </c>
      <c r="M157" t="s">
        <v>63</v>
      </c>
      <c r="N157" t="s">
        <v>6661</v>
      </c>
      <c r="O157" t="s">
        <v>64</v>
      </c>
      <c r="P157" t="s">
        <v>557</v>
      </c>
      <c r="Q157" t="s">
        <v>558</v>
      </c>
      <c r="R157" t="s">
        <v>121</v>
      </c>
      <c r="S157" t="s">
        <v>122</v>
      </c>
      <c r="T157" t="str">
        <f t="shared" si="6"/>
        <v>The ideal candidate will have demonstrated experience with ESRI software and spatial data analysis, urban planning and stormwater management concepts. This position will be part of a highly dynamic team working on a range of complex tasks simultaneously.  The most suitable candidate would also possess the following skills:  	Undergraduate or graduate degree in urban planning, public administration, or related fields. 	Competence in computer programs including MS DOS platforms and Microsoft Office. 	Proficiency in GIS Strong analytical skills, with attention to detail. 	Excellent written and oral communications skills. 	Ability to prioritize and perform multiple tasks under strict deadlines. 	Team player, to work with multiple senior managers and staff teams to help achieve the strategic vision of the Department. Appointments are subject to OMB approval.  For more information about DEP, visit us at: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57">
        <f t="shared" si="7"/>
        <v>1</v>
      </c>
      <c r="V157" s="3">
        <v>0</v>
      </c>
      <c r="W157" s="3">
        <f t="shared" si="8"/>
        <v>1</v>
      </c>
      <c r="X157" s="3">
        <v>0</v>
      </c>
      <c r="Y157" s="3">
        <v>0</v>
      </c>
      <c r="Z157" s="3">
        <v>0</v>
      </c>
      <c r="AA157" s="3">
        <v>0</v>
      </c>
      <c r="AB157" s="3">
        <v>0</v>
      </c>
      <c r="AD157" t="s">
        <v>38</v>
      </c>
      <c r="AE157" s="1">
        <v>42122</v>
      </c>
      <c r="AG157" s="1">
        <v>42130</v>
      </c>
      <c r="AH157" s="1">
        <v>42598</v>
      </c>
    </row>
    <row r="158" spans="1:34" x14ac:dyDescent="0.3">
      <c r="A158">
        <v>184436</v>
      </c>
      <c r="B158" t="s">
        <v>49</v>
      </c>
      <c r="C158" t="s">
        <v>40</v>
      </c>
      <c r="D158">
        <v>1</v>
      </c>
      <c r="E158" t="s">
        <v>545</v>
      </c>
      <c r="F158" t="s">
        <v>51</v>
      </c>
      <c r="G158">
        <v>10050</v>
      </c>
      <c r="H158" t="s">
        <v>240</v>
      </c>
      <c r="I158">
        <v>115000</v>
      </c>
      <c r="J158">
        <v>125000</v>
      </c>
      <c r="K158" t="s">
        <v>30</v>
      </c>
      <c r="L158" t="s">
        <v>546</v>
      </c>
      <c r="M158" t="s">
        <v>547</v>
      </c>
      <c r="N158" t="s">
        <v>7138</v>
      </c>
      <c r="O158" t="s">
        <v>54</v>
      </c>
      <c r="P158" t="s">
        <v>6660</v>
      </c>
      <c r="Q158" t="s">
        <v>548</v>
      </c>
      <c r="R158" t="s">
        <v>56</v>
      </c>
      <c r="S158" t="s">
        <v>549</v>
      </c>
      <c r="T158" t="str">
        <f t="shared" si="6"/>
        <v>Required Skills:  Expert knowledge of Oracle Fusion Middleware SOA Suite, including a minimum of 7 years of programming experience. Expert knowledge of related technologies including BPEL, BAM, EM and OSB. Strong experience with Weblogic Server. Strong experience using PL-SQL and tuning strategies. Expert knowledge of SML, WSDLs and XSD. Ability to share technical knowledge and clearly communicate technical concepts.  Preferred Skills:  3 years of experience performing in a lead role on major projects. Experience with database related development in Oracle 11G Database. Experience with Web development concepts, design, tools, techniques, and best practices. Experience in Agile/Scrum methodologies including rapid prototyping, test driven development (TDD, BDD), continuous integration, etc. Relevant certifications a strong plus. In compliance with Federal law, all persons hired will be required to verify identity and eligibility to work in the United States and to complete the required employment eligibility verification document form upon hire.  NOTE: This position requires weekend and/or holiday work hours.</v>
      </c>
      <c r="U158">
        <f t="shared" si="7"/>
        <v>0</v>
      </c>
      <c r="V158" s="3">
        <v>0</v>
      </c>
      <c r="W158" s="3">
        <f t="shared" si="8"/>
        <v>0</v>
      </c>
      <c r="X158" s="3">
        <v>0</v>
      </c>
      <c r="Y158" s="3">
        <v>0</v>
      </c>
      <c r="Z158" s="3">
        <v>1</v>
      </c>
      <c r="AA158" s="3">
        <v>0</v>
      </c>
      <c r="AB158" s="3">
        <v>0</v>
      </c>
      <c r="AD158" t="s">
        <v>58</v>
      </c>
      <c r="AE158" s="1">
        <v>42390</v>
      </c>
      <c r="AG158" s="1">
        <v>42390</v>
      </c>
      <c r="AH158" s="1">
        <v>42598</v>
      </c>
    </row>
    <row r="159" spans="1:34" x14ac:dyDescent="0.3">
      <c r="A159">
        <v>184882</v>
      </c>
      <c r="B159" t="s">
        <v>89</v>
      </c>
      <c r="C159" t="s">
        <v>26</v>
      </c>
      <c r="D159">
        <v>1</v>
      </c>
      <c r="E159" t="s">
        <v>567</v>
      </c>
      <c r="F159" t="s">
        <v>568</v>
      </c>
      <c r="G159">
        <v>10015</v>
      </c>
      <c r="H159" t="s">
        <v>240</v>
      </c>
      <c r="I159">
        <v>90000</v>
      </c>
      <c r="J159">
        <v>105000</v>
      </c>
      <c r="K159" t="s">
        <v>30</v>
      </c>
      <c r="L159" t="s">
        <v>569</v>
      </c>
      <c r="M159" t="s">
        <v>570</v>
      </c>
      <c r="N159" t="s">
        <v>7141</v>
      </c>
      <c r="O159" t="s">
        <v>571</v>
      </c>
      <c r="P159" t="s">
        <v>7142</v>
      </c>
      <c r="Q159" t="s">
        <v>572</v>
      </c>
      <c r="R159" t="s">
        <v>99</v>
      </c>
      <c r="S159" t="s">
        <v>35</v>
      </c>
      <c r="T159" t="str">
        <f t="shared" si="6"/>
        <v>1.  Professional Engineer‚„s or Registered Architect‚„s license is required for this position.  2.  Expert knowledge of Directives of the City of New York Office of the Comptroller.  3.  Expert knowledge of current NYC Building and Construction Codes.  4.  Experience presenting solutions to project teams and clients.  5.  Strong written and verbal communication and interpersonal skills. 1.  NYCHA employees applying for promotional, title or level change opportunities must have served a period of one year in their current title and level (if applicable).  2.  Employees in the title of or who meet the qualification requirements for Administrative Architect will be considered.</v>
      </c>
      <c r="U159">
        <f t="shared" si="7"/>
        <v>0</v>
      </c>
      <c r="V159" s="3">
        <v>0</v>
      </c>
      <c r="W159" s="3">
        <f t="shared" si="8"/>
        <v>0</v>
      </c>
      <c r="X159" s="3">
        <v>0</v>
      </c>
      <c r="Y159" s="3">
        <v>0</v>
      </c>
      <c r="Z159" s="3">
        <v>0</v>
      </c>
      <c r="AA159" s="3">
        <v>0</v>
      </c>
      <c r="AB159" s="3">
        <v>0</v>
      </c>
      <c r="AD159" t="s">
        <v>100</v>
      </c>
      <c r="AE159" s="1">
        <v>42080</v>
      </c>
      <c r="AG159" s="1">
        <v>42093</v>
      </c>
      <c r="AH159" s="1">
        <v>42598</v>
      </c>
    </row>
    <row r="160" spans="1:34" x14ac:dyDescent="0.3">
      <c r="A160">
        <v>184882</v>
      </c>
      <c r="B160" t="s">
        <v>89</v>
      </c>
      <c r="C160" t="s">
        <v>40</v>
      </c>
      <c r="D160">
        <v>1</v>
      </c>
      <c r="E160" t="s">
        <v>567</v>
      </c>
      <c r="F160" t="s">
        <v>568</v>
      </c>
      <c r="G160">
        <v>10015</v>
      </c>
      <c r="H160" t="s">
        <v>240</v>
      </c>
      <c r="I160">
        <v>90000</v>
      </c>
      <c r="J160">
        <v>105000</v>
      </c>
      <c r="K160" t="s">
        <v>30</v>
      </c>
      <c r="L160" t="s">
        <v>569</v>
      </c>
      <c r="M160" t="s">
        <v>570</v>
      </c>
      <c r="N160" t="s">
        <v>7141</v>
      </c>
      <c r="O160" t="s">
        <v>571</v>
      </c>
      <c r="P160" t="s">
        <v>7142</v>
      </c>
      <c r="Q160" t="s">
        <v>572</v>
      </c>
      <c r="R160" t="s">
        <v>99</v>
      </c>
      <c r="S160" t="s">
        <v>35</v>
      </c>
      <c r="T160" t="str">
        <f t="shared" si="6"/>
        <v>1.  Professional Engineer‚„s or Registered Architect‚„s license is required for this position.  2.  Expert knowledge of Directives of the City of New York Office of the Comptroller.  3.  Expert knowledge of current NYC Building and Construction Codes.  4.  Experience presenting solutions to project teams and clients.  5.  Strong written and verbal communication and interpersonal skills. 1.  NYCHA employees applying for promotional, title or level change opportunities must have served a period of one year in their current title and level (if applicable).  2.  Employees in the title of or who meet the qualification requirements for Administrative Architect will be considered.</v>
      </c>
      <c r="U160">
        <f t="shared" si="7"/>
        <v>0</v>
      </c>
      <c r="V160" s="3">
        <v>0</v>
      </c>
      <c r="W160" s="3">
        <f t="shared" si="8"/>
        <v>0</v>
      </c>
      <c r="X160" s="3">
        <v>0</v>
      </c>
      <c r="Y160" s="3">
        <v>0</v>
      </c>
      <c r="Z160" s="3">
        <v>0</v>
      </c>
      <c r="AA160" s="3">
        <v>0</v>
      </c>
      <c r="AB160" s="3">
        <v>0</v>
      </c>
      <c r="AD160" t="s">
        <v>100</v>
      </c>
      <c r="AE160" s="1">
        <v>42080</v>
      </c>
      <c r="AG160" s="1">
        <v>42093</v>
      </c>
      <c r="AH160" s="1">
        <v>42598</v>
      </c>
    </row>
    <row r="161" spans="1:34" x14ac:dyDescent="0.3">
      <c r="A161">
        <v>192329</v>
      </c>
      <c r="B161" t="s">
        <v>39</v>
      </c>
      <c r="C161" t="s">
        <v>26</v>
      </c>
      <c r="D161">
        <v>1</v>
      </c>
      <c r="E161" t="s">
        <v>573</v>
      </c>
      <c r="F161" t="s">
        <v>574</v>
      </c>
      <c r="G161">
        <v>40510</v>
      </c>
      <c r="H161">
        <v>1</v>
      </c>
      <c r="I161">
        <v>44278</v>
      </c>
      <c r="J161">
        <v>60165</v>
      </c>
      <c r="K161" t="s">
        <v>30</v>
      </c>
      <c r="L161" t="s">
        <v>78</v>
      </c>
      <c r="M161" t="s">
        <v>575</v>
      </c>
      <c r="N161" t="s">
        <v>576</v>
      </c>
      <c r="O161" t="s">
        <v>577</v>
      </c>
      <c r="P161" t="s">
        <v>578</v>
      </c>
      <c r="Q161" t="s">
        <v>35</v>
      </c>
      <c r="R161" t="s">
        <v>579</v>
      </c>
      <c r="S161" t="s">
        <v>35</v>
      </c>
      <c r="T161" t="str">
        <f t="shared" si="6"/>
        <v xml:space="preserve">Strong fiscal and accounting skills. Able to meet tight deadlines and ability to multi-task. Experience in reviewing invoices/claims associated with city government contracting. Excellent communication and analytical skills; good verbal, written and presentation. Proficiency in Microsoft Office a must, specifically MS Excel.  </v>
      </c>
      <c r="U161">
        <f t="shared" si="7"/>
        <v>0</v>
      </c>
      <c r="V161" s="3">
        <v>1</v>
      </c>
      <c r="W161" s="3">
        <f t="shared" si="8"/>
        <v>0</v>
      </c>
      <c r="X161" s="3">
        <v>0</v>
      </c>
      <c r="Y161" s="3">
        <v>0</v>
      </c>
      <c r="Z161" s="3">
        <v>0</v>
      </c>
      <c r="AA161" s="3">
        <v>0</v>
      </c>
      <c r="AB161" s="3">
        <v>0</v>
      </c>
      <c r="AD161" t="s">
        <v>38</v>
      </c>
      <c r="AE161" s="1">
        <v>42124</v>
      </c>
      <c r="AG161" s="1">
        <v>42318</v>
      </c>
      <c r="AH161" s="1">
        <v>42598</v>
      </c>
    </row>
    <row r="162" spans="1:34" x14ac:dyDescent="0.3">
      <c r="A162">
        <v>185056</v>
      </c>
      <c r="B162" t="s">
        <v>108</v>
      </c>
      <c r="C162" t="s">
        <v>26</v>
      </c>
      <c r="D162">
        <v>3</v>
      </c>
      <c r="E162" t="s">
        <v>580</v>
      </c>
      <c r="F162" t="s">
        <v>581</v>
      </c>
      <c r="G162">
        <v>30080</v>
      </c>
      <c r="H162">
        <v>2</v>
      </c>
      <c r="I162">
        <v>38089</v>
      </c>
      <c r="J162">
        <v>53300</v>
      </c>
      <c r="K162" t="s">
        <v>30</v>
      </c>
      <c r="L162" t="s">
        <v>111</v>
      </c>
      <c r="M162" t="s">
        <v>582</v>
      </c>
      <c r="N162" t="s">
        <v>583</v>
      </c>
      <c r="O162" t="s">
        <v>7143</v>
      </c>
      <c r="P162" t="s">
        <v>584</v>
      </c>
      <c r="Q162" t="s">
        <v>585</v>
      </c>
      <c r="R162" t="s">
        <v>586</v>
      </c>
      <c r="S162" t="s">
        <v>35</v>
      </c>
      <c r="T162" t="str">
        <f t="shared" si="6"/>
        <v>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 Candidate must be permanent in the civil service title of Paralegal Aide.</v>
      </c>
      <c r="U162">
        <f t="shared" si="7"/>
        <v>0</v>
      </c>
      <c r="V162" s="3">
        <v>1</v>
      </c>
      <c r="W162" s="3">
        <f t="shared" si="8"/>
        <v>0</v>
      </c>
      <c r="X162" s="3">
        <v>0</v>
      </c>
      <c r="Y162" s="3">
        <v>0</v>
      </c>
      <c r="Z162" s="3">
        <v>0</v>
      </c>
      <c r="AA162" s="3">
        <v>0</v>
      </c>
      <c r="AB162" s="3">
        <v>0</v>
      </c>
      <c r="AD162" t="s">
        <v>38</v>
      </c>
      <c r="AE162" s="1">
        <v>42079</v>
      </c>
      <c r="AG162" s="1">
        <v>42144</v>
      </c>
      <c r="AH162" s="1">
        <v>42598</v>
      </c>
    </row>
    <row r="163" spans="1:34" x14ac:dyDescent="0.3">
      <c r="A163">
        <v>192157</v>
      </c>
      <c r="B163" t="s">
        <v>59</v>
      </c>
      <c r="C163" t="s">
        <v>40</v>
      </c>
      <c r="D163">
        <v>9</v>
      </c>
      <c r="E163" t="s">
        <v>291</v>
      </c>
      <c r="F163" t="s">
        <v>292</v>
      </c>
      <c r="G163">
        <v>90641</v>
      </c>
      <c r="H163">
        <v>0</v>
      </c>
      <c r="I163">
        <v>15</v>
      </c>
      <c r="J163">
        <v>23</v>
      </c>
      <c r="K163" t="s">
        <v>141</v>
      </c>
      <c r="L163" t="s">
        <v>62</v>
      </c>
      <c r="M163" t="s">
        <v>103</v>
      </c>
      <c r="N163" t="s">
        <v>587</v>
      </c>
      <c r="O163" t="s">
        <v>294</v>
      </c>
      <c r="P163" t="s">
        <v>7144</v>
      </c>
      <c r="Q163" t="s">
        <v>588</v>
      </c>
      <c r="R163" t="s">
        <v>296</v>
      </c>
      <c r="S163" t="s">
        <v>297</v>
      </c>
      <c r="T163" t="str">
        <f t="shared" si="6"/>
        <v>An Associate‚„s or Bachelor‚„s degree, experience with horticultural maintenance, ability to work flexible hours, nights and weekends as needed.  Bilingual English/Spanish, strong organizational, communication and leadership skills, commercial Driver License preferred. Candidates will be employees of DEP, but will report to NYC Parks at their assigned borough location.  Appointments are subject to OMB approval. For additional information about DEP, visit  www.nyc.gov/dep.</v>
      </c>
      <c r="U163">
        <f t="shared" si="7"/>
        <v>0</v>
      </c>
      <c r="V163" s="3">
        <v>0</v>
      </c>
      <c r="W163" s="3">
        <f t="shared" si="8"/>
        <v>0</v>
      </c>
      <c r="X163" s="3">
        <v>0</v>
      </c>
      <c r="Y163" s="3">
        <v>0</v>
      </c>
      <c r="Z163" s="3">
        <v>0</v>
      </c>
      <c r="AA163" s="3">
        <v>0</v>
      </c>
      <c r="AB163" s="3">
        <v>0</v>
      </c>
      <c r="AD163" t="s">
        <v>38</v>
      </c>
      <c r="AE163" s="1">
        <v>42123</v>
      </c>
      <c r="AG163" s="1">
        <v>42124</v>
      </c>
      <c r="AH163" s="1">
        <v>42598</v>
      </c>
    </row>
    <row r="164" spans="1:34" x14ac:dyDescent="0.3">
      <c r="A164">
        <v>192157</v>
      </c>
      <c r="B164" t="s">
        <v>59</v>
      </c>
      <c r="C164" t="s">
        <v>26</v>
      </c>
      <c r="D164">
        <v>9</v>
      </c>
      <c r="E164" t="s">
        <v>291</v>
      </c>
      <c r="F164" t="s">
        <v>292</v>
      </c>
      <c r="G164">
        <v>90641</v>
      </c>
      <c r="H164">
        <v>0</v>
      </c>
      <c r="I164">
        <v>15</v>
      </c>
      <c r="J164">
        <v>23</v>
      </c>
      <c r="K164" t="s">
        <v>141</v>
      </c>
      <c r="L164" t="s">
        <v>62</v>
      </c>
      <c r="M164" t="s">
        <v>103</v>
      </c>
      <c r="N164" t="s">
        <v>587</v>
      </c>
      <c r="O164" t="s">
        <v>294</v>
      </c>
      <c r="P164" t="s">
        <v>7144</v>
      </c>
      <c r="Q164" t="s">
        <v>588</v>
      </c>
      <c r="R164" t="s">
        <v>296</v>
      </c>
      <c r="S164" t="s">
        <v>297</v>
      </c>
      <c r="T164" t="str">
        <f t="shared" si="6"/>
        <v>An Associate‚„s or Bachelor‚„s degree, experience with horticultural maintenance, ability to work flexible hours, nights and weekends as needed.  Bilingual English/Spanish, strong organizational, communication and leadership skills, commercial Driver License preferred. Candidates will be employees of DEP, but will report to NYC Parks at their assigned borough location.  Appointments are subject to OMB approval. For additional information about DEP, visit  www.nyc.gov/dep.</v>
      </c>
      <c r="U164">
        <f t="shared" si="7"/>
        <v>0</v>
      </c>
      <c r="V164" s="3">
        <v>0</v>
      </c>
      <c r="W164" s="3">
        <f t="shared" si="8"/>
        <v>0</v>
      </c>
      <c r="X164" s="3">
        <v>0</v>
      </c>
      <c r="Y164" s="3">
        <v>0</v>
      </c>
      <c r="Z164" s="3">
        <v>0</v>
      </c>
      <c r="AA164" s="3">
        <v>0</v>
      </c>
      <c r="AB164" s="3">
        <v>0</v>
      </c>
      <c r="AD164" t="s">
        <v>38</v>
      </c>
      <c r="AE164" s="1">
        <v>42123</v>
      </c>
      <c r="AG164" s="1">
        <v>42124</v>
      </c>
      <c r="AH164" s="1">
        <v>42598</v>
      </c>
    </row>
    <row r="165" spans="1:34" x14ac:dyDescent="0.3">
      <c r="A165">
        <v>192236</v>
      </c>
      <c r="B165" t="s">
        <v>39</v>
      </c>
      <c r="C165" t="s">
        <v>40</v>
      </c>
      <c r="D165">
        <v>1</v>
      </c>
      <c r="E165" t="s">
        <v>559</v>
      </c>
      <c r="F165" t="s">
        <v>560</v>
      </c>
      <c r="G165">
        <v>52040</v>
      </c>
      <c r="H165">
        <v>3</v>
      </c>
      <c r="I165">
        <v>49090</v>
      </c>
      <c r="J165">
        <v>56453</v>
      </c>
      <c r="K165" t="s">
        <v>30</v>
      </c>
      <c r="L165" t="s">
        <v>561</v>
      </c>
      <c r="M165" t="s">
        <v>562</v>
      </c>
      <c r="N165" t="s">
        <v>7139</v>
      </c>
      <c r="O165" t="s">
        <v>563</v>
      </c>
      <c r="P165" t="s">
        <v>564</v>
      </c>
      <c r="Q165" t="s">
        <v>7140</v>
      </c>
      <c r="R165" t="s">
        <v>565</v>
      </c>
      <c r="S165" t="s">
        <v>566</v>
      </c>
      <c r="T165" t="str">
        <f t="shared" si="6"/>
        <v>Successful candidates should possess the following: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 LICENSE REQUIREMENT: A motor vehicle driver license valid in the state of New York may be required for certain assignments.  If required, this license must be maintained for the duration of employment.  SPECIAL NOTE: 1.	Selected candidates will be required to provide a DNA sample by swabbing. 2.	This position has been identified as ‚Å“essential.‚  During emergency events, ‚Å“essential‚ positions may require 24-hour availability.</v>
      </c>
      <c r="U165">
        <f t="shared" si="7"/>
        <v>0</v>
      </c>
      <c r="V165" s="3">
        <v>0</v>
      </c>
      <c r="W165" s="3">
        <f t="shared" si="8"/>
        <v>0</v>
      </c>
      <c r="X165" s="3">
        <v>0</v>
      </c>
      <c r="Y165" s="3">
        <v>0</v>
      </c>
      <c r="Z165" s="3">
        <v>0</v>
      </c>
      <c r="AA165" s="3">
        <v>0</v>
      </c>
      <c r="AB165" s="3">
        <v>0</v>
      </c>
      <c r="AD165" t="s">
        <v>38</v>
      </c>
      <c r="AE165" s="1">
        <v>42129</v>
      </c>
      <c r="AG165" s="1">
        <v>42129</v>
      </c>
      <c r="AH165" s="1">
        <v>42598</v>
      </c>
    </row>
    <row r="166" spans="1:34" x14ac:dyDescent="0.3">
      <c r="A166">
        <v>239148</v>
      </c>
      <c r="B166" t="s">
        <v>59</v>
      </c>
      <c r="C166" t="s">
        <v>26</v>
      </c>
      <c r="D166">
        <v>1</v>
      </c>
      <c r="E166" t="s">
        <v>589</v>
      </c>
      <c r="F166" t="s">
        <v>360</v>
      </c>
      <c r="G166">
        <v>20215</v>
      </c>
      <c r="H166">
        <v>2</v>
      </c>
      <c r="I166">
        <v>72805</v>
      </c>
      <c r="J166">
        <v>101148</v>
      </c>
      <c r="K166" t="s">
        <v>30</v>
      </c>
      <c r="L166" t="s">
        <v>164</v>
      </c>
      <c r="M166" t="s">
        <v>590</v>
      </c>
      <c r="N166" t="s">
        <v>7145</v>
      </c>
      <c r="O166" t="s">
        <v>7109</v>
      </c>
      <c r="P166" t="s">
        <v>591</v>
      </c>
      <c r="Q166" t="s">
        <v>592</v>
      </c>
      <c r="R166" t="s">
        <v>593</v>
      </c>
      <c r="S166" t="s">
        <v>35</v>
      </c>
      <c r="T166" t="str">
        <f t="shared" si="6"/>
        <v>Prior construction experience preferred. Prior experience with on-call contractor preferred but not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66">
        <f t="shared" si="7"/>
        <v>0</v>
      </c>
      <c r="V166" s="3">
        <v>0</v>
      </c>
      <c r="W166" s="3">
        <f t="shared" si="8"/>
        <v>0</v>
      </c>
      <c r="X166" s="3">
        <v>0</v>
      </c>
      <c r="Y166" s="3">
        <v>0</v>
      </c>
      <c r="Z166" s="3">
        <v>0</v>
      </c>
      <c r="AA166" s="3">
        <v>0</v>
      </c>
      <c r="AB166" s="3">
        <v>0</v>
      </c>
      <c r="AD166" t="s">
        <v>58</v>
      </c>
      <c r="AE166" s="1">
        <v>42479</v>
      </c>
      <c r="AG166" s="1">
        <v>42480</v>
      </c>
      <c r="AH166" s="1">
        <v>42598</v>
      </c>
    </row>
    <row r="167" spans="1:34" x14ac:dyDescent="0.3">
      <c r="A167">
        <v>185526</v>
      </c>
      <c r="B167" t="s">
        <v>25</v>
      </c>
      <c r="C167" t="s">
        <v>40</v>
      </c>
      <c r="D167">
        <v>2</v>
      </c>
      <c r="E167" t="s">
        <v>539</v>
      </c>
      <c r="F167" t="s">
        <v>540</v>
      </c>
      <c r="G167">
        <v>60860</v>
      </c>
      <c r="H167">
        <v>3</v>
      </c>
      <c r="I167">
        <v>33</v>
      </c>
      <c r="J167">
        <v>46</v>
      </c>
      <c r="K167" t="s">
        <v>141</v>
      </c>
      <c r="L167" t="s">
        <v>224</v>
      </c>
      <c r="M167" t="s">
        <v>541</v>
      </c>
      <c r="N167" t="s">
        <v>7136</v>
      </c>
      <c r="O167" t="s">
        <v>7137</v>
      </c>
      <c r="P167" t="s">
        <v>542</v>
      </c>
      <c r="Q167" t="s">
        <v>35</v>
      </c>
      <c r="R167" t="s">
        <v>543</v>
      </c>
      <c r="S167" t="s">
        <v>544</v>
      </c>
      <c r="T167" t="str">
        <f t="shared" si="6"/>
        <v xml:space="preserve">The successful candidate should possess the following: 5+ years of relevant work experience related to technology and innovation; strong oral and written communication skills, including the ability to translate complex ideas into easy to understand language; a bent for pursuing new and innovative ideas, the ability to manage ambiguity and generate enthusiasm across a diverse set of constituencies; exceptionally self-motivated and directed with a keen attention to detail and organization; extensive project management experience, helping develop and implement technology projects from start to finish; strong presentation skills; ability to manage multiple tasks under tight deadlines; ability to interface with executive level management and give senior level presentations; knowledge and experience working with emerging technologies; Bachelor's degree in social science or interdisciplinary degree.  </v>
      </c>
      <c r="U167">
        <f t="shared" si="7"/>
        <v>0</v>
      </c>
      <c r="V167" s="3">
        <v>0</v>
      </c>
      <c r="W167" s="3">
        <f t="shared" si="8"/>
        <v>0</v>
      </c>
      <c r="X167" s="3">
        <v>0</v>
      </c>
      <c r="Y167" s="3">
        <v>0</v>
      </c>
      <c r="Z167" s="3">
        <v>0</v>
      </c>
      <c r="AA167" s="3">
        <v>0</v>
      </c>
      <c r="AB167" s="3">
        <v>0</v>
      </c>
      <c r="AD167" t="s">
        <v>38</v>
      </c>
      <c r="AE167" s="1">
        <v>42069</v>
      </c>
      <c r="AG167" s="1">
        <v>42072</v>
      </c>
      <c r="AH167" s="1">
        <v>42598</v>
      </c>
    </row>
    <row r="168" spans="1:34" x14ac:dyDescent="0.3">
      <c r="A168">
        <v>185606</v>
      </c>
      <c r="B168" t="s">
        <v>244</v>
      </c>
      <c r="C168" t="s">
        <v>26</v>
      </c>
      <c r="D168">
        <v>1</v>
      </c>
      <c r="E168" t="s">
        <v>594</v>
      </c>
      <c r="F168" t="s">
        <v>595</v>
      </c>
      <c r="G168">
        <v>40502</v>
      </c>
      <c r="H168">
        <v>1</v>
      </c>
      <c r="I168">
        <v>49389</v>
      </c>
      <c r="J168">
        <v>79013</v>
      </c>
      <c r="K168" t="s">
        <v>30</v>
      </c>
      <c r="L168" t="s">
        <v>521</v>
      </c>
      <c r="M168" t="s">
        <v>596</v>
      </c>
      <c r="N168" t="s">
        <v>597</v>
      </c>
      <c r="O168" t="s">
        <v>598</v>
      </c>
      <c r="P168" t="s">
        <v>599</v>
      </c>
      <c r="Q168" t="s">
        <v>600</v>
      </c>
      <c r="R168" t="s">
        <v>601</v>
      </c>
      <c r="S168" t="s">
        <v>35</v>
      </c>
      <c r="T168" t="str">
        <f t="shared" si="6"/>
        <v>Preference given to candidates possessing a Baccalaureate and/or Masters degree from an accredited college in Accounting, Business or Public Administration  and five to seven years of professional experience in the areas of job description;  working knowledge of Microsoft Office software sought;  CPA license and or CIA certification strongly desired. *** IN ORDER TO BE CONSIDERED FOR THIS POSITION CANDIDATES MUST BE SERVING PERMANENTLY IN THE TITLE OF MANAGEMENT AUDITOR ***</v>
      </c>
      <c r="U168">
        <f t="shared" si="7"/>
        <v>0</v>
      </c>
      <c r="V168" s="3">
        <v>0</v>
      </c>
      <c r="W168" s="3">
        <f t="shared" si="8"/>
        <v>0</v>
      </c>
      <c r="X168" s="3">
        <v>0</v>
      </c>
      <c r="Y168" s="3">
        <v>0</v>
      </c>
      <c r="Z168" s="3">
        <v>0</v>
      </c>
      <c r="AA168" s="3">
        <v>0</v>
      </c>
      <c r="AB168" s="3">
        <v>0</v>
      </c>
      <c r="AD168" t="s">
        <v>38</v>
      </c>
      <c r="AE168" s="1">
        <v>42066</v>
      </c>
      <c r="AG168" s="1">
        <v>42116</v>
      </c>
      <c r="AH168" s="1">
        <v>42598</v>
      </c>
    </row>
    <row r="169" spans="1:34" x14ac:dyDescent="0.3">
      <c r="A169">
        <v>185606</v>
      </c>
      <c r="B169" t="s">
        <v>244</v>
      </c>
      <c r="C169" t="s">
        <v>26</v>
      </c>
      <c r="D169">
        <v>1</v>
      </c>
      <c r="E169" t="s">
        <v>594</v>
      </c>
      <c r="F169" t="s">
        <v>595</v>
      </c>
      <c r="G169">
        <v>40502</v>
      </c>
      <c r="H169">
        <v>1</v>
      </c>
      <c r="I169">
        <v>49389</v>
      </c>
      <c r="J169">
        <v>79013</v>
      </c>
      <c r="K169" t="s">
        <v>30</v>
      </c>
      <c r="L169" t="s">
        <v>521</v>
      </c>
      <c r="M169" t="s">
        <v>596</v>
      </c>
      <c r="N169" t="s">
        <v>597</v>
      </c>
      <c r="O169" t="s">
        <v>598</v>
      </c>
      <c r="P169" t="s">
        <v>599</v>
      </c>
      <c r="Q169" t="s">
        <v>600</v>
      </c>
      <c r="R169" t="s">
        <v>601</v>
      </c>
      <c r="S169" t="s">
        <v>35</v>
      </c>
      <c r="T169" t="str">
        <f t="shared" si="6"/>
        <v>Preference given to candidates possessing a Baccalaureate and/or Masters degree from an accredited college in Accounting, Business or Public Administration  and five to seven years of professional experience in the areas of job description;  working knowledge of Microsoft Office software sought;  CPA license and or CIA certification strongly desired. *** IN ORDER TO BE CONSIDERED FOR THIS POSITION CANDIDATES MUST BE SERVING PERMANENTLY IN THE TITLE OF MANAGEMENT AUDITOR ***</v>
      </c>
      <c r="U169">
        <f t="shared" si="7"/>
        <v>0</v>
      </c>
      <c r="V169" s="3">
        <v>0</v>
      </c>
      <c r="W169" s="3">
        <f t="shared" si="8"/>
        <v>0</v>
      </c>
      <c r="X169" s="3">
        <v>0</v>
      </c>
      <c r="Y169" s="3">
        <v>0</v>
      </c>
      <c r="Z169" s="3">
        <v>0</v>
      </c>
      <c r="AA169" s="3">
        <v>0</v>
      </c>
      <c r="AB169" s="3">
        <v>0</v>
      </c>
      <c r="AD169" t="s">
        <v>38</v>
      </c>
      <c r="AE169" s="1">
        <v>42066</v>
      </c>
      <c r="AG169" s="1">
        <v>42116</v>
      </c>
      <c r="AH169" s="1">
        <v>42598</v>
      </c>
    </row>
    <row r="170" spans="1:34" x14ac:dyDescent="0.3">
      <c r="A170">
        <v>192329</v>
      </c>
      <c r="B170" t="s">
        <v>39</v>
      </c>
      <c r="C170" t="s">
        <v>40</v>
      </c>
      <c r="D170">
        <v>1</v>
      </c>
      <c r="E170" t="s">
        <v>573</v>
      </c>
      <c r="F170" t="s">
        <v>574</v>
      </c>
      <c r="G170">
        <v>40510</v>
      </c>
      <c r="H170">
        <v>1</v>
      </c>
      <c r="I170">
        <v>44278</v>
      </c>
      <c r="J170">
        <v>60165</v>
      </c>
      <c r="K170" t="s">
        <v>30</v>
      </c>
      <c r="L170" t="s">
        <v>78</v>
      </c>
      <c r="M170" t="s">
        <v>575</v>
      </c>
      <c r="N170" t="s">
        <v>576</v>
      </c>
      <c r="O170" t="s">
        <v>577</v>
      </c>
      <c r="P170" t="s">
        <v>578</v>
      </c>
      <c r="Q170" t="s">
        <v>35</v>
      </c>
      <c r="R170" t="s">
        <v>579</v>
      </c>
      <c r="S170" t="s">
        <v>35</v>
      </c>
      <c r="T170" t="str">
        <f t="shared" si="6"/>
        <v xml:space="preserve">Strong fiscal and accounting skills. Able to meet tight deadlines and ability to multi-task. Experience in reviewing invoices/claims associated with city government contracting. Excellent communication and analytical skills; good verbal, written and presentation. Proficiency in Microsoft Office a must, specifically MS Excel.  </v>
      </c>
      <c r="U170">
        <f t="shared" si="7"/>
        <v>0</v>
      </c>
      <c r="V170" s="3">
        <v>1</v>
      </c>
      <c r="W170" s="3">
        <f t="shared" si="8"/>
        <v>0</v>
      </c>
      <c r="X170" s="3">
        <v>0</v>
      </c>
      <c r="Y170" s="3">
        <v>0</v>
      </c>
      <c r="Z170" s="3">
        <v>0</v>
      </c>
      <c r="AA170" s="3">
        <v>0</v>
      </c>
      <c r="AB170" s="3">
        <v>0</v>
      </c>
      <c r="AD170" t="s">
        <v>38</v>
      </c>
      <c r="AE170" s="1">
        <v>42124</v>
      </c>
      <c r="AG170" s="1">
        <v>42318</v>
      </c>
      <c r="AH170" s="1">
        <v>42598</v>
      </c>
    </row>
    <row r="171" spans="1:34" x14ac:dyDescent="0.3">
      <c r="A171">
        <v>192372</v>
      </c>
      <c r="B171" t="s">
        <v>184</v>
      </c>
      <c r="C171" t="s">
        <v>26</v>
      </c>
      <c r="D171">
        <v>2</v>
      </c>
      <c r="E171" t="s">
        <v>602</v>
      </c>
      <c r="F171" t="s">
        <v>148</v>
      </c>
      <c r="G171">
        <v>12626</v>
      </c>
      <c r="H171">
        <v>2</v>
      </c>
      <c r="I171">
        <v>52670</v>
      </c>
      <c r="J171">
        <v>67459</v>
      </c>
      <c r="K171" t="s">
        <v>30</v>
      </c>
      <c r="L171" t="s">
        <v>186</v>
      </c>
      <c r="M171" t="s">
        <v>603</v>
      </c>
      <c r="N171" t="s">
        <v>7146</v>
      </c>
      <c r="O171" t="s">
        <v>7077</v>
      </c>
      <c r="P171" t="s">
        <v>7147</v>
      </c>
      <c r="Q171" t="s">
        <v>35</v>
      </c>
      <c r="R171" t="s">
        <v>604</v>
      </c>
      <c r="S171" t="s">
        <v>35</v>
      </c>
      <c r="T171" t="str">
        <f t="shared" si="6"/>
        <v xml:space="preserve">Candidate should have excellent analytic and quantitative skills, the ability to work with management, expertise in City budget systems, and be computer literate.  This position is open to permanent (not provisional) candidates currently serving as a Staff Analyst, Level I &amp; II   The City of New York and the Administration for Children‚„s Services are Equal Opportunity Employers Committed to Diversity  Job Vacancy Notice reposted. Previous applicants do not need to reapply.  </v>
      </c>
      <c r="U171">
        <f t="shared" si="7"/>
        <v>0</v>
      </c>
      <c r="V171" s="3">
        <v>0</v>
      </c>
      <c r="W171" s="3">
        <f t="shared" si="8"/>
        <v>0</v>
      </c>
      <c r="X171" s="3">
        <v>0</v>
      </c>
      <c r="Y171" s="3">
        <v>0</v>
      </c>
      <c r="Z171" s="3">
        <v>0</v>
      </c>
      <c r="AA171" s="3">
        <v>0</v>
      </c>
      <c r="AB171" s="3">
        <v>0</v>
      </c>
      <c r="AD171" t="s">
        <v>38</v>
      </c>
      <c r="AE171" s="1">
        <v>42152</v>
      </c>
      <c r="AG171" s="1">
        <v>42152</v>
      </c>
      <c r="AH171" s="1">
        <v>42598</v>
      </c>
    </row>
    <row r="172" spans="1:34" x14ac:dyDescent="0.3">
      <c r="A172">
        <v>192372</v>
      </c>
      <c r="B172" t="s">
        <v>184</v>
      </c>
      <c r="C172" t="s">
        <v>40</v>
      </c>
      <c r="D172">
        <v>2</v>
      </c>
      <c r="E172" t="s">
        <v>602</v>
      </c>
      <c r="F172" t="s">
        <v>148</v>
      </c>
      <c r="G172">
        <v>12626</v>
      </c>
      <c r="H172">
        <v>2</v>
      </c>
      <c r="I172">
        <v>52670</v>
      </c>
      <c r="J172">
        <v>67459</v>
      </c>
      <c r="K172" t="s">
        <v>30</v>
      </c>
      <c r="L172" t="s">
        <v>186</v>
      </c>
      <c r="M172" t="s">
        <v>603</v>
      </c>
      <c r="N172" t="s">
        <v>7146</v>
      </c>
      <c r="O172" t="s">
        <v>7077</v>
      </c>
      <c r="P172" t="s">
        <v>7147</v>
      </c>
      <c r="Q172" t="s">
        <v>35</v>
      </c>
      <c r="R172" t="s">
        <v>604</v>
      </c>
      <c r="S172" t="s">
        <v>35</v>
      </c>
      <c r="T172" t="str">
        <f t="shared" si="6"/>
        <v xml:space="preserve">Candidate should have excellent analytic and quantitative skills, the ability to work with management, expertise in City budget systems, and be computer literate.  This position is open to permanent (not provisional) candidates currently serving as a Staff Analyst, Level I &amp; II   The City of New York and the Administration for Children‚„s Services are Equal Opportunity Employers Committed to Diversity  Job Vacancy Notice reposted. Previous applicants do not need to reapply.  </v>
      </c>
      <c r="U172">
        <f t="shared" si="7"/>
        <v>0</v>
      </c>
      <c r="V172" s="3">
        <v>0</v>
      </c>
      <c r="W172" s="3">
        <f t="shared" si="8"/>
        <v>0</v>
      </c>
      <c r="X172" s="3">
        <v>0</v>
      </c>
      <c r="Y172" s="3">
        <v>0</v>
      </c>
      <c r="Z172" s="3">
        <v>0</v>
      </c>
      <c r="AA172" s="3">
        <v>0</v>
      </c>
      <c r="AB172" s="3">
        <v>0</v>
      </c>
      <c r="AD172" t="s">
        <v>38</v>
      </c>
      <c r="AE172" s="1">
        <v>42152</v>
      </c>
      <c r="AG172" s="1">
        <v>42152</v>
      </c>
      <c r="AH172" s="1">
        <v>42598</v>
      </c>
    </row>
    <row r="173" spans="1:34" x14ac:dyDescent="0.3">
      <c r="A173">
        <v>185642</v>
      </c>
      <c r="B173" t="s">
        <v>244</v>
      </c>
      <c r="C173" t="s">
        <v>26</v>
      </c>
      <c r="D173">
        <v>2</v>
      </c>
      <c r="E173" t="s">
        <v>605</v>
      </c>
      <c r="F173" t="s">
        <v>606</v>
      </c>
      <c r="G173">
        <v>91717</v>
      </c>
      <c r="H173">
        <v>0</v>
      </c>
      <c r="I173">
        <v>343</v>
      </c>
      <c r="J173">
        <v>343</v>
      </c>
      <c r="K173" t="s">
        <v>247</v>
      </c>
      <c r="L173" t="s">
        <v>607</v>
      </c>
      <c r="M173" t="s">
        <v>608</v>
      </c>
      <c r="N173" t="s">
        <v>609</v>
      </c>
      <c r="O173" t="s">
        <v>7148</v>
      </c>
      <c r="P173" t="s">
        <v>35</v>
      </c>
      <c r="Q173" t="s">
        <v>610</v>
      </c>
      <c r="R173" t="s">
        <v>611</v>
      </c>
      <c r="S173" t="s">
        <v>35</v>
      </c>
      <c r="T173" t="str">
        <f t="shared" si="6"/>
        <v xml:space="preserve">  *** IN ORDER TO BE CONSIDERED FOR THIS POSITION CANDIDATES MUST BE SERVING PERMANENTLY IN THE TITLE OF ELECTRICIAN ***</v>
      </c>
      <c r="U173">
        <f t="shared" si="7"/>
        <v>0</v>
      </c>
      <c r="V173" s="3">
        <v>0</v>
      </c>
      <c r="W173" s="3">
        <f t="shared" si="8"/>
        <v>0</v>
      </c>
      <c r="X173" s="3">
        <v>0</v>
      </c>
      <c r="Y173" s="3">
        <v>0</v>
      </c>
      <c r="Z173" s="3">
        <v>0</v>
      </c>
      <c r="AA173" s="3">
        <v>0</v>
      </c>
      <c r="AB173" s="3">
        <v>0</v>
      </c>
      <c r="AD173" t="s">
        <v>38</v>
      </c>
      <c r="AE173" s="1">
        <v>42157</v>
      </c>
      <c r="AG173" s="1">
        <v>42214</v>
      </c>
      <c r="AH173" s="1">
        <v>42598</v>
      </c>
    </row>
    <row r="174" spans="1:34" x14ac:dyDescent="0.3">
      <c r="A174">
        <v>185642</v>
      </c>
      <c r="B174" t="s">
        <v>244</v>
      </c>
      <c r="C174" t="s">
        <v>26</v>
      </c>
      <c r="D174">
        <v>2</v>
      </c>
      <c r="E174" t="s">
        <v>605</v>
      </c>
      <c r="F174" t="s">
        <v>606</v>
      </c>
      <c r="G174">
        <v>91717</v>
      </c>
      <c r="H174">
        <v>0</v>
      </c>
      <c r="I174">
        <v>343</v>
      </c>
      <c r="J174">
        <v>343</v>
      </c>
      <c r="K174" t="s">
        <v>247</v>
      </c>
      <c r="L174" t="s">
        <v>607</v>
      </c>
      <c r="M174" t="s">
        <v>608</v>
      </c>
      <c r="N174" t="s">
        <v>609</v>
      </c>
      <c r="O174" t="s">
        <v>7148</v>
      </c>
      <c r="P174" t="s">
        <v>35</v>
      </c>
      <c r="Q174" t="s">
        <v>610</v>
      </c>
      <c r="R174" t="s">
        <v>611</v>
      </c>
      <c r="S174" t="s">
        <v>35</v>
      </c>
      <c r="T174" t="str">
        <f t="shared" si="6"/>
        <v xml:space="preserve">  *** IN ORDER TO BE CONSIDERED FOR THIS POSITION CANDIDATES MUST BE SERVING PERMANENTLY IN THE TITLE OF ELECTRICIAN ***</v>
      </c>
      <c r="U174">
        <f t="shared" si="7"/>
        <v>0</v>
      </c>
      <c r="V174" s="3">
        <v>0</v>
      </c>
      <c r="W174" s="3">
        <f t="shared" si="8"/>
        <v>0</v>
      </c>
      <c r="X174" s="3">
        <v>0</v>
      </c>
      <c r="Y174" s="3">
        <v>0</v>
      </c>
      <c r="Z174" s="3">
        <v>0</v>
      </c>
      <c r="AA174" s="3">
        <v>0</v>
      </c>
      <c r="AB174" s="3">
        <v>0</v>
      </c>
      <c r="AD174" t="s">
        <v>38</v>
      </c>
      <c r="AE174" s="1">
        <v>42157</v>
      </c>
      <c r="AG174" s="1">
        <v>42214</v>
      </c>
      <c r="AH174" s="1">
        <v>42598</v>
      </c>
    </row>
    <row r="175" spans="1:34" x14ac:dyDescent="0.3">
      <c r="A175">
        <v>186016</v>
      </c>
      <c r="B175" t="s">
        <v>39</v>
      </c>
      <c r="C175" t="s">
        <v>26</v>
      </c>
      <c r="D175">
        <v>1</v>
      </c>
      <c r="E175" t="s">
        <v>612</v>
      </c>
      <c r="F175" t="s">
        <v>91</v>
      </c>
      <c r="G175" t="s">
        <v>92</v>
      </c>
      <c r="H175">
        <v>0</v>
      </c>
      <c r="I175">
        <v>78000</v>
      </c>
      <c r="J175">
        <v>90000</v>
      </c>
      <c r="K175" t="s">
        <v>30</v>
      </c>
      <c r="L175" t="s">
        <v>71</v>
      </c>
      <c r="M175" t="s">
        <v>72</v>
      </c>
      <c r="N175" t="s">
        <v>7149</v>
      </c>
      <c r="O175" t="s">
        <v>96</v>
      </c>
      <c r="P175" t="s">
        <v>7150</v>
      </c>
      <c r="Q175" t="s">
        <v>613</v>
      </c>
      <c r="R175" t="s">
        <v>614</v>
      </c>
      <c r="S175" t="s">
        <v>35</v>
      </c>
      <c r="T175" t="str">
        <f t="shared" si="6"/>
        <v>Prior experience in budget/financial management.  Working knowledge of the City‚„s Financial Management System (FMS).  Technical expertise in managing finances during federally declared disasters.  Strong analytical, interpersonal communications and problem solving   skills are a plus.  It is strongly recommended that the selected candidate be familiar federal regulations for various grants within City agencies.  Successful candidate should be detail oriented and self-motivated.  Proficiency in Excel a plus.      SPECIAL NOTE  1. Selected candidates will be required to provide a DNA sample by swabbing.    ***This position has been identified as ‚Å“essential.‚ During emergency events, ‚Å“essential‚ positions may require 24-hour availability.*** Civil Service Title:  Administrative Staff Analyst			  Level:  NM  Title Code No:  1002D			  Salary:  $78,000 to $90,000  Office Title:  Budget Director					  Work Location: 421 East 26th Street, NYC  Division/Work Unit:  Finance			  Number of Positions: 1  Hours/Shift:  Thirty-five hours over a five day period.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 of profound need.</v>
      </c>
      <c r="U175">
        <f t="shared" si="7"/>
        <v>0</v>
      </c>
      <c r="V175" s="3">
        <v>1</v>
      </c>
      <c r="W175" s="3">
        <f t="shared" si="8"/>
        <v>0</v>
      </c>
      <c r="X175" s="3">
        <v>0</v>
      </c>
      <c r="Y175" s="3">
        <v>0</v>
      </c>
      <c r="Z175" s="3">
        <v>0</v>
      </c>
      <c r="AA175" s="3">
        <v>0</v>
      </c>
      <c r="AB175" s="3">
        <v>0</v>
      </c>
      <c r="AD175" t="s">
        <v>38</v>
      </c>
      <c r="AE175" s="1">
        <v>42068</v>
      </c>
      <c r="AG175" s="1">
        <v>42068</v>
      </c>
      <c r="AH175" s="1">
        <v>42598</v>
      </c>
    </row>
    <row r="176" spans="1:34" x14ac:dyDescent="0.3">
      <c r="A176">
        <v>215868</v>
      </c>
      <c r="B176" t="s">
        <v>39</v>
      </c>
      <c r="C176" t="s">
        <v>40</v>
      </c>
      <c r="D176">
        <v>1</v>
      </c>
      <c r="E176" t="s">
        <v>615</v>
      </c>
      <c r="F176" t="s">
        <v>140</v>
      </c>
      <c r="G176">
        <v>53040</v>
      </c>
      <c r="H176">
        <v>3</v>
      </c>
      <c r="I176">
        <v>68</v>
      </c>
      <c r="J176">
        <v>87</v>
      </c>
      <c r="K176" t="s">
        <v>141</v>
      </c>
      <c r="L176" t="s">
        <v>78</v>
      </c>
      <c r="M176" t="s">
        <v>616</v>
      </c>
      <c r="N176" t="s">
        <v>7151</v>
      </c>
      <c r="O176" t="s">
        <v>144</v>
      </c>
      <c r="P176" t="s">
        <v>7152</v>
      </c>
      <c r="Q176" t="s">
        <v>617</v>
      </c>
      <c r="R176" t="s">
        <v>618</v>
      </c>
      <c r="S176" t="s">
        <v>35</v>
      </c>
      <c r="T176" t="str">
        <f t="shared" si="6"/>
        <v>‚	New York State MD license (required)	A minimum of 2 years of experience in public health program implementation  	Supervisory experience with demonstrated management skills 	Excellent interpersonal, communication and presentation skills  Additionally,	Knowledge of vaccine-preventable diseases and vaccine administration 	Foundation in statistical analysis and electronic database and/or health record systems (37.5 hours/Week)</v>
      </c>
      <c r="U176">
        <f t="shared" si="7"/>
        <v>0</v>
      </c>
      <c r="V176" s="3">
        <v>0</v>
      </c>
      <c r="W176" s="3">
        <f t="shared" si="8"/>
        <v>0</v>
      </c>
      <c r="X176" s="3">
        <v>0</v>
      </c>
      <c r="Y176" s="3">
        <v>0</v>
      </c>
      <c r="Z176" s="3">
        <v>0</v>
      </c>
      <c r="AA176" s="3">
        <v>0</v>
      </c>
      <c r="AB176" s="3">
        <v>0</v>
      </c>
      <c r="AD176" t="s">
        <v>58</v>
      </c>
      <c r="AE176" s="1">
        <v>42272</v>
      </c>
      <c r="AG176" s="1">
        <v>42272</v>
      </c>
      <c r="AH176" s="1">
        <v>42598</v>
      </c>
    </row>
    <row r="177" spans="1:34" x14ac:dyDescent="0.3">
      <c r="A177">
        <v>186016</v>
      </c>
      <c r="B177" t="s">
        <v>39</v>
      </c>
      <c r="C177" t="s">
        <v>40</v>
      </c>
      <c r="D177">
        <v>1</v>
      </c>
      <c r="E177" t="s">
        <v>612</v>
      </c>
      <c r="F177" t="s">
        <v>91</v>
      </c>
      <c r="G177" t="s">
        <v>92</v>
      </c>
      <c r="H177">
        <v>0</v>
      </c>
      <c r="I177">
        <v>78000</v>
      </c>
      <c r="J177">
        <v>90000</v>
      </c>
      <c r="K177" t="s">
        <v>30</v>
      </c>
      <c r="L177" t="s">
        <v>71</v>
      </c>
      <c r="M177" t="s">
        <v>72</v>
      </c>
      <c r="N177" t="s">
        <v>7149</v>
      </c>
      <c r="O177" t="s">
        <v>96</v>
      </c>
      <c r="P177" t="s">
        <v>7150</v>
      </c>
      <c r="Q177" t="s">
        <v>613</v>
      </c>
      <c r="R177" t="s">
        <v>614</v>
      </c>
      <c r="S177" t="s">
        <v>35</v>
      </c>
      <c r="T177" t="str">
        <f t="shared" si="6"/>
        <v>Prior experience in budget/financial management.  Working knowledge of the City‚„s Financial Management System (FMS).  Technical expertise in managing finances during federally declared disasters.  Strong analytical, interpersonal communications and problem solving   skills are a plus.  It is strongly recommended that the selected candidate be familiar federal regulations for various grants within City agencies.  Successful candidate should be detail oriented and self-motivated.  Proficiency in Excel a plus.      SPECIAL NOTE  1. Selected candidates will be required to provide a DNA sample by swabbing.    ***This position has been identified as ‚Å“essential.‚ During emergency events, ‚Å“essential‚ positions may require 24-hour availability.*** Civil Service Title:  Administrative Staff Analyst			  Level:  NM  Title Code No:  1002D			  Salary:  $78,000 to $90,000  Office Title:  Budget Director					  Work Location: 421 East 26th Street, NYC  Division/Work Unit:  Finance			  Number of Positions: 1  Hours/Shift:  Thirty-five hours over a five day period.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 of profound need.</v>
      </c>
      <c r="U177">
        <f t="shared" si="7"/>
        <v>0</v>
      </c>
      <c r="V177" s="3">
        <v>1</v>
      </c>
      <c r="W177" s="3">
        <f t="shared" si="8"/>
        <v>0</v>
      </c>
      <c r="X177" s="3">
        <v>0</v>
      </c>
      <c r="Y177" s="3">
        <v>0</v>
      </c>
      <c r="Z177" s="3">
        <v>0</v>
      </c>
      <c r="AA177" s="3">
        <v>0</v>
      </c>
      <c r="AB177" s="3">
        <v>0</v>
      </c>
      <c r="AD177" t="s">
        <v>38</v>
      </c>
      <c r="AE177" s="1">
        <v>42068</v>
      </c>
      <c r="AG177" s="1">
        <v>42068</v>
      </c>
      <c r="AH177" s="1">
        <v>42598</v>
      </c>
    </row>
    <row r="178" spans="1:34" x14ac:dyDescent="0.3">
      <c r="A178">
        <v>192395</v>
      </c>
      <c r="B178" t="s">
        <v>59</v>
      </c>
      <c r="C178" t="s">
        <v>40</v>
      </c>
      <c r="D178">
        <v>2</v>
      </c>
      <c r="E178" t="s">
        <v>619</v>
      </c>
      <c r="F178" t="s">
        <v>389</v>
      </c>
      <c r="G178">
        <v>12158</v>
      </c>
      <c r="H178">
        <v>2</v>
      </c>
      <c r="I178">
        <v>44281</v>
      </c>
      <c r="J178">
        <v>71555</v>
      </c>
      <c r="K178" t="s">
        <v>30</v>
      </c>
      <c r="L178" t="s">
        <v>164</v>
      </c>
      <c r="M178" t="s">
        <v>620</v>
      </c>
      <c r="N178" t="s">
        <v>7153</v>
      </c>
      <c r="O178" t="s">
        <v>7114</v>
      </c>
      <c r="P178" t="s">
        <v>7154</v>
      </c>
      <c r="Q178" t="s">
        <v>592</v>
      </c>
      <c r="R178" t="s">
        <v>621</v>
      </c>
      <c r="S178" t="s">
        <v>35</v>
      </c>
      <c r="T178" t="str">
        <f t="shared" si="6"/>
        <v>‚ Experience in the procurement of goods and services  Knowledge of New York City Procurement Policy Board (PPB) Rules and local laws  Awareness of the City‚„s Minority/Women-owned Business Enterprise (M/WBE) Program  Ability to write business letters and correspondence.  Advanced Microsoft Excel and Word skills  Strong project management and organizational skills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78">
        <f t="shared" si="7"/>
        <v>0</v>
      </c>
      <c r="V178" s="3">
        <v>1</v>
      </c>
      <c r="W178" s="3">
        <f t="shared" si="8"/>
        <v>0</v>
      </c>
      <c r="X178" s="3">
        <v>0</v>
      </c>
      <c r="Y178" s="3">
        <v>0</v>
      </c>
      <c r="Z178" s="3">
        <v>0</v>
      </c>
      <c r="AA178" s="3">
        <v>0</v>
      </c>
      <c r="AB178" s="3">
        <v>0</v>
      </c>
      <c r="AD178" t="s">
        <v>38</v>
      </c>
      <c r="AE178" s="1">
        <v>42128</v>
      </c>
      <c r="AG178" s="1">
        <v>42277</v>
      </c>
      <c r="AH178" s="1">
        <v>42598</v>
      </c>
    </row>
    <row r="179" spans="1:34" x14ac:dyDescent="0.3">
      <c r="A179">
        <v>192395</v>
      </c>
      <c r="B179" t="s">
        <v>59</v>
      </c>
      <c r="C179" t="s">
        <v>26</v>
      </c>
      <c r="D179">
        <v>2</v>
      </c>
      <c r="E179" t="s">
        <v>619</v>
      </c>
      <c r="F179" t="s">
        <v>389</v>
      </c>
      <c r="G179">
        <v>12158</v>
      </c>
      <c r="H179">
        <v>2</v>
      </c>
      <c r="I179">
        <v>44281</v>
      </c>
      <c r="J179">
        <v>71555</v>
      </c>
      <c r="K179" t="s">
        <v>30</v>
      </c>
      <c r="L179" t="s">
        <v>164</v>
      </c>
      <c r="M179" t="s">
        <v>620</v>
      </c>
      <c r="N179" t="s">
        <v>7153</v>
      </c>
      <c r="O179" t="s">
        <v>7114</v>
      </c>
      <c r="P179" t="s">
        <v>7154</v>
      </c>
      <c r="Q179" t="s">
        <v>592</v>
      </c>
      <c r="R179" t="s">
        <v>621</v>
      </c>
      <c r="S179" t="s">
        <v>35</v>
      </c>
      <c r="T179" t="str">
        <f t="shared" si="6"/>
        <v>‚ Experience in the procurement of goods and services  Knowledge of New York City Procurement Policy Board (PPB) Rules and local laws  Awareness of the City‚„s Minority/Women-owned Business Enterprise (M/WBE) Program  Ability to write business letters and correspondence.  Advanced Microsoft Excel and Word skills  Strong project management and organizational skills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79">
        <f t="shared" si="7"/>
        <v>0</v>
      </c>
      <c r="V179" s="3">
        <v>1</v>
      </c>
      <c r="W179" s="3">
        <f t="shared" si="8"/>
        <v>0</v>
      </c>
      <c r="X179" s="3">
        <v>0</v>
      </c>
      <c r="Y179" s="3">
        <v>0</v>
      </c>
      <c r="Z179" s="3">
        <v>0</v>
      </c>
      <c r="AA179" s="3">
        <v>0</v>
      </c>
      <c r="AB179" s="3">
        <v>0</v>
      </c>
      <c r="AD179" t="s">
        <v>38</v>
      </c>
      <c r="AE179" s="1">
        <v>42128</v>
      </c>
      <c r="AG179" s="1">
        <v>42128</v>
      </c>
      <c r="AH179" s="1">
        <v>42598</v>
      </c>
    </row>
    <row r="180" spans="1:34" x14ac:dyDescent="0.3">
      <c r="A180">
        <v>192723</v>
      </c>
      <c r="B180" t="s">
        <v>25</v>
      </c>
      <c r="C180" t="s">
        <v>26</v>
      </c>
      <c r="D180">
        <v>1</v>
      </c>
      <c r="E180" t="s">
        <v>622</v>
      </c>
      <c r="F180" t="s">
        <v>623</v>
      </c>
      <c r="G180">
        <v>60910</v>
      </c>
      <c r="H180">
        <v>0</v>
      </c>
      <c r="I180">
        <v>40055</v>
      </c>
      <c r="J180">
        <v>60611</v>
      </c>
      <c r="K180" t="s">
        <v>30</v>
      </c>
      <c r="L180" t="s">
        <v>350</v>
      </c>
      <c r="M180" t="s">
        <v>624</v>
      </c>
      <c r="N180" t="s">
        <v>625</v>
      </c>
      <c r="O180" t="s">
        <v>626</v>
      </c>
      <c r="P180" t="s">
        <v>627</v>
      </c>
      <c r="Q180" t="s">
        <v>628</v>
      </c>
      <c r="R180" t="s">
        <v>629</v>
      </c>
      <c r="S180" t="s">
        <v>354</v>
      </c>
      <c r="T180" t="str">
        <f t="shared" si="6"/>
        <v>The successful candidate should possess the following: Ability to work effectively and cordially with legal, analytical and clerical staff, willingness to handle wide variety of assignments, top-level attention to detail, high level ability with advanced Microsoft Word features, ability to work independently with a wide variety of computer applications. NOTE THAT THE SUCCESSFUL APPLICANT MUST CURRENTLY HOLD A PERMANENT OR PROBATIONARY RESEARCH ASSISTANT TITLE.  APPLICANTS MUST INDICATE THEIR COMPLIANCE WITH THIS REQUIREMENT IN THEIR COVER LETTERS OR RESUMES.</v>
      </c>
      <c r="U180">
        <f t="shared" si="7"/>
        <v>0</v>
      </c>
      <c r="V180" s="3">
        <v>0</v>
      </c>
      <c r="W180" s="3">
        <f t="shared" si="8"/>
        <v>0</v>
      </c>
      <c r="X180" s="3">
        <v>0</v>
      </c>
      <c r="Y180" s="3">
        <v>0</v>
      </c>
      <c r="Z180" s="3">
        <v>0</v>
      </c>
      <c r="AA180" s="3">
        <v>0</v>
      </c>
      <c r="AB180" s="3">
        <v>0</v>
      </c>
      <c r="AD180" t="s">
        <v>38</v>
      </c>
      <c r="AE180" s="1">
        <v>42142</v>
      </c>
      <c r="AG180" s="1">
        <v>42142</v>
      </c>
      <c r="AH180" s="1">
        <v>42598</v>
      </c>
    </row>
    <row r="181" spans="1:34" x14ac:dyDescent="0.3">
      <c r="A181">
        <v>186182</v>
      </c>
      <c r="B181" t="s">
        <v>39</v>
      </c>
      <c r="C181" t="s">
        <v>26</v>
      </c>
      <c r="D181">
        <v>2</v>
      </c>
      <c r="E181" t="s">
        <v>630</v>
      </c>
      <c r="F181" t="s">
        <v>631</v>
      </c>
      <c r="G181">
        <v>21849</v>
      </c>
      <c r="H181">
        <v>2</v>
      </c>
      <c r="I181">
        <v>58136</v>
      </c>
      <c r="J181">
        <v>58136</v>
      </c>
      <c r="K181" t="s">
        <v>30</v>
      </c>
      <c r="L181" t="s">
        <v>71</v>
      </c>
      <c r="M181" t="s">
        <v>282</v>
      </c>
      <c r="N181" t="s">
        <v>6662</v>
      </c>
      <c r="O181" t="s">
        <v>632</v>
      </c>
      <c r="P181" t="s">
        <v>633</v>
      </c>
      <c r="Q181" t="s">
        <v>7155</v>
      </c>
      <c r="R181" t="s">
        <v>634</v>
      </c>
      <c r="S181" t="s">
        <v>35</v>
      </c>
      <c r="T181" t="str">
        <f t="shared" si="6"/>
        <v>Successful candidates should possess the following:  four (4) year degree in Forensic Anthropology; four (4) years of full-time satisfactory experience performing mortuary work in a hospital or mortuary; three years of this experience must have been in a supervisory capacity.  Demonstrated skills in Microsoft Outlook and Word processing and spreadsheet applications; must be highly organized and possess excellent oral communication and interpersonal skills. SPECIAL NOTE  1. If you were educated in a foreign school you must submit an evaluation of your foreign education from an approved organization with your resume.  2. Selected candidates will be required to provide a DNA sample by swabbing.  3. This position has been identified as ‚Å“essential.‚  During emergency events, ‚Å“essential‚ positions may require 24-hour availability.</v>
      </c>
      <c r="U181">
        <f t="shared" si="7"/>
        <v>0</v>
      </c>
      <c r="V181" s="3">
        <v>0</v>
      </c>
      <c r="W181" s="3">
        <f t="shared" si="8"/>
        <v>0</v>
      </c>
      <c r="X181" s="3">
        <v>0</v>
      </c>
      <c r="Y181" s="3">
        <v>0</v>
      </c>
      <c r="Z181" s="3">
        <v>0</v>
      </c>
      <c r="AA181" s="3">
        <v>0</v>
      </c>
      <c r="AB181" s="3">
        <v>0</v>
      </c>
      <c r="AD181" t="s">
        <v>58</v>
      </c>
      <c r="AE181" s="1">
        <v>42069</v>
      </c>
      <c r="AG181" s="1">
        <v>42069</v>
      </c>
      <c r="AH181" s="1">
        <v>42598</v>
      </c>
    </row>
    <row r="182" spans="1:34" x14ac:dyDescent="0.3">
      <c r="A182">
        <v>186182</v>
      </c>
      <c r="B182" t="s">
        <v>39</v>
      </c>
      <c r="C182" t="s">
        <v>40</v>
      </c>
      <c r="D182">
        <v>2</v>
      </c>
      <c r="E182" t="s">
        <v>630</v>
      </c>
      <c r="F182" t="s">
        <v>631</v>
      </c>
      <c r="G182">
        <v>21849</v>
      </c>
      <c r="H182">
        <v>2</v>
      </c>
      <c r="I182">
        <v>58136</v>
      </c>
      <c r="J182">
        <v>58136</v>
      </c>
      <c r="K182" t="s">
        <v>30</v>
      </c>
      <c r="L182" t="s">
        <v>71</v>
      </c>
      <c r="M182" t="s">
        <v>282</v>
      </c>
      <c r="N182" t="s">
        <v>6662</v>
      </c>
      <c r="O182" t="s">
        <v>632</v>
      </c>
      <c r="P182" t="s">
        <v>633</v>
      </c>
      <c r="Q182" t="s">
        <v>7155</v>
      </c>
      <c r="R182" t="s">
        <v>634</v>
      </c>
      <c r="S182" t="s">
        <v>35</v>
      </c>
      <c r="T182" t="str">
        <f t="shared" si="6"/>
        <v>Successful candidates should possess the following:  four (4) year degree in Forensic Anthropology; four (4) years of full-time satisfactory experience performing mortuary work in a hospital or mortuary; three years of this experience must have been in a supervisory capacity.  Demonstrated skills in Microsoft Outlook and Word processing and spreadsheet applications; must be highly organized and possess excellent oral communication and interpersonal skills. SPECIAL NOTE  1. If you were educated in a foreign school you must submit an evaluation of your foreign education from an approved organization with your resume.  2. Selected candidates will be required to provide a DNA sample by swabbing.  3. This position has been identified as ‚Å“essential.‚  During emergency events, ‚Å“essential‚ positions may require 24-hour availability.</v>
      </c>
      <c r="U182">
        <f t="shared" si="7"/>
        <v>0</v>
      </c>
      <c r="V182" s="3">
        <v>0</v>
      </c>
      <c r="W182" s="3">
        <f t="shared" si="8"/>
        <v>0</v>
      </c>
      <c r="X182" s="3">
        <v>0</v>
      </c>
      <c r="Y182" s="3">
        <v>0</v>
      </c>
      <c r="Z182" s="3">
        <v>0</v>
      </c>
      <c r="AA182" s="3">
        <v>0</v>
      </c>
      <c r="AB182" s="3">
        <v>0</v>
      </c>
      <c r="AD182" t="s">
        <v>58</v>
      </c>
      <c r="AE182" s="1">
        <v>42069</v>
      </c>
      <c r="AG182" s="1">
        <v>42069</v>
      </c>
      <c r="AH182" s="1">
        <v>42598</v>
      </c>
    </row>
    <row r="183" spans="1:34" x14ac:dyDescent="0.3">
      <c r="A183">
        <v>186320</v>
      </c>
      <c r="B183" t="s">
        <v>184</v>
      </c>
      <c r="C183" t="s">
        <v>40</v>
      </c>
      <c r="D183">
        <v>1</v>
      </c>
      <c r="E183" t="s">
        <v>635</v>
      </c>
      <c r="F183" t="s">
        <v>636</v>
      </c>
      <c r="G183">
        <v>10056</v>
      </c>
      <c r="H183" t="s">
        <v>240</v>
      </c>
      <c r="I183">
        <v>57244</v>
      </c>
      <c r="J183">
        <v>152969</v>
      </c>
      <c r="K183" t="s">
        <v>30</v>
      </c>
      <c r="L183" t="s">
        <v>637</v>
      </c>
      <c r="M183" t="s">
        <v>638</v>
      </c>
      <c r="N183" t="s">
        <v>7156</v>
      </c>
      <c r="O183" t="s">
        <v>639</v>
      </c>
      <c r="P183" t="s">
        <v>7157</v>
      </c>
      <c r="Q183" t="s">
        <v>7082</v>
      </c>
      <c r="R183" t="s">
        <v>640</v>
      </c>
      <c r="S183" t="s">
        <v>35</v>
      </c>
      <c r="T183" t="str">
        <f t="shared" si="6"/>
        <v>‚	Proficiency in using Microsoft Suite, including Excel and PowerPoint 	Excellent verbal and written communication skills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83">
        <f t="shared" si="7"/>
        <v>0</v>
      </c>
      <c r="V183" s="3">
        <v>1</v>
      </c>
      <c r="W183" s="3">
        <f t="shared" si="8"/>
        <v>0</v>
      </c>
      <c r="X183" s="3">
        <v>0</v>
      </c>
      <c r="Y183" s="3">
        <v>0</v>
      </c>
      <c r="Z183" s="3">
        <v>0</v>
      </c>
      <c r="AA183" s="3">
        <v>0</v>
      </c>
      <c r="AB183" s="3">
        <v>0</v>
      </c>
      <c r="AD183" t="s">
        <v>58</v>
      </c>
      <c r="AE183" s="1">
        <v>42079</v>
      </c>
      <c r="AG183" s="1">
        <v>42100</v>
      </c>
      <c r="AH183" s="1">
        <v>42598</v>
      </c>
    </row>
    <row r="184" spans="1:34" x14ac:dyDescent="0.3">
      <c r="A184">
        <v>186320</v>
      </c>
      <c r="B184" t="s">
        <v>184</v>
      </c>
      <c r="C184" t="s">
        <v>26</v>
      </c>
      <c r="D184">
        <v>1</v>
      </c>
      <c r="E184" t="s">
        <v>635</v>
      </c>
      <c r="F184" t="s">
        <v>636</v>
      </c>
      <c r="G184">
        <v>10056</v>
      </c>
      <c r="H184" t="s">
        <v>240</v>
      </c>
      <c r="I184">
        <v>57244</v>
      </c>
      <c r="J184">
        <v>152969</v>
      </c>
      <c r="K184" t="s">
        <v>30</v>
      </c>
      <c r="L184" t="s">
        <v>637</v>
      </c>
      <c r="M184" t="s">
        <v>638</v>
      </c>
      <c r="N184" t="s">
        <v>7156</v>
      </c>
      <c r="O184" t="s">
        <v>639</v>
      </c>
      <c r="P184" t="s">
        <v>7157</v>
      </c>
      <c r="Q184" t="s">
        <v>7082</v>
      </c>
      <c r="R184" t="s">
        <v>640</v>
      </c>
      <c r="S184" t="s">
        <v>35</v>
      </c>
      <c r="T184" t="str">
        <f t="shared" si="6"/>
        <v>‚	Proficiency in using Microsoft Suite, including Excel and PowerPoint 	Excellent verbal and written communication skills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84">
        <f t="shared" si="7"/>
        <v>0</v>
      </c>
      <c r="V184" s="3">
        <v>1</v>
      </c>
      <c r="W184" s="3">
        <f t="shared" si="8"/>
        <v>0</v>
      </c>
      <c r="X184" s="3">
        <v>0</v>
      </c>
      <c r="Y184" s="3">
        <v>0</v>
      </c>
      <c r="Z184" s="3">
        <v>0</v>
      </c>
      <c r="AA184" s="3">
        <v>0</v>
      </c>
      <c r="AB184" s="3">
        <v>0</v>
      </c>
      <c r="AD184" t="s">
        <v>58</v>
      </c>
      <c r="AE184" s="1">
        <v>42079</v>
      </c>
      <c r="AG184" s="1">
        <v>42100</v>
      </c>
      <c r="AH184" s="1">
        <v>42598</v>
      </c>
    </row>
    <row r="185" spans="1:34" x14ac:dyDescent="0.3">
      <c r="A185">
        <v>186321</v>
      </c>
      <c r="B185" t="s">
        <v>244</v>
      </c>
      <c r="C185" t="s">
        <v>26</v>
      </c>
      <c r="D185">
        <v>1</v>
      </c>
      <c r="E185" t="s">
        <v>641</v>
      </c>
      <c r="F185" t="s">
        <v>642</v>
      </c>
      <c r="G185">
        <v>22122</v>
      </c>
      <c r="H185">
        <v>1</v>
      </c>
      <c r="I185">
        <v>48679</v>
      </c>
      <c r="J185">
        <v>70303</v>
      </c>
      <c r="K185" t="s">
        <v>30</v>
      </c>
      <c r="L185" t="s">
        <v>521</v>
      </c>
      <c r="M185" t="s">
        <v>643</v>
      </c>
      <c r="N185" t="s">
        <v>7158</v>
      </c>
      <c r="O185" t="s">
        <v>7159</v>
      </c>
      <c r="P185" t="s">
        <v>644</v>
      </c>
      <c r="Q185" t="s">
        <v>35</v>
      </c>
      <c r="R185" t="s">
        <v>645</v>
      </c>
      <c r="S185" t="s">
        <v>35</v>
      </c>
      <c r="T185" t="str">
        <f t="shared" si="6"/>
        <v xml:space="preserve">Possession of a NYS Drivers License needed.  Knowledge of NYCSTREETS, Data Warehouse, Microsoft Word and Excel desired; background in traffic engineering and/or construction preferred.  </v>
      </c>
      <c r="U185">
        <f t="shared" si="7"/>
        <v>0</v>
      </c>
      <c r="V185" s="3">
        <v>1</v>
      </c>
      <c r="W185" s="3">
        <f t="shared" si="8"/>
        <v>0</v>
      </c>
      <c r="X185" s="3">
        <v>0</v>
      </c>
      <c r="Y185" s="3">
        <v>0</v>
      </c>
      <c r="Z185" s="3">
        <v>0</v>
      </c>
      <c r="AA185" s="3">
        <v>0</v>
      </c>
      <c r="AB185" s="3">
        <v>0</v>
      </c>
      <c r="AD185" t="s">
        <v>38</v>
      </c>
      <c r="AE185" s="1">
        <v>42073</v>
      </c>
      <c r="AG185" s="1">
        <v>42263</v>
      </c>
      <c r="AH185" s="1">
        <v>42598</v>
      </c>
    </row>
    <row r="186" spans="1:34" x14ac:dyDescent="0.3">
      <c r="A186">
        <v>186321</v>
      </c>
      <c r="B186" t="s">
        <v>244</v>
      </c>
      <c r="C186" t="s">
        <v>40</v>
      </c>
      <c r="D186">
        <v>1</v>
      </c>
      <c r="E186" t="s">
        <v>641</v>
      </c>
      <c r="F186" t="s">
        <v>642</v>
      </c>
      <c r="G186">
        <v>22122</v>
      </c>
      <c r="H186">
        <v>1</v>
      </c>
      <c r="I186">
        <v>48679</v>
      </c>
      <c r="J186">
        <v>70303</v>
      </c>
      <c r="K186" t="s">
        <v>30</v>
      </c>
      <c r="L186" t="s">
        <v>521</v>
      </c>
      <c r="M186" t="s">
        <v>643</v>
      </c>
      <c r="N186" t="s">
        <v>7158</v>
      </c>
      <c r="O186" t="s">
        <v>7159</v>
      </c>
      <c r="P186" t="s">
        <v>644</v>
      </c>
      <c r="Q186" t="s">
        <v>35</v>
      </c>
      <c r="R186" t="s">
        <v>645</v>
      </c>
      <c r="S186" t="s">
        <v>35</v>
      </c>
      <c r="T186" t="str">
        <f t="shared" si="6"/>
        <v xml:space="preserve">Possession of a NYS Drivers License needed.  Knowledge of NYCSTREETS, Data Warehouse, Microsoft Word and Excel desired; background in traffic engineering and/or construction preferred.  </v>
      </c>
      <c r="U186">
        <f t="shared" si="7"/>
        <v>0</v>
      </c>
      <c r="V186" s="3">
        <v>1</v>
      </c>
      <c r="W186" s="3">
        <f t="shared" si="8"/>
        <v>0</v>
      </c>
      <c r="X186" s="3">
        <v>0</v>
      </c>
      <c r="Y186" s="3">
        <v>0</v>
      </c>
      <c r="Z186" s="3">
        <v>0</v>
      </c>
      <c r="AA186" s="3">
        <v>0</v>
      </c>
      <c r="AB186" s="3">
        <v>0</v>
      </c>
      <c r="AD186" t="s">
        <v>38</v>
      </c>
      <c r="AE186" s="1">
        <v>42073</v>
      </c>
      <c r="AG186" s="1">
        <v>42263</v>
      </c>
      <c r="AH186" s="1">
        <v>42598</v>
      </c>
    </row>
    <row r="187" spans="1:34" x14ac:dyDescent="0.3">
      <c r="A187">
        <v>177369</v>
      </c>
      <c r="B187" t="s">
        <v>184</v>
      </c>
      <c r="C187" t="s">
        <v>26</v>
      </c>
      <c r="D187">
        <v>2</v>
      </c>
      <c r="E187" t="s">
        <v>646</v>
      </c>
      <c r="F187" t="s">
        <v>647</v>
      </c>
      <c r="G187">
        <v>95600</v>
      </c>
      <c r="H187" t="s">
        <v>52</v>
      </c>
      <c r="I187">
        <v>49492</v>
      </c>
      <c r="J187">
        <v>136198</v>
      </c>
      <c r="K187" t="s">
        <v>30</v>
      </c>
      <c r="L187" t="s">
        <v>648</v>
      </c>
      <c r="M187" t="s">
        <v>649</v>
      </c>
      <c r="N187" t="s">
        <v>7160</v>
      </c>
      <c r="O187" t="s">
        <v>650</v>
      </c>
      <c r="P187" t="s">
        <v>7161</v>
      </c>
      <c r="Q187" t="s">
        <v>7162</v>
      </c>
      <c r="R187" t="s">
        <v>640</v>
      </c>
      <c r="S187" t="s">
        <v>35</v>
      </c>
      <c r="T187" t="str">
        <f t="shared" si="6"/>
        <v>The preferred candidate should possess the following: a record of proven managerial or supervisory accomplishments in child protection or a closely 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87">
        <f t="shared" si="7"/>
        <v>0</v>
      </c>
      <c r="V187" s="3">
        <v>0</v>
      </c>
      <c r="W187" s="3">
        <f t="shared" si="8"/>
        <v>0</v>
      </c>
      <c r="X187" s="3">
        <v>0</v>
      </c>
      <c r="Y187" s="3">
        <v>0</v>
      </c>
      <c r="Z187" s="3">
        <v>0</v>
      </c>
      <c r="AA187" s="3">
        <v>0</v>
      </c>
      <c r="AB187" s="3">
        <v>0</v>
      </c>
      <c r="AD187" t="s">
        <v>58</v>
      </c>
      <c r="AE187" s="1">
        <v>42233</v>
      </c>
      <c r="AG187" s="1">
        <v>42572</v>
      </c>
      <c r="AH187" s="1">
        <v>42598</v>
      </c>
    </row>
    <row r="188" spans="1:34" x14ac:dyDescent="0.3">
      <c r="A188">
        <v>177866</v>
      </c>
      <c r="B188" t="s">
        <v>49</v>
      </c>
      <c r="C188" t="s">
        <v>26</v>
      </c>
      <c r="D188">
        <v>1</v>
      </c>
      <c r="E188" t="s">
        <v>651</v>
      </c>
      <c r="F188" t="s">
        <v>652</v>
      </c>
      <c r="G188">
        <v>12627</v>
      </c>
      <c r="H188">
        <v>0</v>
      </c>
      <c r="I188">
        <v>68466</v>
      </c>
      <c r="J188">
        <v>80000</v>
      </c>
      <c r="K188" t="s">
        <v>30</v>
      </c>
      <c r="L188" t="s">
        <v>31</v>
      </c>
      <c r="M188" t="s">
        <v>653</v>
      </c>
      <c r="N188" t="s">
        <v>6663</v>
      </c>
      <c r="O188" t="s">
        <v>7163</v>
      </c>
      <c r="P188" t="s">
        <v>654</v>
      </c>
      <c r="Q188" t="s">
        <v>655</v>
      </c>
      <c r="R188" t="s">
        <v>7164</v>
      </c>
      <c r="S188" t="s">
        <v>549</v>
      </c>
      <c r="T188" t="str">
        <f t="shared" si="6"/>
        <v>Preferred candidates will have:    - 2+ years of experience debt collection experience, with a strong preference given to familiarity of NYC debt.   - 3 + years of comparable supervisory and managerial experience.   - Outstanding analytical skills.   - Excellent communication and writing skills.   - Proficiency in the use of Microsoft Excel and Access and SQL. In compliance with Federal law, all persons hired will be required to verify identity and eligibility to work in the United States and to complete the required employment eligibility verification document form upon hire.</v>
      </c>
      <c r="U188">
        <f t="shared" si="7"/>
        <v>0</v>
      </c>
      <c r="V188" s="3">
        <v>1</v>
      </c>
      <c r="W188" s="3">
        <f t="shared" si="8"/>
        <v>0</v>
      </c>
      <c r="X188" s="3">
        <v>0</v>
      </c>
      <c r="Y188" s="3">
        <v>0</v>
      </c>
      <c r="Z188" s="3">
        <v>1</v>
      </c>
      <c r="AA188" s="3">
        <v>0</v>
      </c>
      <c r="AB188" s="3">
        <v>0</v>
      </c>
      <c r="AD188" t="s">
        <v>38</v>
      </c>
      <c r="AE188" s="1">
        <v>41990</v>
      </c>
      <c r="AG188" s="1">
        <v>41990</v>
      </c>
      <c r="AH188" s="1">
        <v>42598</v>
      </c>
    </row>
    <row r="189" spans="1:34" x14ac:dyDescent="0.3">
      <c r="A189">
        <v>177962</v>
      </c>
      <c r="B189" t="s">
        <v>89</v>
      </c>
      <c r="C189" t="s">
        <v>26</v>
      </c>
      <c r="D189">
        <v>3</v>
      </c>
      <c r="E189" t="s">
        <v>656</v>
      </c>
      <c r="F189" t="s">
        <v>657</v>
      </c>
      <c r="G189">
        <v>10076</v>
      </c>
      <c r="H189" t="s">
        <v>240</v>
      </c>
      <c r="I189">
        <v>54740</v>
      </c>
      <c r="J189">
        <v>146276</v>
      </c>
      <c r="K189" t="s">
        <v>30</v>
      </c>
      <c r="L189" t="s">
        <v>658</v>
      </c>
      <c r="M189" t="s">
        <v>659</v>
      </c>
      <c r="N189" t="s">
        <v>660</v>
      </c>
      <c r="O189" t="s">
        <v>661</v>
      </c>
      <c r="P189" t="s">
        <v>662</v>
      </c>
      <c r="Q189" t="s">
        <v>35</v>
      </c>
      <c r="R189" t="s">
        <v>99</v>
      </c>
      <c r="S189" t="s">
        <v>35</v>
      </c>
      <c r="T189" t="str">
        <f t="shared" si="6"/>
        <v xml:space="preserve">1.	Ten years of technical experience with a concentration in elevator or electro-mechanical troubleshooting and maintenance procedures.   2.               A current NYC Department of Buildings Elevator Inspector, Co-Director or Director's license.  3.	Ability to plan, direct and coordinate a wide variety of tasks simultaneously.  4.	Excellent public speaking and interpersonal communication skills.  5	Excellent supervisory and leadership skills.  6.	Excellent writing and analytical skills.  7.	Extensive background and working knowledge in the preparation, managing and conducting of training programs related to the elevator industry.  </v>
      </c>
      <c r="U189">
        <f t="shared" si="7"/>
        <v>0</v>
      </c>
      <c r="V189" s="3">
        <v>0</v>
      </c>
      <c r="W189" s="3">
        <f t="shared" si="8"/>
        <v>0</v>
      </c>
      <c r="X189" s="3">
        <v>0</v>
      </c>
      <c r="Y189" s="3">
        <v>0</v>
      </c>
      <c r="Z189" s="3">
        <v>0</v>
      </c>
      <c r="AA189" s="3">
        <v>0</v>
      </c>
      <c r="AB189" s="3">
        <v>0</v>
      </c>
      <c r="AD189" t="s">
        <v>100</v>
      </c>
      <c r="AE189" s="1">
        <v>41985</v>
      </c>
      <c r="AG189" s="1">
        <v>41984</v>
      </c>
      <c r="AH189" s="1">
        <v>42598</v>
      </c>
    </row>
    <row r="190" spans="1:34" x14ac:dyDescent="0.3">
      <c r="A190">
        <v>177962</v>
      </c>
      <c r="B190" t="s">
        <v>89</v>
      </c>
      <c r="C190" t="s">
        <v>40</v>
      </c>
      <c r="D190">
        <v>3</v>
      </c>
      <c r="E190" t="s">
        <v>656</v>
      </c>
      <c r="F190" t="s">
        <v>657</v>
      </c>
      <c r="G190">
        <v>10076</v>
      </c>
      <c r="H190" t="s">
        <v>240</v>
      </c>
      <c r="I190">
        <v>54740</v>
      </c>
      <c r="J190">
        <v>146276</v>
      </c>
      <c r="K190" t="s">
        <v>30</v>
      </c>
      <c r="L190" t="s">
        <v>658</v>
      </c>
      <c r="M190" t="s">
        <v>659</v>
      </c>
      <c r="N190" t="s">
        <v>660</v>
      </c>
      <c r="O190" t="s">
        <v>661</v>
      </c>
      <c r="P190" t="s">
        <v>662</v>
      </c>
      <c r="Q190" t="s">
        <v>35</v>
      </c>
      <c r="R190" t="s">
        <v>99</v>
      </c>
      <c r="S190" t="s">
        <v>35</v>
      </c>
      <c r="T190" t="str">
        <f t="shared" si="6"/>
        <v xml:space="preserve">1.	Ten years of technical experience with a concentration in elevator or electro-mechanical troubleshooting and maintenance procedures.   2.               A current NYC Department of Buildings Elevator Inspector, Co-Director or Director's license.  3.	Ability to plan, direct and coordinate a wide variety of tasks simultaneously.  4.	Excellent public speaking and interpersonal communication skills.  5	Excellent supervisory and leadership skills.  6.	Excellent writing and analytical skills.  7.	Extensive background and working knowledge in the preparation, managing and conducting of training programs related to the elevator industry.  </v>
      </c>
      <c r="U190">
        <f t="shared" si="7"/>
        <v>0</v>
      </c>
      <c r="V190" s="3">
        <v>0</v>
      </c>
      <c r="W190" s="3">
        <f t="shared" si="8"/>
        <v>0</v>
      </c>
      <c r="X190" s="3">
        <v>0</v>
      </c>
      <c r="Y190" s="3">
        <v>0</v>
      </c>
      <c r="Z190" s="3">
        <v>0</v>
      </c>
      <c r="AA190" s="3">
        <v>0</v>
      </c>
      <c r="AB190" s="3">
        <v>0</v>
      </c>
      <c r="AD190" t="s">
        <v>100</v>
      </c>
      <c r="AE190" s="1">
        <v>41985</v>
      </c>
      <c r="AG190" s="1">
        <v>41984</v>
      </c>
      <c r="AH190" s="1">
        <v>42598</v>
      </c>
    </row>
    <row r="191" spans="1:34" x14ac:dyDescent="0.3">
      <c r="A191">
        <v>178324</v>
      </c>
      <c r="B191" t="s">
        <v>184</v>
      </c>
      <c r="C191" t="s">
        <v>40</v>
      </c>
      <c r="D191">
        <v>1</v>
      </c>
      <c r="E191" t="s">
        <v>663</v>
      </c>
      <c r="F191" t="s">
        <v>636</v>
      </c>
      <c r="G191">
        <v>10056</v>
      </c>
      <c r="H191" t="s">
        <v>240</v>
      </c>
      <c r="I191">
        <v>54740</v>
      </c>
      <c r="J191">
        <v>146276</v>
      </c>
      <c r="K191" t="s">
        <v>30</v>
      </c>
      <c r="L191" t="s">
        <v>186</v>
      </c>
      <c r="M191" t="s">
        <v>664</v>
      </c>
      <c r="N191" t="s">
        <v>6664</v>
      </c>
      <c r="O191" t="s">
        <v>639</v>
      </c>
      <c r="P191" t="s">
        <v>35</v>
      </c>
      <c r="Q191" t="s">
        <v>7082</v>
      </c>
      <c r="R191" t="s">
        <v>665</v>
      </c>
      <c r="S191" t="s">
        <v>35</v>
      </c>
      <c r="T191" t="str">
        <f t="shared" si="6"/>
        <v xml:space="preserve">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91">
        <f t="shared" si="7"/>
        <v>0</v>
      </c>
      <c r="V191" s="3">
        <v>0</v>
      </c>
      <c r="W191" s="3">
        <f t="shared" si="8"/>
        <v>0</v>
      </c>
      <c r="X191" s="3">
        <v>0</v>
      </c>
      <c r="Y191" s="3">
        <v>0</v>
      </c>
      <c r="Z191" s="3">
        <v>0</v>
      </c>
      <c r="AA191" s="3">
        <v>0</v>
      </c>
      <c r="AB191" s="3">
        <v>0</v>
      </c>
      <c r="AD191" t="s">
        <v>58</v>
      </c>
      <c r="AE191" s="1">
        <v>42010</v>
      </c>
      <c r="AG191" s="1">
        <v>42026</v>
      </c>
      <c r="AH191" s="1">
        <v>42598</v>
      </c>
    </row>
    <row r="192" spans="1:34" x14ac:dyDescent="0.3">
      <c r="A192">
        <v>178324</v>
      </c>
      <c r="B192" t="s">
        <v>184</v>
      </c>
      <c r="C192" t="s">
        <v>26</v>
      </c>
      <c r="D192">
        <v>1</v>
      </c>
      <c r="E192" t="s">
        <v>663</v>
      </c>
      <c r="F192" t="s">
        <v>636</v>
      </c>
      <c r="G192">
        <v>10056</v>
      </c>
      <c r="H192" t="s">
        <v>240</v>
      </c>
      <c r="I192">
        <v>54740</v>
      </c>
      <c r="J192">
        <v>146276</v>
      </c>
      <c r="K192" t="s">
        <v>30</v>
      </c>
      <c r="L192" t="s">
        <v>186</v>
      </c>
      <c r="M192" t="s">
        <v>664</v>
      </c>
      <c r="N192" t="s">
        <v>6664</v>
      </c>
      <c r="O192" t="s">
        <v>639</v>
      </c>
      <c r="P192" t="s">
        <v>35</v>
      </c>
      <c r="Q192" t="s">
        <v>7082</v>
      </c>
      <c r="R192" t="s">
        <v>665</v>
      </c>
      <c r="S192" t="s">
        <v>35</v>
      </c>
      <c r="T192" t="str">
        <f t="shared" si="6"/>
        <v xml:space="preserve">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92">
        <f t="shared" si="7"/>
        <v>0</v>
      </c>
      <c r="V192" s="3">
        <v>0</v>
      </c>
      <c r="W192" s="3">
        <f t="shared" si="8"/>
        <v>0</v>
      </c>
      <c r="X192" s="3">
        <v>0</v>
      </c>
      <c r="Y192" s="3">
        <v>0</v>
      </c>
      <c r="Z192" s="3">
        <v>0</v>
      </c>
      <c r="AA192" s="3">
        <v>0</v>
      </c>
      <c r="AB192" s="3">
        <v>0</v>
      </c>
      <c r="AD192" t="s">
        <v>58</v>
      </c>
      <c r="AE192" s="1">
        <v>42010</v>
      </c>
      <c r="AG192" s="1">
        <v>42026</v>
      </c>
      <c r="AH192" s="1">
        <v>42598</v>
      </c>
    </row>
    <row r="193" spans="1:34" x14ac:dyDescent="0.3">
      <c r="A193">
        <v>186461</v>
      </c>
      <c r="B193" t="s">
        <v>666</v>
      </c>
      <c r="C193" t="s">
        <v>26</v>
      </c>
      <c r="D193">
        <v>1</v>
      </c>
      <c r="E193" t="s">
        <v>667</v>
      </c>
      <c r="F193" t="s">
        <v>652</v>
      </c>
      <c r="G193">
        <v>12627</v>
      </c>
      <c r="H193">
        <v>0</v>
      </c>
      <c r="I193">
        <v>59536</v>
      </c>
      <c r="J193">
        <v>88649</v>
      </c>
      <c r="K193" t="s">
        <v>30</v>
      </c>
      <c r="L193" t="s">
        <v>668</v>
      </c>
      <c r="M193" t="s">
        <v>669</v>
      </c>
      <c r="N193" t="s">
        <v>7165</v>
      </c>
      <c r="O193" t="s">
        <v>7163</v>
      </c>
      <c r="P193" t="s">
        <v>670</v>
      </c>
      <c r="Q193" t="s">
        <v>35</v>
      </c>
      <c r="R193" t="s">
        <v>261</v>
      </c>
      <c r="S193" t="s">
        <v>35</v>
      </c>
      <c r="T193" t="str">
        <f t="shared" si="6"/>
        <v xml:space="preserve">Strong computer skills. Excellent written and verbal communication skills.  ONLY PERMANENT ASSOCIATE STAFF ANALYSTS MAY APPLY TO THIS POSTING.  </v>
      </c>
      <c r="U193">
        <f t="shared" si="7"/>
        <v>0</v>
      </c>
      <c r="V193" s="3">
        <v>0</v>
      </c>
      <c r="W193" s="3">
        <f t="shared" si="8"/>
        <v>0</v>
      </c>
      <c r="X193" s="3">
        <v>0</v>
      </c>
      <c r="Y193" s="3">
        <v>0</v>
      </c>
      <c r="Z193" s="3">
        <v>0</v>
      </c>
      <c r="AA193" s="3">
        <v>0</v>
      </c>
      <c r="AB193" s="3">
        <v>0</v>
      </c>
      <c r="AD193" t="s">
        <v>38</v>
      </c>
      <c r="AE193" s="1">
        <v>42534</v>
      </c>
      <c r="AG193" s="1">
        <v>42534</v>
      </c>
      <c r="AH193" s="1">
        <v>42598</v>
      </c>
    </row>
    <row r="194" spans="1:34" x14ac:dyDescent="0.3">
      <c r="A194">
        <v>186605</v>
      </c>
      <c r="B194" t="s">
        <v>39</v>
      </c>
      <c r="C194" t="s">
        <v>26</v>
      </c>
      <c r="D194">
        <v>1</v>
      </c>
      <c r="E194" t="s">
        <v>671</v>
      </c>
      <c r="F194" t="s">
        <v>42</v>
      </c>
      <c r="G194">
        <v>21744</v>
      </c>
      <c r="H194">
        <v>3</v>
      </c>
      <c r="I194">
        <v>74478</v>
      </c>
      <c r="J194">
        <v>97875</v>
      </c>
      <c r="K194" t="s">
        <v>30</v>
      </c>
      <c r="L194" t="s">
        <v>78</v>
      </c>
      <c r="M194" t="s">
        <v>672</v>
      </c>
      <c r="N194" t="s">
        <v>7166</v>
      </c>
      <c r="O194" t="s">
        <v>46</v>
      </c>
      <c r="P194" t="s">
        <v>7167</v>
      </c>
      <c r="Q194" t="s">
        <v>35</v>
      </c>
      <c r="R194" t="s">
        <v>673</v>
      </c>
      <c r="S194" t="s">
        <v>35</v>
      </c>
      <c r="T194" t="str">
        <f t="shared" si="6"/>
        <v xml:space="preserve">Master‚„s or doctoral level degree in public health or related field is required.  Excellent analytic skills, including expertise in SAS, Excel, Access, and PowerPoint.  Experience in managing, cleaning and analyzing large surveillance and/or research datasets.   Understanding of complex surveillance and epidemiologic monitoring systems; familiarity with NYC surveillance system and/or similar system of other large jurisdiction.  Detail-oriented, conscientious, responsive.  Excellent supervisory and interpersonal skills.  Experience with providing epidemiologic data to non-scientists a plus. Strong written and verbal communication skills.  Ability to handle multiple and diverse priorities.  </v>
      </c>
      <c r="U194">
        <f t="shared" si="7"/>
        <v>0</v>
      </c>
      <c r="V194" s="3">
        <v>1</v>
      </c>
      <c r="W194" s="3">
        <f t="shared" si="8"/>
        <v>0</v>
      </c>
      <c r="X194" s="3">
        <v>0</v>
      </c>
      <c r="Y194" s="3">
        <v>0</v>
      </c>
      <c r="Z194" s="3">
        <v>0</v>
      </c>
      <c r="AA194" s="3">
        <v>0</v>
      </c>
      <c r="AB194" s="3">
        <v>0</v>
      </c>
      <c r="AD194" t="s">
        <v>38</v>
      </c>
      <c r="AE194" s="1">
        <v>42074</v>
      </c>
      <c r="AG194" s="1">
        <v>42341</v>
      </c>
      <c r="AH194" s="1">
        <v>42598</v>
      </c>
    </row>
    <row r="195" spans="1:34" x14ac:dyDescent="0.3">
      <c r="A195">
        <v>186605</v>
      </c>
      <c r="B195" t="s">
        <v>39</v>
      </c>
      <c r="C195" t="s">
        <v>40</v>
      </c>
      <c r="D195">
        <v>1</v>
      </c>
      <c r="E195" t="s">
        <v>671</v>
      </c>
      <c r="F195" t="s">
        <v>42</v>
      </c>
      <c r="G195">
        <v>21744</v>
      </c>
      <c r="H195">
        <v>3</v>
      </c>
      <c r="I195">
        <v>74478</v>
      </c>
      <c r="J195">
        <v>97875</v>
      </c>
      <c r="K195" t="s">
        <v>30</v>
      </c>
      <c r="L195" t="s">
        <v>78</v>
      </c>
      <c r="M195" t="s">
        <v>672</v>
      </c>
      <c r="N195" t="s">
        <v>7166</v>
      </c>
      <c r="O195" t="s">
        <v>46</v>
      </c>
      <c r="P195" t="s">
        <v>7167</v>
      </c>
      <c r="Q195" t="s">
        <v>35</v>
      </c>
      <c r="R195" t="s">
        <v>673</v>
      </c>
      <c r="S195" t="s">
        <v>35</v>
      </c>
      <c r="T195" t="str">
        <f t="shared" ref="T195:T258" si="9">P195&amp;" "&amp;Q195</f>
        <v xml:space="preserve">Master‚„s or doctoral level degree in public health or related field is required.  Excellent analytic skills, including expertise in SAS, Excel, Access, and PowerPoint.  Experience in managing, cleaning and analyzing large surveillance and/or research datasets.   Understanding of complex surveillance and epidemiologic monitoring systems; familiarity with NYC surveillance system and/or similar system of other large jurisdiction.  Detail-oriented, conscientious, responsive.  Excellent supervisory and interpersonal skills.  Experience with providing epidemiologic data to non-scientists a plus. Strong written and verbal communication skills.  Ability to handle multiple and diverse priorities.  </v>
      </c>
      <c r="U195">
        <f t="shared" ref="U195:U258" si="10">D195*W195</f>
        <v>0</v>
      </c>
      <c r="V195" s="3">
        <v>1</v>
      </c>
      <c r="W195" s="3">
        <f t="shared" ref="W195:W258" si="11">IF(OR(ISNUMBER(SEARCH("data analytics",$T195)), ISNUMBER(SEARCH("data analysis",$T195)), ISNUMBER(SEARCH("analyze data", $T195)),ISNUMBER(SEARCH("business intelligence", $T195)),ISNUMBER(SEARCH("business analysis",$T195))),1,0)</f>
        <v>0</v>
      </c>
      <c r="X195" s="3">
        <v>0</v>
      </c>
      <c r="Y195" s="3">
        <v>0</v>
      </c>
      <c r="Z195" s="3">
        <v>0</v>
      </c>
      <c r="AA195" s="3">
        <v>0</v>
      </c>
      <c r="AB195" s="3">
        <v>0</v>
      </c>
      <c r="AD195" t="s">
        <v>38</v>
      </c>
      <c r="AE195" s="1">
        <v>42074</v>
      </c>
      <c r="AG195" s="1">
        <v>42341</v>
      </c>
      <c r="AH195" s="1">
        <v>42598</v>
      </c>
    </row>
    <row r="196" spans="1:34" x14ac:dyDescent="0.3">
      <c r="A196">
        <v>186842</v>
      </c>
      <c r="B196" t="s">
        <v>39</v>
      </c>
      <c r="C196" t="s">
        <v>26</v>
      </c>
      <c r="D196">
        <v>1</v>
      </c>
      <c r="E196" t="s">
        <v>674</v>
      </c>
      <c r="F196" t="s">
        <v>675</v>
      </c>
      <c r="G196">
        <v>10069</v>
      </c>
      <c r="H196" t="s">
        <v>52</v>
      </c>
      <c r="I196">
        <v>90000</v>
      </c>
      <c r="J196">
        <v>115000</v>
      </c>
      <c r="K196" t="s">
        <v>30</v>
      </c>
      <c r="L196" t="s">
        <v>71</v>
      </c>
      <c r="M196" t="s">
        <v>282</v>
      </c>
      <c r="N196" t="s">
        <v>6665</v>
      </c>
      <c r="O196" t="s">
        <v>676</v>
      </c>
      <c r="P196" t="s">
        <v>677</v>
      </c>
      <c r="Q196" t="s">
        <v>482</v>
      </c>
      <c r="R196" t="s">
        <v>76</v>
      </c>
      <c r="S196" t="s">
        <v>35</v>
      </c>
      <c r="T196" t="str">
        <f t="shared" si="9"/>
        <v>The successful candidate should possess the following: Outstanding analytical skills, paired with a thorough understanding of working with big data and the required technologies/methodologies/statistics to translate data; ability to navigate city government and communicate effectively with administrative and technical counterparts; ability to thrive in a fast-paced environment and help team members manage multiple projects simultaneously; expertise in databases, analytics and statistical packages; excellent written and verbal communication and presentation skills. SPECIAL NOTE  1. Selected candidates will be required to provide a DNA sample by swabbing.</v>
      </c>
      <c r="U196">
        <f t="shared" si="10"/>
        <v>0</v>
      </c>
      <c r="V196" s="3">
        <v>0</v>
      </c>
      <c r="W196" s="3">
        <f t="shared" si="11"/>
        <v>0</v>
      </c>
      <c r="X196" s="3">
        <v>0</v>
      </c>
      <c r="Y196" s="3">
        <v>0</v>
      </c>
      <c r="Z196" s="3">
        <v>0</v>
      </c>
      <c r="AA196" s="3">
        <v>0</v>
      </c>
      <c r="AB196" s="3">
        <v>0</v>
      </c>
      <c r="AD196" t="s">
        <v>38</v>
      </c>
      <c r="AE196" s="1">
        <v>42075</v>
      </c>
      <c r="AG196" s="1">
        <v>42075</v>
      </c>
      <c r="AH196" s="1">
        <v>42598</v>
      </c>
    </row>
    <row r="197" spans="1:34" x14ac:dyDescent="0.3">
      <c r="A197">
        <v>178331</v>
      </c>
      <c r="B197" t="s">
        <v>184</v>
      </c>
      <c r="C197" t="s">
        <v>40</v>
      </c>
      <c r="D197">
        <v>1</v>
      </c>
      <c r="E197" t="s">
        <v>678</v>
      </c>
      <c r="F197" t="s">
        <v>91</v>
      </c>
      <c r="G197" t="s">
        <v>405</v>
      </c>
      <c r="H197">
        <v>0</v>
      </c>
      <c r="I197">
        <v>56937</v>
      </c>
      <c r="J197">
        <v>88649</v>
      </c>
      <c r="K197" t="s">
        <v>30</v>
      </c>
      <c r="L197" t="s">
        <v>186</v>
      </c>
      <c r="M197" t="s">
        <v>603</v>
      </c>
      <c r="N197" t="s">
        <v>7168</v>
      </c>
      <c r="O197" t="s">
        <v>409</v>
      </c>
      <c r="P197" t="s">
        <v>679</v>
      </c>
      <c r="Q197" t="s">
        <v>7082</v>
      </c>
      <c r="R197" t="s">
        <v>640</v>
      </c>
      <c r="S197" t="s">
        <v>35</v>
      </c>
      <c r="T197" t="str">
        <f t="shared" si="9"/>
        <v>Candidate should have excellent analytic and quantitative skills, the ability to work with management, expertise in City budget systems, and be computer literate.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97">
        <f t="shared" si="10"/>
        <v>0</v>
      </c>
      <c r="V197" s="3">
        <v>0</v>
      </c>
      <c r="W197" s="3">
        <f t="shared" si="11"/>
        <v>0</v>
      </c>
      <c r="X197" s="3">
        <v>0</v>
      </c>
      <c r="Y197" s="3">
        <v>0</v>
      </c>
      <c r="Z197" s="3">
        <v>0</v>
      </c>
      <c r="AA197" s="3">
        <v>0</v>
      </c>
      <c r="AB197" s="3">
        <v>0</v>
      </c>
      <c r="AD197" t="s">
        <v>38</v>
      </c>
      <c r="AE197" s="1">
        <v>42010</v>
      </c>
      <c r="AG197" s="1">
        <v>42026</v>
      </c>
      <c r="AH197" s="1">
        <v>42598</v>
      </c>
    </row>
    <row r="198" spans="1:34" x14ac:dyDescent="0.3">
      <c r="A198">
        <v>178331</v>
      </c>
      <c r="B198" t="s">
        <v>184</v>
      </c>
      <c r="C198" t="s">
        <v>26</v>
      </c>
      <c r="D198">
        <v>1</v>
      </c>
      <c r="E198" t="s">
        <v>678</v>
      </c>
      <c r="F198" t="s">
        <v>91</v>
      </c>
      <c r="G198" t="s">
        <v>405</v>
      </c>
      <c r="H198">
        <v>0</v>
      </c>
      <c r="I198">
        <v>56937</v>
      </c>
      <c r="J198">
        <v>88649</v>
      </c>
      <c r="K198" t="s">
        <v>30</v>
      </c>
      <c r="L198" t="s">
        <v>186</v>
      </c>
      <c r="M198" t="s">
        <v>603</v>
      </c>
      <c r="N198" t="s">
        <v>7168</v>
      </c>
      <c r="O198" t="s">
        <v>409</v>
      </c>
      <c r="P198" t="s">
        <v>679</v>
      </c>
      <c r="Q198" t="s">
        <v>7082</v>
      </c>
      <c r="R198" t="s">
        <v>640</v>
      </c>
      <c r="S198" t="s">
        <v>35</v>
      </c>
      <c r="T198" t="str">
        <f t="shared" si="9"/>
        <v>Candidate should have excellent analytic and quantitative skills, the ability to work with management, expertise in City budget systems, and be computer literate.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98">
        <f t="shared" si="10"/>
        <v>0</v>
      </c>
      <c r="V198" s="3">
        <v>0</v>
      </c>
      <c r="W198" s="3">
        <f t="shared" si="11"/>
        <v>0</v>
      </c>
      <c r="X198" s="3">
        <v>0</v>
      </c>
      <c r="Y198" s="3">
        <v>0</v>
      </c>
      <c r="Z198" s="3">
        <v>0</v>
      </c>
      <c r="AA198" s="3">
        <v>0</v>
      </c>
      <c r="AB198" s="3">
        <v>0</v>
      </c>
      <c r="AD198" t="s">
        <v>38</v>
      </c>
      <c r="AE198" s="1">
        <v>42010</v>
      </c>
      <c r="AG198" s="1">
        <v>42026</v>
      </c>
      <c r="AH198" s="1">
        <v>42598</v>
      </c>
    </row>
    <row r="199" spans="1:34" x14ac:dyDescent="0.3">
      <c r="A199">
        <v>178472</v>
      </c>
      <c r="B199" t="s">
        <v>49</v>
      </c>
      <c r="C199" t="s">
        <v>40</v>
      </c>
      <c r="D199">
        <v>2</v>
      </c>
      <c r="E199" t="s">
        <v>680</v>
      </c>
      <c r="F199" t="s">
        <v>269</v>
      </c>
      <c r="G199">
        <v>10209</v>
      </c>
      <c r="H199">
        <v>2</v>
      </c>
      <c r="I199">
        <v>14</v>
      </c>
      <c r="J199">
        <v>17</v>
      </c>
      <c r="K199" t="s">
        <v>141</v>
      </c>
      <c r="L199" t="s">
        <v>546</v>
      </c>
      <c r="M199" t="s">
        <v>681</v>
      </c>
      <c r="N199" t="s">
        <v>7169</v>
      </c>
      <c r="O199" t="s">
        <v>272</v>
      </c>
      <c r="P199" t="s">
        <v>682</v>
      </c>
      <c r="Q199" t="s">
        <v>655</v>
      </c>
      <c r="R199" t="s">
        <v>683</v>
      </c>
      <c r="S199" t="s">
        <v>684</v>
      </c>
      <c r="T199" t="str">
        <f t="shared" si="9"/>
        <v>Prefer candidates with:    Working knowledge of MS Windows XP, Windows 7, MS Office 2003/2007/2010, Internet Explorer, Google Chrome. In compliance with Federal law, all persons hired will be required to verify identity and eligibility to work in the United States and to complete the required employment eligibility verification document form upon hire.</v>
      </c>
      <c r="U199">
        <f t="shared" si="10"/>
        <v>0</v>
      </c>
      <c r="V199" s="3">
        <v>0</v>
      </c>
      <c r="W199" s="3">
        <f t="shared" si="11"/>
        <v>0</v>
      </c>
      <c r="X199" s="3">
        <v>0</v>
      </c>
      <c r="Y199" s="3">
        <v>0</v>
      </c>
      <c r="Z199" s="3">
        <v>0</v>
      </c>
      <c r="AA199" s="3">
        <v>0</v>
      </c>
      <c r="AB199" s="3">
        <v>0</v>
      </c>
      <c r="AD199" t="s">
        <v>38</v>
      </c>
      <c r="AE199" s="1">
        <v>41990</v>
      </c>
      <c r="AG199" s="1">
        <v>41990</v>
      </c>
      <c r="AH199" s="1">
        <v>42598</v>
      </c>
    </row>
    <row r="200" spans="1:34" x14ac:dyDescent="0.3">
      <c r="A200">
        <v>186842</v>
      </c>
      <c r="B200" t="s">
        <v>39</v>
      </c>
      <c r="C200" t="s">
        <v>40</v>
      </c>
      <c r="D200">
        <v>1</v>
      </c>
      <c r="E200" t="s">
        <v>674</v>
      </c>
      <c r="F200" t="s">
        <v>675</v>
      </c>
      <c r="G200">
        <v>10069</v>
      </c>
      <c r="H200" t="s">
        <v>52</v>
      </c>
      <c r="I200">
        <v>90000</v>
      </c>
      <c r="J200">
        <v>115000</v>
      </c>
      <c r="K200" t="s">
        <v>30</v>
      </c>
      <c r="L200" t="s">
        <v>71</v>
      </c>
      <c r="M200" t="s">
        <v>282</v>
      </c>
      <c r="N200" t="s">
        <v>6665</v>
      </c>
      <c r="O200" t="s">
        <v>676</v>
      </c>
      <c r="P200" t="s">
        <v>677</v>
      </c>
      <c r="Q200" t="s">
        <v>482</v>
      </c>
      <c r="R200" t="s">
        <v>76</v>
      </c>
      <c r="S200" t="s">
        <v>35</v>
      </c>
      <c r="T200" t="str">
        <f t="shared" si="9"/>
        <v>The successful candidate should possess the following: Outstanding analytical skills, paired with a thorough understanding of working with big data and the required technologies/methodologies/statistics to translate data; ability to navigate city government and communicate effectively with administrative and technical counterparts; ability to thrive in a fast-paced environment and help team members manage multiple projects simultaneously; expertise in databases, analytics and statistical packages; excellent written and verbal communication and presentation skills. SPECIAL NOTE  1. Selected candidates will be required to provide a DNA sample by swabbing.</v>
      </c>
      <c r="U200">
        <f t="shared" si="10"/>
        <v>0</v>
      </c>
      <c r="V200" s="3">
        <v>0</v>
      </c>
      <c r="W200" s="3">
        <f t="shared" si="11"/>
        <v>0</v>
      </c>
      <c r="X200" s="3">
        <v>0</v>
      </c>
      <c r="Y200" s="3">
        <v>0</v>
      </c>
      <c r="Z200" s="3">
        <v>0</v>
      </c>
      <c r="AA200" s="3">
        <v>0</v>
      </c>
      <c r="AB200" s="3">
        <v>0</v>
      </c>
      <c r="AD200" t="s">
        <v>38</v>
      </c>
      <c r="AE200" s="1">
        <v>42075</v>
      </c>
      <c r="AG200" s="1">
        <v>42075</v>
      </c>
      <c r="AH200" s="1">
        <v>42598</v>
      </c>
    </row>
    <row r="201" spans="1:34" x14ac:dyDescent="0.3">
      <c r="A201">
        <v>186856</v>
      </c>
      <c r="B201" t="s">
        <v>184</v>
      </c>
      <c r="C201" t="s">
        <v>26</v>
      </c>
      <c r="D201">
        <v>1</v>
      </c>
      <c r="E201" t="s">
        <v>646</v>
      </c>
      <c r="F201" t="s">
        <v>647</v>
      </c>
      <c r="G201">
        <v>95600</v>
      </c>
      <c r="H201" t="s">
        <v>52</v>
      </c>
      <c r="I201">
        <v>51757</v>
      </c>
      <c r="J201">
        <v>142430</v>
      </c>
      <c r="K201" t="s">
        <v>30</v>
      </c>
      <c r="L201" t="s">
        <v>648</v>
      </c>
      <c r="M201" t="s">
        <v>649</v>
      </c>
      <c r="N201" t="s">
        <v>7170</v>
      </c>
      <c r="O201" t="s">
        <v>650</v>
      </c>
      <c r="P201" t="s">
        <v>7171</v>
      </c>
      <c r="Q201" t="s">
        <v>7172</v>
      </c>
      <c r="R201" t="s">
        <v>665</v>
      </c>
      <c r="S201" t="s">
        <v>35</v>
      </c>
      <c r="T201" t="str">
        <f t="shared" si="9"/>
        <v>The preferred candidate should possess the following: a record of proven managerial or supervisory accomplishments in child protection or a closely 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01">
        <f t="shared" si="10"/>
        <v>0</v>
      </c>
      <c r="V201" s="3">
        <v>0</v>
      </c>
      <c r="W201" s="3">
        <f t="shared" si="11"/>
        <v>0</v>
      </c>
      <c r="X201" s="3">
        <v>0</v>
      </c>
      <c r="Y201" s="3">
        <v>0</v>
      </c>
      <c r="Z201" s="3">
        <v>0</v>
      </c>
      <c r="AA201" s="3">
        <v>0</v>
      </c>
      <c r="AB201" s="3">
        <v>0</v>
      </c>
      <c r="AD201" t="s">
        <v>58</v>
      </c>
      <c r="AE201" s="1">
        <v>42325</v>
      </c>
      <c r="AG201" s="1">
        <v>42572</v>
      </c>
      <c r="AH201" s="1">
        <v>42598</v>
      </c>
    </row>
    <row r="202" spans="1:34" x14ac:dyDescent="0.3">
      <c r="A202">
        <v>187049</v>
      </c>
      <c r="B202" t="s">
        <v>89</v>
      </c>
      <c r="C202" t="s">
        <v>26</v>
      </c>
      <c r="D202">
        <v>3</v>
      </c>
      <c r="E202" t="s">
        <v>685</v>
      </c>
      <c r="F202" t="s">
        <v>685</v>
      </c>
      <c r="G202">
        <v>91650</v>
      </c>
      <c r="H202">
        <v>0</v>
      </c>
      <c r="I202">
        <v>65459</v>
      </c>
      <c r="J202">
        <v>65459</v>
      </c>
      <c r="K202" t="s">
        <v>30</v>
      </c>
      <c r="L202" t="s">
        <v>314</v>
      </c>
      <c r="M202" t="s">
        <v>686</v>
      </c>
      <c r="N202" t="s">
        <v>7173</v>
      </c>
      <c r="O202" t="s">
        <v>687</v>
      </c>
      <c r="P202" t="s">
        <v>688</v>
      </c>
      <c r="Q202" t="s">
        <v>689</v>
      </c>
      <c r="R202" t="s">
        <v>99</v>
      </c>
      <c r="S202" t="s">
        <v>35</v>
      </c>
      <c r="T202" t="str">
        <f t="shared" si="9"/>
        <v>1.	Broad based knowledge and experience working with multiple types of burners, boilers, hot water generators, vacuum pumps and various other heating equipment components.  2.	Hands-on experience in the maintenance and repair of various heating equipment.  3.	Excellent trouble-shooting ability and mechanical aptitude.  4.	Ability to work independently and in a team environment. NYCHA employees applying for promotional, title or level change opportunities must have served a period of one year in their current title and level (if applicable)</v>
      </c>
      <c r="U202">
        <f t="shared" si="10"/>
        <v>0</v>
      </c>
      <c r="V202" s="3">
        <v>0</v>
      </c>
      <c r="W202" s="3">
        <f t="shared" si="11"/>
        <v>0</v>
      </c>
      <c r="X202" s="3">
        <v>0</v>
      </c>
      <c r="Y202" s="3">
        <v>0</v>
      </c>
      <c r="Z202" s="3">
        <v>0</v>
      </c>
      <c r="AA202" s="3">
        <v>0</v>
      </c>
      <c r="AB202" s="3">
        <v>0</v>
      </c>
      <c r="AD202" t="s">
        <v>100</v>
      </c>
      <c r="AE202" s="1">
        <v>42109</v>
      </c>
      <c r="AG202" s="1">
        <v>42346</v>
      </c>
      <c r="AH202" s="1">
        <v>42598</v>
      </c>
    </row>
    <row r="203" spans="1:34" x14ac:dyDescent="0.3">
      <c r="A203">
        <v>187049</v>
      </c>
      <c r="B203" t="s">
        <v>89</v>
      </c>
      <c r="C203" t="s">
        <v>40</v>
      </c>
      <c r="D203">
        <v>3</v>
      </c>
      <c r="E203" t="s">
        <v>685</v>
      </c>
      <c r="F203" t="s">
        <v>685</v>
      </c>
      <c r="G203">
        <v>91650</v>
      </c>
      <c r="H203">
        <v>0</v>
      </c>
      <c r="I203">
        <v>65459</v>
      </c>
      <c r="J203">
        <v>65459</v>
      </c>
      <c r="K203" t="s">
        <v>30</v>
      </c>
      <c r="L203" t="s">
        <v>314</v>
      </c>
      <c r="M203" t="s">
        <v>686</v>
      </c>
      <c r="N203" t="s">
        <v>7173</v>
      </c>
      <c r="O203" t="s">
        <v>687</v>
      </c>
      <c r="P203" t="s">
        <v>688</v>
      </c>
      <c r="Q203" t="s">
        <v>689</v>
      </c>
      <c r="R203" t="s">
        <v>99</v>
      </c>
      <c r="S203" t="s">
        <v>35</v>
      </c>
      <c r="T203" t="str">
        <f t="shared" si="9"/>
        <v>1.	Broad based knowledge and experience working with multiple types of burners, boilers, hot water generators, vacuum pumps and various other heating equipment components.  2.	Hands-on experience in the maintenance and repair of various heating equipment.  3.	Excellent trouble-shooting ability and mechanical aptitude.  4.	Ability to work independently and in a team environment. NYCHA employees applying for promotional, title or level change opportunities must have served a period of one year in their current title and level (if applicable)</v>
      </c>
      <c r="U203">
        <f t="shared" si="10"/>
        <v>0</v>
      </c>
      <c r="V203" s="3">
        <v>0</v>
      </c>
      <c r="W203" s="3">
        <f t="shared" si="11"/>
        <v>0</v>
      </c>
      <c r="X203" s="3">
        <v>0</v>
      </c>
      <c r="Y203" s="3">
        <v>0</v>
      </c>
      <c r="Z203" s="3">
        <v>0</v>
      </c>
      <c r="AA203" s="3">
        <v>0</v>
      </c>
      <c r="AB203" s="3">
        <v>0</v>
      </c>
      <c r="AD203" t="s">
        <v>100</v>
      </c>
      <c r="AE203" s="1">
        <v>42109</v>
      </c>
      <c r="AG203" s="1">
        <v>42346</v>
      </c>
      <c r="AH203" s="1">
        <v>42598</v>
      </c>
    </row>
    <row r="204" spans="1:34" x14ac:dyDescent="0.3">
      <c r="A204">
        <v>187143</v>
      </c>
      <c r="B204" t="s">
        <v>210</v>
      </c>
      <c r="C204" t="s">
        <v>40</v>
      </c>
      <c r="D204">
        <v>1</v>
      </c>
      <c r="E204" t="s">
        <v>690</v>
      </c>
      <c r="F204" t="s">
        <v>691</v>
      </c>
      <c r="G204">
        <v>10033</v>
      </c>
      <c r="H204" t="s">
        <v>52</v>
      </c>
      <c r="I204">
        <v>51757</v>
      </c>
      <c r="J204">
        <v>142430</v>
      </c>
      <c r="K204" t="s">
        <v>30</v>
      </c>
      <c r="L204" t="s">
        <v>213</v>
      </c>
      <c r="M204" t="s">
        <v>692</v>
      </c>
      <c r="N204" t="s">
        <v>7174</v>
      </c>
      <c r="O204" t="s">
        <v>693</v>
      </c>
      <c r="P204" t="s">
        <v>694</v>
      </c>
      <c r="Q204" t="s">
        <v>35</v>
      </c>
      <c r="R204" t="s">
        <v>695</v>
      </c>
      <c r="S204" t="s">
        <v>35</v>
      </c>
      <c r="T204" t="str">
        <f t="shared" si="9"/>
        <v xml:space="preserve">Outstanding communication and writing skills    Excellent judgement   Experience working with the press   Outstanding attention to detail and the ability to juggle priorities and bring closure to work  under tight deadlines    Ability to exhibit professional demeanor in fast paced and high-pressure work environment   Ability to prioritize and manage a wide array of projects to completion   Reliable, conscientious and always a team player  Positive, can-do attitude, sense of humor, and willingness to go the extra mile  Prior government experience a plus  </v>
      </c>
      <c r="U204">
        <f t="shared" si="10"/>
        <v>0</v>
      </c>
      <c r="V204" s="3">
        <v>0</v>
      </c>
      <c r="W204" s="3">
        <f t="shared" si="11"/>
        <v>0</v>
      </c>
      <c r="X204" s="3">
        <v>0</v>
      </c>
      <c r="Y204" s="3">
        <v>0</v>
      </c>
      <c r="Z204" s="3">
        <v>0</v>
      </c>
      <c r="AA204" s="3">
        <v>0</v>
      </c>
      <c r="AB204" s="3">
        <v>0</v>
      </c>
      <c r="AD204" t="s">
        <v>38</v>
      </c>
      <c r="AE204" s="1">
        <v>42080</v>
      </c>
      <c r="AG204" s="1">
        <v>42478</v>
      </c>
      <c r="AH204" s="1">
        <v>42598</v>
      </c>
    </row>
    <row r="205" spans="1:34" x14ac:dyDescent="0.3">
      <c r="A205">
        <v>178472</v>
      </c>
      <c r="B205" t="s">
        <v>49</v>
      </c>
      <c r="C205" t="s">
        <v>26</v>
      </c>
      <c r="D205">
        <v>2</v>
      </c>
      <c r="E205" t="s">
        <v>680</v>
      </c>
      <c r="F205" t="s">
        <v>269</v>
      </c>
      <c r="G205">
        <v>10209</v>
      </c>
      <c r="H205">
        <v>2</v>
      </c>
      <c r="I205">
        <v>14</v>
      </c>
      <c r="J205">
        <v>17</v>
      </c>
      <c r="K205" t="s">
        <v>141</v>
      </c>
      <c r="L205" t="s">
        <v>546</v>
      </c>
      <c r="M205" t="s">
        <v>681</v>
      </c>
      <c r="N205" t="s">
        <v>7169</v>
      </c>
      <c r="O205" t="s">
        <v>272</v>
      </c>
      <c r="P205" t="s">
        <v>682</v>
      </c>
      <c r="Q205" t="s">
        <v>655</v>
      </c>
      <c r="R205" t="s">
        <v>683</v>
      </c>
      <c r="S205" t="s">
        <v>684</v>
      </c>
      <c r="T205" t="str">
        <f t="shared" si="9"/>
        <v>Prefer candidates with:    Working knowledge of MS Windows XP, Windows 7, MS Office 2003/2007/2010, Internet Explorer, Google Chrome. In compliance with Federal law, all persons hired will be required to verify identity and eligibility to work in the United States and to complete the required employment eligibility verification document form upon hire.</v>
      </c>
      <c r="U205">
        <f t="shared" si="10"/>
        <v>0</v>
      </c>
      <c r="V205" s="3">
        <v>0</v>
      </c>
      <c r="W205" s="3">
        <f t="shared" si="11"/>
        <v>0</v>
      </c>
      <c r="X205" s="3">
        <v>0</v>
      </c>
      <c r="Y205" s="3">
        <v>0</v>
      </c>
      <c r="Z205" s="3">
        <v>0</v>
      </c>
      <c r="AA205" s="3">
        <v>0</v>
      </c>
      <c r="AB205" s="3">
        <v>0</v>
      </c>
      <c r="AD205" t="s">
        <v>38</v>
      </c>
      <c r="AE205" s="1">
        <v>41990</v>
      </c>
      <c r="AG205" s="1">
        <v>41990</v>
      </c>
      <c r="AH205" s="1">
        <v>42598</v>
      </c>
    </row>
    <row r="206" spans="1:34" x14ac:dyDescent="0.3">
      <c r="A206">
        <v>179141</v>
      </c>
      <c r="B206" t="s">
        <v>25</v>
      </c>
      <c r="C206" t="s">
        <v>26</v>
      </c>
      <c r="D206">
        <v>2</v>
      </c>
      <c r="E206" t="s">
        <v>696</v>
      </c>
      <c r="F206" t="s">
        <v>51</v>
      </c>
      <c r="G206">
        <v>10050</v>
      </c>
      <c r="H206" t="s">
        <v>52</v>
      </c>
      <c r="I206">
        <v>49492</v>
      </c>
      <c r="J206">
        <v>125000</v>
      </c>
      <c r="K206" t="s">
        <v>30</v>
      </c>
      <c r="L206" t="s">
        <v>224</v>
      </c>
      <c r="M206" t="s">
        <v>697</v>
      </c>
      <c r="N206" t="s">
        <v>7175</v>
      </c>
      <c r="O206" t="s">
        <v>54</v>
      </c>
      <c r="P206" t="s">
        <v>698</v>
      </c>
      <c r="Q206" t="s">
        <v>35</v>
      </c>
      <c r="R206" t="s">
        <v>699</v>
      </c>
      <c r="S206" t="s">
        <v>354</v>
      </c>
      <c r="T206" t="str">
        <f t="shared" si="9"/>
        <v xml:space="preserve">The successful candidate should possess the following: 5+ years of data and/or systems architecture and UX design, analytics, data management, business process transformation, IT, or related disciplines; demonstrated knowledge of IT solutions in various environments; experience with software development and usability principles and tools such as prototyping and wire-framing; knowledge of coding languages (e.g. Python, PHP, Ruby) strongly desired; extensive knowledge of application and database development tools; excellent client management skills; demonstrated experience working with technical and non-technical staff; strong written and verbal communication skills; excellent analytical and organizational skills; ability to interface with executive level management and to respond positively to changing needs; excellent problem solver, creative thinker and willingness to embrace new approaches and pioneer innovative solutions to intricate problems; demonstrated project management experience; A Bachelor s degree in IT, computer science or related field required. Graduate degree preferred.  </v>
      </c>
      <c r="U206">
        <f t="shared" si="10"/>
        <v>0</v>
      </c>
      <c r="V206" s="3">
        <v>0</v>
      </c>
      <c r="W206" s="3">
        <f t="shared" si="11"/>
        <v>0</v>
      </c>
      <c r="X206" s="3">
        <v>1</v>
      </c>
      <c r="Y206" s="3">
        <v>0</v>
      </c>
      <c r="Z206" s="3">
        <v>0</v>
      </c>
      <c r="AA206" s="3">
        <v>0</v>
      </c>
      <c r="AB206" s="3">
        <v>0</v>
      </c>
      <c r="AD206" t="s">
        <v>58</v>
      </c>
      <c r="AE206" s="1">
        <v>42003</v>
      </c>
      <c r="AG206" s="1">
        <v>42003</v>
      </c>
      <c r="AH206" s="1">
        <v>42598</v>
      </c>
    </row>
    <row r="207" spans="1:34" x14ac:dyDescent="0.3">
      <c r="A207">
        <v>179141</v>
      </c>
      <c r="B207" t="s">
        <v>25</v>
      </c>
      <c r="C207" t="s">
        <v>40</v>
      </c>
      <c r="D207">
        <v>2</v>
      </c>
      <c r="E207" t="s">
        <v>696</v>
      </c>
      <c r="F207" t="s">
        <v>51</v>
      </c>
      <c r="G207">
        <v>10050</v>
      </c>
      <c r="H207" t="s">
        <v>52</v>
      </c>
      <c r="I207">
        <v>49492</v>
      </c>
      <c r="J207">
        <v>125000</v>
      </c>
      <c r="K207" t="s">
        <v>30</v>
      </c>
      <c r="L207" t="s">
        <v>224</v>
      </c>
      <c r="M207" t="s">
        <v>697</v>
      </c>
      <c r="N207" t="s">
        <v>7175</v>
      </c>
      <c r="O207" t="s">
        <v>54</v>
      </c>
      <c r="P207" t="s">
        <v>698</v>
      </c>
      <c r="Q207" t="s">
        <v>35</v>
      </c>
      <c r="R207" t="s">
        <v>699</v>
      </c>
      <c r="S207" t="s">
        <v>354</v>
      </c>
      <c r="T207" t="str">
        <f t="shared" si="9"/>
        <v xml:space="preserve">The successful candidate should possess the following: 5+ years of data and/or systems architecture and UX design, analytics, data management, business process transformation, IT, or related disciplines; demonstrated knowledge of IT solutions in various environments; experience with software development and usability principles and tools such as prototyping and wire-framing; knowledge of coding languages (e.g. Python, PHP, Ruby) strongly desired; extensive knowledge of application and database development tools; excellent client management skills; demonstrated experience working with technical and non-technical staff; strong written and verbal communication skills; excellent analytical and organizational skills; ability to interface with executive level management and to respond positively to changing needs; excellent problem solver, creative thinker and willingness to embrace new approaches and pioneer innovative solutions to intricate problems; demonstrated project management experience; A Bachelor s degree in IT, computer science or related field required. Graduate degree preferred.  </v>
      </c>
      <c r="U207">
        <f t="shared" si="10"/>
        <v>0</v>
      </c>
      <c r="V207" s="3">
        <v>0</v>
      </c>
      <c r="W207" s="3">
        <f t="shared" si="11"/>
        <v>0</v>
      </c>
      <c r="X207" s="3">
        <v>1</v>
      </c>
      <c r="Y207" s="3">
        <v>0</v>
      </c>
      <c r="Z207" s="3">
        <v>0</v>
      </c>
      <c r="AA207" s="3">
        <v>0</v>
      </c>
      <c r="AB207" s="3">
        <v>0</v>
      </c>
      <c r="AD207" t="s">
        <v>58</v>
      </c>
      <c r="AE207" s="1">
        <v>42003</v>
      </c>
      <c r="AG207" s="1">
        <v>42003</v>
      </c>
      <c r="AH207" s="1">
        <v>42598</v>
      </c>
    </row>
    <row r="208" spans="1:34" x14ac:dyDescent="0.3">
      <c r="A208">
        <v>180149</v>
      </c>
      <c r="B208" t="s">
        <v>59</v>
      </c>
      <c r="C208" t="s">
        <v>40</v>
      </c>
      <c r="D208">
        <v>1</v>
      </c>
      <c r="E208" t="s">
        <v>700</v>
      </c>
      <c r="F208" t="s">
        <v>119</v>
      </c>
      <c r="G208">
        <v>22427</v>
      </c>
      <c r="H208">
        <v>3</v>
      </c>
      <c r="I208">
        <v>79457</v>
      </c>
      <c r="J208">
        <v>107720</v>
      </c>
      <c r="K208" t="s">
        <v>30</v>
      </c>
      <c r="L208" t="s">
        <v>62</v>
      </c>
      <c r="M208" t="s">
        <v>103</v>
      </c>
      <c r="N208" t="s">
        <v>701</v>
      </c>
      <c r="O208" t="s">
        <v>7073</v>
      </c>
      <c r="P208" t="s">
        <v>702</v>
      </c>
      <c r="Q208" t="s">
        <v>65</v>
      </c>
      <c r="R208" t="s">
        <v>703</v>
      </c>
      <c r="S208" t="s">
        <v>67</v>
      </c>
      <c r="T208" t="str">
        <f t="shared" si="9"/>
        <v>New York State Professional Engineering License is strongly preferred. The ideal candidate shall have 10-15 years of experience in design and review of stormwater management practices, site and facility inspections for stormwater, water quality and/or erosion control projects, preparation of stormwater pollution prevention plans and permit deliverables. He/she shall possess knowledge of applicable stormwater regulatory requirements and local guidelines. Experience with contract management, development of scopes, project scheduling and budget tracking is a must and having a PMP certification is strongly preferred. Familiarity with pollutants of concern commonly associated with municipal facilities and operations, stormwater best management practices (BMPs), green infrastructure and low-impact development are a plus. Appointments are subject to OMB approval. For additional information about DEP, visit www.nyc.gov/dep.</v>
      </c>
      <c r="U208">
        <f t="shared" si="10"/>
        <v>0</v>
      </c>
      <c r="V208" s="3">
        <v>0</v>
      </c>
      <c r="W208" s="3">
        <f t="shared" si="11"/>
        <v>0</v>
      </c>
      <c r="X208" s="3">
        <v>0</v>
      </c>
      <c r="Y208" s="3">
        <v>0</v>
      </c>
      <c r="Z208" s="3">
        <v>0</v>
      </c>
      <c r="AA208" s="3">
        <v>0</v>
      </c>
      <c r="AB208" s="3">
        <v>0</v>
      </c>
      <c r="AD208" t="s">
        <v>58</v>
      </c>
      <c r="AE208" s="1">
        <v>42016</v>
      </c>
      <c r="AG208" s="1">
        <v>42016</v>
      </c>
      <c r="AH208" s="1">
        <v>42598</v>
      </c>
    </row>
    <row r="209" spans="1:34" x14ac:dyDescent="0.3">
      <c r="A209">
        <v>187143</v>
      </c>
      <c r="B209" t="s">
        <v>210</v>
      </c>
      <c r="C209" t="s">
        <v>26</v>
      </c>
      <c r="D209">
        <v>1</v>
      </c>
      <c r="E209" t="s">
        <v>690</v>
      </c>
      <c r="F209" t="s">
        <v>691</v>
      </c>
      <c r="G209">
        <v>10033</v>
      </c>
      <c r="H209" t="s">
        <v>52</v>
      </c>
      <c r="I209">
        <v>51757</v>
      </c>
      <c r="J209">
        <v>142430</v>
      </c>
      <c r="K209" t="s">
        <v>30</v>
      </c>
      <c r="L209" t="s">
        <v>213</v>
      </c>
      <c r="M209" t="s">
        <v>692</v>
      </c>
      <c r="N209" t="s">
        <v>7174</v>
      </c>
      <c r="O209" t="s">
        <v>693</v>
      </c>
      <c r="P209" t="s">
        <v>694</v>
      </c>
      <c r="Q209" t="s">
        <v>35</v>
      </c>
      <c r="R209" t="s">
        <v>695</v>
      </c>
      <c r="S209" t="s">
        <v>35</v>
      </c>
      <c r="T209" t="str">
        <f t="shared" si="9"/>
        <v xml:space="preserve">Outstanding communication and writing skills    Excellent judgement   Experience working with the press   Outstanding attention to detail and the ability to juggle priorities and bring closure to work  under tight deadlines    Ability to exhibit professional demeanor in fast paced and high-pressure work environment   Ability to prioritize and manage a wide array of projects to completion   Reliable, conscientious and always a team player  Positive, can-do attitude, sense of humor, and willingness to go the extra mile  Prior government experience a plus  </v>
      </c>
      <c r="U209">
        <f t="shared" si="10"/>
        <v>0</v>
      </c>
      <c r="V209" s="3">
        <v>0</v>
      </c>
      <c r="W209" s="3">
        <f t="shared" si="11"/>
        <v>0</v>
      </c>
      <c r="X209" s="3">
        <v>0</v>
      </c>
      <c r="Y209" s="3">
        <v>0</v>
      </c>
      <c r="Z209" s="3">
        <v>0</v>
      </c>
      <c r="AA209" s="3">
        <v>0</v>
      </c>
      <c r="AB209" s="3">
        <v>0</v>
      </c>
      <c r="AD209" t="s">
        <v>38</v>
      </c>
      <c r="AE209" s="1">
        <v>42080</v>
      </c>
      <c r="AG209" s="1">
        <v>42478</v>
      </c>
      <c r="AH209" s="1">
        <v>42598</v>
      </c>
    </row>
    <row r="210" spans="1:34" x14ac:dyDescent="0.3">
      <c r="A210">
        <v>180964</v>
      </c>
      <c r="B210" t="s">
        <v>39</v>
      </c>
      <c r="C210" t="s">
        <v>40</v>
      </c>
      <c r="D210">
        <v>11</v>
      </c>
      <c r="E210" t="s">
        <v>704</v>
      </c>
      <c r="F210" t="s">
        <v>269</v>
      </c>
      <c r="G210">
        <v>10209</v>
      </c>
      <c r="H210">
        <v>1</v>
      </c>
      <c r="I210">
        <v>10</v>
      </c>
      <c r="J210">
        <v>14</v>
      </c>
      <c r="K210" t="s">
        <v>141</v>
      </c>
      <c r="L210" t="s">
        <v>78</v>
      </c>
      <c r="M210" t="s">
        <v>466</v>
      </c>
      <c r="N210" t="s">
        <v>7176</v>
      </c>
      <c r="O210" t="s">
        <v>272</v>
      </c>
      <c r="P210" t="s">
        <v>705</v>
      </c>
      <c r="Q210" t="s">
        <v>35</v>
      </c>
      <c r="R210" t="s">
        <v>706</v>
      </c>
      <c r="S210" t="s">
        <v>35</v>
      </c>
      <c r="T210" t="str">
        <f t="shared" si="9"/>
        <v xml:space="preserve">Computer literacy and the desire to learn additional public health skills and competencies. Coursework in biology, microbiology, anatomy, biostatistics and epidemiology.  </v>
      </c>
      <c r="U210">
        <f t="shared" si="10"/>
        <v>0</v>
      </c>
      <c r="V210" s="3">
        <v>0</v>
      </c>
      <c r="W210" s="3">
        <f t="shared" si="11"/>
        <v>0</v>
      </c>
      <c r="X210" s="3">
        <v>0</v>
      </c>
      <c r="Y210" s="3">
        <v>0</v>
      </c>
      <c r="Z210" s="3">
        <v>0</v>
      </c>
      <c r="AA210" s="3">
        <v>0</v>
      </c>
      <c r="AB210" s="3">
        <v>0</v>
      </c>
      <c r="AD210" t="s">
        <v>38</v>
      </c>
      <c r="AE210" s="1">
        <v>42017</v>
      </c>
      <c r="AG210" s="1">
        <v>42017</v>
      </c>
      <c r="AH210" s="1">
        <v>42598</v>
      </c>
    </row>
    <row r="211" spans="1:34" x14ac:dyDescent="0.3">
      <c r="A211">
        <v>187199</v>
      </c>
      <c r="B211" t="s">
        <v>59</v>
      </c>
      <c r="C211" t="s">
        <v>40</v>
      </c>
      <c r="D211">
        <v>1</v>
      </c>
      <c r="E211" t="s">
        <v>707</v>
      </c>
      <c r="F211" t="s">
        <v>286</v>
      </c>
      <c r="G211">
        <v>6772</v>
      </c>
      <c r="H211">
        <v>0</v>
      </c>
      <c r="I211">
        <v>69417</v>
      </c>
      <c r="J211">
        <v>97893</v>
      </c>
      <c r="K211" t="s">
        <v>30</v>
      </c>
      <c r="L211" t="s">
        <v>179</v>
      </c>
      <c r="M211" t="s">
        <v>180</v>
      </c>
      <c r="N211" t="s">
        <v>708</v>
      </c>
      <c r="O211" t="s">
        <v>709</v>
      </c>
      <c r="P211" t="s">
        <v>710</v>
      </c>
      <c r="Q211" t="s">
        <v>174</v>
      </c>
      <c r="R211" t="s">
        <v>711</v>
      </c>
      <c r="S211" t="s">
        <v>290</v>
      </c>
      <c r="T211" t="str">
        <f t="shared" si="9"/>
        <v>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3000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 Appointments are subject to OMB approval.    For additional information about DEP, visit www.nyc.gov/dep.</v>
      </c>
      <c r="U211">
        <f t="shared" si="10"/>
        <v>0</v>
      </c>
      <c r="V211" s="3">
        <v>0</v>
      </c>
      <c r="W211" s="3">
        <f t="shared" si="11"/>
        <v>0</v>
      </c>
      <c r="X211" s="3">
        <v>0</v>
      </c>
      <c r="Y211" s="3">
        <v>0</v>
      </c>
      <c r="Z211" s="3">
        <v>0</v>
      </c>
      <c r="AA211" s="3">
        <v>0</v>
      </c>
      <c r="AB211" s="3">
        <v>0</v>
      </c>
      <c r="AD211" t="s">
        <v>38</v>
      </c>
      <c r="AE211" s="1">
        <v>42088</v>
      </c>
      <c r="AG211" s="1">
        <v>42088</v>
      </c>
      <c r="AH211" s="1">
        <v>42598</v>
      </c>
    </row>
    <row r="212" spans="1:34" x14ac:dyDescent="0.3">
      <c r="A212">
        <v>187199</v>
      </c>
      <c r="B212" t="s">
        <v>59</v>
      </c>
      <c r="C212" t="s">
        <v>26</v>
      </c>
      <c r="D212">
        <v>1</v>
      </c>
      <c r="E212" t="s">
        <v>707</v>
      </c>
      <c r="F212" t="s">
        <v>286</v>
      </c>
      <c r="G212">
        <v>6772</v>
      </c>
      <c r="H212">
        <v>0</v>
      </c>
      <c r="I212">
        <v>69417</v>
      </c>
      <c r="J212">
        <v>97893</v>
      </c>
      <c r="K212" t="s">
        <v>30</v>
      </c>
      <c r="L212" t="s">
        <v>179</v>
      </c>
      <c r="M212" t="s">
        <v>180</v>
      </c>
      <c r="N212" t="s">
        <v>708</v>
      </c>
      <c r="O212" t="s">
        <v>709</v>
      </c>
      <c r="P212" t="s">
        <v>710</v>
      </c>
      <c r="Q212" t="s">
        <v>174</v>
      </c>
      <c r="R212" t="s">
        <v>711</v>
      </c>
      <c r="S212" t="s">
        <v>290</v>
      </c>
      <c r="T212" t="str">
        <f t="shared" si="9"/>
        <v>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3000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 Appointments are subject to OMB approval.    For additional information about DEP, visit www.nyc.gov/dep.</v>
      </c>
      <c r="U212">
        <f t="shared" si="10"/>
        <v>0</v>
      </c>
      <c r="V212" s="3">
        <v>0</v>
      </c>
      <c r="W212" s="3">
        <f t="shared" si="11"/>
        <v>0</v>
      </c>
      <c r="X212" s="3">
        <v>0</v>
      </c>
      <c r="Y212" s="3">
        <v>0</v>
      </c>
      <c r="Z212" s="3">
        <v>0</v>
      </c>
      <c r="AA212" s="3">
        <v>0</v>
      </c>
      <c r="AB212" s="3">
        <v>0</v>
      </c>
      <c r="AD212" t="s">
        <v>38</v>
      </c>
      <c r="AE212" s="1">
        <v>42088</v>
      </c>
      <c r="AG212" s="1">
        <v>42088</v>
      </c>
      <c r="AH212" s="1">
        <v>42598</v>
      </c>
    </row>
    <row r="213" spans="1:34" x14ac:dyDescent="0.3">
      <c r="A213">
        <v>187344</v>
      </c>
      <c r="B213" t="s">
        <v>39</v>
      </c>
      <c r="C213" t="s">
        <v>26</v>
      </c>
      <c r="D213">
        <v>2</v>
      </c>
      <c r="E213" t="s">
        <v>712</v>
      </c>
      <c r="F213" t="s">
        <v>713</v>
      </c>
      <c r="G213">
        <v>13631</v>
      </c>
      <c r="H213">
        <v>1</v>
      </c>
      <c r="I213">
        <v>58721</v>
      </c>
      <c r="J213">
        <v>67529</v>
      </c>
      <c r="K213" t="s">
        <v>30</v>
      </c>
      <c r="L213" t="s">
        <v>71</v>
      </c>
      <c r="M213" t="s">
        <v>282</v>
      </c>
      <c r="N213" t="s">
        <v>7177</v>
      </c>
      <c r="O213" t="s">
        <v>7178</v>
      </c>
      <c r="P213" t="s">
        <v>6666</v>
      </c>
      <c r="Q213" t="s">
        <v>7179</v>
      </c>
      <c r="R213" t="s">
        <v>76</v>
      </c>
      <c r="S213" t="s">
        <v>35</v>
      </c>
      <c r="T213" t="str">
        <f t="shared" si="9"/>
        <v>Successful candidate should possess the following:  1 to 3 years solid .NET development experience in fairly complex environments/projects; script from scratch  2+ years experienced with Microsoft Structured Query Language (MSSQL) Server 2008/2012, SQL Server Reporting Service (SSRS), SSIS and SSAS.   1+ year experienced with developing, designing, enhancements &amp; maintaining database systems, data integrity, hands on performance tuning, data modeling and coordination of multiple database systems.   Charts and Dashboard reports knowledge; iDashboard knowledge a plus  Ability to perform assigned analytical and development tasks under minimum supervision; ability to handle concurrent or multiple tasks/projects efficiently.   Good communication skills, collaborative work style. Ability to work effectively in a team environment - will interact with internal customers, peers, and management. SPECIAL NOTE  1. Selected candidates will be required to provide a DNA sample by swabbing.  2. This position has been identified as ‚Å“essential.‚  During emergency events, ‚Å“essential‚ positions may require 24-hour availability.</v>
      </c>
      <c r="U213">
        <f t="shared" si="10"/>
        <v>0</v>
      </c>
      <c r="V213" s="3">
        <v>0</v>
      </c>
      <c r="W213" s="3">
        <f t="shared" si="11"/>
        <v>0</v>
      </c>
      <c r="X213" s="3">
        <v>0</v>
      </c>
      <c r="Y213" s="3">
        <v>0</v>
      </c>
      <c r="Z213" s="3">
        <v>1</v>
      </c>
      <c r="AA213" s="3">
        <v>0</v>
      </c>
      <c r="AB213" s="3">
        <v>0</v>
      </c>
      <c r="AD213" t="s">
        <v>58</v>
      </c>
      <c r="AE213" s="1">
        <v>42081</v>
      </c>
      <c r="AG213" s="1">
        <v>42081</v>
      </c>
      <c r="AH213" s="1">
        <v>42598</v>
      </c>
    </row>
    <row r="214" spans="1:34" x14ac:dyDescent="0.3">
      <c r="A214">
        <v>180149</v>
      </c>
      <c r="B214" t="s">
        <v>59</v>
      </c>
      <c r="C214" t="s">
        <v>26</v>
      </c>
      <c r="D214">
        <v>1</v>
      </c>
      <c r="E214" t="s">
        <v>700</v>
      </c>
      <c r="F214" t="s">
        <v>119</v>
      </c>
      <c r="G214">
        <v>22427</v>
      </c>
      <c r="H214">
        <v>3</v>
      </c>
      <c r="I214">
        <v>79457</v>
      </c>
      <c r="J214">
        <v>107720</v>
      </c>
      <c r="K214" t="s">
        <v>30</v>
      </c>
      <c r="L214" t="s">
        <v>62</v>
      </c>
      <c r="M214" t="s">
        <v>103</v>
      </c>
      <c r="N214" t="s">
        <v>701</v>
      </c>
      <c r="O214" t="s">
        <v>7073</v>
      </c>
      <c r="P214" t="s">
        <v>702</v>
      </c>
      <c r="Q214" t="s">
        <v>65</v>
      </c>
      <c r="R214" t="s">
        <v>703</v>
      </c>
      <c r="S214" t="s">
        <v>67</v>
      </c>
      <c r="T214" t="str">
        <f t="shared" si="9"/>
        <v>New York State Professional Engineering License is strongly preferred. The ideal candidate shall have 10-15 years of experience in design and review of stormwater management practices, site and facility inspections for stormwater, water quality and/or erosion control projects, preparation of stormwater pollution prevention plans and permit deliverables. He/she shall possess knowledge of applicable stormwater regulatory requirements and local guidelines. Experience with contract management, development of scopes, project scheduling and budget tracking is a must and having a PMP certification is strongly preferred. Familiarity with pollutants of concern commonly associated with municipal facilities and operations, stormwater best management practices (BMPs), green infrastructure and low-impact development are a plus. Appointments are subject to OMB approval. For additional information about DEP, visit www.nyc.gov/dep.</v>
      </c>
      <c r="U214">
        <f t="shared" si="10"/>
        <v>0</v>
      </c>
      <c r="V214" s="3">
        <v>0</v>
      </c>
      <c r="W214" s="3">
        <f t="shared" si="11"/>
        <v>0</v>
      </c>
      <c r="X214" s="3">
        <v>0</v>
      </c>
      <c r="Y214" s="3">
        <v>0</v>
      </c>
      <c r="Z214" s="3">
        <v>0</v>
      </c>
      <c r="AA214" s="3">
        <v>0</v>
      </c>
      <c r="AB214" s="3">
        <v>0</v>
      </c>
      <c r="AD214" t="s">
        <v>58</v>
      </c>
      <c r="AE214" s="1">
        <v>42016</v>
      </c>
      <c r="AG214" s="1">
        <v>42016</v>
      </c>
      <c r="AH214" s="1">
        <v>42598</v>
      </c>
    </row>
    <row r="215" spans="1:34" x14ac:dyDescent="0.3">
      <c r="A215">
        <v>180964</v>
      </c>
      <c r="B215" t="s">
        <v>39</v>
      </c>
      <c r="C215" t="s">
        <v>26</v>
      </c>
      <c r="D215">
        <v>11</v>
      </c>
      <c r="E215" t="s">
        <v>704</v>
      </c>
      <c r="F215" t="s">
        <v>269</v>
      </c>
      <c r="G215">
        <v>10209</v>
      </c>
      <c r="H215">
        <v>1</v>
      </c>
      <c r="I215">
        <v>10</v>
      </c>
      <c r="J215">
        <v>14</v>
      </c>
      <c r="K215" t="s">
        <v>141</v>
      </c>
      <c r="L215" t="s">
        <v>78</v>
      </c>
      <c r="M215" t="s">
        <v>466</v>
      </c>
      <c r="N215" t="s">
        <v>7176</v>
      </c>
      <c r="O215" t="s">
        <v>272</v>
      </c>
      <c r="P215" t="s">
        <v>705</v>
      </c>
      <c r="Q215" t="s">
        <v>35</v>
      </c>
      <c r="R215" t="s">
        <v>706</v>
      </c>
      <c r="S215" t="s">
        <v>35</v>
      </c>
      <c r="T215" t="str">
        <f t="shared" si="9"/>
        <v xml:space="preserve">Computer literacy and the desire to learn additional public health skills and competencies. Coursework in biology, microbiology, anatomy, biostatistics and epidemiology.  </v>
      </c>
      <c r="U215">
        <f t="shared" si="10"/>
        <v>0</v>
      </c>
      <c r="V215" s="3">
        <v>0</v>
      </c>
      <c r="W215" s="3">
        <f t="shared" si="11"/>
        <v>0</v>
      </c>
      <c r="X215" s="3">
        <v>0</v>
      </c>
      <c r="Y215" s="3">
        <v>0</v>
      </c>
      <c r="Z215" s="3">
        <v>0</v>
      </c>
      <c r="AA215" s="3">
        <v>0</v>
      </c>
      <c r="AB215" s="3">
        <v>0</v>
      </c>
      <c r="AD215" t="s">
        <v>38</v>
      </c>
      <c r="AE215" s="1">
        <v>42017</v>
      </c>
      <c r="AG215" s="1">
        <v>42017</v>
      </c>
      <c r="AH215" s="1">
        <v>42598</v>
      </c>
    </row>
    <row r="216" spans="1:34" x14ac:dyDescent="0.3">
      <c r="A216">
        <v>187344</v>
      </c>
      <c r="B216" t="s">
        <v>39</v>
      </c>
      <c r="C216" t="s">
        <v>40</v>
      </c>
      <c r="D216">
        <v>2</v>
      </c>
      <c r="E216" t="s">
        <v>712</v>
      </c>
      <c r="F216" t="s">
        <v>713</v>
      </c>
      <c r="G216">
        <v>13631</v>
      </c>
      <c r="H216">
        <v>1</v>
      </c>
      <c r="I216">
        <v>58721</v>
      </c>
      <c r="J216">
        <v>67529</v>
      </c>
      <c r="K216" t="s">
        <v>30</v>
      </c>
      <c r="L216" t="s">
        <v>71</v>
      </c>
      <c r="M216" t="s">
        <v>282</v>
      </c>
      <c r="N216" t="s">
        <v>7177</v>
      </c>
      <c r="O216" t="s">
        <v>7178</v>
      </c>
      <c r="P216" t="s">
        <v>6666</v>
      </c>
      <c r="Q216" t="s">
        <v>7179</v>
      </c>
      <c r="R216" t="s">
        <v>76</v>
      </c>
      <c r="S216" t="s">
        <v>35</v>
      </c>
      <c r="T216" t="str">
        <f t="shared" si="9"/>
        <v>Successful candidate should possess the following:  1 to 3 years solid .NET development experience in fairly complex environments/projects; script from scratch  2+ years experienced with Microsoft Structured Query Language (MSSQL) Server 2008/2012, SQL Server Reporting Service (SSRS), SSIS and SSAS.   1+ year experienced with developing, designing, enhancements &amp; maintaining database systems, data integrity, hands on performance tuning, data modeling and coordination of multiple database systems.   Charts and Dashboard reports knowledge; iDashboard knowledge a plus  Ability to perform assigned analytical and development tasks under minimum supervision; ability to handle concurrent or multiple tasks/projects efficiently.   Good communication skills, collaborative work style. Ability to work effectively in a team environment - will interact with internal customers, peers, and management. SPECIAL NOTE  1. Selected candidates will be required to provide a DNA sample by swabbing.  2. This position has been identified as ‚Å“essential.‚  During emergency events, ‚Å“essential‚ positions may require 24-hour availability.</v>
      </c>
      <c r="U216">
        <f t="shared" si="10"/>
        <v>0</v>
      </c>
      <c r="V216" s="3">
        <v>0</v>
      </c>
      <c r="W216" s="3">
        <f t="shared" si="11"/>
        <v>0</v>
      </c>
      <c r="X216" s="3">
        <v>0</v>
      </c>
      <c r="Y216" s="3">
        <v>0</v>
      </c>
      <c r="Z216" s="3">
        <v>1</v>
      </c>
      <c r="AA216" s="3">
        <v>0</v>
      </c>
      <c r="AB216" s="3">
        <v>0</v>
      </c>
      <c r="AD216" t="s">
        <v>58</v>
      </c>
      <c r="AE216" s="1">
        <v>42081</v>
      </c>
      <c r="AG216" s="1">
        <v>42081</v>
      </c>
      <c r="AH216" s="1">
        <v>42598</v>
      </c>
    </row>
    <row r="217" spans="1:34" x14ac:dyDescent="0.3">
      <c r="A217">
        <v>187665</v>
      </c>
      <c r="B217" t="s">
        <v>524</v>
      </c>
      <c r="C217" t="s">
        <v>26</v>
      </c>
      <c r="D217">
        <v>3</v>
      </c>
      <c r="E217" t="s">
        <v>714</v>
      </c>
      <c r="F217" t="s">
        <v>715</v>
      </c>
      <c r="G217">
        <v>21315</v>
      </c>
      <c r="H217">
        <v>1</v>
      </c>
      <c r="I217">
        <v>60000</v>
      </c>
      <c r="J217">
        <v>68000</v>
      </c>
      <c r="K217" t="s">
        <v>30</v>
      </c>
      <c r="L217" t="s">
        <v>527</v>
      </c>
      <c r="M217" t="s">
        <v>716</v>
      </c>
      <c r="N217" t="s">
        <v>7180</v>
      </c>
      <c r="O217" t="s">
        <v>717</v>
      </c>
      <c r="P217" t="s">
        <v>718</v>
      </c>
      <c r="Q217" t="s">
        <v>719</v>
      </c>
      <c r="R217" t="s">
        <v>720</v>
      </c>
      <c r="S217" t="s">
        <v>35</v>
      </c>
      <c r="T217" t="str">
        <f t="shared" si="9"/>
        <v>1. Proven design ability in landscape architectural work. 2. Strong skills in AutoCAD, Photoshop, PowerPoint and SketchUp. 3. Excellent communication, interpersonal and organizational skills.   4. LEED certification or a strong knowledge of sustainable and universal design principles. 5. Driver license valid in New York State. *Applicants who are interviewed and not selected for Job ID# 152542 or Job ID# 187665 may reapply for consideration after six months from the date of the interview.  For information about NYC Parks, please visit www.nyc.gov/parks.</v>
      </c>
      <c r="U217">
        <f t="shared" si="10"/>
        <v>0</v>
      </c>
      <c r="V217" s="3">
        <v>0</v>
      </c>
      <c r="W217" s="3">
        <f t="shared" si="11"/>
        <v>0</v>
      </c>
      <c r="X217" s="3">
        <v>0</v>
      </c>
      <c r="Y217" s="3">
        <v>0</v>
      </c>
      <c r="Z217" s="3">
        <v>0</v>
      </c>
      <c r="AA217" s="3">
        <v>0</v>
      </c>
      <c r="AB217" s="3">
        <v>0</v>
      </c>
      <c r="AD217" t="s">
        <v>533</v>
      </c>
      <c r="AE217" s="1">
        <v>42122</v>
      </c>
      <c r="AG217" s="1">
        <v>42122</v>
      </c>
      <c r="AH217" s="1">
        <v>42598</v>
      </c>
    </row>
    <row r="218" spans="1:34" x14ac:dyDescent="0.3">
      <c r="A218">
        <v>187665</v>
      </c>
      <c r="B218" t="s">
        <v>524</v>
      </c>
      <c r="C218" t="s">
        <v>40</v>
      </c>
      <c r="D218">
        <v>3</v>
      </c>
      <c r="E218" t="s">
        <v>714</v>
      </c>
      <c r="F218" t="s">
        <v>715</v>
      </c>
      <c r="G218">
        <v>21315</v>
      </c>
      <c r="H218">
        <v>1</v>
      </c>
      <c r="I218">
        <v>60000</v>
      </c>
      <c r="J218">
        <v>68000</v>
      </c>
      <c r="K218" t="s">
        <v>30</v>
      </c>
      <c r="L218" t="s">
        <v>527</v>
      </c>
      <c r="M218" t="s">
        <v>716</v>
      </c>
      <c r="N218" t="s">
        <v>7180</v>
      </c>
      <c r="O218" t="s">
        <v>717</v>
      </c>
      <c r="P218" t="s">
        <v>718</v>
      </c>
      <c r="Q218" t="s">
        <v>719</v>
      </c>
      <c r="R218" t="s">
        <v>720</v>
      </c>
      <c r="S218" t="s">
        <v>35</v>
      </c>
      <c r="T218" t="str">
        <f t="shared" si="9"/>
        <v>1. Proven design ability in landscape architectural work. 2. Strong skills in AutoCAD, Photoshop, PowerPoint and SketchUp. 3. Excellent communication, interpersonal and organizational skills.   4. LEED certification or a strong knowledge of sustainable and universal design principles. 5. Driver license valid in New York State. *Applicants who are interviewed and not selected for Job ID# 152542 or Job ID# 187665 may reapply for consideration after six months from the date of the interview.  For information about NYC Parks, please visit www.nyc.gov/parks.</v>
      </c>
      <c r="U218">
        <f t="shared" si="10"/>
        <v>0</v>
      </c>
      <c r="V218" s="3">
        <v>0</v>
      </c>
      <c r="W218" s="3">
        <f t="shared" si="11"/>
        <v>0</v>
      </c>
      <c r="X218" s="3">
        <v>0</v>
      </c>
      <c r="Y218" s="3">
        <v>0</v>
      </c>
      <c r="Z218" s="3">
        <v>0</v>
      </c>
      <c r="AA218" s="3">
        <v>0</v>
      </c>
      <c r="AB218" s="3">
        <v>0</v>
      </c>
      <c r="AD218" t="s">
        <v>533</v>
      </c>
      <c r="AE218" s="1">
        <v>42122</v>
      </c>
      <c r="AG218" s="1">
        <v>42122</v>
      </c>
      <c r="AH218" s="1">
        <v>42598</v>
      </c>
    </row>
    <row r="219" spans="1:34" x14ac:dyDescent="0.3">
      <c r="A219">
        <v>187665</v>
      </c>
      <c r="B219" t="s">
        <v>524</v>
      </c>
      <c r="C219" t="s">
        <v>26</v>
      </c>
      <c r="D219">
        <v>3</v>
      </c>
      <c r="E219" t="s">
        <v>714</v>
      </c>
      <c r="F219" t="s">
        <v>715</v>
      </c>
      <c r="G219">
        <v>21315</v>
      </c>
      <c r="H219">
        <v>1</v>
      </c>
      <c r="I219">
        <v>60000</v>
      </c>
      <c r="J219">
        <v>68000</v>
      </c>
      <c r="K219" t="s">
        <v>30</v>
      </c>
      <c r="L219" t="s">
        <v>527</v>
      </c>
      <c r="M219" t="s">
        <v>716</v>
      </c>
      <c r="N219" t="s">
        <v>7180</v>
      </c>
      <c r="O219" t="s">
        <v>717</v>
      </c>
      <c r="P219" t="s">
        <v>718</v>
      </c>
      <c r="Q219" t="s">
        <v>719</v>
      </c>
      <c r="R219" t="s">
        <v>720</v>
      </c>
      <c r="S219" t="s">
        <v>35</v>
      </c>
      <c r="T219" t="str">
        <f t="shared" si="9"/>
        <v>1. Proven design ability in landscape architectural work. 2. Strong skills in AutoCAD, Photoshop, PowerPoint and SketchUp. 3. Excellent communication, interpersonal and organizational skills.   4. LEED certification or a strong knowledge of sustainable and universal design principles. 5. Driver license valid in New York State. *Applicants who are interviewed and not selected for Job ID# 152542 or Job ID# 187665 may reapply for consideration after six months from the date of the interview.  For information about NYC Parks, please visit www.nyc.gov/parks.</v>
      </c>
      <c r="U219">
        <f t="shared" si="10"/>
        <v>0</v>
      </c>
      <c r="V219" s="3">
        <v>0</v>
      </c>
      <c r="W219" s="3">
        <f t="shared" si="11"/>
        <v>0</v>
      </c>
      <c r="X219" s="3">
        <v>0</v>
      </c>
      <c r="Y219" s="3">
        <v>0</v>
      </c>
      <c r="Z219" s="3">
        <v>0</v>
      </c>
      <c r="AA219" s="3">
        <v>0</v>
      </c>
      <c r="AB219" s="3">
        <v>0</v>
      </c>
      <c r="AD219" t="s">
        <v>533</v>
      </c>
      <c r="AE219" s="1">
        <v>42122</v>
      </c>
      <c r="AG219" s="1">
        <v>42122</v>
      </c>
      <c r="AH219" s="1">
        <v>42598</v>
      </c>
    </row>
    <row r="220" spans="1:34" x14ac:dyDescent="0.3">
      <c r="A220">
        <v>187714</v>
      </c>
      <c r="B220" t="s">
        <v>184</v>
      </c>
      <c r="C220" t="s">
        <v>26</v>
      </c>
      <c r="D220">
        <v>1</v>
      </c>
      <c r="E220" t="s">
        <v>721</v>
      </c>
      <c r="F220" t="s">
        <v>722</v>
      </c>
      <c r="G220">
        <v>13641</v>
      </c>
      <c r="H220">
        <v>1</v>
      </c>
      <c r="I220">
        <v>72260</v>
      </c>
      <c r="J220">
        <v>98163</v>
      </c>
      <c r="K220" t="s">
        <v>30</v>
      </c>
      <c r="L220" t="s">
        <v>186</v>
      </c>
      <c r="M220" t="s">
        <v>332</v>
      </c>
      <c r="N220" t="s">
        <v>6667</v>
      </c>
      <c r="O220" t="s">
        <v>723</v>
      </c>
      <c r="P220" t="s">
        <v>7181</v>
      </c>
      <c r="Q220" t="s">
        <v>7182</v>
      </c>
      <c r="R220" t="s">
        <v>201</v>
      </c>
      <c r="S220" t="s">
        <v>35</v>
      </c>
      <c r="T220" t="str">
        <f t="shared" si="9"/>
        <v>Preferably 4-6 years‚„ experience as a Network Engineer configuring, and managing LAN/WAN infrastructure; Certification is a plus: Cisco Certified Network Associate (CCNA), or Wireless (CCNA Wireless), or Datacenter (CCNA Datacenter), or Security (CCNA Security), or Cisco Certified Network Professional (CCNP), or Voice Professional (CCVP), or Wireless (CCNP Wireless), or Datacenter (CCNP Datacenter); Working knowledge of networking standards, protocols, security, troubleshooting, performance tuning, and capacity planning; Working knowledge to install, configure &amp; troubleshoot: Cisco Routers and Switches i.e.6500, Nexus 2k, 5k, 7k, Cat 3750x, 3850, 4500x, ASA5500x, firewall/VPN, Netscaler load balancer, wireless controllers, wireless access points and Meraki products; Must be able to configure channelized T1 and EPL circuits;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approaches, tools and techniques for recognizing and resolving technical (hardware, software) problems; Strong interpersonal skills, problem solving skills, customer service and interpersonal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20">
        <f t="shared" si="10"/>
        <v>0</v>
      </c>
      <c r="V220" s="3">
        <v>0</v>
      </c>
      <c r="W220" s="3">
        <f t="shared" si="11"/>
        <v>0</v>
      </c>
      <c r="X220" s="3">
        <v>0</v>
      </c>
      <c r="Y220" s="3">
        <v>0</v>
      </c>
      <c r="Z220" s="3">
        <v>0</v>
      </c>
      <c r="AA220" s="3">
        <v>0</v>
      </c>
      <c r="AB220" s="3">
        <v>0</v>
      </c>
      <c r="AD220" t="s">
        <v>58</v>
      </c>
      <c r="AE220" s="1">
        <v>42093</v>
      </c>
      <c r="AG220" s="1">
        <v>42102</v>
      </c>
      <c r="AH220" s="1">
        <v>42598</v>
      </c>
    </row>
    <row r="221" spans="1:34" x14ac:dyDescent="0.3">
      <c r="A221">
        <v>181479</v>
      </c>
      <c r="B221" t="s">
        <v>39</v>
      </c>
      <c r="C221" t="s">
        <v>26</v>
      </c>
      <c r="D221">
        <v>1</v>
      </c>
      <c r="E221" t="s">
        <v>724</v>
      </c>
      <c r="F221" t="s">
        <v>551</v>
      </c>
      <c r="G221">
        <v>10124</v>
      </c>
      <c r="H221">
        <v>2</v>
      </c>
      <c r="I221">
        <v>44735</v>
      </c>
      <c r="J221">
        <v>55000</v>
      </c>
      <c r="K221" t="s">
        <v>30</v>
      </c>
      <c r="L221" t="s">
        <v>71</v>
      </c>
      <c r="M221" t="s">
        <v>72</v>
      </c>
      <c r="N221" t="s">
        <v>7183</v>
      </c>
      <c r="O221" t="s">
        <v>7055</v>
      </c>
      <c r="P221" t="s">
        <v>725</v>
      </c>
      <c r="Q221" t="s">
        <v>482</v>
      </c>
      <c r="R221" t="s">
        <v>634</v>
      </c>
      <c r="S221" t="s">
        <v>35</v>
      </c>
      <c r="T221" t="str">
        <f t="shared" si="9"/>
        <v>The selected individual should possess the following skills: strong analytical background, as well as excellent writing and communication skills; must be proficient in Microsoft Office Suite including strong Excel skills. Knowledge and experience with the City of New York budget process, Financial Management System (FMS), FMS/2 Business Object Reporting and FMS/3 InfoAdvantage SPECIAL NOTE  1. Selected candidates will be required to provide a DNA sample by swabbing.</v>
      </c>
      <c r="U221">
        <f t="shared" si="10"/>
        <v>0</v>
      </c>
      <c r="V221" s="3">
        <v>1</v>
      </c>
      <c r="W221" s="3">
        <f t="shared" si="11"/>
        <v>0</v>
      </c>
      <c r="X221" s="3">
        <v>0</v>
      </c>
      <c r="Y221" s="3">
        <v>0</v>
      </c>
      <c r="Z221" s="3">
        <v>0</v>
      </c>
      <c r="AA221" s="3">
        <v>0</v>
      </c>
      <c r="AB221" s="3">
        <v>0</v>
      </c>
      <c r="AD221" t="s">
        <v>38</v>
      </c>
      <c r="AE221" s="1">
        <v>42020</v>
      </c>
      <c r="AG221" s="1">
        <v>42020</v>
      </c>
      <c r="AH221" s="1">
        <v>42598</v>
      </c>
    </row>
    <row r="222" spans="1:34" x14ac:dyDescent="0.3">
      <c r="A222">
        <v>181479</v>
      </c>
      <c r="B222" t="s">
        <v>39</v>
      </c>
      <c r="C222" t="s">
        <v>40</v>
      </c>
      <c r="D222">
        <v>1</v>
      </c>
      <c r="E222" t="s">
        <v>724</v>
      </c>
      <c r="F222" t="s">
        <v>551</v>
      </c>
      <c r="G222">
        <v>10124</v>
      </c>
      <c r="H222">
        <v>2</v>
      </c>
      <c r="I222">
        <v>44735</v>
      </c>
      <c r="J222">
        <v>55000</v>
      </c>
      <c r="K222" t="s">
        <v>30</v>
      </c>
      <c r="L222" t="s">
        <v>71</v>
      </c>
      <c r="M222" t="s">
        <v>72</v>
      </c>
      <c r="N222" t="s">
        <v>7183</v>
      </c>
      <c r="O222" t="s">
        <v>7055</v>
      </c>
      <c r="P222" t="s">
        <v>725</v>
      </c>
      <c r="Q222" t="s">
        <v>482</v>
      </c>
      <c r="R222" t="s">
        <v>634</v>
      </c>
      <c r="S222" t="s">
        <v>35</v>
      </c>
      <c r="T222" t="str">
        <f t="shared" si="9"/>
        <v>The selected individual should possess the following skills: strong analytical background, as well as excellent writing and communication skills; must be proficient in Microsoft Office Suite including strong Excel skills. Knowledge and experience with the City of New York budget process, Financial Management System (FMS), FMS/2 Business Object Reporting and FMS/3 InfoAdvantage SPECIAL NOTE  1. Selected candidates will be required to provide a DNA sample by swabbing.</v>
      </c>
      <c r="U222">
        <f t="shared" si="10"/>
        <v>0</v>
      </c>
      <c r="V222" s="3">
        <v>1</v>
      </c>
      <c r="W222" s="3">
        <f t="shared" si="11"/>
        <v>0</v>
      </c>
      <c r="X222" s="3">
        <v>0</v>
      </c>
      <c r="Y222" s="3">
        <v>0</v>
      </c>
      <c r="Z222" s="3">
        <v>0</v>
      </c>
      <c r="AA222" s="3">
        <v>0</v>
      </c>
      <c r="AB222" s="3">
        <v>0</v>
      </c>
      <c r="AD222" t="s">
        <v>38</v>
      </c>
      <c r="AE222" s="1">
        <v>42020</v>
      </c>
      <c r="AG222" s="1">
        <v>42020</v>
      </c>
      <c r="AH222" s="1">
        <v>42598</v>
      </c>
    </row>
    <row r="223" spans="1:34" x14ac:dyDescent="0.3">
      <c r="A223">
        <v>181944</v>
      </c>
      <c r="B223" t="s">
        <v>59</v>
      </c>
      <c r="C223" t="s">
        <v>26</v>
      </c>
      <c r="D223">
        <v>1</v>
      </c>
      <c r="E223" t="s">
        <v>726</v>
      </c>
      <c r="F223" t="s">
        <v>191</v>
      </c>
      <c r="G223">
        <v>13632</v>
      </c>
      <c r="H223">
        <v>4</v>
      </c>
      <c r="I223">
        <v>87203</v>
      </c>
      <c r="J223">
        <v>120754</v>
      </c>
      <c r="K223" t="s">
        <v>30</v>
      </c>
      <c r="L223" t="s">
        <v>727</v>
      </c>
      <c r="M223" t="s">
        <v>728</v>
      </c>
      <c r="N223" t="s">
        <v>729</v>
      </c>
      <c r="O223" t="s">
        <v>7083</v>
      </c>
      <c r="P223" t="s">
        <v>35</v>
      </c>
      <c r="Q223" t="s">
        <v>339</v>
      </c>
      <c r="R223" t="s">
        <v>593</v>
      </c>
      <c r="S223" t="s">
        <v>35</v>
      </c>
      <c r="T223" t="str">
        <f t="shared" si="9"/>
        <v xml:space="preserve">  Appointments are subject to OMB approval.  For additional information about DEP, visit www.nyc.gov/dep</v>
      </c>
      <c r="U223">
        <f t="shared" si="10"/>
        <v>0</v>
      </c>
      <c r="V223" s="3">
        <v>0</v>
      </c>
      <c r="W223" s="3">
        <f t="shared" si="11"/>
        <v>0</v>
      </c>
      <c r="X223" s="3">
        <v>0</v>
      </c>
      <c r="Y223" s="3">
        <v>0</v>
      </c>
      <c r="Z223" s="3">
        <v>0</v>
      </c>
      <c r="AA223" s="3">
        <v>0</v>
      </c>
      <c r="AB223" s="3">
        <v>0</v>
      </c>
      <c r="AD223" t="s">
        <v>58</v>
      </c>
      <c r="AE223" s="1">
        <v>42026</v>
      </c>
      <c r="AG223" s="1">
        <v>42026</v>
      </c>
      <c r="AH223" s="1">
        <v>42598</v>
      </c>
    </row>
    <row r="224" spans="1:34" x14ac:dyDescent="0.3">
      <c r="A224">
        <v>181944</v>
      </c>
      <c r="B224" t="s">
        <v>59</v>
      </c>
      <c r="C224" t="s">
        <v>40</v>
      </c>
      <c r="D224">
        <v>1</v>
      </c>
      <c r="E224" t="s">
        <v>726</v>
      </c>
      <c r="F224" t="s">
        <v>191</v>
      </c>
      <c r="G224">
        <v>13632</v>
      </c>
      <c r="H224">
        <v>4</v>
      </c>
      <c r="I224">
        <v>87203</v>
      </c>
      <c r="J224">
        <v>120754</v>
      </c>
      <c r="K224" t="s">
        <v>30</v>
      </c>
      <c r="L224" t="s">
        <v>727</v>
      </c>
      <c r="M224" t="s">
        <v>728</v>
      </c>
      <c r="N224" t="s">
        <v>729</v>
      </c>
      <c r="O224" t="s">
        <v>7083</v>
      </c>
      <c r="P224" t="s">
        <v>35</v>
      </c>
      <c r="Q224" t="s">
        <v>339</v>
      </c>
      <c r="R224" t="s">
        <v>593</v>
      </c>
      <c r="S224" t="s">
        <v>35</v>
      </c>
      <c r="T224" t="str">
        <f t="shared" si="9"/>
        <v xml:space="preserve">  Appointments are subject to OMB approval.  For additional information about DEP, visit www.nyc.gov/dep</v>
      </c>
      <c r="U224">
        <f t="shared" si="10"/>
        <v>0</v>
      </c>
      <c r="V224" s="3">
        <v>0</v>
      </c>
      <c r="W224" s="3">
        <f t="shared" si="11"/>
        <v>0</v>
      </c>
      <c r="X224" s="3">
        <v>0</v>
      </c>
      <c r="Y224" s="3">
        <v>0</v>
      </c>
      <c r="Z224" s="3">
        <v>0</v>
      </c>
      <c r="AA224" s="3">
        <v>0</v>
      </c>
      <c r="AB224" s="3">
        <v>0</v>
      </c>
      <c r="AD224" t="s">
        <v>58</v>
      </c>
      <c r="AE224" s="1">
        <v>42026</v>
      </c>
      <c r="AG224" s="1">
        <v>42026</v>
      </c>
      <c r="AH224" s="1">
        <v>42598</v>
      </c>
    </row>
    <row r="225" spans="1:34" x14ac:dyDescent="0.3">
      <c r="A225">
        <v>187714</v>
      </c>
      <c r="B225" t="s">
        <v>184</v>
      </c>
      <c r="C225" t="s">
        <v>40</v>
      </c>
      <c r="D225">
        <v>1</v>
      </c>
      <c r="E225" t="s">
        <v>721</v>
      </c>
      <c r="F225" t="s">
        <v>722</v>
      </c>
      <c r="G225">
        <v>13641</v>
      </c>
      <c r="H225">
        <v>1</v>
      </c>
      <c r="I225">
        <v>72260</v>
      </c>
      <c r="J225">
        <v>98163</v>
      </c>
      <c r="K225" t="s">
        <v>30</v>
      </c>
      <c r="L225" t="s">
        <v>186</v>
      </c>
      <c r="M225" t="s">
        <v>332</v>
      </c>
      <c r="N225" t="s">
        <v>6667</v>
      </c>
      <c r="O225" t="s">
        <v>723</v>
      </c>
      <c r="P225" t="s">
        <v>7181</v>
      </c>
      <c r="Q225" t="s">
        <v>7182</v>
      </c>
      <c r="R225" t="s">
        <v>201</v>
      </c>
      <c r="S225" t="s">
        <v>35</v>
      </c>
      <c r="T225" t="str">
        <f t="shared" si="9"/>
        <v>Preferably 4-6 years‚„ experience as a Network Engineer configuring, and managing LAN/WAN infrastructure; Certification is a plus: Cisco Certified Network Associate (CCNA), or Wireless (CCNA Wireless), or Datacenter (CCNA Datacenter), or Security (CCNA Security), or Cisco Certified Network Professional (CCNP), or Voice Professional (CCVP), or Wireless (CCNP Wireless), or Datacenter (CCNP Datacenter); Working knowledge of networking standards, protocols, security, troubleshooting, performance tuning, and capacity planning; Working knowledge to install, configure &amp; troubleshoot: Cisco Routers and Switches i.e.6500, Nexus 2k, 5k, 7k, Cat 3750x, 3850, 4500x, ASA5500x, firewall/VPN, Netscaler load balancer, wireless controllers, wireless access points and Meraki products; Must be able to configure channelized T1 and EPL circuits;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approaches, tools and techniques for recognizing and resolving technical (hardware, software) problems; Strong interpersonal skills, problem solving skills, customer service and interpersonal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25">
        <f t="shared" si="10"/>
        <v>0</v>
      </c>
      <c r="V225" s="3">
        <v>0</v>
      </c>
      <c r="W225" s="3">
        <f t="shared" si="11"/>
        <v>0</v>
      </c>
      <c r="X225" s="3">
        <v>0</v>
      </c>
      <c r="Y225" s="3">
        <v>0</v>
      </c>
      <c r="Z225" s="3">
        <v>0</v>
      </c>
      <c r="AA225" s="3">
        <v>0</v>
      </c>
      <c r="AB225" s="3">
        <v>0</v>
      </c>
      <c r="AD225" t="s">
        <v>58</v>
      </c>
      <c r="AE225" s="1">
        <v>42093</v>
      </c>
      <c r="AG225" s="1">
        <v>42102</v>
      </c>
      <c r="AH225" s="1">
        <v>42598</v>
      </c>
    </row>
    <row r="226" spans="1:34" x14ac:dyDescent="0.3">
      <c r="A226">
        <v>188872</v>
      </c>
      <c r="B226" t="s">
        <v>244</v>
      </c>
      <c r="C226" t="s">
        <v>40</v>
      </c>
      <c r="D226">
        <v>1</v>
      </c>
      <c r="E226" t="s">
        <v>730</v>
      </c>
      <c r="F226" t="s">
        <v>42</v>
      </c>
      <c r="G226">
        <v>21744</v>
      </c>
      <c r="H226">
        <v>3</v>
      </c>
      <c r="I226">
        <v>74478</v>
      </c>
      <c r="J226">
        <v>97875</v>
      </c>
      <c r="K226" t="s">
        <v>30</v>
      </c>
      <c r="L226" t="s">
        <v>521</v>
      </c>
      <c r="M226" t="s">
        <v>731</v>
      </c>
      <c r="N226" t="s">
        <v>732</v>
      </c>
      <c r="O226" t="s">
        <v>46</v>
      </c>
      <c r="P226" t="s">
        <v>733</v>
      </c>
      <c r="Q226" t="s">
        <v>35</v>
      </c>
      <c r="R226" t="s">
        <v>734</v>
      </c>
      <c r="S226" t="s">
        <v>35</v>
      </c>
      <c r="T226" t="str">
        <f t="shared" si="9"/>
        <v xml:space="preserve">Preference given to candidates possessing GIS and AutoCaD skills.  </v>
      </c>
      <c r="U226">
        <f t="shared" si="10"/>
        <v>0</v>
      </c>
      <c r="V226" s="3">
        <v>0</v>
      </c>
      <c r="W226" s="3">
        <f t="shared" si="11"/>
        <v>0</v>
      </c>
      <c r="X226" s="3">
        <v>0</v>
      </c>
      <c r="Y226" s="3">
        <v>0</v>
      </c>
      <c r="Z226" s="3">
        <v>0</v>
      </c>
      <c r="AA226" s="3">
        <v>0</v>
      </c>
      <c r="AB226" s="3">
        <v>0</v>
      </c>
      <c r="AD226" t="s">
        <v>38</v>
      </c>
      <c r="AE226" s="1">
        <v>42094</v>
      </c>
      <c r="AG226" s="1">
        <v>42095</v>
      </c>
      <c r="AH226" s="1">
        <v>42598</v>
      </c>
    </row>
    <row r="227" spans="1:34" x14ac:dyDescent="0.3">
      <c r="A227">
        <v>188872</v>
      </c>
      <c r="B227" t="s">
        <v>244</v>
      </c>
      <c r="C227" t="s">
        <v>26</v>
      </c>
      <c r="D227">
        <v>1</v>
      </c>
      <c r="E227" t="s">
        <v>730</v>
      </c>
      <c r="F227" t="s">
        <v>42</v>
      </c>
      <c r="G227">
        <v>21744</v>
      </c>
      <c r="H227">
        <v>3</v>
      </c>
      <c r="I227">
        <v>74478</v>
      </c>
      <c r="J227">
        <v>97875</v>
      </c>
      <c r="K227" t="s">
        <v>30</v>
      </c>
      <c r="L227" t="s">
        <v>521</v>
      </c>
      <c r="M227" t="s">
        <v>731</v>
      </c>
      <c r="N227" t="s">
        <v>732</v>
      </c>
      <c r="O227" t="s">
        <v>46</v>
      </c>
      <c r="P227" t="s">
        <v>733</v>
      </c>
      <c r="Q227" t="s">
        <v>35</v>
      </c>
      <c r="R227" t="s">
        <v>734</v>
      </c>
      <c r="S227" t="s">
        <v>35</v>
      </c>
      <c r="T227" t="str">
        <f t="shared" si="9"/>
        <v xml:space="preserve">Preference given to candidates possessing GIS and AutoCaD skills.  </v>
      </c>
      <c r="U227">
        <f t="shared" si="10"/>
        <v>0</v>
      </c>
      <c r="V227" s="3">
        <v>0</v>
      </c>
      <c r="W227" s="3">
        <f t="shared" si="11"/>
        <v>0</v>
      </c>
      <c r="X227" s="3">
        <v>0</v>
      </c>
      <c r="Y227" s="3">
        <v>0</v>
      </c>
      <c r="Z227" s="3">
        <v>0</v>
      </c>
      <c r="AA227" s="3">
        <v>0</v>
      </c>
      <c r="AB227" s="3">
        <v>0</v>
      </c>
      <c r="AD227" t="s">
        <v>38</v>
      </c>
      <c r="AE227" s="1">
        <v>42094</v>
      </c>
      <c r="AG227" s="1">
        <v>42095</v>
      </c>
      <c r="AH227" s="1">
        <v>42598</v>
      </c>
    </row>
    <row r="228" spans="1:34" x14ac:dyDescent="0.3">
      <c r="A228">
        <v>189019</v>
      </c>
      <c r="B228" t="s">
        <v>59</v>
      </c>
      <c r="C228" t="s">
        <v>26</v>
      </c>
      <c r="D228">
        <v>1</v>
      </c>
      <c r="E228" t="s">
        <v>735</v>
      </c>
      <c r="F228" t="s">
        <v>736</v>
      </c>
      <c r="G228">
        <v>31220</v>
      </c>
      <c r="H228">
        <v>1</v>
      </c>
      <c r="I228">
        <v>53130</v>
      </c>
      <c r="J228">
        <v>82577</v>
      </c>
      <c r="K228" t="s">
        <v>30</v>
      </c>
      <c r="L228" t="s">
        <v>62</v>
      </c>
      <c r="M228" t="s">
        <v>373</v>
      </c>
      <c r="N228" t="s">
        <v>7184</v>
      </c>
      <c r="O228" t="s">
        <v>737</v>
      </c>
      <c r="P228" t="s">
        <v>738</v>
      </c>
      <c r="Q228" t="s">
        <v>35</v>
      </c>
      <c r="R228" t="s">
        <v>175</v>
      </c>
      <c r="S228" t="s">
        <v>739</v>
      </c>
      <c r="T228" t="str">
        <f t="shared" si="9"/>
        <v xml:space="preserve">- Good working knowledge of OSHA, EPA, DEC, FDNY and other related environmental, health      and safety regulations.    - Familiarity with Indoor Air Quality (IAQ) and other gas monitoring meters.    - Familiarity with Microsoft Office (Word, Excel, PowerPoint and Access).    - Excellent communication skills both oral and written.  </v>
      </c>
      <c r="U228">
        <f t="shared" si="10"/>
        <v>0</v>
      </c>
      <c r="V228" s="3">
        <v>1</v>
      </c>
      <c r="W228" s="3">
        <f t="shared" si="11"/>
        <v>0</v>
      </c>
      <c r="X228" s="3">
        <v>0</v>
      </c>
      <c r="Y228" s="3">
        <v>0</v>
      </c>
      <c r="Z228" s="3">
        <v>0</v>
      </c>
      <c r="AA228" s="3">
        <v>0</v>
      </c>
      <c r="AB228" s="3">
        <v>0</v>
      </c>
      <c r="AD228" t="s">
        <v>38</v>
      </c>
      <c r="AE228" s="1">
        <v>42094</v>
      </c>
      <c r="AG228" s="1">
        <v>42096</v>
      </c>
      <c r="AH228" s="1">
        <v>42598</v>
      </c>
    </row>
    <row r="229" spans="1:34" x14ac:dyDescent="0.3">
      <c r="A229">
        <v>182266</v>
      </c>
      <c r="B229" t="s">
        <v>244</v>
      </c>
      <c r="C229" t="s">
        <v>40</v>
      </c>
      <c r="D229">
        <v>2</v>
      </c>
      <c r="E229" t="s">
        <v>740</v>
      </c>
      <c r="F229" t="s">
        <v>642</v>
      </c>
      <c r="G229">
        <v>22122</v>
      </c>
      <c r="H229">
        <v>2</v>
      </c>
      <c r="I229">
        <v>57497</v>
      </c>
      <c r="J229">
        <v>84640</v>
      </c>
      <c r="K229" t="s">
        <v>30</v>
      </c>
      <c r="L229" t="s">
        <v>521</v>
      </c>
      <c r="M229" t="s">
        <v>741</v>
      </c>
      <c r="N229" t="s">
        <v>742</v>
      </c>
      <c r="O229" t="s">
        <v>7159</v>
      </c>
      <c r="P229" t="s">
        <v>743</v>
      </c>
      <c r="Q229" t="s">
        <v>35</v>
      </c>
      <c r="R229" t="s">
        <v>744</v>
      </c>
      <c r="S229" t="s">
        <v>745</v>
      </c>
      <c r="T229" t="str">
        <f t="shared" si="9"/>
        <v xml:space="preserve">The candidate should efficiently address project fiscal issues such as project budget and expenditures tracking and demonstrate exceptional organizational, written and oral communications, problem solving, and analytic skills; ability to work calmly and proficiently under pressure and to adhere to strict deadlines.  </v>
      </c>
      <c r="U229">
        <f t="shared" si="10"/>
        <v>0</v>
      </c>
      <c r="V229" s="3">
        <v>0</v>
      </c>
      <c r="W229" s="3">
        <f t="shared" si="11"/>
        <v>0</v>
      </c>
      <c r="X229" s="3">
        <v>0</v>
      </c>
      <c r="Y229" s="3">
        <v>0</v>
      </c>
      <c r="Z229" s="3">
        <v>0</v>
      </c>
      <c r="AA229" s="3">
        <v>0</v>
      </c>
      <c r="AB229" s="3">
        <v>0</v>
      </c>
      <c r="AD229" t="s">
        <v>38</v>
      </c>
      <c r="AE229" s="1">
        <v>42030</v>
      </c>
      <c r="AG229" s="1">
        <v>42275</v>
      </c>
      <c r="AH229" s="1">
        <v>42598</v>
      </c>
    </row>
    <row r="230" spans="1:34" x14ac:dyDescent="0.3">
      <c r="A230">
        <v>182890</v>
      </c>
      <c r="B230" t="s">
        <v>39</v>
      </c>
      <c r="C230" t="s">
        <v>26</v>
      </c>
      <c r="D230">
        <v>1</v>
      </c>
      <c r="E230" t="s">
        <v>612</v>
      </c>
      <c r="F230" t="s">
        <v>91</v>
      </c>
      <c r="G230" t="s">
        <v>92</v>
      </c>
      <c r="H230">
        <v>0</v>
      </c>
      <c r="I230">
        <v>78000</v>
      </c>
      <c r="J230">
        <v>90000</v>
      </c>
      <c r="K230" t="s">
        <v>30</v>
      </c>
      <c r="L230" t="s">
        <v>71</v>
      </c>
      <c r="M230" t="s">
        <v>72</v>
      </c>
      <c r="N230" t="s">
        <v>7185</v>
      </c>
      <c r="O230" t="s">
        <v>96</v>
      </c>
      <c r="P230" t="s">
        <v>7186</v>
      </c>
      <c r="Q230" t="s">
        <v>482</v>
      </c>
      <c r="R230" t="s">
        <v>634</v>
      </c>
      <c r="S230" t="s">
        <v>35</v>
      </c>
      <c r="T230" t="str">
        <f t="shared" si="9"/>
        <v>Prior experience in budget/financial management.  Working knowledge of the City‚„s Financial Management System (FMS).  Technical expertise in managing finances during federally declared disasters.  Strong analytical, interpersonal communications and problem solving skills are a plus.  It is strongly recommended that the selected candidate be familiar federal regulations for various grants within City agencies.  Successful candidate should be detail oriented and self-motivated.  Proficiency in Excel a plus. SPECIAL NOTE  1. Selected candidates will be required to provide a DNA sample by swabbing.</v>
      </c>
      <c r="U230">
        <f t="shared" si="10"/>
        <v>0</v>
      </c>
      <c r="V230" s="3">
        <v>1</v>
      </c>
      <c r="W230" s="3">
        <f t="shared" si="11"/>
        <v>0</v>
      </c>
      <c r="X230" s="3">
        <v>0</v>
      </c>
      <c r="Y230" s="3">
        <v>0</v>
      </c>
      <c r="Z230" s="3">
        <v>0</v>
      </c>
      <c r="AA230" s="3">
        <v>0</v>
      </c>
      <c r="AB230" s="3">
        <v>0</v>
      </c>
      <c r="AD230" t="s">
        <v>38</v>
      </c>
      <c r="AE230" s="1">
        <v>42037</v>
      </c>
      <c r="AG230" s="1">
        <v>42037</v>
      </c>
      <c r="AH230" s="1">
        <v>42598</v>
      </c>
    </row>
    <row r="231" spans="1:34" x14ac:dyDescent="0.3">
      <c r="A231">
        <v>182266</v>
      </c>
      <c r="B231" t="s">
        <v>244</v>
      </c>
      <c r="C231" t="s">
        <v>26</v>
      </c>
      <c r="D231">
        <v>2</v>
      </c>
      <c r="E231" t="s">
        <v>740</v>
      </c>
      <c r="F231" t="s">
        <v>642</v>
      </c>
      <c r="G231">
        <v>22122</v>
      </c>
      <c r="H231">
        <v>2</v>
      </c>
      <c r="I231">
        <v>57497</v>
      </c>
      <c r="J231">
        <v>84640</v>
      </c>
      <c r="K231" t="s">
        <v>30</v>
      </c>
      <c r="L231" t="s">
        <v>521</v>
      </c>
      <c r="M231" t="s">
        <v>741</v>
      </c>
      <c r="N231" t="s">
        <v>742</v>
      </c>
      <c r="O231" t="s">
        <v>7159</v>
      </c>
      <c r="P231" t="s">
        <v>743</v>
      </c>
      <c r="Q231" t="s">
        <v>35</v>
      </c>
      <c r="R231" t="s">
        <v>744</v>
      </c>
      <c r="S231" t="s">
        <v>745</v>
      </c>
      <c r="T231" t="str">
        <f t="shared" si="9"/>
        <v xml:space="preserve">The candidate should efficiently address project fiscal issues such as project budget and expenditures tracking and demonstrate exceptional organizational, written and oral communications, problem solving, and analytic skills; ability to work calmly and proficiently under pressure and to adhere to strict deadlines.  </v>
      </c>
      <c r="U231">
        <f t="shared" si="10"/>
        <v>0</v>
      </c>
      <c r="V231" s="3">
        <v>0</v>
      </c>
      <c r="W231" s="3">
        <f t="shared" si="11"/>
        <v>0</v>
      </c>
      <c r="X231" s="3">
        <v>0</v>
      </c>
      <c r="Y231" s="3">
        <v>0</v>
      </c>
      <c r="Z231" s="3">
        <v>0</v>
      </c>
      <c r="AA231" s="3">
        <v>0</v>
      </c>
      <c r="AB231" s="3">
        <v>0</v>
      </c>
      <c r="AD231" t="s">
        <v>38</v>
      </c>
      <c r="AE231" s="1">
        <v>42030</v>
      </c>
      <c r="AG231" s="1">
        <v>42275</v>
      </c>
      <c r="AH231" s="1">
        <v>42598</v>
      </c>
    </row>
    <row r="232" spans="1:34" x14ac:dyDescent="0.3">
      <c r="A232">
        <v>182479</v>
      </c>
      <c r="B232" t="s">
        <v>89</v>
      </c>
      <c r="C232" t="s">
        <v>40</v>
      </c>
      <c r="D232">
        <v>1</v>
      </c>
      <c r="E232" t="s">
        <v>746</v>
      </c>
      <c r="F232" t="s">
        <v>747</v>
      </c>
      <c r="G232">
        <v>91619</v>
      </c>
      <c r="H232">
        <v>0</v>
      </c>
      <c r="I232">
        <v>27772</v>
      </c>
      <c r="J232">
        <v>45632</v>
      </c>
      <c r="K232" t="s">
        <v>30</v>
      </c>
      <c r="L232" t="s">
        <v>314</v>
      </c>
      <c r="M232" t="s">
        <v>686</v>
      </c>
      <c r="N232" t="s">
        <v>748</v>
      </c>
      <c r="O232" t="s">
        <v>749</v>
      </c>
      <c r="P232" t="s">
        <v>750</v>
      </c>
      <c r="Q232" t="s">
        <v>751</v>
      </c>
      <c r="R232" t="s">
        <v>99</v>
      </c>
      <c r="S232" t="s">
        <v>35</v>
      </c>
      <c r="T232" t="str">
        <f t="shared" si="9"/>
        <v>High School Diploma or GED. License Requirement    A Certificate of Fitness for Low Pressure Oil Boilers (P-99), issued by the New York City Fire Department, must be obtained within six months of appointment. The certificate is required for satisfactory completion of the probationary period. This certificate must be maintained thereafter for the duration of employment.    Additional License Requirements for Certain Positions    For appointment to certain positions, candidates must also possess both of the following:    1. A Motor Vehicle Driver License valid in the State of New York. This license must be maintained for the duration of assignment; and  2. A Certificate of Fitness to Operate Air Compressors (G-35), issued by the New York City Fire Department. This certificate must be maintained for the duration of assignment.    SPECIAL INSTRUCTIONS FOR NYCHA EMPLOYEES:    1. Applicants will be required to submit a copy of HPT certificate once scheduled for an interview.  2. NYCHA employees applying for promotional, title or level change opportunities must have served a period of one year in their current title and level (if applicable).  3. This position is open as a promotional opportunity only. It is not open on a direct transfer (lateral) basis.</v>
      </c>
      <c r="U232">
        <f t="shared" si="10"/>
        <v>0</v>
      </c>
      <c r="V232" s="3">
        <v>0</v>
      </c>
      <c r="W232" s="3">
        <f t="shared" si="11"/>
        <v>0</v>
      </c>
      <c r="X232" s="3">
        <v>0</v>
      </c>
      <c r="Y232" s="3">
        <v>0</v>
      </c>
      <c r="Z232" s="3">
        <v>0</v>
      </c>
      <c r="AA232" s="3">
        <v>0</v>
      </c>
      <c r="AB232" s="3">
        <v>0</v>
      </c>
      <c r="AD232" t="s">
        <v>100</v>
      </c>
      <c r="AE232" s="1">
        <v>42275</v>
      </c>
      <c r="AG232" s="1">
        <v>42346</v>
      </c>
      <c r="AH232" s="1">
        <v>42598</v>
      </c>
    </row>
    <row r="233" spans="1:34" x14ac:dyDescent="0.3">
      <c r="A233">
        <v>189019</v>
      </c>
      <c r="B233" t="s">
        <v>59</v>
      </c>
      <c r="C233" t="s">
        <v>40</v>
      </c>
      <c r="D233">
        <v>1</v>
      </c>
      <c r="E233" t="s">
        <v>735</v>
      </c>
      <c r="F233" t="s">
        <v>736</v>
      </c>
      <c r="G233">
        <v>31220</v>
      </c>
      <c r="H233">
        <v>1</v>
      </c>
      <c r="I233">
        <v>53130</v>
      </c>
      <c r="J233">
        <v>82577</v>
      </c>
      <c r="K233" t="s">
        <v>30</v>
      </c>
      <c r="L233" t="s">
        <v>62</v>
      </c>
      <c r="M233" t="s">
        <v>373</v>
      </c>
      <c r="N233" t="s">
        <v>7184</v>
      </c>
      <c r="O233" t="s">
        <v>737</v>
      </c>
      <c r="P233" t="s">
        <v>738</v>
      </c>
      <c r="Q233" t="s">
        <v>35</v>
      </c>
      <c r="R233" t="s">
        <v>175</v>
      </c>
      <c r="S233" t="s">
        <v>739</v>
      </c>
      <c r="T233" t="str">
        <f t="shared" si="9"/>
        <v xml:space="preserve">- Good working knowledge of OSHA, EPA, DEC, FDNY and other related environmental, health      and safety regulations.    - Familiarity with Indoor Air Quality (IAQ) and other gas monitoring meters.    - Familiarity with Microsoft Office (Word, Excel, PowerPoint and Access).    - Excellent communication skills both oral and written.  </v>
      </c>
      <c r="U233">
        <f t="shared" si="10"/>
        <v>0</v>
      </c>
      <c r="V233" s="3">
        <v>1</v>
      </c>
      <c r="W233" s="3">
        <f t="shared" si="11"/>
        <v>0</v>
      </c>
      <c r="X233" s="3">
        <v>0</v>
      </c>
      <c r="Y233" s="3">
        <v>0</v>
      </c>
      <c r="Z233" s="3">
        <v>0</v>
      </c>
      <c r="AA233" s="3">
        <v>0</v>
      </c>
      <c r="AB233" s="3">
        <v>0</v>
      </c>
      <c r="AD233" t="s">
        <v>38</v>
      </c>
      <c r="AE233" s="1">
        <v>42094</v>
      </c>
      <c r="AG233" s="1">
        <v>42096</v>
      </c>
      <c r="AH233" s="1">
        <v>42598</v>
      </c>
    </row>
    <row r="234" spans="1:34" x14ac:dyDescent="0.3">
      <c r="A234">
        <v>189379</v>
      </c>
      <c r="B234" t="s">
        <v>25</v>
      </c>
      <c r="C234" t="s">
        <v>40</v>
      </c>
      <c r="D234">
        <v>2</v>
      </c>
      <c r="E234" t="s">
        <v>752</v>
      </c>
      <c r="F234" t="s">
        <v>91</v>
      </c>
      <c r="G234" t="s">
        <v>92</v>
      </c>
      <c r="H234">
        <v>0</v>
      </c>
      <c r="I234">
        <v>54740</v>
      </c>
      <c r="J234">
        <v>75000</v>
      </c>
      <c r="K234" t="s">
        <v>30</v>
      </c>
      <c r="L234" t="s">
        <v>350</v>
      </c>
      <c r="M234" t="s">
        <v>624</v>
      </c>
      <c r="N234" t="s">
        <v>753</v>
      </c>
      <c r="O234" t="s">
        <v>96</v>
      </c>
      <c r="P234" t="s">
        <v>6668</v>
      </c>
      <c r="Q234" t="s">
        <v>754</v>
      </c>
      <c r="R234" t="s">
        <v>755</v>
      </c>
      <c r="S234" t="s">
        <v>756</v>
      </c>
      <c r="T234" t="str">
        <f t="shared" si="9"/>
        <v>The successful candidate should possess the following skills and experience:  	Experience in information technology project management, quality assurance, or auditing	Experience reviewing financial and project management documentation	Experience in a business operations environment	Close attention to detail 	Strong analytical, organizational and writing skills	Proficiency in Microsoft Excel, Word, SharePoint, and Access NOTE THAT THE SUCCESSFUL APPLICANT MUST EITHER HOLD A PERMANENT OR PROBATIONARY ADMINISTRATIVE STAFF ANALYST (NON-MANAGERIAL) TITLE  -OR- HAVE TAKEN THE RECENT CIVIL SERVICE EXAM FOR THIS TITLE. APPLICANTS MUST INDICATE THEIR COMPLIANCE WITH THIS REQUIREMENT IN THEIR COVER LETTERS OR RESUMES.</v>
      </c>
      <c r="U234">
        <f t="shared" si="10"/>
        <v>0</v>
      </c>
      <c r="V234" s="3">
        <v>1</v>
      </c>
      <c r="W234" s="3">
        <f t="shared" si="11"/>
        <v>0</v>
      </c>
      <c r="X234" s="3">
        <v>0</v>
      </c>
      <c r="Y234" s="3">
        <v>0</v>
      </c>
      <c r="Z234" s="3">
        <v>0</v>
      </c>
      <c r="AA234" s="3">
        <v>0</v>
      </c>
      <c r="AB234" s="3">
        <v>0</v>
      </c>
      <c r="AD234" t="s">
        <v>38</v>
      </c>
      <c r="AE234" s="1">
        <v>42285</v>
      </c>
      <c r="AG234" s="1">
        <v>42285</v>
      </c>
      <c r="AH234" s="1">
        <v>42598</v>
      </c>
    </row>
    <row r="235" spans="1:34" x14ac:dyDescent="0.3">
      <c r="A235">
        <v>189379</v>
      </c>
      <c r="B235" t="s">
        <v>25</v>
      </c>
      <c r="C235" t="s">
        <v>26</v>
      </c>
      <c r="D235">
        <v>2</v>
      </c>
      <c r="E235" t="s">
        <v>752</v>
      </c>
      <c r="F235" t="s">
        <v>91</v>
      </c>
      <c r="G235" t="s">
        <v>92</v>
      </c>
      <c r="H235">
        <v>0</v>
      </c>
      <c r="I235">
        <v>54740</v>
      </c>
      <c r="J235">
        <v>75000</v>
      </c>
      <c r="K235" t="s">
        <v>30</v>
      </c>
      <c r="L235" t="s">
        <v>350</v>
      </c>
      <c r="M235" t="s">
        <v>624</v>
      </c>
      <c r="N235" t="s">
        <v>753</v>
      </c>
      <c r="O235" t="s">
        <v>96</v>
      </c>
      <c r="P235" t="s">
        <v>6668</v>
      </c>
      <c r="Q235" t="s">
        <v>754</v>
      </c>
      <c r="R235" t="s">
        <v>755</v>
      </c>
      <c r="S235" t="s">
        <v>756</v>
      </c>
      <c r="T235" t="str">
        <f t="shared" si="9"/>
        <v>The successful candidate should possess the following skills and experience:  	Experience in information technology project management, quality assurance, or auditing	Experience reviewing financial and project management documentation	Experience in a business operations environment	Close attention to detail 	Strong analytical, organizational and writing skills	Proficiency in Microsoft Excel, Word, SharePoint, and Access NOTE THAT THE SUCCESSFUL APPLICANT MUST EITHER HOLD A PERMANENT OR PROBATIONARY ADMINISTRATIVE STAFF ANALYST (NON-MANAGERIAL) TITLE  -OR- HAVE TAKEN THE RECENT CIVIL SERVICE EXAM FOR THIS TITLE. APPLICANTS MUST INDICATE THEIR COMPLIANCE WITH THIS REQUIREMENT IN THEIR COVER LETTERS OR RESUMES.</v>
      </c>
      <c r="U235">
        <f t="shared" si="10"/>
        <v>0</v>
      </c>
      <c r="V235" s="3">
        <v>1</v>
      </c>
      <c r="W235" s="3">
        <f t="shared" si="11"/>
        <v>0</v>
      </c>
      <c r="X235" s="3">
        <v>0</v>
      </c>
      <c r="Y235" s="3">
        <v>0</v>
      </c>
      <c r="Z235" s="3">
        <v>0</v>
      </c>
      <c r="AA235" s="3">
        <v>0</v>
      </c>
      <c r="AB235" s="3">
        <v>0</v>
      </c>
      <c r="AD235" t="s">
        <v>38</v>
      </c>
      <c r="AE235" s="1">
        <v>42285</v>
      </c>
      <c r="AG235" s="1">
        <v>42285</v>
      </c>
      <c r="AH235" s="1">
        <v>42598</v>
      </c>
    </row>
    <row r="236" spans="1:34" x14ac:dyDescent="0.3">
      <c r="A236">
        <v>182479</v>
      </c>
      <c r="B236" t="s">
        <v>89</v>
      </c>
      <c r="C236" t="s">
        <v>26</v>
      </c>
      <c r="D236">
        <v>1</v>
      </c>
      <c r="E236" t="s">
        <v>746</v>
      </c>
      <c r="F236" t="s">
        <v>747</v>
      </c>
      <c r="G236">
        <v>91619</v>
      </c>
      <c r="H236">
        <v>0</v>
      </c>
      <c r="I236">
        <v>27772</v>
      </c>
      <c r="J236">
        <v>45632</v>
      </c>
      <c r="K236" t="s">
        <v>30</v>
      </c>
      <c r="L236" t="s">
        <v>314</v>
      </c>
      <c r="M236" t="s">
        <v>686</v>
      </c>
      <c r="N236" t="s">
        <v>748</v>
      </c>
      <c r="O236" t="s">
        <v>749</v>
      </c>
      <c r="P236" t="s">
        <v>750</v>
      </c>
      <c r="Q236" t="s">
        <v>751</v>
      </c>
      <c r="R236" t="s">
        <v>99</v>
      </c>
      <c r="S236" t="s">
        <v>35</v>
      </c>
      <c r="T236" t="str">
        <f t="shared" si="9"/>
        <v>High School Diploma or GED. License Requirement    A Certificate of Fitness for Low Pressure Oil Boilers (P-99), issued by the New York City Fire Department, must be obtained within six months of appointment. The certificate is required for satisfactory completion of the probationary period. This certificate must be maintained thereafter for the duration of employment.    Additional License Requirements for Certain Positions    For appointment to certain positions, candidates must also possess both of the following:    1. A Motor Vehicle Driver License valid in the State of New York. This license must be maintained for the duration of assignment; and  2. A Certificate of Fitness to Operate Air Compressors (G-35), issued by the New York City Fire Department. This certificate must be maintained for the duration of assignment.    SPECIAL INSTRUCTIONS FOR NYCHA EMPLOYEES:    1. Applicants will be required to submit a copy of HPT certificate once scheduled for an interview.  2. NYCHA employees applying for promotional, title or level change opportunities must have served a period of one year in their current title and level (if applicable).  3. This position is open as a promotional opportunity only. It is not open on a direct transfer (lateral) basis.</v>
      </c>
      <c r="U236">
        <f t="shared" si="10"/>
        <v>0</v>
      </c>
      <c r="V236" s="3">
        <v>0</v>
      </c>
      <c r="W236" s="3">
        <f t="shared" si="11"/>
        <v>0</v>
      </c>
      <c r="X236" s="3">
        <v>0</v>
      </c>
      <c r="Y236" s="3">
        <v>0</v>
      </c>
      <c r="Z236" s="3">
        <v>0</v>
      </c>
      <c r="AA236" s="3">
        <v>0</v>
      </c>
      <c r="AB236" s="3">
        <v>0</v>
      </c>
      <c r="AD236" t="s">
        <v>100</v>
      </c>
      <c r="AE236" s="1">
        <v>42275</v>
      </c>
      <c r="AG236" s="1">
        <v>42346</v>
      </c>
      <c r="AH236" s="1">
        <v>42598</v>
      </c>
    </row>
    <row r="237" spans="1:34" x14ac:dyDescent="0.3">
      <c r="A237">
        <v>182823</v>
      </c>
      <c r="B237" t="s">
        <v>39</v>
      </c>
      <c r="C237" t="s">
        <v>26</v>
      </c>
      <c r="D237">
        <v>1</v>
      </c>
      <c r="E237" t="s">
        <v>757</v>
      </c>
      <c r="F237" t="s">
        <v>758</v>
      </c>
      <c r="G237">
        <v>6611</v>
      </c>
      <c r="H237">
        <v>2</v>
      </c>
      <c r="I237">
        <v>33</v>
      </c>
      <c r="J237">
        <v>50</v>
      </c>
      <c r="K237" t="s">
        <v>141</v>
      </c>
      <c r="L237" t="s">
        <v>513</v>
      </c>
      <c r="M237" t="s">
        <v>759</v>
      </c>
      <c r="N237" t="s">
        <v>760</v>
      </c>
      <c r="O237" t="s">
        <v>761</v>
      </c>
      <c r="P237" t="s">
        <v>7187</v>
      </c>
      <c r="Q237" t="s">
        <v>35</v>
      </c>
      <c r="R237" t="s">
        <v>762</v>
      </c>
      <c r="S237" t="s">
        <v>35</v>
      </c>
      <c r="T237" t="str">
        <f t="shared" si="9"/>
        <v xml:space="preserve">Specialization in family or women‚„s health; prior experience in public health and sexually transmitted diseases; knowledge of STDs and HIV; experience with electronic medical records; excellent interpersonal and communication skills especially dealing with adolescents.  **THE LICENSE MUST BE MAINTAINED FOR THE DURATION OF EMPLOYMENT.  </v>
      </c>
      <c r="U237">
        <f t="shared" si="10"/>
        <v>0</v>
      </c>
      <c r="V237" s="3">
        <v>0</v>
      </c>
      <c r="W237" s="3">
        <f t="shared" si="11"/>
        <v>0</v>
      </c>
      <c r="X237" s="3">
        <v>0</v>
      </c>
      <c r="Y237" s="3">
        <v>0</v>
      </c>
      <c r="Z237" s="3">
        <v>0</v>
      </c>
      <c r="AA237" s="3">
        <v>0</v>
      </c>
      <c r="AB237" s="3">
        <v>0</v>
      </c>
      <c r="AD237" t="s">
        <v>58</v>
      </c>
      <c r="AE237" s="1">
        <v>42034</v>
      </c>
      <c r="AG237" s="1">
        <v>42034</v>
      </c>
      <c r="AH237" s="1">
        <v>42598</v>
      </c>
    </row>
    <row r="238" spans="1:34" x14ac:dyDescent="0.3">
      <c r="A238">
        <v>182823</v>
      </c>
      <c r="B238" t="s">
        <v>39</v>
      </c>
      <c r="C238" t="s">
        <v>40</v>
      </c>
      <c r="D238">
        <v>1</v>
      </c>
      <c r="E238" t="s">
        <v>757</v>
      </c>
      <c r="F238" t="s">
        <v>758</v>
      </c>
      <c r="G238">
        <v>6611</v>
      </c>
      <c r="H238">
        <v>2</v>
      </c>
      <c r="I238">
        <v>33</v>
      </c>
      <c r="J238">
        <v>50</v>
      </c>
      <c r="K238" t="s">
        <v>141</v>
      </c>
      <c r="L238" t="s">
        <v>513</v>
      </c>
      <c r="M238" t="s">
        <v>759</v>
      </c>
      <c r="N238" t="s">
        <v>760</v>
      </c>
      <c r="O238" t="s">
        <v>761</v>
      </c>
      <c r="P238" t="s">
        <v>7187</v>
      </c>
      <c r="Q238" t="s">
        <v>35</v>
      </c>
      <c r="R238" t="s">
        <v>762</v>
      </c>
      <c r="S238" t="s">
        <v>35</v>
      </c>
      <c r="T238" t="str">
        <f t="shared" si="9"/>
        <v xml:space="preserve">Specialization in family or women‚„s health; prior experience in public health and sexually transmitted diseases; knowledge of STDs and HIV; experience with electronic medical records; excellent interpersonal and communication skills especially dealing with adolescents.  **THE LICENSE MUST BE MAINTAINED FOR THE DURATION OF EMPLOYMENT.  </v>
      </c>
      <c r="U238">
        <f t="shared" si="10"/>
        <v>0</v>
      </c>
      <c r="V238" s="3">
        <v>0</v>
      </c>
      <c r="W238" s="3">
        <f t="shared" si="11"/>
        <v>0</v>
      </c>
      <c r="X238" s="3">
        <v>0</v>
      </c>
      <c r="Y238" s="3">
        <v>0</v>
      </c>
      <c r="Z238" s="3">
        <v>0</v>
      </c>
      <c r="AA238" s="3">
        <v>0</v>
      </c>
      <c r="AB238" s="3">
        <v>0</v>
      </c>
      <c r="AD238" t="s">
        <v>58</v>
      </c>
      <c r="AE238" s="1">
        <v>42034</v>
      </c>
      <c r="AG238" s="1">
        <v>42034</v>
      </c>
      <c r="AH238" s="1">
        <v>42598</v>
      </c>
    </row>
    <row r="239" spans="1:34" x14ac:dyDescent="0.3">
      <c r="A239">
        <v>197355</v>
      </c>
      <c r="B239" t="s">
        <v>59</v>
      </c>
      <c r="C239" t="s">
        <v>26</v>
      </c>
      <c r="D239">
        <v>1</v>
      </c>
      <c r="E239" t="s">
        <v>763</v>
      </c>
      <c r="F239" t="s">
        <v>568</v>
      </c>
      <c r="G239">
        <v>10015</v>
      </c>
      <c r="H239" t="s">
        <v>163</v>
      </c>
      <c r="I239">
        <v>198518</v>
      </c>
      <c r="J239">
        <v>198518</v>
      </c>
      <c r="K239" t="s">
        <v>30</v>
      </c>
      <c r="L239" t="s">
        <v>164</v>
      </c>
      <c r="M239" t="s">
        <v>171</v>
      </c>
      <c r="N239" t="s">
        <v>7188</v>
      </c>
      <c r="O239" t="s">
        <v>571</v>
      </c>
      <c r="P239" t="s">
        <v>764</v>
      </c>
      <c r="Q239" t="s">
        <v>35</v>
      </c>
      <c r="R239" t="s">
        <v>711</v>
      </c>
      <c r="S239" t="s">
        <v>765</v>
      </c>
      <c r="T239" t="str">
        <f t="shared" si="9"/>
        <v xml:space="preserve">Extensive experience in wastewater operations is preferred but not required. The ideal candidate will also demonstrate competency in managing technical operations, including large numbers of engineering and other technical staff. A New York State grade 4A Wastewater Treatment Plant Operator Certificate is desirable.  </v>
      </c>
      <c r="U239">
        <f t="shared" si="10"/>
        <v>0</v>
      </c>
      <c r="V239" s="3">
        <v>0</v>
      </c>
      <c r="W239" s="3">
        <f t="shared" si="11"/>
        <v>0</v>
      </c>
      <c r="X239" s="3">
        <v>0</v>
      </c>
      <c r="Y239" s="3">
        <v>0</v>
      </c>
      <c r="Z239" s="3">
        <v>0</v>
      </c>
      <c r="AA239" s="3">
        <v>0</v>
      </c>
      <c r="AB239" s="3">
        <v>0</v>
      </c>
      <c r="AD239" t="s">
        <v>58</v>
      </c>
      <c r="AE239" s="1">
        <v>42178</v>
      </c>
      <c r="AG239" s="1">
        <v>42178</v>
      </c>
      <c r="AH239" s="1">
        <v>42598</v>
      </c>
    </row>
    <row r="240" spans="1:34" x14ac:dyDescent="0.3">
      <c r="A240">
        <v>189481</v>
      </c>
      <c r="B240" t="s">
        <v>39</v>
      </c>
      <c r="C240" t="s">
        <v>40</v>
      </c>
      <c r="D240">
        <v>2</v>
      </c>
      <c r="E240" t="s">
        <v>766</v>
      </c>
      <c r="F240" t="s">
        <v>269</v>
      </c>
      <c r="G240">
        <v>10209</v>
      </c>
      <c r="H240">
        <v>1</v>
      </c>
      <c r="I240">
        <v>10</v>
      </c>
      <c r="J240">
        <v>14</v>
      </c>
      <c r="K240" t="s">
        <v>141</v>
      </c>
      <c r="L240" t="s">
        <v>43</v>
      </c>
      <c r="M240" t="s">
        <v>767</v>
      </c>
      <c r="N240" t="s">
        <v>768</v>
      </c>
      <c r="O240" t="s">
        <v>272</v>
      </c>
      <c r="P240" t="s">
        <v>769</v>
      </c>
      <c r="Q240" t="s">
        <v>35</v>
      </c>
      <c r="R240" t="s">
        <v>770</v>
      </c>
      <c r="S240" t="s">
        <v>35</v>
      </c>
      <c r="T240" t="str">
        <f t="shared" si="9"/>
        <v xml:space="preserve">Strong customer service orientation; courteous telephone manner; excellent oral and written communication skills. Basic computer literacy, with a desire to learn additional computer skills.  </v>
      </c>
      <c r="U240">
        <f t="shared" si="10"/>
        <v>0</v>
      </c>
      <c r="V240" s="3">
        <v>0</v>
      </c>
      <c r="W240" s="3">
        <f t="shared" si="11"/>
        <v>0</v>
      </c>
      <c r="X240" s="3">
        <v>0</v>
      </c>
      <c r="Y240" s="3">
        <v>0</v>
      </c>
      <c r="Z240" s="3">
        <v>0</v>
      </c>
      <c r="AA240" s="3">
        <v>0</v>
      </c>
      <c r="AB240" s="3">
        <v>0</v>
      </c>
      <c r="AD240" t="s">
        <v>519</v>
      </c>
      <c r="AE240" s="1">
        <v>42096</v>
      </c>
      <c r="AG240" s="1">
        <v>42096</v>
      </c>
      <c r="AH240" s="1">
        <v>42598</v>
      </c>
    </row>
    <row r="241" spans="1:34" x14ac:dyDescent="0.3">
      <c r="A241">
        <v>189481</v>
      </c>
      <c r="B241" t="s">
        <v>39</v>
      </c>
      <c r="C241" t="s">
        <v>26</v>
      </c>
      <c r="D241">
        <v>2</v>
      </c>
      <c r="E241" t="s">
        <v>766</v>
      </c>
      <c r="F241" t="s">
        <v>269</v>
      </c>
      <c r="G241">
        <v>10209</v>
      </c>
      <c r="H241">
        <v>1</v>
      </c>
      <c r="I241">
        <v>10</v>
      </c>
      <c r="J241">
        <v>14</v>
      </c>
      <c r="K241" t="s">
        <v>141</v>
      </c>
      <c r="L241" t="s">
        <v>43</v>
      </c>
      <c r="M241" t="s">
        <v>767</v>
      </c>
      <c r="N241" t="s">
        <v>768</v>
      </c>
      <c r="O241" t="s">
        <v>272</v>
      </c>
      <c r="P241" t="s">
        <v>769</v>
      </c>
      <c r="Q241" t="s">
        <v>35</v>
      </c>
      <c r="R241" t="s">
        <v>770</v>
      </c>
      <c r="S241" t="s">
        <v>35</v>
      </c>
      <c r="T241" t="str">
        <f t="shared" si="9"/>
        <v xml:space="preserve">Strong customer service orientation; courteous telephone manner; excellent oral and written communication skills. Basic computer literacy, with a desire to learn additional computer skills.  </v>
      </c>
      <c r="U241">
        <f t="shared" si="10"/>
        <v>0</v>
      </c>
      <c r="V241" s="3">
        <v>0</v>
      </c>
      <c r="W241" s="3">
        <f t="shared" si="11"/>
        <v>0</v>
      </c>
      <c r="X241" s="3">
        <v>0</v>
      </c>
      <c r="Y241" s="3">
        <v>0</v>
      </c>
      <c r="Z241" s="3">
        <v>0</v>
      </c>
      <c r="AA241" s="3">
        <v>0</v>
      </c>
      <c r="AB241" s="3">
        <v>0</v>
      </c>
      <c r="AD241" t="s">
        <v>519</v>
      </c>
      <c r="AE241" s="1">
        <v>42096</v>
      </c>
      <c r="AG241" s="1">
        <v>42096</v>
      </c>
      <c r="AH241" s="1">
        <v>42598</v>
      </c>
    </row>
    <row r="242" spans="1:34" x14ac:dyDescent="0.3">
      <c r="A242">
        <v>189564</v>
      </c>
      <c r="B242" t="s">
        <v>771</v>
      </c>
      <c r="C242" t="s">
        <v>26</v>
      </c>
      <c r="D242">
        <v>1</v>
      </c>
      <c r="E242" t="s">
        <v>772</v>
      </c>
      <c r="F242" t="s">
        <v>773</v>
      </c>
      <c r="G242">
        <v>95005</v>
      </c>
      <c r="H242" t="s">
        <v>240</v>
      </c>
      <c r="I242">
        <v>70000</v>
      </c>
      <c r="J242">
        <v>90000</v>
      </c>
      <c r="K242" t="s">
        <v>30</v>
      </c>
      <c r="L242" t="s">
        <v>111</v>
      </c>
      <c r="M242" t="s">
        <v>774</v>
      </c>
      <c r="N242" t="s">
        <v>775</v>
      </c>
      <c r="O242" t="s">
        <v>776</v>
      </c>
      <c r="P242" t="s">
        <v>777</v>
      </c>
      <c r="Q242" t="s">
        <v>35</v>
      </c>
      <c r="R242" t="s">
        <v>778</v>
      </c>
      <c r="S242" t="s">
        <v>35</v>
      </c>
      <c r="T242" t="str">
        <f t="shared" si="9"/>
        <v xml:space="preserve">It is preferred that the candidate be able to understand and speak Spanish fluently.  </v>
      </c>
      <c r="U242">
        <f t="shared" si="10"/>
        <v>0</v>
      </c>
      <c r="V242" s="3">
        <v>0</v>
      </c>
      <c r="W242" s="3">
        <f t="shared" si="11"/>
        <v>0</v>
      </c>
      <c r="X242" s="3">
        <v>0</v>
      </c>
      <c r="Y242" s="3">
        <v>0</v>
      </c>
      <c r="Z242" s="3">
        <v>0</v>
      </c>
      <c r="AA242" s="3">
        <v>0</v>
      </c>
      <c r="AB242" s="3">
        <v>0</v>
      </c>
      <c r="AD242" t="s">
        <v>38</v>
      </c>
      <c r="AE242" s="1">
        <v>42097</v>
      </c>
      <c r="AG242" s="1">
        <v>42097</v>
      </c>
      <c r="AH242" s="1">
        <v>42598</v>
      </c>
    </row>
    <row r="243" spans="1:34" x14ac:dyDescent="0.3">
      <c r="A243">
        <v>189564</v>
      </c>
      <c r="B243" t="s">
        <v>771</v>
      </c>
      <c r="C243" t="s">
        <v>40</v>
      </c>
      <c r="D243">
        <v>1</v>
      </c>
      <c r="E243" t="s">
        <v>772</v>
      </c>
      <c r="F243" t="s">
        <v>773</v>
      </c>
      <c r="G243">
        <v>95005</v>
      </c>
      <c r="H243" t="s">
        <v>240</v>
      </c>
      <c r="I243">
        <v>70000</v>
      </c>
      <c r="J243">
        <v>90000</v>
      </c>
      <c r="K243" t="s">
        <v>30</v>
      </c>
      <c r="L243" t="s">
        <v>111</v>
      </c>
      <c r="M243" t="s">
        <v>774</v>
      </c>
      <c r="N243" t="s">
        <v>775</v>
      </c>
      <c r="O243" t="s">
        <v>776</v>
      </c>
      <c r="P243" t="s">
        <v>777</v>
      </c>
      <c r="Q243" t="s">
        <v>35</v>
      </c>
      <c r="R243" t="s">
        <v>778</v>
      </c>
      <c r="S243" t="s">
        <v>35</v>
      </c>
      <c r="T243" t="str">
        <f t="shared" si="9"/>
        <v xml:space="preserve">It is preferred that the candidate be able to understand and speak Spanish fluently.  </v>
      </c>
      <c r="U243">
        <f t="shared" si="10"/>
        <v>0</v>
      </c>
      <c r="V243" s="3">
        <v>0</v>
      </c>
      <c r="W243" s="3">
        <f t="shared" si="11"/>
        <v>0</v>
      </c>
      <c r="X243" s="3">
        <v>0</v>
      </c>
      <c r="Y243" s="3">
        <v>0</v>
      </c>
      <c r="Z243" s="3">
        <v>0</v>
      </c>
      <c r="AA243" s="3">
        <v>0</v>
      </c>
      <c r="AB243" s="3">
        <v>0</v>
      </c>
      <c r="AD243" t="s">
        <v>38</v>
      </c>
      <c r="AE243" s="1">
        <v>42097</v>
      </c>
      <c r="AG243" s="1">
        <v>42097</v>
      </c>
      <c r="AH243" s="1">
        <v>42598</v>
      </c>
    </row>
    <row r="244" spans="1:34" x14ac:dyDescent="0.3">
      <c r="A244">
        <v>182890</v>
      </c>
      <c r="B244" t="s">
        <v>39</v>
      </c>
      <c r="C244" t="s">
        <v>40</v>
      </c>
      <c r="D244">
        <v>1</v>
      </c>
      <c r="E244" t="s">
        <v>612</v>
      </c>
      <c r="F244" t="s">
        <v>91</v>
      </c>
      <c r="G244" t="s">
        <v>92</v>
      </c>
      <c r="H244">
        <v>0</v>
      </c>
      <c r="I244">
        <v>78000</v>
      </c>
      <c r="J244">
        <v>90000</v>
      </c>
      <c r="K244" t="s">
        <v>30</v>
      </c>
      <c r="L244" t="s">
        <v>71</v>
      </c>
      <c r="M244" t="s">
        <v>72</v>
      </c>
      <c r="N244" t="s">
        <v>7185</v>
      </c>
      <c r="O244" t="s">
        <v>96</v>
      </c>
      <c r="P244" t="s">
        <v>7186</v>
      </c>
      <c r="Q244" t="s">
        <v>482</v>
      </c>
      <c r="R244" t="s">
        <v>634</v>
      </c>
      <c r="S244" t="s">
        <v>35</v>
      </c>
      <c r="T244" t="str">
        <f t="shared" si="9"/>
        <v>Prior experience in budget/financial management.  Working knowledge of the City‚„s Financial Management System (FMS).  Technical expertise in managing finances during federally declared disasters.  Strong analytical, interpersonal communications and problem solving skills are a plus.  It is strongly recommended that the selected candidate be familiar federal regulations for various grants within City agencies.  Successful candidate should be detail oriented and self-motivated.  Proficiency in Excel a plus. SPECIAL NOTE  1. Selected candidates will be required to provide a DNA sample by swabbing.</v>
      </c>
      <c r="U244">
        <f t="shared" si="10"/>
        <v>0</v>
      </c>
      <c r="V244" s="3">
        <v>1</v>
      </c>
      <c r="W244" s="3">
        <f t="shared" si="11"/>
        <v>0</v>
      </c>
      <c r="X244" s="3">
        <v>0</v>
      </c>
      <c r="Y244" s="3">
        <v>0</v>
      </c>
      <c r="Z244" s="3">
        <v>0</v>
      </c>
      <c r="AA244" s="3">
        <v>0</v>
      </c>
      <c r="AB244" s="3">
        <v>0</v>
      </c>
      <c r="AD244" t="s">
        <v>38</v>
      </c>
      <c r="AE244" s="1">
        <v>42037</v>
      </c>
      <c r="AG244" s="1">
        <v>42037</v>
      </c>
      <c r="AH244" s="1">
        <v>42598</v>
      </c>
    </row>
    <row r="245" spans="1:34" x14ac:dyDescent="0.3">
      <c r="A245">
        <v>183039</v>
      </c>
      <c r="B245" t="s">
        <v>39</v>
      </c>
      <c r="C245" t="s">
        <v>26</v>
      </c>
      <c r="D245">
        <v>1</v>
      </c>
      <c r="E245" t="s">
        <v>779</v>
      </c>
      <c r="F245" t="s">
        <v>780</v>
      </c>
      <c r="G245">
        <v>82989</v>
      </c>
      <c r="H245" t="s">
        <v>52</v>
      </c>
      <c r="I245">
        <v>49492</v>
      </c>
      <c r="J245">
        <v>136198</v>
      </c>
      <c r="K245" t="s">
        <v>30</v>
      </c>
      <c r="L245" t="s">
        <v>43</v>
      </c>
      <c r="M245" t="s">
        <v>767</v>
      </c>
      <c r="N245" t="s">
        <v>781</v>
      </c>
      <c r="O245" t="s">
        <v>782</v>
      </c>
      <c r="P245" t="s">
        <v>783</v>
      </c>
      <c r="Q245" t="s">
        <v>35</v>
      </c>
      <c r="R245" t="s">
        <v>784</v>
      </c>
      <c r="S245" t="s">
        <v>35</v>
      </c>
      <c r="T245" t="str">
        <f t="shared" si="9"/>
        <v xml:space="preserve">Excellent verbal, written, interpersonal and organization skills. Knowledge of Integrated Pest Management is a plus.  </v>
      </c>
      <c r="U245">
        <f t="shared" si="10"/>
        <v>0</v>
      </c>
      <c r="V245" s="3">
        <v>0</v>
      </c>
      <c r="W245" s="3">
        <f t="shared" si="11"/>
        <v>0</v>
      </c>
      <c r="X245" s="3">
        <v>0</v>
      </c>
      <c r="Y245" s="3">
        <v>0</v>
      </c>
      <c r="Z245" s="3">
        <v>0</v>
      </c>
      <c r="AA245" s="3">
        <v>0</v>
      </c>
      <c r="AB245" s="3">
        <v>0</v>
      </c>
      <c r="AD245" t="s">
        <v>38</v>
      </c>
      <c r="AE245" s="1">
        <v>42038</v>
      </c>
      <c r="AG245" s="1">
        <v>42038</v>
      </c>
      <c r="AH245" s="1">
        <v>42598</v>
      </c>
    </row>
    <row r="246" spans="1:34" x14ac:dyDescent="0.3">
      <c r="A246">
        <v>183039</v>
      </c>
      <c r="B246" t="s">
        <v>39</v>
      </c>
      <c r="C246" t="s">
        <v>40</v>
      </c>
      <c r="D246">
        <v>1</v>
      </c>
      <c r="E246" t="s">
        <v>779</v>
      </c>
      <c r="F246" t="s">
        <v>780</v>
      </c>
      <c r="G246">
        <v>82989</v>
      </c>
      <c r="H246" t="s">
        <v>52</v>
      </c>
      <c r="I246">
        <v>49492</v>
      </c>
      <c r="J246">
        <v>136198</v>
      </c>
      <c r="K246" t="s">
        <v>30</v>
      </c>
      <c r="L246" t="s">
        <v>43</v>
      </c>
      <c r="M246" t="s">
        <v>767</v>
      </c>
      <c r="N246" t="s">
        <v>781</v>
      </c>
      <c r="O246" t="s">
        <v>782</v>
      </c>
      <c r="P246" t="s">
        <v>783</v>
      </c>
      <c r="Q246" t="s">
        <v>35</v>
      </c>
      <c r="R246" t="s">
        <v>784</v>
      </c>
      <c r="S246" t="s">
        <v>35</v>
      </c>
      <c r="T246" t="str">
        <f t="shared" si="9"/>
        <v xml:space="preserve">Excellent verbal, written, interpersonal and organization skills. Knowledge of Integrated Pest Management is a plus.  </v>
      </c>
      <c r="U246">
        <f t="shared" si="10"/>
        <v>0</v>
      </c>
      <c r="V246" s="3">
        <v>0</v>
      </c>
      <c r="W246" s="3">
        <f t="shared" si="11"/>
        <v>0</v>
      </c>
      <c r="X246" s="3">
        <v>0</v>
      </c>
      <c r="Y246" s="3">
        <v>0</v>
      </c>
      <c r="Z246" s="3">
        <v>0</v>
      </c>
      <c r="AA246" s="3">
        <v>0</v>
      </c>
      <c r="AB246" s="3">
        <v>0</v>
      </c>
      <c r="AD246" t="s">
        <v>38</v>
      </c>
      <c r="AE246" s="1">
        <v>42038</v>
      </c>
      <c r="AG246" s="1">
        <v>42038</v>
      </c>
      <c r="AH246" s="1">
        <v>42598</v>
      </c>
    </row>
    <row r="247" spans="1:34" x14ac:dyDescent="0.3">
      <c r="A247">
        <v>190074</v>
      </c>
      <c r="B247" t="s">
        <v>39</v>
      </c>
      <c r="C247" t="s">
        <v>40</v>
      </c>
      <c r="D247">
        <v>1</v>
      </c>
      <c r="E247" t="s">
        <v>128</v>
      </c>
      <c r="F247" t="s">
        <v>129</v>
      </c>
      <c r="G247">
        <v>21513</v>
      </c>
      <c r="H247">
        <v>1</v>
      </c>
      <c r="I247">
        <v>39345</v>
      </c>
      <c r="J247">
        <v>50167</v>
      </c>
      <c r="K247" t="s">
        <v>30</v>
      </c>
      <c r="L247" t="s">
        <v>785</v>
      </c>
      <c r="M247" t="s">
        <v>131</v>
      </c>
      <c r="N247" t="s">
        <v>7189</v>
      </c>
      <c r="O247" t="s">
        <v>7076</v>
      </c>
      <c r="P247" t="s">
        <v>35</v>
      </c>
      <c r="Q247" t="s">
        <v>132</v>
      </c>
      <c r="R247" t="s">
        <v>786</v>
      </c>
      <c r="S247" t="s">
        <v>35</v>
      </c>
      <c r="T247" t="str">
        <f t="shared" si="9"/>
        <v xml:space="preserve">  **Applicant must possess or be eligible for a New York State Clinical Laboratory Technologist License.    ***Employees must maintain a New York State (NYS) Laboratory Technologist license for the duration of employment.</v>
      </c>
      <c r="U247">
        <f t="shared" si="10"/>
        <v>0</v>
      </c>
      <c r="V247" s="3">
        <v>0</v>
      </c>
      <c r="W247" s="3">
        <f t="shared" si="11"/>
        <v>0</v>
      </c>
      <c r="X247" s="3">
        <v>0</v>
      </c>
      <c r="Y247" s="3">
        <v>0</v>
      </c>
      <c r="Z247" s="3">
        <v>0</v>
      </c>
      <c r="AA247" s="3">
        <v>0</v>
      </c>
      <c r="AB247" s="3">
        <v>0</v>
      </c>
      <c r="AD247" t="s">
        <v>38</v>
      </c>
      <c r="AE247" s="1">
        <v>42104</v>
      </c>
      <c r="AG247" s="1">
        <v>42104</v>
      </c>
      <c r="AH247" s="1">
        <v>42598</v>
      </c>
    </row>
    <row r="248" spans="1:34" x14ac:dyDescent="0.3">
      <c r="A248">
        <v>190074</v>
      </c>
      <c r="B248" t="s">
        <v>39</v>
      </c>
      <c r="C248" t="s">
        <v>26</v>
      </c>
      <c r="D248">
        <v>1</v>
      </c>
      <c r="E248" t="s">
        <v>128</v>
      </c>
      <c r="F248" t="s">
        <v>129</v>
      </c>
      <c r="G248">
        <v>21513</v>
      </c>
      <c r="H248">
        <v>1</v>
      </c>
      <c r="I248">
        <v>39345</v>
      </c>
      <c r="J248">
        <v>50167</v>
      </c>
      <c r="K248" t="s">
        <v>30</v>
      </c>
      <c r="L248" t="s">
        <v>785</v>
      </c>
      <c r="M248" t="s">
        <v>131</v>
      </c>
      <c r="N248" t="s">
        <v>7189</v>
      </c>
      <c r="O248" t="s">
        <v>7076</v>
      </c>
      <c r="P248" t="s">
        <v>35</v>
      </c>
      <c r="Q248" t="s">
        <v>132</v>
      </c>
      <c r="R248" t="s">
        <v>786</v>
      </c>
      <c r="S248" t="s">
        <v>35</v>
      </c>
      <c r="T248" t="str">
        <f t="shared" si="9"/>
        <v xml:space="preserve">  **Applicant must possess or be eligible for a New York State Clinical Laboratory Technologist License.    ***Employees must maintain a New York State (NYS) Laboratory Technologist license for the duration of employment.</v>
      </c>
      <c r="U248">
        <f t="shared" si="10"/>
        <v>0</v>
      </c>
      <c r="V248" s="3">
        <v>0</v>
      </c>
      <c r="W248" s="3">
        <f t="shared" si="11"/>
        <v>0</v>
      </c>
      <c r="X248" s="3">
        <v>0</v>
      </c>
      <c r="Y248" s="3">
        <v>0</v>
      </c>
      <c r="Z248" s="3">
        <v>0</v>
      </c>
      <c r="AA248" s="3">
        <v>0</v>
      </c>
      <c r="AB248" s="3">
        <v>0</v>
      </c>
      <c r="AD248" t="s">
        <v>38</v>
      </c>
      <c r="AE248" s="1">
        <v>42104</v>
      </c>
      <c r="AG248" s="1">
        <v>42104</v>
      </c>
      <c r="AH248" s="1">
        <v>42598</v>
      </c>
    </row>
    <row r="249" spans="1:34" x14ac:dyDescent="0.3">
      <c r="A249">
        <v>200997</v>
      </c>
      <c r="B249" t="s">
        <v>59</v>
      </c>
      <c r="C249" t="s">
        <v>26</v>
      </c>
      <c r="D249">
        <v>1</v>
      </c>
      <c r="E249" t="s">
        <v>787</v>
      </c>
      <c r="F249" t="s">
        <v>780</v>
      </c>
      <c r="G249">
        <v>82989</v>
      </c>
      <c r="H249" t="s">
        <v>219</v>
      </c>
      <c r="I249">
        <v>63519</v>
      </c>
      <c r="J249">
        <v>169427</v>
      </c>
      <c r="K249" t="s">
        <v>30</v>
      </c>
      <c r="L249" t="s">
        <v>62</v>
      </c>
      <c r="M249" t="s">
        <v>63</v>
      </c>
      <c r="N249" t="s">
        <v>7190</v>
      </c>
      <c r="O249" t="s">
        <v>782</v>
      </c>
      <c r="P249" t="s">
        <v>7191</v>
      </c>
      <c r="Q249" t="s">
        <v>788</v>
      </c>
      <c r="R249" t="s">
        <v>789</v>
      </c>
      <c r="S249" t="s">
        <v>790</v>
      </c>
      <c r="T249" t="str">
        <f t="shared" si="9"/>
        <v>The selected candidate will have extensive experience in managing a complex function within the field of Environmental, Health and Safety and must have a minimum of 5 years experience in EHS Auditing and/or Hazard Assessments.  The candidate will demonstrate a track record of improving EHS performance measurement and compliance improvement.        5+ years‚„ experience working in the field of EHS compliance auditing, assessment, job      hazard assessment and other hands on technical EHS support in an operational         environment.       Excellent technical writing skills, including the ability to translate technical information into      reports that are understandable and succinct.     Excellent regulatory research skills.    Working knowledge of OSHA/PESH, EPA, NYSDEC, FDNY, DOB and all other applicable      Federal, State and local regulations; as well as industry standards and best practices.     Must possess and demonstrate the ability to collaborate and facilitate decision making       within a group setting.    Excellent interpersonal and verbal communication skills with the ability to communicate at      any level of the organization.     Must have demonstrated ability to meet deadlines.  EHS Professional Certification is preferred (e.g. CSP, ASP, CIH, CHMM, etc.)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49">
        <f t="shared" si="10"/>
        <v>0</v>
      </c>
      <c r="V249" s="3">
        <v>0</v>
      </c>
      <c r="W249" s="3">
        <f t="shared" si="11"/>
        <v>0</v>
      </c>
      <c r="X249" s="3">
        <v>0</v>
      </c>
      <c r="Y249" s="3">
        <v>0</v>
      </c>
      <c r="Z249" s="3">
        <v>0</v>
      </c>
      <c r="AA249" s="3">
        <v>0</v>
      </c>
      <c r="AB249" s="3">
        <v>0</v>
      </c>
      <c r="AD249" t="s">
        <v>38</v>
      </c>
      <c r="AE249" s="1">
        <v>42227</v>
      </c>
      <c r="AG249" s="1">
        <v>42227</v>
      </c>
      <c r="AH249" s="1">
        <v>42598</v>
      </c>
    </row>
    <row r="250" spans="1:34" x14ac:dyDescent="0.3">
      <c r="A250">
        <v>190197</v>
      </c>
      <c r="B250" t="s">
        <v>59</v>
      </c>
      <c r="C250" t="s">
        <v>26</v>
      </c>
      <c r="D250">
        <v>1</v>
      </c>
      <c r="E250" t="s">
        <v>791</v>
      </c>
      <c r="F250" t="s">
        <v>652</v>
      </c>
      <c r="G250">
        <v>12627</v>
      </c>
      <c r="H250">
        <v>0</v>
      </c>
      <c r="I250">
        <v>59536</v>
      </c>
      <c r="J250">
        <v>75568</v>
      </c>
      <c r="K250" t="s">
        <v>30</v>
      </c>
      <c r="L250" t="s">
        <v>62</v>
      </c>
      <c r="M250" t="s">
        <v>792</v>
      </c>
      <c r="N250" t="s">
        <v>7192</v>
      </c>
      <c r="O250" t="s">
        <v>7163</v>
      </c>
      <c r="P250" t="s">
        <v>793</v>
      </c>
      <c r="Q250" t="s">
        <v>35</v>
      </c>
      <c r="R250" t="s">
        <v>794</v>
      </c>
      <c r="S250" t="s">
        <v>35</v>
      </c>
      <c r="T250" t="str">
        <f t="shared" si="9"/>
        <v xml:space="preserve">* Excellent written and verbal communication skills   * Strong analytical skills    ***ONLY APPLICANTS PERMANENT IN THE TITLE ASSOCIATE STAFF ANALYST SHOULD APPLY***  </v>
      </c>
      <c r="U250">
        <f t="shared" si="10"/>
        <v>0</v>
      </c>
      <c r="V250" s="3">
        <v>0</v>
      </c>
      <c r="W250" s="3">
        <f t="shared" si="11"/>
        <v>0</v>
      </c>
      <c r="X250" s="3">
        <v>0</v>
      </c>
      <c r="Y250" s="3">
        <v>0</v>
      </c>
      <c r="Z250" s="3">
        <v>0</v>
      </c>
      <c r="AA250" s="3">
        <v>0</v>
      </c>
      <c r="AB250" s="3">
        <v>0</v>
      </c>
      <c r="AD250" t="s">
        <v>38</v>
      </c>
      <c r="AE250" s="1">
        <v>42108</v>
      </c>
      <c r="AG250" s="1">
        <v>42108</v>
      </c>
      <c r="AH250" s="1">
        <v>42598</v>
      </c>
    </row>
    <row r="251" spans="1:34" x14ac:dyDescent="0.3">
      <c r="A251">
        <v>183098</v>
      </c>
      <c r="B251" t="s">
        <v>49</v>
      </c>
      <c r="C251" t="s">
        <v>26</v>
      </c>
      <c r="D251">
        <v>1</v>
      </c>
      <c r="E251" t="s">
        <v>795</v>
      </c>
      <c r="F251" t="s">
        <v>91</v>
      </c>
      <c r="G251">
        <v>10026</v>
      </c>
      <c r="H251" t="s">
        <v>796</v>
      </c>
      <c r="I251">
        <v>68238</v>
      </c>
      <c r="J251">
        <v>125000</v>
      </c>
      <c r="K251" t="s">
        <v>30</v>
      </c>
      <c r="L251" t="s">
        <v>797</v>
      </c>
      <c r="M251" t="s">
        <v>798</v>
      </c>
      <c r="N251" t="s">
        <v>7193</v>
      </c>
      <c r="O251" t="s">
        <v>409</v>
      </c>
      <c r="P251" t="s">
        <v>7194</v>
      </c>
      <c r="Q251" t="s">
        <v>799</v>
      </c>
      <c r="R251" t="s">
        <v>56</v>
      </c>
      <c r="S251" t="s">
        <v>549</v>
      </c>
      <c r="T251" t="str">
        <f t="shared" si="9"/>
        <v>‚ A minimum of four years of satisfactory full-time experience in the field of Diversity and    Inclusion, EEO and Workforce Development. Such experience may have been gained in either   the private or public sector. Three years of this experience must have been in a managerial or executive capacity,   supervising staff and reporting to executive leadership. Certifications as a diversity and inclusion, labor relations, or human resources professional    are preferred along with existing memberships in best practices organizations. Very strong leadership skills to effectuate agency wide policies and procedures, and implement    change, along with exceptional analytical and communication skills. Good understanding and familiarity with human resources policies, procedures and directives,    civil service rules and regulations, personnel administration and labor laws. The candidate must also have demonstrated ability establishing, executing and measuring     successful diversity and inclusion efforts and workplace and community strategies, as well as     serving as a change agent by mobilizing and influencing key stakeholders. Significant experience with and/or comprehensive knowledge of the laws and regulations    relating to EEO. Familiarity with investigatory practices and a working knowledge of mediation and alternate    dispute practices are beneficial. Experience with contracting and marketing initiatives to enhance diversity, inclusion and minority    and women-owned business enterprise (M/WBE) participation. In compliance with Federal law, all persons hired will be required to verify identity and eligibility to work in the United States and to complete the required employment eligibility verification document form upon hire.  NOTE: This position is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v>
      </c>
      <c r="U251">
        <f t="shared" si="10"/>
        <v>0</v>
      </c>
      <c r="V251" s="3">
        <v>0</v>
      </c>
      <c r="W251" s="3">
        <f t="shared" si="11"/>
        <v>0</v>
      </c>
      <c r="X251" s="3">
        <v>0</v>
      </c>
      <c r="Y251" s="3">
        <v>0</v>
      </c>
      <c r="Z251" s="3">
        <v>0</v>
      </c>
      <c r="AA251" s="3">
        <v>0</v>
      </c>
      <c r="AB251" s="3">
        <v>0</v>
      </c>
      <c r="AD251" t="s">
        <v>38</v>
      </c>
      <c r="AE251" s="1">
        <v>42527</v>
      </c>
      <c r="AG251" s="1">
        <v>42524</v>
      </c>
      <c r="AH251" s="1">
        <v>42598</v>
      </c>
    </row>
    <row r="252" spans="1:34" x14ac:dyDescent="0.3">
      <c r="A252">
        <v>183098</v>
      </c>
      <c r="B252" t="s">
        <v>49</v>
      </c>
      <c r="C252" t="s">
        <v>40</v>
      </c>
      <c r="D252">
        <v>1</v>
      </c>
      <c r="E252" t="s">
        <v>795</v>
      </c>
      <c r="F252" t="s">
        <v>91</v>
      </c>
      <c r="G252">
        <v>10026</v>
      </c>
      <c r="H252" t="s">
        <v>796</v>
      </c>
      <c r="I252">
        <v>68238</v>
      </c>
      <c r="J252">
        <v>125000</v>
      </c>
      <c r="K252" t="s">
        <v>30</v>
      </c>
      <c r="L252" t="s">
        <v>797</v>
      </c>
      <c r="M252" t="s">
        <v>798</v>
      </c>
      <c r="N252" t="s">
        <v>7193</v>
      </c>
      <c r="O252" t="s">
        <v>409</v>
      </c>
      <c r="P252" t="s">
        <v>7194</v>
      </c>
      <c r="Q252" t="s">
        <v>799</v>
      </c>
      <c r="R252" t="s">
        <v>56</v>
      </c>
      <c r="S252" t="s">
        <v>549</v>
      </c>
      <c r="T252" t="str">
        <f t="shared" si="9"/>
        <v>‚ A minimum of four years of satisfactory full-time experience in the field of Diversity and    Inclusion, EEO and Workforce Development. Such experience may have been gained in either   the private or public sector. Three years of this experience must have been in a managerial or executive capacity,   supervising staff and reporting to executive leadership. Certifications as a diversity and inclusion, labor relations, or human resources professional    are preferred along with existing memberships in best practices organizations. Very strong leadership skills to effectuate agency wide policies and procedures, and implement    change, along with exceptional analytical and communication skills. Good understanding and familiarity with human resources policies, procedures and directives,    civil service rules and regulations, personnel administration and labor laws. The candidate must also have demonstrated ability establishing, executing and measuring     successful diversity and inclusion efforts and workplace and community strategies, as well as     serving as a change agent by mobilizing and influencing key stakeholders. Significant experience with and/or comprehensive knowledge of the laws and regulations    relating to EEO. Familiarity with investigatory practices and a working knowledge of mediation and alternate    dispute practices are beneficial. Experience with contracting and marketing initiatives to enhance diversity, inclusion and minority    and women-owned business enterprise (M/WBE) participation. In compliance with Federal law, all persons hired will be required to verify identity and eligibility to work in the United States and to complete the required employment eligibility verification document form upon hire.  NOTE: This position is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v>
      </c>
      <c r="U252">
        <f t="shared" si="10"/>
        <v>0</v>
      </c>
      <c r="V252" s="3">
        <v>0</v>
      </c>
      <c r="W252" s="3">
        <f t="shared" si="11"/>
        <v>0</v>
      </c>
      <c r="X252" s="3">
        <v>0</v>
      </c>
      <c r="Y252" s="3">
        <v>0</v>
      </c>
      <c r="Z252" s="3">
        <v>0</v>
      </c>
      <c r="AA252" s="3">
        <v>0</v>
      </c>
      <c r="AB252" s="3">
        <v>0</v>
      </c>
      <c r="AD252" t="s">
        <v>38</v>
      </c>
      <c r="AE252" s="1">
        <v>42527</v>
      </c>
      <c r="AG252" s="1">
        <v>42524</v>
      </c>
      <c r="AH252" s="1">
        <v>42598</v>
      </c>
    </row>
    <row r="253" spans="1:34" x14ac:dyDescent="0.3">
      <c r="A253">
        <v>183112</v>
      </c>
      <c r="B253" t="s">
        <v>25</v>
      </c>
      <c r="C253" t="s">
        <v>26</v>
      </c>
      <c r="D253">
        <v>1</v>
      </c>
      <c r="E253" t="s">
        <v>800</v>
      </c>
      <c r="F253" t="s">
        <v>372</v>
      </c>
      <c r="G253">
        <v>13651</v>
      </c>
      <c r="H253">
        <v>1</v>
      </c>
      <c r="I253">
        <v>45174</v>
      </c>
      <c r="J253">
        <v>62370</v>
      </c>
      <c r="K253" t="s">
        <v>30</v>
      </c>
      <c r="L253" t="s">
        <v>192</v>
      </c>
      <c r="M253" t="s">
        <v>193</v>
      </c>
      <c r="N253" t="s">
        <v>6669</v>
      </c>
      <c r="O253" t="s">
        <v>374</v>
      </c>
      <c r="P253" t="s">
        <v>7195</v>
      </c>
      <c r="Q253" t="s">
        <v>35</v>
      </c>
      <c r="R253" t="s">
        <v>801</v>
      </c>
      <c r="S253" t="s">
        <v>802</v>
      </c>
      <c r="T253" t="str">
        <f t="shared" si="9"/>
        <v xml:space="preserve">The successful candidate should possess the following: A degree in GIS, Geography, Engineering, Planning or a similar field with at least four years GIS experience; proficient in GIS principles (scale, projections, coordinate systems, cartography, topology); experience with ESRI ArcGIS desktop software, strong written and oral communication skills; detail oriented and able to work alone with minimal supervision; and proven ability to work in a team environment on demanding projects; advanced experience with ESRI s ArcGIS Desktop software; experience editing geospatial data in a multi-user versioned editing environment; experience working in an enterprise geodatabase; experience using Python, Model Builder, and ESRI‚„s Data Interoperability extension.  </v>
      </c>
      <c r="U253">
        <f t="shared" si="10"/>
        <v>0</v>
      </c>
      <c r="V253" s="3">
        <v>0</v>
      </c>
      <c r="W253" s="3">
        <f t="shared" si="11"/>
        <v>0</v>
      </c>
      <c r="X253" s="3">
        <v>1</v>
      </c>
      <c r="Y253" s="3">
        <v>0</v>
      </c>
      <c r="Z253" s="3">
        <v>0</v>
      </c>
      <c r="AA253" s="3">
        <v>0</v>
      </c>
      <c r="AB253" s="3">
        <v>0</v>
      </c>
      <c r="AD253" t="s">
        <v>58</v>
      </c>
      <c r="AE253" s="1">
        <v>42047</v>
      </c>
      <c r="AG253" s="1">
        <v>42047</v>
      </c>
      <c r="AH253" s="1">
        <v>42598</v>
      </c>
    </row>
    <row r="254" spans="1:34" x14ac:dyDescent="0.3">
      <c r="A254">
        <v>190197</v>
      </c>
      <c r="B254" t="s">
        <v>59</v>
      </c>
      <c r="C254" t="s">
        <v>26</v>
      </c>
      <c r="D254">
        <v>1</v>
      </c>
      <c r="E254" t="s">
        <v>791</v>
      </c>
      <c r="F254" t="s">
        <v>652</v>
      </c>
      <c r="G254">
        <v>12627</v>
      </c>
      <c r="H254">
        <v>0</v>
      </c>
      <c r="I254">
        <v>59536</v>
      </c>
      <c r="J254">
        <v>75568</v>
      </c>
      <c r="K254" t="s">
        <v>30</v>
      </c>
      <c r="L254" t="s">
        <v>62</v>
      </c>
      <c r="M254" t="s">
        <v>792</v>
      </c>
      <c r="N254" t="s">
        <v>7192</v>
      </c>
      <c r="O254" t="s">
        <v>7163</v>
      </c>
      <c r="P254" t="s">
        <v>793</v>
      </c>
      <c r="Q254" t="s">
        <v>35</v>
      </c>
      <c r="R254" t="s">
        <v>794</v>
      </c>
      <c r="S254" t="s">
        <v>35</v>
      </c>
      <c r="T254" t="str">
        <f t="shared" si="9"/>
        <v xml:space="preserve">* Excellent written and verbal communication skills   * Strong analytical skills    ***ONLY APPLICANTS PERMANENT IN THE TITLE ASSOCIATE STAFF ANALYST SHOULD APPLY***  </v>
      </c>
      <c r="U254">
        <f t="shared" si="10"/>
        <v>0</v>
      </c>
      <c r="V254" s="3">
        <v>0</v>
      </c>
      <c r="W254" s="3">
        <f t="shared" si="11"/>
        <v>0</v>
      </c>
      <c r="X254" s="3">
        <v>0</v>
      </c>
      <c r="Y254" s="3">
        <v>0</v>
      </c>
      <c r="Z254" s="3">
        <v>0</v>
      </c>
      <c r="AA254" s="3">
        <v>0</v>
      </c>
      <c r="AB254" s="3">
        <v>0</v>
      </c>
      <c r="AD254" t="s">
        <v>38</v>
      </c>
      <c r="AE254" s="1">
        <v>42108</v>
      </c>
      <c r="AG254" s="1">
        <v>42108</v>
      </c>
      <c r="AH254" s="1">
        <v>42598</v>
      </c>
    </row>
    <row r="255" spans="1:34" x14ac:dyDescent="0.3">
      <c r="A255">
        <v>190769</v>
      </c>
      <c r="B255" t="s">
        <v>184</v>
      </c>
      <c r="C255" t="s">
        <v>26</v>
      </c>
      <c r="D255">
        <v>1</v>
      </c>
      <c r="E255" t="s">
        <v>803</v>
      </c>
      <c r="F255" t="s">
        <v>434</v>
      </c>
      <c r="G255">
        <v>10032</v>
      </c>
      <c r="H255" t="s">
        <v>219</v>
      </c>
      <c r="I255">
        <v>90000</v>
      </c>
      <c r="J255">
        <v>140000</v>
      </c>
      <c r="K255" t="s">
        <v>30</v>
      </c>
      <c r="L255" t="s">
        <v>648</v>
      </c>
      <c r="M255" t="s">
        <v>804</v>
      </c>
      <c r="N255" t="s">
        <v>7196</v>
      </c>
      <c r="O255" t="s">
        <v>438</v>
      </c>
      <c r="P255" t="s">
        <v>805</v>
      </c>
      <c r="Q255" t="s">
        <v>7197</v>
      </c>
      <c r="R255" t="s">
        <v>201</v>
      </c>
      <c r="S255" t="s">
        <v>35</v>
      </c>
      <c r="T255" t="str">
        <f t="shared" si="9"/>
        <v>The preferred candidate should possess the following: Certified Nurse Practitioner in Family or Pediatric Medicine; three (3) years minimum experience in providing direct primary health care to children and adolescents, including well-child, sick visits, and some psychiatric experience; broad knowledge of health policy, standards and systems, management training (MPH, MBA, MPA); knowledge of and/or experience (minimum 2 years) in the management and administration of health-related programs.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255">
        <f t="shared" si="10"/>
        <v>0</v>
      </c>
      <c r="V255" s="3">
        <v>0</v>
      </c>
      <c r="W255" s="3">
        <f t="shared" si="11"/>
        <v>0</v>
      </c>
      <c r="X255" s="3">
        <v>0</v>
      </c>
      <c r="Y255" s="3">
        <v>0</v>
      </c>
      <c r="Z255" s="3">
        <v>0</v>
      </c>
      <c r="AA255" s="3">
        <v>0</v>
      </c>
      <c r="AB255" s="3">
        <v>0</v>
      </c>
      <c r="AD255" t="s">
        <v>58</v>
      </c>
      <c r="AE255" s="1">
        <v>42339</v>
      </c>
      <c r="AG255" s="1">
        <v>42339</v>
      </c>
      <c r="AH255" s="1">
        <v>42598</v>
      </c>
    </row>
    <row r="256" spans="1:34" x14ac:dyDescent="0.3">
      <c r="A256">
        <v>190769</v>
      </c>
      <c r="B256" t="s">
        <v>184</v>
      </c>
      <c r="C256" t="s">
        <v>40</v>
      </c>
      <c r="D256">
        <v>1</v>
      </c>
      <c r="E256" t="s">
        <v>803</v>
      </c>
      <c r="F256" t="s">
        <v>434</v>
      </c>
      <c r="G256">
        <v>10032</v>
      </c>
      <c r="H256" t="s">
        <v>219</v>
      </c>
      <c r="I256">
        <v>90000</v>
      </c>
      <c r="J256">
        <v>140000</v>
      </c>
      <c r="K256" t="s">
        <v>30</v>
      </c>
      <c r="L256" t="s">
        <v>648</v>
      </c>
      <c r="M256" t="s">
        <v>804</v>
      </c>
      <c r="N256" t="s">
        <v>7196</v>
      </c>
      <c r="O256" t="s">
        <v>438</v>
      </c>
      <c r="P256" t="s">
        <v>805</v>
      </c>
      <c r="Q256" t="s">
        <v>7197</v>
      </c>
      <c r="R256" t="s">
        <v>201</v>
      </c>
      <c r="S256" t="s">
        <v>35</v>
      </c>
      <c r="T256" t="str">
        <f t="shared" si="9"/>
        <v>The preferred candidate should possess the following: Certified Nurse Practitioner in Family or Pediatric Medicine; three (3) years minimum experience in providing direct primary health care to children and adolescents, including well-child, sick visits, and some psychiatric experience; broad knowledge of health policy, standards and systems, management training (MPH, MBA, MPA); knowledge of and/or experience (minimum 2 years) in the management and administration of health-related programs.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256">
        <f t="shared" si="10"/>
        <v>0</v>
      </c>
      <c r="V256" s="3">
        <v>0</v>
      </c>
      <c r="W256" s="3">
        <f t="shared" si="11"/>
        <v>0</v>
      </c>
      <c r="X256" s="3">
        <v>0</v>
      </c>
      <c r="Y256" s="3">
        <v>0</v>
      </c>
      <c r="Z256" s="3">
        <v>0</v>
      </c>
      <c r="AA256" s="3">
        <v>0</v>
      </c>
      <c r="AB256" s="3">
        <v>0</v>
      </c>
      <c r="AD256" t="s">
        <v>58</v>
      </c>
      <c r="AE256" s="1">
        <v>42339</v>
      </c>
      <c r="AG256" s="1">
        <v>42339</v>
      </c>
      <c r="AH256" s="1">
        <v>42598</v>
      </c>
    </row>
    <row r="257" spans="1:34" x14ac:dyDescent="0.3">
      <c r="A257">
        <v>183500</v>
      </c>
      <c r="B257" t="s">
        <v>108</v>
      </c>
      <c r="C257" t="s">
        <v>26</v>
      </c>
      <c r="D257">
        <v>1</v>
      </c>
      <c r="E257" t="s">
        <v>806</v>
      </c>
      <c r="F257" t="s">
        <v>110</v>
      </c>
      <c r="G257">
        <v>10251</v>
      </c>
      <c r="H257">
        <v>3</v>
      </c>
      <c r="I257">
        <v>32086</v>
      </c>
      <c r="J257">
        <v>51981</v>
      </c>
      <c r="K257" t="s">
        <v>30</v>
      </c>
      <c r="L257" t="s">
        <v>111</v>
      </c>
      <c r="M257" t="s">
        <v>807</v>
      </c>
      <c r="N257" t="s">
        <v>808</v>
      </c>
      <c r="O257" t="s">
        <v>113</v>
      </c>
      <c r="P257" t="s">
        <v>809</v>
      </c>
      <c r="Q257" t="s">
        <v>810</v>
      </c>
      <c r="R257" t="s">
        <v>811</v>
      </c>
      <c r="S257" t="s">
        <v>35</v>
      </c>
      <c r="T257" t="str">
        <f t="shared" si="9"/>
        <v>Must be proficient in Microsoft Office applications, such as Excel, Outlook and Word.    Must also be detail-oriented, have the ability to multi-task, is a quick learner and a team player. Must be permanent in the civil service title of Clerical Associate.</v>
      </c>
      <c r="U257">
        <f t="shared" si="10"/>
        <v>0</v>
      </c>
      <c r="V257" s="3">
        <v>1</v>
      </c>
      <c r="W257" s="3">
        <f t="shared" si="11"/>
        <v>0</v>
      </c>
      <c r="X257" s="3">
        <v>0</v>
      </c>
      <c r="Y257" s="3">
        <v>0</v>
      </c>
      <c r="Z257" s="3">
        <v>0</v>
      </c>
      <c r="AA257" s="3">
        <v>0</v>
      </c>
      <c r="AB257" s="3">
        <v>0</v>
      </c>
      <c r="AD257" t="s">
        <v>38</v>
      </c>
      <c r="AE257" s="1">
        <v>42055</v>
      </c>
      <c r="AG257" s="1">
        <v>42055</v>
      </c>
      <c r="AH257" s="1">
        <v>42598</v>
      </c>
    </row>
    <row r="258" spans="1:34" x14ac:dyDescent="0.3">
      <c r="A258">
        <v>183598</v>
      </c>
      <c r="B258" t="s">
        <v>39</v>
      </c>
      <c r="C258" t="s">
        <v>26</v>
      </c>
      <c r="D258">
        <v>1</v>
      </c>
      <c r="E258" t="s">
        <v>812</v>
      </c>
      <c r="F258" t="s">
        <v>813</v>
      </c>
      <c r="G258">
        <v>90535</v>
      </c>
      <c r="H258">
        <v>1</v>
      </c>
      <c r="I258">
        <v>34698</v>
      </c>
      <c r="J258">
        <v>44914</v>
      </c>
      <c r="K258" t="s">
        <v>30</v>
      </c>
      <c r="L258" t="s">
        <v>43</v>
      </c>
      <c r="M258" t="s">
        <v>814</v>
      </c>
      <c r="N258" t="s">
        <v>815</v>
      </c>
      <c r="O258" t="s">
        <v>816</v>
      </c>
      <c r="P258" t="s">
        <v>817</v>
      </c>
      <c r="Q258" t="s">
        <v>35</v>
      </c>
      <c r="R258" t="s">
        <v>818</v>
      </c>
      <c r="S258" t="s">
        <v>35</v>
      </c>
      <c r="T258" t="str">
        <f t="shared" si="9"/>
        <v xml:space="preserve">Candidate should be highly organized, with the ability to work well in teams , should possess excellent verbal, written, and interpersonal skills. A Category 8 Exterminator license (Public Health) would be a plus. Candidate should have experience working with computer.  </v>
      </c>
      <c r="U258">
        <f t="shared" si="10"/>
        <v>0</v>
      </c>
      <c r="V258" s="3">
        <v>0</v>
      </c>
      <c r="W258" s="3">
        <f t="shared" si="11"/>
        <v>0</v>
      </c>
      <c r="X258" s="3">
        <v>0</v>
      </c>
      <c r="Y258" s="3">
        <v>0</v>
      </c>
      <c r="Z258" s="3">
        <v>0</v>
      </c>
      <c r="AA258" s="3">
        <v>0</v>
      </c>
      <c r="AB258" s="3">
        <v>0</v>
      </c>
      <c r="AD258" t="s">
        <v>38</v>
      </c>
      <c r="AE258" s="1">
        <v>42045</v>
      </c>
      <c r="AG258" s="1">
        <v>42341</v>
      </c>
      <c r="AH258" s="1">
        <v>42598</v>
      </c>
    </row>
    <row r="259" spans="1:34" x14ac:dyDescent="0.3">
      <c r="A259">
        <v>183598</v>
      </c>
      <c r="B259" t="s">
        <v>39</v>
      </c>
      <c r="C259" t="s">
        <v>40</v>
      </c>
      <c r="D259">
        <v>1</v>
      </c>
      <c r="E259" t="s">
        <v>812</v>
      </c>
      <c r="F259" t="s">
        <v>813</v>
      </c>
      <c r="G259">
        <v>90535</v>
      </c>
      <c r="H259">
        <v>1</v>
      </c>
      <c r="I259">
        <v>34698</v>
      </c>
      <c r="J259">
        <v>44914</v>
      </c>
      <c r="K259" t="s">
        <v>30</v>
      </c>
      <c r="L259" t="s">
        <v>43</v>
      </c>
      <c r="M259" t="s">
        <v>814</v>
      </c>
      <c r="N259" t="s">
        <v>815</v>
      </c>
      <c r="O259" t="s">
        <v>816</v>
      </c>
      <c r="P259" t="s">
        <v>817</v>
      </c>
      <c r="Q259" t="s">
        <v>35</v>
      </c>
      <c r="R259" t="s">
        <v>818</v>
      </c>
      <c r="S259" t="s">
        <v>35</v>
      </c>
      <c r="T259" t="str">
        <f t="shared" ref="T259:T322" si="12">P259&amp;" "&amp;Q259</f>
        <v xml:space="preserve">Candidate should be highly organized, with the ability to work well in teams , should possess excellent verbal, written, and interpersonal skills. A Category 8 Exterminator license (Public Health) would be a plus. Candidate should have experience working with computer.  </v>
      </c>
      <c r="U259">
        <f t="shared" ref="U259:U322" si="13">D259*W259</f>
        <v>0</v>
      </c>
      <c r="V259" s="3">
        <v>0</v>
      </c>
      <c r="W259" s="3">
        <f t="shared" ref="W259:W322" si="14">IF(OR(ISNUMBER(SEARCH("data analytics",$T259)), ISNUMBER(SEARCH("data analysis",$T259)), ISNUMBER(SEARCH("analyze data", $T259)),ISNUMBER(SEARCH("business intelligence", $T259)),ISNUMBER(SEARCH("business analysis",$T259))),1,0)</f>
        <v>0</v>
      </c>
      <c r="X259" s="3">
        <v>0</v>
      </c>
      <c r="Y259" s="3">
        <v>0</v>
      </c>
      <c r="Z259" s="3">
        <v>0</v>
      </c>
      <c r="AA259" s="3">
        <v>0</v>
      </c>
      <c r="AB259" s="3">
        <v>0</v>
      </c>
      <c r="AD259" t="s">
        <v>38</v>
      </c>
      <c r="AE259" s="1">
        <v>42045</v>
      </c>
      <c r="AG259" s="1">
        <v>42341</v>
      </c>
      <c r="AH259" s="1">
        <v>42598</v>
      </c>
    </row>
    <row r="260" spans="1:34" x14ac:dyDescent="0.3">
      <c r="A260">
        <v>183708</v>
      </c>
      <c r="B260" t="s">
        <v>39</v>
      </c>
      <c r="C260" t="s">
        <v>26</v>
      </c>
      <c r="D260">
        <v>4</v>
      </c>
      <c r="E260" t="s">
        <v>503</v>
      </c>
      <c r="F260" t="s">
        <v>504</v>
      </c>
      <c r="G260">
        <v>31105</v>
      </c>
      <c r="H260">
        <v>0</v>
      </c>
      <c r="I260">
        <v>36577</v>
      </c>
      <c r="J260">
        <v>58403</v>
      </c>
      <c r="K260" t="s">
        <v>30</v>
      </c>
      <c r="L260" t="s">
        <v>43</v>
      </c>
      <c r="M260" t="s">
        <v>44</v>
      </c>
      <c r="N260" t="s">
        <v>505</v>
      </c>
      <c r="O260" t="s">
        <v>7128</v>
      </c>
      <c r="P260" t="s">
        <v>506</v>
      </c>
      <c r="Q260" t="s">
        <v>35</v>
      </c>
      <c r="R260" t="s">
        <v>507</v>
      </c>
      <c r="S260" t="s">
        <v>35</v>
      </c>
      <c r="T260" t="str">
        <f t="shared" si="12"/>
        <v xml:space="preserve">Good observational skills; Strong analytical skills; Ability to deduce potential impacts of conditions or assess risk; Excellent writing skills including the ability to adequately describe observations in detail; Background in child protective services; Computer skills including the use of mobile computing devices.  </v>
      </c>
      <c r="U260">
        <f t="shared" si="13"/>
        <v>0</v>
      </c>
      <c r="V260" s="3">
        <v>0</v>
      </c>
      <c r="W260" s="3">
        <f t="shared" si="14"/>
        <v>0</v>
      </c>
      <c r="X260" s="3">
        <v>0</v>
      </c>
      <c r="Y260" s="3">
        <v>0</v>
      </c>
      <c r="Z260" s="3">
        <v>0</v>
      </c>
      <c r="AA260" s="3">
        <v>0</v>
      </c>
      <c r="AB260" s="3">
        <v>0</v>
      </c>
      <c r="AD260" t="s">
        <v>38</v>
      </c>
      <c r="AE260" s="1">
        <v>42046</v>
      </c>
      <c r="AG260" s="1">
        <v>42046</v>
      </c>
      <c r="AH260" s="1">
        <v>42598</v>
      </c>
    </row>
    <row r="261" spans="1:34" x14ac:dyDescent="0.3">
      <c r="A261">
        <v>190773</v>
      </c>
      <c r="B261" t="s">
        <v>244</v>
      </c>
      <c r="C261" t="s">
        <v>26</v>
      </c>
      <c r="D261">
        <v>1</v>
      </c>
      <c r="E261" t="s">
        <v>819</v>
      </c>
      <c r="F261" t="s">
        <v>239</v>
      </c>
      <c r="G261">
        <v>83008</v>
      </c>
      <c r="H261" t="s">
        <v>240</v>
      </c>
      <c r="I261">
        <v>57244</v>
      </c>
      <c r="J261">
        <v>135000</v>
      </c>
      <c r="K261" t="s">
        <v>30</v>
      </c>
      <c r="L261" t="s">
        <v>521</v>
      </c>
      <c r="M261" t="s">
        <v>741</v>
      </c>
      <c r="N261" t="s">
        <v>820</v>
      </c>
      <c r="O261" t="s">
        <v>242</v>
      </c>
      <c r="P261" t="s">
        <v>821</v>
      </c>
      <c r="Q261" t="s">
        <v>35</v>
      </c>
      <c r="R261" t="s">
        <v>822</v>
      </c>
      <c r="S261" t="s">
        <v>823</v>
      </c>
      <c r="T261" t="str">
        <f t="shared" si="12"/>
        <v xml:space="preserve">The ideal candidate should have knowledge of City, Federal, State, environmental and capital program processes and be familiar with city procurement and contracting practices. Proficiency in Microsoft Suite, including Project and Project Web Access is required. While a P.E. is preferred, candidates that meet all the other requirements may be considered.  </v>
      </c>
      <c r="U261">
        <f t="shared" si="13"/>
        <v>0</v>
      </c>
      <c r="V261" s="3">
        <v>0</v>
      </c>
      <c r="W261" s="3">
        <f t="shared" si="14"/>
        <v>0</v>
      </c>
      <c r="X261" s="3">
        <v>0</v>
      </c>
      <c r="Y261" s="3">
        <v>0</v>
      </c>
      <c r="Z261" s="3">
        <v>0</v>
      </c>
      <c r="AA261" s="3">
        <v>0</v>
      </c>
      <c r="AB261" s="3">
        <v>0</v>
      </c>
      <c r="AD261" t="s">
        <v>58</v>
      </c>
      <c r="AE261" s="1">
        <v>42110</v>
      </c>
      <c r="AG261" s="1">
        <v>42303</v>
      </c>
      <c r="AH261" s="1">
        <v>42598</v>
      </c>
    </row>
    <row r="262" spans="1:34" x14ac:dyDescent="0.3">
      <c r="A262">
        <v>190773</v>
      </c>
      <c r="B262" t="s">
        <v>244</v>
      </c>
      <c r="C262" t="s">
        <v>40</v>
      </c>
      <c r="D262">
        <v>1</v>
      </c>
      <c r="E262" t="s">
        <v>819</v>
      </c>
      <c r="F262" t="s">
        <v>239</v>
      </c>
      <c r="G262">
        <v>83008</v>
      </c>
      <c r="H262" t="s">
        <v>240</v>
      </c>
      <c r="I262">
        <v>57244</v>
      </c>
      <c r="J262">
        <v>135000</v>
      </c>
      <c r="K262" t="s">
        <v>30</v>
      </c>
      <c r="L262" t="s">
        <v>521</v>
      </c>
      <c r="M262" t="s">
        <v>741</v>
      </c>
      <c r="N262" t="s">
        <v>820</v>
      </c>
      <c r="O262" t="s">
        <v>242</v>
      </c>
      <c r="P262" t="s">
        <v>821</v>
      </c>
      <c r="Q262" t="s">
        <v>35</v>
      </c>
      <c r="R262" t="s">
        <v>822</v>
      </c>
      <c r="S262" t="s">
        <v>823</v>
      </c>
      <c r="T262" t="str">
        <f t="shared" si="12"/>
        <v xml:space="preserve">The ideal candidate should have knowledge of City, Federal, State, environmental and capital program processes and be familiar with city procurement and contracting practices. Proficiency in Microsoft Suite, including Project and Project Web Access is required. While a P.E. is preferred, candidates that meet all the other requirements may be considered.  </v>
      </c>
      <c r="U262">
        <f t="shared" si="13"/>
        <v>0</v>
      </c>
      <c r="V262" s="3">
        <v>0</v>
      </c>
      <c r="W262" s="3">
        <f t="shared" si="14"/>
        <v>0</v>
      </c>
      <c r="X262" s="3">
        <v>0</v>
      </c>
      <c r="Y262" s="3">
        <v>0</v>
      </c>
      <c r="Z262" s="3">
        <v>0</v>
      </c>
      <c r="AA262" s="3">
        <v>0</v>
      </c>
      <c r="AB262" s="3">
        <v>0</v>
      </c>
      <c r="AD262" t="s">
        <v>58</v>
      </c>
      <c r="AE262" s="1">
        <v>42110</v>
      </c>
      <c r="AG262" s="1">
        <v>42303</v>
      </c>
      <c r="AH262" s="1">
        <v>42598</v>
      </c>
    </row>
    <row r="263" spans="1:34" x14ac:dyDescent="0.3">
      <c r="A263">
        <v>191296</v>
      </c>
      <c r="B263" t="s">
        <v>184</v>
      </c>
      <c r="C263" t="s">
        <v>40</v>
      </c>
      <c r="D263">
        <v>1</v>
      </c>
      <c r="E263" t="s">
        <v>824</v>
      </c>
      <c r="F263" t="s">
        <v>326</v>
      </c>
      <c r="G263">
        <v>56057</v>
      </c>
      <c r="H263">
        <v>0</v>
      </c>
      <c r="I263">
        <v>33799</v>
      </c>
      <c r="J263">
        <v>56249</v>
      </c>
      <c r="K263" t="s">
        <v>30</v>
      </c>
      <c r="L263" t="s">
        <v>186</v>
      </c>
      <c r="M263" t="s">
        <v>825</v>
      </c>
      <c r="N263" t="s">
        <v>7198</v>
      </c>
      <c r="O263" t="s">
        <v>329</v>
      </c>
      <c r="P263" t="s">
        <v>826</v>
      </c>
      <c r="Q263" t="s">
        <v>7172</v>
      </c>
      <c r="R263" t="s">
        <v>640</v>
      </c>
      <c r="S263" t="s">
        <v>35</v>
      </c>
      <c r="T263" t="str">
        <f t="shared" si="12"/>
        <v>The preferred candidate should possess excellent organizational and communications (verbal and written) skills and the ability to enter information in various computer systems. The candidate should have strong interpersonal skills and a working knowledge of guidelines and policies; the candidate should have a familiarity with creating data reports.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63">
        <f t="shared" si="13"/>
        <v>0</v>
      </c>
      <c r="V263" s="3">
        <v>0</v>
      </c>
      <c r="W263" s="3">
        <f t="shared" si="14"/>
        <v>0</v>
      </c>
      <c r="X263" s="3">
        <v>0</v>
      </c>
      <c r="Y263" s="3">
        <v>0</v>
      </c>
      <c r="Z263" s="3">
        <v>0</v>
      </c>
      <c r="AA263" s="3">
        <v>0</v>
      </c>
      <c r="AB263" s="3">
        <v>0</v>
      </c>
      <c r="AD263" t="s">
        <v>38</v>
      </c>
      <c r="AE263" s="1">
        <v>42129</v>
      </c>
      <c r="AG263" s="1">
        <v>42144</v>
      </c>
      <c r="AH263" s="1">
        <v>42598</v>
      </c>
    </row>
    <row r="264" spans="1:34" x14ac:dyDescent="0.3">
      <c r="A264">
        <v>191296</v>
      </c>
      <c r="B264" t="s">
        <v>184</v>
      </c>
      <c r="C264" t="s">
        <v>26</v>
      </c>
      <c r="D264">
        <v>1</v>
      </c>
      <c r="E264" t="s">
        <v>824</v>
      </c>
      <c r="F264" t="s">
        <v>326</v>
      </c>
      <c r="G264">
        <v>56057</v>
      </c>
      <c r="H264">
        <v>0</v>
      </c>
      <c r="I264">
        <v>33799</v>
      </c>
      <c r="J264">
        <v>56249</v>
      </c>
      <c r="K264" t="s">
        <v>30</v>
      </c>
      <c r="L264" t="s">
        <v>186</v>
      </c>
      <c r="M264" t="s">
        <v>825</v>
      </c>
      <c r="N264" t="s">
        <v>7198</v>
      </c>
      <c r="O264" t="s">
        <v>329</v>
      </c>
      <c r="P264" t="s">
        <v>826</v>
      </c>
      <c r="Q264" t="s">
        <v>7172</v>
      </c>
      <c r="R264" t="s">
        <v>640</v>
      </c>
      <c r="S264" t="s">
        <v>35</v>
      </c>
      <c r="T264" t="str">
        <f t="shared" si="12"/>
        <v>The preferred candidate should possess excellent organizational and communications (verbal and written) skills and the ability to enter information in various computer systems. The candidate should have strong interpersonal skills and a working knowledge of guidelines and policies; the candidate should have a familiarity with creating data reports.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64">
        <f t="shared" si="13"/>
        <v>0</v>
      </c>
      <c r="V264" s="3">
        <v>0</v>
      </c>
      <c r="W264" s="3">
        <f t="shared" si="14"/>
        <v>0</v>
      </c>
      <c r="X264" s="3">
        <v>0</v>
      </c>
      <c r="Y264" s="3">
        <v>0</v>
      </c>
      <c r="Z264" s="3">
        <v>0</v>
      </c>
      <c r="AA264" s="3">
        <v>0</v>
      </c>
      <c r="AB264" s="3">
        <v>0</v>
      </c>
      <c r="AD264" t="s">
        <v>38</v>
      </c>
      <c r="AE264" s="1">
        <v>42129</v>
      </c>
      <c r="AG264" s="1">
        <v>42144</v>
      </c>
      <c r="AH264" s="1">
        <v>42598</v>
      </c>
    </row>
    <row r="265" spans="1:34" x14ac:dyDescent="0.3">
      <c r="A265">
        <v>195303</v>
      </c>
      <c r="B265" t="s">
        <v>39</v>
      </c>
      <c r="C265" t="s">
        <v>40</v>
      </c>
      <c r="D265">
        <v>1</v>
      </c>
      <c r="E265" t="s">
        <v>827</v>
      </c>
      <c r="F265" t="s">
        <v>42</v>
      </c>
      <c r="G265">
        <v>21744</v>
      </c>
      <c r="H265">
        <v>2</v>
      </c>
      <c r="I265">
        <v>66575</v>
      </c>
      <c r="J265">
        <v>83555</v>
      </c>
      <c r="K265" t="s">
        <v>30</v>
      </c>
      <c r="L265" t="s">
        <v>78</v>
      </c>
      <c r="M265" t="s">
        <v>616</v>
      </c>
      <c r="N265" t="s">
        <v>828</v>
      </c>
      <c r="O265" t="s">
        <v>46</v>
      </c>
      <c r="P265" t="s">
        <v>829</v>
      </c>
      <c r="Q265" t="s">
        <v>35</v>
      </c>
      <c r="R265" t="s">
        <v>830</v>
      </c>
      <c r="S265" t="s">
        <v>35</v>
      </c>
      <c r="T265" t="str">
        <f t="shared" si="12"/>
        <v xml:space="preserve">Knowledge of Statistical Package for the Social Sciences Program (SPSS) and Statistical Analysis Software Program (SAS) Experience in program evaluation and management.  </v>
      </c>
      <c r="U265">
        <f t="shared" si="13"/>
        <v>0</v>
      </c>
      <c r="V265" s="3">
        <v>0</v>
      </c>
      <c r="W265" s="3">
        <f t="shared" si="14"/>
        <v>0</v>
      </c>
      <c r="X265" s="3">
        <v>0</v>
      </c>
      <c r="Y265" s="3">
        <v>0</v>
      </c>
      <c r="Z265" s="3">
        <v>0</v>
      </c>
      <c r="AA265" s="3">
        <v>0</v>
      </c>
      <c r="AB265" s="3">
        <v>0</v>
      </c>
      <c r="AD265" t="s">
        <v>38</v>
      </c>
      <c r="AE265" s="1">
        <v>42151</v>
      </c>
      <c r="AG265" s="1">
        <v>42151</v>
      </c>
      <c r="AH265" s="1">
        <v>42598</v>
      </c>
    </row>
    <row r="266" spans="1:34" x14ac:dyDescent="0.3">
      <c r="A266">
        <v>195303</v>
      </c>
      <c r="B266" t="s">
        <v>39</v>
      </c>
      <c r="C266" t="s">
        <v>26</v>
      </c>
      <c r="D266">
        <v>1</v>
      </c>
      <c r="E266" t="s">
        <v>827</v>
      </c>
      <c r="F266" t="s">
        <v>42</v>
      </c>
      <c r="G266">
        <v>21744</v>
      </c>
      <c r="H266">
        <v>2</v>
      </c>
      <c r="I266">
        <v>66575</v>
      </c>
      <c r="J266">
        <v>83555</v>
      </c>
      <c r="K266" t="s">
        <v>30</v>
      </c>
      <c r="L266" t="s">
        <v>78</v>
      </c>
      <c r="M266" t="s">
        <v>616</v>
      </c>
      <c r="N266" t="s">
        <v>828</v>
      </c>
      <c r="O266" t="s">
        <v>46</v>
      </c>
      <c r="P266" t="s">
        <v>829</v>
      </c>
      <c r="Q266" t="s">
        <v>35</v>
      </c>
      <c r="R266" t="s">
        <v>830</v>
      </c>
      <c r="S266" t="s">
        <v>35</v>
      </c>
      <c r="T266" t="str">
        <f t="shared" si="12"/>
        <v xml:space="preserve">Knowledge of Statistical Package for the Social Sciences Program (SPSS) and Statistical Analysis Software Program (SAS) Experience in program evaluation and management.  </v>
      </c>
      <c r="U266">
        <f t="shared" si="13"/>
        <v>0</v>
      </c>
      <c r="V266" s="3">
        <v>0</v>
      </c>
      <c r="W266" s="3">
        <f t="shared" si="14"/>
        <v>0</v>
      </c>
      <c r="X266" s="3">
        <v>0</v>
      </c>
      <c r="Y266" s="3">
        <v>0</v>
      </c>
      <c r="Z266" s="3">
        <v>0</v>
      </c>
      <c r="AA266" s="3">
        <v>0</v>
      </c>
      <c r="AB266" s="3">
        <v>0</v>
      </c>
      <c r="AD266" t="s">
        <v>38</v>
      </c>
      <c r="AE266" s="1">
        <v>42151</v>
      </c>
      <c r="AG266" s="1">
        <v>42151</v>
      </c>
      <c r="AH266" s="1">
        <v>42598</v>
      </c>
    </row>
    <row r="267" spans="1:34" x14ac:dyDescent="0.3">
      <c r="A267">
        <v>195480</v>
      </c>
      <c r="B267" t="s">
        <v>184</v>
      </c>
      <c r="C267" t="s">
        <v>40</v>
      </c>
      <c r="D267">
        <v>1</v>
      </c>
      <c r="E267" t="s">
        <v>831</v>
      </c>
      <c r="F267" t="s">
        <v>636</v>
      </c>
      <c r="G267">
        <v>10056</v>
      </c>
      <c r="H267" t="s">
        <v>52</v>
      </c>
      <c r="I267">
        <v>51757</v>
      </c>
      <c r="J267">
        <v>142430</v>
      </c>
      <c r="K267" t="s">
        <v>30</v>
      </c>
      <c r="L267" t="s">
        <v>637</v>
      </c>
      <c r="M267" t="s">
        <v>638</v>
      </c>
      <c r="N267" t="s">
        <v>6670</v>
      </c>
      <c r="O267" t="s">
        <v>639</v>
      </c>
      <c r="P267" t="s">
        <v>7199</v>
      </c>
      <c r="Q267" t="s">
        <v>7200</v>
      </c>
      <c r="R267" t="s">
        <v>640</v>
      </c>
      <c r="S267" t="s">
        <v>35</v>
      </c>
      <c r="T267" t="str">
        <f t="shared" si="12"/>
        <v>‚ 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  The City of New York and the Administration for Children‚„s Services are Equal Opportunity Employers Committed to Diver</v>
      </c>
      <c r="U267">
        <f t="shared" si="13"/>
        <v>0</v>
      </c>
      <c r="V267" s="3">
        <v>0</v>
      </c>
      <c r="W267" s="3">
        <f t="shared" si="14"/>
        <v>0</v>
      </c>
      <c r="X267" s="3">
        <v>0</v>
      </c>
      <c r="Y267" s="3">
        <v>0</v>
      </c>
      <c r="Z267" s="3">
        <v>0</v>
      </c>
      <c r="AA267" s="3">
        <v>0</v>
      </c>
      <c r="AB267" s="3">
        <v>0</v>
      </c>
      <c r="AD267" t="s">
        <v>58</v>
      </c>
      <c r="AE267" s="1">
        <v>42155</v>
      </c>
      <c r="AG267" s="1">
        <v>42171</v>
      </c>
      <c r="AH267" s="1">
        <v>42598</v>
      </c>
    </row>
    <row r="268" spans="1:34" x14ac:dyDescent="0.3">
      <c r="A268">
        <v>195480</v>
      </c>
      <c r="B268" t="s">
        <v>184</v>
      </c>
      <c r="C268" t="s">
        <v>26</v>
      </c>
      <c r="D268">
        <v>1</v>
      </c>
      <c r="E268" t="s">
        <v>831</v>
      </c>
      <c r="F268" t="s">
        <v>636</v>
      </c>
      <c r="G268">
        <v>10056</v>
      </c>
      <c r="H268" t="s">
        <v>52</v>
      </c>
      <c r="I268">
        <v>51757</v>
      </c>
      <c r="J268">
        <v>142430</v>
      </c>
      <c r="K268" t="s">
        <v>30</v>
      </c>
      <c r="L268" t="s">
        <v>637</v>
      </c>
      <c r="M268" t="s">
        <v>638</v>
      </c>
      <c r="N268" t="s">
        <v>6670</v>
      </c>
      <c r="O268" t="s">
        <v>639</v>
      </c>
      <c r="P268" t="s">
        <v>7199</v>
      </c>
      <c r="Q268" t="s">
        <v>7200</v>
      </c>
      <c r="R268" t="s">
        <v>640</v>
      </c>
      <c r="S268" t="s">
        <v>35</v>
      </c>
      <c r="T268" t="str">
        <f t="shared" si="12"/>
        <v>‚ 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  The City of New York and the Administration for Children‚„s Services are Equal Opportunity Employers Committed to Diver</v>
      </c>
      <c r="U268">
        <f t="shared" si="13"/>
        <v>0</v>
      </c>
      <c r="V268" s="3">
        <v>0</v>
      </c>
      <c r="W268" s="3">
        <f t="shared" si="14"/>
        <v>0</v>
      </c>
      <c r="X268" s="3">
        <v>0</v>
      </c>
      <c r="Y268" s="3">
        <v>0</v>
      </c>
      <c r="Z268" s="3">
        <v>0</v>
      </c>
      <c r="AA268" s="3">
        <v>0</v>
      </c>
      <c r="AB268" s="3">
        <v>0</v>
      </c>
      <c r="AD268" t="s">
        <v>58</v>
      </c>
      <c r="AE268" s="1">
        <v>42155</v>
      </c>
      <c r="AG268" s="1">
        <v>42171</v>
      </c>
      <c r="AH268" s="1">
        <v>42598</v>
      </c>
    </row>
    <row r="269" spans="1:34" x14ac:dyDescent="0.3">
      <c r="A269">
        <v>195614</v>
      </c>
      <c r="B269" t="s">
        <v>89</v>
      </c>
      <c r="C269" t="s">
        <v>40</v>
      </c>
      <c r="D269">
        <v>1</v>
      </c>
      <c r="E269" t="s">
        <v>832</v>
      </c>
      <c r="F269" t="s">
        <v>642</v>
      </c>
      <c r="G269">
        <v>22122</v>
      </c>
      <c r="H269">
        <v>3</v>
      </c>
      <c r="I269">
        <v>64626</v>
      </c>
      <c r="J269">
        <v>94409</v>
      </c>
      <c r="K269" t="s">
        <v>30</v>
      </c>
      <c r="L269" t="s">
        <v>833</v>
      </c>
      <c r="M269" t="s">
        <v>94</v>
      </c>
      <c r="N269" t="s">
        <v>7201</v>
      </c>
      <c r="O269" t="s">
        <v>7159</v>
      </c>
      <c r="P269" t="s">
        <v>7202</v>
      </c>
      <c r="Q269" t="s">
        <v>834</v>
      </c>
      <c r="R269" t="s">
        <v>99</v>
      </c>
      <c r="S269" t="s">
        <v>35</v>
      </c>
      <c r="T269" t="str">
        <f t="shared" si="12"/>
        <v>1.  Experience in City Planning or Urban Planning and 3 years of full-time satisfactory experience in environmental planning, affordable housing or other related field. 2.  Working knowledge of SEQRA and CEQR impact assessment process and associated regulations. 3.  General understanding of the City‚„s Uniform Land Use Review Procedure (ULURP), NEPA and HUD environmental regulations (24 Code of Federal Regulations (CFR) part 50 ‚Å“Protection and Enhancement of Environmental Quality‚ and 24 CFR part 58 ‚Å“Environmental Review Procedures for Entities Assuming HUD Environmental Review Responsibilities‚). 4.  Strong verbal skills; ability to write clearly and persuasively; ability to edit others‚„ writing; discipline to work independently or in complex group dynamics and meet short time frames. 5.  Ability to synthesize complex regulations and present information to those unfamiliar with source material; ability to work well among a diverse population of stakeholders. 6.  Advanced skill using Word, Excel, Power Point software, and Geographic Information System (GIS) programs. Employees applying for promotional, title or level change opportunities must have served a period of one year in their current title and level (if applicable).</v>
      </c>
      <c r="U269">
        <f t="shared" si="13"/>
        <v>0</v>
      </c>
      <c r="V269" s="3">
        <v>1</v>
      </c>
      <c r="W269" s="3">
        <f t="shared" si="14"/>
        <v>0</v>
      </c>
      <c r="X269" s="3">
        <v>0</v>
      </c>
      <c r="Y269" s="3">
        <v>0</v>
      </c>
      <c r="Z269" s="3">
        <v>0</v>
      </c>
      <c r="AA269" s="3">
        <v>0</v>
      </c>
      <c r="AB269" s="3">
        <v>0</v>
      </c>
      <c r="AD269" t="s">
        <v>100</v>
      </c>
      <c r="AE269" s="1">
        <v>42404</v>
      </c>
      <c r="AG269" s="1">
        <v>42404</v>
      </c>
      <c r="AH269" s="1">
        <v>42598</v>
      </c>
    </row>
    <row r="270" spans="1:34" x14ac:dyDescent="0.3">
      <c r="A270">
        <v>195614</v>
      </c>
      <c r="B270" t="s">
        <v>89</v>
      </c>
      <c r="C270" t="s">
        <v>26</v>
      </c>
      <c r="D270">
        <v>1</v>
      </c>
      <c r="E270" t="s">
        <v>832</v>
      </c>
      <c r="F270" t="s">
        <v>642</v>
      </c>
      <c r="G270">
        <v>22122</v>
      </c>
      <c r="H270">
        <v>3</v>
      </c>
      <c r="I270">
        <v>64626</v>
      </c>
      <c r="J270">
        <v>94409</v>
      </c>
      <c r="K270" t="s">
        <v>30</v>
      </c>
      <c r="L270" t="s">
        <v>833</v>
      </c>
      <c r="M270" t="s">
        <v>94</v>
      </c>
      <c r="N270" t="s">
        <v>7201</v>
      </c>
      <c r="O270" t="s">
        <v>7159</v>
      </c>
      <c r="P270" t="s">
        <v>7202</v>
      </c>
      <c r="Q270" t="s">
        <v>834</v>
      </c>
      <c r="R270" t="s">
        <v>99</v>
      </c>
      <c r="S270" t="s">
        <v>35</v>
      </c>
      <c r="T270" t="str">
        <f t="shared" si="12"/>
        <v>1.  Experience in City Planning or Urban Planning and 3 years of full-time satisfactory experience in environmental planning, affordable housing or other related field. 2.  Working knowledge of SEQRA and CEQR impact assessment process and associated regulations. 3.  General understanding of the City‚„s Uniform Land Use Review Procedure (ULURP), NEPA and HUD environmental regulations (24 Code of Federal Regulations (CFR) part 50 ‚Å“Protection and Enhancement of Environmental Quality‚ and 24 CFR part 58 ‚Å“Environmental Review Procedures for Entities Assuming HUD Environmental Review Responsibilities‚). 4.  Strong verbal skills; ability to write clearly and persuasively; ability to edit others‚„ writing; discipline to work independently or in complex group dynamics and meet short time frames. 5.  Ability to synthesize complex regulations and present information to those unfamiliar with source material; ability to work well among a diverse population of stakeholders. 6.  Advanced skill using Word, Excel, Power Point software, and Geographic Information System (GIS) programs. Employees applying for promotional, title or level change opportunities must have served a period of one year in their current title and level (if applicable).</v>
      </c>
      <c r="U270">
        <f t="shared" si="13"/>
        <v>0</v>
      </c>
      <c r="V270" s="3">
        <v>1</v>
      </c>
      <c r="W270" s="3">
        <f t="shared" si="14"/>
        <v>0</v>
      </c>
      <c r="X270" s="3">
        <v>0</v>
      </c>
      <c r="Y270" s="3">
        <v>0</v>
      </c>
      <c r="Z270" s="3">
        <v>0</v>
      </c>
      <c r="AA270" s="3">
        <v>0</v>
      </c>
      <c r="AB270" s="3">
        <v>0</v>
      </c>
      <c r="AD270" t="s">
        <v>100</v>
      </c>
      <c r="AE270" s="1">
        <v>42404</v>
      </c>
      <c r="AG270" s="1">
        <v>42404</v>
      </c>
      <c r="AH270" s="1">
        <v>42598</v>
      </c>
    </row>
    <row r="271" spans="1:34" x14ac:dyDescent="0.3">
      <c r="A271">
        <v>200498</v>
      </c>
      <c r="B271" t="s">
        <v>25</v>
      </c>
      <c r="C271" t="s">
        <v>26</v>
      </c>
      <c r="D271">
        <v>1</v>
      </c>
      <c r="E271" t="s">
        <v>835</v>
      </c>
      <c r="F271" t="s">
        <v>326</v>
      </c>
      <c r="G271">
        <v>56057</v>
      </c>
      <c r="H271">
        <v>0</v>
      </c>
      <c r="I271">
        <v>33799</v>
      </c>
      <c r="J271">
        <v>56249</v>
      </c>
      <c r="K271" t="s">
        <v>30</v>
      </c>
      <c r="L271" t="s">
        <v>797</v>
      </c>
      <c r="M271" t="s">
        <v>836</v>
      </c>
      <c r="N271" t="s">
        <v>7203</v>
      </c>
      <c r="O271" t="s">
        <v>329</v>
      </c>
      <c r="P271" t="s">
        <v>837</v>
      </c>
      <c r="Q271" t="s">
        <v>35</v>
      </c>
      <c r="R271" t="s">
        <v>838</v>
      </c>
      <c r="S271" t="s">
        <v>354</v>
      </c>
      <c r="T271" t="str">
        <f t="shared" si="12"/>
        <v xml:space="preserve">The preferred candidate should possess the following: Strong organizational skills; strong communication and interpersonal skills; ability to work with a broad cross-section of clients, including senior media executives, production executives, public officials and general public; attention to detail and ability to handle multiple projects at one time; proficiency in Microsoft Word/Outlook/Excel/Access/PowerPoint; ability to work within a collaborative environment; creative thinker; pleasant phone manner and professional rapport with the general public; familiarity with New York City neighborhoods and locations; familiarity with or experience in the media and entertainment industry a plus.  </v>
      </c>
      <c r="U271">
        <f t="shared" si="13"/>
        <v>0</v>
      </c>
      <c r="V271" s="3">
        <v>0</v>
      </c>
      <c r="W271" s="3">
        <f t="shared" si="14"/>
        <v>0</v>
      </c>
      <c r="X271" s="3">
        <v>0</v>
      </c>
      <c r="Y271" s="3">
        <v>0</v>
      </c>
      <c r="Z271" s="3">
        <v>0</v>
      </c>
      <c r="AA271" s="3">
        <v>0</v>
      </c>
      <c r="AB271" s="3">
        <v>0</v>
      </c>
      <c r="AD271" t="s">
        <v>38</v>
      </c>
      <c r="AE271" s="1">
        <v>42214</v>
      </c>
      <c r="AG271" s="1">
        <v>42391</v>
      </c>
      <c r="AH271" s="1">
        <v>42598</v>
      </c>
    </row>
    <row r="272" spans="1:34" x14ac:dyDescent="0.3">
      <c r="A272">
        <v>200757</v>
      </c>
      <c r="B272" t="s">
        <v>39</v>
      </c>
      <c r="C272" t="s">
        <v>26</v>
      </c>
      <c r="D272">
        <v>1</v>
      </c>
      <c r="E272" t="s">
        <v>839</v>
      </c>
      <c r="F272" t="s">
        <v>675</v>
      </c>
      <c r="G272">
        <v>10069</v>
      </c>
      <c r="H272" t="s">
        <v>52</v>
      </c>
      <c r="I272">
        <v>51757</v>
      </c>
      <c r="J272">
        <v>70000</v>
      </c>
      <c r="K272" t="s">
        <v>30</v>
      </c>
      <c r="L272" t="s">
        <v>840</v>
      </c>
      <c r="M272" t="s">
        <v>841</v>
      </c>
      <c r="N272" t="s">
        <v>7204</v>
      </c>
      <c r="O272" t="s">
        <v>676</v>
      </c>
      <c r="P272" t="s">
        <v>7205</v>
      </c>
      <c r="Q272" t="s">
        <v>35</v>
      </c>
      <c r="R272" t="s">
        <v>842</v>
      </c>
      <c r="S272" t="s">
        <v>35</v>
      </c>
      <c r="T272" t="str">
        <f t="shared" si="12"/>
        <v xml:space="preserve">‚	Experience working in a clinical setting and /or providing health-related training 	Experience with community-based research and evaluation 	Knowledge about clinical quality improvement activities 	Knowledge about adolescent sexual and reproductive health 	Excellent verbal, written and presentation skills        Master‚„s in Public Health or equivalent education and work experience.  </v>
      </c>
      <c r="U272">
        <f t="shared" si="13"/>
        <v>0</v>
      </c>
      <c r="V272" s="3">
        <v>0</v>
      </c>
      <c r="W272" s="3">
        <f t="shared" si="14"/>
        <v>0</v>
      </c>
      <c r="X272" s="3">
        <v>0</v>
      </c>
      <c r="Y272" s="3">
        <v>0</v>
      </c>
      <c r="Z272" s="3">
        <v>0</v>
      </c>
      <c r="AA272" s="3">
        <v>0</v>
      </c>
      <c r="AB272" s="3">
        <v>0</v>
      </c>
      <c r="AD272" t="s">
        <v>38</v>
      </c>
      <c r="AE272" s="1">
        <v>42207</v>
      </c>
      <c r="AG272" s="1">
        <v>42207</v>
      </c>
      <c r="AH272" s="1">
        <v>42598</v>
      </c>
    </row>
    <row r="273" spans="1:34" x14ac:dyDescent="0.3">
      <c r="A273">
        <v>200757</v>
      </c>
      <c r="B273" t="s">
        <v>39</v>
      </c>
      <c r="C273" t="s">
        <v>40</v>
      </c>
      <c r="D273">
        <v>1</v>
      </c>
      <c r="E273" t="s">
        <v>839</v>
      </c>
      <c r="F273" t="s">
        <v>675</v>
      </c>
      <c r="G273">
        <v>10069</v>
      </c>
      <c r="H273" t="s">
        <v>52</v>
      </c>
      <c r="I273">
        <v>51757</v>
      </c>
      <c r="J273">
        <v>70000</v>
      </c>
      <c r="K273" t="s">
        <v>30</v>
      </c>
      <c r="L273" t="s">
        <v>840</v>
      </c>
      <c r="M273" t="s">
        <v>841</v>
      </c>
      <c r="N273" t="s">
        <v>7204</v>
      </c>
      <c r="O273" t="s">
        <v>676</v>
      </c>
      <c r="P273" t="s">
        <v>7205</v>
      </c>
      <c r="Q273" t="s">
        <v>35</v>
      </c>
      <c r="R273" t="s">
        <v>842</v>
      </c>
      <c r="S273" t="s">
        <v>35</v>
      </c>
      <c r="T273" t="str">
        <f t="shared" si="12"/>
        <v xml:space="preserve">‚	Experience working in a clinical setting and /or providing health-related training 	Experience with community-based research and evaluation 	Knowledge about clinical quality improvement activities 	Knowledge about adolescent sexual and reproductive health 	Excellent verbal, written and presentation skills        Master‚„s in Public Health or equivalent education and work experience.  </v>
      </c>
      <c r="U273">
        <f t="shared" si="13"/>
        <v>0</v>
      </c>
      <c r="V273" s="3">
        <v>0</v>
      </c>
      <c r="W273" s="3">
        <f t="shared" si="14"/>
        <v>0</v>
      </c>
      <c r="X273" s="3">
        <v>0</v>
      </c>
      <c r="Y273" s="3">
        <v>0</v>
      </c>
      <c r="Z273" s="3">
        <v>0</v>
      </c>
      <c r="AA273" s="3">
        <v>0</v>
      </c>
      <c r="AB273" s="3">
        <v>0</v>
      </c>
      <c r="AD273" t="s">
        <v>38</v>
      </c>
      <c r="AE273" s="1">
        <v>42207</v>
      </c>
      <c r="AG273" s="1">
        <v>42207</v>
      </c>
      <c r="AH273" s="1">
        <v>42598</v>
      </c>
    </row>
    <row r="274" spans="1:34" x14ac:dyDescent="0.3">
      <c r="A274">
        <v>200960</v>
      </c>
      <c r="B274" t="s">
        <v>39</v>
      </c>
      <c r="C274" t="s">
        <v>40</v>
      </c>
      <c r="D274">
        <v>1</v>
      </c>
      <c r="E274" t="s">
        <v>843</v>
      </c>
      <c r="F274" t="s">
        <v>844</v>
      </c>
      <c r="G274">
        <v>10095</v>
      </c>
      <c r="H274" t="s">
        <v>52</v>
      </c>
      <c r="I274">
        <v>51757</v>
      </c>
      <c r="J274">
        <v>65000</v>
      </c>
      <c r="K274" t="s">
        <v>30</v>
      </c>
      <c r="L274" t="s">
        <v>78</v>
      </c>
      <c r="M274" t="s">
        <v>845</v>
      </c>
      <c r="N274" t="s">
        <v>846</v>
      </c>
      <c r="O274" t="s">
        <v>847</v>
      </c>
      <c r="P274" t="s">
        <v>848</v>
      </c>
      <c r="Q274" t="s">
        <v>35</v>
      </c>
      <c r="R274" t="s">
        <v>849</v>
      </c>
      <c r="S274" t="s">
        <v>35</v>
      </c>
      <c r="T274" t="str">
        <f t="shared" si="12"/>
        <v xml:space="preserve">Experience in City government, contract and budget experience is a must; knowledge of City Rules and Regulations; ability to prioritize among competing demands and working with minimal supervision while adhering to strict deadlines.  </v>
      </c>
      <c r="U274">
        <f t="shared" si="13"/>
        <v>0</v>
      </c>
      <c r="V274" s="3">
        <v>0</v>
      </c>
      <c r="W274" s="3">
        <f t="shared" si="14"/>
        <v>0</v>
      </c>
      <c r="X274" s="3">
        <v>0</v>
      </c>
      <c r="Y274" s="3">
        <v>0</v>
      </c>
      <c r="Z274" s="3">
        <v>0</v>
      </c>
      <c r="AA274" s="3">
        <v>0</v>
      </c>
      <c r="AB274" s="3">
        <v>0</v>
      </c>
      <c r="AD274" t="s">
        <v>38</v>
      </c>
      <c r="AE274" s="1">
        <v>42207</v>
      </c>
      <c r="AG274" s="1">
        <v>42230</v>
      </c>
      <c r="AH274" s="1">
        <v>42598</v>
      </c>
    </row>
    <row r="275" spans="1:34" x14ac:dyDescent="0.3">
      <c r="A275">
        <v>197343</v>
      </c>
      <c r="B275" t="s">
        <v>39</v>
      </c>
      <c r="C275" t="s">
        <v>26</v>
      </c>
      <c r="D275">
        <v>1</v>
      </c>
      <c r="E275" t="s">
        <v>850</v>
      </c>
      <c r="F275" t="s">
        <v>851</v>
      </c>
      <c r="G275">
        <v>51011</v>
      </c>
      <c r="H275">
        <v>2</v>
      </c>
      <c r="I275">
        <v>33</v>
      </c>
      <c r="J275">
        <v>38</v>
      </c>
      <c r="K275" t="s">
        <v>141</v>
      </c>
      <c r="L275" t="s">
        <v>78</v>
      </c>
      <c r="M275" t="s">
        <v>436</v>
      </c>
      <c r="N275" t="s">
        <v>852</v>
      </c>
      <c r="O275" t="s">
        <v>7206</v>
      </c>
      <c r="P275" t="s">
        <v>853</v>
      </c>
      <c r="Q275" t="s">
        <v>854</v>
      </c>
      <c r="R275" t="s">
        <v>855</v>
      </c>
      <c r="S275" t="s">
        <v>35</v>
      </c>
      <c r="T275" t="str">
        <f t="shared" si="12"/>
        <v>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v>
      </c>
      <c r="U275">
        <f t="shared" si="13"/>
        <v>0</v>
      </c>
      <c r="V275" s="3">
        <v>1</v>
      </c>
      <c r="W275" s="3">
        <f t="shared" si="14"/>
        <v>0</v>
      </c>
      <c r="X275" s="3">
        <v>0</v>
      </c>
      <c r="Y275" s="3">
        <v>0</v>
      </c>
      <c r="Z275" s="3">
        <v>0</v>
      </c>
      <c r="AA275" s="3">
        <v>0</v>
      </c>
      <c r="AB275" s="3">
        <v>0</v>
      </c>
      <c r="AD275" t="s">
        <v>58</v>
      </c>
      <c r="AE275" s="1">
        <v>42177</v>
      </c>
      <c r="AG275" s="1">
        <v>42237</v>
      </c>
      <c r="AH275" s="1">
        <v>42598</v>
      </c>
    </row>
    <row r="276" spans="1:34" x14ac:dyDescent="0.3">
      <c r="A276">
        <v>197355</v>
      </c>
      <c r="B276" t="s">
        <v>59</v>
      </c>
      <c r="C276" t="s">
        <v>40</v>
      </c>
      <c r="D276">
        <v>1</v>
      </c>
      <c r="E276" t="s">
        <v>763</v>
      </c>
      <c r="F276" t="s">
        <v>568</v>
      </c>
      <c r="G276">
        <v>10015</v>
      </c>
      <c r="H276" t="s">
        <v>163</v>
      </c>
      <c r="I276">
        <v>198518</v>
      </c>
      <c r="J276">
        <v>198518</v>
      </c>
      <c r="K276" t="s">
        <v>30</v>
      </c>
      <c r="L276" t="s">
        <v>164</v>
      </c>
      <c r="M276" t="s">
        <v>171</v>
      </c>
      <c r="N276" t="s">
        <v>7188</v>
      </c>
      <c r="O276" t="s">
        <v>571</v>
      </c>
      <c r="P276" t="s">
        <v>764</v>
      </c>
      <c r="Q276" t="s">
        <v>35</v>
      </c>
      <c r="R276" t="s">
        <v>711</v>
      </c>
      <c r="S276" t="s">
        <v>765</v>
      </c>
      <c r="T276" t="str">
        <f t="shared" si="12"/>
        <v xml:space="preserve">Extensive experience in wastewater operations is preferred but not required. The ideal candidate will also demonstrate competency in managing technical operations, including large numbers of engineering and other technical staff. A New York State grade 4A Wastewater Treatment Plant Operator Certificate is desirable.  </v>
      </c>
      <c r="U276">
        <f t="shared" si="13"/>
        <v>0</v>
      </c>
      <c r="V276" s="3">
        <v>0</v>
      </c>
      <c r="W276" s="3">
        <f t="shared" si="14"/>
        <v>0</v>
      </c>
      <c r="X276" s="3">
        <v>0</v>
      </c>
      <c r="Y276" s="3">
        <v>0</v>
      </c>
      <c r="Z276" s="3">
        <v>0</v>
      </c>
      <c r="AA276" s="3">
        <v>0</v>
      </c>
      <c r="AB276" s="3">
        <v>0</v>
      </c>
      <c r="AD276" t="s">
        <v>58</v>
      </c>
      <c r="AE276" s="1">
        <v>42178</v>
      </c>
      <c r="AG276" s="1">
        <v>42178</v>
      </c>
      <c r="AH276" s="1">
        <v>42598</v>
      </c>
    </row>
    <row r="277" spans="1:34" x14ac:dyDescent="0.3">
      <c r="A277">
        <v>197535</v>
      </c>
      <c r="B277" t="s">
        <v>39</v>
      </c>
      <c r="C277" t="s">
        <v>40</v>
      </c>
      <c r="D277">
        <v>1</v>
      </c>
      <c r="E277" t="s">
        <v>520</v>
      </c>
      <c r="F277" t="s">
        <v>713</v>
      </c>
      <c r="G277">
        <v>13631</v>
      </c>
      <c r="H277">
        <v>3</v>
      </c>
      <c r="I277">
        <v>67527</v>
      </c>
      <c r="J277">
        <v>98853</v>
      </c>
      <c r="K277" t="s">
        <v>30</v>
      </c>
      <c r="L277" t="s">
        <v>71</v>
      </c>
      <c r="M277" t="s">
        <v>282</v>
      </c>
      <c r="N277" t="s">
        <v>7207</v>
      </c>
      <c r="O277" t="s">
        <v>7178</v>
      </c>
      <c r="P277" t="s">
        <v>6671</v>
      </c>
      <c r="Q277" t="s">
        <v>35</v>
      </c>
      <c r="R277" t="s">
        <v>856</v>
      </c>
      <c r="S277" t="s">
        <v>35</v>
      </c>
      <c r="T277" t="str">
        <f t="shared" si="12"/>
        <v xml:space="preserve">PREFERRED SKILLS  Successful candidate should possess the following: 3+ years of experience in SharePoint development, including web parts, user controls, event handlers.  Experience in SharePoint designer for both workflow and customization. Proficiency in XML, Hypertext Markup Language (HTML), and CSS.  Experienced w/ Structured Query Language (SQL) Server 2005/8, SQL Server Reporting Service (SSRS) and SSAS.  Experience with Web Services, .Net Remoting and SOAP services a plus.  Charts and Dashboard reports knowledge a plus.  Experience/knowledge of Agile dev methodologies a plus.  Ability to perform assigned analytical and development tasks under min supervision; able to handle concurrent or multiple tasks/projects efficiently.  Good communication skills, collaborative work style. Able to work effectively in a team environment - will interact with internal customers, peers, and management.  </v>
      </c>
      <c r="U277">
        <f t="shared" si="13"/>
        <v>0</v>
      </c>
      <c r="V277" s="3">
        <v>0</v>
      </c>
      <c r="W277" s="3">
        <f t="shared" si="14"/>
        <v>0</v>
      </c>
      <c r="X277" s="3">
        <v>0</v>
      </c>
      <c r="Y277" s="3">
        <v>0</v>
      </c>
      <c r="Z277" s="3">
        <v>1</v>
      </c>
      <c r="AA277" s="3">
        <v>0</v>
      </c>
      <c r="AB277" s="3">
        <v>0</v>
      </c>
      <c r="AD277" t="s">
        <v>58</v>
      </c>
      <c r="AE277" s="1">
        <v>42181</v>
      </c>
      <c r="AG277" s="1">
        <v>42181</v>
      </c>
      <c r="AH277" s="1">
        <v>42598</v>
      </c>
    </row>
    <row r="278" spans="1:34" x14ac:dyDescent="0.3">
      <c r="A278">
        <v>197535</v>
      </c>
      <c r="B278" t="s">
        <v>39</v>
      </c>
      <c r="C278" t="s">
        <v>26</v>
      </c>
      <c r="D278">
        <v>1</v>
      </c>
      <c r="E278" t="s">
        <v>520</v>
      </c>
      <c r="F278" t="s">
        <v>713</v>
      </c>
      <c r="G278">
        <v>13631</v>
      </c>
      <c r="H278">
        <v>3</v>
      </c>
      <c r="I278">
        <v>67527</v>
      </c>
      <c r="J278">
        <v>98853</v>
      </c>
      <c r="K278" t="s">
        <v>30</v>
      </c>
      <c r="L278" t="s">
        <v>71</v>
      </c>
      <c r="M278" t="s">
        <v>282</v>
      </c>
      <c r="N278" t="s">
        <v>7207</v>
      </c>
      <c r="O278" t="s">
        <v>7178</v>
      </c>
      <c r="P278" t="s">
        <v>6671</v>
      </c>
      <c r="Q278" t="s">
        <v>35</v>
      </c>
      <c r="R278" t="s">
        <v>856</v>
      </c>
      <c r="S278" t="s">
        <v>35</v>
      </c>
      <c r="T278" t="str">
        <f t="shared" si="12"/>
        <v xml:space="preserve">PREFERRED SKILLS  Successful candidate should possess the following: 3+ years of experience in SharePoint development, including web parts, user controls, event handlers.  Experience in SharePoint designer for both workflow and customization. Proficiency in XML, Hypertext Markup Language (HTML), and CSS.  Experienced w/ Structured Query Language (SQL) Server 2005/8, SQL Server Reporting Service (SSRS) and SSAS.  Experience with Web Services, .Net Remoting and SOAP services a plus.  Charts and Dashboard reports knowledge a plus.  Experience/knowledge of Agile dev methodologies a plus.  Ability to perform assigned analytical and development tasks under min supervision; able to handle concurrent or multiple tasks/projects efficiently.  Good communication skills, collaborative work style. Able to work effectively in a team environment - will interact with internal customers, peers, and management.  </v>
      </c>
      <c r="U278">
        <f t="shared" si="13"/>
        <v>0</v>
      </c>
      <c r="V278" s="3">
        <v>0</v>
      </c>
      <c r="W278" s="3">
        <f t="shared" si="14"/>
        <v>0</v>
      </c>
      <c r="X278" s="3">
        <v>0</v>
      </c>
      <c r="Y278" s="3">
        <v>0</v>
      </c>
      <c r="Z278" s="3">
        <v>1</v>
      </c>
      <c r="AA278" s="3">
        <v>0</v>
      </c>
      <c r="AB278" s="3">
        <v>0</v>
      </c>
      <c r="AD278" t="s">
        <v>58</v>
      </c>
      <c r="AE278" s="1">
        <v>42181</v>
      </c>
      <c r="AG278" s="1">
        <v>42181</v>
      </c>
      <c r="AH278" s="1">
        <v>42598</v>
      </c>
    </row>
    <row r="279" spans="1:34" x14ac:dyDescent="0.3">
      <c r="A279">
        <v>197563</v>
      </c>
      <c r="B279" t="s">
        <v>39</v>
      </c>
      <c r="C279" t="s">
        <v>40</v>
      </c>
      <c r="D279">
        <v>6</v>
      </c>
      <c r="E279" t="s">
        <v>857</v>
      </c>
      <c r="F279" t="s">
        <v>858</v>
      </c>
      <c r="G279">
        <v>6776</v>
      </c>
      <c r="H279">
        <v>0</v>
      </c>
      <c r="I279">
        <v>78044</v>
      </c>
      <c r="J279">
        <v>78044</v>
      </c>
      <c r="K279" t="s">
        <v>30</v>
      </c>
      <c r="L279" t="s">
        <v>859</v>
      </c>
      <c r="M279" t="s">
        <v>860</v>
      </c>
      <c r="N279" t="s">
        <v>7208</v>
      </c>
      <c r="O279" t="s">
        <v>861</v>
      </c>
      <c r="P279" t="s">
        <v>862</v>
      </c>
      <c r="Q279" t="s">
        <v>35</v>
      </c>
      <c r="R279" t="s">
        <v>863</v>
      </c>
      <c r="S279" t="s">
        <v>35</v>
      </c>
      <c r="T279" t="str">
        <f t="shared" si="12"/>
        <v xml:space="preserve">Must have at least two years of nursing experience in hospital or community setting preferably OB/GYN, Pediatrics, Family Practice, Maternal Child Health, or Mental Health.  Bilingual abilities, previous experience working in low-income communities, and ability to travel using public transportation or willingness to drive personal car for work are a plus.  In addition, excellent interpersonal, written and computer skills (including MS Word, Excel, PowerPoint and Access);  strong analytical and project management skills.   **ALL CANDIDATES MUST POSSESS A NEW YORK STATE LICENSE AND CURRENT REGISTRATION TO PRACTICE AS A REGISTERED PROFESSIONAL NURSE. THIS LICENSE MUST BE MAINTAINED FOR THE DURATION OF EMPLOYMENT.  </v>
      </c>
      <c r="U279">
        <f t="shared" si="13"/>
        <v>0</v>
      </c>
      <c r="V279" s="3">
        <v>1</v>
      </c>
      <c r="W279" s="3">
        <f t="shared" si="14"/>
        <v>0</v>
      </c>
      <c r="X279" s="3">
        <v>0</v>
      </c>
      <c r="Y279" s="3">
        <v>0</v>
      </c>
      <c r="Z279" s="3">
        <v>0</v>
      </c>
      <c r="AA279" s="3">
        <v>0</v>
      </c>
      <c r="AB279" s="3">
        <v>0</v>
      </c>
      <c r="AD279" t="s">
        <v>58</v>
      </c>
      <c r="AE279" s="1">
        <v>42181</v>
      </c>
      <c r="AG279" s="1">
        <v>42566</v>
      </c>
      <c r="AH279" s="1">
        <v>42598</v>
      </c>
    </row>
    <row r="280" spans="1:34" x14ac:dyDescent="0.3">
      <c r="A280">
        <v>197563</v>
      </c>
      <c r="B280" t="s">
        <v>39</v>
      </c>
      <c r="C280" t="s">
        <v>26</v>
      </c>
      <c r="D280">
        <v>6</v>
      </c>
      <c r="E280" t="s">
        <v>857</v>
      </c>
      <c r="F280" t="s">
        <v>858</v>
      </c>
      <c r="G280">
        <v>6776</v>
      </c>
      <c r="H280">
        <v>0</v>
      </c>
      <c r="I280">
        <v>78044</v>
      </c>
      <c r="J280">
        <v>78044</v>
      </c>
      <c r="K280" t="s">
        <v>30</v>
      </c>
      <c r="L280" t="s">
        <v>859</v>
      </c>
      <c r="M280" t="s">
        <v>860</v>
      </c>
      <c r="N280" t="s">
        <v>7208</v>
      </c>
      <c r="O280" t="s">
        <v>861</v>
      </c>
      <c r="P280" t="s">
        <v>862</v>
      </c>
      <c r="Q280" t="s">
        <v>35</v>
      </c>
      <c r="R280" t="s">
        <v>863</v>
      </c>
      <c r="S280" t="s">
        <v>35</v>
      </c>
      <c r="T280" t="str">
        <f t="shared" si="12"/>
        <v xml:space="preserve">Must have at least two years of nursing experience in hospital or community setting preferably OB/GYN, Pediatrics, Family Practice, Maternal Child Health, or Mental Health.  Bilingual abilities, previous experience working in low-income communities, and ability to travel using public transportation or willingness to drive personal car for work are a plus.  In addition, excellent interpersonal, written and computer skills (including MS Word, Excel, PowerPoint and Access);  strong analytical and project management skills.   **ALL CANDIDATES MUST POSSESS A NEW YORK STATE LICENSE AND CURRENT REGISTRATION TO PRACTICE AS A REGISTERED PROFESSIONAL NURSE. THIS LICENSE MUST BE MAINTAINED FOR THE DURATION OF EMPLOYMENT.  </v>
      </c>
      <c r="U280">
        <f t="shared" si="13"/>
        <v>0</v>
      </c>
      <c r="V280" s="3">
        <v>1</v>
      </c>
      <c r="W280" s="3">
        <f t="shared" si="14"/>
        <v>0</v>
      </c>
      <c r="X280" s="3">
        <v>0</v>
      </c>
      <c r="Y280" s="3">
        <v>0</v>
      </c>
      <c r="Z280" s="3">
        <v>0</v>
      </c>
      <c r="AA280" s="3">
        <v>0</v>
      </c>
      <c r="AB280" s="3">
        <v>0</v>
      </c>
      <c r="AD280" t="s">
        <v>58</v>
      </c>
      <c r="AE280" s="1">
        <v>42181</v>
      </c>
      <c r="AG280" s="1">
        <v>42566</v>
      </c>
      <c r="AH280" s="1">
        <v>42598</v>
      </c>
    </row>
    <row r="281" spans="1:34" x14ac:dyDescent="0.3">
      <c r="A281">
        <v>200960</v>
      </c>
      <c r="B281" t="s">
        <v>39</v>
      </c>
      <c r="C281" t="s">
        <v>26</v>
      </c>
      <c r="D281">
        <v>1</v>
      </c>
      <c r="E281" t="s">
        <v>843</v>
      </c>
      <c r="F281" t="s">
        <v>844</v>
      </c>
      <c r="G281">
        <v>10095</v>
      </c>
      <c r="H281" t="s">
        <v>52</v>
      </c>
      <c r="I281">
        <v>51757</v>
      </c>
      <c r="J281">
        <v>65000</v>
      </c>
      <c r="K281" t="s">
        <v>30</v>
      </c>
      <c r="L281" t="s">
        <v>78</v>
      </c>
      <c r="M281" t="s">
        <v>845</v>
      </c>
      <c r="N281" t="s">
        <v>846</v>
      </c>
      <c r="O281" t="s">
        <v>847</v>
      </c>
      <c r="P281" t="s">
        <v>848</v>
      </c>
      <c r="Q281" t="s">
        <v>35</v>
      </c>
      <c r="R281" t="s">
        <v>849</v>
      </c>
      <c r="S281" t="s">
        <v>35</v>
      </c>
      <c r="T281" t="str">
        <f t="shared" si="12"/>
        <v xml:space="preserve">Experience in City government, contract and budget experience is a must; knowledge of City Rules and Regulations; ability to prioritize among competing demands and working with minimal supervision while adhering to strict deadlines.  </v>
      </c>
      <c r="U281">
        <f t="shared" si="13"/>
        <v>0</v>
      </c>
      <c r="V281" s="3">
        <v>0</v>
      </c>
      <c r="W281" s="3">
        <f t="shared" si="14"/>
        <v>0</v>
      </c>
      <c r="X281" s="3">
        <v>0</v>
      </c>
      <c r="Y281" s="3">
        <v>0</v>
      </c>
      <c r="Z281" s="3">
        <v>0</v>
      </c>
      <c r="AA281" s="3">
        <v>0</v>
      </c>
      <c r="AB281" s="3">
        <v>0</v>
      </c>
      <c r="AD281" t="s">
        <v>38</v>
      </c>
      <c r="AE281" s="1">
        <v>42207</v>
      </c>
      <c r="AG281" s="1">
        <v>42230</v>
      </c>
      <c r="AH281" s="1">
        <v>42598</v>
      </c>
    </row>
    <row r="282" spans="1:34" x14ac:dyDescent="0.3">
      <c r="A282">
        <v>200997</v>
      </c>
      <c r="B282" t="s">
        <v>59</v>
      </c>
      <c r="C282" t="s">
        <v>40</v>
      </c>
      <c r="D282">
        <v>1</v>
      </c>
      <c r="E282" t="s">
        <v>787</v>
      </c>
      <c r="F282" t="s">
        <v>780</v>
      </c>
      <c r="G282">
        <v>82989</v>
      </c>
      <c r="H282" t="s">
        <v>219</v>
      </c>
      <c r="I282">
        <v>63519</v>
      </c>
      <c r="J282">
        <v>169427</v>
      </c>
      <c r="K282" t="s">
        <v>30</v>
      </c>
      <c r="L282" t="s">
        <v>62</v>
      </c>
      <c r="M282" t="s">
        <v>63</v>
      </c>
      <c r="N282" t="s">
        <v>7190</v>
      </c>
      <c r="O282" t="s">
        <v>782</v>
      </c>
      <c r="P282" t="s">
        <v>7191</v>
      </c>
      <c r="Q282" t="s">
        <v>788</v>
      </c>
      <c r="R282" t="s">
        <v>789</v>
      </c>
      <c r="S282" t="s">
        <v>790</v>
      </c>
      <c r="T282" t="str">
        <f t="shared" si="12"/>
        <v>The selected candidate will have extensive experience in managing a complex function within the field of Environmental, Health and Safety and must have a minimum of 5 years experience in EHS Auditing and/or Hazard Assessments.  The candidate will demonstrate a track record of improving EHS performance measurement and compliance improvement.        5+ years‚„ experience working in the field of EHS compliance auditing, assessment, job      hazard assessment and other hands on technical EHS support in an operational         environment.       Excellent technical writing skills, including the ability to translate technical information into      reports that are understandable and succinct.     Excellent regulatory research skills.    Working knowledge of OSHA/PESH, EPA, NYSDEC, FDNY, DOB and all other applicable      Federal, State and local regulations; as well as industry standards and best practices.     Must possess and demonstrate the ability to collaborate and facilitate decision making       within a group setting.    Excellent interpersonal and verbal communication skills with the ability to communicate at      any level of the organization.     Must have demonstrated ability to meet deadlines.  EHS Professional Certification is preferred (e.g. CSP, ASP, CIH, CHMM, etc.)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82">
        <f t="shared" si="13"/>
        <v>0</v>
      </c>
      <c r="V282" s="3">
        <v>0</v>
      </c>
      <c r="W282" s="3">
        <f t="shared" si="14"/>
        <v>0</v>
      </c>
      <c r="X282" s="3">
        <v>0</v>
      </c>
      <c r="Y282" s="3">
        <v>0</v>
      </c>
      <c r="Z282" s="3">
        <v>0</v>
      </c>
      <c r="AA282" s="3">
        <v>0</v>
      </c>
      <c r="AB282" s="3">
        <v>0</v>
      </c>
      <c r="AD282" t="s">
        <v>38</v>
      </c>
      <c r="AE282" s="1">
        <v>42227</v>
      </c>
      <c r="AG282" s="1">
        <v>42227</v>
      </c>
      <c r="AH282" s="1">
        <v>42598</v>
      </c>
    </row>
    <row r="283" spans="1:34" x14ac:dyDescent="0.3">
      <c r="A283">
        <v>197767</v>
      </c>
      <c r="B283" t="s">
        <v>324</v>
      </c>
      <c r="C283" t="s">
        <v>40</v>
      </c>
      <c r="D283">
        <v>1</v>
      </c>
      <c r="E283" t="s">
        <v>865</v>
      </c>
      <c r="F283" t="s">
        <v>485</v>
      </c>
      <c r="G283">
        <v>30087</v>
      </c>
      <c r="H283">
        <v>1</v>
      </c>
      <c r="I283">
        <v>55615</v>
      </c>
      <c r="J283">
        <v>84904</v>
      </c>
      <c r="K283" t="s">
        <v>30</v>
      </c>
      <c r="L283" t="s">
        <v>327</v>
      </c>
      <c r="M283" t="s">
        <v>328</v>
      </c>
      <c r="N283" t="s">
        <v>7209</v>
      </c>
      <c r="O283" t="s">
        <v>488</v>
      </c>
      <c r="P283" t="s">
        <v>7210</v>
      </c>
      <c r="Q283" t="s">
        <v>35</v>
      </c>
      <c r="R283" t="s">
        <v>866</v>
      </c>
      <c r="S283" t="s">
        <v>35</v>
      </c>
      <c r="T283" t="str">
        <f t="shared" si="12"/>
        <v xml:space="preserve">‚	Skilled in effective, clear and persuasive oral and written communications.	Critical, insightful and intelligent investigative and organized factual processing skills.	Ability to be objective and thorough in conducting review, investigation, interview and analysis.	Knowledge of and experience in working with administrative law and procedures.	Administrative hearing and advocacy skills experience a plus.  </v>
      </c>
      <c r="U283">
        <f t="shared" si="13"/>
        <v>0</v>
      </c>
      <c r="V283" s="3">
        <v>0</v>
      </c>
      <c r="W283" s="3">
        <f t="shared" si="14"/>
        <v>0</v>
      </c>
      <c r="X283" s="3">
        <v>0</v>
      </c>
      <c r="Y283" s="3">
        <v>0</v>
      </c>
      <c r="Z283" s="3">
        <v>0</v>
      </c>
      <c r="AA283" s="3">
        <v>0</v>
      </c>
      <c r="AB283" s="3">
        <v>0</v>
      </c>
      <c r="AD283" t="s">
        <v>38</v>
      </c>
      <c r="AE283" s="1">
        <v>42185</v>
      </c>
      <c r="AG283" s="1">
        <v>42185</v>
      </c>
      <c r="AH283" s="1">
        <v>42598</v>
      </c>
    </row>
    <row r="284" spans="1:34" x14ac:dyDescent="0.3">
      <c r="A284">
        <v>197767</v>
      </c>
      <c r="B284" t="s">
        <v>324</v>
      </c>
      <c r="C284" t="s">
        <v>26</v>
      </c>
      <c r="D284">
        <v>1</v>
      </c>
      <c r="E284" t="s">
        <v>865</v>
      </c>
      <c r="F284" t="s">
        <v>485</v>
      </c>
      <c r="G284">
        <v>30087</v>
      </c>
      <c r="H284">
        <v>1</v>
      </c>
      <c r="I284">
        <v>55615</v>
      </c>
      <c r="J284">
        <v>84904</v>
      </c>
      <c r="K284" t="s">
        <v>30</v>
      </c>
      <c r="L284" t="s">
        <v>327</v>
      </c>
      <c r="M284" t="s">
        <v>328</v>
      </c>
      <c r="N284" t="s">
        <v>7209</v>
      </c>
      <c r="O284" t="s">
        <v>488</v>
      </c>
      <c r="P284" t="s">
        <v>7210</v>
      </c>
      <c r="Q284" t="s">
        <v>35</v>
      </c>
      <c r="R284" t="s">
        <v>866</v>
      </c>
      <c r="S284" t="s">
        <v>35</v>
      </c>
      <c r="T284" t="str">
        <f t="shared" si="12"/>
        <v xml:space="preserve">‚	Skilled in effective, clear and persuasive oral and written communications.	Critical, insightful and intelligent investigative and organized factual processing skills.	Ability to be objective and thorough in conducting review, investigation, interview and analysis.	Knowledge of and experience in working with administrative law and procedures.	Administrative hearing and advocacy skills experience a plus.  </v>
      </c>
      <c r="U284">
        <f t="shared" si="13"/>
        <v>0</v>
      </c>
      <c r="V284" s="3">
        <v>0</v>
      </c>
      <c r="W284" s="3">
        <f t="shared" si="14"/>
        <v>0</v>
      </c>
      <c r="X284" s="3">
        <v>0</v>
      </c>
      <c r="Y284" s="3">
        <v>0</v>
      </c>
      <c r="Z284" s="3">
        <v>0</v>
      </c>
      <c r="AA284" s="3">
        <v>0</v>
      </c>
      <c r="AB284" s="3">
        <v>0</v>
      </c>
      <c r="AD284" t="s">
        <v>38</v>
      </c>
      <c r="AE284" s="1">
        <v>42185</v>
      </c>
      <c r="AG284" s="1">
        <v>42185</v>
      </c>
      <c r="AH284" s="1">
        <v>42598</v>
      </c>
    </row>
    <row r="285" spans="1:34" x14ac:dyDescent="0.3">
      <c r="A285">
        <v>197941</v>
      </c>
      <c r="B285" t="s">
        <v>39</v>
      </c>
      <c r="C285" t="s">
        <v>40</v>
      </c>
      <c r="D285">
        <v>5</v>
      </c>
      <c r="E285" t="s">
        <v>867</v>
      </c>
      <c r="F285" t="s">
        <v>868</v>
      </c>
      <c r="G285">
        <v>51022</v>
      </c>
      <c r="H285">
        <v>1</v>
      </c>
      <c r="I285">
        <v>32</v>
      </c>
      <c r="J285">
        <v>37</v>
      </c>
      <c r="K285" t="s">
        <v>141</v>
      </c>
      <c r="L285" t="s">
        <v>513</v>
      </c>
      <c r="M285" t="s">
        <v>142</v>
      </c>
      <c r="N285" t="s">
        <v>869</v>
      </c>
      <c r="O285" t="s">
        <v>7211</v>
      </c>
      <c r="P285" t="s">
        <v>870</v>
      </c>
      <c r="Q285" t="s">
        <v>871</v>
      </c>
      <c r="R285" t="s">
        <v>872</v>
      </c>
      <c r="S285" t="s">
        <v>35</v>
      </c>
      <c r="T285" t="str">
        <f t="shared" si="12"/>
        <v>Excellent interpersonal, communication and presentation skills;  for appointment to OSH, individual must be able to perform Cardio-Pulmonary Resuscitation.  **A LICENSE AND CURRENT REGISTRATION TO PRACTICE AS REGISTERED PROFESSIONAL NURSE IN NEW YORK STATE.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Position #s: 004601, 004602, 004603, 004604, 004605</v>
      </c>
      <c r="U285">
        <f t="shared" si="13"/>
        <v>0</v>
      </c>
      <c r="V285" s="3">
        <v>0</v>
      </c>
      <c r="W285" s="3">
        <f t="shared" si="14"/>
        <v>0</v>
      </c>
      <c r="X285" s="3">
        <v>0</v>
      </c>
      <c r="Y285" s="3">
        <v>0</v>
      </c>
      <c r="Z285" s="3">
        <v>0</v>
      </c>
      <c r="AA285" s="3">
        <v>0</v>
      </c>
      <c r="AB285" s="3">
        <v>0</v>
      </c>
      <c r="AD285" t="s">
        <v>58</v>
      </c>
      <c r="AE285" s="1">
        <v>42186</v>
      </c>
      <c r="AG285" s="1">
        <v>42244</v>
      </c>
      <c r="AH285" s="1">
        <v>42598</v>
      </c>
    </row>
    <row r="286" spans="1:34" x14ac:dyDescent="0.3">
      <c r="A286">
        <v>197941</v>
      </c>
      <c r="B286" t="s">
        <v>39</v>
      </c>
      <c r="C286" t="s">
        <v>26</v>
      </c>
      <c r="D286">
        <v>5</v>
      </c>
      <c r="E286" t="s">
        <v>867</v>
      </c>
      <c r="F286" t="s">
        <v>868</v>
      </c>
      <c r="G286">
        <v>51022</v>
      </c>
      <c r="H286">
        <v>1</v>
      </c>
      <c r="I286">
        <v>32</v>
      </c>
      <c r="J286">
        <v>37</v>
      </c>
      <c r="K286" t="s">
        <v>141</v>
      </c>
      <c r="L286" t="s">
        <v>513</v>
      </c>
      <c r="M286" t="s">
        <v>142</v>
      </c>
      <c r="N286" t="s">
        <v>869</v>
      </c>
      <c r="O286" t="s">
        <v>7211</v>
      </c>
      <c r="P286" t="s">
        <v>870</v>
      </c>
      <c r="Q286" t="s">
        <v>871</v>
      </c>
      <c r="R286" t="s">
        <v>872</v>
      </c>
      <c r="S286" t="s">
        <v>35</v>
      </c>
      <c r="T286" t="str">
        <f t="shared" si="12"/>
        <v>Excellent interpersonal, communication and presentation skills;  for appointment to OSH, individual must be able to perform Cardio-Pulmonary Resuscitation.  **A LICENSE AND CURRENT REGISTRATION TO PRACTICE AS REGISTERED PROFESSIONAL NURSE IN NEW YORK STATE.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Position #s: 004601, 004602, 004603, 004604, 004605</v>
      </c>
      <c r="U286">
        <f t="shared" si="13"/>
        <v>0</v>
      </c>
      <c r="V286" s="3">
        <v>0</v>
      </c>
      <c r="W286" s="3">
        <f t="shared" si="14"/>
        <v>0</v>
      </c>
      <c r="X286" s="3">
        <v>0</v>
      </c>
      <c r="Y286" s="3">
        <v>0</v>
      </c>
      <c r="Z286" s="3">
        <v>0</v>
      </c>
      <c r="AA286" s="3">
        <v>0</v>
      </c>
      <c r="AB286" s="3">
        <v>0</v>
      </c>
      <c r="AD286" t="s">
        <v>58</v>
      </c>
      <c r="AE286" s="1">
        <v>42186</v>
      </c>
      <c r="AG286" s="1">
        <v>42244</v>
      </c>
      <c r="AH286" s="1">
        <v>42598</v>
      </c>
    </row>
    <row r="287" spans="1:34" x14ac:dyDescent="0.3">
      <c r="A287">
        <v>198012</v>
      </c>
      <c r="B287" t="s">
        <v>873</v>
      </c>
      <c r="C287" t="s">
        <v>40</v>
      </c>
      <c r="D287">
        <v>1</v>
      </c>
      <c r="E287" t="s">
        <v>874</v>
      </c>
      <c r="F287" t="s">
        <v>51</v>
      </c>
      <c r="G287">
        <v>10050</v>
      </c>
      <c r="H287" t="s">
        <v>796</v>
      </c>
      <c r="I287">
        <v>71360</v>
      </c>
      <c r="J287">
        <v>184130</v>
      </c>
      <c r="K287" t="s">
        <v>30</v>
      </c>
      <c r="L287" t="s">
        <v>875</v>
      </c>
      <c r="M287" t="s">
        <v>876</v>
      </c>
      <c r="N287" t="s">
        <v>6672</v>
      </c>
      <c r="O287" t="s">
        <v>54</v>
      </c>
      <c r="P287" t="s">
        <v>877</v>
      </c>
      <c r="Q287" t="s">
        <v>878</v>
      </c>
      <c r="R287" t="s">
        <v>879</v>
      </c>
      <c r="S287" t="s">
        <v>880</v>
      </c>
      <c r="T287" t="str">
        <f t="shared" si="12"/>
        <v>The successful candidate will have:  - Strong understanding of JavaScript, its quirks, and workarounds. - Basic understanding of web markup, including HTML5 and CSS3. - Good understanding of at least one general framework/toolkit such as Dojo, AngularJS, KnockoutJS, BackboneJS, ReactJS. - Good understanding of asynchronous request handling, partial page updates, and AJAX - Proficient understanding of cross-browser compatibility issues and ways to work around such issues. - Good understanding of browser rendering behavior and performance. NOTE: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287">
        <f t="shared" si="13"/>
        <v>0</v>
      </c>
      <c r="V287" s="3">
        <v>0</v>
      </c>
      <c r="W287" s="3">
        <f t="shared" si="14"/>
        <v>0</v>
      </c>
      <c r="X287" s="3">
        <v>0</v>
      </c>
      <c r="Y287" s="3">
        <v>0</v>
      </c>
      <c r="Z287" s="3">
        <v>0</v>
      </c>
      <c r="AA287" s="3">
        <v>0</v>
      </c>
      <c r="AB287" s="3">
        <v>0</v>
      </c>
      <c r="AD287" t="s">
        <v>881</v>
      </c>
      <c r="AE287" s="1">
        <v>42576</v>
      </c>
      <c r="AG287" s="1">
        <v>42576</v>
      </c>
      <c r="AH287" s="1">
        <v>42598</v>
      </c>
    </row>
    <row r="288" spans="1:34" x14ac:dyDescent="0.3">
      <c r="A288">
        <v>201019</v>
      </c>
      <c r="B288" t="s">
        <v>39</v>
      </c>
      <c r="C288" t="s">
        <v>26</v>
      </c>
      <c r="D288">
        <v>6</v>
      </c>
      <c r="E288" t="s">
        <v>503</v>
      </c>
      <c r="F288" t="s">
        <v>504</v>
      </c>
      <c r="G288">
        <v>31105</v>
      </c>
      <c r="H288">
        <v>0</v>
      </c>
      <c r="I288">
        <v>36577</v>
      </c>
      <c r="J288">
        <v>58403</v>
      </c>
      <c r="K288" t="s">
        <v>30</v>
      </c>
      <c r="L288" t="s">
        <v>43</v>
      </c>
      <c r="M288" t="s">
        <v>44</v>
      </c>
      <c r="N288" t="s">
        <v>505</v>
      </c>
      <c r="O288" t="s">
        <v>7128</v>
      </c>
      <c r="P288" t="s">
        <v>506</v>
      </c>
      <c r="Q288" t="s">
        <v>35</v>
      </c>
      <c r="R288" t="s">
        <v>882</v>
      </c>
      <c r="S288" t="s">
        <v>35</v>
      </c>
      <c r="T288" t="str">
        <f t="shared" si="12"/>
        <v xml:space="preserve">Good observational skills; Strong analytical skills; Ability to deduce potential impacts of conditions or assess risk; Excellent writing skills including the ability to adequately describe observations in detail; Background in child protective services; Computer skills including the use of mobile computing devices.  </v>
      </c>
      <c r="U288">
        <f t="shared" si="13"/>
        <v>0</v>
      </c>
      <c r="V288" s="3">
        <v>0</v>
      </c>
      <c r="W288" s="3">
        <f t="shared" si="14"/>
        <v>0</v>
      </c>
      <c r="X288" s="3">
        <v>0</v>
      </c>
      <c r="Y288" s="3">
        <v>0</v>
      </c>
      <c r="Z288" s="3">
        <v>0</v>
      </c>
      <c r="AA288" s="3">
        <v>0</v>
      </c>
      <c r="AB288" s="3">
        <v>0</v>
      </c>
      <c r="AD288" t="s">
        <v>38</v>
      </c>
      <c r="AE288" s="1">
        <v>42205</v>
      </c>
      <c r="AG288" s="1">
        <v>42205</v>
      </c>
      <c r="AH288" s="1">
        <v>42598</v>
      </c>
    </row>
    <row r="289" spans="1:34" x14ac:dyDescent="0.3">
      <c r="A289">
        <v>201019</v>
      </c>
      <c r="B289" t="s">
        <v>39</v>
      </c>
      <c r="C289" t="s">
        <v>40</v>
      </c>
      <c r="D289">
        <v>6</v>
      </c>
      <c r="E289" t="s">
        <v>503</v>
      </c>
      <c r="F289" t="s">
        <v>504</v>
      </c>
      <c r="G289">
        <v>31105</v>
      </c>
      <c r="H289">
        <v>0</v>
      </c>
      <c r="I289">
        <v>36577</v>
      </c>
      <c r="J289">
        <v>58403</v>
      </c>
      <c r="K289" t="s">
        <v>30</v>
      </c>
      <c r="L289" t="s">
        <v>43</v>
      </c>
      <c r="M289" t="s">
        <v>44</v>
      </c>
      <c r="N289" t="s">
        <v>505</v>
      </c>
      <c r="O289" t="s">
        <v>7128</v>
      </c>
      <c r="P289" t="s">
        <v>506</v>
      </c>
      <c r="Q289" t="s">
        <v>35</v>
      </c>
      <c r="R289" t="s">
        <v>882</v>
      </c>
      <c r="S289" t="s">
        <v>35</v>
      </c>
      <c r="T289" t="str">
        <f t="shared" si="12"/>
        <v xml:space="preserve">Good observational skills; Strong analytical skills; Ability to deduce potential impacts of conditions or assess risk; Excellent writing skills including the ability to adequately describe observations in detail; Background in child protective services; Computer skills including the use of mobile computing devices.  </v>
      </c>
      <c r="U289">
        <f t="shared" si="13"/>
        <v>0</v>
      </c>
      <c r="V289" s="3">
        <v>0</v>
      </c>
      <c r="W289" s="3">
        <f t="shared" si="14"/>
        <v>0</v>
      </c>
      <c r="X289" s="3">
        <v>0</v>
      </c>
      <c r="Y289" s="3">
        <v>0</v>
      </c>
      <c r="Z289" s="3">
        <v>0</v>
      </c>
      <c r="AA289" s="3">
        <v>0</v>
      </c>
      <c r="AB289" s="3">
        <v>0</v>
      </c>
      <c r="AD289" t="s">
        <v>38</v>
      </c>
      <c r="AE289" s="1">
        <v>42205</v>
      </c>
      <c r="AG289" s="1">
        <v>42205</v>
      </c>
      <c r="AH289" s="1">
        <v>42598</v>
      </c>
    </row>
    <row r="290" spans="1:34" x14ac:dyDescent="0.3">
      <c r="A290">
        <v>201021</v>
      </c>
      <c r="B290" t="s">
        <v>59</v>
      </c>
      <c r="C290" t="s">
        <v>26</v>
      </c>
      <c r="D290">
        <v>1</v>
      </c>
      <c r="E290" t="s">
        <v>883</v>
      </c>
      <c r="F290" t="s">
        <v>780</v>
      </c>
      <c r="G290">
        <v>82989</v>
      </c>
      <c r="H290" t="s">
        <v>219</v>
      </c>
      <c r="I290">
        <v>63519</v>
      </c>
      <c r="J290">
        <v>169427</v>
      </c>
      <c r="K290" t="s">
        <v>30</v>
      </c>
      <c r="L290" t="s">
        <v>62</v>
      </c>
      <c r="M290" t="s">
        <v>63</v>
      </c>
      <c r="N290" t="s">
        <v>7212</v>
      </c>
      <c r="O290" t="s">
        <v>782</v>
      </c>
      <c r="P290" t="s">
        <v>6673</v>
      </c>
      <c r="Q290" t="s">
        <v>35</v>
      </c>
      <c r="R290" t="s">
        <v>884</v>
      </c>
      <c r="S290" t="s">
        <v>790</v>
      </c>
      <c r="T290" t="str">
        <f t="shared" si="12"/>
        <v xml:space="preserve">The selected candidate will have extensive experience in managing a complex function within the field of Environmental, Health and Safety and must have a minimum of 5 years  experience in providing EHS compliance and/or program development support.  The candidate will demonstrate an ability to develop compliance support programs including curriculum development and delivery of training.     Excellent technical writing skills, including the ability to translate technical information into      documents or training modules that are understandable, succinct and engaging.     Excellent regulatory research skills.    Working knowledge of OSHA/PESH, EPA, NYSDEC, FDNY, DOB and all other applicable      Federal, State and local regulations; as well as industry standards and best practices.   Must possess and demonstrate the ability to collaborate and facilitate decision making within a     group setting.   Excellent interpersonal and verbal communication skills with the ability to communicate at any       level of the organization.   Must have demonstrated ability to meet deadlines.  </v>
      </c>
      <c r="U290">
        <f t="shared" si="13"/>
        <v>0</v>
      </c>
      <c r="V290" s="3">
        <v>0</v>
      </c>
      <c r="W290" s="3">
        <f t="shared" si="14"/>
        <v>0</v>
      </c>
      <c r="X290" s="3">
        <v>0</v>
      </c>
      <c r="Y290" s="3">
        <v>0</v>
      </c>
      <c r="Z290" s="3">
        <v>0</v>
      </c>
      <c r="AA290" s="3">
        <v>0</v>
      </c>
      <c r="AB290" s="3">
        <v>0</v>
      </c>
      <c r="AD290" t="s">
        <v>38</v>
      </c>
      <c r="AE290" s="1">
        <v>42209</v>
      </c>
      <c r="AG290" s="1">
        <v>42209</v>
      </c>
      <c r="AH290" s="1">
        <v>42598</v>
      </c>
    </row>
    <row r="291" spans="1:34" x14ac:dyDescent="0.3">
      <c r="A291">
        <v>201021</v>
      </c>
      <c r="B291" t="s">
        <v>59</v>
      </c>
      <c r="C291" t="s">
        <v>40</v>
      </c>
      <c r="D291">
        <v>1</v>
      </c>
      <c r="E291" t="s">
        <v>883</v>
      </c>
      <c r="F291" t="s">
        <v>780</v>
      </c>
      <c r="G291">
        <v>82989</v>
      </c>
      <c r="H291" t="s">
        <v>219</v>
      </c>
      <c r="I291">
        <v>63519</v>
      </c>
      <c r="J291">
        <v>169427</v>
      </c>
      <c r="K291" t="s">
        <v>30</v>
      </c>
      <c r="L291" t="s">
        <v>62</v>
      </c>
      <c r="M291" t="s">
        <v>63</v>
      </c>
      <c r="N291" t="s">
        <v>7212</v>
      </c>
      <c r="O291" t="s">
        <v>782</v>
      </c>
      <c r="P291" t="s">
        <v>6673</v>
      </c>
      <c r="Q291" t="s">
        <v>35</v>
      </c>
      <c r="R291" t="s">
        <v>884</v>
      </c>
      <c r="S291" t="s">
        <v>790</v>
      </c>
      <c r="T291" t="str">
        <f t="shared" si="12"/>
        <v xml:space="preserve">The selected candidate will have extensive experience in managing a complex function within the field of Environmental, Health and Safety and must have a minimum of 5 years  experience in providing EHS compliance and/or program development support.  The candidate will demonstrate an ability to develop compliance support programs including curriculum development and delivery of training.     Excellent technical writing skills, including the ability to translate technical information into      documents or training modules that are understandable, succinct and engaging.     Excellent regulatory research skills.    Working knowledge of OSHA/PESH, EPA, NYSDEC, FDNY, DOB and all other applicable      Federal, State and local regulations; as well as industry standards and best practices.   Must possess and demonstrate the ability to collaborate and facilitate decision making within a     group setting.   Excellent interpersonal and verbal communication skills with the ability to communicate at any       level of the organization.   Must have demonstrated ability to meet deadlines.  </v>
      </c>
      <c r="U291">
        <f t="shared" si="13"/>
        <v>0</v>
      </c>
      <c r="V291" s="3">
        <v>0</v>
      </c>
      <c r="W291" s="3">
        <f t="shared" si="14"/>
        <v>0</v>
      </c>
      <c r="X291" s="3">
        <v>0</v>
      </c>
      <c r="Y291" s="3">
        <v>0</v>
      </c>
      <c r="Z291" s="3">
        <v>0</v>
      </c>
      <c r="AA291" s="3">
        <v>0</v>
      </c>
      <c r="AB291" s="3">
        <v>0</v>
      </c>
      <c r="AD291" t="s">
        <v>38</v>
      </c>
      <c r="AE291" s="1">
        <v>42209</v>
      </c>
      <c r="AG291" s="1">
        <v>42209</v>
      </c>
      <c r="AH291" s="1">
        <v>42598</v>
      </c>
    </row>
    <row r="292" spans="1:34" x14ac:dyDescent="0.3">
      <c r="A292">
        <v>198012</v>
      </c>
      <c r="B292" t="s">
        <v>873</v>
      </c>
      <c r="C292" t="s">
        <v>26</v>
      </c>
      <c r="D292">
        <v>1</v>
      </c>
      <c r="E292" t="s">
        <v>874</v>
      </c>
      <c r="F292" t="s">
        <v>51</v>
      </c>
      <c r="G292">
        <v>10050</v>
      </c>
      <c r="H292" t="s">
        <v>796</v>
      </c>
      <c r="I292">
        <v>71360</v>
      </c>
      <c r="J292">
        <v>184130</v>
      </c>
      <c r="K292" t="s">
        <v>30</v>
      </c>
      <c r="L292" t="s">
        <v>875</v>
      </c>
      <c r="M292" t="s">
        <v>876</v>
      </c>
      <c r="N292" t="s">
        <v>6672</v>
      </c>
      <c r="O292" t="s">
        <v>54</v>
      </c>
      <c r="P292" t="s">
        <v>877</v>
      </c>
      <c r="Q292" t="s">
        <v>878</v>
      </c>
      <c r="R292" t="s">
        <v>879</v>
      </c>
      <c r="S292" t="s">
        <v>880</v>
      </c>
      <c r="T292" t="str">
        <f t="shared" si="12"/>
        <v>The successful candidate will have:  - Strong understanding of JavaScript, its quirks, and workarounds. - Basic understanding of web markup, including HTML5 and CSS3. - Good understanding of at least one general framework/toolkit such as Dojo, AngularJS, KnockoutJS, BackboneJS, ReactJS. - Good understanding of asynchronous request handling, partial page updates, and AJAX - Proficient understanding of cross-browser compatibility issues and ways to work around such issues. - Good understanding of browser rendering behavior and performance. NOTE: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292">
        <f t="shared" si="13"/>
        <v>0</v>
      </c>
      <c r="V292" s="3">
        <v>0</v>
      </c>
      <c r="W292" s="3">
        <f t="shared" si="14"/>
        <v>0</v>
      </c>
      <c r="X292" s="3">
        <v>0</v>
      </c>
      <c r="Y292" s="3">
        <v>0</v>
      </c>
      <c r="Z292" s="3">
        <v>0</v>
      </c>
      <c r="AA292" s="3">
        <v>0</v>
      </c>
      <c r="AB292" s="3">
        <v>0</v>
      </c>
      <c r="AD292" t="s">
        <v>881</v>
      </c>
      <c r="AE292" s="1">
        <v>42576</v>
      </c>
      <c r="AG292" s="1">
        <v>42576</v>
      </c>
      <c r="AH292" s="1">
        <v>42598</v>
      </c>
    </row>
    <row r="293" spans="1:34" x14ac:dyDescent="0.3">
      <c r="A293">
        <v>198225</v>
      </c>
      <c r="B293" t="s">
        <v>39</v>
      </c>
      <c r="C293" t="s">
        <v>26</v>
      </c>
      <c r="D293">
        <v>1</v>
      </c>
      <c r="E293" t="s">
        <v>885</v>
      </c>
      <c r="F293" t="s">
        <v>110</v>
      </c>
      <c r="G293">
        <v>10251</v>
      </c>
      <c r="H293">
        <v>3</v>
      </c>
      <c r="I293">
        <v>32086</v>
      </c>
      <c r="J293">
        <v>51981</v>
      </c>
      <c r="K293" t="s">
        <v>30</v>
      </c>
      <c r="L293" t="s">
        <v>78</v>
      </c>
      <c r="M293" t="s">
        <v>886</v>
      </c>
      <c r="N293" t="s">
        <v>7213</v>
      </c>
      <c r="O293" t="s">
        <v>113</v>
      </c>
      <c r="P293" t="s">
        <v>7214</v>
      </c>
      <c r="Q293" t="s">
        <v>35</v>
      </c>
      <c r="R293" t="s">
        <v>887</v>
      </c>
      <c r="S293" t="s">
        <v>35</v>
      </c>
      <c r="T293" t="str">
        <f t="shared" si="12"/>
        <v xml:space="preserve">‚	Good communication skills	Data entry experience-Fluency in English and Spanish or French preferred	Proficient in Microsoft Office applications.  </v>
      </c>
      <c r="U293">
        <f t="shared" si="13"/>
        <v>0</v>
      </c>
      <c r="V293" s="3">
        <v>0</v>
      </c>
      <c r="W293" s="3">
        <f t="shared" si="14"/>
        <v>0</v>
      </c>
      <c r="X293" s="3">
        <v>0</v>
      </c>
      <c r="Y293" s="3">
        <v>0</v>
      </c>
      <c r="Z293" s="3">
        <v>0</v>
      </c>
      <c r="AA293" s="3">
        <v>0</v>
      </c>
      <c r="AB293" s="3">
        <v>0</v>
      </c>
      <c r="AD293" t="s">
        <v>38</v>
      </c>
      <c r="AE293" s="1">
        <v>42187</v>
      </c>
      <c r="AG293" s="1">
        <v>42199</v>
      </c>
      <c r="AH293" s="1">
        <v>42598</v>
      </c>
    </row>
    <row r="294" spans="1:34" x14ac:dyDescent="0.3">
      <c r="A294">
        <v>198225</v>
      </c>
      <c r="B294" t="s">
        <v>39</v>
      </c>
      <c r="C294" t="s">
        <v>40</v>
      </c>
      <c r="D294">
        <v>1</v>
      </c>
      <c r="E294" t="s">
        <v>885</v>
      </c>
      <c r="F294" t="s">
        <v>110</v>
      </c>
      <c r="G294">
        <v>10251</v>
      </c>
      <c r="H294">
        <v>3</v>
      </c>
      <c r="I294">
        <v>32086</v>
      </c>
      <c r="J294">
        <v>51981</v>
      </c>
      <c r="K294" t="s">
        <v>30</v>
      </c>
      <c r="L294" t="s">
        <v>78</v>
      </c>
      <c r="M294" t="s">
        <v>886</v>
      </c>
      <c r="N294" t="s">
        <v>7213</v>
      </c>
      <c r="O294" t="s">
        <v>113</v>
      </c>
      <c r="P294" t="s">
        <v>7214</v>
      </c>
      <c r="Q294" t="s">
        <v>35</v>
      </c>
      <c r="R294" t="s">
        <v>887</v>
      </c>
      <c r="S294" t="s">
        <v>35</v>
      </c>
      <c r="T294" t="str">
        <f t="shared" si="12"/>
        <v xml:space="preserve">‚	Good communication skills	Data entry experience-Fluency in English and Spanish or French preferred	Proficient in Microsoft Office applications.  </v>
      </c>
      <c r="U294">
        <f t="shared" si="13"/>
        <v>0</v>
      </c>
      <c r="V294" s="3">
        <v>0</v>
      </c>
      <c r="W294" s="3">
        <f t="shared" si="14"/>
        <v>0</v>
      </c>
      <c r="X294" s="3">
        <v>0</v>
      </c>
      <c r="Y294" s="3">
        <v>0</v>
      </c>
      <c r="Z294" s="3">
        <v>0</v>
      </c>
      <c r="AA294" s="3">
        <v>0</v>
      </c>
      <c r="AB294" s="3">
        <v>0</v>
      </c>
      <c r="AD294" t="s">
        <v>38</v>
      </c>
      <c r="AE294" s="1">
        <v>42187</v>
      </c>
      <c r="AG294" s="1">
        <v>42199</v>
      </c>
      <c r="AH294" s="1">
        <v>42598</v>
      </c>
    </row>
    <row r="295" spans="1:34" x14ac:dyDescent="0.3">
      <c r="A295">
        <v>198922</v>
      </c>
      <c r="B295" t="s">
        <v>888</v>
      </c>
      <c r="C295" t="s">
        <v>26</v>
      </c>
      <c r="D295">
        <v>1</v>
      </c>
      <c r="E295" t="s">
        <v>889</v>
      </c>
      <c r="F295" t="s">
        <v>890</v>
      </c>
      <c r="G295">
        <v>22508</v>
      </c>
      <c r="H295">
        <v>0</v>
      </c>
      <c r="I295">
        <v>65822</v>
      </c>
      <c r="J295">
        <v>80000</v>
      </c>
      <c r="K295" t="s">
        <v>30</v>
      </c>
      <c r="L295" t="s">
        <v>430</v>
      </c>
      <c r="M295" t="s">
        <v>891</v>
      </c>
      <c r="N295" t="s">
        <v>7215</v>
      </c>
      <c r="O295" t="s">
        <v>892</v>
      </c>
      <c r="P295" t="s">
        <v>893</v>
      </c>
      <c r="Q295" t="s">
        <v>35</v>
      </c>
      <c r="R295" t="s">
        <v>894</v>
      </c>
      <c r="S295" t="s">
        <v>35</v>
      </c>
      <c r="T295" t="str">
        <f t="shared" si="12"/>
        <v xml:space="preserve">Candidates must have strong policy research and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and modeling experience), knowledge of housing development/lending and knowledge of HPD development programs specifically, demonstrated analytical skills, and ability to work effectively with others to obtain results promptly. Strong facility with Excel and Word required. Candidates with Masters in Urban Planning, Real Estate Finance, Business Administration or related fields are strongly preferred.  </v>
      </c>
      <c r="U295">
        <f t="shared" si="13"/>
        <v>0</v>
      </c>
      <c r="V295" s="3">
        <v>1</v>
      </c>
      <c r="W295" s="3">
        <f t="shared" si="14"/>
        <v>0</v>
      </c>
      <c r="X295" s="3">
        <v>0</v>
      </c>
      <c r="Y295" s="3">
        <v>0</v>
      </c>
      <c r="Z295" s="3">
        <v>0</v>
      </c>
      <c r="AA295" s="3">
        <v>0</v>
      </c>
      <c r="AB295" s="3">
        <v>0</v>
      </c>
      <c r="AD295" t="s">
        <v>38</v>
      </c>
      <c r="AE295" s="1">
        <v>42193</v>
      </c>
      <c r="AG295" s="1">
        <v>42193</v>
      </c>
      <c r="AH295" s="1">
        <v>42598</v>
      </c>
    </row>
    <row r="296" spans="1:34" x14ac:dyDescent="0.3">
      <c r="A296">
        <v>195770</v>
      </c>
      <c r="B296" t="s">
        <v>184</v>
      </c>
      <c r="C296" t="s">
        <v>26</v>
      </c>
      <c r="D296">
        <v>1</v>
      </c>
      <c r="E296" t="s">
        <v>895</v>
      </c>
      <c r="F296" t="s">
        <v>148</v>
      </c>
      <c r="G296">
        <v>12626</v>
      </c>
      <c r="H296">
        <v>2</v>
      </c>
      <c r="I296">
        <v>52670</v>
      </c>
      <c r="J296">
        <v>67459</v>
      </c>
      <c r="K296" t="s">
        <v>30</v>
      </c>
      <c r="L296" t="s">
        <v>637</v>
      </c>
      <c r="M296" t="s">
        <v>638</v>
      </c>
      <c r="N296" t="s">
        <v>6674</v>
      </c>
      <c r="O296" t="s">
        <v>7077</v>
      </c>
      <c r="P296" t="s">
        <v>896</v>
      </c>
      <c r="Q296" t="s">
        <v>7216</v>
      </c>
      <c r="R296" t="s">
        <v>640</v>
      </c>
      <c r="S296" t="s">
        <v>35</v>
      </c>
      <c r="T296" t="str">
        <f t="shared" si="12"/>
        <v>Candidate should have 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This position is open to permanent (not provisional) candidates currently serving as a Staff Analyst, Level I &amp; II.</v>
      </c>
      <c r="U296">
        <f t="shared" si="13"/>
        <v>0</v>
      </c>
      <c r="V296" s="3">
        <v>0</v>
      </c>
      <c r="W296" s="3">
        <f t="shared" si="14"/>
        <v>0</v>
      </c>
      <c r="X296" s="3">
        <v>0</v>
      </c>
      <c r="Y296" s="3">
        <v>0</v>
      </c>
      <c r="Z296" s="3">
        <v>0</v>
      </c>
      <c r="AA296" s="3">
        <v>0</v>
      </c>
      <c r="AB296" s="3">
        <v>0</v>
      </c>
      <c r="AD296" t="s">
        <v>38</v>
      </c>
      <c r="AE296" s="1">
        <v>42153</v>
      </c>
      <c r="AG296" s="1">
        <v>42171</v>
      </c>
      <c r="AH296" s="1">
        <v>42598</v>
      </c>
    </row>
    <row r="297" spans="1:34" x14ac:dyDescent="0.3">
      <c r="A297">
        <v>198922</v>
      </c>
      <c r="B297" t="s">
        <v>888</v>
      </c>
      <c r="C297" t="s">
        <v>40</v>
      </c>
      <c r="D297">
        <v>1</v>
      </c>
      <c r="E297" t="s">
        <v>889</v>
      </c>
      <c r="F297" t="s">
        <v>890</v>
      </c>
      <c r="G297">
        <v>22508</v>
      </c>
      <c r="H297">
        <v>0</v>
      </c>
      <c r="I297">
        <v>65822</v>
      </c>
      <c r="J297">
        <v>80000</v>
      </c>
      <c r="K297" t="s">
        <v>30</v>
      </c>
      <c r="L297" t="s">
        <v>430</v>
      </c>
      <c r="M297" t="s">
        <v>891</v>
      </c>
      <c r="N297" t="s">
        <v>7215</v>
      </c>
      <c r="O297" t="s">
        <v>892</v>
      </c>
      <c r="P297" t="s">
        <v>893</v>
      </c>
      <c r="Q297" t="s">
        <v>35</v>
      </c>
      <c r="R297" t="s">
        <v>894</v>
      </c>
      <c r="S297" t="s">
        <v>35</v>
      </c>
      <c r="T297" t="str">
        <f t="shared" si="12"/>
        <v xml:space="preserve">Candidates must have strong policy research and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and modeling experience), knowledge of housing development/lending and knowledge of HPD development programs specifically, demonstrated analytical skills, and ability to work effectively with others to obtain results promptly. Strong facility with Excel and Word required. Candidates with Masters in Urban Planning, Real Estate Finance, Business Administration or related fields are strongly preferred.  </v>
      </c>
      <c r="U297">
        <f t="shared" si="13"/>
        <v>0</v>
      </c>
      <c r="V297" s="3">
        <v>1</v>
      </c>
      <c r="W297" s="3">
        <f t="shared" si="14"/>
        <v>0</v>
      </c>
      <c r="X297" s="3">
        <v>0</v>
      </c>
      <c r="Y297" s="3">
        <v>0</v>
      </c>
      <c r="Z297" s="3">
        <v>0</v>
      </c>
      <c r="AA297" s="3">
        <v>0</v>
      </c>
      <c r="AB297" s="3">
        <v>0</v>
      </c>
      <c r="AD297" t="s">
        <v>38</v>
      </c>
      <c r="AE297" s="1">
        <v>42193</v>
      </c>
      <c r="AG297" s="1">
        <v>42193</v>
      </c>
      <c r="AH297" s="1">
        <v>42598</v>
      </c>
    </row>
    <row r="298" spans="1:34" x14ac:dyDescent="0.3">
      <c r="A298">
        <v>201133</v>
      </c>
      <c r="B298" t="s">
        <v>49</v>
      </c>
      <c r="C298" t="s">
        <v>26</v>
      </c>
      <c r="D298">
        <v>1</v>
      </c>
      <c r="E298" t="s">
        <v>897</v>
      </c>
      <c r="F298" t="s">
        <v>191</v>
      </c>
      <c r="G298">
        <v>13632</v>
      </c>
      <c r="H298">
        <v>4</v>
      </c>
      <c r="I298">
        <v>87203</v>
      </c>
      <c r="J298">
        <v>100284</v>
      </c>
      <c r="K298" t="s">
        <v>30</v>
      </c>
      <c r="L298" t="s">
        <v>546</v>
      </c>
      <c r="M298" t="s">
        <v>547</v>
      </c>
      <c r="N298" t="s">
        <v>7217</v>
      </c>
      <c r="O298" t="s">
        <v>7083</v>
      </c>
      <c r="P298" t="s">
        <v>7218</v>
      </c>
      <c r="Q298" t="s">
        <v>898</v>
      </c>
      <c r="R298" t="s">
        <v>56</v>
      </c>
      <c r="S298" t="s">
        <v>549</v>
      </c>
      <c r="T298" t="str">
        <f t="shared" si="12"/>
        <v>‚ Expertise with Play Framework 2.0 and NETTY 4.0. Minimum 4 years of experience programming with Java EE, XML, Web Services and other key    Java technologies. Minimum 1 year of experience integrating UI with Java and Scala based web layer technology    Play Framework 2.0. Working knowledge of using Play in a clustered environment. Proven expertise in Web UI Technologies including XML, XHTML/HTML, DHTML, JavaScript,    CSS, HTML5. Strong experience working with relational databases. Strong experience with Application Servers (Tomcat) and Expert-level understanding of    networking protocols, in particular HTTP. Ability to share technical knowledge and clearly communicate technical concepts. Experience with database related development in Oracle 11G and PL-SQL a strong plus. Experience with SOA concepts, design, tools, techniques, best practices a strong plus. Experience in Agile/Scrum methodologies including rapid prototyping, test driven development    (TDD, BDD), continuous integration, etc. a strong plus. Relevant certifications a strong plus. In compliance with Federal law, all persons hired will be required to verify identity and eligibility to work in the United States and to complete the required employment eligibility verification document form upon hire.  NOTE: This position is open to applicants who filed for the Open Competitive Computer Specialist (SW) Exam (#6020), the Promotional Computer Specialist (SW) Exam (#6514), or those who are already permanent in the Computer Specialist (SW) title. Please indicate in your cover letter whether you have filed for any of these exams or are already permanent in the Computer Specialist (SW) title. Applicants who filed for an exam will be required to produce a copy of their Order Confirmation Receipt at time of interview for verification.</v>
      </c>
      <c r="U298">
        <f t="shared" si="13"/>
        <v>0</v>
      </c>
      <c r="V298" s="3">
        <v>0</v>
      </c>
      <c r="W298" s="3">
        <f t="shared" si="14"/>
        <v>0</v>
      </c>
      <c r="X298" s="3">
        <v>0</v>
      </c>
      <c r="Y298" s="3">
        <v>0</v>
      </c>
      <c r="Z298" s="3">
        <v>1</v>
      </c>
      <c r="AA298" s="3">
        <v>0</v>
      </c>
      <c r="AB298" s="3">
        <v>1</v>
      </c>
      <c r="AD298" t="s">
        <v>899</v>
      </c>
      <c r="AE298" s="1">
        <v>42390</v>
      </c>
      <c r="AG298" s="1">
        <v>42390</v>
      </c>
      <c r="AH298" s="1">
        <v>42598</v>
      </c>
    </row>
    <row r="299" spans="1:34" x14ac:dyDescent="0.3">
      <c r="A299">
        <v>201133</v>
      </c>
      <c r="B299" t="s">
        <v>49</v>
      </c>
      <c r="C299" t="s">
        <v>40</v>
      </c>
      <c r="D299">
        <v>1</v>
      </c>
      <c r="E299" t="s">
        <v>897</v>
      </c>
      <c r="F299" t="s">
        <v>191</v>
      </c>
      <c r="G299">
        <v>13632</v>
      </c>
      <c r="H299">
        <v>4</v>
      </c>
      <c r="I299">
        <v>87203</v>
      </c>
      <c r="J299">
        <v>100284</v>
      </c>
      <c r="K299" t="s">
        <v>30</v>
      </c>
      <c r="L299" t="s">
        <v>546</v>
      </c>
      <c r="M299" t="s">
        <v>547</v>
      </c>
      <c r="N299" t="s">
        <v>7217</v>
      </c>
      <c r="O299" t="s">
        <v>7083</v>
      </c>
      <c r="P299" t="s">
        <v>7218</v>
      </c>
      <c r="Q299" t="s">
        <v>898</v>
      </c>
      <c r="R299" t="s">
        <v>56</v>
      </c>
      <c r="S299" t="s">
        <v>549</v>
      </c>
      <c r="T299" t="str">
        <f t="shared" si="12"/>
        <v>‚ Expertise with Play Framework 2.0 and NETTY 4.0. Minimum 4 years of experience programming with Java EE, XML, Web Services and other key    Java technologies. Minimum 1 year of experience integrating UI with Java and Scala based web layer technology    Play Framework 2.0. Working knowledge of using Play in a clustered environment. Proven expertise in Web UI Technologies including XML, XHTML/HTML, DHTML, JavaScript,    CSS, HTML5. Strong experience working with relational databases. Strong experience with Application Servers (Tomcat) and Expert-level understanding of    networking protocols, in particular HTTP. Ability to share technical knowledge and clearly communicate technical concepts. Experience with database related development in Oracle 11G and PL-SQL a strong plus. Experience with SOA concepts, design, tools, techniques, best practices a strong plus. Experience in Agile/Scrum methodologies including rapid prototyping, test driven development    (TDD, BDD), continuous integration, etc. a strong plus. Relevant certifications a strong plus. In compliance with Federal law, all persons hired will be required to verify identity and eligibility to work in the United States and to complete the required employment eligibility verification document form upon hire.  NOTE: This position is open to applicants who filed for the Open Competitive Computer Specialist (SW) Exam (#6020), the Promotional Computer Specialist (SW) Exam (#6514), or those who are already permanent in the Computer Specialist (SW) title. Please indicate in your cover letter whether you have filed for any of these exams or are already permanent in the Computer Specialist (SW) title. Applicants who filed for an exam will be required to produce a copy of their Order Confirmation Receipt at time of interview for verification.</v>
      </c>
      <c r="U299">
        <f t="shared" si="13"/>
        <v>0</v>
      </c>
      <c r="V299" s="3">
        <v>0</v>
      </c>
      <c r="W299" s="3">
        <f t="shared" si="14"/>
        <v>0</v>
      </c>
      <c r="X299" s="3">
        <v>0</v>
      </c>
      <c r="Y299" s="3">
        <v>0</v>
      </c>
      <c r="Z299" s="3">
        <v>1</v>
      </c>
      <c r="AA299" s="3">
        <v>0</v>
      </c>
      <c r="AB299" s="3">
        <v>1</v>
      </c>
      <c r="AD299" t="s">
        <v>899</v>
      </c>
      <c r="AE299" s="1">
        <v>42390</v>
      </c>
      <c r="AG299" s="1">
        <v>42390</v>
      </c>
      <c r="AH299" s="1">
        <v>42598</v>
      </c>
    </row>
    <row r="300" spans="1:34" x14ac:dyDescent="0.3">
      <c r="A300">
        <v>201367</v>
      </c>
      <c r="B300" t="s">
        <v>244</v>
      </c>
      <c r="C300" t="s">
        <v>40</v>
      </c>
      <c r="D300">
        <v>1</v>
      </c>
      <c r="E300" t="s">
        <v>900</v>
      </c>
      <c r="F300" t="s">
        <v>901</v>
      </c>
      <c r="G300">
        <v>20122</v>
      </c>
      <c r="H300">
        <v>0</v>
      </c>
      <c r="I300">
        <v>50328</v>
      </c>
      <c r="J300">
        <v>75516</v>
      </c>
      <c r="K300" t="s">
        <v>30</v>
      </c>
      <c r="L300" t="s">
        <v>521</v>
      </c>
      <c r="M300" t="s">
        <v>741</v>
      </c>
      <c r="N300" t="s">
        <v>7219</v>
      </c>
      <c r="O300" t="s">
        <v>902</v>
      </c>
      <c r="P300" t="s">
        <v>35</v>
      </c>
      <c r="Q300" t="s">
        <v>35</v>
      </c>
      <c r="R300" t="s">
        <v>7220</v>
      </c>
      <c r="S300" t="s">
        <v>903</v>
      </c>
      <c r="T300" t="str">
        <f t="shared" si="12"/>
        <v xml:space="preserve">   </v>
      </c>
      <c r="U300">
        <f t="shared" si="13"/>
        <v>0</v>
      </c>
      <c r="V300" s="3">
        <v>0</v>
      </c>
      <c r="W300" s="3">
        <f t="shared" si="14"/>
        <v>0</v>
      </c>
      <c r="X300" s="3">
        <v>0</v>
      </c>
      <c r="Y300" s="3">
        <v>0</v>
      </c>
      <c r="Z300" s="3">
        <v>0</v>
      </c>
      <c r="AA300" s="3">
        <v>0</v>
      </c>
      <c r="AB300" s="3">
        <v>0</v>
      </c>
      <c r="AD300" t="s">
        <v>58</v>
      </c>
      <c r="AE300" s="1">
        <v>42207</v>
      </c>
      <c r="AG300" s="1">
        <v>42275</v>
      </c>
      <c r="AH300" s="1">
        <v>42598</v>
      </c>
    </row>
    <row r="301" spans="1:34" x14ac:dyDescent="0.3">
      <c r="A301">
        <v>201367</v>
      </c>
      <c r="B301" t="s">
        <v>244</v>
      </c>
      <c r="C301" t="s">
        <v>26</v>
      </c>
      <c r="D301">
        <v>1</v>
      </c>
      <c r="E301" t="s">
        <v>900</v>
      </c>
      <c r="F301" t="s">
        <v>901</v>
      </c>
      <c r="G301">
        <v>20122</v>
      </c>
      <c r="H301">
        <v>0</v>
      </c>
      <c r="I301">
        <v>50328</v>
      </c>
      <c r="J301">
        <v>75516</v>
      </c>
      <c r="K301" t="s">
        <v>30</v>
      </c>
      <c r="L301" t="s">
        <v>521</v>
      </c>
      <c r="M301" t="s">
        <v>741</v>
      </c>
      <c r="N301" t="s">
        <v>7219</v>
      </c>
      <c r="O301" t="s">
        <v>902</v>
      </c>
      <c r="P301" t="s">
        <v>35</v>
      </c>
      <c r="Q301" t="s">
        <v>35</v>
      </c>
      <c r="R301" t="s">
        <v>7220</v>
      </c>
      <c r="S301" t="s">
        <v>903</v>
      </c>
      <c r="T301" t="str">
        <f t="shared" si="12"/>
        <v xml:space="preserve">   </v>
      </c>
      <c r="U301">
        <f t="shared" si="13"/>
        <v>0</v>
      </c>
      <c r="V301" s="3">
        <v>0</v>
      </c>
      <c r="W301" s="3">
        <f t="shared" si="14"/>
        <v>0</v>
      </c>
      <c r="X301" s="3">
        <v>0</v>
      </c>
      <c r="Y301" s="3">
        <v>0</v>
      </c>
      <c r="Z301" s="3">
        <v>0</v>
      </c>
      <c r="AA301" s="3">
        <v>0</v>
      </c>
      <c r="AB301" s="3">
        <v>0</v>
      </c>
      <c r="AD301" t="s">
        <v>58</v>
      </c>
      <c r="AE301" s="1">
        <v>42207</v>
      </c>
      <c r="AG301" s="1">
        <v>42275</v>
      </c>
      <c r="AH301" s="1">
        <v>42598</v>
      </c>
    </row>
    <row r="302" spans="1:34" x14ac:dyDescent="0.3">
      <c r="A302">
        <v>198928</v>
      </c>
      <c r="B302" t="s">
        <v>49</v>
      </c>
      <c r="C302" t="s">
        <v>40</v>
      </c>
      <c r="D302">
        <v>1</v>
      </c>
      <c r="E302" t="s">
        <v>275</v>
      </c>
      <c r="F302" t="s">
        <v>91</v>
      </c>
      <c r="G302" t="s">
        <v>405</v>
      </c>
      <c r="H302">
        <v>0</v>
      </c>
      <c r="I302">
        <v>56937</v>
      </c>
      <c r="J302">
        <v>83000</v>
      </c>
      <c r="K302" t="s">
        <v>30</v>
      </c>
      <c r="L302" t="s">
        <v>904</v>
      </c>
      <c r="M302" t="s">
        <v>905</v>
      </c>
      <c r="N302" t="s">
        <v>7221</v>
      </c>
      <c r="O302" t="s">
        <v>409</v>
      </c>
      <c r="P302" t="s">
        <v>7222</v>
      </c>
      <c r="Q302" t="s">
        <v>655</v>
      </c>
      <c r="R302" t="s">
        <v>906</v>
      </c>
      <c r="S302" t="s">
        <v>549</v>
      </c>
      <c r="T302" t="str">
        <f t="shared" si="12"/>
        <v>‚  At least 3 years of project management and operations experience within a large organization    and/or government environment.  Excellent project management skills and critical thinking ability.  Strong analytical, interpersonal, and teamwork skills.  Excellent verbal and written communication skills.  Experience in change management and organizational restructuring initiatives are a plus.  Ability to adapt to a dynamic work environment and changing needs and priorities.  Detail oriented and the ability to multi-task.  Strong computer skills including, but not limited to MS Word, Excel, and PowerPoint.   Experience with Visio and/or other flowchart software to document business processes. In compliance with Federal law, all persons hired will be required to verify identity and eligibility to work in the United States and to complete the required employment eligibility verification document form upon hire.</v>
      </c>
      <c r="U302">
        <f t="shared" si="13"/>
        <v>0</v>
      </c>
      <c r="V302" s="3">
        <v>1</v>
      </c>
      <c r="W302" s="3">
        <f t="shared" si="14"/>
        <v>0</v>
      </c>
      <c r="X302" s="3">
        <v>0</v>
      </c>
      <c r="Y302" s="3">
        <v>0</v>
      </c>
      <c r="Z302" s="3">
        <v>0</v>
      </c>
      <c r="AA302" s="3">
        <v>0</v>
      </c>
      <c r="AB302" s="3">
        <v>0</v>
      </c>
      <c r="AD302" t="s">
        <v>38</v>
      </c>
      <c r="AE302" s="1">
        <v>42213</v>
      </c>
      <c r="AG302" s="1">
        <v>42213</v>
      </c>
      <c r="AH302" s="1">
        <v>42598</v>
      </c>
    </row>
    <row r="303" spans="1:34" x14ac:dyDescent="0.3">
      <c r="A303">
        <v>198928</v>
      </c>
      <c r="B303" t="s">
        <v>49</v>
      </c>
      <c r="C303" t="s">
        <v>26</v>
      </c>
      <c r="D303">
        <v>1</v>
      </c>
      <c r="E303" t="s">
        <v>275</v>
      </c>
      <c r="F303" t="s">
        <v>91</v>
      </c>
      <c r="G303" t="s">
        <v>405</v>
      </c>
      <c r="H303">
        <v>0</v>
      </c>
      <c r="I303">
        <v>56937</v>
      </c>
      <c r="J303">
        <v>83000</v>
      </c>
      <c r="K303" t="s">
        <v>30</v>
      </c>
      <c r="L303" t="s">
        <v>904</v>
      </c>
      <c r="M303" t="s">
        <v>905</v>
      </c>
      <c r="N303" t="s">
        <v>7221</v>
      </c>
      <c r="O303" t="s">
        <v>409</v>
      </c>
      <c r="P303" t="s">
        <v>7222</v>
      </c>
      <c r="Q303" t="s">
        <v>655</v>
      </c>
      <c r="R303" t="s">
        <v>906</v>
      </c>
      <c r="S303" t="s">
        <v>549</v>
      </c>
      <c r="T303" t="str">
        <f t="shared" si="12"/>
        <v>‚  At least 3 years of project management and operations experience within a large organization    and/or government environment.  Excellent project management skills and critical thinking ability.  Strong analytical, interpersonal, and teamwork skills.  Excellent verbal and written communication skills.  Experience in change management and organizational restructuring initiatives are a plus.  Ability to adapt to a dynamic work environment and changing needs and priorities.  Detail oriented and the ability to multi-task.  Strong computer skills including, but not limited to MS Word, Excel, and PowerPoint.   Experience with Visio and/or other flowchart software to document business processes. In compliance with Federal law, all persons hired will be required to verify identity and eligibility to work in the United States and to complete the required employment eligibility verification document form upon hire.</v>
      </c>
      <c r="U303">
        <f t="shared" si="13"/>
        <v>0</v>
      </c>
      <c r="V303" s="3">
        <v>1</v>
      </c>
      <c r="W303" s="3">
        <f t="shared" si="14"/>
        <v>0</v>
      </c>
      <c r="X303" s="3">
        <v>0</v>
      </c>
      <c r="Y303" s="3">
        <v>0</v>
      </c>
      <c r="Z303" s="3">
        <v>0</v>
      </c>
      <c r="AA303" s="3">
        <v>0</v>
      </c>
      <c r="AB303" s="3">
        <v>0</v>
      </c>
      <c r="AD303" t="s">
        <v>38</v>
      </c>
      <c r="AE303" s="1">
        <v>42213</v>
      </c>
      <c r="AG303" s="1">
        <v>42213</v>
      </c>
      <c r="AH303" s="1">
        <v>42598</v>
      </c>
    </row>
    <row r="304" spans="1:34" x14ac:dyDescent="0.3">
      <c r="A304">
        <v>201643</v>
      </c>
      <c r="B304" t="s">
        <v>49</v>
      </c>
      <c r="C304" t="s">
        <v>26</v>
      </c>
      <c r="D304">
        <v>1</v>
      </c>
      <c r="E304" t="s">
        <v>907</v>
      </c>
      <c r="F304" t="s">
        <v>91</v>
      </c>
      <c r="G304" t="s">
        <v>908</v>
      </c>
      <c r="H304">
        <v>0</v>
      </c>
      <c r="I304">
        <v>60740</v>
      </c>
      <c r="J304">
        <v>119000</v>
      </c>
      <c r="K304" t="s">
        <v>30</v>
      </c>
      <c r="L304" t="s">
        <v>904</v>
      </c>
      <c r="M304" t="s">
        <v>909</v>
      </c>
      <c r="N304" t="s">
        <v>7223</v>
      </c>
      <c r="O304" t="s">
        <v>96</v>
      </c>
      <c r="P304" t="s">
        <v>7224</v>
      </c>
      <c r="Q304" t="s">
        <v>655</v>
      </c>
      <c r="R304" t="s">
        <v>910</v>
      </c>
      <c r="S304" t="s">
        <v>549</v>
      </c>
      <c r="T304" t="str">
        <f t="shared" si="12"/>
        <v>‚  A Master‚„s degree in Training and Development, or related field, from an accredited college or     university.    At least 5 years of experience conducting and/or developing training programs, including at     least 3 years as a Training Director and/or Project Manager responsible for developing     training programs in a medium to large corporate or governmental organization.    Demonstrated ability to organize, plan, implement, monitor and report on comprehensive     strategic training and/or continuing education programs, at staff and management levels.   Exceptional verbal, written presentation and communication skills are required.     Experience identifying and utilizing external training and continuing education resources.          Membership in NSDTA (National Staff Development and Training Association) or equivalent     professional organization is a plus. In compliance with Federal law, all persons hired will be required to verify identity and eligibility to work in the United States and to complete the required employment eligibility verification document form upon hire.</v>
      </c>
      <c r="U304">
        <f t="shared" si="13"/>
        <v>0</v>
      </c>
      <c r="V304" s="3">
        <v>0</v>
      </c>
      <c r="W304" s="3">
        <f t="shared" si="14"/>
        <v>0</v>
      </c>
      <c r="X304" s="3">
        <v>0</v>
      </c>
      <c r="Y304" s="3">
        <v>0</v>
      </c>
      <c r="Z304" s="3">
        <v>0</v>
      </c>
      <c r="AA304" s="3">
        <v>0</v>
      </c>
      <c r="AB304" s="3">
        <v>0</v>
      </c>
      <c r="AD304" t="s">
        <v>38</v>
      </c>
      <c r="AE304" s="1">
        <v>42215</v>
      </c>
      <c r="AG304" s="1">
        <v>42215</v>
      </c>
      <c r="AH304" s="1">
        <v>42598</v>
      </c>
    </row>
    <row r="305" spans="1:34" x14ac:dyDescent="0.3">
      <c r="A305">
        <v>201665</v>
      </c>
      <c r="B305" t="s">
        <v>39</v>
      </c>
      <c r="C305" t="s">
        <v>26</v>
      </c>
      <c r="D305">
        <v>1</v>
      </c>
      <c r="E305" t="s">
        <v>911</v>
      </c>
      <c r="F305" t="s">
        <v>389</v>
      </c>
      <c r="G305">
        <v>12158</v>
      </c>
      <c r="H305">
        <v>1</v>
      </c>
      <c r="I305">
        <v>35960</v>
      </c>
      <c r="J305">
        <v>60993</v>
      </c>
      <c r="K305" t="s">
        <v>30</v>
      </c>
      <c r="L305" t="s">
        <v>406</v>
      </c>
      <c r="M305" t="s">
        <v>407</v>
      </c>
      <c r="N305" t="s">
        <v>912</v>
      </c>
      <c r="O305" t="s">
        <v>7114</v>
      </c>
      <c r="P305" t="s">
        <v>913</v>
      </c>
      <c r="Q305" t="s">
        <v>35</v>
      </c>
      <c r="R305" t="s">
        <v>914</v>
      </c>
      <c r="S305" t="s">
        <v>35</v>
      </c>
      <c r="T305" t="str">
        <f t="shared" si="12"/>
        <v xml:space="preserve">-Extensive experience in procurement process, contract and grant management;   -experience in other administrative areas such as personnel , operations, etc.;   -excellent communication and writing skills.  </v>
      </c>
      <c r="U305">
        <f t="shared" si="13"/>
        <v>0</v>
      </c>
      <c r="V305" s="3">
        <v>0</v>
      </c>
      <c r="W305" s="3">
        <f t="shared" si="14"/>
        <v>0</v>
      </c>
      <c r="X305" s="3">
        <v>0</v>
      </c>
      <c r="Y305" s="3">
        <v>0</v>
      </c>
      <c r="Z305" s="3">
        <v>0</v>
      </c>
      <c r="AA305" s="3">
        <v>0</v>
      </c>
      <c r="AB305" s="3">
        <v>0</v>
      </c>
      <c r="AD305" t="s">
        <v>38</v>
      </c>
      <c r="AE305" s="1">
        <v>42208</v>
      </c>
      <c r="AG305" s="1">
        <v>42208</v>
      </c>
      <c r="AH305" s="1">
        <v>42598</v>
      </c>
    </row>
    <row r="306" spans="1:34" x14ac:dyDescent="0.3">
      <c r="A306">
        <v>201665</v>
      </c>
      <c r="B306" t="s">
        <v>39</v>
      </c>
      <c r="C306" t="s">
        <v>40</v>
      </c>
      <c r="D306">
        <v>1</v>
      </c>
      <c r="E306" t="s">
        <v>911</v>
      </c>
      <c r="F306" t="s">
        <v>389</v>
      </c>
      <c r="G306">
        <v>12158</v>
      </c>
      <c r="H306">
        <v>1</v>
      </c>
      <c r="I306">
        <v>35960</v>
      </c>
      <c r="J306">
        <v>60993</v>
      </c>
      <c r="K306" t="s">
        <v>30</v>
      </c>
      <c r="L306" t="s">
        <v>406</v>
      </c>
      <c r="M306" t="s">
        <v>407</v>
      </c>
      <c r="N306" t="s">
        <v>912</v>
      </c>
      <c r="O306" t="s">
        <v>7114</v>
      </c>
      <c r="P306" t="s">
        <v>913</v>
      </c>
      <c r="Q306" t="s">
        <v>35</v>
      </c>
      <c r="R306" t="s">
        <v>914</v>
      </c>
      <c r="S306" t="s">
        <v>35</v>
      </c>
      <c r="T306" t="str">
        <f t="shared" si="12"/>
        <v xml:space="preserve">-Extensive experience in procurement process, contract and grant management;   -experience in other administrative areas such as personnel , operations, etc.;   -excellent communication and writing skills.  </v>
      </c>
      <c r="U306">
        <f t="shared" si="13"/>
        <v>0</v>
      </c>
      <c r="V306" s="3">
        <v>0</v>
      </c>
      <c r="W306" s="3">
        <f t="shared" si="14"/>
        <v>0</v>
      </c>
      <c r="X306" s="3">
        <v>0</v>
      </c>
      <c r="Y306" s="3">
        <v>0</v>
      </c>
      <c r="Z306" s="3">
        <v>0</v>
      </c>
      <c r="AA306" s="3">
        <v>0</v>
      </c>
      <c r="AB306" s="3">
        <v>0</v>
      </c>
      <c r="AD306" t="s">
        <v>38</v>
      </c>
      <c r="AE306" s="1">
        <v>42208</v>
      </c>
      <c r="AG306" s="1">
        <v>42208</v>
      </c>
      <c r="AH306" s="1">
        <v>42598</v>
      </c>
    </row>
    <row r="307" spans="1:34" x14ac:dyDescent="0.3">
      <c r="A307">
        <v>198945</v>
      </c>
      <c r="B307" t="s">
        <v>39</v>
      </c>
      <c r="C307" t="s">
        <v>40</v>
      </c>
      <c r="D307">
        <v>10</v>
      </c>
      <c r="E307" t="s">
        <v>915</v>
      </c>
      <c r="F307" t="s">
        <v>916</v>
      </c>
      <c r="G307">
        <v>90510</v>
      </c>
      <c r="H307">
        <v>0</v>
      </c>
      <c r="I307">
        <v>30002</v>
      </c>
      <c r="J307">
        <v>43759</v>
      </c>
      <c r="K307" t="s">
        <v>30</v>
      </c>
      <c r="L307" t="s">
        <v>513</v>
      </c>
      <c r="M307" t="s">
        <v>814</v>
      </c>
      <c r="N307" t="s">
        <v>917</v>
      </c>
      <c r="O307" t="s">
        <v>918</v>
      </c>
      <c r="P307" t="s">
        <v>919</v>
      </c>
      <c r="Q307" t="s">
        <v>35</v>
      </c>
      <c r="R307" t="s">
        <v>920</v>
      </c>
      <c r="S307" t="s">
        <v>35</v>
      </c>
      <c r="T307" t="str">
        <f t="shared" si="12"/>
        <v xml:space="preserve">Candidate should be highly organized, with the ability to work well in teams, should possess excellent verbal, written, and interpersonal skills. A Category 8 Exterminator license (Public Health) would be a plus. Candidate should have experience working with computer would be a plus.    **THE LICENSE MUST BE MAINTAINED FOR THE DURATION OF EMPLOYMENT.  </v>
      </c>
      <c r="U307">
        <f t="shared" si="13"/>
        <v>0</v>
      </c>
      <c r="V307" s="3">
        <v>0</v>
      </c>
      <c r="W307" s="3">
        <f t="shared" si="14"/>
        <v>0</v>
      </c>
      <c r="X307" s="3">
        <v>0</v>
      </c>
      <c r="Y307" s="3">
        <v>0</v>
      </c>
      <c r="Z307" s="3">
        <v>0</v>
      </c>
      <c r="AA307" s="3">
        <v>0</v>
      </c>
      <c r="AB307" s="3">
        <v>0</v>
      </c>
      <c r="AD307" t="s">
        <v>519</v>
      </c>
      <c r="AE307" s="1">
        <v>42194</v>
      </c>
      <c r="AG307" s="1">
        <v>42404</v>
      </c>
      <c r="AH307" s="1">
        <v>42598</v>
      </c>
    </row>
    <row r="308" spans="1:34" x14ac:dyDescent="0.3">
      <c r="A308">
        <v>198945</v>
      </c>
      <c r="B308" t="s">
        <v>39</v>
      </c>
      <c r="C308" t="s">
        <v>26</v>
      </c>
      <c r="D308">
        <v>10</v>
      </c>
      <c r="E308" t="s">
        <v>915</v>
      </c>
      <c r="F308" t="s">
        <v>916</v>
      </c>
      <c r="G308">
        <v>90510</v>
      </c>
      <c r="H308">
        <v>0</v>
      </c>
      <c r="I308">
        <v>30002</v>
      </c>
      <c r="J308">
        <v>43759</v>
      </c>
      <c r="K308" t="s">
        <v>30</v>
      </c>
      <c r="L308" t="s">
        <v>513</v>
      </c>
      <c r="M308" t="s">
        <v>814</v>
      </c>
      <c r="N308" t="s">
        <v>917</v>
      </c>
      <c r="O308" t="s">
        <v>918</v>
      </c>
      <c r="P308" t="s">
        <v>919</v>
      </c>
      <c r="Q308" t="s">
        <v>35</v>
      </c>
      <c r="R308" t="s">
        <v>920</v>
      </c>
      <c r="S308" t="s">
        <v>35</v>
      </c>
      <c r="T308" t="str">
        <f t="shared" si="12"/>
        <v xml:space="preserve">Candidate should be highly organized, with the ability to work well in teams, should possess excellent verbal, written, and interpersonal skills. A Category 8 Exterminator license (Public Health) would be a plus. Candidate should have experience working with computer would be a plus.    **THE LICENSE MUST BE MAINTAINED FOR THE DURATION OF EMPLOYMENT.  </v>
      </c>
      <c r="U308">
        <f t="shared" si="13"/>
        <v>0</v>
      </c>
      <c r="V308" s="3">
        <v>0</v>
      </c>
      <c r="W308" s="3">
        <f t="shared" si="14"/>
        <v>0</v>
      </c>
      <c r="X308" s="3">
        <v>0</v>
      </c>
      <c r="Y308" s="3">
        <v>0</v>
      </c>
      <c r="Z308" s="3">
        <v>0</v>
      </c>
      <c r="AA308" s="3">
        <v>0</v>
      </c>
      <c r="AB308" s="3">
        <v>0</v>
      </c>
      <c r="AD308" t="s">
        <v>519</v>
      </c>
      <c r="AE308" s="1">
        <v>42194</v>
      </c>
      <c r="AG308" s="1">
        <v>42404</v>
      </c>
      <c r="AH308" s="1">
        <v>42598</v>
      </c>
    </row>
    <row r="309" spans="1:34" x14ac:dyDescent="0.3">
      <c r="A309">
        <v>199170</v>
      </c>
      <c r="B309" t="s">
        <v>39</v>
      </c>
      <c r="C309" t="s">
        <v>26</v>
      </c>
      <c r="D309">
        <v>1</v>
      </c>
      <c r="E309" t="s">
        <v>921</v>
      </c>
      <c r="F309" t="s">
        <v>922</v>
      </c>
      <c r="G309">
        <v>51191</v>
      </c>
      <c r="H309">
        <v>2</v>
      </c>
      <c r="I309">
        <v>41452</v>
      </c>
      <c r="J309">
        <v>52821</v>
      </c>
      <c r="K309" t="s">
        <v>30</v>
      </c>
      <c r="L309" t="s">
        <v>513</v>
      </c>
      <c r="M309" t="s">
        <v>923</v>
      </c>
      <c r="N309" t="s">
        <v>924</v>
      </c>
      <c r="O309" t="s">
        <v>925</v>
      </c>
      <c r="P309" t="s">
        <v>7225</v>
      </c>
      <c r="Q309" t="s">
        <v>35</v>
      </c>
      <c r="R309" t="s">
        <v>926</v>
      </c>
      <c r="S309" t="s">
        <v>35</v>
      </c>
      <c r="T309" t="str">
        <f t="shared" si="12"/>
        <v xml:space="preserve">Applicant MUST have a valid NYS Driver‚„s License and the ability  to operate a motor vehicle.  </v>
      </c>
      <c r="U309">
        <f t="shared" si="13"/>
        <v>0</v>
      </c>
      <c r="V309" s="3">
        <v>0</v>
      </c>
      <c r="W309" s="3">
        <f t="shared" si="14"/>
        <v>0</v>
      </c>
      <c r="X309" s="3">
        <v>0</v>
      </c>
      <c r="Y309" s="3">
        <v>0</v>
      </c>
      <c r="Z309" s="3">
        <v>0</v>
      </c>
      <c r="AA309" s="3">
        <v>0</v>
      </c>
      <c r="AB309" s="3">
        <v>0</v>
      </c>
      <c r="AD309" t="s">
        <v>38</v>
      </c>
      <c r="AE309" s="1">
        <v>42195</v>
      </c>
      <c r="AG309" s="1">
        <v>42195</v>
      </c>
      <c r="AH309" s="1">
        <v>42598</v>
      </c>
    </row>
    <row r="310" spans="1:34" x14ac:dyDescent="0.3">
      <c r="A310">
        <v>199247</v>
      </c>
      <c r="B310" t="s">
        <v>39</v>
      </c>
      <c r="C310" t="s">
        <v>26</v>
      </c>
      <c r="D310">
        <v>1</v>
      </c>
      <c r="E310" t="s">
        <v>927</v>
      </c>
      <c r="F310" t="s">
        <v>551</v>
      </c>
      <c r="G310">
        <v>10124</v>
      </c>
      <c r="H310">
        <v>2</v>
      </c>
      <c r="I310">
        <v>46782</v>
      </c>
      <c r="J310">
        <v>68003</v>
      </c>
      <c r="K310" t="s">
        <v>30</v>
      </c>
      <c r="L310" t="s">
        <v>78</v>
      </c>
      <c r="M310" t="s">
        <v>886</v>
      </c>
      <c r="N310" t="s">
        <v>7226</v>
      </c>
      <c r="O310" t="s">
        <v>7055</v>
      </c>
      <c r="P310" t="s">
        <v>928</v>
      </c>
      <c r="Q310" t="s">
        <v>35</v>
      </c>
      <c r="R310" t="s">
        <v>929</v>
      </c>
      <c r="S310" t="s">
        <v>35</v>
      </c>
      <c r="T310" t="str">
        <f t="shared" si="12"/>
        <v xml:space="preserve">Proficient in Microsoft Office suite, including Word, Excel, PowerPoint and Access; Analytical, Excellent interpersonal, writing and oral communication skills; ability to draft and finalize correspondence; Experience working with confidential records; Ability to handle multiple and diverse assignments efficiently; Ability to work on teams and independently.   Data entry experience and proficiency with Microsoft Office applications is needed. Fluency in English and Spanish or French preferred.  </v>
      </c>
      <c r="U310">
        <f t="shared" si="13"/>
        <v>0</v>
      </c>
      <c r="V310" s="3">
        <v>1</v>
      </c>
      <c r="W310" s="3">
        <f t="shared" si="14"/>
        <v>0</v>
      </c>
      <c r="X310" s="3">
        <v>0</v>
      </c>
      <c r="Y310" s="3">
        <v>0</v>
      </c>
      <c r="Z310" s="3">
        <v>0</v>
      </c>
      <c r="AA310" s="3">
        <v>0</v>
      </c>
      <c r="AB310" s="3">
        <v>0</v>
      </c>
      <c r="AD310" t="s">
        <v>38</v>
      </c>
      <c r="AE310" s="1">
        <v>42198</v>
      </c>
      <c r="AG310" s="1">
        <v>42198</v>
      </c>
      <c r="AH310" s="1">
        <v>42598</v>
      </c>
    </row>
    <row r="311" spans="1:34" x14ac:dyDescent="0.3">
      <c r="A311">
        <v>195897</v>
      </c>
      <c r="B311" t="s">
        <v>39</v>
      </c>
      <c r="C311" t="s">
        <v>40</v>
      </c>
      <c r="D311">
        <v>2</v>
      </c>
      <c r="E311" t="s">
        <v>930</v>
      </c>
      <c r="F311" t="s">
        <v>931</v>
      </c>
      <c r="G311">
        <v>31215</v>
      </c>
      <c r="H311">
        <v>2</v>
      </c>
      <c r="I311">
        <v>47803</v>
      </c>
      <c r="J311">
        <v>71403</v>
      </c>
      <c r="K311" t="s">
        <v>30</v>
      </c>
      <c r="L311" t="s">
        <v>43</v>
      </c>
      <c r="M311" t="s">
        <v>932</v>
      </c>
      <c r="N311" t="s">
        <v>933</v>
      </c>
      <c r="O311" t="s">
        <v>7227</v>
      </c>
      <c r="P311" t="s">
        <v>934</v>
      </c>
      <c r="Q311" t="s">
        <v>935</v>
      </c>
      <c r="R311" t="s">
        <v>936</v>
      </c>
      <c r="S311" t="s">
        <v>35</v>
      </c>
      <c r="T311" t="str">
        <f t="shared" si="12"/>
        <v>Prior inspection experience or work experience in the food industry; excellent oral and written communicative skills; attentive to detail; creative problem-solver; and, sound judgment and decision making skills. **MINIMUM QUALIFICATION REQUIREMENTS  (Revised 8.26.2015)  PLEASE DISREGARD THE ORIGINAL MQR **  **READ CAREFULLY:     ** 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five years of experience as a public health technician assisting sanitarians and engineers in carrying out the various elements of prevention and control programs affecting the public's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v>
      </c>
      <c r="U311">
        <f t="shared" si="13"/>
        <v>0</v>
      </c>
      <c r="V311" s="3">
        <v>0</v>
      </c>
      <c r="W311" s="3">
        <f t="shared" si="14"/>
        <v>0</v>
      </c>
      <c r="X311" s="3">
        <v>0</v>
      </c>
      <c r="Y311" s="3">
        <v>0</v>
      </c>
      <c r="Z311" s="3">
        <v>0</v>
      </c>
      <c r="AA311" s="3">
        <v>0</v>
      </c>
      <c r="AB311" s="3">
        <v>0</v>
      </c>
      <c r="AD311" t="s">
        <v>38</v>
      </c>
      <c r="AE311" s="1">
        <v>42157</v>
      </c>
      <c r="AG311" s="1">
        <v>42157</v>
      </c>
      <c r="AH311" s="1">
        <v>42598</v>
      </c>
    </row>
    <row r="312" spans="1:34" x14ac:dyDescent="0.3">
      <c r="A312">
        <v>195770</v>
      </c>
      <c r="B312" t="s">
        <v>184</v>
      </c>
      <c r="C312" t="s">
        <v>40</v>
      </c>
      <c r="D312">
        <v>1</v>
      </c>
      <c r="E312" t="s">
        <v>895</v>
      </c>
      <c r="F312" t="s">
        <v>148</v>
      </c>
      <c r="G312">
        <v>12626</v>
      </c>
      <c r="H312">
        <v>2</v>
      </c>
      <c r="I312">
        <v>52670</v>
      </c>
      <c r="J312">
        <v>67459</v>
      </c>
      <c r="K312" t="s">
        <v>30</v>
      </c>
      <c r="L312" t="s">
        <v>637</v>
      </c>
      <c r="M312" t="s">
        <v>638</v>
      </c>
      <c r="N312" t="s">
        <v>6674</v>
      </c>
      <c r="O312" t="s">
        <v>7077</v>
      </c>
      <c r="P312" t="s">
        <v>896</v>
      </c>
      <c r="Q312" t="s">
        <v>7216</v>
      </c>
      <c r="R312" t="s">
        <v>640</v>
      </c>
      <c r="S312" t="s">
        <v>35</v>
      </c>
      <c r="T312" t="str">
        <f t="shared" si="12"/>
        <v>Candidate should have 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This position is open to permanent (not provisional) candidates currently serving as a Staff Analyst, Level I &amp; II.</v>
      </c>
      <c r="U312">
        <f t="shared" si="13"/>
        <v>0</v>
      </c>
      <c r="V312" s="3">
        <v>0</v>
      </c>
      <c r="W312" s="3">
        <f t="shared" si="14"/>
        <v>0</v>
      </c>
      <c r="X312" s="3">
        <v>0</v>
      </c>
      <c r="Y312" s="3">
        <v>0</v>
      </c>
      <c r="Z312" s="3">
        <v>0</v>
      </c>
      <c r="AA312" s="3">
        <v>0</v>
      </c>
      <c r="AB312" s="3">
        <v>0</v>
      </c>
      <c r="AD312" t="s">
        <v>38</v>
      </c>
      <c r="AE312" s="1">
        <v>42153</v>
      </c>
      <c r="AG312" s="1">
        <v>42171</v>
      </c>
      <c r="AH312" s="1">
        <v>42598</v>
      </c>
    </row>
    <row r="313" spans="1:34" x14ac:dyDescent="0.3">
      <c r="A313">
        <v>195796</v>
      </c>
      <c r="B313" t="s">
        <v>244</v>
      </c>
      <c r="C313" t="s">
        <v>26</v>
      </c>
      <c r="D313">
        <v>7</v>
      </c>
      <c r="E313" t="s">
        <v>937</v>
      </c>
      <c r="F313" t="s">
        <v>938</v>
      </c>
      <c r="G313">
        <v>91547</v>
      </c>
      <c r="H313">
        <v>0</v>
      </c>
      <c r="I313">
        <v>47036</v>
      </c>
      <c r="J313">
        <v>54091</v>
      </c>
      <c r="K313" t="s">
        <v>30</v>
      </c>
      <c r="L313" t="s">
        <v>248</v>
      </c>
      <c r="M313" t="s">
        <v>939</v>
      </c>
      <c r="N313" t="s">
        <v>940</v>
      </c>
      <c r="O313" t="s">
        <v>7228</v>
      </c>
      <c r="P313" t="s">
        <v>35</v>
      </c>
      <c r="Q313" t="s">
        <v>941</v>
      </c>
      <c r="R313" t="s">
        <v>942</v>
      </c>
      <c r="S313" t="s">
        <v>943</v>
      </c>
      <c r="T313" t="str">
        <f t="shared" si="12"/>
        <v xml:space="preserve">  MMC REQUIREMENT: The Merchant Mariner Credential (MMC) with endorsement must be maintained for the duration of employment.  MEDICAL/PHYSICAL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TWIC REQUIREMENT: At the time of appointment, candidates must possess a valid Transportation Worker Identification Credential (TWIC) issued by the U.S. Transportation Security Administration (TSA). A valid TWIC must be maintained for the duration of employment.</v>
      </c>
      <c r="U313">
        <f t="shared" si="13"/>
        <v>0</v>
      </c>
      <c r="V313" s="3">
        <v>0</v>
      </c>
      <c r="W313" s="3">
        <f t="shared" si="14"/>
        <v>0</v>
      </c>
      <c r="X313" s="3">
        <v>0</v>
      </c>
      <c r="Y313" s="3">
        <v>0</v>
      </c>
      <c r="Z313" s="3">
        <v>0</v>
      </c>
      <c r="AA313" s="3">
        <v>0</v>
      </c>
      <c r="AB313" s="3">
        <v>0</v>
      </c>
      <c r="AD313" t="s">
        <v>38</v>
      </c>
      <c r="AE313" s="1">
        <v>42165</v>
      </c>
      <c r="AG313" s="1">
        <v>42165</v>
      </c>
      <c r="AH313" s="1">
        <v>42598</v>
      </c>
    </row>
    <row r="314" spans="1:34" x14ac:dyDescent="0.3">
      <c r="A314">
        <v>199247</v>
      </c>
      <c r="B314" t="s">
        <v>39</v>
      </c>
      <c r="C314" t="s">
        <v>40</v>
      </c>
      <c r="D314">
        <v>1</v>
      </c>
      <c r="E314" t="s">
        <v>927</v>
      </c>
      <c r="F314" t="s">
        <v>551</v>
      </c>
      <c r="G314">
        <v>10124</v>
      </c>
      <c r="H314">
        <v>2</v>
      </c>
      <c r="I314">
        <v>46782</v>
      </c>
      <c r="J314">
        <v>68003</v>
      </c>
      <c r="K314" t="s">
        <v>30</v>
      </c>
      <c r="L314" t="s">
        <v>78</v>
      </c>
      <c r="M314" t="s">
        <v>886</v>
      </c>
      <c r="N314" t="s">
        <v>7226</v>
      </c>
      <c r="O314" t="s">
        <v>7055</v>
      </c>
      <c r="P314" t="s">
        <v>928</v>
      </c>
      <c r="Q314" t="s">
        <v>35</v>
      </c>
      <c r="R314" t="s">
        <v>929</v>
      </c>
      <c r="S314" t="s">
        <v>35</v>
      </c>
      <c r="T314" t="str">
        <f t="shared" si="12"/>
        <v xml:space="preserve">Proficient in Microsoft Office suite, including Word, Excel, PowerPoint and Access; Analytical, Excellent interpersonal, writing and oral communication skills; ability to draft and finalize correspondence; Experience working with confidential records; Ability to handle multiple and diverse assignments efficiently; Ability to work on teams and independently.   Data entry experience and proficiency with Microsoft Office applications is needed. Fluency in English and Spanish or French preferred.  </v>
      </c>
      <c r="U314">
        <f t="shared" si="13"/>
        <v>0</v>
      </c>
      <c r="V314" s="3">
        <v>1</v>
      </c>
      <c r="W314" s="3">
        <f t="shared" si="14"/>
        <v>0</v>
      </c>
      <c r="X314" s="3">
        <v>0</v>
      </c>
      <c r="Y314" s="3">
        <v>0</v>
      </c>
      <c r="Z314" s="3">
        <v>0</v>
      </c>
      <c r="AA314" s="3">
        <v>0</v>
      </c>
      <c r="AB314" s="3">
        <v>0</v>
      </c>
      <c r="AD314" t="s">
        <v>38</v>
      </c>
      <c r="AE314" s="1">
        <v>42198</v>
      </c>
      <c r="AG314" s="1">
        <v>42198</v>
      </c>
      <c r="AH314" s="1">
        <v>42598</v>
      </c>
    </row>
    <row r="315" spans="1:34" x14ac:dyDescent="0.3">
      <c r="A315">
        <v>199342</v>
      </c>
      <c r="B315" t="s">
        <v>49</v>
      </c>
      <c r="C315" t="s">
        <v>40</v>
      </c>
      <c r="D315">
        <v>1</v>
      </c>
      <c r="E315" t="s">
        <v>944</v>
      </c>
      <c r="F315" t="s">
        <v>51</v>
      </c>
      <c r="G315">
        <v>10050</v>
      </c>
      <c r="H315" t="s">
        <v>240</v>
      </c>
      <c r="I315">
        <v>57244</v>
      </c>
      <c r="J315">
        <v>120000</v>
      </c>
      <c r="K315" t="s">
        <v>30</v>
      </c>
      <c r="L315" t="s">
        <v>31</v>
      </c>
      <c r="M315" t="s">
        <v>945</v>
      </c>
      <c r="N315" t="s">
        <v>6675</v>
      </c>
      <c r="O315" t="s">
        <v>54</v>
      </c>
      <c r="P315" t="s">
        <v>7229</v>
      </c>
      <c r="Q315" t="s">
        <v>55</v>
      </c>
      <c r="R315" t="s">
        <v>56</v>
      </c>
      <c r="S315" t="s">
        <v>549</v>
      </c>
      <c r="T315" t="str">
        <f t="shared" si="12"/>
        <v>‚     5+ years of working experience developing with Microsoft .NET, C#, ASP, Visual Studio.           Technical Skills: .NET 4.0/3.5/2.0, ASP.NET, Web forms, C#, XML, SQL, WCF Web             Services, MVC, Web API, Entity Framework, and an understanding of the Software             Development Life Cycle.           Knowledge of one or more of the following: IIS, Visual Studio 2010/2008/2005, AJAX                  Toolkit, JavaScript, VBScript, DHTML/HTML, LINQ, WCF, ADO.NET, SQL Server, SSRS,             SSIS, SSAS, Oracle, Team Foundation Server.            Others: TSQL, PL/SQL, XSD, XSL, XSLT, Infragistics, COM, ADSI, LDAP, ActiveX             Controls.           Microsoft Certification related to Net Development or technologies are a plus. In compliance with federal law, all persons hired will be required to verify identity and eligibility to work in the United States and to complete the required employment eligibility verification document form upon hire.</v>
      </c>
      <c r="U315">
        <f t="shared" si="13"/>
        <v>0</v>
      </c>
      <c r="V315" s="3">
        <v>0</v>
      </c>
      <c r="W315" s="3">
        <f t="shared" si="14"/>
        <v>0</v>
      </c>
      <c r="X315" s="3">
        <v>0</v>
      </c>
      <c r="Y315" s="3">
        <v>0</v>
      </c>
      <c r="Z315" s="3">
        <v>1</v>
      </c>
      <c r="AA315" s="3">
        <v>0</v>
      </c>
      <c r="AB315" s="3">
        <v>0</v>
      </c>
      <c r="AD315" t="s">
        <v>58</v>
      </c>
      <c r="AE315" s="1">
        <v>42199</v>
      </c>
      <c r="AG315" s="1">
        <v>42199</v>
      </c>
      <c r="AH315" s="1">
        <v>42598</v>
      </c>
    </row>
    <row r="316" spans="1:34" x14ac:dyDescent="0.3">
      <c r="A316">
        <v>199342</v>
      </c>
      <c r="B316" t="s">
        <v>49</v>
      </c>
      <c r="C316" t="s">
        <v>26</v>
      </c>
      <c r="D316">
        <v>1</v>
      </c>
      <c r="E316" t="s">
        <v>944</v>
      </c>
      <c r="F316" t="s">
        <v>51</v>
      </c>
      <c r="G316">
        <v>10050</v>
      </c>
      <c r="H316" t="s">
        <v>240</v>
      </c>
      <c r="I316">
        <v>57244</v>
      </c>
      <c r="J316">
        <v>120000</v>
      </c>
      <c r="K316" t="s">
        <v>30</v>
      </c>
      <c r="L316" t="s">
        <v>31</v>
      </c>
      <c r="M316" t="s">
        <v>945</v>
      </c>
      <c r="N316" t="s">
        <v>6675</v>
      </c>
      <c r="O316" t="s">
        <v>54</v>
      </c>
      <c r="P316" t="s">
        <v>7229</v>
      </c>
      <c r="Q316" t="s">
        <v>55</v>
      </c>
      <c r="R316" t="s">
        <v>56</v>
      </c>
      <c r="S316" t="s">
        <v>549</v>
      </c>
      <c r="T316" t="str">
        <f t="shared" si="12"/>
        <v>‚     5+ years of working experience developing with Microsoft .NET, C#, ASP, Visual Studio.           Technical Skills: .NET 4.0/3.5/2.0, ASP.NET, Web forms, C#, XML, SQL, WCF Web             Services, MVC, Web API, Entity Framework, and an understanding of the Software             Development Life Cycle.           Knowledge of one or more of the following: IIS, Visual Studio 2010/2008/2005, AJAX                  Toolkit, JavaScript, VBScript, DHTML/HTML, LINQ, WCF, ADO.NET, SQL Server, SSRS,             SSIS, SSAS, Oracle, Team Foundation Server.            Others: TSQL, PL/SQL, XSD, XSL, XSLT, Infragistics, COM, ADSI, LDAP, ActiveX             Controls.           Microsoft Certification related to Net Development or technologies are a plus. In compliance with federal law, all persons hired will be required to verify identity and eligibility to work in the United States and to complete the required employment eligibility verification document form upon hire.</v>
      </c>
      <c r="U316">
        <f t="shared" si="13"/>
        <v>0</v>
      </c>
      <c r="V316" s="3">
        <v>0</v>
      </c>
      <c r="W316" s="3">
        <f t="shared" si="14"/>
        <v>0</v>
      </c>
      <c r="X316" s="3">
        <v>0</v>
      </c>
      <c r="Y316" s="3">
        <v>0</v>
      </c>
      <c r="Z316" s="3">
        <v>1</v>
      </c>
      <c r="AA316" s="3">
        <v>0</v>
      </c>
      <c r="AB316" s="3">
        <v>0</v>
      </c>
      <c r="AD316" t="s">
        <v>58</v>
      </c>
      <c r="AE316" s="1">
        <v>42199</v>
      </c>
      <c r="AG316" s="1">
        <v>42199</v>
      </c>
      <c r="AH316" s="1">
        <v>42598</v>
      </c>
    </row>
    <row r="317" spans="1:34" x14ac:dyDescent="0.3">
      <c r="A317">
        <v>199391</v>
      </c>
      <c r="B317" t="s">
        <v>39</v>
      </c>
      <c r="C317" t="s">
        <v>40</v>
      </c>
      <c r="D317">
        <v>1</v>
      </c>
      <c r="E317" t="s">
        <v>946</v>
      </c>
      <c r="F317" t="s">
        <v>140</v>
      </c>
      <c r="G317">
        <v>53040</v>
      </c>
      <c r="H317">
        <v>2</v>
      </c>
      <c r="I317">
        <v>66</v>
      </c>
      <c r="J317">
        <v>71</v>
      </c>
      <c r="K317" t="s">
        <v>141</v>
      </c>
      <c r="L317" t="s">
        <v>513</v>
      </c>
      <c r="M317" t="s">
        <v>947</v>
      </c>
      <c r="N317" t="s">
        <v>948</v>
      </c>
      <c r="O317" t="s">
        <v>144</v>
      </c>
      <c r="P317" t="s">
        <v>35</v>
      </c>
      <c r="Q317" t="s">
        <v>949</v>
      </c>
      <c r="R317" t="s">
        <v>950</v>
      </c>
      <c r="S317" t="s">
        <v>35</v>
      </c>
      <c r="T317" t="str">
        <f t="shared" si="12"/>
        <v xml:space="preserve">  **ALL CANDIDATES MUST POSSESS A VALID NEW YORK STATE LICENSE TO PRACTICE MEDICINE AND THIS LICENCE MUST BE MAINTAINED FOR THE DURATION OF EMPLOYMENT.</v>
      </c>
      <c r="U317">
        <f t="shared" si="13"/>
        <v>0</v>
      </c>
      <c r="V317" s="3">
        <v>0</v>
      </c>
      <c r="W317" s="3">
        <f t="shared" si="14"/>
        <v>0</v>
      </c>
      <c r="X317" s="3">
        <v>0</v>
      </c>
      <c r="Y317" s="3">
        <v>0</v>
      </c>
      <c r="Z317" s="3">
        <v>0</v>
      </c>
      <c r="AA317" s="3">
        <v>0</v>
      </c>
      <c r="AB317" s="3">
        <v>0</v>
      </c>
      <c r="AD317" t="s">
        <v>58</v>
      </c>
      <c r="AE317" s="1">
        <v>42200</v>
      </c>
      <c r="AG317" s="1">
        <v>42200</v>
      </c>
      <c r="AH317" s="1">
        <v>42598</v>
      </c>
    </row>
    <row r="318" spans="1:34" x14ac:dyDescent="0.3">
      <c r="A318">
        <v>199391</v>
      </c>
      <c r="B318" t="s">
        <v>39</v>
      </c>
      <c r="C318" t="s">
        <v>26</v>
      </c>
      <c r="D318">
        <v>1</v>
      </c>
      <c r="E318" t="s">
        <v>946</v>
      </c>
      <c r="F318" t="s">
        <v>140</v>
      </c>
      <c r="G318">
        <v>53040</v>
      </c>
      <c r="H318">
        <v>2</v>
      </c>
      <c r="I318">
        <v>66</v>
      </c>
      <c r="J318">
        <v>71</v>
      </c>
      <c r="K318" t="s">
        <v>141</v>
      </c>
      <c r="L318" t="s">
        <v>513</v>
      </c>
      <c r="M318" t="s">
        <v>947</v>
      </c>
      <c r="N318" t="s">
        <v>948</v>
      </c>
      <c r="O318" t="s">
        <v>144</v>
      </c>
      <c r="P318" t="s">
        <v>35</v>
      </c>
      <c r="Q318" t="s">
        <v>949</v>
      </c>
      <c r="R318" t="s">
        <v>950</v>
      </c>
      <c r="S318" t="s">
        <v>35</v>
      </c>
      <c r="T318" t="str">
        <f t="shared" si="12"/>
        <v xml:space="preserve">  **ALL CANDIDATES MUST POSSESS A VALID NEW YORK STATE LICENSE TO PRACTICE MEDICINE AND THIS LICENCE MUST BE MAINTAINED FOR THE DURATION OF EMPLOYMENT.</v>
      </c>
      <c r="U318">
        <f t="shared" si="13"/>
        <v>0</v>
      </c>
      <c r="V318" s="3">
        <v>0</v>
      </c>
      <c r="W318" s="3">
        <f t="shared" si="14"/>
        <v>0</v>
      </c>
      <c r="X318" s="3">
        <v>0</v>
      </c>
      <c r="Y318" s="3">
        <v>0</v>
      </c>
      <c r="Z318" s="3">
        <v>0</v>
      </c>
      <c r="AA318" s="3">
        <v>0</v>
      </c>
      <c r="AB318" s="3">
        <v>0</v>
      </c>
      <c r="AD318" t="s">
        <v>58</v>
      </c>
      <c r="AE318" s="1">
        <v>42200</v>
      </c>
      <c r="AG318" s="1">
        <v>42200</v>
      </c>
      <c r="AH318" s="1">
        <v>42598</v>
      </c>
    </row>
    <row r="319" spans="1:34" x14ac:dyDescent="0.3">
      <c r="A319">
        <v>195796</v>
      </c>
      <c r="B319" t="s">
        <v>244</v>
      </c>
      <c r="C319" t="s">
        <v>40</v>
      </c>
      <c r="D319">
        <v>7</v>
      </c>
      <c r="E319" t="s">
        <v>937</v>
      </c>
      <c r="F319" t="s">
        <v>938</v>
      </c>
      <c r="G319">
        <v>91547</v>
      </c>
      <c r="H319">
        <v>0</v>
      </c>
      <c r="I319">
        <v>47036</v>
      </c>
      <c r="J319">
        <v>54091</v>
      </c>
      <c r="K319" t="s">
        <v>30</v>
      </c>
      <c r="L319" t="s">
        <v>248</v>
      </c>
      <c r="M319" t="s">
        <v>939</v>
      </c>
      <c r="N319" t="s">
        <v>940</v>
      </c>
      <c r="O319" t="s">
        <v>7228</v>
      </c>
      <c r="P319" t="s">
        <v>35</v>
      </c>
      <c r="Q319" t="s">
        <v>941</v>
      </c>
      <c r="R319" t="s">
        <v>942</v>
      </c>
      <c r="S319" t="s">
        <v>943</v>
      </c>
      <c r="T319" t="str">
        <f t="shared" si="12"/>
        <v xml:space="preserve">  MMC REQUIREMENT: The Merchant Mariner Credential (MMC) with endorsement must be maintained for the duration of employment.  MEDICAL/PHYSICAL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TWIC REQUIREMENT: At the time of appointment, candidates must possess a valid Transportation Worker Identification Credential (TWIC) issued by the U.S. Transportation Security Administration (TSA). A valid TWIC must be maintained for the duration of employment.</v>
      </c>
      <c r="U319">
        <f t="shared" si="13"/>
        <v>0</v>
      </c>
      <c r="V319" s="3">
        <v>0</v>
      </c>
      <c r="W319" s="3">
        <f t="shared" si="14"/>
        <v>0</v>
      </c>
      <c r="X319" s="3">
        <v>0</v>
      </c>
      <c r="Y319" s="3">
        <v>0</v>
      </c>
      <c r="Z319" s="3">
        <v>0</v>
      </c>
      <c r="AA319" s="3">
        <v>0</v>
      </c>
      <c r="AB319" s="3">
        <v>0</v>
      </c>
      <c r="AD319" t="s">
        <v>38</v>
      </c>
      <c r="AE319" s="1">
        <v>42165</v>
      </c>
      <c r="AG319" s="1">
        <v>42165</v>
      </c>
      <c r="AH319" s="1">
        <v>42598</v>
      </c>
    </row>
    <row r="320" spans="1:34" x14ac:dyDescent="0.3">
      <c r="A320">
        <v>195804</v>
      </c>
      <c r="B320" t="s">
        <v>184</v>
      </c>
      <c r="C320" t="s">
        <v>40</v>
      </c>
      <c r="D320">
        <v>2</v>
      </c>
      <c r="E320" t="s">
        <v>951</v>
      </c>
      <c r="F320" t="s">
        <v>652</v>
      </c>
      <c r="G320">
        <v>12627</v>
      </c>
      <c r="H320">
        <v>0</v>
      </c>
      <c r="I320">
        <v>59536</v>
      </c>
      <c r="J320">
        <v>88649</v>
      </c>
      <c r="K320" t="s">
        <v>30</v>
      </c>
      <c r="L320" t="s">
        <v>637</v>
      </c>
      <c r="M320" t="s">
        <v>638</v>
      </c>
      <c r="N320" t="s">
        <v>7230</v>
      </c>
      <c r="O320" t="s">
        <v>7163</v>
      </c>
      <c r="P320" t="s">
        <v>7231</v>
      </c>
      <c r="Q320" t="s">
        <v>7232</v>
      </c>
      <c r="R320" t="s">
        <v>640</v>
      </c>
      <c r="S320" t="s">
        <v>35</v>
      </c>
      <c r="T320" t="str">
        <f t="shared" si="12"/>
        <v>‚	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v>
      </c>
      <c r="U320">
        <f t="shared" si="13"/>
        <v>0</v>
      </c>
      <c r="V320" s="3">
        <v>0</v>
      </c>
      <c r="W320" s="3">
        <f t="shared" si="14"/>
        <v>0</v>
      </c>
      <c r="X320" s="3">
        <v>0</v>
      </c>
      <c r="Y320" s="3">
        <v>0</v>
      </c>
      <c r="Z320" s="3">
        <v>0</v>
      </c>
      <c r="AA320" s="3">
        <v>0</v>
      </c>
      <c r="AB320" s="3">
        <v>0</v>
      </c>
      <c r="AD320" t="s">
        <v>38</v>
      </c>
      <c r="AE320" s="1">
        <v>42158</v>
      </c>
      <c r="AG320" s="1">
        <v>42171</v>
      </c>
      <c r="AH320" s="1">
        <v>42598</v>
      </c>
    </row>
    <row r="321" spans="1:34" x14ac:dyDescent="0.3">
      <c r="A321">
        <v>206272</v>
      </c>
      <c r="B321" t="s">
        <v>888</v>
      </c>
      <c r="C321" t="s">
        <v>26</v>
      </c>
      <c r="D321">
        <v>2</v>
      </c>
      <c r="E321" t="s">
        <v>952</v>
      </c>
      <c r="F321" t="s">
        <v>953</v>
      </c>
      <c r="G321">
        <v>6688</v>
      </c>
      <c r="H321">
        <v>1</v>
      </c>
      <c r="I321">
        <v>37302</v>
      </c>
      <c r="J321">
        <v>57043</v>
      </c>
      <c r="K321" t="s">
        <v>30</v>
      </c>
      <c r="L321" t="s">
        <v>954</v>
      </c>
      <c r="M321" t="s">
        <v>955</v>
      </c>
      <c r="N321" t="s">
        <v>956</v>
      </c>
      <c r="O321" t="s">
        <v>957</v>
      </c>
      <c r="P321" t="s">
        <v>35</v>
      </c>
      <c r="Q321" t="s">
        <v>35</v>
      </c>
      <c r="R321" t="s">
        <v>894</v>
      </c>
      <c r="S321" t="s">
        <v>35</v>
      </c>
      <c r="T321" t="str">
        <f t="shared" si="12"/>
        <v xml:space="preserve">   </v>
      </c>
      <c r="U321">
        <f t="shared" si="13"/>
        <v>0</v>
      </c>
      <c r="V321" s="3">
        <v>0</v>
      </c>
      <c r="W321" s="3">
        <f t="shared" si="14"/>
        <v>0</v>
      </c>
      <c r="X321" s="3">
        <v>0</v>
      </c>
      <c r="Y321" s="3">
        <v>0</v>
      </c>
      <c r="Z321" s="3">
        <v>0</v>
      </c>
      <c r="AA321" s="3">
        <v>0</v>
      </c>
      <c r="AB321" s="3">
        <v>0</v>
      </c>
      <c r="AD321" t="s">
        <v>38</v>
      </c>
      <c r="AE321" s="1">
        <v>42228</v>
      </c>
      <c r="AG321" s="1">
        <v>42228</v>
      </c>
      <c r="AH321" s="1">
        <v>42598</v>
      </c>
    </row>
    <row r="322" spans="1:34" x14ac:dyDescent="0.3">
      <c r="A322">
        <v>195804</v>
      </c>
      <c r="B322" t="s">
        <v>184</v>
      </c>
      <c r="C322" t="s">
        <v>26</v>
      </c>
      <c r="D322">
        <v>2</v>
      </c>
      <c r="E322" t="s">
        <v>951</v>
      </c>
      <c r="F322" t="s">
        <v>652</v>
      </c>
      <c r="G322">
        <v>12627</v>
      </c>
      <c r="H322">
        <v>0</v>
      </c>
      <c r="I322">
        <v>59536</v>
      </c>
      <c r="J322">
        <v>88649</v>
      </c>
      <c r="K322" t="s">
        <v>30</v>
      </c>
      <c r="L322" t="s">
        <v>637</v>
      </c>
      <c r="M322" t="s">
        <v>638</v>
      </c>
      <c r="N322" t="s">
        <v>7230</v>
      </c>
      <c r="O322" t="s">
        <v>7163</v>
      </c>
      <c r="P322" t="s">
        <v>7231</v>
      </c>
      <c r="Q322" t="s">
        <v>7232</v>
      </c>
      <c r="R322" t="s">
        <v>640</v>
      </c>
      <c r="S322" t="s">
        <v>35</v>
      </c>
      <c r="T322" t="str">
        <f t="shared" si="12"/>
        <v>‚	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v>
      </c>
      <c r="U322">
        <f t="shared" si="13"/>
        <v>0</v>
      </c>
      <c r="V322" s="3">
        <v>0</v>
      </c>
      <c r="W322" s="3">
        <f t="shared" si="14"/>
        <v>0</v>
      </c>
      <c r="X322" s="3">
        <v>0</v>
      </c>
      <c r="Y322" s="3">
        <v>0</v>
      </c>
      <c r="Z322" s="3">
        <v>0</v>
      </c>
      <c r="AA322" s="3">
        <v>0</v>
      </c>
      <c r="AB322" s="3">
        <v>0</v>
      </c>
      <c r="AD322" t="s">
        <v>38</v>
      </c>
      <c r="AE322" s="1">
        <v>42158</v>
      </c>
      <c r="AG322" s="1">
        <v>42171</v>
      </c>
      <c r="AH322" s="1">
        <v>42598</v>
      </c>
    </row>
    <row r="323" spans="1:34" x14ac:dyDescent="0.3">
      <c r="A323">
        <v>199613</v>
      </c>
      <c r="B323" t="s">
        <v>39</v>
      </c>
      <c r="C323" t="s">
        <v>26</v>
      </c>
      <c r="D323">
        <v>3</v>
      </c>
      <c r="E323" t="s">
        <v>958</v>
      </c>
      <c r="F323" t="s">
        <v>959</v>
      </c>
      <c r="G323">
        <v>52613</v>
      </c>
      <c r="H323">
        <v>0</v>
      </c>
      <c r="I323">
        <v>45037</v>
      </c>
      <c r="J323">
        <v>64034</v>
      </c>
      <c r="K323" t="s">
        <v>30</v>
      </c>
      <c r="L323" t="s">
        <v>78</v>
      </c>
      <c r="M323" t="s">
        <v>886</v>
      </c>
      <c r="N323" t="s">
        <v>7233</v>
      </c>
      <c r="O323" t="s">
        <v>960</v>
      </c>
      <c r="P323" t="s">
        <v>961</v>
      </c>
      <c r="Q323" t="s">
        <v>962</v>
      </c>
      <c r="R323" t="s">
        <v>963</v>
      </c>
      <c r="S323" t="s">
        <v>35</v>
      </c>
      <c r="T323" t="str">
        <f t="shared" ref="T323:T386" si="15">P323&amp;" "&amp;Q323</f>
        <v>Excellent interpersonal, communication, presentation and writing skills.   Experience in public health, particularly in maternal &amp; child health, breastfeeding, early childhood development and/or homeless populations.    Fluent in English and Spanish or French.   Excellent computer skills (including MS Word, Excel, PowerPoint and Access).    Knowledge of guidelines and regulations for family engagement and services provision for NYC shelter residents. **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v>
      </c>
      <c r="U323">
        <f t="shared" ref="U323:U386" si="16">D323*W323</f>
        <v>0</v>
      </c>
      <c r="V323" s="3">
        <v>1</v>
      </c>
      <c r="W323" s="3">
        <f t="shared" ref="W323:W386" si="17">IF(OR(ISNUMBER(SEARCH("data analytics",$T323)), ISNUMBER(SEARCH("data analysis",$T323)), ISNUMBER(SEARCH("analyze data", $T323)),ISNUMBER(SEARCH("business intelligence", $T323)),ISNUMBER(SEARCH("business analysis",$T323))),1,0)</f>
        <v>0</v>
      </c>
      <c r="X323" s="3">
        <v>0</v>
      </c>
      <c r="Y323" s="3">
        <v>0</v>
      </c>
      <c r="Z323" s="3">
        <v>0</v>
      </c>
      <c r="AA323" s="3">
        <v>0</v>
      </c>
      <c r="AB323" s="3">
        <v>0</v>
      </c>
      <c r="AD323" t="s">
        <v>38</v>
      </c>
      <c r="AE323" s="1">
        <v>42198</v>
      </c>
      <c r="AG323" s="1">
        <v>42198</v>
      </c>
      <c r="AH323" s="1">
        <v>42598</v>
      </c>
    </row>
    <row r="324" spans="1:34" x14ac:dyDescent="0.3">
      <c r="A324">
        <v>199613</v>
      </c>
      <c r="B324" t="s">
        <v>39</v>
      </c>
      <c r="C324" t="s">
        <v>40</v>
      </c>
      <c r="D324">
        <v>3</v>
      </c>
      <c r="E324" t="s">
        <v>958</v>
      </c>
      <c r="F324" t="s">
        <v>959</v>
      </c>
      <c r="G324">
        <v>52613</v>
      </c>
      <c r="H324">
        <v>0</v>
      </c>
      <c r="I324">
        <v>45037</v>
      </c>
      <c r="J324">
        <v>64034</v>
      </c>
      <c r="K324" t="s">
        <v>30</v>
      </c>
      <c r="L324" t="s">
        <v>78</v>
      </c>
      <c r="M324" t="s">
        <v>886</v>
      </c>
      <c r="N324" t="s">
        <v>7233</v>
      </c>
      <c r="O324" t="s">
        <v>960</v>
      </c>
      <c r="P324" t="s">
        <v>961</v>
      </c>
      <c r="Q324" t="s">
        <v>962</v>
      </c>
      <c r="R324" t="s">
        <v>963</v>
      </c>
      <c r="S324" t="s">
        <v>35</v>
      </c>
      <c r="T324" t="str">
        <f t="shared" si="15"/>
        <v>Excellent interpersonal, communication, presentation and writing skills.   Experience in public health, particularly in maternal &amp; child health, breastfeeding, early childhood development and/or homeless populations.    Fluent in English and Spanish or French.   Excellent computer skills (including MS Word, Excel, PowerPoint and Access).    Knowledge of guidelines and regulations for family engagement and services provision for NYC shelter residents. **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v>
      </c>
      <c r="U324">
        <f t="shared" si="16"/>
        <v>0</v>
      </c>
      <c r="V324" s="3">
        <v>1</v>
      </c>
      <c r="W324" s="3">
        <f t="shared" si="17"/>
        <v>0</v>
      </c>
      <c r="X324" s="3">
        <v>0</v>
      </c>
      <c r="Y324" s="3">
        <v>0</v>
      </c>
      <c r="Z324" s="3">
        <v>0</v>
      </c>
      <c r="AA324" s="3">
        <v>0</v>
      </c>
      <c r="AB324" s="3">
        <v>0</v>
      </c>
      <c r="AD324" t="s">
        <v>38</v>
      </c>
      <c r="AE324" s="1">
        <v>42198</v>
      </c>
      <c r="AG324" s="1">
        <v>42198</v>
      </c>
      <c r="AH324" s="1">
        <v>42598</v>
      </c>
    </row>
    <row r="325" spans="1:34" x14ac:dyDescent="0.3">
      <c r="A325">
        <v>199744</v>
      </c>
      <c r="B325" t="s">
        <v>89</v>
      </c>
      <c r="C325" t="s">
        <v>40</v>
      </c>
      <c r="D325">
        <v>1</v>
      </c>
      <c r="E325" t="s">
        <v>964</v>
      </c>
      <c r="F325" t="s">
        <v>239</v>
      </c>
      <c r="G325">
        <v>83008</v>
      </c>
      <c r="H325" t="s">
        <v>240</v>
      </c>
      <c r="I325">
        <v>90000</v>
      </c>
      <c r="J325">
        <v>105000</v>
      </c>
      <c r="K325" t="s">
        <v>30</v>
      </c>
      <c r="L325" t="s">
        <v>965</v>
      </c>
      <c r="M325" t="s">
        <v>966</v>
      </c>
      <c r="N325" t="s">
        <v>967</v>
      </c>
      <c r="O325" t="s">
        <v>242</v>
      </c>
      <c r="P325" t="s">
        <v>968</v>
      </c>
      <c r="Q325" t="s">
        <v>969</v>
      </c>
      <c r="R325" t="s">
        <v>99</v>
      </c>
      <c r="S325" t="s">
        <v>35</v>
      </c>
      <c r="T325" t="str">
        <f t="shared" si="15"/>
        <v>1. Professional Engineer.   2. Exceptional leadership abilities.  3. Excellent written and verbal communication skills.  4. Seven (7) years of full time experience in the management of the repairs of private or public residential, commercial or industrial real estate properties, including energy supply, installation of the boilers, replacement of domestic gas piping, HVAC, lighting, low voltage systems, security and alarm systems, water, drainage, and plumbing. SPECIAL INSTRUCTIONS FOR NYCHA EMPLOYEES:  1.	Employees applying for promotional, title or level change opportunities must have served a period of one year in their current title and level (if applicable). 2.	Employees serving in the titles of or who meet the qualification requirements for Administrative Construction Project Manager, Administrative Inspector, Administrative Engineer, Administrative Architect, or Administrative Landscape Architect will be considered.</v>
      </c>
      <c r="U325">
        <f t="shared" si="16"/>
        <v>0</v>
      </c>
      <c r="V325" s="3">
        <v>0</v>
      </c>
      <c r="W325" s="3">
        <f t="shared" si="17"/>
        <v>0</v>
      </c>
      <c r="X325" s="3">
        <v>0</v>
      </c>
      <c r="Y325" s="3">
        <v>0</v>
      </c>
      <c r="Z325" s="3">
        <v>0</v>
      </c>
      <c r="AA325" s="3">
        <v>0</v>
      </c>
      <c r="AB325" s="3">
        <v>0</v>
      </c>
      <c r="AD325" t="s">
        <v>100</v>
      </c>
      <c r="AE325" s="1">
        <v>42398</v>
      </c>
      <c r="AG325" s="1">
        <v>42398</v>
      </c>
      <c r="AH325" s="1">
        <v>42598</v>
      </c>
    </row>
    <row r="326" spans="1:34" x14ac:dyDescent="0.3">
      <c r="A326">
        <v>199744</v>
      </c>
      <c r="B326" t="s">
        <v>89</v>
      </c>
      <c r="C326" t="s">
        <v>26</v>
      </c>
      <c r="D326">
        <v>1</v>
      </c>
      <c r="E326" t="s">
        <v>964</v>
      </c>
      <c r="F326" t="s">
        <v>239</v>
      </c>
      <c r="G326">
        <v>83008</v>
      </c>
      <c r="H326" t="s">
        <v>240</v>
      </c>
      <c r="I326">
        <v>90000</v>
      </c>
      <c r="J326">
        <v>105000</v>
      </c>
      <c r="K326" t="s">
        <v>30</v>
      </c>
      <c r="L326" t="s">
        <v>965</v>
      </c>
      <c r="M326" t="s">
        <v>966</v>
      </c>
      <c r="N326" t="s">
        <v>967</v>
      </c>
      <c r="O326" t="s">
        <v>242</v>
      </c>
      <c r="P326" t="s">
        <v>968</v>
      </c>
      <c r="Q326" t="s">
        <v>969</v>
      </c>
      <c r="R326" t="s">
        <v>99</v>
      </c>
      <c r="S326" t="s">
        <v>35</v>
      </c>
      <c r="T326" t="str">
        <f t="shared" si="15"/>
        <v>1. Professional Engineer.   2. Exceptional leadership abilities.  3. Excellent written and verbal communication skills.  4. Seven (7) years of full time experience in the management of the repairs of private or public residential, commercial or industrial real estate properties, including energy supply, installation of the boilers, replacement of domestic gas piping, HVAC, lighting, low voltage systems, security and alarm systems, water, drainage, and plumbing. SPECIAL INSTRUCTIONS FOR NYCHA EMPLOYEES:  1.	Employees applying for promotional, title or level change opportunities must have served a period of one year in their current title and level (if applicable). 2.	Employees serving in the titles of or who meet the qualification requirements for Administrative Construction Project Manager, Administrative Inspector, Administrative Engineer, Administrative Architect, or Administrative Landscape Architect will be considered.</v>
      </c>
      <c r="U326">
        <f t="shared" si="16"/>
        <v>0</v>
      </c>
      <c r="V326" s="3">
        <v>0</v>
      </c>
      <c r="W326" s="3">
        <f t="shared" si="17"/>
        <v>0</v>
      </c>
      <c r="X326" s="3">
        <v>0</v>
      </c>
      <c r="Y326" s="3">
        <v>0</v>
      </c>
      <c r="Z326" s="3">
        <v>0</v>
      </c>
      <c r="AA326" s="3">
        <v>0</v>
      </c>
      <c r="AB326" s="3">
        <v>0</v>
      </c>
      <c r="AD326" t="s">
        <v>100</v>
      </c>
      <c r="AE326" s="1">
        <v>42398</v>
      </c>
      <c r="AG326" s="1">
        <v>42398</v>
      </c>
      <c r="AH326" s="1">
        <v>42598</v>
      </c>
    </row>
    <row r="327" spans="1:34" x14ac:dyDescent="0.3">
      <c r="A327">
        <v>199768</v>
      </c>
      <c r="B327" t="s">
        <v>25</v>
      </c>
      <c r="C327" t="s">
        <v>26</v>
      </c>
      <c r="D327">
        <v>1</v>
      </c>
      <c r="E327" t="s">
        <v>970</v>
      </c>
      <c r="F327" t="s">
        <v>326</v>
      </c>
      <c r="G327">
        <v>56057</v>
      </c>
      <c r="H327">
        <v>0</v>
      </c>
      <c r="I327">
        <v>33799</v>
      </c>
      <c r="J327">
        <v>56249</v>
      </c>
      <c r="K327" t="s">
        <v>30</v>
      </c>
      <c r="L327" t="s">
        <v>350</v>
      </c>
      <c r="M327" t="s">
        <v>971</v>
      </c>
      <c r="N327" t="s">
        <v>6676</v>
      </c>
      <c r="O327" t="s">
        <v>329</v>
      </c>
      <c r="P327" t="s">
        <v>6677</v>
      </c>
      <c r="Q327" t="s">
        <v>35</v>
      </c>
      <c r="R327" t="s">
        <v>972</v>
      </c>
      <c r="S327" t="s">
        <v>35</v>
      </c>
      <c r="T327" t="str">
        <f t="shared" si="15"/>
        <v xml:space="preserve">The successful candidate should possess the following:  	Knowledge of PMS, RMDS and CHRMS.	Proficient in Microsoft Office including strong skills in Excel and Word.	Strong supervisory, analytical, research and organizational skills.	Strategic thinker with ability to work at a detailed level.	Excellent interpersonal, oral and written communication skills.	Ability to handle multiple tasks and deadlines.  </v>
      </c>
      <c r="U327">
        <f t="shared" si="16"/>
        <v>0</v>
      </c>
      <c r="V327" s="3">
        <v>1</v>
      </c>
      <c r="W327" s="3">
        <f t="shared" si="17"/>
        <v>0</v>
      </c>
      <c r="X327" s="3">
        <v>0</v>
      </c>
      <c r="Y327" s="3">
        <v>0</v>
      </c>
      <c r="Z327" s="3">
        <v>0</v>
      </c>
      <c r="AA327" s="3">
        <v>0</v>
      </c>
      <c r="AB327" s="3">
        <v>0</v>
      </c>
      <c r="AD327" t="s">
        <v>38</v>
      </c>
      <c r="AE327" s="1">
        <v>42199</v>
      </c>
      <c r="AG327" s="1">
        <v>42199</v>
      </c>
      <c r="AH327" s="1">
        <v>42598</v>
      </c>
    </row>
    <row r="328" spans="1:34" x14ac:dyDescent="0.3">
      <c r="A328">
        <v>195805</v>
      </c>
      <c r="B328" t="s">
        <v>184</v>
      </c>
      <c r="C328" t="s">
        <v>40</v>
      </c>
      <c r="D328">
        <v>2</v>
      </c>
      <c r="E328" t="s">
        <v>973</v>
      </c>
      <c r="F328" t="s">
        <v>652</v>
      </c>
      <c r="G328">
        <v>12627</v>
      </c>
      <c r="H328">
        <v>0</v>
      </c>
      <c r="I328">
        <v>59536</v>
      </c>
      <c r="J328">
        <v>88649</v>
      </c>
      <c r="K328" t="s">
        <v>30</v>
      </c>
      <c r="L328" t="s">
        <v>637</v>
      </c>
      <c r="M328" t="s">
        <v>638</v>
      </c>
      <c r="N328" t="s">
        <v>6678</v>
      </c>
      <c r="O328" t="s">
        <v>7163</v>
      </c>
      <c r="P328" t="s">
        <v>7231</v>
      </c>
      <c r="Q328" t="s">
        <v>7232</v>
      </c>
      <c r="R328" t="s">
        <v>640</v>
      </c>
      <c r="S328" t="s">
        <v>35</v>
      </c>
      <c r="T328" t="str">
        <f t="shared" si="15"/>
        <v>‚	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v>
      </c>
      <c r="U328">
        <f t="shared" si="16"/>
        <v>0</v>
      </c>
      <c r="V328" s="3">
        <v>0</v>
      </c>
      <c r="W328" s="3">
        <f t="shared" si="17"/>
        <v>0</v>
      </c>
      <c r="X328" s="3">
        <v>0</v>
      </c>
      <c r="Y328" s="3">
        <v>0</v>
      </c>
      <c r="Z328" s="3">
        <v>0</v>
      </c>
      <c r="AA328" s="3">
        <v>0</v>
      </c>
      <c r="AB328" s="3">
        <v>0</v>
      </c>
      <c r="AD328" t="s">
        <v>38</v>
      </c>
      <c r="AE328" s="1">
        <v>42153</v>
      </c>
      <c r="AG328" s="1">
        <v>42171</v>
      </c>
      <c r="AH328" s="1">
        <v>42598</v>
      </c>
    </row>
    <row r="329" spans="1:34" x14ac:dyDescent="0.3">
      <c r="A329">
        <v>195805</v>
      </c>
      <c r="B329" t="s">
        <v>184</v>
      </c>
      <c r="C329" t="s">
        <v>26</v>
      </c>
      <c r="D329">
        <v>2</v>
      </c>
      <c r="E329" t="s">
        <v>973</v>
      </c>
      <c r="F329" t="s">
        <v>652</v>
      </c>
      <c r="G329">
        <v>12627</v>
      </c>
      <c r="H329">
        <v>0</v>
      </c>
      <c r="I329">
        <v>59536</v>
      </c>
      <c r="J329">
        <v>88649</v>
      </c>
      <c r="K329" t="s">
        <v>30</v>
      </c>
      <c r="L329" t="s">
        <v>637</v>
      </c>
      <c r="M329" t="s">
        <v>638</v>
      </c>
      <c r="N329" t="s">
        <v>6678</v>
      </c>
      <c r="O329" t="s">
        <v>7163</v>
      </c>
      <c r="P329" t="s">
        <v>7231</v>
      </c>
      <c r="Q329" t="s">
        <v>7232</v>
      </c>
      <c r="R329" t="s">
        <v>640</v>
      </c>
      <c r="S329" t="s">
        <v>35</v>
      </c>
      <c r="T329" t="str">
        <f t="shared" si="15"/>
        <v>‚	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v>
      </c>
      <c r="U329">
        <f t="shared" si="16"/>
        <v>0</v>
      </c>
      <c r="V329" s="3">
        <v>0</v>
      </c>
      <c r="W329" s="3">
        <f t="shared" si="17"/>
        <v>0</v>
      </c>
      <c r="X329" s="3">
        <v>0</v>
      </c>
      <c r="Y329" s="3">
        <v>0</v>
      </c>
      <c r="Z329" s="3">
        <v>0</v>
      </c>
      <c r="AA329" s="3">
        <v>0</v>
      </c>
      <c r="AB329" s="3">
        <v>0</v>
      </c>
      <c r="AD329" t="s">
        <v>38</v>
      </c>
      <c r="AE329" s="1">
        <v>42153</v>
      </c>
      <c r="AG329" s="1">
        <v>42171</v>
      </c>
      <c r="AH329" s="1">
        <v>42598</v>
      </c>
    </row>
    <row r="330" spans="1:34" x14ac:dyDescent="0.3">
      <c r="A330">
        <v>195885</v>
      </c>
      <c r="B330" t="s">
        <v>39</v>
      </c>
      <c r="C330" t="s">
        <v>26</v>
      </c>
      <c r="D330">
        <v>1</v>
      </c>
      <c r="E330" t="s">
        <v>974</v>
      </c>
      <c r="F330" t="s">
        <v>975</v>
      </c>
      <c r="G330">
        <v>51193</v>
      </c>
      <c r="H330">
        <v>0</v>
      </c>
      <c r="I330">
        <v>47707</v>
      </c>
      <c r="J330">
        <v>67358</v>
      </c>
      <c r="K330" t="s">
        <v>30</v>
      </c>
      <c r="L330" t="s">
        <v>78</v>
      </c>
      <c r="M330" t="s">
        <v>976</v>
      </c>
      <c r="N330" t="s">
        <v>977</v>
      </c>
      <c r="O330" t="s">
        <v>978</v>
      </c>
      <c r="P330" t="s">
        <v>979</v>
      </c>
      <c r="Q330" t="s">
        <v>35</v>
      </c>
      <c r="R330" t="s">
        <v>980</v>
      </c>
      <c r="S330" t="s">
        <v>35</v>
      </c>
      <c r="T330" t="str">
        <f t="shared" si="15"/>
        <v xml:space="preserve">Good communication skills; fluent English and either Spanish or French/Creole preferred; NYS Driver's License highly desirable.  </v>
      </c>
      <c r="U330">
        <f t="shared" si="16"/>
        <v>0</v>
      </c>
      <c r="V330" s="3">
        <v>0</v>
      </c>
      <c r="W330" s="3">
        <f t="shared" si="17"/>
        <v>0</v>
      </c>
      <c r="X330" s="3">
        <v>0</v>
      </c>
      <c r="Y330" s="3">
        <v>0</v>
      </c>
      <c r="Z330" s="3">
        <v>0</v>
      </c>
      <c r="AA330" s="3">
        <v>0</v>
      </c>
      <c r="AB330" s="3">
        <v>0</v>
      </c>
      <c r="AD330" t="s">
        <v>38</v>
      </c>
      <c r="AE330" s="1">
        <v>42158</v>
      </c>
      <c r="AG330" s="1">
        <v>42158</v>
      </c>
      <c r="AH330" s="1">
        <v>42598</v>
      </c>
    </row>
    <row r="331" spans="1:34" x14ac:dyDescent="0.3">
      <c r="A331">
        <v>200054</v>
      </c>
      <c r="B331" t="s">
        <v>39</v>
      </c>
      <c r="C331" t="s">
        <v>26</v>
      </c>
      <c r="D331">
        <v>1</v>
      </c>
      <c r="E331" t="s">
        <v>981</v>
      </c>
      <c r="F331" t="s">
        <v>982</v>
      </c>
      <c r="G331">
        <v>40561</v>
      </c>
      <c r="H331">
        <v>1</v>
      </c>
      <c r="I331">
        <v>36614</v>
      </c>
      <c r="J331">
        <v>62099</v>
      </c>
      <c r="K331" t="s">
        <v>30</v>
      </c>
      <c r="L331" t="s">
        <v>78</v>
      </c>
      <c r="M331" t="s">
        <v>983</v>
      </c>
      <c r="N331" t="s">
        <v>7234</v>
      </c>
      <c r="O331" t="s">
        <v>7235</v>
      </c>
      <c r="P331" t="s">
        <v>35</v>
      </c>
      <c r="Q331" t="s">
        <v>35</v>
      </c>
      <c r="R331" t="s">
        <v>984</v>
      </c>
      <c r="S331" t="s">
        <v>35</v>
      </c>
      <c r="T331" t="str">
        <f t="shared" si="15"/>
        <v xml:space="preserve">   </v>
      </c>
      <c r="U331">
        <f t="shared" si="16"/>
        <v>0</v>
      </c>
      <c r="V331" s="3">
        <v>0</v>
      </c>
      <c r="W331" s="3">
        <f t="shared" si="17"/>
        <v>0</v>
      </c>
      <c r="X331" s="3">
        <v>0</v>
      </c>
      <c r="Y331" s="3">
        <v>0</v>
      </c>
      <c r="Z331" s="3">
        <v>0</v>
      </c>
      <c r="AA331" s="3">
        <v>0</v>
      </c>
      <c r="AB331" s="3">
        <v>0</v>
      </c>
      <c r="AD331" t="s">
        <v>38</v>
      </c>
      <c r="AE331" s="1">
        <v>42199</v>
      </c>
      <c r="AG331" s="1">
        <v>42199</v>
      </c>
      <c r="AH331" s="1">
        <v>42598</v>
      </c>
    </row>
    <row r="332" spans="1:34" x14ac:dyDescent="0.3">
      <c r="A332">
        <v>200054</v>
      </c>
      <c r="B332" t="s">
        <v>39</v>
      </c>
      <c r="C332" t="s">
        <v>40</v>
      </c>
      <c r="D332">
        <v>1</v>
      </c>
      <c r="E332" t="s">
        <v>981</v>
      </c>
      <c r="F332" t="s">
        <v>982</v>
      </c>
      <c r="G332">
        <v>40561</v>
      </c>
      <c r="H332">
        <v>1</v>
      </c>
      <c r="I332">
        <v>36614</v>
      </c>
      <c r="J332">
        <v>62099</v>
      </c>
      <c r="K332" t="s">
        <v>30</v>
      </c>
      <c r="L332" t="s">
        <v>78</v>
      </c>
      <c r="M332" t="s">
        <v>983</v>
      </c>
      <c r="N332" t="s">
        <v>7234</v>
      </c>
      <c r="O332" t="s">
        <v>7235</v>
      </c>
      <c r="P332" t="s">
        <v>35</v>
      </c>
      <c r="Q332" t="s">
        <v>35</v>
      </c>
      <c r="R332" t="s">
        <v>984</v>
      </c>
      <c r="S332" t="s">
        <v>35</v>
      </c>
      <c r="T332" t="str">
        <f t="shared" si="15"/>
        <v xml:space="preserve">   </v>
      </c>
      <c r="U332">
        <f t="shared" si="16"/>
        <v>0</v>
      </c>
      <c r="V332" s="3">
        <v>0</v>
      </c>
      <c r="W332" s="3">
        <f t="shared" si="17"/>
        <v>0</v>
      </c>
      <c r="X332" s="3">
        <v>0</v>
      </c>
      <c r="Y332" s="3">
        <v>0</v>
      </c>
      <c r="Z332" s="3">
        <v>0</v>
      </c>
      <c r="AA332" s="3">
        <v>0</v>
      </c>
      <c r="AB332" s="3">
        <v>0</v>
      </c>
      <c r="AD332" t="s">
        <v>38</v>
      </c>
      <c r="AE332" s="1">
        <v>42199</v>
      </c>
      <c r="AG332" s="1">
        <v>42199</v>
      </c>
      <c r="AH332" s="1">
        <v>42598</v>
      </c>
    </row>
    <row r="333" spans="1:34" x14ac:dyDescent="0.3">
      <c r="A333">
        <v>200176</v>
      </c>
      <c r="B333" t="s">
        <v>39</v>
      </c>
      <c r="C333" t="s">
        <v>40</v>
      </c>
      <c r="D333">
        <v>2</v>
      </c>
      <c r="E333" t="s">
        <v>985</v>
      </c>
      <c r="F333" t="s">
        <v>269</v>
      </c>
      <c r="G333">
        <v>10209</v>
      </c>
      <c r="H333">
        <v>1</v>
      </c>
      <c r="I333">
        <v>10</v>
      </c>
      <c r="J333">
        <v>14</v>
      </c>
      <c r="K333" t="s">
        <v>141</v>
      </c>
      <c r="L333" t="s">
        <v>78</v>
      </c>
      <c r="M333" t="s">
        <v>616</v>
      </c>
      <c r="N333" t="s">
        <v>986</v>
      </c>
      <c r="O333" t="s">
        <v>272</v>
      </c>
      <c r="P333" t="s">
        <v>987</v>
      </c>
      <c r="Q333" t="s">
        <v>35</v>
      </c>
      <c r="R333" t="s">
        <v>988</v>
      </c>
      <c r="S333" t="s">
        <v>35</v>
      </c>
      <c r="T333" t="str">
        <f t="shared" si="15"/>
        <v xml:space="preserve">Strong network troubleshooting skills; Strong knowledge of networks and information systems; Some knowledge of computer programming and database coding languages (e.g., C++, SQL, etc.).  </v>
      </c>
      <c r="U333">
        <f t="shared" si="16"/>
        <v>0</v>
      </c>
      <c r="V333" s="3">
        <v>0</v>
      </c>
      <c r="W333" s="3">
        <f t="shared" si="17"/>
        <v>0</v>
      </c>
      <c r="X333" s="3">
        <v>0</v>
      </c>
      <c r="Y333" s="3">
        <v>0</v>
      </c>
      <c r="Z333" s="3">
        <v>1</v>
      </c>
      <c r="AA333" s="3">
        <v>0</v>
      </c>
      <c r="AB333" s="3">
        <v>0</v>
      </c>
      <c r="AD333" t="s">
        <v>38</v>
      </c>
      <c r="AE333" s="1">
        <v>42200</v>
      </c>
      <c r="AG333" s="1">
        <v>42200</v>
      </c>
      <c r="AH333" s="1">
        <v>42598</v>
      </c>
    </row>
    <row r="334" spans="1:34" x14ac:dyDescent="0.3">
      <c r="A334">
        <v>195885</v>
      </c>
      <c r="B334" t="s">
        <v>39</v>
      </c>
      <c r="C334" t="s">
        <v>40</v>
      </c>
      <c r="D334">
        <v>1</v>
      </c>
      <c r="E334" t="s">
        <v>974</v>
      </c>
      <c r="F334" t="s">
        <v>975</v>
      </c>
      <c r="G334">
        <v>51193</v>
      </c>
      <c r="H334">
        <v>0</v>
      </c>
      <c r="I334">
        <v>47707</v>
      </c>
      <c r="J334">
        <v>67358</v>
      </c>
      <c r="K334" t="s">
        <v>30</v>
      </c>
      <c r="L334" t="s">
        <v>78</v>
      </c>
      <c r="M334" t="s">
        <v>976</v>
      </c>
      <c r="N334" t="s">
        <v>977</v>
      </c>
      <c r="O334" t="s">
        <v>978</v>
      </c>
      <c r="P334" t="s">
        <v>979</v>
      </c>
      <c r="Q334" t="s">
        <v>35</v>
      </c>
      <c r="R334" t="s">
        <v>980</v>
      </c>
      <c r="S334" t="s">
        <v>35</v>
      </c>
      <c r="T334" t="str">
        <f t="shared" si="15"/>
        <v xml:space="preserve">Good communication skills; fluent English and either Spanish or French/Creole preferred; NYS Driver's License highly desirable.  </v>
      </c>
      <c r="U334">
        <f t="shared" si="16"/>
        <v>0</v>
      </c>
      <c r="V334" s="3">
        <v>0</v>
      </c>
      <c r="W334" s="3">
        <f t="shared" si="17"/>
        <v>0</v>
      </c>
      <c r="X334" s="3">
        <v>0</v>
      </c>
      <c r="Y334" s="3">
        <v>0</v>
      </c>
      <c r="Z334" s="3">
        <v>0</v>
      </c>
      <c r="AA334" s="3">
        <v>0</v>
      </c>
      <c r="AB334" s="3">
        <v>0</v>
      </c>
      <c r="AD334" t="s">
        <v>38</v>
      </c>
      <c r="AE334" s="1">
        <v>42158</v>
      </c>
      <c r="AG334" s="1">
        <v>42158</v>
      </c>
      <c r="AH334" s="1">
        <v>42598</v>
      </c>
    </row>
    <row r="335" spans="1:34" x14ac:dyDescent="0.3">
      <c r="A335">
        <v>195897</v>
      </c>
      <c r="B335" t="s">
        <v>39</v>
      </c>
      <c r="C335" t="s">
        <v>26</v>
      </c>
      <c r="D335">
        <v>2</v>
      </c>
      <c r="E335" t="s">
        <v>930</v>
      </c>
      <c r="F335" t="s">
        <v>931</v>
      </c>
      <c r="G335">
        <v>31215</v>
      </c>
      <c r="H335">
        <v>2</v>
      </c>
      <c r="I335">
        <v>47803</v>
      </c>
      <c r="J335">
        <v>71403</v>
      </c>
      <c r="K335" t="s">
        <v>30</v>
      </c>
      <c r="L335" t="s">
        <v>43</v>
      </c>
      <c r="M335" t="s">
        <v>932</v>
      </c>
      <c r="N335" t="s">
        <v>933</v>
      </c>
      <c r="O335" t="s">
        <v>7227</v>
      </c>
      <c r="P335" t="s">
        <v>934</v>
      </c>
      <c r="Q335" t="s">
        <v>935</v>
      </c>
      <c r="R335" t="s">
        <v>936</v>
      </c>
      <c r="S335" t="s">
        <v>35</v>
      </c>
      <c r="T335" t="str">
        <f t="shared" si="15"/>
        <v>Prior inspection experience or work experience in the food industry; excellent oral and written communicative skills; attentive to detail; creative problem-solver; and, sound judgment and decision making skills. **MINIMUM QUALIFICATION REQUIREMENTS  (Revised 8.26.2015)  PLEASE DISREGARD THE ORIGINAL MQR **  **READ CAREFULLY:     ** 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five years of experience as a public health technician assisting sanitarians and engineers in carrying out the various elements of prevention and control programs affecting the public's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v>
      </c>
      <c r="U335">
        <f t="shared" si="16"/>
        <v>0</v>
      </c>
      <c r="V335" s="3">
        <v>0</v>
      </c>
      <c r="W335" s="3">
        <f t="shared" si="17"/>
        <v>0</v>
      </c>
      <c r="X335" s="3">
        <v>0</v>
      </c>
      <c r="Y335" s="3">
        <v>0</v>
      </c>
      <c r="Z335" s="3">
        <v>0</v>
      </c>
      <c r="AA335" s="3">
        <v>0</v>
      </c>
      <c r="AB335" s="3">
        <v>0</v>
      </c>
      <c r="AD335" t="s">
        <v>38</v>
      </c>
      <c r="AE335" s="1">
        <v>42157</v>
      </c>
      <c r="AG335" s="1">
        <v>42157</v>
      </c>
      <c r="AH335" s="1">
        <v>42598</v>
      </c>
    </row>
    <row r="336" spans="1:34" x14ac:dyDescent="0.3">
      <c r="A336">
        <v>200361</v>
      </c>
      <c r="B336" t="s">
        <v>244</v>
      </c>
      <c r="C336" t="s">
        <v>40</v>
      </c>
      <c r="D336">
        <v>4</v>
      </c>
      <c r="E336" t="s">
        <v>989</v>
      </c>
      <c r="F336" t="s">
        <v>236</v>
      </c>
      <c r="G336">
        <v>20202</v>
      </c>
      <c r="H336">
        <v>0</v>
      </c>
      <c r="I336">
        <v>45333</v>
      </c>
      <c r="J336">
        <v>54898</v>
      </c>
      <c r="K336" t="s">
        <v>30</v>
      </c>
      <c r="L336" t="s">
        <v>521</v>
      </c>
      <c r="M336" t="s">
        <v>990</v>
      </c>
      <c r="N336" t="s">
        <v>991</v>
      </c>
      <c r="O336" t="s">
        <v>237</v>
      </c>
      <c r="P336" t="s">
        <v>992</v>
      </c>
      <c r="Q336" t="s">
        <v>35</v>
      </c>
      <c r="R336" t="s">
        <v>993</v>
      </c>
      <c r="S336" t="s">
        <v>994</v>
      </c>
      <c r="T336" t="str">
        <f t="shared" si="15"/>
        <v xml:space="preserve">Ability to communicate effectively in verbal and written form.  Possession of a Motor Vehicle Driver's license valid in the State of New York is preferred.  </v>
      </c>
      <c r="U336">
        <f t="shared" si="16"/>
        <v>0</v>
      </c>
      <c r="V336" s="3">
        <v>0</v>
      </c>
      <c r="W336" s="3">
        <f t="shared" si="17"/>
        <v>0</v>
      </c>
      <c r="X336" s="3">
        <v>0</v>
      </c>
      <c r="Y336" s="3">
        <v>0</v>
      </c>
      <c r="Z336" s="3">
        <v>0</v>
      </c>
      <c r="AA336" s="3">
        <v>0</v>
      </c>
      <c r="AB336" s="3">
        <v>0</v>
      </c>
      <c r="AD336" t="s">
        <v>899</v>
      </c>
      <c r="AE336" s="1">
        <v>42201</v>
      </c>
      <c r="AG336" s="1">
        <v>42264</v>
      </c>
      <c r="AH336" s="1">
        <v>42598</v>
      </c>
    </row>
    <row r="337" spans="1:34" x14ac:dyDescent="0.3">
      <c r="A337">
        <v>200176</v>
      </c>
      <c r="B337" t="s">
        <v>39</v>
      </c>
      <c r="C337" t="s">
        <v>26</v>
      </c>
      <c r="D337">
        <v>2</v>
      </c>
      <c r="E337" t="s">
        <v>985</v>
      </c>
      <c r="F337" t="s">
        <v>269</v>
      </c>
      <c r="G337">
        <v>10209</v>
      </c>
      <c r="H337">
        <v>1</v>
      </c>
      <c r="I337">
        <v>10</v>
      </c>
      <c r="J337">
        <v>14</v>
      </c>
      <c r="K337" t="s">
        <v>141</v>
      </c>
      <c r="L337" t="s">
        <v>78</v>
      </c>
      <c r="M337" t="s">
        <v>616</v>
      </c>
      <c r="N337" t="s">
        <v>986</v>
      </c>
      <c r="O337" t="s">
        <v>272</v>
      </c>
      <c r="P337" t="s">
        <v>987</v>
      </c>
      <c r="Q337" t="s">
        <v>35</v>
      </c>
      <c r="R337" t="s">
        <v>988</v>
      </c>
      <c r="S337" t="s">
        <v>35</v>
      </c>
      <c r="T337" t="str">
        <f t="shared" si="15"/>
        <v xml:space="preserve">Strong network troubleshooting skills; Strong knowledge of networks and information systems; Some knowledge of computer programming and database coding languages (e.g., C++, SQL, etc.).  </v>
      </c>
      <c r="U337">
        <f t="shared" si="16"/>
        <v>0</v>
      </c>
      <c r="V337" s="3">
        <v>0</v>
      </c>
      <c r="W337" s="3">
        <f t="shared" si="17"/>
        <v>0</v>
      </c>
      <c r="X337" s="3">
        <v>0</v>
      </c>
      <c r="Y337" s="3">
        <v>0</v>
      </c>
      <c r="Z337" s="3">
        <v>1</v>
      </c>
      <c r="AA337" s="3">
        <v>0</v>
      </c>
      <c r="AB337" s="3">
        <v>0</v>
      </c>
      <c r="AD337" t="s">
        <v>38</v>
      </c>
      <c r="AE337" s="1">
        <v>42200</v>
      </c>
      <c r="AG337" s="1">
        <v>42200</v>
      </c>
      <c r="AH337" s="1">
        <v>42598</v>
      </c>
    </row>
    <row r="338" spans="1:34" x14ac:dyDescent="0.3">
      <c r="A338">
        <v>200266</v>
      </c>
      <c r="B338" t="s">
        <v>771</v>
      </c>
      <c r="C338" t="s">
        <v>40</v>
      </c>
      <c r="D338">
        <v>1</v>
      </c>
      <c r="E338" t="s">
        <v>995</v>
      </c>
      <c r="F338" t="s">
        <v>996</v>
      </c>
      <c r="G338">
        <v>10214</v>
      </c>
      <c r="H338" t="s">
        <v>796</v>
      </c>
      <c r="I338">
        <v>125000</v>
      </c>
      <c r="J338">
        <v>135000</v>
      </c>
      <c r="K338" t="s">
        <v>30</v>
      </c>
      <c r="L338" t="s">
        <v>111</v>
      </c>
      <c r="M338" t="s">
        <v>774</v>
      </c>
      <c r="N338" t="s">
        <v>7236</v>
      </c>
      <c r="O338" t="s">
        <v>997</v>
      </c>
      <c r="P338" t="s">
        <v>998</v>
      </c>
      <c r="Q338" t="s">
        <v>35</v>
      </c>
      <c r="R338" t="s">
        <v>999</v>
      </c>
      <c r="S338" t="s">
        <v>35</v>
      </c>
      <c r="T338" t="str">
        <f t="shared" si="15"/>
        <v xml:space="preserve">Experience performing administrative duties at an executive level; management-level budget administration; Human Resources management; senior-level problem-solving  </v>
      </c>
      <c r="U338">
        <f t="shared" si="16"/>
        <v>0</v>
      </c>
      <c r="V338" s="3">
        <v>0</v>
      </c>
      <c r="W338" s="3">
        <f t="shared" si="17"/>
        <v>0</v>
      </c>
      <c r="X338" s="3">
        <v>0</v>
      </c>
      <c r="Y338" s="3">
        <v>0</v>
      </c>
      <c r="Z338" s="3">
        <v>0</v>
      </c>
      <c r="AA338" s="3">
        <v>0</v>
      </c>
      <c r="AB338" s="3">
        <v>0</v>
      </c>
      <c r="AD338" t="s">
        <v>38</v>
      </c>
      <c r="AE338" s="1">
        <v>42200</v>
      </c>
      <c r="AG338" s="1">
        <v>42200</v>
      </c>
      <c r="AH338" s="1">
        <v>42598</v>
      </c>
    </row>
    <row r="339" spans="1:34" x14ac:dyDescent="0.3">
      <c r="A339">
        <v>200266</v>
      </c>
      <c r="B339" t="s">
        <v>771</v>
      </c>
      <c r="C339" t="s">
        <v>26</v>
      </c>
      <c r="D339">
        <v>1</v>
      </c>
      <c r="E339" t="s">
        <v>995</v>
      </c>
      <c r="F339" t="s">
        <v>996</v>
      </c>
      <c r="G339">
        <v>10214</v>
      </c>
      <c r="H339" t="s">
        <v>796</v>
      </c>
      <c r="I339">
        <v>125000</v>
      </c>
      <c r="J339">
        <v>135000</v>
      </c>
      <c r="K339" t="s">
        <v>30</v>
      </c>
      <c r="L339" t="s">
        <v>111</v>
      </c>
      <c r="M339" t="s">
        <v>774</v>
      </c>
      <c r="N339" t="s">
        <v>7236</v>
      </c>
      <c r="O339" t="s">
        <v>997</v>
      </c>
      <c r="P339" t="s">
        <v>998</v>
      </c>
      <c r="Q339" t="s">
        <v>35</v>
      </c>
      <c r="R339" t="s">
        <v>999</v>
      </c>
      <c r="S339" t="s">
        <v>35</v>
      </c>
      <c r="T339" t="str">
        <f t="shared" si="15"/>
        <v xml:space="preserve">Experience performing administrative duties at an executive level; management-level budget administration; Human Resources management; senior-level problem-solving  </v>
      </c>
      <c r="U339">
        <f t="shared" si="16"/>
        <v>0</v>
      </c>
      <c r="V339" s="3">
        <v>0</v>
      </c>
      <c r="W339" s="3">
        <f t="shared" si="17"/>
        <v>0</v>
      </c>
      <c r="X339" s="3">
        <v>0</v>
      </c>
      <c r="Y339" s="3">
        <v>0</v>
      </c>
      <c r="Z339" s="3">
        <v>0</v>
      </c>
      <c r="AA339" s="3">
        <v>0</v>
      </c>
      <c r="AB339" s="3">
        <v>0</v>
      </c>
      <c r="AD339" t="s">
        <v>38</v>
      </c>
      <c r="AE339" s="1">
        <v>42200</v>
      </c>
      <c r="AG339" s="1">
        <v>42200</v>
      </c>
      <c r="AH339" s="1">
        <v>42598</v>
      </c>
    </row>
    <row r="340" spans="1:34" x14ac:dyDescent="0.3">
      <c r="A340">
        <v>200361</v>
      </c>
      <c r="B340" t="s">
        <v>244</v>
      </c>
      <c r="C340" t="s">
        <v>26</v>
      </c>
      <c r="D340">
        <v>4</v>
      </c>
      <c r="E340" t="s">
        <v>989</v>
      </c>
      <c r="F340" t="s">
        <v>236</v>
      </c>
      <c r="G340">
        <v>20202</v>
      </c>
      <c r="H340">
        <v>0</v>
      </c>
      <c r="I340">
        <v>45333</v>
      </c>
      <c r="J340">
        <v>54898</v>
      </c>
      <c r="K340" t="s">
        <v>30</v>
      </c>
      <c r="L340" t="s">
        <v>521</v>
      </c>
      <c r="M340" t="s">
        <v>990</v>
      </c>
      <c r="N340" t="s">
        <v>991</v>
      </c>
      <c r="O340" t="s">
        <v>237</v>
      </c>
      <c r="P340" t="s">
        <v>992</v>
      </c>
      <c r="Q340" t="s">
        <v>35</v>
      </c>
      <c r="R340" t="s">
        <v>993</v>
      </c>
      <c r="S340" t="s">
        <v>994</v>
      </c>
      <c r="T340" t="str">
        <f t="shared" si="15"/>
        <v xml:space="preserve">Ability to communicate effectively in verbal and written form.  Possession of a Motor Vehicle Driver's license valid in the State of New York is preferred.  </v>
      </c>
      <c r="U340">
        <f t="shared" si="16"/>
        <v>0</v>
      </c>
      <c r="V340" s="3">
        <v>0</v>
      </c>
      <c r="W340" s="3">
        <f t="shared" si="17"/>
        <v>0</v>
      </c>
      <c r="X340" s="3">
        <v>0</v>
      </c>
      <c r="Y340" s="3">
        <v>0</v>
      </c>
      <c r="Z340" s="3">
        <v>0</v>
      </c>
      <c r="AA340" s="3">
        <v>0</v>
      </c>
      <c r="AB340" s="3">
        <v>0</v>
      </c>
      <c r="AD340" t="s">
        <v>899</v>
      </c>
      <c r="AE340" s="1">
        <v>42201</v>
      </c>
      <c r="AG340" s="1">
        <v>42264</v>
      </c>
      <c r="AH340" s="1">
        <v>42598</v>
      </c>
    </row>
    <row r="341" spans="1:34" x14ac:dyDescent="0.3">
      <c r="A341">
        <v>200498</v>
      </c>
      <c r="B341" t="s">
        <v>25</v>
      </c>
      <c r="C341" t="s">
        <v>40</v>
      </c>
      <c r="D341">
        <v>1</v>
      </c>
      <c r="E341" t="s">
        <v>835</v>
      </c>
      <c r="F341" t="s">
        <v>326</v>
      </c>
      <c r="G341">
        <v>56057</v>
      </c>
      <c r="H341">
        <v>0</v>
      </c>
      <c r="I341">
        <v>33799</v>
      </c>
      <c r="J341">
        <v>56249</v>
      </c>
      <c r="K341" t="s">
        <v>30</v>
      </c>
      <c r="L341" t="s">
        <v>797</v>
      </c>
      <c r="M341" t="s">
        <v>836</v>
      </c>
      <c r="N341" t="s">
        <v>7203</v>
      </c>
      <c r="O341" t="s">
        <v>329</v>
      </c>
      <c r="P341" t="s">
        <v>837</v>
      </c>
      <c r="Q341" t="s">
        <v>35</v>
      </c>
      <c r="R341" t="s">
        <v>838</v>
      </c>
      <c r="S341" t="s">
        <v>354</v>
      </c>
      <c r="T341" t="str">
        <f t="shared" si="15"/>
        <v xml:space="preserve">The preferred candidate should possess the following: Strong organizational skills; strong communication and interpersonal skills; ability to work with a broad cross-section of clients, including senior media executives, production executives, public officials and general public; attention to detail and ability to handle multiple projects at one time; proficiency in Microsoft Word/Outlook/Excel/Access/PowerPoint; ability to work within a collaborative environment; creative thinker; pleasant phone manner and professional rapport with the general public; familiarity with New York City neighborhoods and locations; familiarity with or experience in the media and entertainment industry a plus.  </v>
      </c>
      <c r="U341">
        <f t="shared" si="16"/>
        <v>0</v>
      </c>
      <c r="V341" s="3">
        <v>0</v>
      </c>
      <c r="W341" s="3">
        <f t="shared" si="17"/>
        <v>0</v>
      </c>
      <c r="X341" s="3">
        <v>0</v>
      </c>
      <c r="Y341" s="3">
        <v>0</v>
      </c>
      <c r="Z341" s="3">
        <v>0</v>
      </c>
      <c r="AA341" s="3">
        <v>0</v>
      </c>
      <c r="AB341" s="3">
        <v>0</v>
      </c>
      <c r="AD341" t="s">
        <v>38</v>
      </c>
      <c r="AE341" s="1">
        <v>42214</v>
      </c>
      <c r="AG341" s="1">
        <v>42391</v>
      </c>
      <c r="AH341" s="1">
        <v>42598</v>
      </c>
    </row>
    <row r="342" spans="1:34" x14ac:dyDescent="0.3">
      <c r="A342">
        <v>195935</v>
      </c>
      <c r="B342" t="s">
        <v>184</v>
      </c>
      <c r="C342" t="s">
        <v>40</v>
      </c>
      <c r="D342">
        <v>1</v>
      </c>
      <c r="E342" t="s">
        <v>1000</v>
      </c>
      <c r="F342" t="s">
        <v>652</v>
      </c>
      <c r="G342">
        <v>12627</v>
      </c>
      <c r="H342">
        <v>0</v>
      </c>
      <c r="I342">
        <v>59536</v>
      </c>
      <c r="J342">
        <v>88649</v>
      </c>
      <c r="K342" t="s">
        <v>30</v>
      </c>
      <c r="L342" t="s">
        <v>186</v>
      </c>
      <c r="M342" t="s">
        <v>187</v>
      </c>
      <c r="N342" t="s">
        <v>7237</v>
      </c>
      <c r="O342" t="s">
        <v>7163</v>
      </c>
      <c r="P342" t="s">
        <v>35</v>
      </c>
      <c r="Q342" t="s">
        <v>7232</v>
      </c>
      <c r="R342" t="s">
        <v>640</v>
      </c>
      <c r="S342" t="s">
        <v>35</v>
      </c>
      <c r="T342" t="str">
        <f t="shared" si="15"/>
        <v xml:space="preserve">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v>
      </c>
      <c r="U342">
        <f t="shared" si="16"/>
        <v>0</v>
      </c>
      <c r="V342" s="3">
        <v>0</v>
      </c>
      <c r="W342" s="3">
        <f t="shared" si="17"/>
        <v>0</v>
      </c>
      <c r="X342" s="3">
        <v>0</v>
      </c>
      <c r="Y342" s="3">
        <v>0</v>
      </c>
      <c r="Z342" s="3">
        <v>0</v>
      </c>
      <c r="AA342" s="3">
        <v>0</v>
      </c>
      <c r="AB342" s="3">
        <v>0</v>
      </c>
      <c r="AD342" t="s">
        <v>38</v>
      </c>
      <c r="AE342" s="1">
        <v>42158</v>
      </c>
      <c r="AG342" s="1">
        <v>42171</v>
      </c>
      <c r="AH342" s="1">
        <v>42598</v>
      </c>
    </row>
    <row r="343" spans="1:34" x14ac:dyDescent="0.3">
      <c r="A343">
        <v>195935</v>
      </c>
      <c r="B343" t="s">
        <v>184</v>
      </c>
      <c r="C343" t="s">
        <v>26</v>
      </c>
      <c r="D343">
        <v>1</v>
      </c>
      <c r="E343" t="s">
        <v>1000</v>
      </c>
      <c r="F343" t="s">
        <v>652</v>
      </c>
      <c r="G343">
        <v>12627</v>
      </c>
      <c r="H343">
        <v>0</v>
      </c>
      <c r="I343">
        <v>59536</v>
      </c>
      <c r="J343">
        <v>88649</v>
      </c>
      <c r="K343" t="s">
        <v>30</v>
      </c>
      <c r="L343" t="s">
        <v>186</v>
      </c>
      <c r="M343" t="s">
        <v>187</v>
      </c>
      <c r="N343" t="s">
        <v>7237</v>
      </c>
      <c r="O343" t="s">
        <v>7163</v>
      </c>
      <c r="P343" t="s">
        <v>35</v>
      </c>
      <c r="Q343" t="s">
        <v>7232</v>
      </c>
      <c r="R343" t="s">
        <v>640</v>
      </c>
      <c r="S343" t="s">
        <v>35</v>
      </c>
      <c r="T343" t="str">
        <f t="shared" si="15"/>
        <v xml:space="preserve">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v>
      </c>
      <c r="U343">
        <f t="shared" si="16"/>
        <v>0</v>
      </c>
      <c r="V343" s="3">
        <v>0</v>
      </c>
      <c r="W343" s="3">
        <f t="shared" si="17"/>
        <v>0</v>
      </c>
      <c r="X343" s="3">
        <v>0</v>
      </c>
      <c r="Y343" s="3">
        <v>0</v>
      </c>
      <c r="Z343" s="3">
        <v>0</v>
      </c>
      <c r="AA343" s="3">
        <v>0</v>
      </c>
      <c r="AB343" s="3">
        <v>0</v>
      </c>
      <c r="AD343" t="s">
        <v>38</v>
      </c>
      <c r="AE343" s="1">
        <v>42158</v>
      </c>
      <c r="AG343" s="1">
        <v>42171</v>
      </c>
      <c r="AH343" s="1">
        <v>42598</v>
      </c>
    </row>
    <row r="344" spans="1:34" x14ac:dyDescent="0.3">
      <c r="A344">
        <v>192756</v>
      </c>
      <c r="B344" t="s">
        <v>244</v>
      </c>
      <c r="C344" t="s">
        <v>26</v>
      </c>
      <c r="D344">
        <v>1</v>
      </c>
      <c r="E344" t="s">
        <v>1001</v>
      </c>
      <c r="F344" t="s">
        <v>722</v>
      </c>
      <c r="G344">
        <v>13641</v>
      </c>
      <c r="H344">
        <v>3</v>
      </c>
      <c r="I344">
        <v>81290</v>
      </c>
      <c r="J344">
        <v>114954</v>
      </c>
      <c r="K344" t="s">
        <v>30</v>
      </c>
      <c r="L344" t="s">
        <v>521</v>
      </c>
      <c r="M344" t="s">
        <v>522</v>
      </c>
      <c r="N344" t="s">
        <v>7238</v>
      </c>
      <c r="O344" t="s">
        <v>723</v>
      </c>
      <c r="P344" t="s">
        <v>7239</v>
      </c>
      <c r="Q344" t="s">
        <v>35</v>
      </c>
      <c r="R344" t="s">
        <v>1002</v>
      </c>
      <c r="S344" t="s">
        <v>35</v>
      </c>
      <c r="T344" t="str">
        <f t="shared" si="15"/>
        <v xml:space="preserve">‚Extensive experience with CommVault Simpana Backup Solution.LAMP stack installation, configuration and administration experience.‚Microsoft Windows Server 2008 or newer administration experience.Microsoft Active Directory 2008 or newer administration experience.Microsoft Exchange 2010 or newer administration experience.‚Microsoft SCCM 2007R2/SCOM 2007 or newer administration experience.‚Extensive knowledge of Windows Server operating systems and Active Directory.Experience with Cisco UCS and HP C 7000 enclosures.‚Experience with VMware vSphere 5.0 or later.‚Linux System administration experience is a plus.‚The ability to work independently and with other teams.Effective oral and written communication skills.Ability to identify, troubleshoot and resolve problems in a timely manner.‚Create innovative solutions and administer projects.  </v>
      </c>
      <c r="U344">
        <f t="shared" si="16"/>
        <v>0</v>
      </c>
      <c r="V344" s="3">
        <v>0</v>
      </c>
      <c r="W344" s="3">
        <f t="shared" si="17"/>
        <v>0</v>
      </c>
      <c r="X344" s="3">
        <v>0</v>
      </c>
      <c r="Y344" s="3">
        <v>0</v>
      </c>
      <c r="Z344" s="3">
        <v>0</v>
      </c>
      <c r="AA344" s="3">
        <v>0</v>
      </c>
      <c r="AB344" s="3">
        <v>0</v>
      </c>
      <c r="AD344" t="s">
        <v>58</v>
      </c>
      <c r="AE344" s="1">
        <v>42135</v>
      </c>
      <c r="AG344" s="1">
        <v>42212</v>
      </c>
      <c r="AH344" s="1">
        <v>42598</v>
      </c>
    </row>
    <row r="345" spans="1:34" x14ac:dyDescent="0.3">
      <c r="A345">
        <v>192756</v>
      </c>
      <c r="B345" t="s">
        <v>244</v>
      </c>
      <c r="C345" t="s">
        <v>40</v>
      </c>
      <c r="D345">
        <v>1</v>
      </c>
      <c r="E345" t="s">
        <v>1001</v>
      </c>
      <c r="F345" t="s">
        <v>722</v>
      </c>
      <c r="G345">
        <v>13641</v>
      </c>
      <c r="H345">
        <v>3</v>
      </c>
      <c r="I345">
        <v>81290</v>
      </c>
      <c r="J345">
        <v>114954</v>
      </c>
      <c r="K345" t="s">
        <v>30</v>
      </c>
      <c r="L345" t="s">
        <v>521</v>
      </c>
      <c r="M345" t="s">
        <v>522</v>
      </c>
      <c r="N345" t="s">
        <v>7238</v>
      </c>
      <c r="O345" t="s">
        <v>723</v>
      </c>
      <c r="P345" t="s">
        <v>7239</v>
      </c>
      <c r="Q345" t="s">
        <v>35</v>
      </c>
      <c r="R345" t="s">
        <v>1002</v>
      </c>
      <c r="S345" t="s">
        <v>35</v>
      </c>
      <c r="T345" t="str">
        <f t="shared" si="15"/>
        <v xml:space="preserve">‚Extensive experience with CommVault Simpana Backup Solution.LAMP stack installation, configuration and administration experience.‚Microsoft Windows Server 2008 or newer administration experience.Microsoft Active Directory 2008 or newer administration experience.Microsoft Exchange 2010 or newer administration experience.‚Microsoft SCCM 2007R2/SCOM 2007 or newer administration experience.‚Extensive knowledge of Windows Server operating systems and Active Directory.Experience with Cisco UCS and HP C 7000 enclosures.‚Experience with VMware vSphere 5.0 or later.‚Linux System administration experience is a plus.‚The ability to work independently and with other teams.Effective oral and written communication skills.Ability to identify, troubleshoot and resolve problems in a timely manner.‚Create innovative solutions and administer projects.  </v>
      </c>
      <c r="U345">
        <f t="shared" si="16"/>
        <v>0</v>
      </c>
      <c r="V345" s="3">
        <v>0</v>
      </c>
      <c r="W345" s="3">
        <f t="shared" si="17"/>
        <v>0</v>
      </c>
      <c r="X345" s="3">
        <v>0</v>
      </c>
      <c r="Y345" s="3">
        <v>0</v>
      </c>
      <c r="Z345" s="3">
        <v>0</v>
      </c>
      <c r="AA345" s="3">
        <v>0</v>
      </c>
      <c r="AB345" s="3">
        <v>0</v>
      </c>
      <c r="AD345" t="s">
        <v>58</v>
      </c>
      <c r="AE345" s="1">
        <v>42135</v>
      </c>
      <c r="AG345" s="1">
        <v>42212</v>
      </c>
      <c r="AH345" s="1">
        <v>42598</v>
      </c>
    </row>
    <row r="346" spans="1:34" x14ac:dyDescent="0.3">
      <c r="A346">
        <v>192759</v>
      </c>
      <c r="B346" t="s">
        <v>244</v>
      </c>
      <c r="C346" t="s">
        <v>26</v>
      </c>
      <c r="D346">
        <v>1</v>
      </c>
      <c r="E346" t="s">
        <v>520</v>
      </c>
      <c r="F346" t="s">
        <v>191</v>
      </c>
      <c r="G346">
        <v>13632</v>
      </c>
      <c r="H346">
        <v>3</v>
      </c>
      <c r="I346">
        <v>81290</v>
      </c>
      <c r="J346">
        <v>105464</v>
      </c>
      <c r="K346" t="s">
        <v>30</v>
      </c>
      <c r="L346" t="s">
        <v>521</v>
      </c>
      <c r="M346" t="s">
        <v>522</v>
      </c>
      <c r="N346" t="s">
        <v>7240</v>
      </c>
      <c r="O346" t="s">
        <v>7083</v>
      </c>
      <c r="P346" t="s">
        <v>1003</v>
      </c>
      <c r="Q346" t="s">
        <v>35</v>
      </c>
      <c r="R346" t="s">
        <v>1004</v>
      </c>
      <c r="S346" t="s">
        <v>35</v>
      </c>
      <c r="T346" t="str">
        <f t="shared" si="15"/>
        <v xml:space="preserve">(1) Microsoft Certified Professional. (2) Technically proficient in more than one language and platform.Expertise and knowledge of building large-scale information systems. (3) Experience in Javascript frameworks like Backbone, AngularJS. (4) Experience in Responsive design frameworks like Bootstrap. (5) Experience in GIS tools and map integration - ESRI ArcGIS, Google, Bing, Pictometry, OpenGeo etc. (6) Experience in Wireless/Mobile/Disconnected architecture/applications. (7) Experience in online payment implementation. (8) Application design expertise with large permit management systems. (9) Exposure to Open Source technology stacks - LAMP, Ruby on Rails etc. (10) Working knowledge in Business Intelligence and Decision Support Systems. (11) Prior experience in federal/state/local government projects.  </v>
      </c>
      <c r="U346">
        <f t="shared" si="16"/>
        <v>1</v>
      </c>
      <c r="V346" s="3">
        <v>0</v>
      </c>
      <c r="W346" s="3">
        <f t="shared" si="17"/>
        <v>1</v>
      </c>
      <c r="X346" s="3">
        <v>0</v>
      </c>
      <c r="Y346" s="3">
        <v>0</v>
      </c>
      <c r="Z346" s="3">
        <v>0</v>
      </c>
      <c r="AA346" s="3">
        <v>0</v>
      </c>
      <c r="AB346" s="3">
        <v>0</v>
      </c>
      <c r="AD346" t="s">
        <v>58</v>
      </c>
      <c r="AE346" s="1">
        <v>42135</v>
      </c>
      <c r="AG346" s="1">
        <v>42256</v>
      </c>
      <c r="AH346" s="1">
        <v>42598</v>
      </c>
    </row>
    <row r="347" spans="1:34" x14ac:dyDescent="0.3">
      <c r="A347">
        <v>192759</v>
      </c>
      <c r="B347" t="s">
        <v>244</v>
      </c>
      <c r="C347" t="s">
        <v>40</v>
      </c>
      <c r="D347">
        <v>1</v>
      </c>
      <c r="E347" t="s">
        <v>520</v>
      </c>
      <c r="F347" t="s">
        <v>191</v>
      </c>
      <c r="G347">
        <v>13632</v>
      </c>
      <c r="H347">
        <v>3</v>
      </c>
      <c r="I347">
        <v>81290</v>
      </c>
      <c r="J347">
        <v>105464</v>
      </c>
      <c r="K347" t="s">
        <v>30</v>
      </c>
      <c r="L347" t="s">
        <v>521</v>
      </c>
      <c r="M347" t="s">
        <v>522</v>
      </c>
      <c r="N347" t="s">
        <v>7240</v>
      </c>
      <c r="O347" t="s">
        <v>7083</v>
      </c>
      <c r="P347" t="s">
        <v>1003</v>
      </c>
      <c r="Q347" t="s">
        <v>35</v>
      </c>
      <c r="R347" t="s">
        <v>1004</v>
      </c>
      <c r="S347" t="s">
        <v>35</v>
      </c>
      <c r="T347" t="str">
        <f t="shared" si="15"/>
        <v xml:space="preserve">(1) Microsoft Certified Professional. (2) Technically proficient in more than one language and platform.Expertise and knowledge of building large-scale information systems. (3) Experience in Javascript frameworks like Backbone, AngularJS. (4) Experience in Responsive design frameworks like Bootstrap. (5) Experience in GIS tools and map integration - ESRI ArcGIS, Google, Bing, Pictometry, OpenGeo etc. (6) Experience in Wireless/Mobile/Disconnected architecture/applications. (7) Experience in online payment implementation. (8) Application design expertise with large permit management systems. (9) Exposure to Open Source technology stacks - LAMP, Ruby on Rails etc. (10) Working knowledge in Business Intelligence and Decision Support Systems. (11) Prior experience in federal/state/local government projects.  </v>
      </c>
      <c r="U347">
        <f t="shared" si="16"/>
        <v>1</v>
      </c>
      <c r="V347" s="3">
        <v>0</v>
      </c>
      <c r="W347" s="3">
        <f t="shared" si="17"/>
        <v>1</v>
      </c>
      <c r="X347" s="3">
        <v>0</v>
      </c>
      <c r="Y347" s="3">
        <v>0</v>
      </c>
      <c r="Z347" s="3">
        <v>0</v>
      </c>
      <c r="AA347" s="3">
        <v>0</v>
      </c>
      <c r="AB347" s="3">
        <v>0</v>
      </c>
      <c r="AD347" t="s">
        <v>58</v>
      </c>
      <c r="AE347" s="1">
        <v>42135</v>
      </c>
      <c r="AG347" s="1">
        <v>42256</v>
      </c>
      <c r="AH347" s="1">
        <v>42598</v>
      </c>
    </row>
    <row r="348" spans="1:34" x14ac:dyDescent="0.3">
      <c r="A348">
        <v>195938</v>
      </c>
      <c r="B348" t="s">
        <v>89</v>
      </c>
      <c r="C348" t="s">
        <v>26</v>
      </c>
      <c r="D348">
        <v>1</v>
      </c>
      <c r="E348" t="s">
        <v>1005</v>
      </c>
      <c r="F348" t="s">
        <v>1006</v>
      </c>
      <c r="G348">
        <v>20315</v>
      </c>
      <c r="H348">
        <v>2</v>
      </c>
      <c r="I348">
        <v>71030</v>
      </c>
      <c r="J348">
        <v>98681</v>
      </c>
      <c r="K348" t="s">
        <v>30</v>
      </c>
      <c r="L348" t="s">
        <v>1007</v>
      </c>
      <c r="M348" t="s">
        <v>1008</v>
      </c>
      <c r="N348" t="s">
        <v>7241</v>
      </c>
      <c r="O348" t="s">
        <v>7242</v>
      </c>
      <c r="P348" t="s">
        <v>1009</v>
      </c>
      <c r="Q348" t="s">
        <v>35</v>
      </c>
      <c r="R348" t="s">
        <v>99</v>
      </c>
      <c r="S348" t="s">
        <v>35</v>
      </c>
      <c r="T348" t="str">
        <f t="shared" si="15"/>
        <v xml:space="preserve">1.	Eight plus years of experience in electrical engineering projects design. 2.	Expertise in electrical engineering design typical for residential and commercial properties and community centers; new work and renovations.  This includes, but not limited to design, trouble-shooting, repair, inspection, operation and maintenance of electrical systems and devices for power, lighting, fire alarm system and devices, motors and motor controls, intercom, CCTV and devices, voice and data, and lightning protection. 3.	Experience in development of construction documents. 4.	Strong Micro Station/AutoCAD skills. 5.	Knowledge of current NYC BC, NEC, FDNY, NFPA and other related Codes and Standards, and CSI Standard. 6.	Experience presenting solutions to project teams and clients. 7.	Strong written and verbal communication skills; interpersonal skills. 8.	Strong leadership and organizational skills. 9.	NICET and LEED AP certifications preferred.  </v>
      </c>
      <c r="U348">
        <f t="shared" si="16"/>
        <v>0</v>
      </c>
      <c r="V348" s="3">
        <v>0</v>
      </c>
      <c r="W348" s="3">
        <f t="shared" si="17"/>
        <v>0</v>
      </c>
      <c r="X348" s="3">
        <v>0</v>
      </c>
      <c r="Y348" s="3">
        <v>0</v>
      </c>
      <c r="Z348" s="3">
        <v>0</v>
      </c>
      <c r="AA348" s="3">
        <v>0</v>
      </c>
      <c r="AB348" s="3">
        <v>0</v>
      </c>
      <c r="AD348" t="s">
        <v>100</v>
      </c>
      <c r="AE348" s="1">
        <v>42479</v>
      </c>
      <c r="AG348" s="1">
        <v>42479</v>
      </c>
      <c r="AH348" s="1">
        <v>42598</v>
      </c>
    </row>
    <row r="349" spans="1:34" x14ac:dyDescent="0.3">
      <c r="A349">
        <v>195938</v>
      </c>
      <c r="B349" t="s">
        <v>89</v>
      </c>
      <c r="C349" t="s">
        <v>40</v>
      </c>
      <c r="D349">
        <v>1</v>
      </c>
      <c r="E349" t="s">
        <v>1005</v>
      </c>
      <c r="F349" t="s">
        <v>1006</v>
      </c>
      <c r="G349">
        <v>20315</v>
      </c>
      <c r="H349">
        <v>2</v>
      </c>
      <c r="I349">
        <v>71030</v>
      </c>
      <c r="J349">
        <v>98681</v>
      </c>
      <c r="K349" t="s">
        <v>30</v>
      </c>
      <c r="L349" t="s">
        <v>1007</v>
      </c>
      <c r="M349" t="s">
        <v>1008</v>
      </c>
      <c r="N349" t="s">
        <v>7241</v>
      </c>
      <c r="O349" t="s">
        <v>7242</v>
      </c>
      <c r="P349" t="s">
        <v>1009</v>
      </c>
      <c r="Q349" t="s">
        <v>35</v>
      </c>
      <c r="R349" t="s">
        <v>99</v>
      </c>
      <c r="S349" t="s">
        <v>35</v>
      </c>
      <c r="T349" t="str">
        <f t="shared" si="15"/>
        <v xml:space="preserve">1.	Eight plus years of experience in electrical engineering projects design. 2.	Expertise in electrical engineering design typical for residential and commercial properties and community centers; new work and renovations.  This includes, but not limited to design, trouble-shooting, repair, inspection, operation and maintenance of electrical systems and devices for power, lighting, fire alarm system and devices, motors and motor controls, intercom, CCTV and devices, voice and data, and lightning protection. 3.	Experience in development of construction documents. 4.	Strong Micro Station/AutoCAD skills. 5.	Knowledge of current NYC BC, NEC, FDNY, NFPA and other related Codes and Standards, and CSI Standard. 6.	Experience presenting solutions to project teams and clients. 7.	Strong written and verbal communication skills; interpersonal skills. 8.	Strong leadership and organizational skills. 9.	NICET and LEED AP certifications preferred.  </v>
      </c>
      <c r="U349">
        <f t="shared" si="16"/>
        <v>0</v>
      </c>
      <c r="V349" s="3">
        <v>0</v>
      </c>
      <c r="W349" s="3">
        <f t="shared" si="17"/>
        <v>0</v>
      </c>
      <c r="X349" s="3">
        <v>0</v>
      </c>
      <c r="Y349" s="3">
        <v>0</v>
      </c>
      <c r="Z349" s="3">
        <v>0</v>
      </c>
      <c r="AA349" s="3">
        <v>0</v>
      </c>
      <c r="AB349" s="3">
        <v>0</v>
      </c>
      <c r="AD349" t="s">
        <v>100</v>
      </c>
      <c r="AE349" s="1">
        <v>42479</v>
      </c>
      <c r="AG349" s="1">
        <v>42479</v>
      </c>
      <c r="AH349" s="1">
        <v>42598</v>
      </c>
    </row>
    <row r="350" spans="1:34" x14ac:dyDescent="0.3">
      <c r="A350">
        <v>196077</v>
      </c>
      <c r="B350" t="s">
        <v>184</v>
      </c>
      <c r="C350" t="s">
        <v>40</v>
      </c>
      <c r="D350">
        <v>11</v>
      </c>
      <c r="E350" t="s">
        <v>1010</v>
      </c>
      <c r="F350" t="s">
        <v>1011</v>
      </c>
      <c r="G350">
        <v>51611</v>
      </c>
      <c r="H350">
        <v>1</v>
      </c>
      <c r="I350">
        <v>58584</v>
      </c>
      <c r="J350">
        <v>80444</v>
      </c>
      <c r="K350" t="s">
        <v>30</v>
      </c>
      <c r="L350" t="s">
        <v>637</v>
      </c>
      <c r="M350" t="s">
        <v>638</v>
      </c>
      <c r="N350" t="s">
        <v>7243</v>
      </c>
      <c r="O350" t="s">
        <v>7244</v>
      </c>
      <c r="P350" t="s">
        <v>1012</v>
      </c>
      <c r="Q350" t="s">
        <v>7182</v>
      </c>
      <c r="R350" t="s">
        <v>1013</v>
      </c>
      <c r="S350" t="s">
        <v>35</v>
      </c>
      <c r="T350" t="str">
        <f t="shared" si="15"/>
        <v>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350">
        <f t="shared" si="16"/>
        <v>0</v>
      </c>
      <c r="V350" s="3">
        <v>0</v>
      </c>
      <c r="W350" s="3">
        <f t="shared" si="17"/>
        <v>0</v>
      </c>
      <c r="X350" s="3">
        <v>0</v>
      </c>
      <c r="Y350" s="3">
        <v>0</v>
      </c>
      <c r="Z350" s="3">
        <v>0</v>
      </c>
      <c r="AA350" s="3">
        <v>0</v>
      </c>
      <c r="AB350" s="3">
        <v>0</v>
      </c>
      <c r="AD350" t="s">
        <v>38</v>
      </c>
      <c r="AE350" s="1">
        <v>42165</v>
      </c>
      <c r="AG350" s="1">
        <v>42181</v>
      </c>
      <c r="AH350" s="1">
        <v>42598</v>
      </c>
    </row>
    <row r="351" spans="1:34" x14ac:dyDescent="0.3">
      <c r="A351">
        <v>196077</v>
      </c>
      <c r="B351" t="s">
        <v>184</v>
      </c>
      <c r="C351" t="s">
        <v>26</v>
      </c>
      <c r="D351">
        <v>11</v>
      </c>
      <c r="E351" t="s">
        <v>1010</v>
      </c>
      <c r="F351" t="s">
        <v>1011</v>
      </c>
      <c r="G351">
        <v>51611</v>
      </c>
      <c r="H351">
        <v>1</v>
      </c>
      <c r="I351">
        <v>58584</v>
      </c>
      <c r="J351">
        <v>80444</v>
      </c>
      <c r="K351" t="s">
        <v>30</v>
      </c>
      <c r="L351" t="s">
        <v>637</v>
      </c>
      <c r="M351" t="s">
        <v>638</v>
      </c>
      <c r="N351" t="s">
        <v>7243</v>
      </c>
      <c r="O351" t="s">
        <v>7244</v>
      </c>
      <c r="P351" t="s">
        <v>1012</v>
      </c>
      <c r="Q351" t="s">
        <v>7182</v>
      </c>
      <c r="R351" t="s">
        <v>1013</v>
      </c>
      <c r="S351" t="s">
        <v>35</v>
      </c>
      <c r="T351" t="str">
        <f t="shared" si="15"/>
        <v>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351">
        <f t="shared" si="16"/>
        <v>0</v>
      </c>
      <c r="V351" s="3">
        <v>0</v>
      </c>
      <c r="W351" s="3">
        <f t="shared" si="17"/>
        <v>0</v>
      </c>
      <c r="X351" s="3">
        <v>0</v>
      </c>
      <c r="Y351" s="3">
        <v>0</v>
      </c>
      <c r="Z351" s="3">
        <v>0</v>
      </c>
      <c r="AA351" s="3">
        <v>0</v>
      </c>
      <c r="AB351" s="3">
        <v>0</v>
      </c>
      <c r="AD351" t="s">
        <v>38</v>
      </c>
      <c r="AE351" s="1">
        <v>42165</v>
      </c>
      <c r="AG351" s="1">
        <v>42181</v>
      </c>
      <c r="AH351" s="1">
        <v>42598</v>
      </c>
    </row>
    <row r="352" spans="1:34" x14ac:dyDescent="0.3">
      <c r="A352">
        <v>192766</v>
      </c>
      <c r="B352" t="s">
        <v>59</v>
      </c>
      <c r="C352" t="s">
        <v>26</v>
      </c>
      <c r="D352">
        <v>1</v>
      </c>
      <c r="E352" t="s">
        <v>1014</v>
      </c>
      <c r="F352" t="s">
        <v>1015</v>
      </c>
      <c r="G352">
        <v>20415</v>
      </c>
      <c r="H352">
        <v>1</v>
      </c>
      <c r="I352">
        <v>59743</v>
      </c>
      <c r="J352">
        <v>86523</v>
      </c>
      <c r="K352" t="s">
        <v>30</v>
      </c>
      <c r="L352" t="s">
        <v>62</v>
      </c>
      <c r="M352" t="s">
        <v>63</v>
      </c>
      <c r="N352" t="s">
        <v>1016</v>
      </c>
      <c r="O352" t="s">
        <v>7245</v>
      </c>
      <c r="P352" t="s">
        <v>1017</v>
      </c>
      <c r="Q352" t="s">
        <v>1018</v>
      </c>
      <c r="R352" t="s">
        <v>1019</v>
      </c>
      <c r="S352" t="s">
        <v>1020</v>
      </c>
      <c r="T352" t="str">
        <f t="shared" si="15"/>
        <v>Experience in AutoCad necessary.  Possession of a NYS Driver's License which must be maintained during the length of employment. Appointments are subject to Office of Management and Budget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52">
        <f t="shared" si="16"/>
        <v>0</v>
      </c>
      <c r="V352" s="3">
        <v>0</v>
      </c>
      <c r="W352" s="3">
        <f t="shared" si="17"/>
        <v>0</v>
      </c>
      <c r="X352" s="3">
        <v>0</v>
      </c>
      <c r="Y352" s="3">
        <v>0</v>
      </c>
      <c r="Z352" s="3">
        <v>0</v>
      </c>
      <c r="AA352" s="3">
        <v>0</v>
      </c>
      <c r="AB352" s="3">
        <v>0</v>
      </c>
      <c r="AD352" t="s">
        <v>58</v>
      </c>
      <c r="AE352" s="1">
        <v>42138</v>
      </c>
      <c r="AG352" s="1">
        <v>42139</v>
      </c>
      <c r="AH352" s="1">
        <v>42598</v>
      </c>
    </row>
    <row r="353" spans="1:34" x14ac:dyDescent="0.3">
      <c r="A353">
        <v>192766</v>
      </c>
      <c r="B353" t="s">
        <v>59</v>
      </c>
      <c r="C353" t="s">
        <v>40</v>
      </c>
      <c r="D353">
        <v>1</v>
      </c>
      <c r="E353" t="s">
        <v>1014</v>
      </c>
      <c r="F353" t="s">
        <v>1015</v>
      </c>
      <c r="G353">
        <v>20415</v>
      </c>
      <c r="H353">
        <v>1</v>
      </c>
      <c r="I353">
        <v>59743</v>
      </c>
      <c r="J353">
        <v>86523</v>
      </c>
      <c r="K353" t="s">
        <v>30</v>
      </c>
      <c r="L353" t="s">
        <v>62</v>
      </c>
      <c r="M353" t="s">
        <v>63</v>
      </c>
      <c r="N353" t="s">
        <v>1016</v>
      </c>
      <c r="O353" t="s">
        <v>7245</v>
      </c>
      <c r="P353" t="s">
        <v>1017</v>
      </c>
      <c r="Q353" t="s">
        <v>1018</v>
      </c>
      <c r="R353" t="s">
        <v>1019</v>
      </c>
      <c r="S353" t="s">
        <v>1020</v>
      </c>
      <c r="T353" t="str">
        <f t="shared" si="15"/>
        <v>Experience in AutoCad necessary.  Possession of a NYS Driver's License which must be maintained during the length of employment. Appointments are subject to Office of Management and Budget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53">
        <f t="shared" si="16"/>
        <v>0</v>
      </c>
      <c r="V353" s="3">
        <v>0</v>
      </c>
      <c r="W353" s="3">
        <f t="shared" si="17"/>
        <v>0</v>
      </c>
      <c r="X353" s="3">
        <v>0</v>
      </c>
      <c r="Y353" s="3">
        <v>0</v>
      </c>
      <c r="Z353" s="3">
        <v>0</v>
      </c>
      <c r="AA353" s="3">
        <v>0</v>
      </c>
      <c r="AB353" s="3">
        <v>0</v>
      </c>
      <c r="AD353" t="s">
        <v>58</v>
      </c>
      <c r="AE353" s="1">
        <v>42138</v>
      </c>
      <c r="AG353" s="1">
        <v>42139</v>
      </c>
      <c r="AH353" s="1">
        <v>42598</v>
      </c>
    </row>
    <row r="354" spans="1:34" x14ac:dyDescent="0.3">
      <c r="A354">
        <v>192961</v>
      </c>
      <c r="B354" t="s">
        <v>39</v>
      </c>
      <c r="C354" t="s">
        <v>40</v>
      </c>
      <c r="D354">
        <v>3</v>
      </c>
      <c r="E354" t="s">
        <v>1021</v>
      </c>
      <c r="F354" t="s">
        <v>110</v>
      </c>
      <c r="G354">
        <v>10251</v>
      </c>
      <c r="H354">
        <v>4</v>
      </c>
      <c r="I354">
        <v>35284</v>
      </c>
      <c r="J354">
        <v>55390</v>
      </c>
      <c r="K354" t="s">
        <v>30</v>
      </c>
      <c r="L354" t="s">
        <v>43</v>
      </c>
      <c r="M354" t="s">
        <v>124</v>
      </c>
      <c r="N354" t="s">
        <v>1022</v>
      </c>
      <c r="O354" t="s">
        <v>113</v>
      </c>
      <c r="P354" t="s">
        <v>126</v>
      </c>
      <c r="Q354" t="s">
        <v>35</v>
      </c>
      <c r="R354" t="s">
        <v>1023</v>
      </c>
      <c r="S354" t="s">
        <v>35</v>
      </c>
      <c r="T354" t="str">
        <f t="shared" si="15"/>
        <v xml:space="preserve">Experience with computerized systems; Knowledge of detailed record keeping systems; ability to work under pressure; excellent oral, written, administrative and interpersonal skills.  </v>
      </c>
      <c r="U354">
        <f t="shared" si="16"/>
        <v>0</v>
      </c>
      <c r="V354" s="3">
        <v>0</v>
      </c>
      <c r="W354" s="3">
        <f t="shared" si="17"/>
        <v>0</v>
      </c>
      <c r="X354" s="3">
        <v>0</v>
      </c>
      <c r="Y354" s="3">
        <v>0</v>
      </c>
      <c r="Z354" s="3">
        <v>0</v>
      </c>
      <c r="AA354" s="3">
        <v>0</v>
      </c>
      <c r="AB354" s="3">
        <v>0</v>
      </c>
      <c r="AD354" t="s">
        <v>38</v>
      </c>
      <c r="AE354" s="1">
        <v>42132</v>
      </c>
      <c r="AG354" s="1">
        <v>42132</v>
      </c>
      <c r="AH354" s="1">
        <v>42598</v>
      </c>
    </row>
    <row r="355" spans="1:34" x14ac:dyDescent="0.3">
      <c r="A355">
        <v>196559</v>
      </c>
      <c r="B355" t="s">
        <v>49</v>
      </c>
      <c r="C355" t="s">
        <v>40</v>
      </c>
      <c r="D355">
        <v>1</v>
      </c>
      <c r="E355" t="s">
        <v>1024</v>
      </c>
      <c r="F355" t="s">
        <v>191</v>
      </c>
      <c r="G355">
        <v>13632</v>
      </c>
      <c r="H355">
        <v>1</v>
      </c>
      <c r="I355">
        <v>72260</v>
      </c>
      <c r="J355">
        <v>83099</v>
      </c>
      <c r="K355" t="s">
        <v>30</v>
      </c>
      <c r="L355" t="s">
        <v>546</v>
      </c>
      <c r="M355" t="s">
        <v>1025</v>
      </c>
      <c r="N355" t="s">
        <v>7246</v>
      </c>
      <c r="O355" t="s">
        <v>7083</v>
      </c>
      <c r="P355" t="s">
        <v>7247</v>
      </c>
      <c r="Q355" t="s">
        <v>655</v>
      </c>
      <c r="R355" t="s">
        <v>1026</v>
      </c>
      <c r="S355" t="s">
        <v>549</v>
      </c>
      <c r="T355" t="str">
        <f t="shared" si="15"/>
        <v>‚ Strong technical foundation with the ability to understand various users‚„ requirements and translate those needs into system requirements or design documents. Excellent verbal and written communication skills (writing sample may be requested). Demonstrated experience with production of relevant artifacts with a preference given to experience with producing documentation for accounting or reconciliation systems(e.g. business process documents, activity diagrams and requirements documentation) with exceptional detail orientation (samples may be requested). Experience with payment processing, NYC Government, risk management, and/or audit compliance programs a strong plus. Operational and IT (middle and back office) banking industry experience is a plus. Knowledge of public or private sector accounting or reconciliation business processes. Experience with web services and client-facing web applications a strong plus Proficiency in Microsoft tools including advanced knowledge in Excel, Visio and MS-Project (sample output may be requested). Experience balancing many tasks and prioritizing them in a fast-paced environment Demonstrated critical thinking ability, analytical and problem solving skills, and willingness to learn. In compliance with Federal law, all persons hired will be required to verify identity and eligibility to work in the United States and to complete the required employment eligibility verification document form upon hire.</v>
      </c>
      <c r="U355">
        <f t="shared" si="16"/>
        <v>0</v>
      </c>
      <c r="V355" s="3">
        <v>1</v>
      </c>
      <c r="W355" s="3">
        <f t="shared" si="17"/>
        <v>0</v>
      </c>
      <c r="X355" s="3">
        <v>0</v>
      </c>
      <c r="Y355" s="3">
        <v>0</v>
      </c>
      <c r="Z355" s="3">
        <v>0</v>
      </c>
      <c r="AA355" s="3">
        <v>0</v>
      </c>
      <c r="AB355" s="3">
        <v>0</v>
      </c>
      <c r="AD355" t="s">
        <v>58</v>
      </c>
      <c r="AE355" s="1">
        <v>42380</v>
      </c>
      <c r="AG355" s="1">
        <v>42380</v>
      </c>
      <c r="AH355" s="1">
        <v>42598</v>
      </c>
    </row>
    <row r="356" spans="1:34" x14ac:dyDescent="0.3">
      <c r="A356">
        <v>192961</v>
      </c>
      <c r="B356" t="s">
        <v>39</v>
      </c>
      <c r="C356" t="s">
        <v>26</v>
      </c>
      <c r="D356">
        <v>3</v>
      </c>
      <c r="E356" t="s">
        <v>1021</v>
      </c>
      <c r="F356" t="s">
        <v>110</v>
      </c>
      <c r="G356">
        <v>10251</v>
      </c>
      <c r="H356">
        <v>4</v>
      </c>
      <c r="I356">
        <v>35284</v>
      </c>
      <c r="J356">
        <v>55390</v>
      </c>
      <c r="K356" t="s">
        <v>30</v>
      </c>
      <c r="L356" t="s">
        <v>43</v>
      </c>
      <c r="M356" t="s">
        <v>124</v>
      </c>
      <c r="N356" t="s">
        <v>1022</v>
      </c>
      <c r="O356" t="s">
        <v>113</v>
      </c>
      <c r="P356" t="s">
        <v>126</v>
      </c>
      <c r="Q356" t="s">
        <v>35</v>
      </c>
      <c r="R356" t="s">
        <v>1023</v>
      </c>
      <c r="S356" t="s">
        <v>35</v>
      </c>
      <c r="T356" t="str">
        <f t="shared" si="15"/>
        <v xml:space="preserve">Experience with computerized systems; Knowledge of detailed record keeping systems; ability to work under pressure; excellent oral, written, administrative and interpersonal skills.  </v>
      </c>
      <c r="U356">
        <f t="shared" si="16"/>
        <v>0</v>
      </c>
      <c r="V356" s="3">
        <v>0</v>
      </c>
      <c r="W356" s="3">
        <f t="shared" si="17"/>
        <v>0</v>
      </c>
      <c r="X356" s="3">
        <v>0</v>
      </c>
      <c r="Y356" s="3">
        <v>0</v>
      </c>
      <c r="Z356" s="3">
        <v>0</v>
      </c>
      <c r="AA356" s="3">
        <v>0</v>
      </c>
      <c r="AB356" s="3">
        <v>0</v>
      </c>
      <c r="AD356" t="s">
        <v>38</v>
      </c>
      <c r="AE356" s="1">
        <v>42132</v>
      </c>
      <c r="AG356" s="1">
        <v>42132</v>
      </c>
      <c r="AH356" s="1">
        <v>42598</v>
      </c>
    </row>
    <row r="357" spans="1:34" x14ac:dyDescent="0.3">
      <c r="A357">
        <v>196345</v>
      </c>
      <c r="B357" t="s">
        <v>59</v>
      </c>
      <c r="C357" t="s">
        <v>26</v>
      </c>
      <c r="D357">
        <v>1</v>
      </c>
      <c r="E357" t="s">
        <v>1027</v>
      </c>
      <c r="F357" t="s">
        <v>691</v>
      </c>
      <c r="G357">
        <v>10033</v>
      </c>
      <c r="H357" t="s">
        <v>52</v>
      </c>
      <c r="I357">
        <v>51757</v>
      </c>
      <c r="J357">
        <v>80000</v>
      </c>
      <c r="K357" t="s">
        <v>30</v>
      </c>
      <c r="L357" t="s">
        <v>224</v>
      </c>
      <c r="M357" t="s">
        <v>1028</v>
      </c>
      <c r="N357" t="s">
        <v>7248</v>
      </c>
      <c r="O357" t="s">
        <v>693</v>
      </c>
      <c r="P357" t="s">
        <v>1029</v>
      </c>
      <c r="Q357" t="s">
        <v>1030</v>
      </c>
      <c r="R357" t="s">
        <v>1031</v>
      </c>
      <c r="S357" t="s">
        <v>35</v>
      </c>
      <c r="T357" t="str">
        <f t="shared" si="15"/>
        <v>5 years of satisfactory full-time professional experience related to the duties described above preferred.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57">
        <f t="shared" si="16"/>
        <v>0</v>
      </c>
      <c r="V357" s="3">
        <v>0</v>
      </c>
      <c r="W357" s="3">
        <f t="shared" si="17"/>
        <v>0</v>
      </c>
      <c r="X357" s="3">
        <v>0</v>
      </c>
      <c r="Y357" s="3">
        <v>0</v>
      </c>
      <c r="Z357" s="3">
        <v>0</v>
      </c>
      <c r="AA357" s="3">
        <v>0</v>
      </c>
      <c r="AB357" s="3">
        <v>0</v>
      </c>
      <c r="AD357" t="s">
        <v>38</v>
      </c>
      <c r="AE357" s="1">
        <v>42164</v>
      </c>
      <c r="AG357" s="1">
        <v>42164</v>
      </c>
      <c r="AH357" s="1">
        <v>42598</v>
      </c>
    </row>
    <row r="358" spans="1:34" x14ac:dyDescent="0.3">
      <c r="A358">
        <v>196345</v>
      </c>
      <c r="B358" t="s">
        <v>59</v>
      </c>
      <c r="C358" t="s">
        <v>40</v>
      </c>
      <c r="D358">
        <v>1</v>
      </c>
      <c r="E358" t="s">
        <v>1027</v>
      </c>
      <c r="F358" t="s">
        <v>691</v>
      </c>
      <c r="G358">
        <v>10033</v>
      </c>
      <c r="H358" t="s">
        <v>52</v>
      </c>
      <c r="I358">
        <v>51757</v>
      </c>
      <c r="J358">
        <v>80000</v>
      </c>
      <c r="K358" t="s">
        <v>30</v>
      </c>
      <c r="L358" t="s">
        <v>224</v>
      </c>
      <c r="M358" t="s">
        <v>1028</v>
      </c>
      <c r="N358" t="s">
        <v>7248</v>
      </c>
      <c r="O358" t="s">
        <v>693</v>
      </c>
      <c r="P358" t="s">
        <v>1029</v>
      </c>
      <c r="Q358" t="s">
        <v>1030</v>
      </c>
      <c r="R358" t="s">
        <v>1031</v>
      </c>
      <c r="S358" t="s">
        <v>35</v>
      </c>
      <c r="T358" t="str">
        <f t="shared" si="15"/>
        <v>5 years of satisfactory full-time professional experience related to the duties described above preferred.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58">
        <f t="shared" si="16"/>
        <v>0</v>
      </c>
      <c r="V358" s="3">
        <v>0</v>
      </c>
      <c r="W358" s="3">
        <f t="shared" si="17"/>
        <v>0</v>
      </c>
      <c r="X358" s="3">
        <v>0</v>
      </c>
      <c r="Y358" s="3">
        <v>0</v>
      </c>
      <c r="Z358" s="3">
        <v>0</v>
      </c>
      <c r="AA358" s="3">
        <v>0</v>
      </c>
      <c r="AB358" s="3">
        <v>0</v>
      </c>
      <c r="AD358" t="s">
        <v>38</v>
      </c>
      <c r="AE358" s="1">
        <v>42164</v>
      </c>
      <c r="AG358" s="1">
        <v>42164</v>
      </c>
      <c r="AH358" s="1">
        <v>42598</v>
      </c>
    </row>
    <row r="359" spans="1:34" x14ac:dyDescent="0.3">
      <c r="A359">
        <v>196533</v>
      </c>
      <c r="B359" t="s">
        <v>39</v>
      </c>
      <c r="C359" t="s">
        <v>26</v>
      </c>
      <c r="D359">
        <v>1</v>
      </c>
      <c r="E359" t="s">
        <v>1032</v>
      </c>
      <c r="F359" t="s">
        <v>42</v>
      </c>
      <c r="G359">
        <v>21744</v>
      </c>
      <c r="H359">
        <v>2</v>
      </c>
      <c r="I359">
        <v>66575</v>
      </c>
      <c r="J359">
        <v>83555</v>
      </c>
      <c r="K359" t="s">
        <v>30</v>
      </c>
      <c r="L359" t="s">
        <v>78</v>
      </c>
      <c r="M359" t="s">
        <v>1033</v>
      </c>
      <c r="N359" t="s">
        <v>6679</v>
      </c>
      <c r="O359" t="s">
        <v>46</v>
      </c>
      <c r="P359" t="s">
        <v>1034</v>
      </c>
      <c r="Q359" t="s">
        <v>35</v>
      </c>
      <c r="R359" t="s">
        <v>1035</v>
      </c>
      <c r="S359" t="s">
        <v>35</v>
      </c>
      <c r="T359" t="str">
        <f t="shared" si="15"/>
        <v xml:space="preserve">Must have knowledge of HIV/AIDS, HIV Care and Prevention activities with those who are at higher risk for contracting HIV and with HIV positive individuals. Experience and the ability to conduct evaluation activities including, data entry, data analysis and data reporting. Knowledge of training/TA evaluation methods. Excellent written, oral, and interpersonal skills; ability to handle multiple and diverse assignments and priorities; experience working with professional staff at CBOs and HDs. Poses an understanding of Adult Learning Principles and how to utilize them in presentations, training and technical assistance that is evidence based.  Proficient in Microsoft Word, Excel, and PowerPoint; ability to design materials, handouts, questionnaires, and diplomatic ability to navigate within Health Departments and Community Based Organizations with different needs.  </v>
      </c>
      <c r="U359">
        <f t="shared" si="16"/>
        <v>1</v>
      </c>
      <c r="V359" s="3">
        <v>1</v>
      </c>
      <c r="W359" s="3">
        <f t="shared" si="17"/>
        <v>1</v>
      </c>
      <c r="X359" s="3">
        <v>0</v>
      </c>
      <c r="Y359" s="3">
        <v>0</v>
      </c>
      <c r="Z359" s="3">
        <v>0</v>
      </c>
      <c r="AA359" s="3">
        <v>0</v>
      </c>
      <c r="AB359" s="3">
        <v>0</v>
      </c>
      <c r="AD359" t="s">
        <v>38</v>
      </c>
      <c r="AE359" s="1">
        <v>42164</v>
      </c>
      <c r="AG359" s="1">
        <v>42164</v>
      </c>
      <c r="AH359" s="1">
        <v>42598</v>
      </c>
    </row>
    <row r="360" spans="1:34" x14ac:dyDescent="0.3">
      <c r="A360">
        <v>196533</v>
      </c>
      <c r="B360" t="s">
        <v>39</v>
      </c>
      <c r="C360" t="s">
        <v>40</v>
      </c>
      <c r="D360">
        <v>1</v>
      </c>
      <c r="E360" t="s">
        <v>1032</v>
      </c>
      <c r="F360" t="s">
        <v>42</v>
      </c>
      <c r="G360">
        <v>21744</v>
      </c>
      <c r="H360">
        <v>2</v>
      </c>
      <c r="I360">
        <v>66575</v>
      </c>
      <c r="J360">
        <v>83555</v>
      </c>
      <c r="K360" t="s">
        <v>30</v>
      </c>
      <c r="L360" t="s">
        <v>78</v>
      </c>
      <c r="M360" t="s">
        <v>1033</v>
      </c>
      <c r="N360" t="s">
        <v>6679</v>
      </c>
      <c r="O360" t="s">
        <v>46</v>
      </c>
      <c r="P360" t="s">
        <v>1034</v>
      </c>
      <c r="Q360" t="s">
        <v>35</v>
      </c>
      <c r="R360" t="s">
        <v>1035</v>
      </c>
      <c r="S360" t="s">
        <v>35</v>
      </c>
      <c r="T360" t="str">
        <f t="shared" si="15"/>
        <v xml:space="preserve">Must have knowledge of HIV/AIDS, HIV Care and Prevention activities with those who are at higher risk for contracting HIV and with HIV positive individuals. Experience and the ability to conduct evaluation activities including, data entry, data analysis and data reporting. Knowledge of training/TA evaluation methods. Excellent written, oral, and interpersonal skills; ability to handle multiple and diverse assignments and priorities; experience working with professional staff at CBOs and HDs. Poses an understanding of Adult Learning Principles and how to utilize them in presentations, training and technical assistance that is evidence based.  Proficient in Microsoft Word, Excel, and PowerPoint; ability to design materials, handouts, questionnaires, and diplomatic ability to navigate within Health Departments and Community Based Organizations with different needs.  </v>
      </c>
      <c r="U360">
        <f t="shared" si="16"/>
        <v>1</v>
      </c>
      <c r="V360" s="3">
        <v>1</v>
      </c>
      <c r="W360" s="3">
        <f t="shared" si="17"/>
        <v>1</v>
      </c>
      <c r="X360" s="3">
        <v>0</v>
      </c>
      <c r="Y360" s="3">
        <v>0</v>
      </c>
      <c r="Z360" s="3">
        <v>0</v>
      </c>
      <c r="AA360" s="3">
        <v>0</v>
      </c>
      <c r="AB360" s="3">
        <v>0</v>
      </c>
      <c r="AD360" t="s">
        <v>38</v>
      </c>
      <c r="AE360" s="1">
        <v>42164</v>
      </c>
      <c r="AG360" s="1">
        <v>42164</v>
      </c>
      <c r="AH360" s="1">
        <v>42598</v>
      </c>
    </row>
    <row r="361" spans="1:34" x14ac:dyDescent="0.3">
      <c r="A361">
        <v>193109</v>
      </c>
      <c r="B361" t="s">
        <v>25</v>
      </c>
      <c r="C361" t="s">
        <v>26</v>
      </c>
      <c r="D361">
        <v>1</v>
      </c>
      <c r="E361" t="s">
        <v>27</v>
      </c>
      <c r="F361" t="s">
        <v>28</v>
      </c>
      <c r="G361" t="s">
        <v>29</v>
      </c>
      <c r="H361">
        <v>0</v>
      </c>
      <c r="I361">
        <v>53373</v>
      </c>
      <c r="J361">
        <v>72000</v>
      </c>
      <c r="K361" t="s">
        <v>30</v>
      </c>
      <c r="L361" t="s">
        <v>31</v>
      </c>
      <c r="M361" t="s">
        <v>32</v>
      </c>
      <c r="N361" t="s">
        <v>1036</v>
      </c>
      <c r="O361" t="s">
        <v>7052</v>
      </c>
      <c r="P361" t="s">
        <v>1037</v>
      </c>
      <c r="Q361" t="s">
        <v>1038</v>
      </c>
      <c r="R361" t="s">
        <v>1039</v>
      </c>
      <c r="S361" t="s">
        <v>1040</v>
      </c>
      <c r="T361" t="str">
        <f t="shared" si="15"/>
        <v>The preferred candidate should possess the following: 3+ years experience serving as an ACCR  Level 2 or Call Center Supervisor at NYC 311; professional experience managing or supervising work teams in a large Call Center environment; demonstrated ability to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strong business writing and business math skills; strong customer and quality focus; excellent planning and problem solving skills; advanced project management skills; superior organization, presentation, and facilitation skills; ability to manage multiple tasks simultaneously with tight deadlines; and ability to interface effectively with executive level management. Prior work experience as a Call Center Manager or Call Center Supervisor is essential for this position. NOTE THAT THE SUCCESSFUL CANDIDATE SHOULD BE ENROLLED TO TAKE THE NEXT CIVIL SERVICE EXAM FOR ADMINISTRATIVE MANAGER (NON-MANAGERIAL) TITLE.</v>
      </c>
      <c r="U361">
        <f t="shared" si="16"/>
        <v>0</v>
      </c>
      <c r="V361" s="3">
        <v>1</v>
      </c>
      <c r="W361" s="3">
        <f t="shared" si="17"/>
        <v>0</v>
      </c>
      <c r="X361" s="3">
        <v>0</v>
      </c>
      <c r="Y361" s="3">
        <v>0</v>
      </c>
      <c r="Z361" s="3">
        <v>0</v>
      </c>
      <c r="AA361" s="3">
        <v>0</v>
      </c>
      <c r="AB361" s="3">
        <v>0</v>
      </c>
      <c r="AD361" t="s">
        <v>38</v>
      </c>
      <c r="AE361" s="1">
        <v>42135</v>
      </c>
      <c r="AG361" s="1">
        <v>42135</v>
      </c>
      <c r="AH361" s="1">
        <v>42598</v>
      </c>
    </row>
    <row r="362" spans="1:34" x14ac:dyDescent="0.3">
      <c r="A362">
        <v>193753</v>
      </c>
      <c r="B362" t="s">
        <v>39</v>
      </c>
      <c r="C362" t="s">
        <v>40</v>
      </c>
      <c r="D362">
        <v>1</v>
      </c>
      <c r="E362" t="s">
        <v>1041</v>
      </c>
      <c r="F362" t="s">
        <v>51</v>
      </c>
      <c r="G362">
        <v>10050</v>
      </c>
      <c r="H362" t="s">
        <v>52</v>
      </c>
      <c r="I362">
        <v>51757</v>
      </c>
      <c r="J362">
        <v>95000</v>
      </c>
      <c r="K362" t="s">
        <v>30</v>
      </c>
      <c r="L362" t="s">
        <v>78</v>
      </c>
      <c r="M362" t="s">
        <v>1042</v>
      </c>
      <c r="N362" t="s">
        <v>7249</v>
      </c>
      <c r="O362" t="s">
        <v>54</v>
      </c>
      <c r="P362" t="s">
        <v>7250</v>
      </c>
      <c r="Q362" t="s">
        <v>35</v>
      </c>
      <c r="R362" t="s">
        <v>1043</v>
      </c>
      <c r="S362" t="s">
        <v>35</v>
      </c>
      <c r="T362" t="str">
        <f t="shared" si="15"/>
        <v xml:space="preserve">‚	4+ years of experience in a role as IT project manager leading complex, enterprise-wide technical and/or business initiatives;   	4+ years of experience with managing SDLC Waterfall and/or Agile methodology projects 	4+ years of experience in creating project management artifacts (project charter, project plan, timelines (MS Project or other project management software), requirements documents, project and resource planning, deployment plans, support plans, conversion plans 	4+ years in gathering requirements, business analysis, use cases and creating functional requirements documents 	3+ years of experience managing web based applications especially .net and java web based solutions using SQL Server 2008 and above 	3 + years in vendor management 	Experience working with City of New York agencies is a plus but not mandatory 	Experience with programming in .net and/or java web based applications  is a plus but not mandatory 	PMP certification preferred but not mandatory; and public health experience is a plus, but not mandatory.  </v>
      </c>
      <c r="U362">
        <f t="shared" si="16"/>
        <v>1</v>
      </c>
      <c r="V362" s="3">
        <v>0</v>
      </c>
      <c r="W362" s="3">
        <f t="shared" si="17"/>
        <v>1</v>
      </c>
      <c r="X362" s="3">
        <v>0</v>
      </c>
      <c r="Y362" s="3">
        <v>0</v>
      </c>
      <c r="Z362" s="3">
        <v>1</v>
      </c>
      <c r="AA362" s="3">
        <v>0</v>
      </c>
      <c r="AB362" s="3">
        <v>0</v>
      </c>
      <c r="AD362" t="s">
        <v>58</v>
      </c>
      <c r="AE362" s="1">
        <v>42143</v>
      </c>
      <c r="AG362" s="1">
        <v>42265</v>
      </c>
      <c r="AH362" s="1">
        <v>42598</v>
      </c>
    </row>
    <row r="363" spans="1:34" x14ac:dyDescent="0.3">
      <c r="A363">
        <v>193753</v>
      </c>
      <c r="B363" t="s">
        <v>39</v>
      </c>
      <c r="C363" t="s">
        <v>26</v>
      </c>
      <c r="D363">
        <v>1</v>
      </c>
      <c r="E363" t="s">
        <v>1041</v>
      </c>
      <c r="F363" t="s">
        <v>51</v>
      </c>
      <c r="G363">
        <v>10050</v>
      </c>
      <c r="H363" t="s">
        <v>52</v>
      </c>
      <c r="I363">
        <v>51757</v>
      </c>
      <c r="J363">
        <v>95000</v>
      </c>
      <c r="K363" t="s">
        <v>30</v>
      </c>
      <c r="L363" t="s">
        <v>78</v>
      </c>
      <c r="M363" t="s">
        <v>1042</v>
      </c>
      <c r="N363" t="s">
        <v>7249</v>
      </c>
      <c r="O363" t="s">
        <v>54</v>
      </c>
      <c r="P363" t="s">
        <v>7250</v>
      </c>
      <c r="Q363" t="s">
        <v>35</v>
      </c>
      <c r="R363" t="s">
        <v>1043</v>
      </c>
      <c r="S363" t="s">
        <v>35</v>
      </c>
      <c r="T363" t="str">
        <f t="shared" si="15"/>
        <v xml:space="preserve">‚	4+ years of experience in a role as IT project manager leading complex, enterprise-wide technical and/or business initiatives;   	4+ years of experience with managing SDLC Waterfall and/or Agile methodology projects 	4+ years of experience in creating project management artifacts (project charter, project plan, timelines (MS Project or other project management software), requirements documents, project and resource planning, deployment plans, support plans, conversion plans 	4+ years in gathering requirements, business analysis, use cases and creating functional requirements documents 	3+ years of experience managing web based applications especially .net and java web based solutions using SQL Server 2008 and above 	3 + years in vendor management 	Experience working with City of New York agencies is a plus but not mandatory 	Experience with programming in .net and/or java web based applications  is a plus but not mandatory 	PMP certification preferred but not mandatory; and public health experience is a plus, but not mandatory.  </v>
      </c>
      <c r="U363">
        <f t="shared" si="16"/>
        <v>1</v>
      </c>
      <c r="V363" s="3">
        <v>0</v>
      </c>
      <c r="W363" s="3">
        <f t="shared" si="17"/>
        <v>1</v>
      </c>
      <c r="X363" s="3">
        <v>0</v>
      </c>
      <c r="Y363" s="3">
        <v>0</v>
      </c>
      <c r="Z363" s="3">
        <v>1</v>
      </c>
      <c r="AA363" s="3">
        <v>0</v>
      </c>
      <c r="AB363" s="3">
        <v>0</v>
      </c>
      <c r="AD363" t="s">
        <v>58</v>
      </c>
      <c r="AE363" s="1">
        <v>42143</v>
      </c>
      <c r="AG363" s="1">
        <v>42265</v>
      </c>
      <c r="AH363" s="1">
        <v>42598</v>
      </c>
    </row>
    <row r="364" spans="1:34" x14ac:dyDescent="0.3">
      <c r="A364">
        <v>196559</v>
      </c>
      <c r="B364" t="s">
        <v>49</v>
      </c>
      <c r="C364" t="s">
        <v>26</v>
      </c>
      <c r="D364">
        <v>1</v>
      </c>
      <c r="E364" t="s">
        <v>1024</v>
      </c>
      <c r="F364" t="s">
        <v>191</v>
      </c>
      <c r="G364">
        <v>13632</v>
      </c>
      <c r="H364">
        <v>1</v>
      </c>
      <c r="I364">
        <v>72260</v>
      </c>
      <c r="J364">
        <v>83099</v>
      </c>
      <c r="K364" t="s">
        <v>30</v>
      </c>
      <c r="L364" t="s">
        <v>546</v>
      </c>
      <c r="M364" t="s">
        <v>1025</v>
      </c>
      <c r="N364" t="s">
        <v>7246</v>
      </c>
      <c r="O364" t="s">
        <v>7083</v>
      </c>
      <c r="P364" t="s">
        <v>7247</v>
      </c>
      <c r="Q364" t="s">
        <v>655</v>
      </c>
      <c r="R364" t="s">
        <v>1026</v>
      </c>
      <c r="S364" t="s">
        <v>549</v>
      </c>
      <c r="T364" t="str">
        <f t="shared" si="15"/>
        <v>‚ Strong technical foundation with the ability to understand various users‚„ requirements and translate those needs into system requirements or design documents. Excellent verbal and written communication skills (writing sample may be requested). Demonstrated experience with production of relevant artifacts with a preference given to experience with producing documentation for accounting or reconciliation systems(e.g. business process documents, activity diagrams and requirements documentation) with exceptional detail orientation (samples may be requested). Experience with payment processing, NYC Government, risk management, and/or audit compliance programs a strong plus. Operational and IT (middle and back office) banking industry experience is a plus. Knowledge of public or private sector accounting or reconciliation business processes. Experience with web services and client-facing web applications a strong plus Proficiency in Microsoft tools including advanced knowledge in Excel, Visio and MS-Project (sample output may be requested). Experience balancing many tasks and prioritizing them in a fast-paced environment Demonstrated critical thinking ability, analytical and problem solving skills, and willingness to learn. In compliance with Federal law, all persons hired will be required to verify identity and eligibility to work in the United States and to complete the required employment eligibility verification document form upon hire.</v>
      </c>
      <c r="U364">
        <f t="shared" si="16"/>
        <v>0</v>
      </c>
      <c r="V364" s="3">
        <v>1</v>
      </c>
      <c r="W364" s="3">
        <f t="shared" si="17"/>
        <v>0</v>
      </c>
      <c r="X364" s="3">
        <v>0</v>
      </c>
      <c r="Y364" s="3">
        <v>0</v>
      </c>
      <c r="Z364" s="3">
        <v>0</v>
      </c>
      <c r="AA364" s="3">
        <v>0</v>
      </c>
      <c r="AB364" s="3">
        <v>0</v>
      </c>
      <c r="AD364" t="s">
        <v>58</v>
      </c>
      <c r="AE364" s="1">
        <v>42380</v>
      </c>
      <c r="AG364" s="1">
        <v>42380</v>
      </c>
      <c r="AH364" s="1">
        <v>42598</v>
      </c>
    </row>
    <row r="365" spans="1:34" x14ac:dyDescent="0.3">
      <c r="A365">
        <v>196864</v>
      </c>
      <c r="B365" t="s">
        <v>39</v>
      </c>
      <c r="C365" t="s">
        <v>40</v>
      </c>
      <c r="D365">
        <v>1</v>
      </c>
      <c r="E365" t="s">
        <v>1044</v>
      </c>
      <c r="F365" t="s">
        <v>389</v>
      </c>
      <c r="G365">
        <v>12158</v>
      </c>
      <c r="H365">
        <v>2</v>
      </c>
      <c r="I365">
        <v>44281</v>
      </c>
      <c r="J365">
        <v>60000</v>
      </c>
      <c r="K365" t="s">
        <v>30</v>
      </c>
      <c r="L365" t="s">
        <v>78</v>
      </c>
      <c r="M365" t="s">
        <v>1045</v>
      </c>
      <c r="N365" t="s">
        <v>1046</v>
      </c>
      <c r="O365" t="s">
        <v>7114</v>
      </c>
      <c r="P365" t="s">
        <v>1047</v>
      </c>
      <c r="Q365" t="s">
        <v>35</v>
      </c>
      <c r="R365" t="s">
        <v>1048</v>
      </c>
      <c r="S365" t="s">
        <v>35</v>
      </c>
      <c r="T365" t="str">
        <f t="shared" si="15"/>
        <v xml:space="preserve">Excellent written, oral and interpersonal communication abilities. Able to communicate clearly, accurately and concisely. Highly organized and exceptionally detail-oriented. Successful experience working under strict deadlines. Comfortable working with multiple automated systems. Experience using FMS, VENDEX, SBS's MWBE database, DCAS requirement contracts.  </v>
      </c>
      <c r="U365">
        <f t="shared" si="16"/>
        <v>0</v>
      </c>
      <c r="V365" s="3">
        <v>0</v>
      </c>
      <c r="W365" s="3">
        <f t="shared" si="17"/>
        <v>0</v>
      </c>
      <c r="X365" s="3">
        <v>0</v>
      </c>
      <c r="Y365" s="3">
        <v>0</v>
      </c>
      <c r="Z365" s="3">
        <v>0</v>
      </c>
      <c r="AA365" s="3">
        <v>0</v>
      </c>
      <c r="AB365" s="3">
        <v>0</v>
      </c>
      <c r="AD365" t="s">
        <v>38</v>
      </c>
      <c r="AE365" s="1">
        <v>42172</v>
      </c>
      <c r="AG365" s="1">
        <v>42292</v>
      </c>
      <c r="AH365" s="1">
        <v>42598</v>
      </c>
    </row>
    <row r="366" spans="1:34" x14ac:dyDescent="0.3">
      <c r="A366">
        <v>196864</v>
      </c>
      <c r="B366" t="s">
        <v>39</v>
      </c>
      <c r="C366" t="s">
        <v>26</v>
      </c>
      <c r="D366">
        <v>1</v>
      </c>
      <c r="E366" t="s">
        <v>1044</v>
      </c>
      <c r="F366" t="s">
        <v>389</v>
      </c>
      <c r="G366">
        <v>12158</v>
      </c>
      <c r="H366">
        <v>2</v>
      </c>
      <c r="I366">
        <v>44281</v>
      </c>
      <c r="J366">
        <v>60000</v>
      </c>
      <c r="K366" t="s">
        <v>30</v>
      </c>
      <c r="L366" t="s">
        <v>78</v>
      </c>
      <c r="M366" t="s">
        <v>1045</v>
      </c>
      <c r="N366" t="s">
        <v>1046</v>
      </c>
      <c r="O366" t="s">
        <v>7114</v>
      </c>
      <c r="P366" t="s">
        <v>1047</v>
      </c>
      <c r="Q366" t="s">
        <v>35</v>
      </c>
      <c r="R366" t="s">
        <v>1048</v>
      </c>
      <c r="S366" t="s">
        <v>35</v>
      </c>
      <c r="T366" t="str">
        <f t="shared" si="15"/>
        <v xml:space="preserve">Excellent written, oral and interpersonal communication abilities. Able to communicate clearly, accurately and concisely. Highly organized and exceptionally detail-oriented. Successful experience working under strict deadlines. Comfortable working with multiple automated systems. Experience using FMS, VENDEX, SBS's MWBE database, DCAS requirement contracts.  </v>
      </c>
      <c r="U366">
        <f t="shared" si="16"/>
        <v>0</v>
      </c>
      <c r="V366" s="3">
        <v>0</v>
      </c>
      <c r="W366" s="3">
        <f t="shared" si="17"/>
        <v>0</v>
      </c>
      <c r="X366" s="3">
        <v>0</v>
      </c>
      <c r="Y366" s="3">
        <v>0</v>
      </c>
      <c r="Z366" s="3">
        <v>0</v>
      </c>
      <c r="AA366" s="3">
        <v>0</v>
      </c>
      <c r="AB366" s="3">
        <v>0</v>
      </c>
      <c r="AD366" t="s">
        <v>38</v>
      </c>
      <c r="AE366" s="1">
        <v>42172</v>
      </c>
      <c r="AG366" s="1">
        <v>42292</v>
      </c>
      <c r="AH366" s="1">
        <v>42598</v>
      </c>
    </row>
    <row r="367" spans="1:34" x14ac:dyDescent="0.3">
      <c r="A367">
        <v>196911</v>
      </c>
      <c r="B367" t="s">
        <v>59</v>
      </c>
      <c r="C367" t="s">
        <v>26</v>
      </c>
      <c r="D367">
        <v>3</v>
      </c>
      <c r="E367" t="s">
        <v>1049</v>
      </c>
      <c r="F367" t="s">
        <v>236</v>
      </c>
      <c r="G367">
        <v>20202</v>
      </c>
      <c r="H367">
        <v>0</v>
      </c>
      <c r="I367">
        <v>45333</v>
      </c>
      <c r="J367">
        <v>54898</v>
      </c>
      <c r="K367" t="s">
        <v>30</v>
      </c>
      <c r="L367" t="s">
        <v>62</v>
      </c>
      <c r="M367" t="s">
        <v>63</v>
      </c>
      <c r="N367" t="s">
        <v>1050</v>
      </c>
      <c r="O367" t="s">
        <v>237</v>
      </c>
      <c r="P367" t="s">
        <v>1051</v>
      </c>
      <c r="Q367" t="s">
        <v>1052</v>
      </c>
      <c r="R367" t="s">
        <v>107</v>
      </c>
      <c r="S367" t="s">
        <v>67</v>
      </c>
      <c r="T367" t="str">
        <f t="shared" si="15"/>
        <v>Strong verbal and written communication skills are required.  Familiar with soil mechanics, hydraulic analysis, borings, survey, and general civil engineering design and construction.    Computer skills: Word and Excel required.  CAD and/or GIS are preferred.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367">
        <f t="shared" si="16"/>
        <v>0</v>
      </c>
      <c r="V367" s="3">
        <v>1</v>
      </c>
      <c r="W367" s="3">
        <f t="shared" si="17"/>
        <v>0</v>
      </c>
      <c r="X367" s="3">
        <v>0</v>
      </c>
      <c r="Y367" s="3">
        <v>0</v>
      </c>
      <c r="Z367" s="3">
        <v>0</v>
      </c>
      <c r="AA367" s="3">
        <v>0</v>
      </c>
      <c r="AB367" s="3">
        <v>0</v>
      </c>
      <c r="AD367" t="s">
        <v>58</v>
      </c>
      <c r="AE367" s="1">
        <v>42172</v>
      </c>
      <c r="AG367" s="1">
        <v>42172</v>
      </c>
      <c r="AH367" s="1">
        <v>42598</v>
      </c>
    </row>
    <row r="368" spans="1:34" x14ac:dyDescent="0.3">
      <c r="A368">
        <v>193803</v>
      </c>
      <c r="B368" t="s">
        <v>184</v>
      </c>
      <c r="C368" t="s">
        <v>26</v>
      </c>
      <c r="D368">
        <v>1</v>
      </c>
      <c r="E368" t="s">
        <v>646</v>
      </c>
      <c r="F368" t="s">
        <v>647</v>
      </c>
      <c r="G368">
        <v>95600</v>
      </c>
      <c r="H368" t="s">
        <v>52</v>
      </c>
      <c r="I368">
        <v>51757</v>
      </c>
      <c r="J368">
        <v>142430</v>
      </c>
      <c r="K368" t="s">
        <v>30</v>
      </c>
      <c r="L368" t="s">
        <v>1053</v>
      </c>
      <c r="M368" t="s">
        <v>649</v>
      </c>
      <c r="N368" t="s">
        <v>7251</v>
      </c>
      <c r="O368" t="s">
        <v>650</v>
      </c>
      <c r="P368" t="s">
        <v>7252</v>
      </c>
      <c r="Q368" t="s">
        <v>7253</v>
      </c>
      <c r="R368" t="s">
        <v>665</v>
      </c>
      <c r="S368" t="s">
        <v>35</v>
      </c>
      <c r="T368" t="str">
        <f t="shared" si="15"/>
        <v>The preferred candidate should possess the following: a record of proven managerial or supervisory accomplishments in child protection or a closely-related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THIS VACANCY IS OPEN TO CURRENT ADMINSTRATION FOR CHILDREN‚„S SERVICES EMPLOYEES ONLY  Job Vacancy Notice reposted. Previous applicants do not need to reapply.</v>
      </c>
      <c r="U368">
        <f t="shared" si="16"/>
        <v>0</v>
      </c>
      <c r="V368" s="3">
        <v>0</v>
      </c>
      <c r="W368" s="3">
        <f t="shared" si="17"/>
        <v>0</v>
      </c>
      <c r="X368" s="3">
        <v>0</v>
      </c>
      <c r="Y368" s="3">
        <v>0</v>
      </c>
      <c r="Z368" s="3">
        <v>0</v>
      </c>
      <c r="AA368" s="3">
        <v>0</v>
      </c>
      <c r="AB368" s="3">
        <v>0</v>
      </c>
      <c r="AD368" t="s">
        <v>58</v>
      </c>
      <c r="AE368" s="1">
        <v>42145</v>
      </c>
      <c r="AG368" s="1">
        <v>42535</v>
      </c>
      <c r="AH368" s="1">
        <v>42598</v>
      </c>
    </row>
    <row r="369" spans="1:34" x14ac:dyDescent="0.3">
      <c r="A369">
        <v>193803</v>
      </c>
      <c r="B369" t="s">
        <v>184</v>
      </c>
      <c r="C369" t="s">
        <v>40</v>
      </c>
      <c r="D369">
        <v>1</v>
      </c>
      <c r="E369" t="s">
        <v>646</v>
      </c>
      <c r="F369" t="s">
        <v>647</v>
      </c>
      <c r="G369">
        <v>95600</v>
      </c>
      <c r="H369" t="s">
        <v>52</v>
      </c>
      <c r="I369">
        <v>51757</v>
      </c>
      <c r="J369">
        <v>142430</v>
      </c>
      <c r="K369" t="s">
        <v>30</v>
      </c>
      <c r="L369" t="s">
        <v>1053</v>
      </c>
      <c r="M369" t="s">
        <v>649</v>
      </c>
      <c r="N369" t="s">
        <v>7251</v>
      </c>
      <c r="O369" t="s">
        <v>650</v>
      </c>
      <c r="P369" t="s">
        <v>7252</v>
      </c>
      <c r="Q369" t="s">
        <v>7253</v>
      </c>
      <c r="R369" t="s">
        <v>665</v>
      </c>
      <c r="S369" t="s">
        <v>35</v>
      </c>
      <c r="T369" t="str">
        <f t="shared" si="15"/>
        <v>The preferred candidate should possess the following: a record of proven managerial or supervisory accomplishments in child protection or a closely-related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THIS VACANCY IS OPEN TO CURRENT ADMINSTRATION FOR CHILDREN‚„S SERVICES EMPLOYEES ONLY  Job Vacancy Notice reposted. Previous applicants do not need to reapply.</v>
      </c>
      <c r="U369">
        <f t="shared" si="16"/>
        <v>0</v>
      </c>
      <c r="V369" s="3">
        <v>0</v>
      </c>
      <c r="W369" s="3">
        <f t="shared" si="17"/>
        <v>0</v>
      </c>
      <c r="X369" s="3">
        <v>0</v>
      </c>
      <c r="Y369" s="3">
        <v>0</v>
      </c>
      <c r="Z369" s="3">
        <v>0</v>
      </c>
      <c r="AA369" s="3">
        <v>0</v>
      </c>
      <c r="AB369" s="3">
        <v>0</v>
      </c>
      <c r="AD369" t="s">
        <v>58</v>
      </c>
      <c r="AE369" s="1">
        <v>42145</v>
      </c>
      <c r="AG369" s="1">
        <v>42535</v>
      </c>
      <c r="AH369" s="1">
        <v>42598</v>
      </c>
    </row>
    <row r="370" spans="1:34" x14ac:dyDescent="0.3">
      <c r="A370">
        <v>193881</v>
      </c>
      <c r="B370" t="s">
        <v>39</v>
      </c>
      <c r="C370" t="s">
        <v>40</v>
      </c>
      <c r="D370">
        <v>1</v>
      </c>
      <c r="E370" t="s">
        <v>1054</v>
      </c>
      <c r="F370" t="s">
        <v>1055</v>
      </c>
      <c r="G370">
        <v>82107</v>
      </c>
      <c r="H370">
        <v>1</v>
      </c>
      <c r="I370">
        <v>29437</v>
      </c>
      <c r="J370">
        <v>29437</v>
      </c>
      <c r="K370" t="s">
        <v>30</v>
      </c>
      <c r="L370" t="s">
        <v>71</v>
      </c>
      <c r="M370" t="s">
        <v>1056</v>
      </c>
      <c r="N370" t="s">
        <v>7254</v>
      </c>
      <c r="O370" t="s">
        <v>7255</v>
      </c>
      <c r="P370" t="s">
        <v>1057</v>
      </c>
      <c r="Q370" t="s">
        <v>35</v>
      </c>
      <c r="R370" t="s">
        <v>1058</v>
      </c>
      <c r="S370" t="s">
        <v>35</v>
      </c>
      <c r="T370" t="str">
        <f t="shared" si="15"/>
        <v xml:space="preserve">SPECIAL NOTE 1. Selected candidates will be required to provide a DNA sample by swabbing.  </v>
      </c>
      <c r="U370">
        <f t="shared" si="16"/>
        <v>0</v>
      </c>
      <c r="V370" s="3">
        <v>0</v>
      </c>
      <c r="W370" s="3">
        <f t="shared" si="17"/>
        <v>0</v>
      </c>
      <c r="X370" s="3">
        <v>0</v>
      </c>
      <c r="Y370" s="3">
        <v>0</v>
      </c>
      <c r="Z370" s="3">
        <v>0</v>
      </c>
      <c r="AA370" s="3">
        <v>0</v>
      </c>
      <c r="AB370" s="3">
        <v>0</v>
      </c>
      <c r="AD370" t="s">
        <v>38</v>
      </c>
      <c r="AE370" s="1">
        <v>42144</v>
      </c>
      <c r="AG370" s="1">
        <v>42164</v>
      </c>
      <c r="AH370" s="1">
        <v>42598</v>
      </c>
    </row>
    <row r="371" spans="1:34" x14ac:dyDescent="0.3">
      <c r="A371">
        <v>193881</v>
      </c>
      <c r="B371" t="s">
        <v>39</v>
      </c>
      <c r="C371" t="s">
        <v>26</v>
      </c>
      <c r="D371">
        <v>1</v>
      </c>
      <c r="E371" t="s">
        <v>1054</v>
      </c>
      <c r="F371" t="s">
        <v>1055</v>
      </c>
      <c r="G371">
        <v>82107</v>
      </c>
      <c r="H371">
        <v>1</v>
      </c>
      <c r="I371">
        <v>29437</v>
      </c>
      <c r="J371">
        <v>29437</v>
      </c>
      <c r="K371" t="s">
        <v>30</v>
      </c>
      <c r="L371" t="s">
        <v>71</v>
      </c>
      <c r="M371" t="s">
        <v>1056</v>
      </c>
      <c r="N371" t="s">
        <v>7254</v>
      </c>
      <c r="O371" t="s">
        <v>7255</v>
      </c>
      <c r="P371" t="s">
        <v>1057</v>
      </c>
      <c r="Q371" t="s">
        <v>35</v>
      </c>
      <c r="R371" t="s">
        <v>1058</v>
      </c>
      <c r="S371" t="s">
        <v>35</v>
      </c>
      <c r="T371" t="str">
        <f t="shared" si="15"/>
        <v xml:space="preserve">SPECIAL NOTE 1. Selected candidates will be required to provide a DNA sample by swabbing.  </v>
      </c>
      <c r="U371">
        <f t="shared" si="16"/>
        <v>0</v>
      </c>
      <c r="V371" s="3">
        <v>0</v>
      </c>
      <c r="W371" s="3">
        <f t="shared" si="17"/>
        <v>0</v>
      </c>
      <c r="X371" s="3">
        <v>0</v>
      </c>
      <c r="Y371" s="3">
        <v>0</v>
      </c>
      <c r="Z371" s="3">
        <v>0</v>
      </c>
      <c r="AA371" s="3">
        <v>0</v>
      </c>
      <c r="AB371" s="3">
        <v>0</v>
      </c>
      <c r="AD371" t="s">
        <v>38</v>
      </c>
      <c r="AE371" s="1">
        <v>42144</v>
      </c>
      <c r="AG371" s="1">
        <v>42164</v>
      </c>
      <c r="AH371" s="1">
        <v>42598</v>
      </c>
    </row>
    <row r="372" spans="1:34" x14ac:dyDescent="0.3">
      <c r="A372">
        <v>193893</v>
      </c>
      <c r="B372" t="s">
        <v>59</v>
      </c>
      <c r="C372" t="s">
        <v>40</v>
      </c>
      <c r="D372">
        <v>1</v>
      </c>
      <c r="E372" t="s">
        <v>1059</v>
      </c>
      <c r="F372" t="s">
        <v>42</v>
      </c>
      <c r="G372">
        <v>21744</v>
      </c>
      <c r="H372">
        <v>2</v>
      </c>
      <c r="I372">
        <v>66575</v>
      </c>
      <c r="J372">
        <v>83555</v>
      </c>
      <c r="K372" t="s">
        <v>30</v>
      </c>
      <c r="L372" t="s">
        <v>62</v>
      </c>
      <c r="M372" t="s">
        <v>63</v>
      </c>
      <c r="N372" t="s">
        <v>1060</v>
      </c>
      <c r="O372" t="s">
        <v>46</v>
      </c>
      <c r="P372" t="s">
        <v>1061</v>
      </c>
      <c r="Q372" t="s">
        <v>1052</v>
      </c>
      <c r="R372" t="s">
        <v>107</v>
      </c>
      <c r="S372" t="s">
        <v>362</v>
      </c>
      <c r="T372" t="str">
        <f t="shared" si="15"/>
        <v>The ideal candidate will have demonstrated experience in the field of environmental science and water resources planning, with competency in stormwater master planning,design or review of stormwater management practices, site and facility inspections for stormwater, water quality and/or erosion control projects, preparation of stormwater pollution prevention plans and permit deliverables. Experience with ESRI software and spatial data analysis, water resources and stormwater management concepts are highly desired. Familiarity with pollutants of concern commonly associated with municipal facilities and operations, stormwater best management practices (BMPs), green infrastructure and low-impact development are a plus. This position will be part of a highly dynamic team working on a range of complex tasks simultaneously. The most suitable candidate would also possess the following skills:  Profiency in GIS Strong analytical skills, with attention to detail. Excellent written and oral communications skills. Ability to prioritize and perform multiple tasks under strict deadlines. Team player, to work with multiple senior managers and staff teams to help achieve the strategic vision of the Department.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372">
        <f t="shared" si="16"/>
        <v>1</v>
      </c>
      <c r="V372" s="3">
        <v>0</v>
      </c>
      <c r="W372" s="3">
        <f t="shared" si="17"/>
        <v>1</v>
      </c>
      <c r="X372" s="3">
        <v>0</v>
      </c>
      <c r="Y372" s="3">
        <v>0</v>
      </c>
      <c r="Z372" s="3">
        <v>0</v>
      </c>
      <c r="AA372" s="3">
        <v>0</v>
      </c>
      <c r="AB372" s="3">
        <v>0</v>
      </c>
      <c r="AD372" t="s">
        <v>38</v>
      </c>
      <c r="AE372" s="1">
        <v>42145</v>
      </c>
      <c r="AG372" s="1">
        <v>42145</v>
      </c>
      <c r="AH372" s="1">
        <v>42598</v>
      </c>
    </row>
    <row r="373" spans="1:34" x14ac:dyDescent="0.3">
      <c r="A373">
        <v>196911</v>
      </c>
      <c r="B373" t="s">
        <v>59</v>
      </c>
      <c r="C373" t="s">
        <v>40</v>
      </c>
      <c r="D373">
        <v>3</v>
      </c>
      <c r="E373" t="s">
        <v>1049</v>
      </c>
      <c r="F373" t="s">
        <v>236</v>
      </c>
      <c r="G373">
        <v>20202</v>
      </c>
      <c r="H373">
        <v>0</v>
      </c>
      <c r="I373">
        <v>45333</v>
      </c>
      <c r="J373">
        <v>54898</v>
      </c>
      <c r="K373" t="s">
        <v>30</v>
      </c>
      <c r="L373" t="s">
        <v>62</v>
      </c>
      <c r="M373" t="s">
        <v>63</v>
      </c>
      <c r="N373" t="s">
        <v>1050</v>
      </c>
      <c r="O373" t="s">
        <v>237</v>
      </c>
      <c r="P373" t="s">
        <v>1051</v>
      </c>
      <c r="Q373" t="s">
        <v>1052</v>
      </c>
      <c r="R373" t="s">
        <v>107</v>
      </c>
      <c r="S373" t="s">
        <v>67</v>
      </c>
      <c r="T373" t="str">
        <f t="shared" si="15"/>
        <v>Strong verbal and written communication skills are required.  Familiar with soil mechanics, hydraulic analysis, borings, survey, and general civil engineering design and construction.    Computer skills: Word and Excel required.  CAD and/or GIS are preferred.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373">
        <f t="shared" si="16"/>
        <v>0</v>
      </c>
      <c r="V373" s="3">
        <v>1</v>
      </c>
      <c r="W373" s="3">
        <f t="shared" si="17"/>
        <v>0</v>
      </c>
      <c r="X373" s="3">
        <v>0</v>
      </c>
      <c r="Y373" s="3">
        <v>0</v>
      </c>
      <c r="Z373" s="3">
        <v>0</v>
      </c>
      <c r="AA373" s="3">
        <v>0</v>
      </c>
      <c r="AB373" s="3">
        <v>0</v>
      </c>
      <c r="AD373" t="s">
        <v>58</v>
      </c>
      <c r="AE373" s="1">
        <v>42172</v>
      </c>
      <c r="AG373" s="1">
        <v>42172</v>
      </c>
      <c r="AH373" s="1">
        <v>42598</v>
      </c>
    </row>
    <row r="374" spans="1:34" x14ac:dyDescent="0.3">
      <c r="A374">
        <v>197103</v>
      </c>
      <c r="B374" t="s">
        <v>39</v>
      </c>
      <c r="C374" t="s">
        <v>40</v>
      </c>
      <c r="D374">
        <v>10</v>
      </c>
      <c r="E374" t="s">
        <v>1062</v>
      </c>
      <c r="F374" t="s">
        <v>931</v>
      </c>
      <c r="G374">
        <v>31215</v>
      </c>
      <c r="H374">
        <v>1</v>
      </c>
      <c r="I374">
        <v>40194</v>
      </c>
      <c r="J374">
        <v>46223</v>
      </c>
      <c r="K374" t="s">
        <v>30</v>
      </c>
      <c r="L374" t="s">
        <v>43</v>
      </c>
      <c r="M374" t="s">
        <v>814</v>
      </c>
      <c r="N374" t="s">
        <v>1063</v>
      </c>
      <c r="O374" t="s">
        <v>7227</v>
      </c>
      <c r="P374" t="s">
        <v>1064</v>
      </c>
      <c r="Q374" t="s">
        <v>935</v>
      </c>
      <c r="R374" t="s">
        <v>1065</v>
      </c>
      <c r="S374" t="s">
        <v>35</v>
      </c>
      <c r="T374" t="str">
        <f t="shared" si="15"/>
        <v>Excellent written and oral communications skills; experience using database systems, be Flexible, adaptable, customer-focused, and goal-oriented with a commitment to high standards of excellence; exceptional interpersonal, organizational, strategic thinking and quantitative/qualitative skills. **MINIMUM QUALIFICATION REQUIREMENTS  (Revised 8.26.2015)  PLEASE DISREGARD THE ORIGINAL MQR **  **READ CAREFULLY:     ** 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five years of experience as a public health technician assisting sanitarians and engineers in carrying out the various elements of prevention and control programs affecting the public's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v>
      </c>
      <c r="U374">
        <f t="shared" si="16"/>
        <v>0</v>
      </c>
      <c r="V374" s="3">
        <v>0</v>
      </c>
      <c r="W374" s="3">
        <f t="shared" si="17"/>
        <v>0</v>
      </c>
      <c r="X374" s="3">
        <v>0</v>
      </c>
      <c r="Y374" s="3">
        <v>0</v>
      </c>
      <c r="Z374" s="3">
        <v>0</v>
      </c>
      <c r="AA374" s="3">
        <v>0</v>
      </c>
      <c r="AB374" s="3">
        <v>0</v>
      </c>
      <c r="AD374" t="s">
        <v>38</v>
      </c>
      <c r="AE374" s="1">
        <v>42173</v>
      </c>
      <c r="AG374" s="1">
        <v>42173</v>
      </c>
      <c r="AH374" s="1">
        <v>42598</v>
      </c>
    </row>
    <row r="375" spans="1:34" x14ac:dyDescent="0.3">
      <c r="A375">
        <v>197103</v>
      </c>
      <c r="B375" t="s">
        <v>39</v>
      </c>
      <c r="C375" t="s">
        <v>26</v>
      </c>
      <c r="D375">
        <v>10</v>
      </c>
      <c r="E375" t="s">
        <v>1062</v>
      </c>
      <c r="F375" t="s">
        <v>931</v>
      </c>
      <c r="G375">
        <v>31215</v>
      </c>
      <c r="H375">
        <v>1</v>
      </c>
      <c r="I375">
        <v>40194</v>
      </c>
      <c r="J375">
        <v>46223</v>
      </c>
      <c r="K375" t="s">
        <v>30</v>
      </c>
      <c r="L375" t="s">
        <v>43</v>
      </c>
      <c r="M375" t="s">
        <v>814</v>
      </c>
      <c r="N375" t="s">
        <v>1063</v>
      </c>
      <c r="O375" t="s">
        <v>7227</v>
      </c>
      <c r="P375" t="s">
        <v>1064</v>
      </c>
      <c r="Q375" t="s">
        <v>935</v>
      </c>
      <c r="R375" t="s">
        <v>1065</v>
      </c>
      <c r="S375" t="s">
        <v>35</v>
      </c>
      <c r="T375" t="str">
        <f t="shared" si="15"/>
        <v>Excellent written and oral communications skills; experience using database systems, be Flexible, adaptable, customer-focused, and goal-oriented with a commitment to high standards of excellence; exceptional interpersonal, organizational, strategic thinking and quantitative/qualitative skills. **MINIMUM QUALIFICATION REQUIREMENTS  (Revised 8.26.2015)  PLEASE DISREGARD THE ORIGINAL MQR **  **READ CAREFULLY:     ** 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five years of experience as a public health technician assisting sanitarians and engineers in carrying out the various elements of prevention and control programs affecting the public's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v>
      </c>
      <c r="U375">
        <f t="shared" si="16"/>
        <v>0</v>
      </c>
      <c r="V375" s="3">
        <v>0</v>
      </c>
      <c r="W375" s="3">
        <f t="shared" si="17"/>
        <v>0</v>
      </c>
      <c r="X375" s="3">
        <v>0</v>
      </c>
      <c r="Y375" s="3">
        <v>0</v>
      </c>
      <c r="Z375" s="3">
        <v>0</v>
      </c>
      <c r="AA375" s="3">
        <v>0</v>
      </c>
      <c r="AB375" s="3">
        <v>0</v>
      </c>
      <c r="AD375" t="s">
        <v>38</v>
      </c>
      <c r="AE375" s="1">
        <v>42173</v>
      </c>
      <c r="AG375" s="1">
        <v>42173</v>
      </c>
      <c r="AH375" s="1">
        <v>42598</v>
      </c>
    </row>
    <row r="376" spans="1:34" x14ac:dyDescent="0.3">
      <c r="A376">
        <v>193893</v>
      </c>
      <c r="B376" t="s">
        <v>59</v>
      </c>
      <c r="C376" t="s">
        <v>26</v>
      </c>
      <c r="D376">
        <v>1</v>
      </c>
      <c r="E376" t="s">
        <v>1059</v>
      </c>
      <c r="F376" t="s">
        <v>42</v>
      </c>
      <c r="G376">
        <v>21744</v>
      </c>
      <c r="H376">
        <v>2</v>
      </c>
      <c r="I376">
        <v>66575</v>
      </c>
      <c r="J376">
        <v>83555</v>
      </c>
      <c r="K376" t="s">
        <v>30</v>
      </c>
      <c r="L376" t="s">
        <v>62</v>
      </c>
      <c r="M376" t="s">
        <v>63</v>
      </c>
      <c r="N376" t="s">
        <v>1060</v>
      </c>
      <c r="O376" t="s">
        <v>46</v>
      </c>
      <c r="P376" t="s">
        <v>1061</v>
      </c>
      <c r="Q376" t="s">
        <v>1052</v>
      </c>
      <c r="R376" t="s">
        <v>107</v>
      </c>
      <c r="S376" t="s">
        <v>362</v>
      </c>
      <c r="T376" t="str">
        <f t="shared" si="15"/>
        <v>The ideal candidate will have demonstrated experience in the field of environmental science and water resources planning, with competency in stormwater master planning,design or review of stormwater management practices, site and facility inspections for stormwater, water quality and/or erosion control projects, preparation of stormwater pollution prevention plans and permit deliverables. Experience with ESRI software and spatial data analysis, water resources and stormwater management concepts are highly desired. Familiarity with pollutants of concern commonly associated with municipal facilities and operations, stormwater best management practices (BMPs), green infrastructure and low-impact development are a plus. This position will be part of a highly dynamic team working on a range of complex tasks simultaneously. The most suitable candidate would also possess the following skills:  Profiency in GIS Strong analytical skills, with attention to detail. Excellent written and oral communications skills. Ability to prioritize and perform multiple tasks under strict deadlines. Team player, to work with multiple senior managers and staff teams to help achieve the strategic vision of the Department.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376">
        <f t="shared" si="16"/>
        <v>1</v>
      </c>
      <c r="V376" s="3">
        <v>0</v>
      </c>
      <c r="W376" s="3">
        <f t="shared" si="17"/>
        <v>1</v>
      </c>
      <c r="X376" s="3">
        <v>0</v>
      </c>
      <c r="Y376" s="3">
        <v>0</v>
      </c>
      <c r="Z376" s="3">
        <v>0</v>
      </c>
      <c r="AA376" s="3">
        <v>0</v>
      </c>
      <c r="AB376" s="3">
        <v>0</v>
      </c>
      <c r="AD376" t="s">
        <v>38</v>
      </c>
      <c r="AE376" s="1">
        <v>42145</v>
      </c>
      <c r="AG376" s="1">
        <v>42145</v>
      </c>
      <c r="AH376" s="1">
        <v>42598</v>
      </c>
    </row>
    <row r="377" spans="1:34" x14ac:dyDescent="0.3">
      <c r="A377">
        <v>194182</v>
      </c>
      <c r="B377" t="s">
        <v>888</v>
      </c>
      <c r="C377" t="s">
        <v>40</v>
      </c>
      <c r="D377">
        <v>1</v>
      </c>
      <c r="E377" t="s">
        <v>1066</v>
      </c>
      <c r="F377" t="s">
        <v>42</v>
      </c>
      <c r="G377">
        <v>21744</v>
      </c>
      <c r="H377">
        <v>1</v>
      </c>
      <c r="I377">
        <v>60000</v>
      </c>
      <c r="J377">
        <v>68000</v>
      </c>
      <c r="K377" t="s">
        <v>30</v>
      </c>
      <c r="L377" t="s">
        <v>430</v>
      </c>
      <c r="M377" t="s">
        <v>1067</v>
      </c>
      <c r="N377" t="s">
        <v>7256</v>
      </c>
      <c r="O377" t="s">
        <v>46</v>
      </c>
      <c r="P377" t="s">
        <v>1068</v>
      </c>
      <c r="Q377" t="s">
        <v>35</v>
      </c>
      <c r="R377" t="s">
        <v>1069</v>
      </c>
      <c r="S377" t="s">
        <v>35</v>
      </c>
      <c r="T377" t="str">
        <f t="shared" si="15"/>
        <v xml:space="preserve">The following are additional desired attributes:  Understanding of housing policy, concepts and theories; Knowledge of NYC housing landscape; Strong data visualization skills, using Microsoft PowerPoint and Excel  </v>
      </c>
      <c r="U377">
        <f t="shared" si="16"/>
        <v>0</v>
      </c>
      <c r="V377" s="3">
        <v>1</v>
      </c>
      <c r="W377" s="3">
        <f t="shared" si="17"/>
        <v>0</v>
      </c>
      <c r="X377" s="3">
        <v>0</v>
      </c>
      <c r="Y377" s="3">
        <v>1</v>
      </c>
      <c r="Z377" s="3">
        <v>0</v>
      </c>
      <c r="AA377" s="3">
        <v>0</v>
      </c>
      <c r="AB377" s="3">
        <v>0</v>
      </c>
      <c r="AD377" t="s">
        <v>38</v>
      </c>
      <c r="AE377" s="1">
        <v>42144</v>
      </c>
      <c r="AG377" s="1">
        <v>42144</v>
      </c>
      <c r="AH377" s="1">
        <v>42598</v>
      </c>
    </row>
    <row r="378" spans="1:34" x14ac:dyDescent="0.3">
      <c r="A378">
        <v>194182</v>
      </c>
      <c r="B378" t="s">
        <v>888</v>
      </c>
      <c r="C378" t="s">
        <v>26</v>
      </c>
      <c r="D378">
        <v>1</v>
      </c>
      <c r="E378" t="s">
        <v>1066</v>
      </c>
      <c r="F378" t="s">
        <v>42</v>
      </c>
      <c r="G378">
        <v>21744</v>
      </c>
      <c r="H378">
        <v>1</v>
      </c>
      <c r="I378">
        <v>60000</v>
      </c>
      <c r="J378">
        <v>68000</v>
      </c>
      <c r="K378" t="s">
        <v>30</v>
      </c>
      <c r="L378" t="s">
        <v>430</v>
      </c>
      <c r="M378" t="s">
        <v>1067</v>
      </c>
      <c r="N378" t="s">
        <v>7256</v>
      </c>
      <c r="O378" t="s">
        <v>46</v>
      </c>
      <c r="P378" t="s">
        <v>1068</v>
      </c>
      <c r="Q378" t="s">
        <v>35</v>
      </c>
      <c r="R378" t="s">
        <v>1069</v>
      </c>
      <c r="S378" t="s">
        <v>35</v>
      </c>
      <c r="T378" t="str">
        <f t="shared" si="15"/>
        <v xml:space="preserve">The following are additional desired attributes:  Understanding of housing policy, concepts and theories; Knowledge of NYC housing landscape; Strong data visualization skills, using Microsoft PowerPoint and Excel  </v>
      </c>
      <c r="U378">
        <f t="shared" si="16"/>
        <v>0</v>
      </c>
      <c r="V378" s="3">
        <v>1</v>
      </c>
      <c r="W378" s="3">
        <f t="shared" si="17"/>
        <v>0</v>
      </c>
      <c r="X378" s="3">
        <v>0</v>
      </c>
      <c r="Y378" s="3">
        <v>1</v>
      </c>
      <c r="Z378" s="3">
        <v>0</v>
      </c>
      <c r="AA378" s="3">
        <v>0</v>
      </c>
      <c r="AB378" s="3">
        <v>0</v>
      </c>
      <c r="AD378" t="s">
        <v>38</v>
      </c>
      <c r="AE378" s="1">
        <v>42144</v>
      </c>
      <c r="AG378" s="1">
        <v>42144</v>
      </c>
      <c r="AH378" s="1">
        <v>42598</v>
      </c>
    </row>
    <row r="379" spans="1:34" x14ac:dyDescent="0.3">
      <c r="A379">
        <v>195272</v>
      </c>
      <c r="B379" t="s">
        <v>39</v>
      </c>
      <c r="C379" t="s">
        <v>26</v>
      </c>
      <c r="D379">
        <v>1</v>
      </c>
      <c r="E379" t="s">
        <v>1070</v>
      </c>
      <c r="F379" t="s">
        <v>140</v>
      </c>
      <c r="G379">
        <v>53040</v>
      </c>
      <c r="H379">
        <v>2</v>
      </c>
      <c r="I379">
        <v>66</v>
      </c>
      <c r="J379">
        <v>71</v>
      </c>
      <c r="K379" t="s">
        <v>141</v>
      </c>
      <c r="L379" t="s">
        <v>513</v>
      </c>
      <c r="M379" t="s">
        <v>947</v>
      </c>
      <c r="N379" t="s">
        <v>6680</v>
      </c>
      <c r="O379" t="s">
        <v>144</v>
      </c>
      <c r="P379" t="s">
        <v>7257</v>
      </c>
      <c r="Q379" t="s">
        <v>949</v>
      </c>
      <c r="R379" t="s">
        <v>1071</v>
      </c>
      <c r="S379" t="s">
        <v>35</v>
      </c>
      <c r="T379" t="str">
        <f t="shared" si="15"/>
        <v>‚	Extensive experience in family planning, reproductive health and/or adolescent health clinical practice	Knowledge of current family planning standards of practice 	Effective communication and interpersonal skills; computer skills in Microsoft Office 	Experience with Electronic Medical Records 	Ability to maintain good public relations and to communicate effectively with students, other clinical providers, school staff and parents 	Intuitive awareness of cultural differences when working. **ALL CANDIDATES MUST POSSESS A VALID NEW YORK STATE LICENSE TO PRACTICE MEDICINE AND THIS LICENCE MUST BE MAINTAINED FOR THE DURATION OF EMPLOYMENT.</v>
      </c>
      <c r="U379">
        <f t="shared" si="16"/>
        <v>0</v>
      </c>
      <c r="V379" s="3">
        <v>0</v>
      </c>
      <c r="W379" s="3">
        <f t="shared" si="17"/>
        <v>0</v>
      </c>
      <c r="X379" s="3">
        <v>0</v>
      </c>
      <c r="Y379" s="3">
        <v>0</v>
      </c>
      <c r="Z379" s="3">
        <v>0</v>
      </c>
      <c r="AA379" s="3">
        <v>0</v>
      </c>
      <c r="AB379" s="3">
        <v>0</v>
      </c>
      <c r="AD379" t="s">
        <v>58</v>
      </c>
      <c r="AE379" s="1">
        <v>42146</v>
      </c>
      <c r="AG379" s="1">
        <v>42524</v>
      </c>
      <c r="AH379" s="1">
        <v>42598</v>
      </c>
    </row>
    <row r="380" spans="1:34" x14ac:dyDescent="0.3">
      <c r="A380">
        <v>195272</v>
      </c>
      <c r="B380" t="s">
        <v>39</v>
      </c>
      <c r="C380" t="s">
        <v>40</v>
      </c>
      <c r="D380">
        <v>1</v>
      </c>
      <c r="E380" t="s">
        <v>1070</v>
      </c>
      <c r="F380" t="s">
        <v>140</v>
      </c>
      <c r="G380">
        <v>53040</v>
      </c>
      <c r="H380">
        <v>2</v>
      </c>
      <c r="I380">
        <v>66</v>
      </c>
      <c r="J380">
        <v>71</v>
      </c>
      <c r="K380" t="s">
        <v>141</v>
      </c>
      <c r="L380" t="s">
        <v>513</v>
      </c>
      <c r="M380" t="s">
        <v>947</v>
      </c>
      <c r="N380" t="s">
        <v>6680</v>
      </c>
      <c r="O380" t="s">
        <v>144</v>
      </c>
      <c r="P380" t="s">
        <v>7257</v>
      </c>
      <c r="Q380" t="s">
        <v>949</v>
      </c>
      <c r="R380" t="s">
        <v>1071</v>
      </c>
      <c r="S380" t="s">
        <v>35</v>
      </c>
      <c r="T380" t="str">
        <f t="shared" si="15"/>
        <v>‚	Extensive experience in family planning, reproductive health and/or adolescent health clinical practice	Knowledge of current family planning standards of practice 	Effective communication and interpersonal skills; computer skills in Microsoft Office 	Experience with Electronic Medical Records 	Ability to maintain good public relations and to communicate effectively with students, other clinical providers, school staff and parents 	Intuitive awareness of cultural differences when working. **ALL CANDIDATES MUST POSSESS A VALID NEW YORK STATE LICENSE TO PRACTICE MEDICINE AND THIS LICENCE MUST BE MAINTAINED FOR THE DURATION OF EMPLOYMENT.</v>
      </c>
      <c r="U380">
        <f t="shared" si="16"/>
        <v>0</v>
      </c>
      <c r="V380" s="3">
        <v>0</v>
      </c>
      <c r="W380" s="3">
        <f t="shared" si="17"/>
        <v>0</v>
      </c>
      <c r="X380" s="3">
        <v>0</v>
      </c>
      <c r="Y380" s="3">
        <v>0</v>
      </c>
      <c r="Z380" s="3">
        <v>0</v>
      </c>
      <c r="AA380" s="3">
        <v>0</v>
      </c>
      <c r="AB380" s="3">
        <v>0</v>
      </c>
      <c r="AD380" t="s">
        <v>58</v>
      </c>
      <c r="AE380" s="1">
        <v>42146</v>
      </c>
      <c r="AG380" s="1">
        <v>42524</v>
      </c>
      <c r="AH380" s="1">
        <v>42598</v>
      </c>
    </row>
    <row r="381" spans="1:34" x14ac:dyDescent="0.3">
      <c r="A381">
        <v>195273</v>
      </c>
      <c r="B381" t="s">
        <v>244</v>
      </c>
      <c r="C381" t="s">
        <v>26</v>
      </c>
      <c r="D381">
        <v>1</v>
      </c>
      <c r="E381" t="s">
        <v>1072</v>
      </c>
      <c r="F381" t="s">
        <v>191</v>
      </c>
      <c r="G381">
        <v>13632</v>
      </c>
      <c r="H381">
        <v>4</v>
      </c>
      <c r="I381">
        <v>87203</v>
      </c>
      <c r="J381">
        <v>120754</v>
      </c>
      <c r="K381" t="s">
        <v>30</v>
      </c>
      <c r="L381" t="s">
        <v>521</v>
      </c>
      <c r="M381" t="s">
        <v>522</v>
      </c>
      <c r="N381" t="s">
        <v>1073</v>
      </c>
      <c r="O381" t="s">
        <v>7083</v>
      </c>
      <c r="P381" t="s">
        <v>1074</v>
      </c>
      <c r="Q381" t="s">
        <v>35</v>
      </c>
      <c r="R381" t="s">
        <v>1075</v>
      </c>
      <c r="S381" t="s">
        <v>35</v>
      </c>
      <c r="T381" t="str">
        <f t="shared" si="15"/>
        <v xml:space="preserve">Preference will be given to candidates possessing a PMP Certification in Project Management; and a minimum of eight (8) years of experience in successfully overseeing medium to large scale projects containing sub-projects and distinct deliverables. Experience in managing application development projects using Microsoft .NET, Open Source (LAMP/ Drupal/ Ruby on Rails), Java/ J2EE/ WebSphere, and utilization of Microsoft Project and other project management tools on highly technical, large scale projects are desired. Prior experience in federal/state/local government projects will be a plus.  </v>
      </c>
      <c r="U381">
        <f t="shared" si="16"/>
        <v>0</v>
      </c>
      <c r="V381" s="3">
        <v>0</v>
      </c>
      <c r="W381" s="3">
        <f t="shared" si="17"/>
        <v>0</v>
      </c>
      <c r="X381" s="3">
        <v>0</v>
      </c>
      <c r="Y381" s="3">
        <v>0</v>
      </c>
      <c r="Z381" s="3">
        <v>0</v>
      </c>
      <c r="AA381" s="3">
        <v>0</v>
      </c>
      <c r="AB381" s="3">
        <v>0</v>
      </c>
      <c r="AD381" t="s">
        <v>58</v>
      </c>
      <c r="AE381" s="1">
        <v>42146</v>
      </c>
      <c r="AG381" s="1">
        <v>42312</v>
      </c>
      <c r="AH381" s="1">
        <v>42598</v>
      </c>
    </row>
    <row r="382" spans="1:34" x14ac:dyDescent="0.3">
      <c r="A382">
        <v>195273</v>
      </c>
      <c r="B382" t="s">
        <v>244</v>
      </c>
      <c r="C382" t="s">
        <v>40</v>
      </c>
      <c r="D382">
        <v>1</v>
      </c>
      <c r="E382" t="s">
        <v>1072</v>
      </c>
      <c r="F382" t="s">
        <v>191</v>
      </c>
      <c r="G382">
        <v>13632</v>
      </c>
      <c r="H382">
        <v>4</v>
      </c>
      <c r="I382">
        <v>87203</v>
      </c>
      <c r="J382">
        <v>120754</v>
      </c>
      <c r="K382" t="s">
        <v>30</v>
      </c>
      <c r="L382" t="s">
        <v>521</v>
      </c>
      <c r="M382" t="s">
        <v>522</v>
      </c>
      <c r="N382" t="s">
        <v>1073</v>
      </c>
      <c r="O382" t="s">
        <v>7083</v>
      </c>
      <c r="P382" t="s">
        <v>1074</v>
      </c>
      <c r="Q382" t="s">
        <v>35</v>
      </c>
      <c r="R382" t="s">
        <v>1075</v>
      </c>
      <c r="S382" t="s">
        <v>35</v>
      </c>
      <c r="T382" t="str">
        <f t="shared" si="15"/>
        <v xml:space="preserve">Preference will be given to candidates possessing a PMP Certification in Project Management; and a minimum of eight (8) years of experience in successfully overseeing medium to large scale projects containing sub-projects and distinct deliverables. Experience in managing application development projects using Microsoft .NET, Open Source (LAMP/ Drupal/ Ruby on Rails), Java/ J2EE/ WebSphere, and utilization of Microsoft Project and other project management tools on highly technical, large scale projects are desired. Prior experience in federal/state/local government projects will be a plus.  </v>
      </c>
      <c r="U382">
        <f t="shared" si="16"/>
        <v>0</v>
      </c>
      <c r="V382" s="3">
        <v>0</v>
      </c>
      <c r="W382" s="3">
        <f t="shared" si="17"/>
        <v>0</v>
      </c>
      <c r="X382" s="3">
        <v>0</v>
      </c>
      <c r="Y382" s="3">
        <v>0</v>
      </c>
      <c r="Z382" s="3">
        <v>0</v>
      </c>
      <c r="AA382" s="3">
        <v>0</v>
      </c>
      <c r="AB382" s="3">
        <v>0</v>
      </c>
      <c r="AD382" t="s">
        <v>58</v>
      </c>
      <c r="AE382" s="1">
        <v>42146</v>
      </c>
      <c r="AG382" s="1">
        <v>42312</v>
      </c>
      <c r="AH382" s="1">
        <v>42598</v>
      </c>
    </row>
    <row r="383" spans="1:34" x14ac:dyDescent="0.3">
      <c r="A383">
        <v>197159</v>
      </c>
      <c r="B383" t="s">
        <v>39</v>
      </c>
      <c r="C383" t="s">
        <v>26</v>
      </c>
      <c r="D383">
        <v>1</v>
      </c>
      <c r="E383" t="s">
        <v>1076</v>
      </c>
      <c r="F383" t="s">
        <v>1077</v>
      </c>
      <c r="G383">
        <v>52632</v>
      </c>
      <c r="H383">
        <v>0</v>
      </c>
      <c r="I383">
        <v>58584</v>
      </c>
      <c r="J383">
        <v>76924</v>
      </c>
      <c r="K383" t="s">
        <v>30</v>
      </c>
      <c r="L383" t="s">
        <v>78</v>
      </c>
      <c r="M383" t="s">
        <v>1078</v>
      </c>
      <c r="N383" t="s">
        <v>1079</v>
      </c>
      <c r="O383" t="s">
        <v>1080</v>
      </c>
      <c r="P383" t="s">
        <v>1081</v>
      </c>
      <c r="Q383" t="s">
        <v>1082</v>
      </c>
      <c r="R383" t="s">
        <v>1083</v>
      </c>
      <c r="S383" t="s">
        <v>35</v>
      </c>
      <c r="T383" t="str">
        <f t="shared" si="15"/>
        <v>LCSW; Two (2) years experience providing clinical and administrative supervision. Significant clinical experience with adult with mental illness.  Extensive knowledge of community mental health resources; excellent interpersonal and communication skills; ability to interface with service providers from all sectors of the services system; strong organizational skills; proficiency with basic Microsoft Office applications (Work, Excel); prior experience with first episode psychosis population or services a plus. MQR** Additional Information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v>
      </c>
      <c r="U383">
        <f t="shared" si="16"/>
        <v>0</v>
      </c>
      <c r="V383" s="3">
        <v>0</v>
      </c>
      <c r="W383" s="3">
        <f t="shared" si="17"/>
        <v>0</v>
      </c>
      <c r="X383" s="3">
        <v>0</v>
      </c>
      <c r="Y383" s="3">
        <v>0</v>
      </c>
      <c r="Z383" s="3">
        <v>0</v>
      </c>
      <c r="AA383" s="3">
        <v>0</v>
      </c>
      <c r="AB383" s="3">
        <v>0</v>
      </c>
      <c r="AD383" t="s">
        <v>38</v>
      </c>
      <c r="AE383" s="1">
        <v>42174</v>
      </c>
      <c r="AG383" s="1">
        <v>42341</v>
      </c>
      <c r="AH383" s="1">
        <v>42598</v>
      </c>
    </row>
    <row r="384" spans="1:34" x14ac:dyDescent="0.3">
      <c r="A384">
        <v>197159</v>
      </c>
      <c r="B384" t="s">
        <v>39</v>
      </c>
      <c r="C384" t="s">
        <v>40</v>
      </c>
      <c r="D384">
        <v>1</v>
      </c>
      <c r="E384" t="s">
        <v>1076</v>
      </c>
      <c r="F384" t="s">
        <v>1077</v>
      </c>
      <c r="G384">
        <v>52632</v>
      </c>
      <c r="H384">
        <v>0</v>
      </c>
      <c r="I384">
        <v>58584</v>
      </c>
      <c r="J384">
        <v>76924</v>
      </c>
      <c r="K384" t="s">
        <v>30</v>
      </c>
      <c r="L384" t="s">
        <v>78</v>
      </c>
      <c r="M384" t="s">
        <v>1078</v>
      </c>
      <c r="N384" t="s">
        <v>1079</v>
      </c>
      <c r="O384" t="s">
        <v>1080</v>
      </c>
      <c r="P384" t="s">
        <v>1081</v>
      </c>
      <c r="Q384" t="s">
        <v>1082</v>
      </c>
      <c r="R384" t="s">
        <v>1083</v>
      </c>
      <c r="S384" t="s">
        <v>35</v>
      </c>
      <c r="T384" t="str">
        <f t="shared" si="15"/>
        <v>LCSW; Two (2) years experience providing clinical and administrative supervision. Significant clinical experience with adult with mental illness.  Extensive knowledge of community mental health resources; excellent interpersonal and communication skills; ability to interface with service providers from all sectors of the services system; strong organizational skills; proficiency with basic Microsoft Office applications (Work, Excel); prior experience with first episode psychosis population or services a plus. MQR** Additional Information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v>
      </c>
      <c r="U384">
        <f t="shared" si="16"/>
        <v>0</v>
      </c>
      <c r="V384" s="3">
        <v>0</v>
      </c>
      <c r="W384" s="3">
        <f t="shared" si="17"/>
        <v>0</v>
      </c>
      <c r="X384" s="3">
        <v>0</v>
      </c>
      <c r="Y384" s="3">
        <v>0</v>
      </c>
      <c r="Z384" s="3">
        <v>0</v>
      </c>
      <c r="AA384" s="3">
        <v>0</v>
      </c>
      <c r="AB384" s="3">
        <v>0</v>
      </c>
      <c r="AD384" t="s">
        <v>38</v>
      </c>
      <c r="AE384" s="1">
        <v>42174</v>
      </c>
      <c r="AG384" s="1">
        <v>42341</v>
      </c>
      <c r="AH384" s="1">
        <v>42598</v>
      </c>
    </row>
    <row r="385" spans="1:34" x14ac:dyDescent="0.3">
      <c r="A385">
        <v>197316</v>
      </c>
      <c r="B385" t="s">
        <v>25</v>
      </c>
      <c r="C385" t="s">
        <v>26</v>
      </c>
      <c r="D385">
        <v>4</v>
      </c>
      <c r="E385" t="s">
        <v>1084</v>
      </c>
      <c r="F385" t="s">
        <v>1085</v>
      </c>
      <c r="G385">
        <v>10271</v>
      </c>
      <c r="H385">
        <v>1</v>
      </c>
      <c r="I385">
        <v>43118</v>
      </c>
      <c r="J385">
        <v>49586</v>
      </c>
      <c r="K385" t="s">
        <v>30</v>
      </c>
      <c r="L385" t="s">
        <v>31</v>
      </c>
      <c r="M385" t="s">
        <v>32</v>
      </c>
      <c r="N385" t="s">
        <v>1086</v>
      </c>
      <c r="O385" t="s">
        <v>1087</v>
      </c>
      <c r="P385" t="s">
        <v>1088</v>
      </c>
      <c r="Q385" t="s">
        <v>35</v>
      </c>
      <c r="R385" t="s">
        <v>1089</v>
      </c>
      <c r="S385" t="s">
        <v>37</v>
      </c>
      <c r="T385" t="str">
        <f t="shared" si="15"/>
        <v xml:space="preserve">The preferred candidate should possess the following: 3+ years of full-time satisfactory professional experience as a Call Center Representative (CCR); recent QA average of 90 or above; overall performance evaluation rating of Good or higher; professional experience assisting or supervising work teams in a large call center environment; demonstrated knowledge of call center best practices, performance indicators, call center telephony, and application technologies; advanced written and verbal communication skills; strong leadership, collaboration, and team building skills; strong customer and quality focus; excellent planning and problem solving skills; knowledge of advanced functions of Microsoft Office programs such as Word, Excel, Access, Visio, and PowerPoint; experience using customer service technical applications and related technologies for reporting and quality assurance; excellent organization and facilitation skills; strong time management skills; and ability to handle multiple tasks simultaneously under tight deadlines in a fast paced environment.  </v>
      </c>
      <c r="U385">
        <f t="shared" si="16"/>
        <v>0</v>
      </c>
      <c r="V385" s="3">
        <v>1</v>
      </c>
      <c r="W385" s="3">
        <f t="shared" si="17"/>
        <v>0</v>
      </c>
      <c r="X385" s="3">
        <v>0</v>
      </c>
      <c r="Y385" s="3">
        <v>0</v>
      </c>
      <c r="Z385" s="3">
        <v>0</v>
      </c>
      <c r="AA385" s="3">
        <v>0</v>
      </c>
      <c r="AB385" s="3">
        <v>0</v>
      </c>
      <c r="AD385" t="s">
        <v>38</v>
      </c>
      <c r="AE385" s="1">
        <v>42207</v>
      </c>
      <c r="AG385" s="1">
        <v>42207</v>
      </c>
      <c r="AH385" s="1">
        <v>42598</v>
      </c>
    </row>
    <row r="386" spans="1:34" x14ac:dyDescent="0.3">
      <c r="A386">
        <v>197343</v>
      </c>
      <c r="B386" t="s">
        <v>39</v>
      </c>
      <c r="C386" t="s">
        <v>40</v>
      </c>
      <c r="D386">
        <v>1</v>
      </c>
      <c r="E386" t="s">
        <v>850</v>
      </c>
      <c r="F386" t="s">
        <v>851</v>
      </c>
      <c r="G386">
        <v>51011</v>
      </c>
      <c r="H386">
        <v>2</v>
      </c>
      <c r="I386">
        <v>33</v>
      </c>
      <c r="J386">
        <v>38</v>
      </c>
      <c r="K386" t="s">
        <v>141</v>
      </c>
      <c r="L386" t="s">
        <v>78</v>
      </c>
      <c r="M386" t="s">
        <v>436</v>
      </c>
      <c r="N386" t="s">
        <v>852</v>
      </c>
      <c r="O386" t="s">
        <v>7206</v>
      </c>
      <c r="P386" t="s">
        <v>853</v>
      </c>
      <c r="Q386" t="s">
        <v>854</v>
      </c>
      <c r="R386" t="s">
        <v>855</v>
      </c>
      <c r="S386" t="s">
        <v>35</v>
      </c>
      <c r="T386" t="str">
        <f t="shared" si="15"/>
        <v>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v>
      </c>
      <c r="U386">
        <f t="shared" si="16"/>
        <v>0</v>
      </c>
      <c r="V386" s="3">
        <v>1</v>
      </c>
      <c r="W386" s="3">
        <f t="shared" si="17"/>
        <v>0</v>
      </c>
      <c r="X386" s="3">
        <v>0</v>
      </c>
      <c r="Y386" s="3">
        <v>0</v>
      </c>
      <c r="Z386" s="3">
        <v>0</v>
      </c>
      <c r="AA386" s="3">
        <v>0</v>
      </c>
      <c r="AB386" s="3">
        <v>0</v>
      </c>
      <c r="AD386" t="s">
        <v>58</v>
      </c>
      <c r="AE386" s="1">
        <v>42177</v>
      </c>
      <c r="AG386" s="1">
        <v>42237</v>
      </c>
      <c r="AH386" s="1">
        <v>42598</v>
      </c>
    </row>
    <row r="387" spans="1:34" x14ac:dyDescent="0.3">
      <c r="A387">
        <v>216454</v>
      </c>
      <c r="B387" t="s">
        <v>39</v>
      </c>
      <c r="C387" t="s">
        <v>26</v>
      </c>
      <c r="D387">
        <v>2</v>
      </c>
      <c r="E387" t="s">
        <v>1090</v>
      </c>
      <c r="F387" t="s">
        <v>269</v>
      </c>
      <c r="G387">
        <v>10209</v>
      </c>
      <c r="H387">
        <v>1</v>
      </c>
      <c r="I387">
        <v>10</v>
      </c>
      <c r="J387">
        <v>14</v>
      </c>
      <c r="K387" t="s">
        <v>141</v>
      </c>
      <c r="L387" t="s">
        <v>78</v>
      </c>
      <c r="M387" t="s">
        <v>466</v>
      </c>
      <c r="N387" t="s">
        <v>1091</v>
      </c>
      <c r="O387" t="s">
        <v>272</v>
      </c>
      <c r="P387" t="s">
        <v>1092</v>
      </c>
      <c r="Q387" t="s">
        <v>35</v>
      </c>
      <c r="R387" t="s">
        <v>1093</v>
      </c>
      <c r="S387" t="s">
        <v>35</v>
      </c>
      <c r="T387" t="str">
        <f t="shared" ref="T387:T450" si="18">P387&amp;" "&amp;Q387</f>
        <v xml:space="preserve">Excellent verbal and written communication skills. Interest in infectious disease epidemiology.  </v>
      </c>
      <c r="U387">
        <f t="shared" ref="U387:U450" si="19">D387*W387</f>
        <v>0</v>
      </c>
      <c r="V387" s="3">
        <v>0</v>
      </c>
      <c r="W387" s="3">
        <f t="shared" ref="W387:W450" si="20">IF(OR(ISNUMBER(SEARCH("data analytics",$T387)), ISNUMBER(SEARCH("data analysis",$T387)), ISNUMBER(SEARCH("analyze data", $T387)),ISNUMBER(SEARCH("business intelligence", $T387)),ISNUMBER(SEARCH("business analysis",$T387))),1,0)</f>
        <v>0</v>
      </c>
      <c r="X387" s="3">
        <v>0</v>
      </c>
      <c r="Y387" s="3">
        <v>0</v>
      </c>
      <c r="Z387" s="3">
        <v>0</v>
      </c>
      <c r="AA387" s="3">
        <v>0</v>
      </c>
      <c r="AB387" s="3">
        <v>0</v>
      </c>
      <c r="AD387" t="s">
        <v>38</v>
      </c>
      <c r="AE387" s="1">
        <v>42276</v>
      </c>
      <c r="AG387" s="1">
        <v>42276</v>
      </c>
      <c r="AH387" s="1">
        <v>42598</v>
      </c>
    </row>
    <row r="388" spans="1:34" x14ac:dyDescent="0.3">
      <c r="A388">
        <v>216503</v>
      </c>
      <c r="B388" t="s">
        <v>39</v>
      </c>
      <c r="C388" t="s">
        <v>40</v>
      </c>
      <c r="D388">
        <v>2</v>
      </c>
      <c r="E388" t="s">
        <v>1094</v>
      </c>
      <c r="F388" t="s">
        <v>110</v>
      </c>
      <c r="G388">
        <v>10251</v>
      </c>
      <c r="H388">
        <v>3</v>
      </c>
      <c r="I388">
        <v>32888</v>
      </c>
      <c r="J388">
        <v>53281</v>
      </c>
      <c r="K388" t="s">
        <v>30</v>
      </c>
      <c r="L388" t="s">
        <v>43</v>
      </c>
      <c r="M388" t="s">
        <v>1095</v>
      </c>
      <c r="N388" t="s">
        <v>1096</v>
      </c>
      <c r="O388" t="s">
        <v>113</v>
      </c>
      <c r="P388" t="s">
        <v>1097</v>
      </c>
      <c r="Q388" t="s">
        <v>35</v>
      </c>
      <c r="R388" t="s">
        <v>1098</v>
      </c>
      <c r="S388" t="s">
        <v>35</v>
      </c>
      <c r="T388" t="str">
        <f t="shared" si="18"/>
        <v xml:space="preserve">Excellent interpersonal and team skills -Outstanding written and oral skills -Proficient with Microsoft Access, Word, Excel.  </v>
      </c>
      <c r="U388">
        <f t="shared" si="19"/>
        <v>0</v>
      </c>
      <c r="V388" s="3">
        <v>1</v>
      </c>
      <c r="W388" s="3">
        <f t="shared" si="20"/>
        <v>0</v>
      </c>
      <c r="X388" s="3">
        <v>0</v>
      </c>
      <c r="Y388" s="3">
        <v>0</v>
      </c>
      <c r="Z388" s="3">
        <v>0</v>
      </c>
      <c r="AA388" s="3">
        <v>0</v>
      </c>
      <c r="AB388" s="3">
        <v>0</v>
      </c>
      <c r="AD388" t="s">
        <v>38</v>
      </c>
      <c r="AE388" s="1">
        <v>42276</v>
      </c>
      <c r="AG388" s="1">
        <v>42276</v>
      </c>
      <c r="AH388" s="1">
        <v>42598</v>
      </c>
    </row>
    <row r="389" spans="1:34" x14ac:dyDescent="0.3">
      <c r="A389">
        <v>218860</v>
      </c>
      <c r="B389" t="s">
        <v>89</v>
      </c>
      <c r="C389" t="s">
        <v>26</v>
      </c>
      <c r="D389">
        <v>3</v>
      </c>
      <c r="E389" t="s">
        <v>1099</v>
      </c>
      <c r="F389" t="s">
        <v>1100</v>
      </c>
      <c r="G389">
        <v>34221</v>
      </c>
      <c r="H389">
        <v>3</v>
      </c>
      <c r="I389">
        <v>63573</v>
      </c>
      <c r="J389">
        <v>92441</v>
      </c>
      <c r="K389" t="s">
        <v>30</v>
      </c>
      <c r="L389" t="s">
        <v>1101</v>
      </c>
      <c r="M389" t="s">
        <v>686</v>
      </c>
      <c r="N389" t="s">
        <v>1102</v>
      </c>
      <c r="O389" t="s">
        <v>1103</v>
      </c>
      <c r="P389" t="s">
        <v>1104</v>
      </c>
      <c r="Q389" t="s">
        <v>502</v>
      </c>
      <c r="R389" t="s">
        <v>99</v>
      </c>
      <c r="S389" t="s">
        <v>35</v>
      </c>
      <c r="T389" t="str">
        <f t="shared" si="18"/>
        <v>1.	Knowledge of FDNY, NYC Department of Buildings, Department of Environmental Protection and Department of Health codes and regulations as they relate to the installation, maintenance and inspections of Fire Safety Systems. 2.     Broad knowledge of sprinkler, standpipe and plumbing system. 3.     Ability to review and interpret drawings and specifications. 4.     Knowledge of requirement contracts. 5.     Ability to handle multiple assignments simultaneously and meet stringent deadlines. 6.     Proficiency with Microsoft Office applications: Outlook, Word, Excel. 7.     Proficiency with Oracle, Apex, Maximo and Movaris applications. NYCHA employees applying for promotional, title or level change opportunities must have served a period of one year in their current title and level (if applicable).</v>
      </c>
      <c r="U389">
        <f t="shared" si="19"/>
        <v>0</v>
      </c>
      <c r="V389" s="3">
        <v>1</v>
      </c>
      <c r="W389" s="3">
        <f t="shared" si="20"/>
        <v>0</v>
      </c>
      <c r="X389" s="3">
        <v>0</v>
      </c>
      <c r="Y389" s="3">
        <v>0</v>
      </c>
      <c r="Z389" s="3">
        <v>0</v>
      </c>
      <c r="AA389" s="3">
        <v>0</v>
      </c>
      <c r="AB389" s="3">
        <v>0</v>
      </c>
      <c r="AD389" t="s">
        <v>100</v>
      </c>
      <c r="AE389" s="1">
        <v>42536</v>
      </c>
      <c r="AF389" s="1">
        <v>42613</v>
      </c>
      <c r="AG389" s="1">
        <v>42536</v>
      </c>
      <c r="AH389" s="1">
        <v>42598</v>
      </c>
    </row>
    <row r="390" spans="1:34" x14ac:dyDescent="0.3">
      <c r="A390">
        <v>216503</v>
      </c>
      <c r="B390" t="s">
        <v>39</v>
      </c>
      <c r="C390" t="s">
        <v>26</v>
      </c>
      <c r="D390">
        <v>2</v>
      </c>
      <c r="E390" t="s">
        <v>1094</v>
      </c>
      <c r="F390" t="s">
        <v>110</v>
      </c>
      <c r="G390">
        <v>10251</v>
      </c>
      <c r="H390">
        <v>3</v>
      </c>
      <c r="I390">
        <v>32888</v>
      </c>
      <c r="J390">
        <v>53281</v>
      </c>
      <c r="K390" t="s">
        <v>30</v>
      </c>
      <c r="L390" t="s">
        <v>43</v>
      </c>
      <c r="M390" t="s">
        <v>1095</v>
      </c>
      <c r="N390" t="s">
        <v>1096</v>
      </c>
      <c r="O390" t="s">
        <v>113</v>
      </c>
      <c r="P390" t="s">
        <v>1097</v>
      </c>
      <c r="Q390" t="s">
        <v>35</v>
      </c>
      <c r="R390" t="s">
        <v>1098</v>
      </c>
      <c r="S390" t="s">
        <v>35</v>
      </c>
      <c r="T390" t="str">
        <f t="shared" si="18"/>
        <v xml:space="preserve">Excellent interpersonal and team skills -Outstanding written and oral skills -Proficient with Microsoft Access, Word, Excel.  </v>
      </c>
      <c r="U390">
        <f t="shared" si="19"/>
        <v>0</v>
      </c>
      <c r="V390" s="3">
        <v>1</v>
      </c>
      <c r="W390" s="3">
        <f t="shared" si="20"/>
        <v>0</v>
      </c>
      <c r="X390" s="3">
        <v>0</v>
      </c>
      <c r="Y390" s="3">
        <v>0</v>
      </c>
      <c r="Z390" s="3">
        <v>0</v>
      </c>
      <c r="AA390" s="3">
        <v>0</v>
      </c>
      <c r="AB390" s="3">
        <v>0</v>
      </c>
      <c r="AD390" t="s">
        <v>38</v>
      </c>
      <c r="AE390" s="1">
        <v>42276</v>
      </c>
      <c r="AG390" s="1">
        <v>42276</v>
      </c>
      <c r="AH390" s="1">
        <v>42598</v>
      </c>
    </row>
    <row r="391" spans="1:34" x14ac:dyDescent="0.3">
      <c r="A391">
        <v>216626</v>
      </c>
      <c r="B391" t="s">
        <v>39</v>
      </c>
      <c r="C391" t="s">
        <v>40</v>
      </c>
      <c r="D391">
        <v>1</v>
      </c>
      <c r="E391" t="s">
        <v>1105</v>
      </c>
      <c r="F391" t="s">
        <v>140</v>
      </c>
      <c r="G391">
        <v>53040</v>
      </c>
      <c r="H391">
        <v>2</v>
      </c>
      <c r="I391">
        <v>71</v>
      </c>
      <c r="J391">
        <v>76</v>
      </c>
      <c r="K391" t="s">
        <v>141</v>
      </c>
      <c r="L391" t="s">
        <v>513</v>
      </c>
      <c r="M391" t="s">
        <v>1106</v>
      </c>
      <c r="N391" t="s">
        <v>7258</v>
      </c>
      <c r="O391" t="s">
        <v>144</v>
      </c>
      <c r="P391" t="s">
        <v>1107</v>
      </c>
      <c r="Q391" t="s">
        <v>35</v>
      </c>
      <c r="R391" t="s">
        <v>1108</v>
      </c>
      <c r="S391" t="s">
        <v>35</v>
      </c>
      <c r="T391" t="str">
        <f t="shared" si="18"/>
        <v xml:space="preserve">Residency training in internal medicine, family practice, gynecology or in preventive medicine  Experience with electronic medical records  Experience working in high volume primary care clinic with a diverse patient population  Knowledge of STDs and HIV  Bilingual Spanish/English preferred.  </v>
      </c>
      <c r="U391">
        <f t="shared" si="19"/>
        <v>0</v>
      </c>
      <c r="V391" s="3">
        <v>0</v>
      </c>
      <c r="W391" s="3">
        <f t="shared" si="20"/>
        <v>0</v>
      </c>
      <c r="X391" s="3">
        <v>0</v>
      </c>
      <c r="Y391" s="3">
        <v>0</v>
      </c>
      <c r="Z391" s="3">
        <v>0</v>
      </c>
      <c r="AA391" s="3">
        <v>0</v>
      </c>
      <c r="AB391" s="3">
        <v>0</v>
      </c>
      <c r="AD391" t="s">
        <v>58</v>
      </c>
      <c r="AE391" s="1">
        <v>42279</v>
      </c>
      <c r="AG391" s="1">
        <v>42291</v>
      </c>
      <c r="AH391" s="1">
        <v>42598</v>
      </c>
    </row>
    <row r="392" spans="1:34" x14ac:dyDescent="0.3">
      <c r="A392">
        <v>216626</v>
      </c>
      <c r="B392" t="s">
        <v>39</v>
      </c>
      <c r="C392" t="s">
        <v>26</v>
      </c>
      <c r="D392">
        <v>1</v>
      </c>
      <c r="E392" t="s">
        <v>1105</v>
      </c>
      <c r="F392" t="s">
        <v>140</v>
      </c>
      <c r="G392">
        <v>53040</v>
      </c>
      <c r="H392">
        <v>2</v>
      </c>
      <c r="I392">
        <v>71</v>
      </c>
      <c r="J392">
        <v>76</v>
      </c>
      <c r="K392" t="s">
        <v>141</v>
      </c>
      <c r="L392" t="s">
        <v>513</v>
      </c>
      <c r="M392" t="s">
        <v>1106</v>
      </c>
      <c r="N392" t="s">
        <v>7258</v>
      </c>
      <c r="O392" t="s">
        <v>144</v>
      </c>
      <c r="P392" t="s">
        <v>1107</v>
      </c>
      <c r="Q392" t="s">
        <v>35</v>
      </c>
      <c r="R392" t="s">
        <v>1108</v>
      </c>
      <c r="S392" t="s">
        <v>35</v>
      </c>
      <c r="T392" t="str">
        <f t="shared" si="18"/>
        <v xml:space="preserve">Residency training in internal medicine, family practice, gynecology or in preventive medicine  Experience with electronic medical records  Experience working in high volume primary care clinic with a diverse patient population  Knowledge of STDs and HIV  Bilingual Spanish/English preferred.  </v>
      </c>
      <c r="U392">
        <f t="shared" si="19"/>
        <v>0</v>
      </c>
      <c r="V392" s="3">
        <v>0</v>
      </c>
      <c r="W392" s="3">
        <f t="shared" si="20"/>
        <v>0</v>
      </c>
      <c r="X392" s="3">
        <v>0</v>
      </c>
      <c r="Y392" s="3">
        <v>0</v>
      </c>
      <c r="Z392" s="3">
        <v>0</v>
      </c>
      <c r="AA392" s="3">
        <v>0</v>
      </c>
      <c r="AB392" s="3">
        <v>0</v>
      </c>
      <c r="AD392" t="s">
        <v>58</v>
      </c>
      <c r="AE392" s="1">
        <v>42279</v>
      </c>
      <c r="AG392" s="1">
        <v>42291</v>
      </c>
      <c r="AH392" s="1">
        <v>42598</v>
      </c>
    </row>
    <row r="393" spans="1:34" x14ac:dyDescent="0.3">
      <c r="A393">
        <v>206327</v>
      </c>
      <c r="B393" t="s">
        <v>39</v>
      </c>
      <c r="C393" t="s">
        <v>26</v>
      </c>
      <c r="D393">
        <v>1</v>
      </c>
      <c r="E393" t="s">
        <v>1109</v>
      </c>
      <c r="F393" t="s">
        <v>551</v>
      </c>
      <c r="G393">
        <v>10124</v>
      </c>
      <c r="H393">
        <v>2</v>
      </c>
      <c r="I393">
        <v>46782</v>
      </c>
      <c r="J393">
        <v>68003</v>
      </c>
      <c r="K393" t="s">
        <v>30</v>
      </c>
      <c r="L393" t="s">
        <v>78</v>
      </c>
      <c r="M393" t="s">
        <v>424</v>
      </c>
      <c r="N393" t="s">
        <v>6681</v>
      </c>
      <c r="O393" t="s">
        <v>7055</v>
      </c>
      <c r="P393" t="s">
        <v>35</v>
      </c>
      <c r="Q393" t="s">
        <v>35</v>
      </c>
      <c r="R393" t="s">
        <v>1110</v>
      </c>
      <c r="S393" t="s">
        <v>35</v>
      </c>
      <c r="T393" t="str">
        <f t="shared" si="18"/>
        <v xml:space="preserve">   </v>
      </c>
      <c r="U393">
        <f t="shared" si="19"/>
        <v>0</v>
      </c>
      <c r="V393" s="3">
        <v>0</v>
      </c>
      <c r="W393" s="3">
        <f t="shared" si="20"/>
        <v>0</v>
      </c>
      <c r="X393" s="3">
        <v>0</v>
      </c>
      <c r="Y393" s="3">
        <v>0</v>
      </c>
      <c r="Z393" s="3">
        <v>0</v>
      </c>
      <c r="AA393" s="3">
        <v>0</v>
      </c>
      <c r="AB393" s="3">
        <v>0</v>
      </c>
      <c r="AD393" t="s">
        <v>38</v>
      </c>
      <c r="AE393" s="1">
        <v>42228</v>
      </c>
      <c r="AG393" s="1">
        <v>42228</v>
      </c>
      <c r="AH393" s="1">
        <v>42598</v>
      </c>
    </row>
    <row r="394" spans="1:34" x14ac:dyDescent="0.3">
      <c r="A394">
        <v>206424</v>
      </c>
      <c r="B394" t="s">
        <v>59</v>
      </c>
      <c r="C394" t="s">
        <v>40</v>
      </c>
      <c r="D394">
        <v>5</v>
      </c>
      <c r="E394" t="s">
        <v>1111</v>
      </c>
      <c r="F394" t="s">
        <v>1112</v>
      </c>
      <c r="G394">
        <v>31315</v>
      </c>
      <c r="H394">
        <v>1</v>
      </c>
      <c r="I394">
        <v>30817</v>
      </c>
      <c r="J394">
        <v>39064</v>
      </c>
      <c r="K394" t="s">
        <v>30</v>
      </c>
      <c r="L394" t="s">
        <v>62</v>
      </c>
      <c r="M394" t="s">
        <v>1113</v>
      </c>
      <c r="N394" t="s">
        <v>1114</v>
      </c>
      <c r="O394" t="s">
        <v>1115</v>
      </c>
      <c r="P394" t="s">
        <v>1116</v>
      </c>
      <c r="Q394" t="s">
        <v>1117</v>
      </c>
      <c r="R394" t="s">
        <v>1118</v>
      </c>
      <c r="S394" t="s">
        <v>1119</v>
      </c>
      <c r="T394" t="str">
        <f t="shared" si="18"/>
        <v>The selected candidate should have experience in handling, operation, testing, designing or maintaining of air, noise control and fuel burning equipment.  Ability to climb stairs and ladders and engage in extensive walking at facilities being inspected including those under construction and renovation while following all mandated safety procedures.  Familiar with various computer software programs. Appointments are subject to OMB approval. For additional information about DEP, visit www.nyc.gov/dep</v>
      </c>
      <c r="U394">
        <f t="shared" si="19"/>
        <v>0</v>
      </c>
      <c r="V394" s="3">
        <v>0</v>
      </c>
      <c r="W394" s="3">
        <f t="shared" si="20"/>
        <v>0</v>
      </c>
      <c r="X394" s="3">
        <v>0</v>
      </c>
      <c r="Y394" s="3">
        <v>0</v>
      </c>
      <c r="Z394" s="3">
        <v>0</v>
      </c>
      <c r="AA394" s="3">
        <v>0</v>
      </c>
      <c r="AB394" s="3">
        <v>0</v>
      </c>
      <c r="AD394" t="s">
        <v>38</v>
      </c>
      <c r="AE394" s="1">
        <v>42237</v>
      </c>
      <c r="AG394" s="1">
        <v>42237</v>
      </c>
      <c r="AH394" s="1">
        <v>42598</v>
      </c>
    </row>
    <row r="395" spans="1:34" x14ac:dyDescent="0.3">
      <c r="A395">
        <v>206424</v>
      </c>
      <c r="B395" t="s">
        <v>59</v>
      </c>
      <c r="C395" t="s">
        <v>26</v>
      </c>
      <c r="D395">
        <v>5</v>
      </c>
      <c r="E395" t="s">
        <v>1111</v>
      </c>
      <c r="F395" t="s">
        <v>1112</v>
      </c>
      <c r="G395">
        <v>31315</v>
      </c>
      <c r="H395">
        <v>1</v>
      </c>
      <c r="I395">
        <v>30817</v>
      </c>
      <c r="J395">
        <v>39064</v>
      </c>
      <c r="K395" t="s">
        <v>30</v>
      </c>
      <c r="L395" t="s">
        <v>62</v>
      </c>
      <c r="M395" t="s">
        <v>1113</v>
      </c>
      <c r="N395" t="s">
        <v>1114</v>
      </c>
      <c r="O395" t="s">
        <v>1115</v>
      </c>
      <c r="P395" t="s">
        <v>1116</v>
      </c>
      <c r="Q395" t="s">
        <v>1117</v>
      </c>
      <c r="R395" t="s">
        <v>1118</v>
      </c>
      <c r="S395" t="s">
        <v>1119</v>
      </c>
      <c r="T395" t="str">
        <f t="shared" si="18"/>
        <v>The selected candidate should have experience in handling, operation, testing, designing or maintaining of air, noise control and fuel burning equipment.  Ability to climb stairs and ladders and engage in extensive walking at facilities being inspected including those under construction and renovation while following all mandated safety procedures.  Familiar with various computer software programs. Appointments are subject to OMB approval. For additional information about DEP, visit www.nyc.gov/dep</v>
      </c>
      <c r="U395">
        <f t="shared" si="19"/>
        <v>0</v>
      </c>
      <c r="V395" s="3">
        <v>0</v>
      </c>
      <c r="W395" s="3">
        <f t="shared" si="20"/>
        <v>0</v>
      </c>
      <c r="X395" s="3">
        <v>0</v>
      </c>
      <c r="Y395" s="3">
        <v>0</v>
      </c>
      <c r="Z395" s="3">
        <v>0</v>
      </c>
      <c r="AA395" s="3">
        <v>0</v>
      </c>
      <c r="AB395" s="3">
        <v>0</v>
      </c>
      <c r="AD395" t="s">
        <v>38</v>
      </c>
      <c r="AE395" s="1">
        <v>42237</v>
      </c>
      <c r="AG395" s="1">
        <v>42237</v>
      </c>
      <c r="AH395" s="1">
        <v>42598</v>
      </c>
    </row>
    <row r="396" spans="1:34" x14ac:dyDescent="0.3">
      <c r="A396">
        <v>217757</v>
      </c>
      <c r="B396" t="s">
        <v>39</v>
      </c>
      <c r="C396" t="s">
        <v>40</v>
      </c>
      <c r="D396">
        <v>5</v>
      </c>
      <c r="E396" t="s">
        <v>1120</v>
      </c>
      <c r="F396" t="s">
        <v>1121</v>
      </c>
      <c r="G396">
        <v>51110</v>
      </c>
      <c r="H396">
        <v>1</v>
      </c>
      <c r="I396">
        <v>47265</v>
      </c>
      <c r="J396">
        <v>61528</v>
      </c>
      <c r="K396" t="s">
        <v>30</v>
      </c>
      <c r="L396" t="s">
        <v>840</v>
      </c>
      <c r="M396" t="s">
        <v>142</v>
      </c>
      <c r="N396" t="s">
        <v>1122</v>
      </c>
      <c r="O396" t="s">
        <v>7259</v>
      </c>
      <c r="P396" t="s">
        <v>1123</v>
      </c>
      <c r="Q396" t="s">
        <v>35</v>
      </c>
      <c r="R396" t="s">
        <v>1124</v>
      </c>
      <c r="S396" t="s">
        <v>35</v>
      </c>
      <c r="T396" t="str">
        <f t="shared" si="18"/>
        <v xml:space="preserve">--Bilingual (English/Spanish) preferred  --Experience working with adolescents  -- Knowledge of adolescent sexuality and health issues preferred  --Work effectively and enthusiastically with adolescents, adults, professionals and other personnel from a wide range of cultural, social and economic backgrounds   --Excellent writing and oral presentation skills.  </v>
      </c>
      <c r="U396">
        <f t="shared" si="19"/>
        <v>0</v>
      </c>
      <c r="V396" s="3">
        <v>0</v>
      </c>
      <c r="W396" s="3">
        <f t="shared" si="20"/>
        <v>0</v>
      </c>
      <c r="X396" s="3">
        <v>0</v>
      </c>
      <c r="Y396" s="3">
        <v>0</v>
      </c>
      <c r="Z396" s="3">
        <v>0</v>
      </c>
      <c r="AA396" s="3">
        <v>0</v>
      </c>
      <c r="AB396" s="3">
        <v>0</v>
      </c>
      <c r="AD396" t="s">
        <v>38</v>
      </c>
      <c r="AE396" s="1">
        <v>42283</v>
      </c>
      <c r="AG396" s="1">
        <v>42283</v>
      </c>
      <c r="AH396" s="1">
        <v>42598</v>
      </c>
    </row>
    <row r="397" spans="1:34" x14ac:dyDescent="0.3">
      <c r="A397">
        <v>217757</v>
      </c>
      <c r="B397" t="s">
        <v>39</v>
      </c>
      <c r="C397" t="s">
        <v>26</v>
      </c>
      <c r="D397">
        <v>5</v>
      </c>
      <c r="E397" t="s">
        <v>1120</v>
      </c>
      <c r="F397" t="s">
        <v>1121</v>
      </c>
      <c r="G397">
        <v>51110</v>
      </c>
      <c r="H397">
        <v>1</v>
      </c>
      <c r="I397">
        <v>47265</v>
      </c>
      <c r="J397">
        <v>61528</v>
      </c>
      <c r="K397" t="s">
        <v>30</v>
      </c>
      <c r="L397" t="s">
        <v>840</v>
      </c>
      <c r="M397" t="s">
        <v>142</v>
      </c>
      <c r="N397" t="s">
        <v>1122</v>
      </c>
      <c r="O397" t="s">
        <v>7259</v>
      </c>
      <c r="P397" t="s">
        <v>1123</v>
      </c>
      <c r="Q397" t="s">
        <v>35</v>
      </c>
      <c r="R397" t="s">
        <v>1124</v>
      </c>
      <c r="S397" t="s">
        <v>35</v>
      </c>
      <c r="T397" t="str">
        <f t="shared" si="18"/>
        <v xml:space="preserve">--Bilingual (English/Spanish) preferred  --Experience working with adolescents  -- Knowledge of adolescent sexuality and health issues preferred  --Work effectively and enthusiastically with adolescents, adults, professionals and other personnel from a wide range of cultural, social and economic backgrounds   --Excellent writing and oral presentation skills.  </v>
      </c>
      <c r="U397">
        <f t="shared" si="19"/>
        <v>0</v>
      </c>
      <c r="V397" s="3">
        <v>0</v>
      </c>
      <c r="W397" s="3">
        <f t="shared" si="20"/>
        <v>0</v>
      </c>
      <c r="X397" s="3">
        <v>0</v>
      </c>
      <c r="Y397" s="3">
        <v>0</v>
      </c>
      <c r="Z397" s="3">
        <v>0</v>
      </c>
      <c r="AA397" s="3">
        <v>0</v>
      </c>
      <c r="AB397" s="3">
        <v>0</v>
      </c>
      <c r="AD397" t="s">
        <v>38</v>
      </c>
      <c r="AE397" s="1">
        <v>42283</v>
      </c>
      <c r="AG397" s="1">
        <v>42283</v>
      </c>
      <c r="AH397" s="1">
        <v>42598</v>
      </c>
    </row>
    <row r="398" spans="1:34" x14ac:dyDescent="0.3">
      <c r="A398">
        <v>218052</v>
      </c>
      <c r="B398" t="s">
        <v>1125</v>
      </c>
      <c r="C398" t="s">
        <v>40</v>
      </c>
      <c r="D398">
        <v>1</v>
      </c>
      <c r="E398" t="s">
        <v>1126</v>
      </c>
      <c r="F398" t="s">
        <v>1127</v>
      </c>
      <c r="G398">
        <v>31144</v>
      </c>
      <c r="H398" t="s">
        <v>52</v>
      </c>
      <c r="I398">
        <v>53051</v>
      </c>
      <c r="J398">
        <v>85000</v>
      </c>
      <c r="K398" t="s">
        <v>30</v>
      </c>
      <c r="L398" t="s">
        <v>954</v>
      </c>
      <c r="M398" t="s">
        <v>1128</v>
      </c>
      <c r="N398" t="s">
        <v>7260</v>
      </c>
      <c r="O398" t="s">
        <v>7261</v>
      </c>
      <c r="P398" t="s">
        <v>1129</v>
      </c>
      <c r="Q398" t="s">
        <v>35</v>
      </c>
      <c r="R398" t="s">
        <v>1130</v>
      </c>
      <c r="S398" t="s">
        <v>35</v>
      </c>
      <c r="T398" t="str">
        <f t="shared" si="18"/>
        <v xml:space="preserve">-	A minimum of five years of experience in law enforcement and/or leading complex investigations such as work as a prosecutor, forensic auditor, or law enforcement officer conducting complicated long-term investigations -	Demonstrated project management and people management skills -	Strong interpersonal skills -	Experience collecting, analyzing, and evaluating evidence -	Technological proficiency, including use of technology related to investigations and databases -	Strong writing -	Strong organizational and time management skills, demonstrated ability to work under deadlines -	Demonstrated ethics and sound judgment  -	Prior criminal law experience  -	Knowledge of New York City government and/or prior government work experience -	Knowledge of policy matters related to areas particularly relevant to the Office of the Inspector General for the NYC Department of Correction  </v>
      </c>
      <c r="U398">
        <f t="shared" si="19"/>
        <v>0</v>
      </c>
      <c r="V398" s="3">
        <v>0</v>
      </c>
      <c r="W398" s="3">
        <f t="shared" si="20"/>
        <v>0</v>
      </c>
      <c r="X398" s="3">
        <v>0</v>
      </c>
      <c r="Y398" s="3">
        <v>0</v>
      </c>
      <c r="Z398" s="3">
        <v>0</v>
      </c>
      <c r="AA398" s="3">
        <v>0</v>
      </c>
      <c r="AB398" s="3">
        <v>0</v>
      </c>
      <c r="AD398" t="s">
        <v>38</v>
      </c>
      <c r="AE398" s="1">
        <v>42290</v>
      </c>
      <c r="AG398" s="1">
        <v>42290</v>
      </c>
      <c r="AH398" s="1">
        <v>42598</v>
      </c>
    </row>
    <row r="399" spans="1:34" x14ac:dyDescent="0.3">
      <c r="A399">
        <v>206928</v>
      </c>
      <c r="B399" t="s">
        <v>39</v>
      </c>
      <c r="C399" t="s">
        <v>40</v>
      </c>
      <c r="D399">
        <v>1</v>
      </c>
      <c r="E399" t="s">
        <v>1131</v>
      </c>
      <c r="F399" t="s">
        <v>42</v>
      </c>
      <c r="G399">
        <v>21744</v>
      </c>
      <c r="H399" t="s">
        <v>1132</v>
      </c>
      <c r="I399">
        <v>83133</v>
      </c>
      <c r="J399">
        <v>107826</v>
      </c>
      <c r="K399" t="s">
        <v>30</v>
      </c>
      <c r="L399" t="s">
        <v>78</v>
      </c>
      <c r="M399" t="s">
        <v>1133</v>
      </c>
      <c r="N399" t="s">
        <v>1134</v>
      </c>
      <c r="O399" t="s">
        <v>46</v>
      </c>
      <c r="P399" t="s">
        <v>1135</v>
      </c>
      <c r="Q399" t="s">
        <v>35</v>
      </c>
      <c r="R399" t="s">
        <v>1136</v>
      </c>
      <c r="S399" t="s">
        <v>35</v>
      </c>
      <c r="T399" t="str">
        <f t="shared" si="18"/>
        <v xml:space="preserve">- A minimum of 5 years of experiences in performing statistical analyses and scientific research  - Experience and knowledge in SAS and R  - Advanced knowledge and analytic expertise in complex survey data analysis  - Public health/public policy evaluation experiences  - Ability to work with staff at all levels and to communicate complex technical knowledge in language that is understood at every level.  </v>
      </c>
      <c r="U399">
        <f t="shared" si="19"/>
        <v>1</v>
      </c>
      <c r="V399" s="3">
        <v>0</v>
      </c>
      <c r="W399" s="3">
        <f t="shared" si="20"/>
        <v>1</v>
      </c>
      <c r="X399" s="3">
        <v>0</v>
      </c>
      <c r="Y399" s="3">
        <v>0</v>
      </c>
      <c r="Z399" s="3">
        <v>0</v>
      </c>
      <c r="AA399" s="3">
        <v>0</v>
      </c>
      <c r="AB399" s="3">
        <v>0</v>
      </c>
      <c r="AD399" t="s">
        <v>38</v>
      </c>
      <c r="AE399" s="1">
        <v>42237</v>
      </c>
      <c r="AG399" s="1">
        <v>42479</v>
      </c>
      <c r="AH399" s="1">
        <v>42598</v>
      </c>
    </row>
    <row r="400" spans="1:34" x14ac:dyDescent="0.3">
      <c r="A400">
        <v>218052</v>
      </c>
      <c r="B400" t="s">
        <v>1125</v>
      </c>
      <c r="C400" t="s">
        <v>26</v>
      </c>
      <c r="D400">
        <v>1</v>
      </c>
      <c r="E400" t="s">
        <v>1126</v>
      </c>
      <c r="F400" t="s">
        <v>1127</v>
      </c>
      <c r="G400">
        <v>31144</v>
      </c>
      <c r="H400" t="s">
        <v>52</v>
      </c>
      <c r="I400">
        <v>53051</v>
      </c>
      <c r="J400">
        <v>85000</v>
      </c>
      <c r="K400" t="s">
        <v>30</v>
      </c>
      <c r="L400" t="s">
        <v>954</v>
      </c>
      <c r="M400" t="s">
        <v>1128</v>
      </c>
      <c r="N400" t="s">
        <v>7260</v>
      </c>
      <c r="O400" t="s">
        <v>7261</v>
      </c>
      <c r="P400" t="s">
        <v>1129</v>
      </c>
      <c r="Q400" t="s">
        <v>35</v>
      </c>
      <c r="R400" t="s">
        <v>1130</v>
      </c>
      <c r="S400" t="s">
        <v>35</v>
      </c>
      <c r="T400" t="str">
        <f t="shared" si="18"/>
        <v xml:space="preserve">-	A minimum of five years of experience in law enforcement and/or leading complex investigations such as work as a prosecutor, forensic auditor, or law enforcement officer conducting complicated long-term investigations -	Demonstrated project management and people management skills -	Strong interpersonal skills -	Experience collecting, analyzing, and evaluating evidence -	Technological proficiency, including use of technology related to investigations and databases -	Strong writing -	Strong organizational and time management skills, demonstrated ability to work under deadlines -	Demonstrated ethics and sound judgment  -	Prior criminal law experience  -	Knowledge of New York City government and/or prior government work experience -	Knowledge of policy matters related to areas particularly relevant to the Office of the Inspector General for the NYC Department of Correction  </v>
      </c>
      <c r="U400">
        <f t="shared" si="19"/>
        <v>0</v>
      </c>
      <c r="V400" s="3">
        <v>0</v>
      </c>
      <c r="W400" s="3">
        <f t="shared" si="20"/>
        <v>0</v>
      </c>
      <c r="X400" s="3">
        <v>0</v>
      </c>
      <c r="Y400" s="3">
        <v>0</v>
      </c>
      <c r="Z400" s="3">
        <v>0</v>
      </c>
      <c r="AA400" s="3">
        <v>0</v>
      </c>
      <c r="AB400" s="3">
        <v>0</v>
      </c>
      <c r="AD400" t="s">
        <v>38</v>
      </c>
      <c r="AE400" s="1">
        <v>42290</v>
      </c>
      <c r="AG400" s="1">
        <v>42290</v>
      </c>
      <c r="AH400" s="1">
        <v>42598</v>
      </c>
    </row>
    <row r="401" spans="1:34" x14ac:dyDescent="0.3">
      <c r="A401">
        <v>206584</v>
      </c>
      <c r="B401" t="s">
        <v>39</v>
      </c>
      <c r="C401" t="s">
        <v>40</v>
      </c>
      <c r="D401">
        <v>3</v>
      </c>
      <c r="E401" t="s">
        <v>915</v>
      </c>
      <c r="F401" t="s">
        <v>916</v>
      </c>
      <c r="G401">
        <v>90510</v>
      </c>
      <c r="H401">
        <v>0</v>
      </c>
      <c r="I401">
        <v>30002</v>
      </c>
      <c r="J401">
        <v>43759</v>
      </c>
      <c r="K401" t="s">
        <v>30</v>
      </c>
      <c r="L401" t="s">
        <v>43</v>
      </c>
      <c r="M401" t="s">
        <v>814</v>
      </c>
      <c r="N401" t="s">
        <v>1137</v>
      </c>
      <c r="O401" t="s">
        <v>918</v>
      </c>
      <c r="P401" t="s">
        <v>1138</v>
      </c>
      <c r="Q401" t="s">
        <v>35</v>
      </c>
      <c r="R401" t="s">
        <v>1139</v>
      </c>
      <c r="S401" t="s">
        <v>35</v>
      </c>
      <c r="T401" t="str">
        <f t="shared" si="18"/>
        <v xml:space="preserve">Candidate should be highly organized, with the ability to work well in teams, should possess excellent verbal, written, and interpersonal skills. A Category 8 Exterminator license (Public Health) would be a plus. Candidate should have experience working with computer would be a plus.  **THE LICENSE MUST BE MAINTAINED FOR THE DURATION OF EMPLOYMENT.  </v>
      </c>
      <c r="U401">
        <f t="shared" si="19"/>
        <v>0</v>
      </c>
      <c r="V401" s="3">
        <v>0</v>
      </c>
      <c r="W401" s="3">
        <f t="shared" si="20"/>
        <v>0</v>
      </c>
      <c r="X401" s="3">
        <v>0</v>
      </c>
      <c r="Y401" s="3">
        <v>0</v>
      </c>
      <c r="Z401" s="3">
        <v>0</v>
      </c>
      <c r="AA401" s="3">
        <v>0</v>
      </c>
      <c r="AB401" s="3">
        <v>0</v>
      </c>
      <c r="AD401" t="s">
        <v>519</v>
      </c>
      <c r="AE401" s="1">
        <v>42230</v>
      </c>
      <c r="AG401" s="1">
        <v>42230</v>
      </c>
      <c r="AH401" s="1">
        <v>42598</v>
      </c>
    </row>
    <row r="402" spans="1:34" x14ac:dyDescent="0.3">
      <c r="A402">
        <v>206584</v>
      </c>
      <c r="B402" t="s">
        <v>39</v>
      </c>
      <c r="C402" t="s">
        <v>26</v>
      </c>
      <c r="D402">
        <v>3</v>
      </c>
      <c r="E402" t="s">
        <v>915</v>
      </c>
      <c r="F402" t="s">
        <v>916</v>
      </c>
      <c r="G402">
        <v>90510</v>
      </c>
      <c r="H402">
        <v>0</v>
      </c>
      <c r="I402">
        <v>30002</v>
      </c>
      <c r="J402">
        <v>43759</v>
      </c>
      <c r="K402" t="s">
        <v>30</v>
      </c>
      <c r="L402" t="s">
        <v>43</v>
      </c>
      <c r="M402" t="s">
        <v>814</v>
      </c>
      <c r="N402" t="s">
        <v>1137</v>
      </c>
      <c r="O402" t="s">
        <v>918</v>
      </c>
      <c r="P402" t="s">
        <v>1138</v>
      </c>
      <c r="Q402" t="s">
        <v>35</v>
      </c>
      <c r="R402" t="s">
        <v>1139</v>
      </c>
      <c r="S402" t="s">
        <v>35</v>
      </c>
      <c r="T402" t="str">
        <f t="shared" si="18"/>
        <v xml:space="preserve">Candidate should be highly organized, with the ability to work well in teams, should possess excellent verbal, written, and interpersonal skills. A Category 8 Exterminator license (Public Health) would be a plus. Candidate should have experience working with computer would be a plus.  **THE LICENSE MUST BE MAINTAINED FOR THE DURATION OF EMPLOYMENT.  </v>
      </c>
      <c r="U402">
        <f t="shared" si="19"/>
        <v>0</v>
      </c>
      <c r="V402" s="3">
        <v>0</v>
      </c>
      <c r="W402" s="3">
        <f t="shared" si="20"/>
        <v>0</v>
      </c>
      <c r="X402" s="3">
        <v>0</v>
      </c>
      <c r="Y402" s="3">
        <v>0</v>
      </c>
      <c r="Z402" s="3">
        <v>0</v>
      </c>
      <c r="AA402" s="3">
        <v>0</v>
      </c>
      <c r="AB402" s="3">
        <v>0</v>
      </c>
      <c r="AD402" t="s">
        <v>519</v>
      </c>
      <c r="AE402" s="1">
        <v>42230</v>
      </c>
      <c r="AG402" s="1">
        <v>42230</v>
      </c>
      <c r="AH402" s="1">
        <v>42598</v>
      </c>
    </row>
    <row r="403" spans="1:34" x14ac:dyDescent="0.3">
      <c r="A403">
        <v>206928</v>
      </c>
      <c r="B403" t="s">
        <v>39</v>
      </c>
      <c r="C403" t="s">
        <v>26</v>
      </c>
      <c r="D403">
        <v>1</v>
      </c>
      <c r="E403" t="s">
        <v>1131</v>
      </c>
      <c r="F403" t="s">
        <v>42</v>
      </c>
      <c r="G403">
        <v>21744</v>
      </c>
      <c r="H403" t="s">
        <v>1132</v>
      </c>
      <c r="I403">
        <v>83133</v>
      </c>
      <c r="J403">
        <v>107826</v>
      </c>
      <c r="K403" t="s">
        <v>30</v>
      </c>
      <c r="L403" t="s">
        <v>78</v>
      </c>
      <c r="M403" t="s">
        <v>1133</v>
      </c>
      <c r="N403" t="s">
        <v>1134</v>
      </c>
      <c r="O403" t="s">
        <v>46</v>
      </c>
      <c r="P403" t="s">
        <v>1135</v>
      </c>
      <c r="Q403" t="s">
        <v>35</v>
      </c>
      <c r="R403" t="s">
        <v>1136</v>
      </c>
      <c r="S403" t="s">
        <v>35</v>
      </c>
      <c r="T403" t="str">
        <f t="shared" si="18"/>
        <v xml:space="preserve">- A minimum of 5 years of experiences in performing statistical analyses and scientific research  - Experience and knowledge in SAS and R  - Advanced knowledge and analytic expertise in complex survey data analysis  - Public health/public policy evaluation experiences  - Ability to work with staff at all levels and to communicate complex technical knowledge in language that is understood at every level.  </v>
      </c>
      <c r="U403">
        <f t="shared" si="19"/>
        <v>1</v>
      </c>
      <c r="V403" s="3">
        <v>0</v>
      </c>
      <c r="W403" s="3">
        <f t="shared" si="20"/>
        <v>1</v>
      </c>
      <c r="X403" s="3">
        <v>0</v>
      </c>
      <c r="Y403" s="3">
        <v>0</v>
      </c>
      <c r="Z403" s="3">
        <v>0</v>
      </c>
      <c r="AA403" s="3">
        <v>0</v>
      </c>
      <c r="AB403" s="3">
        <v>0</v>
      </c>
      <c r="AD403" t="s">
        <v>38</v>
      </c>
      <c r="AE403" s="1">
        <v>42237</v>
      </c>
      <c r="AG403" s="1">
        <v>42479</v>
      </c>
      <c r="AH403" s="1">
        <v>42598</v>
      </c>
    </row>
    <row r="404" spans="1:34" x14ac:dyDescent="0.3">
      <c r="A404">
        <v>218183</v>
      </c>
      <c r="B404" t="s">
        <v>210</v>
      </c>
      <c r="C404" t="s">
        <v>26</v>
      </c>
      <c r="D404">
        <v>3</v>
      </c>
      <c r="E404" t="s">
        <v>1140</v>
      </c>
      <c r="F404" t="s">
        <v>212</v>
      </c>
      <c r="G404">
        <v>40563</v>
      </c>
      <c r="H404">
        <v>1</v>
      </c>
      <c r="I404">
        <v>24</v>
      </c>
      <c r="J404">
        <v>37</v>
      </c>
      <c r="K404" t="s">
        <v>141</v>
      </c>
      <c r="L404" t="s">
        <v>213</v>
      </c>
      <c r="M404" t="s">
        <v>1141</v>
      </c>
      <c r="N404" t="s">
        <v>7262</v>
      </c>
      <c r="O404" t="s">
        <v>7263</v>
      </c>
      <c r="P404" t="s">
        <v>7264</v>
      </c>
      <c r="Q404" t="s">
        <v>35</v>
      </c>
      <c r="R404" t="s">
        <v>1142</v>
      </c>
      <c r="S404" t="s">
        <v>35</v>
      </c>
      <c r="T404" t="str">
        <f t="shared" si="18"/>
        <v xml:space="preserve">‚The ability to learn quickly, manage multiple contract management obligations, and proactively problem-solve/navigate City contract registration process;Detailed oriented, with the ability to organize large sets of information using excel tracking sheets;The ability to synthesize and present detailed information in high level conversations easily understood by others;Experience reviewing budgets, scopes of work, and invoice reimbursements;Excellent analytical, written and oral communication skills;Excellent Microsoft Office skills, including MS Word, MS Excel, MS PowerPoint, MS Outlook. Familiarity with Visio or Adobe Acrobat preferred.  </v>
      </c>
      <c r="U404">
        <f t="shared" si="19"/>
        <v>0</v>
      </c>
      <c r="V404" s="3">
        <v>1</v>
      </c>
      <c r="W404" s="3">
        <f t="shared" si="20"/>
        <v>0</v>
      </c>
      <c r="X404" s="3">
        <v>0</v>
      </c>
      <c r="Y404" s="3">
        <v>0</v>
      </c>
      <c r="Z404" s="3">
        <v>0</v>
      </c>
      <c r="AA404" s="3">
        <v>0</v>
      </c>
      <c r="AB404" s="3">
        <v>0</v>
      </c>
      <c r="AD404" t="s">
        <v>38</v>
      </c>
      <c r="AE404" s="1">
        <v>42285</v>
      </c>
      <c r="AG404" s="1">
        <v>42285</v>
      </c>
      <c r="AH404" s="1">
        <v>42598</v>
      </c>
    </row>
    <row r="405" spans="1:34" x14ac:dyDescent="0.3">
      <c r="A405">
        <v>218183</v>
      </c>
      <c r="B405" t="s">
        <v>210</v>
      </c>
      <c r="C405" t="s">
        <v>40</v>
      </c>
      <c r="D405">
        <v>3</v>
      </c>
      <c r="E405" t="s">
        <v>1140</v>
      </c>
      <c r="F405" t="s">
        <v>212</v>
      </c>
      <c r="G405">
        <v>40563</v>
      </c>
      <c r="H405">
        <v>1</v>
      </c>
      <c r="I405">
        <v>24</v>
      </c>
      <c r="J405">
        <v>37</v>
      </c>
      <c r="K405" t="s">
        <v>141</v>
      </c>
      <c r="L405" t="s">
        <v>213</v>
      </c>
      <c r="M405" t="s">
        <v>1141</v>
      </c>
      <c r="N405" t="s">
        <v>7262</v>
      </c>
      <c r="O405" t="s">
        <v>7263</v>
      </c>
      <c r="P405" t="s">
        <v>7264</v>
      </c>
      <c r="Q405" t="s">
        <v>35</v>
      </c>
      <c r="R405" t="s">
        <v>1142</v>
      </c>
      <c r="S405" t="s">
        <v>35</v>
      </c>
      <c r="T405" t="str">
        <f t="shared" si="18"/>
        <v xml:space="preserve">‚The ability to learn quickly, manage multiple contract management obligations, and proactively problem-solve/navigate City contract registration process;Detailed oriented, with the ability to organize large sets of information using excel tracking sheets;The ability to synthesize and present detailed information in high level conversations easily understood by others;Experience reviewing budgets, scopes of work, and invoice reimbursements;Excellent analytical, written and oral communication skills;Excellent Microsoft Office skills, including MS Word, MS Excel, MS PowerPoint, MS Outlook. Familiarity with Visio or Adobe Acrobat preferred.  </v>
      </c>
      <c r="U405">
        <f t="shared" si="19"/>
        <v>0</v>
      </c>
      <c r="V405" s="3">
        <v>1</v>
      </c>
      <c r="W405" s="3">
        <f t="shared" si="20"/>
        <v>0</v>
      </c>
      <c r="X405" s="3">
        <v>0</v>
      </c>
      <c r="Y405" s="3">
        <v>0</v>
      </c>
      <c r="Z405" s="3">
        <v>0</v>
      </c>
      <c r="AA405" s="3">
        <v>0</v>
      </c>
      <c r="AB405" s="3">
        <v>0</v>
      </c>
      <c r="AD405" t="s">
        <v>38</v>
      </c>
      <c r="AE405" s="1">
        <v>42285</v>
      </c>
      <c r="AG405" s="1">
        <v>42285</v>
      </c>
      <c r="AH405" s="1">
        <v>42598</v>
      </c>
    </row>
    <row r="406" spans="1:34" x14ac:dyDescent="0.3">
      <c r="A406">
        <v>218483</v>
      </c>
      <c r="B406" t="s">
        <v>184</v>
      </c>
      <c r="C406" t="s">
        <v>26</v>
      </c>
      <c r="D406">
        <v>1</v>
      </c>
      <c r="E406" t="s">
        <v>1143</v>
      </c>
      <c r="F406" t="s">
        <v>636</v>
      </c>
      <c r="G406">
        <v>10056</v>
      </c>
      <c r="H406" t="s">
        <v>240</v>
      </c>
      <c r="I406">
        <v>58675</v>
      </c>
      <c r="J406">
        <v>156793</v>
      </c>
      <c r="K406" t="s">
        <v>30</v>
      </c>
      <c r="L406" t="s">
        <v>637</v>
      </c>
      <c r="M406" t="s">
        <v>1144</v>
      </c>
      <c r="N406" t="s">
        <v>7265</v>
      </c>
      <c r="O406" t="s">
        <v>639</v>
      </c>
      <c r="P406" t="s">
        <v>1145</v>
      </c>
      <c r="Q406" t="s">
        <v>7266</v>
      </c>
      <c r="R406" t="s">
        <v>1146</v>
      </c>
      <c r="S406" t="s">
        <v>35</v>
      </c>
      <c r="T406" t="str">
        <f t="shared" si="18"/>
        <v>The preferred candidate should possess the following: Experience manipulating and managing large government databases; managing information systems projects; excellent verbal and written communication skills; expertise with Excel, PowerPoint.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06">
        <f t="shared" si="19"/>
        <v>0</v>
      </c>
      <c r="V406" s="3">
        <v>1</v>
      </c>
      <c r="W406" s="3">
        <f t="shared" si="20"/>
        <v>0</v>
      </c>
      <c r="X406" s="3">
        <v>0</v>
      </c>
      <c r="Y406" s="3">
        <v>0</v>
      </c>
      <c r="Z406" s="3">
        <v>0</v>
      </c>
      <c r="AA406" s="3">
        <v>0</v>
      </c>
      <c r="AB406" s="3">
        <v>0</v>
      </c>
      <c r="AD406" t="s">
        <v>58</v>
      </c>
      <c r="AE406" s="1">
        <v>42290</v>
      </c>
      <c r="AG406" s="1">
        <v>42444</v>
      </c>
      <c r="AH406" s="1">
        <v>42598</v>
      </c>
    </row>
    <row r="407" spans="1:34" x14ac:dyDescent="0.3">
      <c r="A407">
        <v>218483</v>
      </c>
      <c r="B407" t="s">
        <v>184</v>
      </c>
      <c r="C407" t="s">
        <v>26</v>
      </c>
      <c r="D407">
        <v>1</v>
      </c>
      <c r="E407" t="s">
        <v>1143</v>
      </c>
      <c r="F407" t="s">
        <v>636</v>
      </c>
      <c r="G407">
        <v>10056</v>
      </c>
      <c r="H407" t="s">
        <v>240</v>
      </c>
      <c r="I407">
        <v>58675</v>
      </c>
      <c r="J407">
        <v>156793</v>
      </c>
      <c r="K407" t="s">
        <v>30</v>
      </c>
      <c r="L407" t="s">
        <v>637</v>
      </c>
      <c r="M407" t="s">
        <v>1144</v>
      </c>
      <c r="N407" t="s">
        <v>7265</v>
      </c>
      <c r="O407" t="s">
        <v>639</v>
      </c>
      <c r="P407" t="s">
        <v>1145</v>
      </c>
      <c r="Q407" t="s">
        <v>7266</v>
      </c>
      <c r="R407" t="s">
        <v>1146</v>
      </c>
      <c r="S407" t="s">
        <v>35</v>
      </c>
      <c r="T407" t="str">
        <f t="shared" si="18"/>
        <v>The preferred candidate should possess the following: Experience manipulating and managing large government databases; managing information systems projects; excellent verbal and written communication skills; expertise with Excel, PowerPoint.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07">
        <f t="shared" si="19"/>
        <v>0</v>
      </c>
      <c r="V407" s="3">
        <v>1</v>
      </c>
      <c r="W407" s="3">
        <f t="shared" si="20"/>
        <v>0</v>
      </c>
      <c r="X407" s="3">
        <v>0</v>
      </c>
      <c r="Y407" s="3">
        <v>0</v>
      </c>
      <c r="Z407" s="3">
        <v>0</v>
      </c>
      <c r="AA407" s="3">
        <v>0</v>
      </c>
      <c r="AB407" s="3">
        <v>0</v>
      </c>
      <c r="AD407" t="s">
        <v>58</v>
      </c>
      <c r="AE407" s="1">
        <v>42290</v>
      </c>
      <c r="AG407" s="1">
        <v>42444</v>
      </c>
      <c r="AH407" s="1">
        <v>42598</v>
      </c>
    </row>
    <row r="408" spans="1:34" x14ac:dyDescent="0.3">
      <c r="A408">
        <v>218483</v>
      </c>
      <c r="B408" t="s">
        <v>184</v>
      </c>
      <c r="C408" t="s">
        <v>40</v>
      </c>
      <c r="D408">
        <v>1</v>
      </c>
      <c r="E408" t="s">
        <v>1143</v>
      </c>
      <c r="F408" t="s">
        <v>636</v>
      </c>
      <c r="G408">
        <v>10056</v>
      </c>
      <c r="H408" t="s">
        <v>240</v>
      </c>
      <c r="I408">
        <v>58675</v>
      </c>
      <c r="J408">
        <v>156793</v>
      </c>
      <c r="K408" t="s">
        <v>30</v>
      </c>
      <c r="L408" t="s">
        <v>637</v>
      </c>
      <c r="M408" t="s">
        <v>1144</v>
      </c>
      <c r="N408" t="s">
        <v>7265</v>
      </c>
      <c r="O408" t="s">
        <v>639</v>
      </c>
      <c r="P408" t="s">
        <v>1145</v>
      </c>
      <c r="Q408" t="s">
        <v>7266</v>
      </c>
      <c r="R408" t="s">
        <v>1146</v>
      </c>
      <c r="S408" t="s">
        <v>35</v>
      </c>
      <c r="T408" t="str">
        <f t="shared" si="18"/>
        <v>The preferred candidate should possess the following: Experience manipulating and managing large government databases; managing information systems projects; excellent verbal and written communication skills; expertise with Excel, PowerPoint.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08">
        <f t="shared" si="19"/>
        <v>0</v>
      </c>
      <c r="V408" s="3">
        <v>1</v>
      </c>
      <c r="W408" s="3">
        <f t="shared" si="20"/>
        <v>0</v>
      </c>
      <c r="X408" s="3">
        <v>0</v>
      </c>
      <c r="Y408" s="3">
        <v>0</v>
      </c>
      <c r="Z408" s="3">
        <v>0</v>
      </c>
      <c r="AA408" s="3">
        <v>0</v>
      </c>
      <c r="AB408" s="3">
        <v>0</v>
      </c>
      <c r="AD408" t="s">
        <v>58</v>
      </c>
      <c r="AE408" s="1">
        <v>42290</v>
      </c>
      <c r="AG408" s="1">
        <v>42307</v>
      </c>
      <c r="AH408" s="1">
        <v>42598</v>
      </c>
    </row>
    <row r="409" spans="1:34" x14ac:dyDescent="0.3">
      <c r="A409">
        <v>207063</v>
      </c>
      <c r="B409" t="s">
        <v>184</v>
      </c>
      <c r="C409" t="s">
        <v>40</v>
      </c>
      <c r="D409">
        <v>2</v>
      </c>
      <c r="E409" t="s">
        <v>1147</v>
      </c>
      <c r="F409" t="s">
        <v>1148</v>
      </c>
      <c r="G409">
        <v>56056</v>
      </c>
      <c r="H409">
        <v>0</v>
      </c>
      <c r="I409">
        <v>28675</v>
      </c>
      <c r="J409">
        <v>37201</v>
      </c>
      <c r="K409" t="s">
        <v>30</v>
      </c>
      <c r="L409" t="s">
        <v>637</v>
      </c>
      <c r="M409" t="s">
        <v>1149</v>
      </c>
      <c r="N409" t="s">
        <v>7267</v>
      </c>
      <c r="O409" t="s">
        <v>1150</v>
      </c>
      <c r="P409" t="s">
        <v>1151</v>
      </c>
      <c r="Q409" t="s">
        <v>7268</v>
      </c>
      <c r="R409" t="s">
        <v>1152</v>
      </c>
      <c r="S409" t="s">
        <v>35</v>
      </c>
      <c r="T409" t="str">
        <f t="shared" si="18"/>
        <v>The preferred candidate should have excellent work organization skills and be able to multi-task;   fluency in a second language in   addition to English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09">
        <f t="shared" si="19"/>
        <v>0</v>
      </c>
      <c r="V409" s="3">
        <v>0</v>
      </c>
      <c r="W409" s="3">
        <f t="shared" si="20"/>
        <v>0</v>
      </c>
      <c r="X409" s="3">
        <v>0</v>
      </c>
      <c r="Y409" s="3">
        <v>0</v>
      </c>
      <c r="Z409" s="3">
        <v>0</v>
      </c>
      <c r="AA409" s="3">
        <v>0</v>
      </c>
      <c r="AB409" s="3">
        <v>0</v>
      </c>
      <c r="AD409" t="s">
        <v>38</v>
      </c>
      <c r="AE409" s="1">
        <v>42230</v>
      </c>
      <c r="AG409" s="1">
        <v>42230</v>
      </c>
      <c r="AH409" s="1">
        <v>42598</v>
      </c>
    </row>
    <row r="410" spans="1:34" x14ac:dyDescent="0.3">
      <c r="A410">
        <v>207063</v>
      </c>
      <c r="B410" t="s">
        <v>184</v>
      </c>
      <c r="C410" t="s">
        <v>26</v>
      </c>
      <c r="D410">
        <v>2</v>
      </c>
      <c r="E410" t="s">
        <v>1147</v>
      </c>
      <c r="F410" t="s">
        <v>1148</v>
      </c>
      <c r="G410">
        <v>56056</v>
      </c>
      <c r="H410">
        <v>0</v>
      </c>
      <c r="I410">
        <v>28675</v>
      </c>
      <c r="J410">
        <v>37201</v>
      </c>
      <c r="K410" t="s">
        <v>30</v>
      </c>
      <c r="L410" t="s">
        <v>637</v>
      </c>
      <c r="M410" t="s">
        <v>1149</v>
      </c>
      <c r="N410" t="s">
        <v>7267</v>
      </c>
      <c r="O410" t="s">
        <v>1150</v>
      </c>
      <c r="P410" t="s">
        <v>1151</v>
      </c>
      <c r="Q410" t="s">
        <v>7268</v>
      </c>
      <c r="R410" t="s">
        <v>1152</v>
      </c>
      <c r="S410" t="s">
        <v>35</v>
      </c>
      <c r="T410" t="str">
        <f t="shared" si="18"/>
        <v>The preferred candidate should have excellent work organization skills and be able to multi-task;   fluency in a second language in   addition to English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10">
        <f t="shared" si="19"/>
        <v>0</v>
      </c>
      <c r="V410" s="3">
        <v>0</v>
      </c>
      <c r="W410" s="3">
        <f t="shared" si="20"/>
        <v>0</v>
      </c>
      <c r="X410" s="3">
        <v>0</v>
      </c>
      <c r="Y410" s="3">
        <v>0</v>
      </c>
      <c r="Z410" s="3">
        <v>0</v>
      </c>
      <c r="AA410" s="3">
        <v>0</v>
      </c>
      <c r="AB410" s="3">
        <v>0</v>
      </c>
      <c r="AD410" t="s">
        <v>38</v>
      </c>
      <c r="AE410" s="1">
        <v>42230</v>
      </c>
      <c r="AG410" s="1">
        <v>42230</v>
      </c>
      <c r="AH410" s="1">
        <v>42598</v>
      </c>
    </row>
    <row r="411" spans="1:34" x14ac:dyDescent="0.3">
      <c r="A411">
        <v>208291</v>
      </c>
      <c r="B411" t="s">
        <v>39</v>
      </c>
      <c r="C411" t="s">
        <v>40</v>
      </c>
      <c r="D411">
        <v>2</v>
      </c>
      <c r="E411" t="s">
        <v>1153</v>
      </c>
      <c r="F411" t="s">
        <v>736</v>
      </c>
      <c r="G411">
        <v>31220</v>
      </c>
      <c r="H411">
        <v>1</v>
      </c>
      <c r="I411">
        <v>53130</v>
      </c>
      <c r="J411">
        <v>82577</v>
      </c>
      <c r="K411" t="s">
        <v>30</v>
      </c>
      <c r="L411" t="s">
        <v>43</v>
      </c>
      <c r="M411" t="s">
        <v>814</v>
      </c>
      <c r="N411" t="s">
        <v>1154</v>
      </c>
      <c r="O411" t="s">
        <v>737</v>
      </c>
      <c r="P411" t="s">
        <v>1155</v>
      </c>
      <c r="Q411" t="s">
        <v>1156</v>
      </c>
      <c r="R411" t="s">
        <v>1157</v>
      </c>
      <c r="S411" t="s">
        <v>35</v>
      </c>
      <c r="T411" t="str">
        <f t="shared" si="18"/>
        <v>Candidate should possess excellent verbal, written, and interpersonal skills -Proficient with Microsoft Access, Word, Excel. Rodent/pest control knowledge is a plus. **PLEASE DISREGARD THE ORIGINAL MINIMUM QUALIFICATION REQUIREMENTS.  THE MQR WAS REVISED IN 8/26/2015.  READ CAREFULLY:  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and/or biological sciences.  Furthermore, to assure compliance with Section 11.112 of the Compilation of the Rules and Regulations of the State of New York (NYCRR) - Title 10 (Health), all candidates must have at least 2 years of experience as a public health sanitarian as described in ''1'' above.</v>
      </c>
      <c r="U411">
        <f t="shared" si="19"/>
        <v>0</v>
      </c>
      <c r="V411" s="3">
        <v>1</v>
      </c>
      <c r="W411" s="3">
        <f t="shared" si="20"/>
        <v>0</v>
      </c>
      <c r="X411" s="3">
        <v>0</v>
      </c>
      <c r="Y411" s="3">
        <v>0</v>
      </c>
      <c r="Z411" s="3">
        <v>0</v>
      </c>
      <c r="AA411" s="3">
        <v>0</v>
      </c>
      <c r="AB411" s="3">
        <v>0</v>
      </c>
      <c r="AD411" t="s">
        <v>38</v>
      </c>
      <c r="AE411" s="1">
        <v>42236</v>
      </c>
      <c r="AG411" s="1">
        <v>42341</v>
      </c>
      <c r="AH411" s="1">
        <v>42598</v>
      </c>
    </row>
    <row r="412" spans="1:34" x14ac:dyDescent="0.3">
      <c r="A412">
        <v>218611</v>
      </c>
      <c r="B412" t="s">
        <v>1158</v>
      </c>
      <c r="C412" t="s">
        <v>26</v>
      </c>
      <c r="D412">
        <v>17</v>
      </c>
      <c r="E412" t="s">
        <v>1159</v>
      </c>
      <c r="F412" t="s">
        <v>1160</v>
      </c>
      <c r="G412">
        <v>34202</v>
      </c>
      <c r="H412">
        <v>2</v>
      </c>
      <c r="I412">
        <v>61237</v>
      </c>
      <c r="J412">
        <v>88686</v>
      </c>
      <c r="K412" t="s">
        <v>30</v>
      </c>
      <c r="L412" t="s">
        <v>1161</v>
      </c>
      <c r="M412" t="s">
        <v>1162</v>
      </c>
      <c r="N412" t="s">
        <v>1163</v>
      </c>
      <c r="O412" t="s">
        <v>7269</v>
      </c>
      <c r="P412" t="s">
        <v>1164</v>
      </c>
      <c r="Q412" t="s">
        <v>35</v>
      </c>
      <c r="R412" t="s">
        <v>1165</v>
      </c>
      <c r="S412" t="s">
        <v>1166</v>
      </c>
      <c r="T412" t="str">
        <f t="shared" si="18"/>
        <v xml:space="preserve">Candidates with roadway, sewer, and/or watermain construction experience preferred. Working knowledge of various types of capital construction and consultant contracts is required, as well as strong verbal and written communication skills. A minimum of 3 years Inspection experience is required. Prefer candidates with supervisory experience and experience with consultant contracts.  </v>
      </c>
      <c r="U412">
        <f t="shared" si="19"/>
        <v>0</v>
      </c>
      <c r="V412" s="3">
        <v>0</v>
      </c>
      <c r="W412" s="3">
        <f t="shared" si="20"/>
        <v>0</v>
      </c>
      <c r="X412" s="3">
        <v>0</v>
      </c>
      <c r="Y412" s="3">
        <v>0</v>
      </c>
      <c r="Z412" s="3">
        <v>0</v>
      </c>
      <c r="AA412" s="3">
        <v>0</v>
      </c>
      <c r="AB412" s="3">
        <v>0</v>
      </c>
      <c r="AD412" t="s">
        <v>899</v>
      </c>
      <c r="AE412" s="1">
        <v>42404</v>
      </c>
      <c r="AG412" s="1">
        <v>42404</v>
      </c>
      <c r="AH412" s="1">
        <v>42598</v>
      </c>
    </row>
    <row r="413" spans="1:34" x14ac:dyDescent="0.3">
      <c r="A413">
        <v>218611</v>
      </c>
      <c r="B413" t="s">
        <v>1158</v>
      </c>
      <c r="C413" t="s">
        <v>40</v>
      </c>
      <c r="D413">
        <v>17</v>
      </c>
      <c r="E413" t="s">
        <v>1159</v>
      </c>
      <c r="F413" t="s">
        <v>1160</v>
      </c>
      <c r="G413">
        <v>34202</v>
      </c>
      <c r="H413">
        <v>2</v>
      </c>
      <c r="I413">
        <v>61237</v>
      </c>
      <c r="J413">
        <v>88686</v>
      </c>
      <c r="K413" t="s">
        <v>30</v>
      </c>
      <c r="L413" t="s">
        <v>1161</v>
      </c>
      <c r="M413" t="s">
        <v>1162</v>
      </c>
      <c r="N413" t="s">
        <v>1163</v>
      </c>
      <c r="O413" t="s">
        <v>7269</v>
      </c>
      <c r="P413" t="s">
        <v>1164</v>
      </c>
      <c r="Q413" t="s">
        <v>35</v>
      </c>
      <c r="R413" t="s">
        <v>1165</v>
      </c>
      <c r="S413" t="s">
        <v>1166</v>
      </c>
      <c r="T413" t="str">
        <f t="shared" si="18"/>
        <v xml:space="preserve">Candidates with roadway, sewer, and/or watermain construction experience preferred. Working knowledge of various types of capital construction and consultant contracts is required, as well as strong verbal and written communication skills. A minimum of 3 years Inspection experience is required. Prefer candidates with supervisory experience and experience with consultant contracts.  </v>
      </c>
      <c r="U413">
        <f t="shared" si="19"/>
        <v>0</v>
      </c>
      <c r="V413" s="3">
        <v>0</v>
      </c>
      <c r="W413" s="3">
        <f t="shared" si="20"/>
        <v>0</v>
      </c>
      <c r="X413" s="3">
        <v>0</v>
      </c>
      <c r="Y413" s="3">
        <v>0</v>
      </c>
      <c r="Z413" s="3">
        <v>0</v>
      </c>
      <c r="AA413" s="3">
        <v>0</v>
      </c>
      <c r="AB413" s="3">
        <v>0</v>
      </c>
      <c r="AD413" t="s">
        <v>899</v>
      </c>
      <c r="AE413" s="1">
        <v>42404</v>
      </c>
      <c r="AG413" s="1">
        <v>42404</v>
      </c>
      <c r="AH413" s="1">
        <v>42598</v>
      </c>
    </row>
    <row r="414" spans="1:34" x14ac:dyDescent="0.3">
      <c r="A414">
        <v>218654</v>
      </c>
      <c r="B414" t="s">
        <v>888</v>
      </c>
      <c r="C414" t="s">
        <v>26</v>
      </c>
      <c r="D414">
        <v>2</v>
      </c>
      <c r="E414" t="s">
        <v>1167</v>
      </c>
      <c r="F414" t="s">
        <v>1168</v>
      </c>
      <c r="G414">
        <v>56058</v>
      </c>
      <c r="H414">
        <v>0</v>
      </c>
      <c r="I414">
        <v>48895</v>
      </c>
      <c r="J414">
        <v>75900</v>
      </c>
      <c r="K414" t="s">
        <v>30</v>
      </c>
      <c r="L414" t="s">
        <v>430</v>
      </c>
      <c r="M414" t="s">
        <v>1169</v>
      </c>
      <c r="N414" t="s">
        <v>7270</v>
      </c>
      <c r="O414" t="s">
        <v>1170</v>
      </c>
      <c r="P414" t="s">
        <v>7271</v>
      </c>
      <c r="Q414" t="s">
        <v>35</v>
      </c>
      <c r="R414" t="s">
        <v>894</v>
      </c>
      <c r="S414" t="s">
        <v>35</v>
      </c>
      <c r="T414" t="str">
        <f t="shared" si="18"/>
        <v xml:space="preserve">‚  Candidate must possess excellent verbal and written communication skills as well as strong interpersonal, creative problem-solving, analytical and organizational skills.   Must have experience in the practical application of Real Estate underwriting concepts and procedures.    Successful candidates will have thorough knowledge and/or practical experience in several of the following areas: City, State and Federal regulations and policies related to affordable housing production strategies; City and Federal housing regulations and legislation that may bear on housing policy and program initiatives; knowledge of zoning and land-use planning requirements; and experience with community-based planning and neighborhood development.    Preference will be given to candidates with experience working for or with government agencies and programs related to affordable housing.   Candidates with a Master‚„s Degree in Urban Planning or Business Administration, and at least two years of experience, preferably in Real Estate Finance and/or Development are strongly preferred.  </v>
      </c>
      <c r="U414">
        <f t="shared" si="19"/>
        <v>0</v>
      </c>
      <c r="V414" s="3">
        <v>0</v>
      </c>
      <c r="W414" s="3">
        <f t="shared" si="20"/>
        <v>0</v>
      </c>
      <c r="X414" s="3">
        <v>0</v>
      </c>
      <c r="Y414" s="3">
        <v>0</v>
      </c>
      <c r="Z414" s="3">
        <v>0</v>
      </c>
      <c r="AA414" s="3">
        <v>0</v>
      </c>
      <c r="AB414" s="3">
        <v>0</v>
      </c>
      <c r="AD414" t="s">
        <v>38</v>
      </c>
      <c r="AE414" s="1">
        <v>42290</v>
      </c>
      <c r="AG414" s="1">
        <v>42290</v>
      </c>
      <c r="AH414" s="1">
        <v>42598</v>
      </c>
    </row>
    <row r="415" spans="1:34" x14ac:dyDescent="0.3">
      <c r="A415">
        <v>218654</v>
      </c>
      <c r="B415" t="s">
        <v>888</v>
      </c>
      <c r="C415" t="s">
        <v>40</v>
      </c>
      <c r="D415">
        <v>2</v>
      </c>
      <c r="E415" t="s">
        <v>1167</v>
      </c>
      <c r="F415" t="s">
        <v>1168</v>
      </c>
      <c r="G415">
        <v>56058</v>
      </c>
      <c r="H415">
        <v>0</v>
      </c>
      <c r="I415">
        <v>48895</v>
      </c>
      <c r="J415">
        <v>75900</v>
      </c>
      <c r="K415" t="s">
        <v>30</v>
      </c>
      <c r="L415" t="s">
        <v>430</v>
      </c>
      <c r="M415" t="s">
        <v>1169</v>
      </c>
      <c r="N415" t="s">
        <v>7270</v>
      </c>
      <c r="O415" t="s">
        <v>1170</v>
      </c>
      <c r="P415" t="s">
        <v>7271</v>
      </c>
      <c r="Q415" t="s">
        <v>35</v>
      </c>
      <c r="R415" t="s">
        <v>894</v>
      </c>
      <c r="S415" t="s">
        <v>35</v>
      </c>
      <c r="T415" t="str">
        <f t="shared" si="18"/>
        <v xml:space="preserve">‚  Candidate must possess excellent verbal and written communication skills as well as strong interpersonal, creative problem-solving, analytical and organizational skills.   Must have experience in the practical application of Real Estate underwriting concepts and procedures.    Successful candidates will have thorough knowledge and/or practical experience in several of the following areas: City, State and Federal regulations and policies related to affordable housing production strategies; City and Federal housing regulations and legislation that may bear on housing policy and program initiatives; knowledge of zoning and land-use planning requirements; and experience with community-based planning and neighborhood development.    Preference will be given to candidates with experience working for or with government agencies and programs related to affordable housing.   Candidates with a Master‚„s Degree in Urban Planning or Business Administration, and at least two years of experience, preferably in Real Estate Finance and/or Development are strongly preferred.  </v>
      </c>
      <c r="U415">
        <f t="shared" si="19"/>
        <v>0</v>
      </c>
      <c r="V415" s="3">
        <v>0</v>
      </c>
      <c r="W415" s="3">
        <f t="shared" si="20"/>
        <v>0</v>
      </c>
      <c r="X415" s="3">
        <v>0</v>
      </c>
      <c r="Y415" s="3">
        <v>0</v>
      </c>
      <c r="Z415" s="3">
        <v>0</v>
      </c>
      <c r="AA415" s="3">
        <v>0</v>
      </c>
      <c r="AB415" s="3">
        <v>0</v>
      </c>
      <c r="AD415" t="s">
        <v>38</v>
      </c>
      <c r="AE415" s="1">
        <v>42290</v>
      </c>
      <c r="AG415" s="1">
        <v>42290</v>
      </c>
      <c r="AH415" s="1">
        <v>42598</v>
      </c>
    </row>
    <row r="416" spans="1:34" x14ac:dyDescent="0.3">
      <c r="A416">
        <v>208291</v>
      </c>
      <c r="B416" t="s">
        <v>39</v>
      </c>
      <c r="C416" t="s">
        <v>26</v>
      </c>
      <c r="D416">
        <v>2</v>
      </c>
      <c r="E416" t="s">
        <v>1153</v>
      </c>
      <c r="F416" t="s">
        <v>736</v>
      </c>
      <c r="G416">
        <v>31220</v>
      </c>
      <c r="H416">
        <v>1</v>
      </c>
      <c r="I416">
        <v>53130</v>
      </c>
      <c r="J416">
        <v>82577</v>
      </c>
      <c r="K416" t="s">
        <v>30</v>
      </c>
      <c r="L416" t="s">
        <v>43</v>
      </c>
      <c r="M416" t="s">
        <v>814</v>
      </c>
      <c r="N416" t="s">
        <v>1154</v>
      </c>
      <c r="O416" t="s">
        <v>737</v>
      </c>
      <c r="P416" t="s">
        <v>1155</v>
      </c>
      <c r="Q416" t="s">
        <v>1156</v>
      </c>
      <c r="R416" t="s">
        <v>1157</v>
      </c>
      <c r="S416" t="s">
        <v>35</v>
      </c>
      <c r="T416" t="str">
        <f t="shared" si="18"/>
        <v>Candidate should possess excellent verbal, written, and interpersonal skills -Proficient with Microsoft Access, Word, Excel. Rodent/pest control knowledge is a plus. **PLEASE DISREGARD THE ORIGINAL MINIMUM QUALIFICATION REQUIREMENTS.  THE MQR WAS REVISED IN 8/26/2015.  READ CAREFULLY:  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and/or biological sciences.  Furthermore, to assure compliance with Section 11.112 of the Compilation of the Rules and Regulations of the State of New York (NYCRR) - Title 10 (Health), all candidates must have at least 2 years of experience as a public health sanitarian as described in ''1'' above.</v>
      </c>
      <c r="U416">
        <f t="shared" si="19"/>
        <v>0</v>
      </c>
      <c r="V416" s="3">
        <v>1</v>
      </c>
      <c r="W416" s="3">
        <f t="shared" si="20"/>
        <v>0</v>
      </c>
      <c r="X416" s="3">
        <v>0</v>
      </c>
      <c r="Y416" s="3">
        <v>0</v>
      </c>
      <c r="Z416" s="3">
        <v>0</v>
      </c>
      <c r="AA416" s="3">
        <v>0</v>
      </c>
      <c r="AB416" s="3">
        <v>0</v>
      </c>
      <c r="AD416" t="s">
        <v>38</v>
      </c>
      <c r="AE416" s="1">
        <v>42236</v>
      </c>
      <c r="AG416" s="1">
        <v>42341</v>
      </c>
      <c r="AH416" s="1">
        <v>42598</v>
      </c>
    </row>
    <row r="417" spans="1:34" x14ac:dyDescent="0.3">
      <c r="A417">
        <v>209590</v>
      </c>
      <c r="B417" t="s">
        <v>244</v>
      </c>
      <c r="C417" t="s">
        <v>40</v>
      </c>
      <c r="D417">
        <v>1</v>
      </c>
      <c r="E417" t="s">
        <v>1171</v>
      </c>
      <c r="F417" t="s">
        <v>360</v>
      </c>
      <c r="G417">
        <v>20215</v>
      </c>
      <c r="H417">
        <v>2</v>
      </c>
      <c r="I417">
        <v>71030</v>
      </c>
      <c r="J417">
        <v>98681</v>
      </c>
      <c r="K417" t="s">
        <v>30</v>
      </c>
      <c r="L417" t="s">
        <v>521</v>
      </c>
      <c r="M417" t="s">
        <v>741</v>
      </c>
      <c r="N417" t="s">
        <v>7272</v>
      </c>
      <c r="O417" t="s">
        <v>7109</v>
      </c>
      <c r="P417" t="s">
        <v>1172</v>
      </c>
      <c r="Q417" t="s">
        <v>35</v>
      </c>
      <c r="R417" t="s">
        <v>7273</v>
      </c>
      <c r="S417" t="s">
        <v>1173</v>
      </c>
      <c r="T417" t="str">
        <f t="shared" si="18"/>
        <v xml:space="preserve">The candidate should possess experience with AutoCAD and Microsoft Project. The ideal candidate will be a motivated individual who is familiar with transportation best practices, is able to work both independently as well as part of a team, and demonstrates the ability to work proficiently under pressure and to adhere to strict deadlines. Preference will also be given to candidates who possess strong problem-solving, quantitative, analytical, and communication skills (written and verbal).  </v>
      </c>
      <c r="U417">
        <f t="shared" si="19"/>
        <v>0</v>
      </c>
      <c r="V417" s="3">
        <v>0</v>
      </c>
      <c r="W417" s="3">
        <f t="shared" si="20"/>
        <v>0</v>
      </c>
      <c r="X417" s="3">
        <v>0</v>
      </c>
      <c r="Y417" s="3">
        <v>0</v>
      </c>
      <c r="Z417" s="3">
        <v>0</v>
      </c>
      <c r="AA417" s="3">
        <v>0</v>
      </c>
      <c r="AB417" s="3">
        <v>0</v>
      </c>
      <c r="AD417" t="s">
        <v>58</v>
      </c>
      <c r="AE417" s="1">
        <v>42242</v>
      </c>
      <c r="AG417" s="1">
        <v>42269</v>
      </c>
      <c r="AH417" s="1">
        <v>42598</v>
      </c>
    </row>
    <row r="418" spans="1:34" x14ac:dyDescent="0.3">
      <c r="A418">
        <v>209590</v>
      </c>
      <c r="B418" t="s">
        <v>244</v>
      </c>
      <c r="C418" t="s">
        <v>26</v>
      </c>
      <c r="D418">
        <v>1</v>
      </c>
      <c r="E418" t="s">
        <v>1171</v>
      </c>
      <c r="F418" t="s">
        <v>360</v>
      </c>
      <c r="G418">
        <v>20215</v>
      </c>
      <c r="H418">
        <v>2</v>
      </c>
      <c r="I418">
        <v>71030</v>
      </c>
      <c r="J418">
        <v>98681</v>
      </c>
      <c r="K418" t="s">
        <v>30</v>
      </c>
      <c r="L418" t="s">
        <v>521</v>
      </c>
      <c r="M418" t="s">
        <v>741</v>
      </c>
      <c r="N418" t="s">
        <v>7272</v>
      </c>
      <c r="O418" t="s">
        <v>7109</v>
      </c>
      <c r="P418" t="s">
        <v>1172</v>
      </c>
      <c r="Q418" t="s">
        <v>35</v>
      </c>
      <c r="R418" t="s">
        <v>7273</v>
      </c>
      <c r="S418" t="s">
        <v>1173</v>
      </c>
      <c r="T418" t="str">
        <f t="shared" si="18"/>
        <v xml:space="preserve">The candidate should possess experience with AutoCAD and Microsoft Project. The ideal candidate will be a motivated individual who is familiar with transportation best practices, is able to work both independently as well as part of a team, and demonstrates the ability to work proficiently under pressure and to adhere to strict deadlines. Preference will also be given to candidates who possess strong problem-solving, quantitative, analytical, and communication skills (written and verbal).  </v>
      </c>
      <c r="U418">
        <f t="shared" si="19"/>
        <v>0</v>
      </c>
      <c r="V418" s="3">
        <v>0</v>
      </c>
      <c r="W418" s="3">
        <f t="shared" si="20"/>
        <v>0</v>
      </c>
      <c r="X418" s="3">
        <v>0</v>
      </c>
      <c r="Y418" s="3">
        <v>0</v>
      </c>
      <c r="Z418" s="3">
        <v>0</v>
      </c>
      <c r="AA418" s="3">
        <v>0</v>
      </c>
      <c r="AB418" s="3">
        <v>0</v>
      </c>
      <c r="AD418" t="s">
        <v>58</v>
      </c>
      <c r="AE418" s="1">
        <v>42242</v>
      </c>
      <c r="AG418" s="1">
        <v>42269</v>
      </c>
      <c r="AH418" s="1">
        <v>42598</v>
      </c>
    </row>
    <row r="419" spans="1:34" x14ac:dyDescent="0.3">
      <c r="A419">
        <v>209609</v>
      </c>
      <c r="B419" t="s">
        <v>39</v>
      </c>
      <c r="C419" t="s">
        <v>26</v>
      </c>
      <c r="D419">
        <v>1</v>
      </c>
      <c r="E419" t="s">
        <v>1174</v>
      </c>
      <c r="F419" t="s">
        <v>110</v>
      </c>
      <c r="G419">
        <v>10251</v>
      </c>
      <c r="H419">
        <v>2</v>
      </c>
      <c r="I419">
        <v>28965</v>
      </c>
      <c r="J419">
        <v>43152</v>
      </c>
      <c r="K419" t="s">
        <v>30</v>
      </c>
      <c r="L419" t="s">
        <v>78</v>
      </c>
      <c r="M419" t="s">
        <v>1175</v>
      </c>
      <c r="N419" t="s">
        <v>7274</v>
      </c>
      <c r="O419" t="s">
        <v>113</v>
      </c>
      <c r="P419" t="s">
        <v>1176</v>
      </c>
      <c r="Q419" t="s">
        <v>35</v>
      </c>
      <c r="R419" t="s">
        <v>1177</v>
      </c>
      <c r="S419" t="s">
        <v>35</v>
      </c>
      <c r="T419" t="str">
        <f t="shared" si="18"/>
        <v xml:space="preserve">- Ability to use Microsoft Windows Word, Excel, Visio,  Access and PowerPoint;   - Experience with data related to mandated health or mental health treatment;  - Good written and verbal communication skills, good organization and time management skills;  - Cursory knowledge of mental health terminology and diagnosis  </v>
      </c>
      <c r="U419">
        <f t="shared" si="19"/>
        <v>0</v>
      </c>
      <c r="V419" s="3">
        <v>1</v>
      </c>
      <c r="W419" s="3">
        <f t="shared" si="20"/>
        <v>0</v>
      </c>
      <c r="X419" s="3">
        <v>0</v>
      </c>
      <c r="Y419" s="3">
        <v>0</v>
      </c>
      <c r="Z419" s="3">
        <v>0</v>
      </c>
      <c r="AA419" s="3">
        <v>0</v>
      </c>
      <c r="AB419" s="3">
        <v>0</v>
      </c>
      <c r="AD419" t="s">
        <v>38</v>
      </c>
      <c r="AE419" s="1">
        <v>42241</v>
      </c>
      <c r="AG419" s="1">
        <v>42247</v>
      </c>
      <c r="AH419" s="1">
        <v>42598</v>
      </c>
    </row>
    <row r="420" spans="1:34" x14ac:dyDescent="0.3">
      <c r="A420">
        <v>209609</v>
      </c>
      <c r="B420" t="s">
        <v>39</v>
      </c>
      <c r="C420" t="s">
        <v>40</v>
      </c>
      <c r="D420">
        <v>1</v>
      </c>
      <c r="E420" t="s">
        <v>1174</v>
      </c>
      <c r="F420" t="s">
        <v>110</v>
      </c>
      <c r="G420">
        <v>10251</v>
      </c>
      <c r="H420">
        <v>2</v>
      </c>
      <c r="I420">
        <v>28965</v>
      </c>
      <c r="J420">
        <v>43152</v>
      </c>
      <c r="K420" t="s">
        <v>30</v>
      </c>
      <c r="L420" t="s">
        <v>78</v>
      </c>
      <c r="M420" t="s">
        <v>1175</v>
      </c>
      <c r="N420" t="s">
        <v>7274</v>
      </c>
      <c r="O420" t="s">
        <v>113</v>
      </c>
      <c r="P420" t="s">
        <v>1176</v>
      </c>
      <c r="Q420" t="s">
        <v>35</v>
      </c>
      <c r="R420" t="s">
        <v>1177</v>
      </c>
      <c r="S420" t="s">
        <v>35</v>
      </c>
      <c r="T420" t="str">
        <f t="shared" si="18"/>
        <v xml:space="preserve">- Ability to use Microsoft Windows Word, Excel, Visio,  Access and PowerPoint;   - Experience with data related to mandated health or mental health treatment;  - Good written and verbal communication skills, good organization and time management skills;  - Cursory knowledge of mental health terminology and diagnosis  </v>
      </c>
      <c r="U420">
        <f t="shared" si="19"/>
        <v>0</v>
      </c>
      <c r="V420" s="3">
        <v>1</v>
      </c>
      <c r="W420" s="3">
        <f t="shared" si="20"/>
        <v>0</v>
      </c>
      <c r="X420" s="3">
        <v>0</v>
      </c>
      <c r="Y420" s="3">
        <v>0</v>
      </c>
      <c r="Z420" s="3">
        <v>0</v>
      </c>
      <c r="AA420" s="3">
        <v>0</v>
      </c>
      <c r="AB420" s="3">
        <v>0</v>
      </c>
      <c r="AD420" t="s">
        <v>38</v>
      </c>
      <c r="AE420" s="1">
        <v>42241</v>
      </c>
      <c r="AG420" s="1">
        <v>42247</v>
      </c>
      <c r="AH420" s="1">
        <v>42598</v>
      </c>
    </row>
    <row r="421" spans="1:34" x14ac:dyDescent="0.3">
      <c r="A421">
        <v>218655</v>
      </c>
      <c r="B421" t="s">
        <v>39</v>
      </c>
      <c r="C421" t="s">
        <v>40</v>
      </c>
      <c r="D421">
        <v>2</v>
      </c>
      <c r="E421" t="s">
        <v>1178</v>
      </c>
      <c r="F421" t="s">
        <v>1168</v>
      </c>
      <c r="G421">
        <v>56058</v>
      </c>
      <c r="H421">
        <v>0</v>
      </c>
      <c r="I421">
        <v>48895</v>
      </c>
      <c r="J421">
        <v>75000</v>
      </c>
      <c r="K421" t="s">
        <v>30</v>
      </c>
      <c r="L421" t="s">
        <v>78</v>
      </c>
      <c r="M421" t="s">
        <v>1179</v>
      </c>
      <c r="N421" t="s">
        <v>7275</v>
      </c>
      <c r="O421" t="s">
        <v>1170</v>
      </c>
      <c r="P421" t="s">
        <v>1180</v>
      </c>
      <c r="Q421" t="s">
        <v>35</v>
      </c>
      <c r="R421" t="s">
        <v>1181</v>
      </c>
      <c r="S421" t="s">
        <v>35</v>
      </c>
      <c r="T421" t="str">
        <f t="shared" si="18"/>
        <v xml:space="preserve">Must have 2 plus years of experience recruiting in the healthcare or social services related industry;   Ability to perform complex searches on various search engines including the use of Boolean operators and modifiers to obtain desired results;   Established social media presence (Facebook, Twitter, LinkedIn; etc.);   Must possess Customer Service and Interviewing skills and exceptional Interpersonal skills;   Experience with Diversity Recruitment;   Understanding of Employment Law; and  Must be a results driven professional with Project Management skills.  Experience recruiting in a healthcare setting  Experience with social media recruiting campaigns.  </v>
      </c>
      <c r="U421">
        <f t="shared" si="19"/>
        <v>0</v>
      </c>
      <c r="V421" s="3">
        <v>0</v>
      </c>
      <c r="W421" s="3">
        <f t="shared" si="20"/>
        <v>0</v>
      </c>
      <c r="X421" s="3">
        <v>0</v>
      </c>
      <c r="Y421" s="3">
        <v>0</v>
      </c>
      <c r="Z421" s="3">
        <v>0</v>
      </c>
      <c r="AA421" s="3">
        <v>0</v>
      </c>
      <c r="AB421" s="3">
        <v>0</v>
      </c>
      <c r="AD421" t="s">
        <v>38</v>
      </c>
      <c r="AE421" s="1">
        <v>42290</v>
      </c>
      <c r="AG421" s="1">
        <v>42485</v>
      </c>
      <c r="AH421" s="1">
        <v>42598</v>
      </c>
    </row>
    <row r="422" spans="1:34" x14ac:dyDescent="0.3">
      <c r="A422">
        <v>218655</v>
      </c>
      <c r="B422" t="s">
        <v>39</v>
      </c>
      <c r="C422" t="s">
        <v>26</v>
      </c>
      <c r="D422">
        <v>2</v>
      </c>
      <c r="E422" t="s">
        <v>1178</v>
      </c>
      <c r="F422" t="s">
        <v>1168</v>
      </c>
      <c r="G422">
        <v>56058</v>
      </c>
      <c r="H422">
        <v>0</v>
      </c>
      <c r="I422">
        <v>48895</v>
      </c>
      <c r="J422">
        <v>75000</v>
      </c>
      <c r="K422" t="s">
        <v>30</v>
      </c>
      <c r="L422" t="s">
        <v>78</v>
      </c>
      <c r="M422" t="s">
        <v>1179</v>
      </c>
      <c r="N422" t="s">
        <v>7275</v>
      </c>
      <c r="O422" t="s">
        <v>1170</v>
      </c>
      <c r="P422" t="s">
        <v>1180</v>
      </c>
      <c r="Q422" t="s">
        <v>35</v>
      </c>
      <c r="R422" t="s">
        <v>1181</v>
      </c>
      <c r="S422" t="s">
        <v>35</v>
      </c>
      <c r="T422" t="str">
        <f t="shared" si="18"/>
        <v xml:space="preserve">Must have 2 plus years of experience recruiting in the healthcare or social services related industry;   Ability to perform complex searches on various search engines including the use of Boolean operators and modifiers to obtain desired results;   Established social media presence (Facebook, Twitter, LinkedIn; etc.);   Must possess Customer Service and Interviewing skills and exceptional Interpersonal skills;   Experience with Diversity Recruitment;   Understanding of Employment Law; and  Must be a results driven professional with Project Management skills.  Experience recruiting in a healthcare setting  Experience with social media recruiting campaigns.  </v>
      </c>
      <c r="U422">
        <f t="shared" si="19"/>
        <v>0</v>
      </c>
      <c r="V422" s="3">
        <v>0</v>
      </c>
      <c r="W422" s="3">
        <f t="shared" si="20"/>
        <v>0</v>
      </c>
      <c r="X422" s="3">
        <v>0</v>
      </c>
      <c r="Y422" s="3">
        <v>0</v>
      </c>
      <c r="Z422" s="3">
        <v>0</v>
      </c>
      <c r="AA422" s="3">
        <v>0</v>
      </c>
      <c r="AB422" s="3">
        <v>0</v>
      </c>
      <c r="AD422" t="s">
        <v>38</v>
      </c>
      <c r="AE422" s="1">
        <v>42290</v>
      </c>
      <c r="AG422" s="1">
        <v>42485</v>
      </c>
      <c r="AH422" s="1">
        <v>42598</v>
      </c>
    </row>
    <row r="423" spans="1:34" x14ac:dyDescent="0.3">
      <c r="A423">
        <v>218860</v>
      </c>
      <c r="B423" t="s">
        <v>89</v>
      </c>
      <c r="C423" t="s">
        <v>40</v>
      </c>
      <c r="D423">
        <v>3</v>
      </c>
      <c r="E423" t="s">
        <v>1099</v>
      </c>
      <c r="F423" t="s">
        <v>1100</v>
      </c>
      <c r="G423">
        <v>34221</v>
      </c>
      <c r="H423">
        <v>3</v>
      </c>
      <c r="I423">
        <v>63573</v>
      </c>
      <c r="J423">
        <v>92441</v>
      </c>
      <c r="K423" t="s">
        <v>30</v>
      </c>
      <c r="L423" t="s">
        <v>1101</v>
      </c>
      <c r="M423" t="s">
        <v>686</v>
      </c>
      <c r="N423" t="s">
        <v>1102</v>
      </c>
      <c r="O423" t="s">
        <v>1103</v>
      </c>
      <c r="P423" t="s">
        <v>1104</v>
      </c>
      <c r="Q423" t="s">
        <v>502</v>
      </c>
      <c r="R423" t="s">
        <v>99</v>
      </c>
      <c r="S423" t="s">
        <v>35</v>
      </c>
      <c r="T423" t="str">
        <f t="shared" si="18"/>
        <v>1.	Knowledge of FDNY, NYC Department of Buildings, Department of Environmental Protection and Department of Health codes and regulations as they relate to the installation, maintenance and inspections of Fire Safety Systems. 2.     Broad knowledge of sprinkler, standpipe and plumbing system. 3.     Ability to review and interpret drawings and specifications. 4.     Knowledge of requirement contracts. 5.     Ability to handle multiple assignments simultaneously and meet stringent deadlines. 6.     Proficiency with Microsoft Office applications: Outlook, Word, Excel. 7.     Proficiency with Oracle, Apex, Maximo and Movaris applications. NYCHA employees applying for promotional, title or level change opportunities must have served a period of one year in their current title and level (if applicable).</v>
      </c>
      <c r="U423">
        <f t="shared" si="19"/>
        <v>0</v>
      </c>
      <c r="V423" s="3">
        <v>1</v>
      </c>
      <c r="W423" s="3">
        <f t="shared" si="20"/>
        <v>0</v>
      </c>
      <c r="X423" s="3">
        <v>0</v>
      </c>
      <c r="Y423" s="3">
        <v>0</v>
      </c>
      <c r="Z423" s="3">
        <v>0</v>
      </c>
      <c r="AA423" s="3">
        <v>0</v>
      </c>
      <c r="AB423" s="3">
        <v>0</v>
      </c>
      <c r="AD423" t="s">
        <v>100</v>
      </c>
      <c r="AE423" s="1">
        <v>42536</v>
      </c>
      <c r="AF423" s="1">
        <v>42613</v>
      </c>
      <c r="AG423" s="1">
        <v>42536</v>
      </c>
      <c r="AH423" s="1">
        <v>42598</v>
      </c>
    </row>
    <row r="424" spans="1:34" x14ac:dyDescent="0.3">
      <c r="A424">
        <v>209710</v>
      </c>
      <c r="B424" t="s">
        <v>39</v>
      </c>
      <c r="C424" t="s">
        <v>40</v>
      </c>
      <c r="D424">
        <v>9</v>
      </c>
      <c r="E424" t="s">
        <v>1182</v>
      </c>
      <c r="F424" t="s">
        <v>1183</v>
      </c>
      <c r="G424">
        <v>51613</v>
      </c>
      <c r="H424">
        <v>0</v>
      </c>
      <c r="I424">
        <v>58584</v>
      </c>
      <c r="J424">
        <v>67372</v>
      </c>
      <c r="K424" t="s">
        <v>30</v>
      </c>
      <c r="L424" t="s">
        <v>78</v>
      </c>
      <c r="M424" t="s">
        <v>1078</v>
      </c>
      <c r="N424" t="s">
        <v>7276</v>
      </c>
      <c r="O424" t="s">
        <v>1184</v>
      </c>
      <c r="P424" t="s">
        <v>7277</v>
      </c>
      <c r="Q424" t="s">
        <v>1185</v>
      </c>
      <c r="R424" t="s">
        <v>1186</v>
      </c>
      <c r="S424" t="s">
        <v>35</v>
      </c>
      <c r="T424" t="str">
        <f t="shared" si="18"/>
        <v>‚  5 years direct service experience working with highly vulnerable populations, particularly the homeless, and people with health, mental health, substance abuse issues as well as families;   Experience working with Law Enforcement or other criminal justice entities.  Demonstrated knowledge and  experience with evidenced-based interventions, including engagement and rapport building with hard to reach clients, harm reduction and motivational interviewing strategies, non-violent crisis intervention techniques;   Ability to respond quickly and effectively to crisis situations;   Ability to work independently and as part of a team and exercises mature and professional judgment;   Strong communication and conflict resolution skills;   Knowledge of community-based treatment systems in NYC    Proficient  in Microsoft Worksuite  Flexible, adaptable and have the capability to work in a fast paced, professional environment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v>
      </c>
      <c r="U424">
        <f t="shared" si="19"/>
        <v>0</v>
      </c>
      <c r="V424" s="3">
        <v>0</v>
      </c>
      <c r="W424" s="3">
        <f t="shared" si="20"/>
        <v>0</v>
      </c>
      <c r="X424" s="3">
        <v>0</v>
      </c>
      <c r="Y424" s="3">
        <v>0</v>
      </c>
      <c r="Z424" s="3">
        <v>0</v>
      </c>
      <c r="AA424" s="3">
        <v>0</v>
      </c>
      <c r="AB424" s="3">
        <v>0</v>
      </c>
      <c r="AD424" t="s">
        <v>38</v>
      </c>
      <c r="AE424" s="1">
        <v>42242</v>
      </c>
      <c r="AG424" s="1">
        <v>42242</v>
      </c>
      <c r="AH424" s="1">
        <v>42598</v>
      </c>
    </row>
    <row r="425" spans="1:34" x14ac:dyDescent="0.3">
      <c r="A425">
        <v>209710</v>
      </c>
      <c r="B425" t="s">
        <v>39</v>
      </c>
      <c r="C425" t="s">
        <v>26</v>
      </c>
      <c r="D425">
        <v>9</v>
      </c>
      <c r="E425" t="s">
        <v>1182</v>
      </c>
      <c r="F425" t="s">
        <v>1183</v>
      </c>
      <c r="G425">
        <v>51613</v>
      </c>
      <c r="H425">
        <v>0</v>
      </c>
      <c r="I425">
        <v>58584</v>
      </c>
      <c r="J425">
        <v>67372</v>
      </c>
      <c r="K425" t="s">
        <v>30</v>
      </c>
      <c r="L425" t="s">
        <v>78</v>
      </c>
      <c r="M425" t="s">
        <v>1078</v>
      </c>
      <c r="N425" t="s">
        <v>7276</v>
      </c>
      <c r="O425" t="s">
        <v>1184</v>
      </c>
      <c r="P425" t="s">
        <v>7277</v>
      </c>
      <c r="Q425" t="s">
        <v>1185</v>
      </c>
      <c r="R425" t="s">
        <v>1186</v>
      </c>
      <c r="S425" t="s">
        <v>35</v>
      </c>
      <c r="T425" t="str">
        <f t="shared" si="18"/>
        <v>‚  5 years direct service experience working with highly vulnerable populations, particularly the homeless, and people with health, mental health, substance abuse issues as well as families;   Experience working with Law Enforcement or other criminal justice entities.  Demonstrated knowledge and  experience with evidenced-based interventions, including engagement and rapport building with hard to reach clients, harm reduction and motivational interviewing strategies, non-violent crisis intervention techniques;   Ability to respond quickly and effectively to crisis situations;   Ability to work independently and as part of a team and exercises mature and professional judgment;   Strong communication and conflict resolution skills;   Knowledge of community-based treatment systems in NYC    Proficient  in Microsoft Worksuite  Flexible, adaptable and have the capability to work in a fast paced, professional environment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v>
      </c>
      <c r="U425">
        <f t="shared" si="19"/>
        <v>0</v>
      </c>
      <c r="V425" s="3">
        <v>0</v>
      </c>
      <c r="W425" s="3">
        <f t="shared" si="20"/>
        <v>0</v>
      </c>
      <c r="X425" s="3">
        <v>0</v>
      </c>
      <c r="Y425" s="3">
        <v>0</v>
      </c>
      <c r="Z425" s="3">
        <v>0</v>
      </c>
      <c r="AA425" s="3">
        <v>0</v>
      </c>
      <c r="AB425" s="3">
        <v>0</v>
      </c>
      <c r="AD425" t="s">
        <v>38</v>
      </c>
      <c r="AE425" s="1">
        <v>42242</v>
      </c>
      <c r="AG425" s="1">
        <v>42242</v>
      </c>
      <c r="AH425" s="1">
        <v>42598</v>
      </c>
    </row>
    <row r="426" spans="1:34" x14ac:dyDescent="0.3">
      <c r="A426">
        <v>209764</v>
      </c>
      <c r="B426" t="s">
        <v>39</v>
      </c>
      <c r="C426" t="s">
        <v>26</v>
      </c>
      <c r="D426">
        <v>1</v>
      </c>
      <c r="E426" t="s">
        <v>1187</v>
      </c>
      <c r="F426" t="s">
        <v>110</v>
      </c>
      <c r="G426">
        <v>10251</v>
      </c>
      <c r="H426">
        <v>3</v>
      </c>
      <c r="I426">
        <v>32086</v>
      </c>
      <c r="J426">
        <v>51981</v>
      </c>
      <c r="K426" t="s">
        <v>30</v>
      </c>
      <c r="L426" t="s">
        <v>78</v>
      </c>
      <c r="M426" t="s">
        <v>1175</v>
      </c>
      <c r="N426" t="s">
        <v>7278</v>
      </c>
      <c r="O426" t="s">
        <v>113</v>
      </c>
      <c r="P426" t="s">
        <v>1188</v>
      </c>
      <c r="Q426" t="s">
        <v>35</v>
      </c>
      <c r="R426" t="s">
        <v>1189</v>
      </c>
      <c r="S426" t="s">
        <v>35</v>
      </c>
      <c r="T426" t="str">
        <f t="shared" si="18"/>
        <v xml:space="preserve">Ability to use Microsoft Windows. Word, Excel, Visio,  Access and PowerPoint; experience with data related to mandated health or mental health treatment ; good written and verbal communication skills, good organization and time management skills, cursory knowledge of mental health terminology and diagnosis  </v>
      </c>
      <c r="U426">
        <f t="shared" si="19"/>
        <v>0</v>
      </c>
      <c r="V426" s="3">
        <v>1</v>
      </c>
      <c r="W426" s="3">
        <f t="shared" si="20"/>
        <v>0</v>
      </c>
      <c r="X426" s="3">
        <v>0</v>
      </c>
      <c r="Y426" s="3">
        <v>0</v>
      </c>
      <c r="Z426" s="3">
        <v>0</v>
      </c>
      <c r="AA426" s="3">
        <v>0</v>
      </c>
      <c r="AB426" s="3">
        <v>0</v>
      </c>
      <c r="AD426" t="s">
        <v>38</v>
      </c>
      <c r="AE426" s="1">
        <v>42242</v>
      </c>
      <c r="AG426" s="1">
        <v>42361</v>
      </c>
      <c r="AH426" s="1">
        <v>42598</v>
      </c>
    </row>
    <row r="427" spans="1:34" x14ac:dyDescent="0.3">
      <c r="A427">
        <v>209764</v>
      </c>
      <c r="B427" t="s">
        <v>39</v>
      </c>
      <c r="C427" t="s">
        <v>40</v>
      </c>
      <c r="D427">
        <v>1</v>
      </c>
      <c r="E427" t="s">
        <v>1187</v>
      </c>
      <c r="F427" t="s">
        <v>110</v>
      </c>
      <c r="G427">
        <v>10251</v>
      </c>
      <c r="H427">
        <v>3</v>
      </c>
      <c r="I427">
        <v>32086</v>
      </c>
      <c r="J427">
        <v>51981</v>
      </c>
      <c r="K427" t="s">
        <v>30</v>
      </c>
      <c r="L427" t="s">
        <v>78</v>
      </c>
      <c r="M427" t="s">
        <v>1175</v>
      </c>
      <c r="N427" t="s">
        <v>7278</v>
      </c>
      <c r="O427" t="s">
        <v>113</v>
      </c>
      <c r="P427" t="s">
        <v>1188</v>
      </c>
      <c r="Q427" t="s">
        <v>35</v>
      </c>
      <c r="R427" t="s">
        <v>1189</v>
      </c>
      <c r="S427" t="s">
        <v>35</v>
      </c>
      <c r="T427" t="str">
        <f t="shared" si="18"/>
        <v xml:space="preserve">Ability to use Microsoft Windows. Word, Excel, Visio,  Access and PowerPoint; experience with data related to mandated health or mental health treatment ; good written and verbal communication skills, good organization and time management skills, cursory knowledge of mental health terminology and diagnosis  </v>
      </c>
      <c r="U427">
        <f t="shared" si="19"/>
        <v>0</v>
      </c>
      <c r="V427" s="3">
        <v>1</v>
      </c>
      <c r="W427" s="3">
        <f t="shared" si="20"/>
        <v>0</v>
      </c>
      <c r="X427" s="3">
        <v>0</v>
      </c>
      <c r="Y427" s="3">
        <v>0</v>
      </c>
      <c r="Z427" s="3">
        <v>0</v>
      </c>
      <c r="AA427" s="3">
        <v>0</v>
      </c>
      <c r="AB427" s="3">
        <v>0</v>
      </c>
      <c r="AD427" t="s">
        <v>38</v>
      </c>
      <c r="AE427" s="1">
        <v>42242</v>
      </c>
      <c r="AG427" s="1">
        <v>42361</v>
      </c>
      <c r="AH427" s="1">
        <v>42598</v>
      </c>
    </row>
    <row r="428" spans="1:34" x14ac:dyDescent="0.3">
      <c r="A428">
        <v>218961</v>
      </c>
      <c r="B428" t="s">
        <v>39</v>
      </c>
      <c r="C428" t="s">
        <v>26</v>
      </c>
      <c r="D428">
        <v>1</v>
      </c>
      <c r="E428" t="s">
        <v>1190</v>
      </c>
      <c r="F428" t="s">
        <v>551</v>
      </c>
      <c r="G428">
        <v>10124</v>
      </c>
      <c r="H428">
        <v>2</v>
      </c>
      <c r="I428">
        <v>46782</v>
      </c>
      <c r="J428">
        <v>68003</v>
      </c>
      <c r="K428" t="s">
        <v>30</v>
      </c>
      <c r="L428" t="s">
        <v>78</v>
      </c>
      <c r="M428" t="s">
        <v>1179</v>
      </c>
      <c r="N428" t="s">
        <v>1191</v>
      </c>
      <c r="O428" t="s">
        <v>7055</v>
      </c>
      <c r="P428" t="s">
        <v>1192</v>
      </c>
      <c r="Q428" t="s">
        <v>35</v>
      </c>
      <c r="R428" t="s">
        <v>1193</v>
      </c>
      <c r="S428" t="s">
        <v>35</v>
      </c>
      <c r="T428" t="str">
        <f t="shared" si="18"/>
        <v xml:space="preserve">Excellent research, analytical, investigative, written and communication skills  Experience with entering data into databases  Strong organizational and time management skills  Knowledge of, New York City Automated Personnel System (NYCAPS), Payroll Management System (PMS), Personnel Reporting and Information System for Employees (PRISE) and CHRMS. Knowledge of Microsoft Excel, Word and Access.  </v>
      </c>
      <c r="U428">
        <f t="shared" si="19"/>
        <v>0</v>
      </c>
      <c r="V428" s="3">
        <v>1</v>
      </c>
      <c r="W428" s="3">
        <f t="shared" si="20"/>
        <v>0</v>
      </c>
      <c r="X428" s="3">
        <v>0</v>
      </c>
      <c r="Y428" s="3">
        <v>0</v>
      </c>
      <c r="Z428" s="3">
        <v>0</v>
      </c>
      <c r="AA428" s="3">
        <v>0</v>
      </c>
      <c r="AB428" s="3">
        <v>0</v>
      </c>
      <c r="AD428" t="s">
        <v>38</v>
      </c>
      <c r="AE428" s="1">
        <v>42291</v>
      </c>
      <c r="AG428" s="1">
        <v>42291</v>
      </c>
      <c r="AH428" s="1">
        <v>42598</v>
      </c>
    </row>
    <row r="429" spans="1:34" x14ac:dyDescent="0.3">
      <c r="A429">
        <v>218961</v>
      </c>
      <c r="B429" t="s">
        <v>39</v>
      </c>
      <c r="C429" t="s">
        <v>40</v>
      </c>
      <c r="D429">
        <v>1</v>
      </c>
      <c r="E429" t="s">
        <v>1190</v>
      </c>
      <c r="F429" t="s">
        <v>551</v>
      </c>
      <c r="G429">
        <v>10124</v>
      </c>
      <c r="H429">
        <v>2</v>
      </c>
      <c r="I429">
        <v>46782</v>
      </c>
      <c r="J429">
        <v>68003</v>
      </c>
      <c r="K429" t="s">
        <v>30</v>
      </c>
      <c r="L429" t="s">
        <v>78</v>
      </c>
      <c r="M429" t="s">
        <v>1179</v>
      </c>
      <c r="N429" t="s">
        <v>1191</v>
      </c>
      <c r="O429" t="s">
        <v>7055</v>
      </c>
      <c r="P429" t="s">
        <v>1192</v>
      </c>
      <c r="Q429" t="s">
        <v>35</v>
      </c>
      <c r="R429" t="s">
        <v>1193</v>
      </c>
      <c r="S429" t="s">
        <v>35</v>
      </c>
      <c r="T429" t="str">
        <f t="shared" si="18"/>
        <v xml:space="preserve">Excellent research, analytical, investigative, written and communication skills  Experience with entering data into databases  Strong organizational and time management skills  Knowledge of, New York City Automated Personnel System (NYCAPS), Payroll Management System (PMS), Personnel Reporting and Information System for Employees (PRISE) and CHRMS. Knowledge of Microsoft Excel, Word and Access.  </v>
      </c>
      <c r="U429">
        <f t="shared" si="19"/>
        <v>0</v>
      </c>
      <c r="V429" s="3">
        <v>1</v>
      </c>
      <c r="W429" s="3">
        <f t="shared" si="20"/>
        <v>0</v>
      </c>
      <c r="X429" s="3">
        <v>0</v>
      </c>
      <c r="Y429" s="3">
        <v>0</v>
      </c>
      <c r="Z429" s="3">
        <v>0</v>
      </c>
      <c r="AA429" s="3">
        <v>0</v>
      </c>
      <c r="AB429" s="3">
        <v>0</v>
      </c>
      <c r="AD429" t="s">
        <v>38</v>
      </c>
      <c r="AE429" s="1">
        <v>42291</v>
      </c>
      <c r="AG429" s="1">
        <v>42291</v>
      </c>
      <c r="AH429" s="1">
        <v>42598</v>
      </c>
    </row>
    <row r="430" spans="1:34" x14ac:dyDescent="0.3">
      <c r="A430">
        <v>218977</v>
      </c>
      <c r="B430" t="s">
        <v>244</v>
      </c>
      <c r="C430" t="s">
        <v>26</v>
      </c>
      <c r="D430">
        <v>1</v>
      </c>
      <c r="E430" t="s">
        <v>1194</v>
      </c>
      <c r="F430" t="s">
        <v>568</v>
      </c>
      <c r="G430">
        <v>10015</v>
      </c>
      <c r="H430" t="s">
        <v>52</v>
      </c>
      <c r="I430">
        <v>53051</v>
      </c>
      <c r="J430">
        <v>145991</v>
      </c>
      <c r="K430" t="s">
        <v>30</v>
      </c>
      <c r="L430" t="s">
        <v>1195</v>
      </c>
      <c r="M430" t="s">
        <v>1196</v>
      </c>
      <c r="N430" t="s">
        <v>7279</v>
      </c>
      <c r="O430" t="s">
        <v>571</v>
      </c>
      <c r="P430" t="s">
        <v>7280</v>
      </c>
      <c r="Q430" t="s">
        <v>35</v>
      </c>
      <c r="R430" t="s">
        <v>1197</v>
      </c>
      <c r="S430" t="s">
        <v>1198</v>
      </c>
      <c r="T430" t="str">
        <f t="shared" si="18"/>
        <v xml:space="preserve">Expertise in AutoCAD or equivalent software; demonstrated supervisorial ability to provide vision, guidance and focus to an engineering organization‚„s production and collaboration with other units; and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&amp; correspondence.  </v>
      </c>
      <c r="U430">
        <f t="shared" si="19"/>
        <v>0</v>
      </c>
      <c r="V430" s="3">
        <v>0</v>
      </c>
      <c r="W430" s="3">
        <f t="shared" si="20"/>
        <v>0</v>
      </c>
      <c r="X430" s="3">
        <v>0</v>
      </c>
      <c r="Y430" s="3">
        <v>0</v>
      </c>
      <c r="Z430" s="3">
        <v>0</v>
      </c>
      <c r="AA430" s="3">
        <v>0</v>
      </c>
      <c r="AB430" s="3">
        <v>0</v>
      </c>
      <c r="AD430" t="s">
        <v>58</v>
      </c>
      <c r="AE430" s="1">
        <v>42293</v>
      </c>
      <c r="AG430" s="1">
        <v>42328</v>
      </c>
      <c r="AH430" s="1">
        <v>42598</v>
      </c>
    </row>
    <row r="431" spans="1:34" x14ac:dyDescent="0.3">
      <c r="A431">
        <v>210732</v>
      </c>
      <c r="B431" t="s">
        <v>184</v>
      </c>
      <c r="C431" t="s">
        <v>26</v>
      </c>
      <c r="D431">
        <v>1</v>
      </c>
      <c r="E431" t="s">
        <v>1199</v>
      </c>
      <c r="F431" t="s">
        <v>91</v>
      </c>
      <c r="G431" t="s">
        <v>405</v>
      </c>
      <c r="H431">
        <v>0</v>
      </c>
      <c r="I431">
        <v>56937</v>
      </c>
      <c r="J431">
        <v>88649</v>
      </c>
      <c r="K431" t="s">
        <v>30</v>
      </c>
      <c r="L431" t="s">
        <v>186</v>
      </c>
      <c r="M431" t="s">
        <v>1200</v>
      </c>
      <c r="N431" t="s">
        <v>7281</v>
      </c>
      <c r="O431" t="s">
        <v>409</v>
      </c>
      <c r="P431" t="s">
        <v>1201</v>
      </c>
      <c r="Q431" t="s">
        <v>7268</v>
      </c>
      <c r="R431" t="s">
        <v>640</v>
      </c>
      <c r="S431" t="s">
        <v>35</v>
      </c>
      <c r="T431" t="str">
        <f t="shared" si="18"/>
        <v>Working knowledge of Oracle, Java, Microsoft OUTLOOK ACCESS, WORD and EXCEL Familiarity with Child Welfare systems including CONNECTIONS, WMS/CCRS/BICS. PROMIS, LTS, ACRS+ and others; knowledge would include security and the provisioning of staff in these system; familiarity with the delivery of foster care and preventive services; excellent oral and written communications; analytical and interpersonal skills; ability to comprehend complex systems, business processes and identify possible business practice enhancements; ability to recognize operational data needs and document/ articulate requirements for reporting needs; experience supervising 12 or more staff.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31">
        <f t="shared" si="19"/>
        <v>0</v>
      </c>
      <c r="V431" s="3">
        <v>1</v>
      </c>
      <c r="W431" s="3">
        <f t="shared" si="20"/>
        <v>0</v>
      </c>
      <c r="X431" s="3">
        <v>0</v>
      </c>
      <c r="Y431" s="3">
        <v>0</v>
      </c>
      <c r="Z431" s="3">
        <v>0</v>
      </c>
      <c r="AA431" s="3">
        <v>0</v>
      </c>
      <c r="AB431" s="3">
        <v>0</v>
      </c>
      <c r="AD431" t="s">
        <v>38</v>
      </c>
      <c r="AE431" s="1">
        <v>42261</v>
      </c>
      <c r="AG431" s="1">
        <v>42261</v>
      </c>
      <c r="AH431" s="1">
        <v>42598</v>
      </c>
    </row>
    <row r="432" spans="1:34" x14ac:dyDescent="0.3">
      <c r="A432">
        <v>230995</v>
      </c>
      <c r="B432" t="s">
        <v>873</v>
      </c>
      <c r="C432" t="s">
        <v>40</v>
      </c>
      <c r="D432">
        <v>1</v>
      </c>
      <c r="E432" t="s">
        <v>1202</v>
      </c>
      <c r="F432" t="s">
        <v>1203</v>
      </c>
      <c r="G432" t="s">
        <v>1204</v>
      </c>
      <c r="H432">
        <v>0</v>
      </c>
      <c r="I432">
        <v>48535</v>
      </c>
      <c r="J432">
        <v>132061</v>
      </c>
      <c r="K432" t="s">
        <v>30</v>
      </c>
      <c r="L432" t="s">
        <v>1205</v>
      </c>
      <c r="M432" t="s">
        <v>1206</v>
      </c>
      <c r="N432" t="s">
        <v>7282</v>
      </c>
      <c r="O432" t="s">
        <v>1207</v>
      </c>
      <c r="P432" t="s">
        <v>7283</v>
      </c>
      <c r="Q432" t="s">
        <v>35</v>
      </c>
      <c r="R432" t="s">
        <v>1208</v>
      </c>
      <c r="S432" t="s">
        <v>1209</v>
      </c>
      <c r="T432" t="str">
        <f t="shared" si="18"/>
        <v xml:space="preserve">‚ The selected candidate should be proficient in AutoCAD 9.  Have knowledge of the NYC Construction Code and Zoning Resolution. Have a valid New York State driver‚„s license; be familiar with the design of large transportation structure. Have past experience with planning and design of commercial and/or public building, and have excellent communication, organization and writing skills.  </v>
      </c>
      <c r="U432">
        <f t="shared" si="19"/>
        <v>0</v>
      </c>
      <c r="V432" s="3">
        <v>0</v>
      </c>
      <c r="W432" s="3">
        <f t="shared" si="20"/>
        <v>0</v>
      </c>
      <c r="X432" s="3">
        <v>0</v>
      </c>
      <c r="Y432" s="3">
        <v>0</v>
      </c>
      <c r="Z432" s="3">
        <v>0</v>
      </c>
      <c r="AA432" s="3">
        <v>0</v>
      </c>
      <c r="AB432" s="3">
        <v>0</v>
      </c>
      <c r="AD432" t="s">
        <v>58</v>
      </c>
      <c r="AE432" s="1">
        <v>42486</v>
      </c>
      <c r="AG432" s="1">
        <v>42486</v>
      </c>
      <c r="AH432" s="1">
        <v>42598</v>
      </c>
    </row>
    <row r="433" spans="1:34" x14ac:dyDescent="0.3">
      <c r="A433">
        <v>210732</v>
      </c>
      <c r="B433" t="s">
        <v>184</v>
      </c>
      <c r="C433" t="s">
        <v>40</v>
      </c>
      <c r="D433">
        <v>1</v>
      </c>
      <c r="E433" t="s">
        <v>1199</v>
      </c>
      <c r="F433" t="s">
        <v>91</v>
      </c>
      <c r="G433" t="s">
        <v>405</v>
      </c>
      <c r="H433">
        <v>0</v>
      </c>
      <c r="I433">
        <v>56937</v>
      </c>
      <c r="J433">
        <v>88649</v>
      </c>
      <c r="K433" t="s">
        <v>30</v>
      </c>
      <c r="L433" t="s">
        <v>186</v>
      </c>
      <c r="M433" t="s">
        <v>1200</v>
      </c>
      <c r="N433" t="s">
        <v>7281</v>
      </c>
      <c r="O433" t="s">
        <v>409</v>
      </c>
      <c r="P433" t="s">
        <v>1201</v>
      </c>
      <c r="Q433" t="s">
        <v>7268</v>
      </c>
      <c r="R433" t="s">
        <v>640</v>
      </c>
      <c r="S433" t="s">
        <v>35</v>
      </c>
      <c r="T433" t="str">
        <f t="shared" si="18"/>
        <v>Working knowledge of Oracle, Java, Microsoft OUTLOOK ACCESS, WORD and EXCEL Familiarity with Child Welfare systems including CONNECTIONS, WMS/CCRS/BICS. PROMIS, LTS, ACRS+ and others; knowledge would include security and the provisioning of staff in these system; familiarity with the delivery of foster care and preventive services; excellent oral and written communications; analytical and interpersonal skills; ability to comprehend complex systems, business processes and identify possible business practice enhancements; ability to recognize operational data needs and document/ articulate requirements for reporting needs; experience supervising 12 or more staff.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33">
        <f t="shared" si="19"/>
        <v>0</v>
      </c>
      <c r="V433" s="3">
        <v>1</v>
      </c>
      <c r="W433" s="3">
        <f t="shared" si="20"/>
        <v>0</v>
      </c>
      <c r="X433" s="3">
        <v>0</v>
      </c>
      <c r="Y433" s="3">
        <v>0</v>
      </c>
      <c r="Z433" s="3">
        <v>0</v>
      </c>
      <c r="AA433" s="3">
        <v>0</v>
      </c>
      <c r="AB433" s="3">
        <v>0</v>
      </c>
      <c r="AD433" t="s">
        <v>38</v>
      </c>
      <c r="AE433" s="1">
        <v>42261</v>
      </c>
      <c r="AG433" s="1">
        <v>42261</v>
      </c>
      <c r="AH433" s="1">
        <v>42598</v>
      </c>
    </row>
    <row r="434" spans="1:34" x14ac:dyDescent="0.3">
      <c r="A434">
        <v>210977</v>
      </c>
      <c r="B434" t="s">
        <v>59</v>
      </c>
      <c r="C434" t="s">
        <v>26</v>
      </c>
      <c r="D434">
        <v>1</v>
      </c>
      <c r="E434" t="s">
        <v>1210</v>
      </c>
      <c r="F434" t="s">
        <v>239</v>
      </c>
      <c r="G434">
        <v>83008</v>
      </c>
      <c r="H434" t="s">
        <v>240</v>
      </c>
      <c r="I434">
        <v>57244</v>
      </c>
      <c r="J434">
        <v>152969</v>
      </c>
      <c r="K434" t="s">
        <v>30</v>
      </c>
      <c r="L434" t="s">
        <v>62</v>
      </c>
      <c r="M434" t="s">
        <v>1211</v>
      </c>
      <c r="N434" t="s">
        <v>7284</v>
      </c>
      <c r="O434" t="s">
        <v>242</v>
      </c>
      <c r="P434" t="s">
        <v>35</v>
      </c>
      <c r="Q434" t="s">
        <v>7285</v>
      </c>
      <c r="R434" t="s">
        <v>66</v>
      </c>
      <c r="S434" t="s">
        <v>67</v>
      </c>
      <c r="T434" t="str">
        <f t="shared" si="18"/>
        <v xml:space="preserve">  Preferred Skills: 	Extensive technical, regulatory, and policy experience in energy matters	Working knowledge and experience with water, wastewater utility operations	Ability to work in a team environment and to work on projects with minimal oversight 	Ability to work in a fast-paced environment and simultaneously handle multiple projects 	Demonstrated ability to manage complex environmental or energy studies 	Advanced Computer skills (Excel, Word, PowerPoint). 	Creative Problem Solving, Effective Team Work	NYS Department of Motor Vehicle Driver‚„s License.	Excellent communications Skills ‚€œ Verbal and Writing.</v>
      </c>
      <c r="U434">
        <f t="shared" si="19"/>
        <v>0</v>
      </c>
      <c r="V434" s="3">
        <v>1</v>
      </c>
      <c r="W434" s="3">
        <f t="shared" si="20"/>
        <v>0</v>
      </c>
      <c r="X434" s="3">
        <v>0</v>
      </c>
      <c r="Y434" s="3">
        <v>0</v>
      </c>
      <c r="Z434" s="3">
        <v>0</v>
      </c>
      <c r="AA434" s="3">
        <v>0</v>
      </c>
      <c r="AB434" s="3">
        <v>0</v>
      </c>
      <c r="AD434" t="s">
        <v>58</v>
      </c>
      <c r="AE434" s="1">
        <v>42248</v>
      </c>
      <c r="AG434" s="1">
        <v>42257</v>
      </c>
      <c r="AH434" s="1">
        <v>42598</v>
      </c>
    </row>
    <row r="435" spans="1:34" x14ac:dyDescent="0.3">
      <c r="A435">
        <v>210977</v>
      </c>
      <c r="B435" t="s">
        <v>59</v>
      </c>
      <c r="C435" t="s">
        <v>40</v>
      </c>
      <c r="D435">
        <v>1</v>
      </c>
      <c r="E435" t="s">
        <v>1210</v>
      </c>
      <c r="F435" t="s">
        <v>239</v>
      </c>
      <c r="G435">
        <v>83008</v>
      </c>
      <c r="H435" t="s">
        <v>240</v>
      </c>
      <c r="I435">
        <v>57244</v>
      </c>
      <c r="J435">
        <v>152969</v>
      </c>
      <c r="K435" t="s">
        <v>30</v>
      </c>
      <c r="L435" t="s">
        <v>62</v>
      </c>
      <c r="M435" t="s">
        <v>1211</v>
      </c>
      <c r="N435" t="s">
        <v>7284</v>
      </c>
      <c r="O435" t="s">
        <v>242</v>
      </c>
      <c r="P435" t="s">
        <v>35</v>
      </c>
      <c r="Q435" t="s">
        <v>7285</v>
      </c>
      <c r="R435" t="s">
        <v>66</v>
      </c>
      <c r="S435" t="s">
        <v>67</v>
      </c>
      <c r="T435" t="str">
        <f t="shared" si="18"/>
        <v xml:space="preserve">  Preferred Skills: 	Extensive technical, regulatory, and policy experience in energy matters	Working knowledge and experience with water, wastewater utility operations	Ability to work in a team environment and to work on projects with minimal oversight 	Ability to work in a fast-paced environment and simultaneously handle multiple projects 	Demonstrated ability to manage complex environmental or energy studies 	Advanced Computer skills (Excel, Word, PowerPoint). 	Creative Problem Solving, Effective Team Work	NYS Department of Motor Vehicle Driver‚„s License.	Excellent communications Skills ‚€œ Verbal and Writing.</v>
      </c>
      <c r="U435">
        <f t="shared" si="19"/>
        <v>0</v>
      </c>
      <c r="V435" s="3">
        <v>1</v>
      </c>
      <c r="W435" s="3">
        <f t="shared" si="20"/>
        <v>0</v>
      </c>
      <c r="X435" s="3">
        <v>0</v>
      </c>
      <c r="Y435" s="3">
        <v>0</v>
      </c>
      <c r="Z435" s="3">
        <v>0</v>
      </c>
      <c r="AA435" s="3">
        <v>0</v>
      </c>
      <c r="AB435" s="3">
        <v>0</v>
      </c>
      <c r="AD435" t="s">
        <v>58</v>
      </c>
      <c r="AE435" s="1">
        <v>42248</v>
      </c>
      <c r="AG435" s="1">
        <v>42257</v>
      </c>
      <c r="AH435" s="1">
        <v>42598</v>
      </c>
    </row>
    <row r="436" spans="1:34" x14ac:dyDescent="0.3">
      <c r="A436">
        <v>211090</v>
      </c>
      <c r="B436" t="s">
        <v>184</v>
      </c>
      <c r="C436" t="s">
        <v>26</v>
      </c>
      <c r="D436">
        <v>8</v>
      </c>
      <c r="E436" t="s">
        <v>1212</v>
      </c>
      <c r="F436" t="s">
        <v>1213</v>
      </c>
      <c r="G436">
        <v>50910</v>
      </c>
      <c r="H436">
        <v>0</v>
      </c>
      <c r="I436">
        <v>69252</v>
      </c>
      <c r="J436">
        <v>69252</v>
      </c>
      <c r="K436" t="s">
        <v>30</v>
      </c>
      <c r="L436" t="s">
        <v>648</v>
      </c>
      <c r="M436" t="s">
        <v>804</v>
      </c>
      <c r="N436" t="s">
        <v>7286</v>
      </c>
      <c r="O436" t="s">
        <v>1214</v>
      </c>
      <c r="P436" t="s">
        <v>7287</v>
      </c>
      <c r="Q436" t="s">
        <v>7266</v>
      </c>
      <c r="R436" t="s">
        <v>1215</v>
      </c>
      <c r="S436" t="s">
        <v>35</v>
      </c>
      <c r="T436" t="str">
        <f t="shared" si="18"/>
        <v>The preferred candidate should possess the following: a minimum of (3) years recent nursing experience in a clinical setting (hospital or ambulatory care) or primary health care, experience with applicable computer-based software (Word, Excel, Access) and specific experience in pediatric and adolescent nursing. Registered nurses with experience in pediatric or adolescent psychiatry or in child welfare are highly preferred. A valid New York State registered Nurse License. Bachelor‚„s Degree of Science in Nursing and MSN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36">
        <f t="shared" si="19"/>
        <v>0</v>
      </c>
      <c r="V436" s="3">
        <v>1</v>
      </c>
      <c r="W436" s="3">
        <f t="shared" si="20"/>
        <v>0</v>
      </c>
      <c r="X436" s="3">
        <v>0</v>
      </c>
      <c r="Y436" s="3">
        <v>0</v>
      </c>
      <c r="Z436" s="3">
        <v>0</v>
      </c>
      <c r="AA436" s="3">
        <v>0</v>
      </c>
      <c r="AB436" s="3">
        <v>0</v>
      </c>
      <c r="AD436" t="s">
        <v>38</v>
      </c>
      <c r="AE436" s="1">
        <v>42250</v>
      </c>
      <c r="AG436" s="1">
        <v>42255</v>
      </c>
      <c r="AH436" s="1">
        <v>42598</v>
      </c>
    </row>
    <row r="437" spans="1:34" x14ac:dyDescent="0.3">
      <c r="A437">
        <v>211090</v>
      </c>
      <c r="B437" t="s">
        <v>184</v>
      </c>
      <c r="C437" t="s">
        <v>40</v>
      </c>
      <c r="D437">
        <v>8</v>
      </c>
      <c r="E437" t="s">
        <v>1212</v>
      </c>
      <c r="F437" t="s">
        <v>1213</v>
      </c>
      <c r="G437">
        <v>50910</v>
      </c>
      <c r="H437">
        <v>0</v>
      </c>
      <c r="I437">
        <v>69252</v>
      </c>
      <c r="J437">
        <v>69252</v>
      </c>
      <c r="K437" t="s">
        <v>30</v>
      </c>
      <c r="L437" t="s">
        <v>648</v>
      </c>
      <c r="M437" t="s">
        <v>804</v>
      </c>
      <c r="N437" t="s">
        <v>7286</v>
      </c>
      <c r="O437" t="s">
        <v>1214</v>
      </c>
      <c r="P437" t="s">
        <v>7287</v>
      </c>
      <c r="Q437" t="s">
        <v>7266</v>
      </c>
      <c r="R437" t="s">
        <v>1215</v>
      </c>
      <c r="S437" t="s">
        <v>35</v>
      </c>
      <c r="T437" t="str">
        <f t="shared" si="18"/>
        <v>The preferred candidate should possess the following: a minimum of (3) years recent nursing experience in a clinical setting (hospital or ambulatory care) or primary health care, experience with applicable computer-based software (Word, Excel, Access) and specific experience in pediatric and adolescent nursing. Registered nurses with experience in pediatric or adolescent psychiatry or in child welfare are highly preferred. A valid New York State registered Nurse License. Bachelor‚„s Degree of Science in Nursing and MSN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37">
        <f t="shared" si="19"/>
        <v>0</v>
      </c>
      <c r="V437" s="3">
        <v>1</v>
      </c>
      <c r="W437" s="3">
        <f t="shared" si="20"/>
        <v>0</v>
      </c>
      <c r="X437" s="3">
        <v>0</v>
      </c>
      <c r="Y437" s="3">
        <v>0</v>
      </c>
      <c r="Z437" s="3">
        <v>0</v>
      </c>
      <c r="AA437" s="3">
        <v>0</v>
      </c>
      <c r="AB437" s="3">
        <v>0</v>
      </c>
      <c r="AD437" t="s">
        <v>38</v>
      </c>
      <c r="AE437" s="1">
        <v>42250</v>
      </c>
      <c r="AG437" s="1">
        <v>42255</v>
      </c>
      <c r="AH437" s="1">
        <v>42598</v>
      </c>
    </row>
    <row r="438" spans="1:34" x14ac:dyDescent="0.3">
      <c r="A438">
        <v>201672</v>
      </c>
      <c r="B438" t="s">
        <v>39</v>
      </c>
      <c r="C438" t="s">
        <v>26</v>
      </c>
      <c r="D438">
        <v>1</v>
      </c>
      <c r="E438" t="s">
        <v>1216</v>
      </c>
      <c r="F438" t="s">
        <v>389</v>
      </c>
      <c r="G438">
        <v>12158</v>
      </c>
      <c r="H438">
        <v>1</v>
      </c>
      <c r="I438">
        <v>35960</v>
      </c>
      <c r="J438">
        <v>60993</v>
      </c>
      <c r="K438" t="s">
        <v>30</v>
      </c>
      <c r="L438" t="s">
        <v>840</v>
      </c>
      <c r="M438" t="s">
        <v>841</v>
      </c>
      <c r="N438" t="s">
        <v>7288</v>
      </c>
      <c r="O438" t="s">
        <v>7114</v>
      </c>
      <c r="P438" t="s">
        <v>7289</v>
      </c>
      <c r="Q438" t="s">
        <v>35</v>
      </c>
      <c r="R438" t="s">
        <v>1217</v>
      </c>
      <c r="S438" t="s">
        <v>35</v>
      </c>
      <c r="T438" t="str">
        <f t="shared" si="18"/>
        <v xml:space="preserve">Knowledge about adolescent sexual and reproductive health  ‚¿	Experience working in a clinical setting and /or providing health-related training  ‚¿	Experience with community-based research and evaluation  ‚¿	Experience with facilitating meetings with high-level city agency and large-scale clinic providers  ‚¿	Knowledge about clinical quality improvement activities  ‚¿	Excellent verbal, written and presentation skills  ‚¿	Strong organizational skills, with good follow-through to complete assignments within specified timeframes, and juggle several tasks simultaneously  ‚¿	Strong communications skills, with demonstrated ability to interact constructively with a wide range of personalities from a variety of backgrounds  ‚¿	Excellence in writing, reporting, and English composition  ‚¿	Proficiency in Microsoft software applications with strong emphasis on Outlook, PowerPoint, Word, and Excel  ‚¿	Experience working  on grants and providing grant management support  ‚¿	Master‚„s in Public Health or equivalent education and work experience.  </v>
      </c>
      <c r="U438">
        <f t="shared" si="19"/>
        <v>0</v>
      </c>
      <c r="V438" s="3">
        <v>1</v>
      </c>
      <c r="W438" s="3">
        <f t="shared" si="20"/>
        <v>0</v>
      </c>
      <c r="X438" s="3">
        <v>0</v>
      </c>
      <c r="Y438" s="3">
        <v>0</v>
      </c>
      <c r="Z438" s="3">
        <v>0</v>
      </c>
      <c r="AA438" s="3">
        <v>0</v>
      </c>
      <c r="AB438" s="3">
        <v>0</v>
      </c>
      <c r="AD438" t="s">
        <v>38</v>
      </c>
      <c r="AE438" s="1">
        <v>42216</v>
      </c>
      <c r="AG438" s="1">
        <v>42219</v>
      </c>
      <c r="AH438" s="1">
        <v>42598</v>
      </c>
    </row>
    <row r="439" spans="1:34" x14ac:dyDescent="0.3">
      <c r="A439">
        <v>201672</v>
      </c>
      <c r="B439" t="s">
        <v>39</v>
      </c>
      <c r="C439" t="s">
        <v>40</v>
      </c>
      <c r="D439">
        <v>1</v>
      </c>
      <c r="E439" t="s">
        <v>1216</v>
      </c>
      <c r="F439" t="s">
        <v>389</v>
      </c>
      <c r="G439">
        <v>12158</v>
      </c>
      <c r="H439">
        <v>1</v>
      </c>
      <c r="I439">
        <v>35960</v>
      </c>
      <c r="J439">
        <v>60993</v>
      </c>
      <c r="K439" t="s">
        <v>30</v>
      </c>
      <c r="L439" t="s">
        <v>840</v>
      </c>
      <c r="M439" t="s">
        <v>841</v>
      </c>
      <c r="N439" t="s">
        <v>7288</v>
      </c>
      <c r="O439" t="s">
        <v>7114</v>
      </c>
      <c r="P439" t="s">
        <v>7289</v>
      </c>
      <c r="Q439" t="s">
        <v>35</v>
      </c>
      <c r="R439" t="s">
        <v>1217</v>
      </c>
      <c r="S439" t="s">
        <v>35</v>
      </c>
      <c r="T439" t="str">
        <f t="shared" si="18"/>
        <v xml:space="preserve">Knowledge about adolescent sexual and reproductive health  ‚¿	Experience working in a clinical setting and /or providing health-related training  ‚¿	Experience with community-based research and evaluation  ‚¿	Experience with facilitating meetings with high-level city agency and large-scale clinic providers  ‚¿	Knowledge about clinical quality improvement activities  ‚¿	Excellent verbal, written and presentation skills  ‚¿	Strong organizational skills, with good follow-through to complete assignments within specified timeframes, and juggle several tasks simultaneously  ‚¿	Strong communications skills, with demonstrated ability to interact constructively with a wide range of personalities from a variety of backgrounds  ‚¿	Excellence in writing, reporting, and English composition  ‚¿	Proficiency in Microsoft software applications with strong emphasis on Outlook, PowerPoint, Word, and Excel  ‚¿	Experience working  on grants and providing grant management support  ‚¿	Master‚„s in Public Health or equivalent education and work experience.  </v>
      </c>
      <c r="U439">
        <f t="shared" si="19"/>
        <v>0</v>
      </c>
      <c r="V439" s="3">
        <v>1</v>
      </c>
      <c r="W439" s="3">
        <f t="shared" si="20"/>
        <v>0</v>
      </c>
      <c r="X439" s="3">
        <v>0</v>
      </c>
      <c r="Y439" s="3">
        <v>0</v>
      </c>
      <c r="Z439" s="3">
        <v>0</v>
      </c>
      <c r="AA439" s="3">
        <v>0</v>
      </c>
      <c r="AB439" s="3">
        <v>0</v>
      </c>
      <c r="AD439" t="s">
        <v>38</v>
      </c>
      <c r="AE439" s="1">
        <v>42216</v>
      </c>
      <c r="AG439" s="1">
        <v>42219</v>
      </c>
      <c r="AH439" s="1">
        <v>42598</v>
      </c>
    </row>
    <row r="440" spans="1:34" x14ac:dyDescent="0.3">
      <c r="A440">
        <v>201818</v>
      </c>
      <c r="B440" t="s">
        <v>39</v>
      </c>
      <c r="C440" t="s">
        <v>26</v>
      </c>
      <c r="D440">
        <v>1</v>
      </c>
      <c r="E440" t="s">
        <v>1218</v>
      </c>
      <c r="F440" t="s">
        <v>844</v>
      </c>
      <c r="G440">
        <v>10095</v>
      </c>
      <c r="H440" t="s">
        <v>52</v>
      </c>
      <c r="I440">
        <v>51757</v>
      </c>
      <c r="J440">
        <v>142430</v>
      </c>
      <c r="K440" t="s">
        <v>30</v>
      </c>
      <c r="L440" t="s">
        <v>78</v>
      </c>
      <c r="M440" t="s">
        <v>845</v>
      </c>
      <c r="N440" t="s">
        <v>1219</v>
      </c>
      <c r="O440" t="s">
        <v>847</v>
      </c>
      <c r="P440" t="s">
        <v>35</v>
      </c>
      <c r="Q440" t="s">
        <v>35</v>
      </c>
      <c r="R440" t="s">
        <v>1220</v>
      </c>
      <c r="S440" t="s">
        <v>35</v>
      </c>
      <c r="T440" t="str">
        <f t="shared" si="18"/>
        <v xml:space="preserve">   </v>
      </c>
      <c r="U440">
        <f t="shared" si="19"/>
        <v>0</v>
      </c>
      <c r="V440" s="3">
        <v>0</v>
      </c>
      <c r="W440" s="3">
        <f t="shared" si="20"/>
        <v>0</v>
      </c>
      <c r="X440" s="3">
        <v>0</v>
      </c>
      <c r="Y440" s="3">
        <v>0</v>
      </c>
      <c r="Z440" s="3">
        <v>0</v>
      </c>
      <c r="AA440" s="3">
        <v>0</v>
      </c>
      <c r="AB440" s="3">
        <v>0</v>
      </c>
      <c r="AD440" t="s">
        <v>38</v>
      </c>
      <c r="AE440" s="1">
        <v>42209</v>
      </c>
      <c r="AG440" s="1">
        <v>42263</v>
      </c>
      <c r="AH440" s="1">
        <v>42598</v>
      </c>
    </row>
    <row r="441" spans="1:34" x14ac:dyDescent="0.3">
      <c r="A441">
        <v>211652</v>
      </c>
      <c r="B441" t="s">
        <v>1158</v>
      </c>
      <c r="C441" t="s">
        <v>26</v>
      </c>
      <c r="D441">
        <v>1</v>
      </c>
      <c r="E441" t="s">
        <v>1221</v>
      </c>
      <c r="F441" t="s">
        <v>91</v>
      </c>
      <c r="G441" t="s">
        <v>405</v>
      </c>
      <c r="H441">
        <v>0</v>
      </c>
      <c r="I441">
        <v>56937</v>
      </c>
      <c r="J441">
        <v>88649</v>
      </c>
      <c r="K441" t="s">
        <v>30</v>
      </c>
      <c r="L441" t="s">
        <v>1161</v>
      </c>
      <c r="M441" t="s">
        <v>1222</v>
      </c>
      <c r="N441" t="s">
        <v>1223</v>
      </c>
      <c r="O441" t="s">
        <v>409</v>
      </c>
      <c r="P441" t="s">
        <v>1224</v>
      </c>
      <c r="Q441" t="s">
        <v>35</v>
      </c>
      <c r="R441" t="s">
        <v>1225</v>
      </c>
      <c r="S441" t="s">
        <v>1166</v>
      </c>
      <c r="T441" t="str">
        <f t="shared" si="18"/>
        <v xml:space="preserve">Candidates should have strong interpersonal skills, adaptability, discretion, and the ability to work with minimal supervision; have strong analytical, oral and written communication skills, including the ability to communicate effectively with all levels of management.  Candidates should have significant computer skills including MS Query, relational database, statistical analysis, charts &amp; graphics skills; and in-depth knowledge of Microsoft Office applications, including Access, Word, PowerPoint, Excel.  </v>
      </c>
      <c r="U441">
        <f t="shared" si="19"/>
        <v>0</v>
      </c>
      <c r="V441" s="3">
        <v>1</v>
      </c>
      <c r="W441" s="3">
        <f t="shared" si="20"/>
        <v>0</v>
      </c>
      <c r="X441" s="3">
        <v>0</v>
      </c>
      <c r="Y441" s="3">
        <v>0</v>
      </c>
      <c r="Z441" s="3">
        <v>0</v>
      </c>
      <c r="AA441" s="3">
        <v>0</v>
      </c>
      <c r="AB441" s="3">
        <v>1</v>
      </c>
      <c r="AD441" t="s">
        <v>38</v>
      </c>
      <c r="AE441" s="1">
        <v>42403</v>
      </c>
      <c r="AG441" s="1">
        <v>42403</v>
      </c>
      <c r="AH441" s="1">
        <v>42598</v>
      </c>
    </row>
    <row r="442" spans="1:34" x14ac:dyDescent="0.3">
      <c r="A442">
        <v>211652</v>
      </c>
      <c r="B442" t="s">
        <v>1158</v>
      </c>
      <c r="C442" t="s">
        <v>40</v>
      </c>
      <c r="D442">
        <v>1</v>
      </c>
      <c r="E442" t="s">
        <v>1221</v>
      </c>
      <c r="F442" t="s">
        <v>91</v>
      </c>
      <c r="G442" t="s">
        <v>405</v>
      </c>
      <c r="H442">
        <v>0</v>
      </c>
      <c r="I442">
        <v>56937</v>
      </c>
      <c r="J442">
        <v>88649</v>
      </c>
      <c r="K442" t="s">
        <v>30</v>
      </c>
      <c r="L442" t="s">
        <v>1161</v>
      </c>
      <c r="M442" t="s">
        <v>1222</v>
      </c>
      <c r="N442" t="s">
        <v>1223</v>
      </c>
      <c r="O442" t="s">
        <v>409</v>
      </c>
      <c r="P442" t="s">
        <v>1224</v>
      </c>
      <c r="Q442" t="s">
        <v>35</v>
      </c>
      <c r="R442" t="s">
        <v>1225</v>
      </c>
      <c r="S442" t="s">
        <v>1166</v>
      </c>
      <c r="T442" t="str">
        <f t="shared" si="18"/>
        <v xml:space="preserve">Candidates should have strong interpersonal skills, adaptability, discretion, and the ability to work with minimal supervision; have strong analytical, oral and written communication skills, including the ability to communicate effectively with all levels of management.  Candidates should have significant computer skills including MS Query, relational database, statistical analysis, charts &amp; graphics skills; and in-depth knowledge of Microsoft Office applications, including Access, Word, PowerPoint, Excel.  </v>
      </c>
      <c r="U442">
        <f t="shared" si="19"/>
        <v>0</v>
      </c>
      <c r="V442" s="3">
        <v>1</v>
      </c>
      <c r="W442" s="3">
        <f t="shared" si="20"/>
        <v>0</v>
      </c>
      <c r="X442" s="3">
        <v>0</v>
      </c>
      <c r="Y442" s="3">
        <v>0</v>
      </c>
      <c r="Z442" s="3">
        <v>0</v>
      </c>
      <c r="AA442" s="3">
        <v>0</v>
      </c>
      <c r="AB442" s="3">
        <v>1</v>
      </c>
      <c r="AD442" t="s">
        <v>38</v>
      </c>
      <c r="AE442" s="1">
        <v>42403</v>
      </c>
      <c r="AG442" s="1">
        <v>42403</v>
      </c>
      <c r="AH442" s="1">
        <v>42598</v>
      </c>
    </row>
    <row r="443" spans="1:34" x14ac:dyDescent="0.3">
      <c r="A443">
        <v>211896</v>
      </c>
      <c r="B443" t="s">
        <v>39</v>
      </c>
      <c r="C443" t="s">
        <v>26</v>
      </c>
      <c r="D443">
        <v>1</v>
      </c>
      <c r="E443" t="s">
        <v>1226</v>
      </c>
      <c r="F443" t="s">
        <v>42</v>
      </c>
      <c r="G443">
        <v>21744</v>
      </c>
      <c r="H443">
        <v>2</v>
      </c>
      <c r="I443">
        <v>68239</v>
      </c>
      <c r="J443">
        <v>85644</v>
      </c>
      <c r="K443" t="s">
        <v>30</v>
      </c>
      <c r="L443" t="s">
        <v>78</v>
      </c>
      <c r="M443" t="s">
        <v>1227</v>
      </c>
      <c r="N443" t="s">
        <v>7290</v>
      </c>
      <c r="O443" t="s">
        <v>46</v>
      </c>
      <c r="P443" t="s">
        <v>1228</v>
      </c>
      <c r="Q443" t="s">
        <v>35</v>
      </c>
      <c r="R443" t="s">
        <v>1229</v>
      </c>
      <c r="S443" t="s">
        <v>35</v>
      </c>
      <c r="T443" t="str">
        <f t="shared" si="18"/>
        <v xml:space="preserve">Demonstrated accomplishments in independent research in public health; experience with SAS or other statistical software Skills:  </v>
      </c>
      <c r="U443">
        <f t="shared" si="19"/>
        <v>0</v>
      </c>
      <c r="V443" s="3">
        <v>0</v>
      </c>
      <c r="W443" s="3">
        <f t="shared" si="20"/>
        <v>0</v>
      </c>
      <c r="X443" s="3">
        <v>0</v>
      </c>
      <c r="Y443" s="3">
        <v>0</v>
      </c>
      <c r="Z443" s="3">
        <v>0</v>
      </c>
      <c r="AA443" s="3">
        <v>0</v>
      </c>
      <c r="AB443" s="3">
        <v>0</v>
      </c>
      <c r="AD443" t="s">
        <v>38</v>
      </c>
      <c r="AE443" s="1">
        <v>42250</v>
      </c>
      <c r="AG443" s="1">
        <v>42250</v>
      </c>
      <c r="AH443" s="1">
        <v>42598</v>
      </c>
    </row>
    <row r="444" spans="1:34" x14ac:dyDescent="0.3">
      <c r="A444">
        <v>201818</v>
      </c>
      <c r="B444" t="s">
        <v>39</v>
      </c>
      <c r="C444" t="s">
        <v>40</v>
      </c>
      <c r="D444">
        <v>1</v>
      </c>
      <c r="E444" t="s">
        <v>1218</v>
      </c>
      <c r="F444" t="s">
        <v>844</v>
      </c>
      <c r="G444">
        <v>10095</v>
      </c>
      <c r="H444" t="s">
        <v>52</v>
      </c>
      <c r="I444">
        <v>51757</v>
      </c>
      <c r="J444">
        <v>142430</v>
      </c>
      <c r="K444" t="s">
        <v>30</v>
      </c>
      <c r="L444" t="s">
        <v>78</v>
      </c>
      <c r="M444" t="s">
        <v>845</v>
      </c>
      <c r="N444" t="s">
        <v>1219</v>
      </c>
      <c r="O444" t="s">
        <v>847</v>
      </c>
      <c r="P444" t="s">
        <v>35</v>
      </c>
      <c r="Q444" t="s">
        <v>35</v>
      </c>
      <c r="R444" t="s">
        <v>1220</v>
      </c>
      <c r="S444" t="s">
        <v>35</v>
      </c>
      <c r="T444" t="str">
        <f t="shared" si="18"/>
        <v xml:space="preserve">   </v>
      </c>
      <c r="U444">
        <f t="shared" si="19"/>
        <v>0</v>
      </c>
      <c r="V444" s="3">
        <v>0</v>
      </c>
      <c r="W444" s="3">
        <f t="shared" si="20"/>
        <v>0</v>
      </c>
      <c r="X444" s="3">
        <v>0</v>
      </c>
      <c r="Y444" s="3">
        <v>0</v>
      </c>
      <c r="Z444" s="3">
        <v>0</v>
      </c>
      <c r="AA444" s="3">
        <v>0</v>
      </c>
      <c r="AB444" s="3">
        <v>0</v>
      </c>
      <c r="AD444" t="s">
        <v>38</v>
      </c>
      <c r="AE444" s="1">
        <v>42209</v>
      </c>
      <c r="AG444" s="1">
        <v>42263</v>
      </c>
      <c r="AH444" s="1">
        <v>42598</v>
      </c>
    </row>
    <row r="445" spans="1:34" x14ac:dyDescent="0.3">
      <c r="A445">
        <v>202702</v>
      </c>
      <c r="B445" t="s">
        <v>59</v>
      </c>
      <c r="C445" t="s">
        <v>40</v>
      </c>
      <c r="D445">
        <v>1</v>
      </c>
      <c r="E445" t="s">
        <v>1230</v>
      </c>
      <c r="F445" t="s">
        <v>110</v>
      </c>
      <c r="G445">
        <v>10251</v>
      </c>
      <c r="H445">
        <v>1</v>
      </c>
      <c r="I445">
        <v>14</v>
      </c>
      <c r="J445">
        <v>23</v>
      </c>
      <c r="K445" t="s">
        <v>141</v>
      </c>
      <c r="L445" t="s">
        <v>62</v>
      </c>
      <c r="M445" t="s">
        <v>63</v>
      </c>
      <c r="N445" t="s">
        <v>1231</v>
      </c>
      <c r="O445" t="s">
        <v>113</v>
      </c>
      <c r="P445" t="s">
        <v>1232</v>
      </c>
      <c r="Q445" t="s">
        <v>788</v>
      </c>
      <c r="R445" t="s">
        <v>1233</v>
      </c>
      <c r="S445" t="s">
        <v>1234</v>
      </c>
      <c r="T445" t="str">
        <f t="shared" si="18"/>
        <v>*   Excellent organizational skills *   Strong interpersonal and writing skills *   Data entry experience *   Proficient with Microsoft Office PowerPoint, Word, Excel and OneNote *   Keyboard familiarity with the ability to type at a minimum of 100 key strokes (20              words) per minute.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445">
        <f t="shared" si="19"/>
        <v>0</v>
      </c>
      <c r="V445" s="3">
        <v>1</v>
      </c>
      <c r="W445" s="3">
        <f t="shared" si="20"/>
        <v>0</v>
      </c>
      <c r="X445" s="3">
        <v>0</v>
      </c>
      <c r="Y445" s="3">
        <v>0</v>
      </c>
      <c r="Z445" s="3">
        <v>0</v>
      </c>
      <c r="AA445" s="3">
        <v>0</v>
      </c>
      <c r="AB445" s="3">
        <v>0</v>
      </c>
      <c r="AD445" t="s">
        <v>38</v>
      </c>
      <c r="AE445" s="1">
        <v>42219</v>
      </c>
      <c r="AG445" s="1">
        <v>42219</v>
      </c>
      <c r="AH445" s="1">
        <v>42598</v>
      </c>
    </row>
    <row r="446" spans="1:34" x14ac:dyDescent="0.3">
      <c r="A446">
        <v>202702</v>
      </c>
      <c r="B446" t="s">
        <v>59</v>
      </c>
      <c r="C446" t="s">
        <v>26</v>
      </c>
      <c r="D446">
        <v>1</v>
      </c>
      <c r="E446" t="s">
        <v>1230</v>
      </c>
      <c r="F446" t="s">
        <v>110</v>
      </c>
      <c r="G446">
        <v>10251</v>
      </c>
      <c r="H446">
        <v>1</v>
      </c>
      <c r="I446">
        <v>14</v>
      </c>
      <c r="J446">
        <v>23</v>
      </c>
      <c r="K446" t="s">
        <v>141</v>
      </c>
      <c r="L446" t="s">
        <v>62</v>
      </c>
      <c r="M446" t="s">
        <v>63</v>
      </c>
      <c r="N446" t="s">
        <v>1231</v>
      </c>
      <c r="O446" t="s">
        <v>113</v>
      </c>
      <c r="P446" t="s">
        <v>1232</v>
      </c>
      <c r="Q446" t="s">
        <v>788</v>
      </c>
      <c r="R446" t="s">
        <v>1233</v>
      </c>
      <c r="S446" t="s">
        <v>1234</v>
      </c>
      <c r="T446" t="str">
        <f t="shared" si="18"/>
        <v>*   Excellent organizational skills *   Strong interpersonal and writing skills *   Data entry experience *   Proficient with Microsoft Office PowerPoint, Word, Excel and OneNote *   Keyboard familiarity with the ability to type at a minimum of 100 key strokes (20              words) per minute.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446">
        <f t="shared" si="19"/>
        <v>0</v>
      </c>
      <c r="V446" s="3">
        <v>1</v>
      </c>
      <c r="W446" s="3">
        <f t="shared" si="20"/>
        <v>0</v>
      </c>
      <c r="X446" s="3">
        <v>0</v>
      </c>
      <c r="Y446" s="3">
        <v>0</v>
      </c>
      <c r="Z446" s="3">
        <v>0</v>
      </c>
      <c r="AA446" s="3">
        <v>0</v>
      </c>
      <c r="AB446" s="3">
        <v>0</v>
      </c>
      <c r="AD446" t="s">
        <v>38</v>
      </c>
      <c r="AE446" s="1">
        <v>42219</v>
      </c>
      <c r="AG446" s="1">
        <v>42219</v>
      </c>
      <c r="AH446" s="1">
        <v>42598</v>
      </c>
    </row>
    <row r="447" spans="1:34" x14ac:dyDescent="0.3">
      <c r="A447">
        <v>202761</v>
      </c>
      <c r="B447" t="s">
        <v>39</v>
      </c>
      <c r="C447" t="s">
        <v>40</v>
      </c>
      <c r="D447">
        <v>1</v>
      </c>
      <c r="E447" t="s">
        <v>1235</v>
      </c>
      <c r="F447" t="s">
        <v>42</v>
      </c>
      <c r="G447">
        <v>21744</v>
      </c>
      <c r="H447" t="s">
        <v>1132</v>
      </c>
      <c r="I447">
        <v>83133</v>
      </c>
      <c r="J447">
        <v>106809</v>
      </c>
      <c r="K447" t="s">
        <v>30</v>
      </c>
      <c r="L447" t="s">
        <v>78</v>
      </c>
      <c r="M447" t="s">
        <v>1236</v>
      </c>
      <c r="N447" t="s">
        <v>7291</v>
      </c>
      <c r="O447" t="s">
        <v>46</v>
      </c>
      <c r="P447" t="s">
        <v>7292</v>
      </c>
      <c r="Q447" t="s">
        <v>35</v>
      </c>
      <c r="R447" t="s">
        <v>1237</v>
      </c>
      <c r="S447" t="s">
        <v>35</v>
      </c>
      <c r="T447" t="str">
        <f t="shared" si="18"/>
        <v xml:space="preserve">‚ Political or policy analysis background with a track record of collaborating across diverse program and subject areas.   MPA or MPH desirable.  Experience in public health or public policy development, including supervisory experience.  Excellent oral and written communication, analytic skills.  Self-motivator, team leader, and skilled at simultaneously managing multiple priorities and projects.   Share the agency‚„s commitment to public health.  </v>
      </c>
      <c r="U447">
        <f t="shared" si="19"/>
        <v>0</v>
      </c>
      <c r="V447" s="3">
        <v>0</v>
      </c>
      <c r="W447" s="3">
        <f t="shared" si="20"/>
        <v>0</v>
      </c>
      <c r="X447" s="3">
        <v>0</v>
      </c>
      <c r="Y447" s="3">
        <v>0</v>
      </c>
      <c r="Z447" s="3">
        <v>0</v>
      </c>
      <c r="AA447" s="3">
        <v>0</v>
      </c>
      <c r="AB447" s="3">
        <v>0</v>
      </c>
      <c r="AD447" t="s">
        <v>38</v>
      </c>
      <c r="AE447" s="1">
        <v>42214</v>
      </c>
      <c r="AG447" s="1">
        <v>42341</v>
      </c>
      <c r="AH447" s="1">
        <v>42598</v>
      </c>
    </row>
    <row r="448" spans="1:34" x14ac:dyDescent="0.3">
      <c r="A448">
        <v>211896</v>
      </c>
      <c r="B448" t="s">
        <v>39</v>
      </c>
      <c r="C448" t="s">
        <v>40</v>
      </c>
      <c r="D448">
        <v>1</v>
      </c>
      <c r="E448" t="s">
        <v>1226</v>
      </c>
      <c r="F448" t="s">
        <v>42</v>
      </c>
      <c r="G448">
        <v>21744</v>
      </c>
      <c r="H448">
        <v>2</v>
      </c>
      <c r="I448">
        <v>68239</v>
      </c>
      <c r="J448">
        <v>85644</v>
      </c>
      <c r="K448" t="s">
        <v>30</v>
      </c>
      <c r="L448" t="s">
        <v>78</v>
      </c>
      <c r="M448" t="s">
        <v>1227</v>
      </c>
      <c r="N448" t="s">
        <v>7290</v>
      </c>
      <c r="O448" t="s">
        <v>46</v>
      </c>
      <c r="P448" t="s">
        <v>1228</v>
      </c>
      <c r="Q448" t="s">
        <v>35</v>
      </c>
      <c r="R448" t="s">
        <v>1229</v>
      </c>
      <c r="S448" t="s">
        <v>35</v>
      </c>
      <c r="T448" t="str">
        <f t="shared" si="18"/>
        <v xml:space="preserve">Demonstrated accomplishments in independent research in public health; experience with SAS or other statistical software Skills:  </v>
      </c>
      <c r="U448">
        <f t="shared" si="19"/>
        <v>0</v>
      </c>
      <c r="V448" s="3">
        <v>0</v>
      </c>
      <c r="W448" s="3">
        <f t="shared" si="20"/>
        <v>0</v>
      </c>
      <c r="X448" s="3">
        <v>0</v>
      </c>
      <c r="Y448" s="3">
        <v>0</v>
      </c>
      <c r="Z448" s="3">
        <v>0</v>
      </c>
      <c r="AA448" s="3">
        <v>0</v>
      </c>
      <c r="AB448" s="3">
        <v>0</v>
      </c>
      <c r="AD448" t="s">
        <v>38</v>
      </c>
      <c r="AE448" s="1">
        <v>42250</v>
      </c>
      <c r="AG448" s="1">
        <v>42250</v>
      </c>
      <c r="AH448" s="1">
        <v>42598</v>
      </c>
    </row>
    <row r="449" spans="1:34" x14ac:dyDescent="0.3">
      <c r="A449">
        <v>211959</v>
      </c>
      <c r="B449" t="s">
        <v>39</v>
      </c>
      <c r="C449" t="s">
        <v>26</v>
      </c>
      <c r="D449">
        <v>2</v>
      </c>
      <c r="E449" t="s">
        <v>1238</v>
      </c>
      <c r="F449" t="s">
        <v>269</v>
      </c>
      <c r="G449">
        <v>10209</v>
      </c>
      <c r="H449">
        <v>1</v>
      </c>
      <c r="I449">
        <v>10</v>
      </c>
      <c r="J449">
        <v>14</v>
      </c>
      <c r="K449" t="s">
        <v>141</v>
      </c>
      <c r="L449" t="s">
        <v>78</v>
      </c>
      <c r="M449" t="s">
        <v>1045</v>
      </c>
      <c r="N449" t="s">
        <v>6682</v>
      </c>
      <c r="O449" t="s">
        <v>272</v>
      </c>
      <c r="P449" t="s">
        <v>1239</v>
      </c>
      <c r="Q449" t="s">
        <v>35</v>
      </c>
      <c r="R449" t="s">
        <v>1240</v>
      </c>
      <c r="S449" t="s">
        <v>35</v>
      </c>
      <c r="T449" t="str">
        <f t="shared" si="18"/>
        <v xml:space="preserve">Must be able to work effectively with all levels of staff. Basic computer applications.  </v>
      </c>
      <c r="U449">
        <f t="shared" si="19"/>
        <v>0</v>
      </c>
      <c r="V449" s="3">
        <v>0</v>
      </c>
      <c r="W449" s="3">
        <f t="shared" si="20"/>
        <v>0</v>
      </c>
      <c r="X449" s="3">
        <v>0</v>
      </c>
      <c r="Y449" s="3">
        <v>0</v>
      </c>
      <c r="Z449" s="3">
        <v>0</v>
      </c>
      <c r="AA449" s="3">
        <v>0</v>
      </c>
      <c r="AB449" s="3">
        <v>0</v>
      </c>
      <c r="AD449" t="s">
        <v>38</v>
      </c>
      <c r="AE449" s="1">
        <v>42250</v>
      </c>
      <c r="AG449" s="1">
        <v>42250</v>
      </c>
      <c r="AH449" s="1">
        <v>42598</v>
      </c>
    </row>
    <row r="450" spans="1:34" x14ac:dyDescent="0.3">
      <c r="A450">
        <v>211959</v>
      </c>
      <c r="B450" t="s">
        <v>39</v>
      </c>
      <c r="C450" t="s">
        <v>40</v>
      </c>
      <c r="D450">
        <v>2</v>
      </c>
      <c r="E450" t="s">
        <v>1238</v>
      </c>
      <c r="F450" t="s">
        <v>269</v>
      </c>
      <c r="G450">
        <v>10209</v>
      </c>
      <c r="H450">
        <v>1</v>
      </c>
      <c r="I450">
        <v>10</v>
      </c>
      <c r="J450">
        <v>14</v>
      </c>
      <c r="K450" t="s">
        <v>141</v>
      </c>
      <c r="L450" t="s">
        <v>78</v>
      </c>
      <c r="M450" t="s">
        <v>1045</v>
      </c>
      <c r="N450" t="s">
        <v>6682</v>
      </c>
      <c r="O450" t="s">
        <v>272</v>
      </c>
      <c r="P450" t="s">
        <v>1239</v>
      </c>
      <c r="Q450" t="s">
        <v>35</v>
      </c>
      <c r="R450" t="s">
        <v>1240</v>
      </c>
      <c r="S450" t="s">
        <v>35</v>
      </c>
      <c r="T450" t="str">
        <f t="shared" si="18"/>
        <v xml:space="preserve">Must be able to work effectively with all levels of staff. Basic computer applications.  </v>
      </c>
      <c r="U450">
        <f t="shared" si="19"/>
        <v>0</v>
      </c>
      <c r="V450" s="3">
        <v>0</v>
      </c>
      <c r="W450" s="3">
        <f t="shared" si="20"/>
        <v>0</v>
      </c>
      <c r="X450" s="3">
        <v>0</v>
      </c>
      <c r="Y450" s="3">
        <v>0</v>
      </c>
      <c r="Z450" s="3">
        <v>0</v>
      </c>
      <c r="AA450" s="3">
        <v>0</v>
      </c>
      <c r="AB450" s="3">
        <v>0</v>
      </c>
      <c r="AD450" t="s">
        <v>38</v>
      </c>
      <c r="AE450" s="1">
        <v>42250</v>
      </c>
      <c r="AG450" s="1">
        <v>42250</v>
      </c>
      <c r="AH450" s="1">
        <v>42598</v>
      </c>
    </row>
    <row r="451" spans="1:34" x14ac:dyDescent="0.3">
      <c r="A451">
        <v>211991</v>
      </c>
      <c r="B451" t="s">
        <v>39</v>
      </c>
      <c r="C451" t="s">
        <v>40</v>
      </c>
      <c r="D451">
        <v>75</v>
      </c>
      <c r="E451" t="s">
        <v>510</v>
      </c>
      <c r="F451" t="s">
        <v>868</v>
      </c>
      <c r="G451">
        <v>51022</v>
      </c>
      <c r="H451">
        <v>1</v>
      </c>
      <c r="I451">
        <v>32</v>
      </c>
      <c r="J451">
        <v>37</v>
      </c>
      <c r="K451" t="s">
        <v>141</v>
      </c>
      <c r="L451" t="s">
        <v>78</v>
      </c>
      <c r="M451" t="s">
        <v>436</v>
      </c>
      <c r="N451" t="s">
        <v>6683</v>
      </c>
      <c r="O451" t="s">
        <v>7211</v>
      </c>
      <c r="P451" t="s">
        <v>1241</v>
      </c>
      <c r="Q451" t="s">
        <v>1242</v>
      </c>
      <c r="R451" t="s">
        <v>1243</v>
      </c>
      <c r="S451" t="s">
        <v>35</v>
      </c>
      <c r="T451" t="str">
        <f t="shared" ref="T451:T514" si="21">P451&amp;" "&amp;Q451</f>
        <v>Excellent interpersonal, communication and presentation skills; 1)A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Special Note: For appointment to OSH, individual must be able to perform Cardio-Pulmonary Resuscitation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v>
      </c>
      <c r="U451">
        <f t="shared" ref="U451:U514" si="22">D451*W451</f>
        <v>0</v>
      </c>
      <c r="V451" s="3">
        <v>0</v>
      </c>
      <c r="W451" s="3">
        <f t="shared" ref="W451:W514" si="23">IF(OR(ISNUMBER(SEARCH("data analytics",$T451)), ISNUMBER(SEARCH("data analysis",$T451)), ISNUMBER(SEARCH("analyze data", $T451)),ISNUMBER(SEARCH("business intelligence", $T451)),ISNUMBER(SEARCH("business analysis",$T451))),1,0)</f>
        <v>0</v>
      </c>
      <c r="X451" s="3">
        <v>0</v>
      </c>
      <c r="Y451" s="3">
        <v>0</v>
      </c>
      <c r="Z451" s="3">
        <v>0</v>
      </c>
      <c r="AA451" s="3">
        <v>0</v>
      </c>
      <c r="AB451" s="3">
        <v>0</v>
      </c>
      <c r="AD451" t="s">
        <v>58</v>
      </c>
      <c r="AE451" s="1">
        <v>42251</v>
      </c>
      <c r="AG451" s="1">
        <v>42251</v>
      </c>
      <c r="AH451" s="1">
        <v>42598</v>
      </c>
    </row>
    <row r="452" spans="1:34" x14ac:dyDescent="0.3">
      <c r="A452">
        <v>202761</v>
      </c>
      <c r="B452" t="s">
        <v>39</v>
      </c>
      <c r="C452" t="s">
        <v>26</v>
      </c>
      <c r="D452">
        <v>1</v>
      </c>
      <c r="E452" t="s">
        <v>1235</v>
      </c>
      <c r="F452" t="s">
        <v>42</v>
      </c>
      <c r="G452">
        <v>21744</v>
      </c>
      <c r="H452" t="s">
        <v>1132</v>
      </c>
      <c r="I452">
        <v>83133</v>
      </c>
      <c r="J452">
        <v>106809</v>
      </c>
      <c r="K452" t="s">
        <v>30</v>
      </c>
      <c r="L452" t="s">
        <v>78</v>
      </c>
      <c r="M452" t="s">
        <v>1236</v>
      </c>
      <c r="N452" t="s">
        <v>7291</v>
      </c>
      <c r="O452" t="s">
        <v>46</v>
      </c>
      <c r="P452" t="s">
        <v>7292</v>
      </c>
      <c r="Q452" t="s">
        <v>35</v>
      </c>
      <c r="R452" t="s">
        <v>1237</v>
      </c>
      <c r="S452" t="s">
        <v>35</v>
      </c>
      <c r="T452" t="str">
        <f t="shared" si="21"/>
        <v xml:space="preserve">‚ Political or policy analysis background with a track record of collaborating across diverse program and subject areas.   MPA or MPH desirable.  Experience in public health or public policy development, including supervisory experience.  Excellent oral and written communication, analytic skills.  Self-motivator, team leader, and skilled at simultaneously managing multiple priorities and projects.   Share the agency‚„s commitment to public health.  </v>
      </c>
      <c r="U452">
        <f t="shared" si="22"/>
        <v>0</v>
      </c>
      <c r="V452" s="3">
        <v>0</v>
      </c>
      <c r="W452" s="3">
        <f t="shared" si="23"/>
        <v>0</v>
      </c>
      <c r="X452" s="3">
        <v>0</v>
      </c>
      <c r="Y452" s="3">
        <v>0</v>
      </c>
      <c r="Z452" s="3">
        <v>0</v>
      </c>
      <c r="AA452" s="3">
        <v>0</v>
      </c>
      <c r="AB452" s="3">
        <v>0</v>
      </c>
      <c r="AD452" t="s">
        <v>38</v>
      </c>
      <c r="AE452" s="1">
        <v>42214</v>
      </c>
      <c r="AG452" s="1">
        <v>42341</v>
      </c>
      <c r="AH452" s="1">
        <v>42598</v>
      </c>
    </row>
    <row r="453" spans="1:34" x14ac:dyDescent="0.3">
      <c r="A453">
        <v>202767</v>
      </c>
      <c r="B453" t="s">
        <v>59</v>
      </c>
      <c r="C453" t="s">
        <v>40</v>
      </c>
      <c r="D453">
        <v>1</v>
      </c>
      <c r="E453" t="s">
        <v>476</v>
      </c>
      <c r="F453" t="s">
        <v>119</v>
      </c>
      <c r="G453">
        <v>22427</v>
      </c>
      <c r="H453">
        <v>2</v>
      </c>
      <c r="I453">
        <v>65822</v>
      </c>
      <c r="J453">
        <v>96470</v>
      </c>
      <c r="K453" t="s">
        <v>30</v>
      </c>
      <c r="L453" t="s">
        <v>62</v>
      </c>
      <c r="M453" t="s">
        <v>63</v>
      </c>
      <c r="N453" t="s">
        <v>7121</v>
      </c>
      <c r="O453" t="s">
        <v>7122</v>
      </c>
      <c r="P453" t="e">
        <f>- Working knowledge of Federal, State and Local Environmental Health &amp; Safety regulations.   - Working knowledge of Microsoft ACCESS, PowerPoint &amp; EXCEL.    - Creating tabular and graphical representations with information gathered from various _xlnm.database    for periodic metric reporting.   - Excellent technical writing and interpersonal and verbal communication skills.  - Must have demonstrated ability to meet deadlines.</f>
        <v>#NAME?</v>
      </c>
      <c r="Q453" t="s">
        <v>35</v>
      </c>
      <c r="R453" t="s">
        <v>477</v>
      </c>
      <c r="S453" t="s">
        <v>478</v>
      </c>
      <c r="T453" t="e">
        <f t="shared" si="21"/>
        <v>#NAME?</v>
      </c>
      <c r="U453">
        <f t="shared" si="22"/>
        <v>0</v>
      </c>
      <c r="V453" s="3">
        <v>0</v>
      </c>
      <c r="W453" s="3">
        <f t="shared" si="23"/>
        <v>0</v>
      </c>
      <c r="X453" s="3">
        <v>0</v>
      </c>
      <c r="Y453" s="3">
        <v>0</v>
      </c>
      <c r="Z453" s="3">
        <v>0</v>
      </c>
      <c r="AA453" s="3">
        <v>0</v>
      </c>
      <c r="AB453" s="3">
        <v>0</v>
      </c>
      <c r="AD453" t="s">
        <v>58</v>
      </c>
      <c r="AE453" s="1">
        <v>42222</v>
      </c>
      <c r="AG453" s="1">
        <v>42222</v>
      </c>
      <c r="AH453" s="1">
        <v>42598</v>
      </c>
    </row>
    <row r="454" spans="1:34" x14ac:dyDescent="0.3">
      <c r="A454">
        <v>202804</v>
      </c>
      <c r="B454" t="s">
        <v>39</v>
      </c>
      <c r="C454" t="s">
        <v>26</v>
      </c>
      <c r="D454">
        <v>2</v>
      </c>
      <c r="E454" t="s">
        <v>1244</v>
      </c>
      <c r="F454" t="s">
        <v>813</v>
      </c>
      <c r="G454">
        <v>90535</v>
      </c>
      <c r="H454">
        <v>2</v>
      </c>
      <c r="I454">
        <v>36399</v>
      </c>
      <c r="J454">
        <v>45139</v>
      </c>
      <c r="K454" t="s">
        <v>30</v>
      </c>
      <c r="L454" t="s">
        <v>43</v>
      </c>
      <c r="M454" t="s">
        <v>814</v>
      </c>
      <c r="N454" t="s">
        <v>6684</v>
      </c>
      <c r="O454" t="s">
        <v>816</v>
      </c>
      <c r="P454" t="s">
        <v>1245</v>
      </c>
      <c r="Q454" t="s">
        <v>35</v>
      </c>
      <c r="R454" t="s">
        <v>1246</v>
      </c>
      <c r="S454" t="s">
        <v>35</v>
      </c>
      <c r="T454" t="str">
        <f t="shared" si="21"/>
        <v xml:space="preserve">Candidate should be highly organized, with the ability to work well in teams , should possess excellent verbal, written, and interpersonal skills. A Category 8 Exterminator license (Public Health) would be a plus. Candidate should have experience working with computer  </v>
      </c>
      <c r="U454">
        <f t="shared" si="22"/>
        <v>0</v>
      </c>
      <c r="V454" s="3">
        <v>0</v>
      </c>
      <c r="W454" s="3">
        <f t="shared" si="23"/>
        <v>0</v>
      </c>
      <c r="X454" s="3">
        <v>0</v>
      </c>
      <c r="Y454" s="3">
        <v>0</v>
      </c>
      <c r="Z454" s="3">
        <v>0</v>
      </c>
      <c r="AA454" s="3">
        <v>0</v>
      </c>
      <c r="AB454" s="3">
        <v>0</v>
      </c>
      <c r="AD454" t="s">
        <v>38</v>
      </c>
      <c r="AE454" s="1">
        <v>42215</v>
      </c>
      <c r="AG454" s="1">
        <v>42215</v>
      </c>
      <c r="AH454" s="1">
        <v>42598</v>
      </c>
    </row>
    <row r="455" spans="1:34" x14ac:dyDescent="0.3">
      <c r="A455">
        <v>202804</v>
      </c>
      <c r="B455" t="s">
        <v>39</v>
      </c>
      <c r="C455" t="s">
        <v>40</v>
      </c>
      <c r="D455">
        <v>2</v>
      </c>
      <c r="E455" t="s">
        <v>1244</v>
      </c>
      <c r="F455" t="s">
        <v>813</v>
      </c>
      <c r="G455">
        <v>90535</v>
      </c>
      <c r="H455">
        <v>2</v>
      </c>
      <c r="I455">
        <v>36399</v>
      </c>
      <c r="J455">
        <v>45139</v>
      </c>
      <c r="K455" t="s">
        <v>30</v>
      </c>
      <c r="L455" t="s">
        <v>43</v>
      </c>
      <c r="M455" t="s">
        <v>814</v>
      </c>
      <c r="N455" t="s">
        <v>6684</v>
      </c>
      <c r="O455" t="s">
        <v>816</v>
      </c>
      <c r="P455" t="s">
        <v>1245</v>
      </c>
      <c r="Q455" t="s">
        <v>35</v>
      </c>
      <c r="R455" t="s">
        <v>1246</v>
      </c>
      <c r="S455" t="s">
        <v>35</v>
      </c>
      <c r="T455" t="str">
        <f t="shared" si="21"/>
        <v xml:space="preserve">Candidate should be highly organized, with the ability to work well in teams , should possess excellent verbal, written, and interpersonal skills. A Category 8 Exterminator license (Public Health) would be a plus. Candidate should have experience working with computer  </v>
      </c>
      <c r="U455">
        <f t="shared" si="22"/>
        <v>0</v>
      </c>
      <c r="V455" s="3">
        <v>0</v>
      </c>
      <c r="W455" s="3">
        <f t="shared" si="23"/>
        <v>0</v>
      </c>
      <c r="X455" s="3">
        <v>0</v>
      </c>
      <c r="Y455" s="3">
        <v>0</v>
      </c>
      <c r="Z455" s="3">
        <v>0</v>
      </c>
      <c r="AA455" s="3">
        <v>0</v>
      </c>
      <c r="AB455" s="3">
        <v>0</v>
      </c>
      <c r="AD455" t="s">
        <v>38</v>
      </c>
      <c r="AE455" s="1">
        <v>42215</v>
      </c>
      <c r="AG455" s="1">
        <v>42215</v>
      </c>
      <c r="AH455" s="1">
        <v>42598</v>
      </c>
    </row>
    <row r="456" spans="1:34" x14ac:dyDescent="0.3">
      <c r="A456">
        <v>211991</v>
      </c>
      <c r="B456" t="s">
        <v>39</v>
      </c>
      <c r="C456" t="s">
        <v>26</v>
      </c>
      <c r="D456">
        <v>75</v>
      </c>
      <c r="E456" t="s">
        <v>510</v>
      </c>
      <c r="F456" t="s">
        <v>868</v>
      </c>
      <c r="G456">
        <v>51022</v>
      </c>
      <c r="H456">
        <v>1</v>
      </c>
      <c r="I456">
        <v>32</v>
      </c>
      <c r="J456">
        <v>37</v>
      </c>
      <c r="K456" t="s">
        <v>141</v>
      </c>
      <c r="L456" t="s">
        <v>78</v>
      </c>
      <c r="M456" t="s">
        <v>436</v>
      </c>
      <c r="N456" t="s">
        <v>6683</v>
      </c>
      <c r="O456" t="s">
        <v>7211</v>
      </c>
      <c r="P456" t="s">
        <v>1241</v>
      </c>
      <c r="Q456" t="s">
        <v>1242</v>
      </c>
      <c r="R456" t="s">
        <v>1243</v>
      </c>
      <c r="S456" t="s">
        <v>35</v>
      </c>
      <c r="T456" t="str">
        <f t="shared" si="21"/>
        <v>Excellent interpersonal, communication and presentation skills; 1)A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Special Note: For appointment to OSH, individual must be able to perform Cardio-Pulmonary Resuscitation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v>
      </c>
      <c r="U456">
        <f t="shared" si="22"/>
        <v>0</v>
      </c>
      <c r="V456" s="3">
        <v>0</v>
      </c>
      <c r="W456" s="3">
        <f t="shared" si="23"/>
        <v>0</v>
      </c>
      <c r="X456" s="3">
        <v>0</v>
      </c>
      <c r="Y456" s="3">
        <v>0</v>
      </c>
      <c r="Z456" s="3">
        <v>0</v>
      </c>
      <c r="AA456" s="3">
        <v>0</v>
      </c>
      <c r="AB456" s="3">
        <v>0</v>
      </c>
      <c r="AD456" t="s">
        <v>58</v>
      </c>
      <c r="AE456" s="1">
        <v>42251</v>
      </c>
      <c r="AG456" s="1">
        <v>42251</v>
      </c>
      <c r="AH456" s="1">
        <v>42598</v>
      </c>
    </row>
    <row r="457" spans="1:34" x14ac:dyDescent="0.3">
      <c r="A457">
        <v>212088</v>
      </c>
      <c r="B457" t="s">
        <v>888</v>
      </c>
      <c r="C457" t="s">
        <v>26</v>
      </c>
      <c r="D457">
        <v>5</v>
      </c>
      <c r="E457" t="s">
        <v>1247</v>
      </c>
      <c r="F457" t="s">
        <v>1160</v>
      </c>
      <c r="G457">
        <v>34202</v>
      </c>
      <c r="H457">
        <v>2</v>
      </c>
      <c r="I457">
        <v>61237</v>
      </c>
      <c r="J457">
        <v>85000</v>
      </c>
      <c r="K457" t="s">
        <v>30</v>
      </c>
      <c r="L457" t="s">
        <v>430</v>
      </c>
      <c r="M457" t="s">
        <v>1248</v>
      </c>
      <c r="N457" t="s">
        <v>7293</v>
      </c>
      <c r="O457" t="s">
        <v>7269</v>
      </c>
      <c r="P457" t="s">
        <v>1249</v>
      </c>
      <c r="Q457" t="s">
        <v>35</v>
      </c>
      <c r="R457" t="s">
        <v>894</v>
      </c>
      <c r="S457" t="s">
        <v>35</v>
      </c>
      <c r="T457" t="str">
        <f t="shared" si="21"/>
        <v xml:space="preserve">1. Thorough knowledge in all areas of design and construction, including City, State, and Federal regulations and procedures, and methods and standards for both the preservation and new construction of multi-family housing. 2.  Knowledge of construction contracts and documents, scheduling, site safety, cost and controls. 3.  Excellent trade base knowledge and familiarity with New York City government and housing issues.  4.  Ability to work in a fast-paced environment, negotiate with diverse technical specialists, apply independent judgment in technical matters, take initiative, and work effectively with others.   5.  Excellent technical writing, organizational, communication, interpersonal, and negotiation skills.   6.  Demonstrated ability to meet deadlines, coordinate multiple projects at one time, and deal with complex construction issues.   7.  Must possess a motor vehicle driver license valid in the State of New York with no restrictions which preclude the performance of Construction Project Manager work. This license must be maintained for the duration of employment.   8.  Candidate may be subject to a background investigation conducted by the New York City Department of Investigation.  </v>
      </c>
      <c r="U457">
        <f t="shared" si="22"/>
        <v>0</v>
      </c>
      <c r="V457" s="3">
        <v>0</v>
      </c>
      <c r="W457" s="3">
        <f t="shared" si="23"/>
        <v>0</v>
      </c>
      <c r="X457" s="3">
        <v>0</v>
      </c>
      <c r="Y457" s="3">
        <v>0</v>
      </c>
      <c r="Z457" s="3">
        <v>0</v>
      </c>
      <c r="AA457" s="3">
        <v>0</v>
      </c>
      <c r="AB457" s="3">
        <v>0</v>
      </c>
      <c r="AD457" t="s">
        <v>58</v>
      </c>
      <c r="AE457" s="1">
        <v>42250</v>
      </c>
      <c r="AG457" s="1">
        <v>42250</v>
      </c>
      <c r="AH457" s="1">
        <v>42598</v>
      </c>
    </row>
    <row r="458" spans="1:34" x14ac:dyDescent="0.3">
      <c r="A458">
        <v>231077</v>
      </c>
      <c r="B458" t="s">
        <v>59</v>
      </c>
      <c r="C458" t="s">
        <v>26</v>
      </c>
      <c r="D458">
        <v>1</v>
      </c>
      <c r="E458" t="s">
        <v>275</v>
      </c>
      <c r="F458" t="s">
        <v>119</v>
      </c>
      <c r="G458">
        <v>22427</v>
      </c>
      <c r="H458">
        <v>1</v>
      </c>
      <c r="I458">
        <v>61237</v>
      </c>
      <c r="J458">
        <v>88686</v>
      </c>
      <c r="K458" t="s">
        <v>30</v>
      </c>
      <c r="L458" t="s">
        <v>164</v>
      </c>
      <c r="M458" t="s">
        <v>1250</v>
      </c>
      <c r="N458" t="s">
        <v>7294</v>
      </c>
      <c r="O458" t="s">
        <v>7122</v>
      </c>
      <c r="P458" t="s">
        <v>7295</v>
      </c>
      <c r="Q458" t="s">
        <v>35</v>
      </c>
      <c r="R458" t="s">
        <v>1251</v>
      </c>
      <c r="S458" t="s">
        <v>35</v>
      </c>
      <c r="T458" t="str">
        <f t="shared" si="21"/>
        <v xml:space="preserve">‚ Valid New York State Professional Engineer‚„s License is preferred but is not required. Valid New York State driver‚„s license.  Excellent design and organizational skills. Ability to work independent and meet deadlines. Strong written &amp; verbal communication skills.  </v>
      </c>
      <c r="U458">
        <f t="shared" si="22"/>
        <v>0</v>
      </c>
      <c r="V458" s="3">
        <v>0</v>
      </c>
      <c r="W458" s="3">
        <f t="shared" si="23"/>
        <v>0</v>
      </c>
      <c r="X458" s="3">
        <v>0</v>
      </c>
      <c r="Y458" s="3">
        <v>0</v>
      </c>
      <c r="Z458" s="3">
        <v>0</v>
      </c>
      <c r="AA458" s="3">
        <v>0</v>
      </c>
      <c r="AB458" s="3">
        <v>0</v>
      </c>
      <c r="AD458" t="s">
        <v>58</v>
      </c>
      <c r="AE458" s="1">
        <v>42454</v>
      </c>
      <c r="AG458" s="1">
        <v>42578</v>
      </c>
      <c r="AH458" s="1">
        <v>42598</v>
      </c>
    </row>
    <row r="459" spans="1:34" x14ac:dyDescent="0.3">
      <c r="A459">
        <v>212088</v>
      </c>
      <c r="B459" t="s">
        <v>888</v>
      </c>
      <c r="C459" t="s">
        <v>40</v>
      </c>
      <c r="D459">
        <v>5</v>
      </c>
      <c r="E459" t="s">
        <v>1247</v>
      </c>
      <c r="F459" t="s">
        <v>1160</v>
      </c>
      <c r="G459">
        <v>34202</v>
      </c>
      <c r="H459">
        <v>2</v>
      </c>
      <c r="I459">
        <v>61237</v>
      </c>
      <c r="J459">
        <v>85000</v>
      </c>
      <c r="K459" t="s">
        <v>30</v>
      </c>
      <c r="L459" t="s">
        <v>430</v>
      </c>
      <c r="M459" t="s">
        <v>1248</v>
      </c>
      <c r="N459" t="s">
        <v>7293</v>
      </c>
      <c r="O459" t="s">
        <v>7269</v>
      </c>
      <c r="P459" t="s">
        <v>1249</v>
      </c>
      <c r="Q459" t="s">
        <v>35</v>
      </c>
      <c r="R459" t="s">
        <v>894</v>
      </c>
      <c r="S459" t="s">
        <v>35</v>
      </c>
      <c r="T459" t="str">
        <f t="shared" si="21"/>
        <v xml:space="preserve">1. Thorough knowledge in all areas of design and construction, including City, State, and Federal regulations and procedures, and methods and standards for both the preservation and new construction of multi-family housing. 2.  Knowledge of construction contracts and documents, scheduling, site safety, cost and controls. 3.  Excellent trade base knowledge and familiarity with New York City government and housing issues.  4.  Ability to work in a fast-paced environment, negotiate with diverse technical specialists, apply independent judgment in technical matters, take initiative, and work effectively with others.   5.  Excellent technical writing, organizational, communication, interpersonal, and negotiation skills.   6.  Demonstrated ability to meet deadlines, coordinate multiple projects at one time, and deal with complex construction issues.   7.  Must possess a motor vehicle driver license valid in the State of New York with no restrictions which preclude the performance of Construction Project Manager work. This license must be maintained for the duration of employment.   8.  Candidate may be subject to a background investigation conducted by the New York City Department of Investigation.  </v>
      </c>
      <c r="U459">
        <f t="shared" si="22"/>
        <v>0</v>
      </c>
      <c r="V459" s="3">
        <v>0</v>
      </c>
      <c r="W459" s="3">
        <f t="shared" si="23"/>
        <v>0</v>
      </c>
      <c r="X459" s="3">
        <v>0</v>
      </c>
      <c r="Y459" s="3">
        <v>0</v>
      </c>
      <c r="Z459" s="3">
        <v>0</v>
      </c>
      <c r="AA459" s="3">
        <v>0</v>
      </c>
      <c r="AB459" s="3">
        <v>0</v>
      </c>
      <c r="AD459" t="s">
        <v>58</v>
      </c>
      <c r="AE459" s="1">
        <v>42250</v>
      </c>
      <c r="AG459" s="1">
        <v>42250</v>
      </c>
      <c r="AH459" s="1">
        <v>42598</v>
      </c>
    </row>
    <row r="460" spans="1:34" x14ac:dyDescent="0.3">
      <c r="A460">
        <v>212161</v>
      </c>
      <c r="B460" t="s">
        <v>39</v>
      </c>
      <c r="C460" t="s">
        <v>40</v>
      </c>
      <c r="D460">
        <v>30</v>
      </c>
      <c r="E460" t="s">
        <v>1252</v>
      </c>
      <c r="F460" t="s">
        <v>511</v>
      </c>
      <c r="G460" t="s">
        <v>512</v>
      </c>
      <c r="H460">
        <v>0</v>
      </c>
      <c r="I460">
        <v>38</v>
      </c>
      <c r="J460">
        <v>38</v>
      </c>
      <c r="K460" t="s">
        <v>141</v>
      </c>
      <c r="L460" t="s">
        <v>78</v>
      </c>
      <c r="M460" t="s">
        <v>436</v>
      </c>
      <c r="N460" t="s">
        <v>1253</v>
      </c>
      <c r="O460" t="s">
        <v>515</v>
      </c>
      <c r="P460" t="s">
        <v>1254</v>
      </c>
      <c r="Q460" t="s">
        <v>35</v>
      </c>
      <c r="R460" t="s">
        <v>1255</v>
      </c>
      <c r="S460" t="s">
        <v>35</v>
      </c>
      <c r="T460" t="str">
        <f t="shared" si="21"/>
        <v xml:space="preserve">1) 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3)  Excellent interpersonal, communication and presentation skills;  Special Note: For appointment to OSH, individual must be able to perform Cardio-Pulmonary Resuscitation  ** AMENDED IN PREFERRED SKILLS:  One year of full-time satisfactory experience performing  as a Registered Nurse  </v>
      </c>
      <c r="U460">
        <f t="shared" si="22"/>
        <v>0</v>
      </c>
      <c r="V460" s="3">
        <v>0</v>
      </c>
      <c r="W460" s="3">
        <f t="shared" si="23"/>
        <v>0</v>
      </c>
      <c r="X460" s="3">
        <v>0</v>
      </c>
      <c r="Y460" s="3">
        <v>0</v>
      </c>
      <c r="Z460" s="3">
        <v>0</v>
      </c>
      <c r="AA460" s="3">
        <v>0</v>
      </c>
      <c r="AB460" s="3">
        <v>0</v>
      </c>
      <c r="AD460" t="s">
        <v>38</v>
      </c>
      <c r="AE460" s="1">
        <v>42251</v>
      </c>
      <c r="AG460" s="1">
        <v>42429</v>
      </c>
      <c r="AH460" s="1">
        <v>42598</v>
      </c>
    </row>
    <row r="461" spans="1:34" x14ac:dyDescent="0.3">
      <c r="A461">
        <v>202915</v>
      </c>
      <c r="B461" t="s">
        <v>184</v>
      </c>
      <c r="C461" t="s">
        <v>26</v>
      </c>
      <c r="D461">
        <v>1</v>
      </c>
      <c r="E461" t="s">
        <v>1256</v>
      </c>
      <c r="F461" t="s">
        <v>91</v>
      </c>
      <c r="G461" t="s">
        <v>405</v>
      </c>
      <c r="H461">
        <v>0</v>
      </c>
      <c r="I461">
        <v>56937</v>
      </c>
      <c r="J461">
        <v>88649</v>
      </c>
      <c r="K461" t="s">
        <v>30</v>
      </c>
      <c r="L461" t="s">
        <v>186</v>
      </c>
      <c r="M461" t="s">
        <v>603</v>
      </c>
      <c r="N461" t="s">
        <v>6685</v>
      </c>
      <c r="O461" t="s">
        <v>409</v>
      </c>
      <c r="P461" t="s">
        <v>1257</v>
      </c>
      <c r="Q461" t="s">
        <v>7296</v>
      </c>
      <c r="R461" t="s">
        <v>201</v>
      </c>
      <c r="S461" t="s">
        <v>35</v>
      </c>
      <c r="T461" t="str">
        <f t="shared" si="21"/>
        <v>The preferred candidate should have extensive experience with quantitative and qualitative analyses and quality assurance and experience with budgetary and other financial data preferably in human services, non-profit, or government setting. Furthermore, strong written and oral communications skills and the ability to work collaboratively with a diverse, multidisciplinary team along with the ability to manage multiple projects and prioritize tasks in order to meet deadlines is preferred.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v>
      </c>
      <c r="U461">
        <f t="shared" si="22"/>
        <v>0</v>
      </c>
      <c r="V461" s="3">
        <v>0</v>
      </c>
      <c r="W461" s="3">
        <f t="shared" si="23"/>
        <v>0</v>
      </c>
      <c r="X461" s="3">
        <v>0</v>
      </c>
      <c r="Y461" s="3">
        <v>0</v>
      </c>
      <c r="Z461" s="3">
        <v>0</v>
      </c>
      <c r="AA461" s="3">
        <v>0</v>
      </c>
      <c r="AB461" s="3">
        <v>0</v>
      </c>
      <c r="AD461" t="s">
        <v>38</v>
      </c>
      <c r="AE461" s="1">
        <v>42219</v>
      </c>
      <c r="AG461" s="1">
        <v>42234</v>
      </c>
      <c r="AH461" s="1">
        <v>42598</v>
      </c>
    </row>
    <row r="462" spans="1:34" x14ac:dyDescent="0.3">
      <c r="A462">
        <v>202915</v>
      </c>
      <c r="B462" t="s">
        <v>184</v>
      </c>
      <c r="C462" t="s">
        <v>40</v>
      </c>
      <c r="D462">
        <v>1</v>
      </c>
      <c r="E462" t="s">
        <v>1256</v>
      </c>
      <c r="F462" t="s">
        <v>91</v>
      </c>
      <c r="G462" t="s">
        <v>405</v>
      </c>
      <c r="H462">
        <v>0</v>
      </c>
      <c r="I462">
        <v>56937</v>
      </c>
      <c r="J462">
        <v>88649</v>
      </c>
      <c r="K462" t="s">
        <v>30</v>
      </c>
      <c r="L462" t="s">
        <v>186</v>
      </c>
      <c r="M462" t="s">
        <v>603</v>
      </c>
      <c r="N462" t="s">
        <v>6685</v>
      </c>
      <c r="O462" t="s">
        <v>409</v>
      </c>
      <c r="P462" t="s">
        <v>1257</v>
      </c>
      <c r="Q462" t="s">
        <v>7296</v>
      </c>
      <c r="R462" t="s">
        <v>201</v>
      </c>
      <c r="S462" t="s">
        <v>35</v>
      </c>
      <c r="T462" t="str">
        <f t="shared" si="21"/>
        <v>The preferred candidate should have extensive experience with quantitative and qualitative analyses and quality assurance and experience with budgetary and other financial data preferably in human services, non-profit, or government setting. Furthermore, strong written and oral communications skills and the ability to work collaboratively with a diverse, multidisciplinary team along with the ability to manage multiple projects and prioritize tasks in order to meet deadlines is preferred.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v>
      </c>
      <c r="U462">
        <f t="shared" si="22"/>
        <v>0</v>
      </c>
      <c r="V462" s="3">
        <v>0</v>
      </c>
      <c r="W462" s="3">
        <f t="shared" si="23"/>
        <v>0</v>
      </c>
      <c r="X462" s="3">
        <v>0</v>
      </c>
      <c r="Y462" s="3">
        <v>0</v>
      </c>
      <c r="Z462" s="3">
        <v>0</v>
      </c>
      <c r="AA462" s="3">
        <v>0</v>
      </c>
      <c r="AB462" s="3">
        <v>0</v>
      </c>
      <c r="AD462" t="s">
        <v>38</v>
      </c>
      <c r="AE462" s="1">
        <v>42219</v>
      </c>
      <c r="AG462" s="1">
        <v>42234</v>
      </c>
      <c r="AH462" s="1">
        <v>42598</v>
      </c>
    </row>
    <row r="463" spans="1:34" x14ac:dyDescent="0.3">
      <c r="A463">
        <v>212161</v>
      </c>
      <c r="B463" t="s">
        <v>39</v>
      </c>
      <c r="C463" t="s">
        <v>26</v>
      </c>
      <c r="D463">
        <v>30</v>
      </c>
      <c r="E463" t="s">
        <v>1252</v>
      </c>
      <c r="F463" t="s">
        <v>511</v>
      </c>
      <c r="G463" t="s">
        <v>512</v>
      </c>
      <c r="H463">
        <v>0</v>
      </c>
      <c r="I463">
        <v>38</v>
      </c>
      <c r="J463">
        <v>38</v>
      </c>
      <c r="K463" t="s">
        <v>141</v>
      </c>
      <c r="L463" t="s">
        <v>78</v>
      </c>
      <c r="M463" t="s">
        <v>436</v>
      </c>
      <c r="N463" t="s">
        <v>1253</v>
      </c>
      <c r="O463" t="s">
        <v>515</v>
      </c>
      <c r="P463" t="s">
        <v>1254</v>
      </c>
      <c r="Q463" t="s">
        <v>35</v>
      </c>
      <c r="R463" t="s">
        <v>1255</v>
      </c>
      <c r="S463" t="s">
        <v>35</v>
      </c>
      <c r="T463" t="str">
        <f t="shared" si="21"/>
        <v xml:space="preserve">1) 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3)  Excellent interpersonal, communication and presentation skills;  Special Note: For appointment to OSH, individual must be able to perform Cardio-Pulmonary Resuscitation  ** AMENDED IN PREFERRED SKILLS:  One year of full-time satisfactory experience performing  as a Registered Nurse  </v>
      </c>
      <c r="U463">
        <f t="shared" si="22"/>
        <v>0</v>
      </c>
      <c r="V463" s="3">
        <v>0</v>
      </c>
      <c r="W463" s="3">
        <f t="shared" si="23"/>
        <v>0</v>
      </c>
      <c r="X463" s="3">
        <v>0</v>
      </c>
      <c r="Y463" s="3">
        <v>0</v>
      </c>
      <c r="Z463" s="3">
        <v>0</v>
      </c>
      <c r="AA463" s="3">
        <v>0</v>
      </c>
      <c r="AB463" s="3">
        <v>0</v>
      </c>
      <c r="AD463" t="s">
        <v>38</v>
      </c>
      <c r="AE463" s="1">
        <v>42251</v>
      </c>
      <c r="AG463" s="1">
        <v>42429</v>
      </c>
      <c r="AH463" s="1">
        <v>42598</v>
      </c>
    </row>
    <row r="464" spans="1:34" x14ac:dyDescent="0.3">
      <c r="A464">
        <v>212825</v>
      </c>
      <c r="B464" t="s">
        <v>1158</v>
      </c>
      <c r="C464" t="s">
        <v>40</v>
      </c>
      <c r="D464">
        <v>2</v>
      </c>
      <c r="E464" t="s">
        <v>1258</v>
      </c>
      <c r="F464" t="s">
        <v>239</v>
      </c>
      <c r="G464">
        <v>83008</v>
      </c>
      <c r="H464" t="s">
        <v>52</v>
      </c>
      <c r="I464">
        <v>53051</v>
      </c>
      <c r="J464">
        <v>145991</v>
      </c>
      <c r="K464" t="s">
        <v>30</v>
      </c>
      <c r="L464" t="s">
        <v>1161</v>
      </c>
      <c r="M464" t="s">
        <v>1259</v>
      </c>
      <c r="N464" t="s">
        <v>7297</v>
      </c>
      <c r="O464" t="s">
        <v>242</v>
      </c>
      <c r="P464" t="s">
        <v>1260</v>
      </c>
      <c r="Q464" t="s">
        <v>35</v>
      </c>
      <c r="R464" t="s">
        <v>1261</v>
      </c>
      <c r="S464" t="s">
        <v>1166</v>
      </c>
      <c r="T464" t="str">
        <f t="shared" si="21"/>
        <v xml:space="preserve">Construction related experience and practical working knowledge of OSHA requirements and safety auditing, with strong verbal and written skills are required. Valid NYS Driver License is required.  OSHA Construction Industry 30 Hours certification preferred.  </v>
      </c>
      <c r="U464">
        <f t="shared" si="22"/>
        <v>0</v>
      </c>
      <c r="V464" s="3">
        <v>0</v>
      </c>
      <c r="W464" s="3">
        <f t="shared" si="23"/>
        <v>0</v>
      </c>
      <c r="X464" s="3">
        <v>0</v>
      </c>
      <c r="Y464" s="3">
        <v>0</v>
      </c>
      <c r="Z464" s="3">
        <v>0</v>
      </c>
      <c r="AA464" s="3">
        <v>0</v>
      </c>
      <c r="AB464" s="3">
        <v>0</v>
      </c>
      <c r="AD464" t="s">
        <v>58</v>
      </c>
      <c r="AE464" s="1">
        <v>42396</v>
      </c>
      <c r="AG464" s="1">
        <v>42397</v>
      </c>
      <c r="AH464" s="1">
        <v>42598</v>
      </c>
    </row>
    <row r="465" spans="1:34" x14ac:dyDescent="0.3">
      <c r="A465">
        <v>212825</v>
      </c>
      <c r="B465" t="s">
        <v>1158</v>
      </c>
      <c r="C465" t="s">
        <v>26</v>
      </c>
      <c r="D465">
        <v>2</v>
      </c>
      <c r="E465" t="s">
        <v>1258</v>
      </c>
      <c r="F465" t="s">
        <v>239</v>
      </c>
      <c r="G465">
        <v>83008</v>
      </c>
      <c r="H465" t="s">
        <v>52</v>
      </c>
      <c r="I465">
        <v>53051</v>
      </c>
      <c r="J465">
        <v>145991</v>
      </c>
      <c r="K465" t="s">
        <v>30</v>
      </c>
      <c r="L465" t="s">
        <v>1161</v>
      </c>
      <c r="M465" t="s">
        <v>1259</v>
      </c>
      <c r="N465" t="s">
        <v>7297</v>
      </c>
      <c r="O465" t="s">
        <v>242</v>
      </c>
      <c r="P465" t="s">
        <v>1260</v>
      </c>
      <c r="Q465" t="s">
        <v>35</v>
      </c>
      <c r="R465" t="s">
        <v>1261</v>
      </c>
      <c r="S465" t="s">
        <v>1166</v>
      </c>
      <c r="T465" t="str">
        <f t="shared" si="21"/>
        <v xml:space="preserve">Construction related experience and practical working knowledge of OSHA requirements and safety auditing, with strong verbal and written skills are required. Valid NYS Driver License is required.  OSHA Construction Industry 30 Hours certification preferred.  </v>
      </c>
      <c r="U465">
        <f t="shared" si="22"/>
        <v>0</v>
      </c>
      <c r="V465" s="3">
        <v>0</v>
      </c>
      <c r="W465" s="3">
        <f t="shared" si="23"/>
        <v>0</v>
      </c>
      <c r="X465" s="3">
        <v>0</v>
      </c>
      <c r="Y465" s="3">
        <v>0</v>
      </c>
      <c r="Z465" s="3">
        <v>0</v>
      </c>
      <c r="AA465" s="3">
        <v>0</v>
      </c>
      <c r="AB465" s="3">
        <v>0</v>
      </c>
      <c r="AD465" t="s">
        <v>58</v>
      </c>
      <c r="AE465" s="1">
        <v>42396</v>
      </c>
      <c r="AG465" s="1">
        <v>42397</v>
      </c>
      <c r="AH465" s="1">
        <v>42598</v>
      </c>
    </row>
    <row r="466" spans="1:34" x14ac:dyDescent="0.3">
      <c r="A466">
        <v>213396</v>
      </c>
      <c r="B466" t="s">
        <v>39</v>
      </c>
      <c r="C466" t="s">
        <v>26</v>
      </c>
      <c r="D466">
        <v>2</v>
      </c>
      <c r="E466" t="s">
        <v>1262</v>
      </c>
      <c r="F466" t="s">
        <v>389</v>
      </c>
      <c r="G466">
        <v>12158</v>
      </c>
      <c r="H466">
        <v>1</v>
      </c>
      <c r="I466">
        <v>36499</v>
      </c>
      <c r="J466">
        <v>61908</v>
      </c>
      <c r="K466" t="s">
        <v>30</v>
      </c>
      <c r="L466" t="s">
        <v>78</v>
      </c>
      <c r="M466" t="s">
        <v>424</v>
      </c>
      <c r="N466" t="s">
        <v>7298</v>
      </c>
      <c r="O466" t="s">
        <v>7114</v>
      </c>
      <c r="P466" t="s">
        <v>7299</v>
      </c>
      <c r="Q466" t="s">
        <v>35</v>
      </c>
      <c r="R466" t="s">
        <v>1263</v>
      </c>
      <c r="S466" t="s">
        <v>35</v>
      </c>
      <c r="T466" t="str">
        <f t="shared" si="21"/>
        <v xml:space="preserve">‚Knowledge of the City‚„s purchasing process, and the NYC‚„s Procurement Policy Board Rules (PPBR) and Regulations. 	Excellent interpersonal, written and verbal communication skills. 	Ability to simultaneously handle multiple priority projects. 	Experience monitoring encumbrances and expenditures. 	Knowledge of computer skills (including MS Word, Excel, etc.).  </v>
      </c>
      <c r="U466">
        <f t="shared" si="22"/>
        <v>0</v>
      </c>
      <c r="V466" s="3">
        <v>1</v>
      </c>
      <c r="W466" s="3">
        <f t="shared" si="23"/>
        <v>0</v>
      </c>
      <c r="X466" s="3">
        <v>0</v>
      </c>
      <c r="Y466" s="3">
        <v>0</v>
      </c>
      <c r="Z466" s="3">
        <v>0</v>
      </c>
      <c r="AA466" s="3">
        <v>0</v>
      </c>
      <c r="AB466" s="3">
        <v>0</v>
      </c>
      <c r="AD466" t="s">
        <v>38</v>
      </c>
      <c r="AE466" s="1">
        <v>42258</v>
      </c>
      <c r="AG466" s="1">
        <v>42258</v>
      </c>
      <c r="AH466" s="1">
        <v>42598</v>
      </c>
    </row>
    <row r="467" spans="1:34" x14ac:dyDescent="0.3">
      <c r="A467">
        <v>202926</v>
      </c>
      <c r="B467" t="s">
        <v>184</v>
      </c>
      <c r="C467" t="s">
        <v>26</v>
      </c>
      <c r="D467">
        <v>2</v>
      </c>
      <c r="E467" t="s">
        <v>1256</v>
      </c>
      <c r="F467" t="s">
        <v>91</v>
      </c>
      <c r="G467" t="s">
        <v>405</v>
      </c>
      <c r="H467">
        <v>0</v>
      </c>
      <c r="I467">
        <v>56937</v>
      </c>
      <c r="J467">
        <v>88649</v>
      </c>
      <c r="K467" t="s">
        <v>30</v>
      </c>
      <c r="L467" t="s">
        <v>186</v>
      </c>
      <c r="M467" t="s">
        <v>603</v>
      </c>
      <c r="N467" t="s">
        <v>6686</v>
      </c>
      <c r="O467" t="s">
        <v>409</v>
      </c>
      <c r="P467" t="s">
        <v>35</v>
      </c>
      <c r="Q467" t="s">
        <v>7296</v>
      </c>
      <c r="R467" t="s">
        <v>201</v>
      </c>
      <c r="S467" t="s">
        <v>35</v>
      </c>
      <c r="T467" t="str">
        <f t="shared" si="21"/>
        <v xml:space="preserve">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v>
      </c>
      <c r="U467">
        <f t="shared" si="22"/>
        <v>0</v>
      </c>
      <c r="V467" s="3">
        <v>0</v>
      </c>
      <c r="W467" s="3">
        <f t="shared" si="23"/>
        <v>0</v>
      </c>
      <c r="X467" s="3">
        <v>0</v>
      </c>
      <c r="Y467" s="3">
        <v>0</v>
      </c>
      <c r="Z467" s="3">
        <v>0</v>
      </c>
      <c r="AA467" s="3">
        <v>0</v>
      </c>
      <c r="AB467" s="3">
        <v>0</v>
      </c>
      <c r="AD467" t="s">
        <v>38</v>
      </c>
      <c r="AE467" s="1">
        <v>42220</v>
      </c>
      <c r="AG467" s="1">
        <v>42234</v>
      </c>
      <c r="AH467" s="1">
        <v>42598</v>
      </c>
    </row>
    <row r="468" spans="1:34" x14ac:dyDescent="0.3">
      <c r="A468">
        <v>206272</v>
      </c>
      <c r="B468" t="s">
        <v>888</v>
      </c>
      <c r="C468" t="s">
        <v>40</v>
      </c>
      <c r="D468">
        <v>2</v>
      </c>
      <c r="E468" t="s">
        <v>952</v>
      </c>
      <c r="F468" t="s">
        <v>953</v>
      </c>
      <c r="G468">
        <v>6688</v>
      </c>
      <c r="H468">
        <v>1</v>
      </c>
      <c r="I468">
        <v>37302</v>
      </c>
      <c r="J468">
        <v>57043</v>
      </c>
      <c r="K468" t="s">
        <v>30</v>
      </c>
      <c r="L468" t="s">
        <v>954</v>
      </c>
      <c r="M468" t="s">
        <v>955</v>
      </c>
      <c r="N468" t="s">
        <v>956</v>
      </c>
      <c r="O468" t="s">
        <v>957</v>
      </c>
      <c r="P468" t="s">
        <v>35</v>
      </c>
      <c r="Q468" t="s">
        <v>35</v>
      </c>
      <c r="R468" t="s">
        <v>894</v>
      </c>
      <c r="S468" t="s">
        <v>35</v>
      </c>
      <c r="T468" t="str">
        <f t="shared" si="21"/>
        <v xml:space="preserve">   </v>
      </c>
      <c r="U468">
        <f t="shared" si="22"/>
        <v>0</v>
      </c>
      <c r="V468" s="3">
        <v>0</v>
      </c>
      <c r="W468" s="3">
        <f t="shared" si="23"/>
        <v>0</v>
      </c>
      <c r="X468" s="3">
        <v>0</v>
      </c>
      <c r="Y468" s="3">
        <v>0</v>
      </c>
      <c r="Z468" s="3">
        <v>0</v>
      </c>
      <c r="AA468" s="3">
        <v>0</v>
      </c>
      <c r="AB468" s="3">
        <v>0</v>
      </c>
      <c r="AD468" t="s">
        <v>38</v>
      </c>
      <c r="AE468" s="1">
        <v>42228</v>
      </c>
      <c r="AG468" s="1">
        <v>42228</v>
      </c>
      <c r="AH468" s="1">
        <v>42598</v>
      </c>
    </row>
    <row r="469" spans="1:34" x14ac:dyDescent="0.3">
      <c r="A469">
        <v>202926</v>
      </c>
      <c r="B469" t="s">
        <v>184</v>
      </c>
      <c r="C469" t="s">
        <v>40</v>
      </c>
      <c r="D469">
        <v>2</v>
      </c>
      <c r="E469" t="s">
        <v>1256</v>
      </c>
      <c r="F469" t="s">
        <v>91</v>
      </c>
      <c r="G469" t="s">
        <v>405</v>
      </c>
      <c r="H469">
        <v>0</v>
      </c>
      <c r="I469">
        <v>56937</v>
      </c>
      <c r="J469">
        <v>88649</v>
      </c>
      <c r="K469" t="s">
        <v>30</v>
      </c>
      <c r="L469" t="s">
        <v>186</v>
      </c>
      <c r="M469" t="s">
        <v>603</v>
      </c>
      <c r="N469" t="s">
        <v>6686</v>
      </c>
      <c r="O469" t="s">
        <v>409</v>
      </c>
      <c r="P469" t="s">
        <v>35</v>
      </c>
      <c r="Q469" t="s">
        <v>7296</v>
      </c>
      <c r="R469" t="s">
        <v>201</v>
      </c>
      <c r="S469" t="s">
        <v>35</v>
      </c>
      <c r="T469" t="str">
        <f t="shared" si="21"/>
        <v xml:space="preserve">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v>
      </c>
      <c r="U469">
        <f t="shared" si="22"/>
        <v>0</v>
      </c>
      <c r="V469" s="3">
        <v>0</v>
      </c>
      <c r="W469" s="3">
        <f t="shared" si="23"/>
        <v>0</v>
      </c>
      <c r="X469" s="3">
        <v>0</v>
      </c>
      <c r="Y469" s="3">
        <v>0</v>
      </c>
      <c r="Z469" s="3">
        <v>0</v>
      </c>
      <c r="AA469" s="3">
        <v>0</v>
      </c>
      <c r="AB469" s="3">
        <v>0</v>
      </c>
      <c r="AD469" t="s">
        <v>38</v>
      </c>
      <c r="AE469" s="1">
        <v>42220</v>
      </c>
      <c r="AG469" s="1">
        <v>42234</v>
      </c>
      <c r="AH469" s="1">
        <v>42598</v>
      </c>
    </row>
    <row r="470" spans="1:34" x14ac:dyDescent="0.3">
      <c r="A470">
        <v>203029</v>
      </c>
      <c r="B470" t="s">
        <v>39</v>
      </c>
      <c r="C470" t="s">
        <v>40</v>
      </c>
      <c r="D470">
        <v>1</v>
      </c>
      <c r="E470" t="s">
        <v>1264</v>
      </c>
      <c r="F470" t="s">
        <v>758</v>
      </c>
      <c r="G470">
        <v>6611</v>
      </c>
      <c r="H470">
        <v>3</v>
      </c>
      <c r="I470">
        <v>63710</v>
      </c>
      <c r="J470">
        <v>92000</v>
      </c>
      <c r="K470" t="s">
        <v>30</v>
      </c>
      <c r="L470" t="s">
        <v>1265</v>
      </c>
      <c r="M470" t="s">
        <v>759</v>
      </c>
      <c r="N470" t="s">
        <v>1266</v>
      </c>
      <c r="O470" t="s">
        <v>761</v>
      </c>
      <c r="P470" t="s">
        <v>1267</v>
      </c>
      <c r="Q470" t="s">
        <v>35</v>
      </c>
      <c r="R470" t="s">
        <v>1268</v>
      </c>
      <c r="S470" t="s">
        <v>35</v>
      </c>
      <c r="T470" t="str">
        <f t="shared" si="21"/>
        <v xml:space="preserve">Specialization in family or women's health; prior experience in public health and sexually transmitted diseases; expertise in planning and logistics coordination; excellent interpersonal and communication skills; specialty in adolescents.  **THE LICENSE MUST BE MAINTAINED FOR THE DURATION OF EMPLOYMENT.  </v>
      </c>
      <c r="U470">
        <f t="shared" si="22"/>
        <v>0</v>
      </c>
      <c r="V470" s="3">
        <v>0</v>
      </c>
      <c r="W470" s="3">
        <f t="shared" si="23"/>
        <v>0</v>
      </c>
      <c r="X470" s="3">
        <v>0</v>
      </c>
      <c r="Y470" s="3">
        <v>0</v>
      </c>
      <c r="Z470" s="3">
        <v>0</v>
      </c>
      <c r="AA470" s="3">
        <v>0</v>
      </c>
      <c r="AB470" s="3">
        <v>0</v>
      </c>
      <c r="AD470" t="s">
        <v>58</v>
      </c>
      <c r="AE470" s="1">
        <v>42215</v>
      </c>
      <c r="AG470" s="1">
        <v>42215</v>
      </c>
      <c r="AH470" s="1">
        <v>42598</v>
      </c>
    </row>
    <row r="471" spans="1:34" x14ac:dyDescent="0.3">
      <c r="A471">
        <v>213396</v>
      </c>
      <c r="B471" t="s">
        <v>39</v>
      </c>
      <c r="C471" t="s">
        <v>40</v>
      </c>
      <c r="D471">
        <v>2</v>
      </c>
      <c r="E471" t="s">
        <v>1262</v>
      </c>
      <c r="F471" t="s">
        <v>389</v>
      </c>
      <c r="G471">
        <v>12158</v>
      </c>
      <c r="H471">
        <v>1</v>
      </c>
      <c r="I471">
        <v>36499</v>
      </c>
      <c r="J471">
        <v>61908</v>
      </c>
      <c r="K471" t="s">
        <v>30</v>
      </c>
      <c r="L471" t="s">
        <v>78</v>
      </c>
      <c r="M471" t="s">
        <v>424</v>
      </c>
      <c r="N471" t="s">
        <v>7298</v>
      </c>
      <c r="O471" t="s">
        <v>7114</v>
      </c>
      <c r="P471" t="s">
        <v>7299</v>
      </c>
      <c r="Q471" t="s">
        <v>35</v>
      </c>
      <c r="R471" t="s">
        <v>1263</v>
      </c>
      <c r="S471" t="s">
        <v>35</v>
      </c>
      <c r="T471" t="str">
        <f t="shared" si="21"/>
        <v xml:space="preserve">‚Knowledge of the City‚„s purchasing process, and the NYC‚„s Procurement Policy Board Rules (PPBR) and Regulations. 	Excellent interpersonal, written and verbal communication skills. 	Ability to simultaneously handle multiple priority projects. 	Experience monitoring encumbrances and expenditures. 	Knowledge of computer skills (including MS Word, Excel, etc.).  </v>
      </c>
      <c r="U471">
        <f t="shared" si="22"/>
        <v>0</v>
      </c>
      <c r="V471" s="3">
        <v>1</v>
      </c>
      <c r="W471" s="3">
        <f t="shared" si="23"/>
        <v>0</v>
      </c>
      <c r="X471" s="3">
        <v>0</v>
      </c>
      <c r="Y471" s="3">
        <v>0</v>
      </c>
      <c r="Z471" s="3">
        <v>0</v>
      </c>
      <c r="AA471" s="3">
        <v>0</v>
      </c>
      <c r="AB471" s="3">
        <v>0</v>
      </c>
      <c r="AD471" t="s">
        <v>38</v>
      </c>
      <c r="AE471" s="1">
        <v>42258</v>
      </c>
      <c r="AG471" s="1">
        <v>42258</v>
      </c>
      <c r="AH471" s="1">
        <v>42598</v>
      </c>
    </row>
    <row r="472" spans="1:34" x14ac:dyDescent="0.3">
      <c r="A472">
        <v>213587</v>
      </c>
      <c r="B472" t="s">
        <v>184</v>
      </c>
      <c r="C472" t="s">
        <v>40</v>
      </c>
      <c r="D472">
        <v>2</v>
      </c>
      <c r="E472" t="s">
        <v>1010</v>
      </c>
      <c r="F472" t="s">
        <v>1011</v>
      </c>
      <c r="G472">
        <v>51611</v>
      </c>
      <c r="H472">
        <v>1</v>
      </c>
      <c r="I472">
        <v>60049</v>
      </c>
      <c r="J472">
        <v>82455</v>
      </c>
      <c r="K472" t="s">
        <v>30</v>
      </c>
      <c r="L472" t="s">
        <v>637</v>
      </c>
      <c r="M472" t="s">
        <v>638</v>
      </c>
      <c r="N472" t="s">
        <v>7243</v>
      </c>
      <c r="O472" t="s">
        <v>7244</v>
      </c>
      <c r="P472" t="s">
        <v>1012</v>
      </c>
      <c r="Q472" t="s">
        <v>7266</v>
      </c>
      <c r="R472" t="s">
        <v>665</v>
      </c>
      <c r="S472" t="s">
        <v>35</v>
      </c>
      <c r="T472" t="str">
        <f t="shared" si="21"/>
        <v>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72">
        <f t="shared" si="22"/>
        <v>0</v>
      </c>
      <c r="V472" s="3">
        <v>0</v>
      </c>
      <c r="W472" s="3">
        <f t="shared" si="23"/>
        <v>0</v>
      </c>
      <c r="X472" s="3">
        <v>0</v>
      </c>
      <c r="Y472" s="3">
        <v>0</v>
      </c>
      <c r="Z472" s="3">
        <v>0</v>
      </c>
      <c r="AA472" s="3">
        <v>0</v>
      </c>
      <c r="AB472" s="3">
        <v>0</v>
      </c>
      <c r="AD472" t="s">
        <v>38</v>
      </c>
      <c r="AE472" s="1">
        <v>42258</v>
      </c>
      <c r="AG472" s="1">
        <v>42270</v>
      </c>
      <c r="AH472" s="1">
        <v>42598</v>
      </c>
    </row>
    <row r="473" spans="1:34" x14ac:dyDescent="0.3">
      <c r="A473">
        <v>213587</v>
      </c>
      <c r="B473" t="s">
        <v>184</v>
      </c>
      <c r="C473" t="s">
        <v>26</v>
      </c>
      <c r="D473">
        <v>2</v>
      </c>
      <c r="E473" t="s">
        <v>1010</v>
      </c>
      <c r="F473" t="s">
        <v>1011</v>
      </c>
      <c r="G473">
        <v>51611</v>
      </c>
      <c r="H473">
        <v>1</v>
      </c>
      <c r="I473">
        <v>60049</v>
      </c>
      <c r="J473">
        <v>82455</v>
      </c>
      <c r="K473" t="s">
        <v>30</v>
      </c>
      <c r="L473" t="s">
        <v>637</v>
      </c>
      <c r="M473" t="s">
        <v>638</v>
      </c>
      <c r="N473" t="s">
        <v>7243</v>
      </c>
      <c r="O473" t="s">
        <v>7244</v>
      </c>
      <c r="P473" t="s">
        <v>1012</v>
      </c>
      <c r="Q473" t="s">
        <v>7266</v>
      </c>
      <c r="R473" t="s">
        <v>665</v>
      </c>
      <c r="S473" t="s">
        <v>35</v>
      </c>
      <c r="T473" t="str">
        <f t="shared" si="21"/>
        <v>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73">
        <f t="shared" si="22"/>
        <v>0</v>
      </c>
      <c r="V473" s="3">
        <v>0</v>
      </c>
      <c r="W473" s="3">
        <f t="shared" si="23"/>
        <v>0</v>
      </c>
      <c r="X473" s="3">
        <v>0</v>
      </c>
      <c r="Y473" s="3">
        <v>0</v>
      </c>
      <c r="Z473" s="3">
        <v>0</v>
      </c>
      <c r="AA473" s="3">
        <v>0</v>
      </c>
      <c r="AB473" s="3">
        <v>0</v>
      </c>
      <c r="AD473" t="s">
        <v>38</v>
      </c>
      <c r="AE473" s="1">
        <v>42258</v>
      </c>
      <c r="AG473" s="1">
        <v>42270</v>
      </c>
      <c r="AH473" s="1">
        <v>42598</v>
      </c>
    </row>
    <row r="474" spans="1:34" x14ac:dyDescent="0.3">
      <c r="A474">
        <v>203029</v>
      </c>
      <c r="B474" t="s">
        <v>39</v>
      </c>
      <c r="C474" t="s">
        <v>26</v>
      </c>
      <c r="D474">
        <v>1</v>
      </c>
      <c r="E474" t="s">
        <v>1264</v>
      </c>
      <c r="F474" t="s">
        <v>758</v>
      </c>
      <c r="G474">
        <v>6611</v>
      </c>
      <c r="H474">
        <v>3</v>
      </c>
      <c r="I474">
        <v>63710</v>
      </c>
      <c r="J474">
        <v>92000</v>
      </c>
      <c r="K474" t="s">
        <v>30</v>
      </c>
      <c r="L474" t="s">
        <v>1265</v>
      </c>
      <c r="M474" t="s">
        <v>759</v>
      </c>
      <c r="N474" t="s">
        <v>1266</v>
      </c>
      <c r="O474" t="s">
        <v>761</v>
      </c>
      <c r="P474" t="s">
        <v>1267</v>
      </c>
      <c r="Q474" t="s">
        <v>35</v>
      </c>
      <c r="R474" t="s">
        <v>1268</v>
      </c>
      <c r="S474" t="s">
        <v>35</v>
      </c>
      <c r="T474" t="str">
        <f t="shared" si="21"/>
        <v xml:space="preserve">Specialization in family or women's health; prior experience in public health and sexually transmitted diseases; expertise in planning and logistics coordination; excellent interpersonal and communication skills; specialty in adolescents.  **THE LICENSE MUST BE MAINTAINED FOR THE DURATION OF EMPLOYMENT.  </v>
      </c>
      <c r="U474">
        <f t="shared" si="22"/>
        <v>0</v>
      </c>
      <c r="V474" s="3">
        <v>0</v>
      </c>
      <c r="W474" s="3">
        <f t="shared" si="23"/>
        <v>0</v>
      </c>
      <c r="X474" s="3">
        <v>0</v>
      </c>
      <c r="Y474" s="3">
        <v>0</v>
      </c>
      <c r="Z474" s="3">
        <v>0</v>
      </c>
      <c r="AA474" s="3">
        <v>0</v>
      </c>
      <c r="AB474" s="3">
        <v>0</v>
      </c>
      <c r="AD474" t="s">
        <v>58</v>
      </c>
      <c r="AE474" s="1">
        <v>42215</v>
      </c>
      <c r="AG474" s="1">
        <v>42215</v>
      </c>
      <c r="AH474" s="1">
        <v>42598</v>
      </c>
    </row>
    <row r="475" spans="1:34" x14ac:dyDescent="0.3">
      <c r="A475">
        <v>203387</v>
      </c>
      <c r="B475" t="s">
        <v>39</v>
      </c>
      <c r="C475" t="s">
        <v>26</v>
      </c>
      <c r="D475">
        <v>1</v>
      </c>
      <c r="E475" t="s">
        <v>1269</v>
      </c>
      <c r="F475" t="s">
        <v>922</v>
      </c>
      <c r="G475">
        <v>51191</v>
      </c>
      <c r="H475">
        <v>1</v>
      </c>
      <c r="I475">
        <v>19</v>
      </c>
      <c r="J475">
        <v>24</v>
      </c>
      <c r="K475" t="s">
        <v>141</v>
      </c>
      <c r="L475" t="s">
        <v>1265</v>
      </c>
      <c r="M475" t="s">
        <v>1270</v>
      </c>
      <c r="N475" t="s">
        <v>6687</v>
      </c>
      <c r="O475" t="s">
        <v>925</v>
      </c>
      <c r="P475" t="s">
        <v>1271</v>
      </c>
      <c r="Q475" t="s">
        <v>35</v>
      </c>
      <c r="R475" t="s">
        <v>1272</v>
      </c>
      <c r="S475" t="s">
        <v>35</v>
      </c>
      <c r="T475" t="str">
        <f t="shared" si="21"/>
        <v xml:space="preserve">Bilingual: English/Spanish; knowledge/experience in public health and sexual health; strong public speaking skills; experience with adolescent population; experience in patient counseling and interviewing, particularly for STDs; phlebotomy skills; valid NYS Driver's License and flexibility to work early morning to early afternoon Monday-Friday.  Please Note: May be required to work evenings and or weekends.  </v>
      </c>
      <c r="U475">
        <f t="shared" si="22"/>
        <v>0</v>
      </c>
      <c r="V475" s="3">
        <v>0</v>
      </c>
      <c r="W475" s="3">
        <f t="shared" si="23"/>
        <v>0</v>
      </c>
      <c r="X475" s="3">
        <v>0</v>
      </c>
      <c r="Y475" s="3">
        <v>0</v>
      </c>
      <c r="Z475" s="3">
        <v>0</v>
      </c>
      <c r="AA475" s="3">
        <v>0</v>
      </c>
      <c r="AB475" s="3">
        <v>0</v>
      </c>
      <c r="AD475" t="s">
        <v>38</v>
      </c>
      <c r="AE475" s="1">
        <v>42219</v>
      </c>
      <c r="AG475" s="1">
        <v>42219</v>
      </c>
      <c r="AH475" s="1">
        <v>42598</v>
      </c>
    </row>
    <row r="476" spans="1:34" x14ac:dyDescent="0.3">
      <c r="A476">
        <v>203932</v>
      </c>
      <c r="B476" t="s">
        <v>210</v>
      </c>
      <c r="C476" t="s">
        <v>26</v>
      </c>
      <c r="D476">
        <v>1</v>
      </c>
      <c r="E476" t="s">
        <v>1273</v>
      </c>
      <c r="F476" t="s">
        <v>218</v>
      </c>
      <c r="G476">
        <v>10009</v>
      </c>
      <c r="H476" t="s">
        <v>240</v>
      </c>
      <c r="I476">
        <v>57244</v>
      </c>
      <c r="J476">
        <v>152969</v>
      </c>
      <c r="K476" t="s">
        <v>30</v>
      </c>
      <c r="L476" t="s">
        <v>213</v>
      </c>
      <c r="M476" t="s">
        <v>1274</v>
      </c>
      <c r="N476" t="s">
        <v>7300</v>
      </c>
      <c r="O476" t="s">
        <v>221</v>
      </c>
      <c r="P476" t="s">
        <v>7301</v>
      </c>
      <c r="Q476" t="s">
        <v>35</v>
      </c>
      <c r="R476" t="s">
        <v>1275</v>
      </c>
      <c r="S476" t="s">
        <v>35</v>
      </c>
      <c r="T476" t="str">
        <f t="shared" si="21"/>
        <v xml:space="preserve">‚Previous experience working as a City, State, or Federal inspector, examiner or enforcement agent is required.Candidates with previous experience related to compliance issues at DOHMH, DOB, FDNY, DEP, DCA or other regulatory agencies are strongly preferred. Experience that demonstrates a proven record of providing assistance to individuals, clients and/or business owners. Ability to communicate complex, technical information ‚€œ such as City codes, zoning requirements, and permitting procedures ‚€œ in plain language that individuals without technical training can readily comprehend.  Good observational skills, including the abilities to adequately describe observations in detail, to deduce potential impacts of conditions or assess risk, and accurately document findings or observations.Experience that demonstrates a strong working knowledge of City rules and regulations; steps a business can take to resolve a violation and agency protocols for reassessing violations; and strong customer service skills.An understanding of New York City‚„s operational agencies, including the ability to identify which agencies are relevant to a business‚„s concern via conversations with the business owner. Strong interpersonal skills: ability to interact positively with business owners, ask questions to understand the core issues facing the business, identify supplemental resources to connect the business to as needed, and build trust during the conversation. Flexibility, multi-tasking capability, and proactive work ethic.Strong active listening skills as well as written and verbal communication.Advance knowledge of MS Office (i.e. Microsoft Word, Excel, PowerPoint, Access). Previous experience with Salesforce a plus. Fluent or working knowledge of Spanish, Chinese, Russian, Korean, or French Creole preferred.Willingness to travel and/or drive to site visits across the five boroughs. A Motor Vehicle Driver‚„s License valid in the State of New York may be required for certain assignments.Ability to climb stairs and ladders and engage in extensive walking at facilities being inspected including those under construction and renovation while following all mandated safety procedures. Supervisory or management experience preferred. Previous experience with public speaking preferred.  </v>
      </c>
      <c r="U476">
        <f t="shared" si="22"/>
        <v>0</v>
      </c>
      <c r="V476" s="3">
        <v>1</v>
      </c>
      <c r="W476" s="3">
        <f t="shared" si="23"/>
        <v>0</v>
      </c>
      <c r="X476" s="3">
        <v>0</v>
      </c>
      <c r="Y476" s="3">
        <v>0</v>
      </c>
      <c r="Z476" s="3">
        <v>0</v>
      </c>
      <c r="AA476" s="3">
        <v>0</v>
      </c>
      <c r="AB476" s="3">
        <v>0</v>
      </c>
      <c r="AD476" t="s">
        <v>38</v>
      </c>
      <c r="AE476" s="1">
        <v>42551</v>
      </c>
      <c r="AG476" s="1">
        <v>42551</v>
      </c>
      <c r="AH476" s="1">
        <v>42598</v>
      </c>
    </row>
    <row r="477" spans="1:34" x14ac:dyDescent="0.3">
      <c r="A477">
        <v>203932</v>
      </c>
      <c r="B477" t="s">
        <v>210</v>
      </c>
      <c r="C477" t="s">
        <v>40</v>
      </c>
      <c r="D477">
        <v>1</v>
      </c>
      <c r="E477" t="s">
        <v>1273</v>
      </c>
      <c r="F477" t="s">
        <v>218</v>
      </c>
      <c r="G477">
        <v>10009</v>
      </c>
      <c r="H477" t="s">
        <v>240</v>
      </c>
      <c r="I477">
        <v>57244</v>
      </c>
      <c r="J477">
        <v>152969</v>
      </c>
      <c r="K477" t="s">
        <v>30</v>
      </c>
      <c r="L477" t="s">
        <v>213</v>
      </c>
      <c r="M477" t="s">
        <v>1274</v>
      </c>
      <c r="N477" t="s">
        <v>7300</v>
      </c>
      <c r="O477" t="s">
        <v>221</v>
      </c>
      <c r="P477" t="s">
        <v>7301</v>
      </c>
      <c r="Q477" t="s">
        <v>35</v>
      </c>
      <c r="R477" t="s">
        <v>1275</v>
      </c>
      <c r="S477" t="s">
        <v>35</v>
      </c>
      <c r="T477" t="str">
        <f t="shared" si="21"/>
        <v xml:space="preserve">‚Previous experience working as a City, State, or Federal inspector, examiner or enforcement agent is required.Candidates with previous experience related to compliance issues at DOHMH, DOB, FDNY, DEP, DCA or other regulatory agencies are strongly preferred. Experience that demonstrates a proven record of providing assistance to individuals, clients and/or business owners. Ability to communicate complex, technical information ‚€œ such as City codes, zoning requirements, and permitting procedures ‚€œ in plain language that individuals without technical training can readily comprehend.  Good observational skills, including the abilities to adequately describe observations in detail, to deduce potential impacts of conditions or assess risk, and accurately document findings or observations.Experience that demonstrates a strong working knowledge of City rules and regulations; steps a business can take to resolve a violation and agency protocols for reassessing violations; and strong customer service skills.An understanding of New York City‚„s operational agencies, including the ability to identify which agencies are relevant to a business‚„s concern via conversations with the business owner. Strong interpersonal skills: ability to interact positively with business owners, ask questions to understand the core issues facing the business, identify supplemental resources to connect the business to as needed, and build trust during the conversation. Flexibility, multi-tasking capability, and proactive work ethic.Strong active listening skills as well as written and verbal communication.Advance knowledge of MS Office (i.e. Microsoft Word, Excel, PowerPoint, Access). Previous experience with Salesforce a plus. Fluent or working knowledge of Spanish, Chinese, Russian, Korean, or French Creole preferred.Willingness to travel and/or drive to site visits across the five boroughs. A Motor Vehicle Driver‚„s License valid in the State of New York may be required for certain assignments.Ability to climb stairs and ladders and engage in extensive walking at facilities being inspected including those under construction and renovation while following all mandated safety procedures. Supervisory or management experience preferred. Previous experience with public speaking preferred.  </v>
      </c>
      <c r="U477">
        <f t="shared" si="22"/>
        <v>0</v>
      </c>
      <c r="V477" s="3">
        <v>1</v>
      </c>
      <c r="W477" s="3">
        <f t="shared" si="23"/>
        <v>0</v>
      </c>
      <c r="X477" s="3">
        <v>0</v>
      </c>
      <c r="Y477" s="3">
        <v>0</v>
      </c>
      <c r="Z477" s="3">
        <v>0</v>
      </c>
      <c r="AA477" s="3">
        <v>0</v>
      </c>
      <c r="AB477" s="3">
        <v>0</v>
      </c>
      <c r="AD477" t="s">
        <v>38</v>
      </c>
      <c r="AE477" s="1">
        <v>42551</v>
      </c>
      <c r="AG477" s="1">
        <v>42551</v>
      </c>
      <c r="AH477" s="1">
        <v>42598</v>
      </c>
    </row>
    <row r="478" spans="1:34" x14ac:dyDescent="0.3">
      <c r="A478">
        <v>204639</v>
      </c>
      <c r="B478" t="s">
        <v>244</v>
      </c>
      <c r="C478" t="s">
        <v>26</v>
      </c>
      <c r="D478">
        <v>8</v>
      </c>
      <c r="E478" t="s">
        <v>1276</v>
      </c>
      <c r="F478" t="s">
        <v>236</v>
      </c>
      <c r="G478">
        <v>20202</v>
      </c>
      <c r="H478">
        <v>0</v>
      </c>
      <c r="I478">
        <v>45333</v>
      </c>
      <c r="J478">
        <v>54898</v>
      </c>
      <c r="K478" t="s">
        <v>30</v>
      </c>
      <c r="L478" t="s">
        <v>521</v>
      </c>
      <c r="M478" t="s">
        <v>1277</v>
      </c>
      <c r="N478" t="s">
        <v>1278</v>
      </c>
      <c r="O478" t="s">
        <v>237</v>
      </c>
      <c r="P478" t="s">
        <v>1279</v>
      </c>
      <c r="Q478" t="s">
        <v>35</v>
      </c>
      <c r="R478" t="s">
        <v>1280</v>
      </c>
      <c r="S478" t="s">
        <v>994</v>
      </c>
      <c r="T478" t="str">
        <f t="shared" si="21"/>
        <v xml:space="preserve">Ability to communicate effectively in verbal and written form.  </v>
      </c>
      <c r="U478">
        <f t="shared" si="22"/>
        <v>0</v>
      </c>
      <c r="V478" s="3">
        <v>0</v>
      </c>
      <c r="W478" s="3">
        <f t="shared" si="23"/>
        <v>0</v>
      </c>
      <c r="X478" s="3">
        <v>0</v>
      </c>
      <c r="Y478" s="3">
        <v>0</v>
      </c>
      <c r="Z478" s="3">
        <v>0</v>
      </c>
      <c r="AA478" s="3">
        <v>0</v>
      </c>
      <c r="AB478" s="3">
        <v>0</v>
      </c>
      <c r="AD478" t="s">
        <v>899</v>
      </c>
      <c r="AE478" s="1">
        <v>42226</v>
      </c>
      <c r="AG478" s="1">
        <v>42264</v>
      </c>
      <c r="AH478" s="1">
        <v>42598</v>
      </c>
    </row>
    <row r="479" spans="1:34" x14ac:dyDescent="0.3">
      <c r="A479">
        <v>204639</v>
      </c>
      <c r="B479" t="s">
        <v>244</v>
      </c>
      <c r="C479" t="s">
        <v>40</v>
      </c>
      <c r="D479">
        <v>8</v>
      </c>
      <c r="E479" t="s">
        <v>1276</v>
      </c>
      <c r="F479" t="s">
        <v>236</v>
      </c>
      <c r="G479">
        <v>20202</v>
      </c>
      <c r="H479">
        <v>0</v>
      </c>
      <c r="I479">
        <v>45333</v>
      </c>
      <c r="J479">
        <v>54898</v>
      </c>
      <c r="K479" t="s">
        <v>30</v>
      </c>
      <c r="L479" t="s">
        <v>521</v>
      </c>
      <c r="M479" t="s">
        <v>1277</v>
      </c>
      <c r="N479" t="s">
        <v>1278</v>
      </c>
      <c r="O479" t="s">
        <v>237</v>
      </c>
      <c r="P479" t="s">
        <v>1279</v>
      </c>
      <c r="Q479" t="s">
        <v>35</v>
      </c>
      <c r="R479" t="s">
        <v>1280</v>
      </c>
      <c r="S479" t="s">
        <v>994</v>
      </c>
      <c r="T479" t="str">
        <f t="shared" si="21"/>
        <v xml:space="preserve">Ability to communicate effectively in verbal and written form.  </v>
      </c>
      <c r="U479">
        <f t="shared" si="22"/>
        <v>0</v>
      </c>
      <c r="V479" s="3">
        <v>0</v>
      </c>
      <c r="W479" s="3">
        <f t="shared" si="23"/>
        <v>0</v>
      </c>
      <c r="X479" s="3">
        <v>0</v>
      </c>
      <c r="Y479" s="3">
        <v>0</v>
      </c>
      <c r="Z479" s="3">
        <v>0</v>
      </c>
      <c r="AA479" s="3">
        <v>0</v>
      </c>
      <c r="AB479" s="3">
        <v>0</v>
      </c>
      <c r="AD479" t="s">
        <v>899</v>
      </c>
      <c r="AE479" s="1">
        <v>42226</v>
      </c>
      <c r="AG479" s="1">
        <v>42264</v>
      </c>
      <c r="AH479" s="1">
        <v>42598</v>
      </c>
    </row>
    <row r="480" spans="1:34" x14ac:dyDescent="0.3">
      <c r="A480">
        <v>213966</v>
      </c>
      <c r="B480" t="s">
        <v>89</v>
      </c>
      <c r="C480" t="s">
        <v>26</v>
      </c>
      <c r="D480">
        <v>1</v>
      </c>
      <c r="E480" t="s">
        <v>496</v>
      </c>
      <c r="F480" t="s">
        <v>497</v>
      </c>
      <c r="G480">
        <v>10053</v>
      </c>
      <c r="H480" t="s">
        <v>219</v>
      </c>
      <c r="I480">
        <v>105000</v>
      </c>
      <c r="J480">
        <v>120000</v>
      </c>
      <c r="K480" t="s">
        <v>30</v>
      </c>
      <c r="L480" t="s">
        <v>498</v>
      </c>
      <c r="M480" t="s">
        <v>499</v>
      </c>
      <c r="N480" t="s">
        <v>7127</v>
      </c>
      <c r="O480" t="s">
        <v>500</v>
      </c>
      <c r="P480" t="s">
        <v>501</v>
      </c>
      <c r="Q480" t="s">
        <v>502</v>
      </c>
      <c r="R480" t="s">
        <v>99</v>
      </c>
      <c r="S480" t="s">
        <v>35</v>
      </c>
      <c r="T480" t="str">
        <f t="shared" si="21"/>
        <v>1.  An undergraduate degree and eight (8) or more years of directly-relevant affordable housing experience with a high level of technical expertise of affordable housing management and finance, substantive knowledge of multiple program areas and populations served. Relevant advanced degree (e.g. Architecture, Engineering, Urban Planning/Policy) may be substituted for up to three (3) years of experience.   2.  Demonstrated mastery of sustainability issues in the context of the built environment and housing.  3.  Experience managing and mentoring staff.  4. Ability to work independently to successfully handle new or difficult situations and environments.  5.  Strong verbal and written communications skills, including presentation and negotiation skills.  6.  Demonstrated interest in entrepreneurship, organizational capacity building, and strategies for building institutional knowledge and creating learning organizations. NYCHA employees applying for promotional, title or level change opportunities must have served a period of one year in their current title and level (if applicable).</v>
      </c>
      <c r="U480">
        <f t="shared" si="22"/>
        <v>0</v>
      </c>
      <c r="V480" s="3">
        <v>0</v>
      </c>
      <c r="W480" s="3">
        <f t="shared" si="23"/>
        <v>0</v>
      </c>
      <c r="X480" s="3">
        <v>0</v>
      </c>
      <c r="Y480" s="3">
        <v>0</v>
      </c>
      <c r="Z480" s="3">
        <v>0</v>
      </c>
      <c r="AA480" s="3">
        <v>0</v>
      </c>
      <c r="AB480" s="3">
        <v>0</v>
      </c>
      <c r="AD480" t="s">
        <v>100</v>
      </c>
      <c r="AE480" s="1">
        <v>42265</v>
      </c>
      <c r="AG480" s="1">
        <v>42277</v>
      </c>
      <c r="AH480" s="1">
        <v>42598</v>
      </c>
    </row>
    <row r="481" spans="1:34" x14ac:dyDescent="0.3">
      <c r="A481">
        <v>214206</v>
      </c>
      <c r="B481" t="s">
        <v>1281</v>
      </c>
      <c r="C481" t="s">
        <v>26</v>
      </c>
      <c r="D481">
        <v>1</v>
      </c>
      <c r="E481" t="s">
        <v>1282</v>
      </c>
      <c r="F481" t="s">
        <v>148</v>
      </c>
      <c r="G481">
        <v>12626</v>
      </c>
      <c r="H481">
        <v>1</v>
      </c>
      <c r="I481">
        <v>45358</v>
      </c>
      <c r="J481">
        <v>56937</v>
      </c>
      <c r="K481" t="s">
        <v>30</v>
      </c>
      <c r="L481" t="s">
        <v>430</v>
      </c>
      <c r="M481" t="s">
        <v>1283</v>
      </c>
      <c r="N481" t="s">
        <v>1284</v>
      </c>
      <c r="O481" t="s">
        <v>7077</v>
      </c>
      <c r="P481" t="s">
        <v>35</v>
      </c>
      <c r="Q481" t="s">
        <v>1285</v>
      </c>
      <c r="R481" t="s">
        <v>1286</v>
      </c>
      <c r="S481" t="s">
        <v>1287</v>
      </c>
      <c r="T481" t="str">
        <f t="shared" si="21"/>
        <v xml:space="preserve">  ONLY THOSE SERVING PERMANENTLY AS A STAFF ANALYST WILL BE CONSIDERED</v>
      </c>
      <c r="U481">
        <f t="shared" si="22"/>
        <v>0</v>
      </c>
      <c r="V481" s="3">
        <v>0</v>
      </c>
      <c r="W481" s="3">
        <f t="shared" si="23"/>
        <v>0</v>
      </c>
      <c r="X481" s="3">
        <v>0</v>
      </c>
      <c r="Y481" s="3">
        <v>0</v>
      </c>
      <c r="Z481" s="3">
        <v>0</v>
      </c>
      <c r="AA481" s="3">
        <v>0</v>
      </c>
      <c r="AB481" s="3">
        <v>0</v>
      </c>
      <c r="AD481" t="s">
        <v>38</v>
      </c>
      <c r="AE481" s="1">
        <v>42262</v>
      </c>
      <c r="AG481" s="1">
        <v>42262</v>
      </c>
      <c r="AH481" s="1">
        <v>42598</v>
      </c>
    </row>
    <row r="482" spans="1:34" x14ac:dyDescent="0.3">
      <c r="A482">
        <v>214899</v>
      </c>
      <c r="B482" t="s">
        <v>39</v>
      </c>
      <c r="C482" t="s">
        <v>40</v>
      </c>
      <c r="D482">
        <v>1</v>
      </c>
      <c r="E482" t="s">
        <v>1288</v>
      </c>
      <c r="F482" t="s">
        <v>42</v>
      </c>
      <c r="G482">
        <v>21744</v>
      </c>
      <c r="H482">
        <v>2</v>
      </c>
      <c r="I482">
        <v>68239</v>
      </c>
      <c r="J482">
        <v>85644</v>
      </c>
      <c r="K482" t="s">
        <v>30</v>
      </c>
      <c r="L482" t="s">
        <v>43</v>
      </c>
      <c r="M482" t="s">
        <v>124</v>
      </c>
      <c r="N482" t="s">
        <v>7302</v>
      </c>
      <c r="O482" t="s">
        <v>46</v>
      </c>
      <c r="P482" t="s">
        <v>1289</v>
      </c>
      <c r="Q482" t="s">
        <v>35</v>
      </c>
      <c r="R482" t="s">
        <v>1290</v>
      </c>
      <c r="S482" t="s">
        <v>35</v>
      </c>
      <c r="T482" t="str">
        <f t="shared" si="21"/>
        <v xml:space="preserve">The candidate will have academic training in public health and applied epidemiology with knowledge and experience in applied research, its methods and the public health literature.  They will have used public health data, preferably large administrative datasets, for research and evaluation. They will have strong writing, editing and verbal communication skills, exceptional project management, customer service and organization skills, and experience applying Microsoft Office programs to facilitate document and project management. The candidate should be a self-starter with strong initiative and sound judgment, and able to work both independently and in a team. The preferable candidate will have experience presenting materials to peer and expert audiences, such as local and national public health conferences and contributing to peer-reviewed manuscripts.  </v>
      </c>
      <c r="U482">
        <f t="shared" si="22"/>
        <v>0</v>
      </c>
      <c r="V482" s="3">
        <v>0</v>
      </c>
      <c r="W482" s="3">
        <f t="shared" si="23"/>
        <v>0</v>
      </c>
      <c r="X482" s="3">
        <v>0</v>
      </c>
      <c r="Y482" s="3">
        <v>0</v>
      </c>
      <c r="Z482" s="3">
        <v>0</v>
      </c>
      <c r="AA482" s="3">
        <v>0</v>
      </c>
      <c r="AB482" s="3">
        <v>0</v>
      </c>
      <c r="AD482" t="s">
        <v>38</v>
      </c>
      <c r="AE482" s="1">
        <v>42265</v>
      </c>
      <c r="AG482" s="1">
        <v>42265</v>
      </c>
      <c r="AH482" s="1">
        <v>42598</v>
      </c>
    </row>
    <row r="483" spans="1:34" x14ac:dyDescent="0.3">
      <c r="A483">
        <v>204915</v>
      </c>
      <c r="B483" t="s">
        <v>59</v>
      </c>
      <c r="C483" t="s">
        <v>26</v>
      </c>
      <c r="D483">
        <v>1</v>
      </c>
      <c r="E483" t="s">
        <v>1291</v>
      </c>
      <c r="F483" t="s">
        <v>1292</v>
      </c>
      <c r="G483">
        <v>20617</v>
      </c>
      <c r="H483">
        <v>0</v>
      </c>
      <c r="I483">
        <v>50328</v>
      </c>
      <c r="J483">
        <v>75516</v>
      </c>
      <c r="K483" t="s">
        <v>30</v>
      </c>
      <c r="L483" t="s">
        <v>62</v>
      </c>
      <c r="M483" t="s">
        <v>63</v>
      </c>
      <c r="N483" t="s">
        <v>7303</v>
      </c>
      <c r="O483" t="s">
        <v>7304</v>
      </c>
      <c r="P483" t="s">
        <v>7305</v>
      </c>
      <c r="Q483" t="s">
        <v>35</v>
      </c>
      <c r="R483" t="s">
        <v>1293</v>
      </c>
      <c r="S483" t="s">
        <v>35</v>
      </c>
      <c r="T483" t="str">
        <f t="shared" si="21"/>
        <v xml:space="preserve">1. Strong engineering, interpersonal, communication, and computer skills with a working knowledge of MS Office software, CAD software, and Project Scheduling Software.  2. A strong ability to work on a broad multidisciplinary base as well as the ability to concurrently handle multiple related and non-related tasks.  3. Proficiency in written and oral communication skills.  4. Ability to effectively communicate and conduct business with engineers, inspectors, consultants, contractors, and vendors.  Candidate must possess a valid Driver‚„s License.  Organizational and Communication Skills.  </v>
      </c>
      <c r="U483">
        <f t="shared" si="22"/>
        <v>0</v>
      </c>
      <c r="V483" s="3">
        <v>0</v>
      </c>
      <c r="W483" s="3">
        <f t="shared" si="23"/>
        <v>0</v>
      </c>
      <c r="X483" s="3">
        <v>0</v>
      </c>
      <c r="Y483" s="3">
        <v>0</v>
      </c>
      <c r="Z483" s="3">
        <v>0</v>
      </c>
      <c r="AA483" s="3">
        <v>0</v>
      </c>
      <c r="AB483" s="3">
        <v>0</v>
      </c>
      <c r="AD483" t="s">
        <v>58</v>
      </c>
      <c r="AE483" s="1">
        <v>42227</v>
      </c>
      <c r="AG483" s="1">
        <v>42227</v>
      </c>
      <c r="AH483" s="1">
        <v>42598</v>
      </c>
    </row>
    <row r="484" spans="1:34" x14ac:dyDescent="0.3">
      <c r="A484">
        <v>204915</v>
      </c>
      <c r="B484" t="s">
        <v>59</v>
      </c>
      <c r="C484" t="s">
        <v>40</v>
      </c>
      <c r="D484">
        <v>1</v>
      </c>
      <c r="E484" t="s">
        <v>1291</v>
      </c>
      <c r="F484" t="s">
        <v>1292</v>
      </c>
      <c r="G484">
        <v>20617</v>
      </c>
      <c r="H484">
        <v>0</v>
      </c>
      <c r="I484">
        <v>50328</v>
      </c>
      <c r="J484">
        <v>75516</v>
      </c>
      <c r="K484" t="s">
        <v>30</v>
      </c>
      <c r="L484" t="s">
        <v>62</v>
      </c>
      <c r="M484" t="s">
        <v>63</v>
      </c>
      <c r="N484" t="s">
        <v>7303</v>
      </c>
      <c r="O484" t="s">
        <v>7304</v>
      </c>
      <c r="P484" t="s">
        <v>7305</v>
      </c>
      <c r="Q484" t="s">
        <v>35</v>
      </c>
      <c r="R484" t="s">
        <v>1293</v>
      </c>
      <c r="S484" t="s">
        <v>35</v>
      </c>
      <c r="T484" t="str">
        <f t="shared" si="21"/>
        <v xml:space="preserve">1. Strong engineering, interpersonal, communication, and computer skills with a working knowledge of MS Office software, CAD software, and Project Scheduling Software.  2. A strong ability to work on a broad multidisciplinary base as well as the ability to concurrently handle multiple related and non-related tasks.  3. Proficiency in written and oral communication skills.  4. Ability to effectively communicate and conduct business with engineers, inspectors, consultants, contractors, and vendors.  Candidate must possess a valid Driver‚„s License.  Organizational and Communication Skills.  </v>
      </c>
      <c r="U484">
        <f t="shared" si="22"/>
        <v>0</v>
      </c>
      <c r="V484" s="3">
        <v>0</v>
      </c>
      <c r="W484" s="3">
        <f t="shared" si="23"/>
        <v>0</v>
      </c>
      <c r="X484" s="3">
        <v>0</v>
      </c>
      <c r="Y484" s="3">
        <v>0</v>
      </c>
      <c r="Z484" s="3">
        <v>0</v>
      </c>
      <c r="AA484" s="3">
        <v>0</v>
      </c>
      <c r="AB484" s="3">
        <v>0</v>
      </c>
      <c r="AD484" t="s">
        <v>58</v>
      </c>
      <c r="AE484" s="1">
        <v>42227</v>
      </c>
      <c r="AG484" s="1">
        <v>42227</v>
      </c>
      <c r="AH484" s="1">
        <v>42598</v>
      </c>
    </row>
    <row r="485" spans="1:34" x14ac:dyDescent="0.3">
      <c r="A485">
        <v>205188</v>
      </c>
      <c r="B485" t="s">
        <v>39</v>
      </c>
      <c r="C485" t="s">
        <v>40</v>
      </c>
      <c r="D485">
        <v>1</v>
      </c>
      <c r="E485" t="s">
        <v>318</v>
      </c>
      <c r="F485" t="s">
        <v>129</v>
      </c>
      <c r="G485">
        <v>21513</v>
      </c>
      <c r="H485">
        <v>2</v>
      </c>
      <c r="I485">
        <v>46557</v>
      </c>
      <c r="J485">
        <v>63801</v>
      </c>
      <c r="K485" t="s">
        <v>30</v>
      </c>
      <c r="L485" t="s">
        <v>319</v>
      </c>
      <c r="M485" t="s">
        <v>320</v>
      </c>
      <c r="N485" t="s">
        <v>1294</v>
      </c>
      <c r="O485" t="s">
        <v>7076</v>
      </c>
      <c r="P485" t="s">
        <v>1295</v>
      </c>
      <c r="Q485" t="s">
        <v>1296</v>
      </c>
      <c r="R485" t="s">
        <v>1297</v>
      </c>
      <c r="S485" t="s">
        <v>35</v>
      </c>
      <c r="T485" t="str">
        <f t="shared" si="21"/>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485">
        <f t="shared" si="22"/>
        <v>0</v>
      </c>
      <c r="V485" s="3">
        <v>0</v>
      </c>
      <c r="W485" s="3">
        <f t="shared" si="23"/>
        <v>0</v>
      </c>
      <c r="X485" s="3">
        <v>0</v>
      </c>
      <c r="Y485" s="3">
        <v>0</v>
      </c>
      <c r="Z485" s="3">
        <v>0</v>
      </c>
      <c r="AA485" s="3">
        <v>0</v>
      </c>
      <c r="AB485" s="3">
        <v>0</v>
      </c>
      <c r="AD485" t="s">
        <v>38</v>
      </c>
      <c r="AE485" s="1">
        <v>42226</v>
      </c>
      <c r="AG485" s="1">
        <v>42341</v>
      </c>
      <c r="AH485" s="1">
        <v>42598</v>
      </c>
    </row>
    <row r="486" spans="1:34" x14ac:dyDescent="0.3">
      <c r="A486">
        <v>205188</v>
      </c>
      <c r="B486" t="s">
        <v>39</v>
      </c>
      <c r="C486" t="s">
        <v>26</v>
      </c>
      <c r="D486">
        <v>1</v>
      </c>
      <c r="E486" t="s">
        <v>318</v>
      </c>
      <c r="F486" t="s">
        <v>129</v>
      </c>
      <c r="G486">
        <v>21513</v>
      </c>
      <c r="H486">
        <v>2</v>
      </c>
      <c r="I486">
        <v>46557</v>
      </c>
      <c r="J486">
        <v>63801</v>
      </c>
      <c r="K486" t="s">
        <v>30</v>
      </c>
      <c r="L486" t="s">
        <v>319</v>
      </c>
      <c r="M486" t="s">
        <v>320</v>
      </c>
      <c r="N486" t="s">
        <v>1294</v>
      </c>
      <c r="O486" t="s">
        <v>7076</v>
      </c>
      <c r="P486" t="s">
        <v>1295</v>
      </c>
      <c r="Q486" t="s">
        <v>1296</v>
      </c>
      <c r="R486" t="s">
        <v>1297</v>
      </c>
      <c r="S486" t="s">
        <v>35</v>
      </c>
      <c r="T486" t="str">
        <f t="shared" si="21"/>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486">
        <f t="shared" si="22"/>
        <v>0</v>
      </c>
      <c r="V486" s="3">
        <v>0</v>
      </c>
      <c r="W486" s="3">
        <f t="shared" si="23"/>
        <v>0</v>
      </c>
      <c r="X486" s="3">
        <v>0</v>
      </c>
      <c r="Y486" s="3">
        <v>0</v>
      </c>
      <c r="Z486" s="3">
        <v>0</v>
      </c>
      <c r="AA486" s="3">
        <v>0</v>
      </c>
      <c r="AB486" s="3">
        <v>0</v>
      </c>
      <c r="AD486" t="s">
        <v>38</v>
      </c>
      <c r="AE486" s="1">
        <v>42226</v>
      </c>
      <c r="AG486" s="1">
        <v>42341</v>
      </c>
      <c r="AH486" s="1">
        <v>42598</v>
      </c>
    </row>
    <row r="487" spans="1:34" x14ac:dyDescent="0.3">
      <c r="A487">
        <v>205470</v>
      </c>
      <c r="B487" t="s">
        <v>59</v>
      </c>
      <c r="C487" t="s">
        <v>40</v>
      </c>
      <c r="D487">
        <v>2</v>
      </c>
      <c r="E487" t="s">
        <v>1298</v>
      </c>
      <c r="F487" t="s">
        <v>1298</v>
      </c>
      <c r="G487">
        <v>20302</v>
      </c>
      <c r="H487">
        <v>0</v>
      </c>
      <c r="I487">
        <v>45333</v>
      </c>
      <c r="J487">
        <v>54898</v>
      </c>
      <c r="K487" t="s">
        <v>30</v>
      </c>
      <c r="L487" t="s">
        <v>62</v>
      </c>
      <c r="M487" t="s">
        <v>1299</v>
      </c>
      <c r="N487" t="s">
        <v>1300</v>
      </c>
      <c r="O487" t="s">
        <v>1301</v>
      </c>
      <c r="P487" t="s">
        <v>35</v>
      </c>
      <c r="Q487" t="s">
        <v>1302</v>
      </c>
      <c r="R487" t="s">
        <v>593</v>
      </c>
      <c r="S487" t="s">
        <v>35</v>
      </c>
      <c r="T487" t="str">
        <f t="shared" si="21"/>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v>
      </c>
      <c r="U487">
        <f t="shared" si="22"/>
        <v>0</v>
      </c>
      <c r="V487" s="3">
        <v>0</v>
      </c>
      <c r="W487" s="3">
        <f t="shared" si="23"/>
        <v>0</v>
      </c>
      <c r="X487" s="3">
        <v>0</v>
      </c>
      <c r="Y487" s="3">
        <v>0</v>
      </c>
      <c r="Z487" s="3">
        <v>0</v>
      </c>
      <c r="AA487" s="3">
        <v>0</v>
      </c>
      <c r="AB487" s="3">
        <v>0</v>
      </c>
      <c r="AD487" t="s">
        <v>58</v>
      </c>
      <c r="AE487" s="1">
        <v>42227</v>
      </c>
      <c r="AG487" s="1">
        <v>42227</v>
      </c>
      <c r="AH487" s="1">
        <v>42598</v>
      </c>
    </row>
    <row r="488" spans="1:34" x14ac:dyDescent="0.3">
      <c r="A488">
        <v>222420</v>
      </c>
      <c r="B488" t="s">
        <v>59</v>
      </c>
      <c r="C488" t="s">
        <v>40</v>
      </c>
      <c r="D488">
        <v>2</v>
      </c>
      <c r="E488" t="s">
        <v>1303</v>
      </c>
      <c r="F488" t="s">
        <v>1304</v>
      </c>
      <c r="G488">
        <v>22425</v>
      </c>
      <c r="H488">
        <v>0</v>
      </c>
      <c r="I488">
        <v>46577</v>
      </c>
      <c r="J488">
        <v>53563</v>
      </c>
      <c r="K488" t="s">
        <v>30</v>
      </c>
      <c r="L488" t="s">
        <v>62</v>
      </c>
      <c r="M488" t="s">
        <v>63</v>
      </c>
      <c r="N488" t="s">
        <v>7306</v>
      </c>
      <c r="O488" t="s">
        <v>1305</v>
      </c>
      <c r="P488" t="s">
        <v>6688</v>
      </c>
      <c r="Q488" t="s">
        <v>35</v>
      </c>
      <c r="R488" t="s">
        <v>1251</v>
      </c>
      <c r="S488" t="s">
        <v>35</v>
      </c>
      <c r="T488" t="str">
        <f t="shared" si="21"/>
        <v xml:space="preserve">1.	Proficient oral and written communication skills to effectively communicate with project staff and engineers  2.	Possess a basic understanding of: Permitting Equipment and materials Codes and standards Shop/Field testing Data collection tools and methodologies for collection of data What a risk is and the difference between a risk and an issue Project control concepts for cost and schedule management Environmental and safety issues and requirements  3.	Able to review contract documents and compare to project requirements to identify basic deficiencies  4.	Able to effectively identify format and grammatical errors in documents  5.	Able to effectively identify variances from baseline in actual scope, schedule, and cost  6.	Employ effective time management practices  7.	Preference may be given to candidates with a PMP and/or an E.I.T. certification  8.	Demonstrated ability to work effectively with and motivate project teams in both leading and supporting roles  9.	Demonstrated ability to work effectively and execute tasks without a project team   10.	Computer proficiency, including MS Word, Excel, PowerPoint, Visio, Project and Access  </v>
      </c>
      <c r="U488">
        <f t="shared" si="22"/>
        <v>0</v>
      </c>
      <c r="V488" s="3">
        <v>1</v>
      </c>
      <c r="W488" s="3">
        <f t="shared" si="23"/>
        <v>0</v>
      </c>
      <c r="X488" s="3">
        <v>0</v>
      </c>
      <c r="Y488" s="3">
        <v>0</v>
      </c>
      <c r="Z488" s="3">
        <v>0</v>
      </c>
      <c r="AA488" s="3">
        <v>0</v>
      </c>
      <c r="AB488" s="3">
        <v>0</v>
      </c>
      <c r="AD488" t="s">
        <v>38</v>
      </c>
      <c r="AE488" s="1">
        <v>42321</v>
      </c>
      <c r="AG488" s="1">
        <v>42321</v>
      </c>
      <c r="AH488" s="1">
        <v>42598</v>
      </c>
    </row>
    <row r="489" spans="1:34" x14ac:dyDescent="0.3">
      <c r="A489">
        <v>214899</v>
      </c>
      <c r="B489" t="s">
        <v>39</v>
      </c>
      <c r="C489" t="s">
        <v>26</v>
      </c>
      <c r="D489">
        <v>1</v>
      </c>
      <c r="E489" t="s">
        <v>1288</v>
      </c>
      <c r="F489" t="s">
        <v>42</v>
      </c>
      <c r="G489">
        <v>21744</v>
      </c>
      <c r="H489">
        <v>2</v>
      </c>
      <c r="I489">
        <v>68239</v>
      </c>
      <c r="J489">
        <v>85644</v>
      </c>
      <c r="K489" t="s">
        <v>30</v>
      </c>
      <c r="L489" t="s">
        <v>43</v>
      </c>
      <c r="M489" t="s">
        <v>124</v>
      </c>
      <c r="N489" t="s">
        <v>7302</v>
      </c>
      <c r="O489" t="s">
        <v>46</v>
      </c>
      <c r="P489" t="s">
        <v>1289</v>
      </c>
      <c r="Q489" t="s">
        <v>35</v>
      </c>
      <c r="R489" t="s">
        <v>1290</v>
      </c>
      <c r="S489" t="s">
        <v>35</v>
      </c>
      <c r="T489" t="str">
        <f t="shared" si="21"/>
        <v xml:space="preserve">The candidate will have academic training in public health and applied epidemiology with knowledge and experience in applied research, its methods and the public health literature.  They will have used public health data, preferably large administrative datasets, for research and evaluation. They will have strong writing, editing and verbal communication skills, exceptional project management, customer service and organization skills, and experience applying Microsoft Office programs to facilitate document and project management. The candidate should be a self-starter with strong initiative and sound judgment, and able to work both independently and in a team. The preferable candidate will have experience presenting materials to peer and expert audiences, such as local and national public health conferences and contributing to peer-reviewed manuscripts.  </v>
      </c>
      <c r="U489">
        <f t="shared" si="22"/>
        <v>0</v>
      </c>
      <c r="V489" s="3">
        <v>0</v>
      </c>
      <c r="W489" s="3">
        <f t="shared" si="23"/>
        <v>0</v>
      </c>
      <c r="X489" s="3">
        <v>0</v>
      </c>
      <c r="Y489" s="3">
        <v>0</v>
      </c>
      <c r="Z489" s="3">
        <v>0</v>
      </c>
      <c r="AA489" s="3">
        <v>0</v>
      </c>
      <c r="AB489" s="3">
        <v>0</v>
      </c>
      <c r="AD489" t="s">
        <v>38</v>
      </c>
      <c r="AE489" s="1">
        <v>42265</v>
      </c>
      <c r="AG489" s="1">
        <v>42265</v>
      </c>
      <c r="AH489" s="1">
        <v>42598</v>
      </c>
    </row>
    <row r="490" spans="1:34" x14ac:dyDescent="0.3">
      <c r="A490">
        <v>215155</v>
      </c>
      <c r="B490" t="s">
        <v>39</v>
      </c>
      <c r="C490" t="s">
        <v>26</v>
      </c>
      <c r="D490">
        <v>1</v>
      </c>
      <c r="E490" t="s">
        <v>1306</v>
      </c>
      <c r="F490" t="s">
        <v>574</v>
      </c>
      <c r="G490">
        <v>40510</v>
      </c>
      <c r="H490">
        <v>1</v>
      </c>
      <c r="I490">
        <v>45385</v>
      </c>
      <c r="J490">
        <v>61669</v>
      </c>
      <c r="K490" t="s">
        <v>30</v>
      </c>
      <c r="L490" t="s">
        <v>78</v>
      </c>
      <c r="M490" t="s">
        <v>1307</v>
      </c>
      <c r="N490" t="s">
        <v>7307</v>
      </c>
      <c r="O490" t="s">
        <v>577</v>
      </c>
      <c r="P490" t="s">
        <v>7308</v>
      </c>
      <c r="Q490" t="s">
        <v>35</v>
      </c>
      <c r="R490" t="s">
        <v>1308</v>
      </c>
      <c r="S490" t="s">
        <v>35</v>
      </c>
      <c r="T490" t="str">
        <f t="shared" si="21"/>
        <v xml:space="preserve">‚	Intermediate to Advanced user of Microsoft Excel 	The ability and willingness to work with external vendors 	Ability to work independently.  </v>
      </c>
      <c r="U490">
        <f t="shared" si="22"/>
        <v>0</v>
      </c>
      <c r="V490" s="3">
        <v>1</v>
      </c>
      <c r="W490" s="3">
        <f t="shared" si="23"/>
        <v>0</v>
      </c>
      <c r="X490" s="3">
        <v>0</v>
      </c>
      <c r="Y490" s="3">
        <v>0</v>
      </c>
      <c r="Z490" s="3">
        <v>0</v>
      </c>
      <c r="AA490" s="3">
        <v>0</v>
      </c>
      <c r="AB490" s="3">
        <v>0</v>
      </c>
      <c r="AD490" t="s">
        <v>38</v>
      </c>
      <c r="AE490" s="1">
        <v>42270</v>
      </c>
      <c r="AG490" s="1">
        <v>42270</v>
      </c>
      <c r="AH490" s="1">
        <v>42598</v>
      </c>
    </row>
    <row r="491" spans="1:34" x14ac:dyDescent="0.3">
      <c r="A491">
        <v>215155</v>
      </c>
      <c r="B491" t="s">
        <v>39</v>
      </c>
      <c r="C491" t="s">
        <v>40</v>
      </c>
      <c r="D491">
        <v>1</v>
      </c>
      <c r="E491" t="s">
        <v>1306</v>
      </c>
      <c r="F491" t="s">
        <v>574</v>
      </c>
      <c r="G491">
        <v>40510</v>
      </c>
      <c r="H491">
        <v>1</v>
      </c>
      <c r="I491">
        <v>45385</v>
      </c>
      <c r="J491">
        <v>61669</v>
      </c>
      <c r="K491" t="s">
        <v>30</v>
      </c>
      <c r="L491" t="s">
        <v>78</v>
      </c>
      <c r="M491" t="s">
        <v>1307</v>
      </c>
      <c r="N491" t="s">
        <v>7307</v>
      </c>
      <c r="O491" t="s">
        <v>577</v>
      </c>
      <c r="P491" t="s">
        <v>7308</v>
      </c>
      <c r="Q491" t="s">
        <v>35</v>
      </c>
      <c r="R491" t="s">
        <v>1308</v>
      </c>
      <c r="S491" t="s">
        <v>35</v>
      </c>
      <c r="T491" t="str">
        <f t="shared" si="21"/>
        <v xml:space="preserve">‚	Intermediate to Advanced user of Microsoft Excel 	The ability and willingness to work with external vendors 	Ability to work independently.  </v>
      </c>
      <c r="U491">
        <f t="shared" si="22"/>
        <v>0</v>
      </c>
      <c r="V491" s="3">
        <v>1</v>
      </c>
      <c r="W491" s="3">
        <f t="shared" si="23"/>
        <v>0</v>
      </c>
      <c r="X491" s="3">
        <v>0</v>
      </c>
      <c r="Y491" s="3">
        <v>0</v>
      </c>
      <c r="Z491" s="3">
        <v>0</v>
      </c>
      <c r="AA491" s="3">
        <v>0</v>
      </c>
      <c r="AB491" s="3">
        <v>0</v>
      </c>
      <c r="AD491" t="s">
        <v>38</v>
      </c>
      <c r="AE491" s="1">
        <v>42270</v>
      </c>
      <c r="AG491" s="1">
        <v>42270</v>
      </c>
      <c r="AH491" s="1">
        <v>42598</v>
      </c>
    </row>
    <row r="492" spans="1:34" x14ac:dyDescent="0.3">
      <c r="A492">
        <v>215639</v>
      </c>
      <c r="B492" t="s">
        <v>108</v>
      </c>
      <c r="C492" t="s">
        <v>40</v>
      </c>
      <c r="D492">
        <v>6</v>
      </c>
      <c r="E492" t="s">
        <v>1309</v>
      </c>
      <c r="F492" t="s">
        <v>1310</v>
      </c>
      <c r="G492">
        <v>30112</v>
      </c>
      <c r="H492">
        <v>0</v>
      </c>
      <c r="I492">
        <v>72617</v>
      </c>
      <c r="J492">
        <v>138880</v>
      </c>
      <c r="K492" t="s">
        <v>30</v>
      </c>
      <c r="L492" t="s">
        <v>111</v>
      </c>
      <c r="M492" t="s">
        <v>1311</v>
      </c>
      <c r="N492" t="s">
        <v>1312</v>
      </c>
      <c r="O492" t="s">
        <v>1313</v>
      </c>
      <c r="P492" t="s">
        <v>35</v>
      </c>
      <c r="Q492" t="s">
        <v>35</v>
      </c>
      <c r="R492" t="s">
        <v>369</v>
      </c>
      <c r="S492" t="s">
        <v>35</v>
      </c>
      <c r="T492" t="str">
        <f t="shared" si="21"/>
        <v xml:space="preserve">   </v>
      </c>
      <c r="U492">
        <f t="shared" si="22"/>
        <v>0</v>
      </c>
      <c r="V492" s="3">
        <v>0</v>
      </c>
      <c r="W492" s="3">
        <f t="shared" si="23"/>
        <v>0</v>
      </c>
      <c r="X492" s="3">
        <v>0</v>
      </c>
      <c r="Y492" s="3">
        <v>0</v>
      </c>
      <c r="Z492" s="3">
        <v>0</v>
      </c>
      <c r="AA492" s="3">
        <v>0</v>
      </c>
      <c r="AB492" s="3">
        <v>0</v>
      </c>
      <c r="AD492" t="s">
        <v>899</v>
      </c>
      <c r="AE492" s="1">
        <v>42270</v>
      </c>
      <c r="AG492" s="1">
        <v>42461</v>
      </c>
      <c r="AH492" s="1">
        <v>42598</v>
      </c>
    </row>
    <row r="493" spans="1:34" x14ac:dyDescent="0.3">
      <c r="A493">
        <v>205470</v>
      </c>
      <c r="B493" t="s">
        <v>59</v>
      </c>
      <c r="C493" t="s">
        <v>26</v>
      </c>
      <c r="D493">
        <v>2</v>
      </c>
      <c r="E493" t="s">
        <v>1298</v>
      </c>
      <c r="F493" t="s">
        <v>1298</v>
      </c>
      <c r="G493">
        <v>20302</v>
      </c>
      <c r="H493">
        <v>0</v>
      </c>
      <c r="I493">
        <v>45333</v>
      </c>
      <c r="J493">
        <v>54898</v>
      </c>
      <c r="K493" t="s">
        <v>30</v>
      </c>
      <c r="L493" t="s">
        <v>62</v>
      </c>
      <c r="M493" t="s">
        <v>1299</v>
      </c>
      <c r="N493" t="s">
        <v>1300</v>
      </c>
      <c r="O493" t="s">
        <v>1301</v>
      </c>
      <c r="P493" t="s">
        <v>35</v>
      </c>
      <c r="Q493" t="s">
        <v>1302</v>
      </c>
      <c r="R493" t="s">
        <v>593</v>
      </c>
      <c r="S493" t="s">
        <v>35</v>
      </c>
      <c r="T493" t="str">
        <f t="shared" si="21"/>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v>
      </c>
      <c r="U493">
        <f t="shared" si="22"/>
        <v>0</v>
      </c>
      <c r="V493" s="3">
        <v>0</v>
      </c>
      <c r="W493" s="3">
        <f t="shared" si="23"/>
        <v>0</v>
      </c>
      <c r="X493" s="3">
        <v>0</v>
      </c>
      <c r="Y493" s="3">
        <v>0</v>
      </c>
      <c r="Z493" s="3">
        <v>0</v>
      </c>
      <c r="AA493" s="3">
        <v>0</v>
      </c>
      <c r="AB493" s="3">
        <v>0</v>
      </c>
      <c r="AD493" t="s">
        <v>58</v>
      </c>
      <c r="AE493" s="1">
        <v>42227</v>
      </c>
      <c r="AG493" s="1">
        <v>42227</v>
      </c>
      <c r="AH493" s="1">
        <v>42598</v>
      </c>
    </row>
    <row r="494" spans="1:34" x14ac:dyDescent="0.3">
      <c r="A494">
        <v>205612</v>
      </c>
      <c r="B494" t="s">
        <v>25</v>
      </c>
      <c r="C494" t="s">
        <v>26</v>
      </c>
      <c r="D494">
        <v>1</v>
      </c>
      <c r="E494" t="s">
        <v>1314</v>
      </c>
      <c r="F494" t="s">
        <v>381</v>
      </c>
      <c r="G494">
        <v>13642</v>
      </c>
      <c r="H494">
        <v>4</v>
      </c>
      <c r="I494">
        <v>87203</v>
      </c>
      <c r="J494">
        <v>129000</v>
      </c>
      <c r="K494" t="s">
        <v>30</v>
      </c>
      <c r="L494" t="s">
        <v>192</v>
      </c>
      <c r="M494" t="s">
        <v>535</v>
      </c>
      <c r="N494" t="s">
        <v>1315</v>
      </c>
      <c r="O494" t="s">
        <v>384</v>
      </c>
      <c r="P494" t="s">
        <v>1316</v>
      </c>
      <c r="Q494" t="s">
        <v>1317</v>
      </c>
      <c r="R494" t="s">
        <v>1318</v>
      </c>
      <c r="S494" t="s">
        <v>196</v>
      </c>
      <c r="T494" t="str">
        <f t="shared" si="21"/>
        <v>The successful candidate should possess the following: 8+ years experience in wide area network planning, design, configuration, installation, troubleshooting, integration, performance monitoring, maintenance, enhancement, and security management; 5+ years of experience using application security and host security scanning tools such as IBM rational Appscan, Qualys, or McAfee Vulnerability Manager; understanding of data security and information privacy matters; excellent written and verbal communication skills; excellent presentation skills and the ability to present material around information security awareness; experience in host system administration, network engineering, or database administration as well as familiarity with core network services such as DNS, SMTP and LDAP; ability to handle multiple tasks under tight deadlines; previous hands-on involvement into developing, implementing, communicating security policies and/or plans for data, software applications, hardware and telecommunications. As part of the Minimum Qualification Requirements. candidates must possess one of the following professional/vendor certifications:   Certified Information Systems Security Professional (CISSP);  Certified Secure Software Lifecycle professional (CSSLP);  Checkpoint Certified Security Expert (CCSE);  Accredited Configuration Engineer (ACE);  Palo Alto Networks Certified Network Security Engineer (PCNSE)  Special Note: Taking and passing the Certified IT Administrator (LAN/WAN) civil service exam will be necessary to maintain employment with the City of New York. Filing for this exam is tentatively scheduled for May 2016.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v>
      </c>
      <c r="U494">
        <f t="shared" si="22"/>
        <v>0</v>
      </c>
      <c r="V494" s="3">
        <v>0</v>
      </c>
      <c r="W494" s="3">
        <f t="shared" si="23"/>
        <v>0</v>
      </c>
      <c r="X494" s="3">
        <v>0</v>
      </c>
      <c r="Y494" s="3">
        <v>0</v>
      </c>
      <c r="Z494" s="3">
        <v>0</v>
      </c>
      <c r="AA494" s="3">
        <v>0</v>
      </c>
      <c r="AB494" s="3">
        <v>0</v>
      </c>
      <c r="AD494" t="s">
        <v>58</v>
      </c>
      <c r="AE494" s="1">
        <v>42230</v>
      </c>
      <c r="AG494" s="1">
        <v>42230</v>
      </c>
      <c r="AH494" s="1">
        <v>42598</v>
      </c>
    </row>
    <row r="495" spans="1:34" x14ac:dyDescent="0.3">
      <c r="A495">
        <v>205612</v>
      </c>
      <c r="B495" t="s">
        <v>25</v>
      </c>
      <c r="C495" t="s">
        <v>40</v>
      </c>
      <c r="D495">
        <v>1</v>
      </c>
      <c r="E495" t="s">
        <v>1314</v>
      </c>
      <c r="F495" t="s">
        <v>381</v>
      </c>
      <c r="G495">
        <v>13642</v>
      </c>
      <c r="H495">
        <v>4</v>
      </c>
      <c r="I495">
        <v>87203</v>
      </c>
      <c r="J495">
        <v>129000</v>
      </c>
      <c r="K495" t="s">
        <v>30</v>
      </c>
      <c r="L495" t="s">
        <v>192</v>
      </c>
      <c r="M495" t="s">
        <v>535</v>
      </c>
      <c r="N495" t="s">
        <v>1315</v>
      </c>
      <c r="O495" t="s">
        <v>384</v>
      </c>
      <c r="P495" t="s">
        <v>1316</v>
      </c>
      <c r="Q495" t="s">
        <v>1317</v>
      </c>
      <c r="R495" t="s">
        <v>1318</v>
      </c>
      <c r="S495" t="s">
        <v>196</v>
      </c>
      <c r="T495" t="str">
        <f t="shared" si="21"/>
        <v>The successful candidate should possess the following: 8+ years experience in wide area network planning, design, configuration, installation, troubleshooting, integration, performance monitoring, maintenance, enhancement, and security management; 5+ years of experience using application security and host security scanning tools such as IBM rational Appscan, Qualys, or McAfee Vulnerability Manager; understanding of data security and information privacy matters; excellent written and verbal communication skills; excellent presentation skills and the ability to present material around information security awareness; experience in host system administration, network engineering, or database administration as well as familiarity with core network services such as DNS, SMTP and LDAP; ability to handle multiple tasks under tight deadlines; previous hands-on involvement into developing, implementing, communicating security policies and/or plans for data, software applications, hardware and telecommunications. As part of the Minimum Qualification Requirements. candidates must possess one of the following professional/vendor certifications:   Certified Information Systems Security Professional (CISSP);  Certified Secure Software Lifecycle professional (CSSLP);  Checkpoint Certified Security Expert (CCSE);  Accredited Configuration Engineer (ACE);  Palo Alto Networks Certified Network Security Engineer (PCNSE)  Special Note: Taking and passing the Certified IT Administrator (LAN/WAN) civil service exam will be necessary to maintain employment with the City of New York. Filing for this exam is tentatively scheduled for May 2016.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v>
      </c>
      <c r="U495">
        <f t="shared" si="22"/>
        <v>0</v>
      </c>
      <c r="V495" s="3">
        <v>0</v>
      </c>
      <c r="W495" s="3">
        <f t="shared" si="23"/>
        <v>0</v>
      </c>
      <c r="X495" s="3">
        <v>0</v>
      </c>
      <c r="Y495" s="3">
        <v>0</v>
      </c>
      <c r="Z495" s="3">
        <v>0</v>
      </c>
      <c r="AA495" s="3">
        <v>0</v>
      </c>
      <c r="AB495" s="3">
        <v>0</v>
      </c>
      <c r="AD495" t="s">
        <v>58</v>
      </c>
      <c r="AE495" s="1">
        <v>42230</v>
      </c>
      <c r="AG495" s="1">
        <v>42230</v>
      </c>
      <c r="AH495" s="1">
        <v>42598</v>
      </c>
    </row>
    <row r="496" spans="1:34" x14ac:dyDescent="0.3">
      <c r="A496">
        <v>215639</v>
      </c>
      <c r="B496" t="s">
        <v>108</v>
      </c>
      <c r="C496" t="s">
        <v>26</v>
      </c>
      <c r="D496">
        <v>6</v>
      </c>
      <c r="E496" t="s">
        <v>1309</v>
      </c>
      <c r="F496" t="s">
        <v>1310</v>
      </c>
      <c r="G496">
        <v>30112</v>
      </c>
      <c r="H496">
        <v>0</v>
      </c>
      <c r="I496">
        <v>72617</v>
      </c>
      <c r="J496">
        <v>138880</v>
      </c>
      <c r="K496" t="s">
        <v>30</v>
      </c>
      <c r="L496" t="s">
        <v>111</v>
      </c>
      <c r="M496" t="s">
        <v>1311</v>
      </c>
      <c r="N496" t="s">
        <v>1312</v>
      </c>
      <c r="O496" t="s">
        <v>1313</v>
      </c>
      <c r="P496" t="s">
        <v>35</v>
      </c>
      <c r="Q496" t="s">
        <v>35</v>
      </c>
      <c r="R496" t="s">
        <v>369</v>
      </c>
      <c r="S496" t="s">
        <v>35</v>
      </c>
      <c r="T496" t="str">
        <f t="shared" si="21"/>
        <v xml:space="preserve">   </v>
      </c>
      <c r="U496">
        <f t="shared" si="22"/>
        <v>0</v>
      </c>
      <c r="V496" s="3">
        <v>0</v>
      </c>
      <c r="W496" s="3">
        <f t="shared" si="23"/>
        <v>0</v>
      </c>
      <c r="X496" s="3">
        <v>0</v>
      </c>
      <c r="Y496" s="3">
        <v>0</v>
      </c>
      <c r="Z496" s="3">
        <v>0</v>
      </c>
      <c r="AA496" s="3">
        <v>0</v>
      </c>
      <c r="AB496" s="3">
        <v>0</v>
      </c>
      <c r="AD496" t="s">
        <v>899</v>
      </c>
      <c r="AE496" s="1">
        <v>42270</v>
      </c>
      <c r="AG496" s="1">
        <v>42461</v>
      </c>
      <c r="AH496" s="1">
        <v>42598</v>
      </c>
    </row>
    <row r="497" spans="1:34" x14ac:dyDescent="0.3">
      <c r="A497">
        <v>215718</v>
      </c>
      <c r="B497" t="s">
        <v>184</v>
      </c>
      <c r="C497" t="s">
        <v>26</v>
      </c>
      <c r="D497">
        <v>1</v>
      </c>
      <c r="E497" t="s">
        <v>1319</v>
      </c>
      <c r="F497" t="s">
        <v>51</v>
      </c>
      <c r="G497">
        <v>10050</v>
      </c>
      <c r="H497" t="s">
        <v>52</v>
      </c>
      <c r="I497">
        <v>53051</v>
      </c>
      <c r="J497">
        <v>145991</v>
      </c>
      <c r="K497" t="s">
        <v>30</v>
      </c>
      <c r="L497" t="s">
        <v>186</v>
      </c>
      <c r="M497" t="s">
        <v>332</v>
      </c>
      <c r="N497" t="s">
        <v>6689</v>
      </c>
      <c r="O497" t="s">
        <v>54</v>
      </c>
      <c r="P497" t="s">
        <v>7309</v>
      </c>
      <c r="Q497" t="s">
        <v>7266</v>
      </c>
      <c r="R497" t="s">
        <v>640</v>
      </c>
      <c r="S497" t="s">
        <v>35</v>
      </c>
      <c r="T497" t="str">
        <f t="shared" si="21"/>
        <v>Preferably 8 years‚„ experience as a Manager of Network Management; Hands on experience in Network planning, designing, configuring, and managing LAN/WAN infrastructure; Certification is a plus: Cisco Certified Network Professional (CCNP), or Datacenter (CCNP Datacenter), or Network Security (CCSP), or Cisco Certified Network Associate (CCNA), or Datacenter (CCNA Datacenter), or Security (CCNA Security); Working knowledge of networking standards, protocols, security, troubleshooting, performance tuning, and capacity planning; Working knowledge to install, configure &amp; troubleshoot: Cisco Routers and Switches, firewall/VPN, Netscaler load balancer, wireless controllers, wireless access points and Meraki products; Experience with  monitoring tools i.e. Cisco Prime, SolarWinds, Riverbed Cascade, Riverbed Steelheads,  IntruShield, syslog server, and Foundstone;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best practices approaches, tools and techniques for recognizing and resolving technical (hardware, software) problems; Strong interpersonal skills, problem solving skills, customer service, presentation and writing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97">
        <f t="shared" si="22"/>
        <v>0</v>
      </c>
      <c r="V497" s="3">
        <v>0</v>
      </c>
      <c r="W497" s="3">
        <f t="shared" si="23"/>
        <v>0</v>
      </c>
      <c r="X497" s="3">
        <v>0</v>
      </c>
      <c r="Y497" s="3">
        <v>0</v>
      </c>
      <c r="Z497" s="3">
        <v>0</v>
      </c>
      <c r="AA497" s="3">
        <v>0</v>
      </c>
      <c r="AB497" s="3">
        <v>0</v>
      </c>
      <c r="AD497" t="s">
        <v>58</v>
      </c>
      <c r="AE497" s="1">
        <v>42273</v>
      </c>
      <c r="AG497" s="1">
        <v>42273</v>
      </c>
      <c r="AH497" s="1">
        <v>42598</v>
      </c>
    </row>
    <row r="498" spans="1:34" x14ac:dyDescent="0.3">
      <c r="A498">
        <v>215718</v>
      </c>
      <c r="B498" t="s">
        <v>184</v>
      </c>
      <c r="C498" t="s">
        <v>40</v>
      </c>
      <c r="D498">
        <v>1</v>
      </c>
      <c r="E498" t="s">
        <v>1319</v>
      </c>
      <c r="F498" t="s">
        <v>51</v>
      </c>
      <c r="G498">
        <v>10050</v>
      </c>
      <c r="H498" t="s">
        <v>52</v>
      </c>
      <c r="I498">
        <v>53051</v>
      </c>
      <c r="J498">
        <v>145991</v>
      </c>
      <c r="K498" t="s">
        <v>30</v>
      </c>
      <c r="L498" t="s">
        <v>186</v>
      </c>
      <c r="M498" t="s">
        <v>332</v>
      </c>
      <c r="N498" t="s">
        <v>6689</v>
      </c>
      <c r="O498" t="s">
        <v>54</v>
      </c>
      <c r="P498" t="s">
        <v>7309</v>
      </c>
      <c r="Q498" t="s">
        <v>7266</v>
      </c>
      <c r="R498" t="s">
        <v>640</v>
      </c>
      <c r="S498" t="s">
        <v>35</v>
      </c>
      <c r="T498" t="str">
        <f t="shared" si="21"/>
        <v>Preferably 8 years‚„ experience as a Manager of Network Management; Hands on experience in Network planning, designing, configuring, and managing LAN/WAN infrastructure; Certification is a plus: Cisco Certified Network Professional (CCNP), or Datacenter (CCNP Datacenter), or Network Security (CCSP), or Cisco Certified Network Associate (CCNA), or Datacenter (CCNA Datacenter), or Security (CCNA Security); Working knowledge of networking standards, protocols, security, troubleshooting, performance tuning, and capacity planning; Working knowledge to install, configure &amp; troubleshoot: Cisco Routers and Switches, firewall/VPN, Netscaler load balancer, wireless controllers, wireless access points and Meraki products; Experience with  monitoring tools i.e. Cisco Prime, SolarWinds, Riverbed Cascade, Riverbed Steelheads,  IntruShield, syslog server, and Foundstone;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best practices approaches, tools and techniques for recognizing and resolving technical (hardware, software) problems; Strong interpersonal skills, problem solving skills, customer service, presentation and writing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98">
        <f t="shared" si="22"/>
        <v>0</v>
      </c>
      <c r="V498" s="3">
        <v>0</v>
      </c>
      <c r="W498" s="3">
        <f t="shared" si="23"/>
        <v>0</v>
      </c>
      <c r="X498" s="3">
        <v>0</v>
      </c>
      <c r="Y498" s="3">
        <v>0</v>
      </c>
      <c r="Z498" s="3">
        <v>0</v>
      </c>
      <c r="AA498" s="3">
        <v>0</v>
      </c>
      <c r="AB498" s="3">
        <v>0</v>
      </c>
      <c r="AD498" t="s">
        <v>58</v>
      </c>
      <c r="AE498" s="1">
        <v>42273</v>
      </c>
      <c r="AG498" s="1">
        <v>42273</v>
      </c>
      <c r="AH498" s="1">
        <v>42598</v>
      </c>
    </row>
    <row r="499" spans="1:34" x14ac:dyDescent="0.3">
      <c r="A499">
        <v>215739</v>
      </c>
      <c r="B499" t="s">
        <v>39</v>
      </c>
      <c r="C499" t="s">
        <v>40</v>
      </c>
      <c r="D499">
        <v>1</v>
      </c>
      <c r="E499" t="s">
        <v>1320</v>
      </c>
      <c r="F499" t="s">
        <v>191</v>
      </c>
      <c r="G499">
        <v>13632</v>
      </c>
      <c r="H499">
        <v>2</v>
      </c>
      <c r="I499">
        <v>77157</v>
      </c>
      <c r="J499">
        <v>88730</v>
      </c>
      <c r="K499" t="s">
        <v>30</v>
      </c>
      <c r="L499" t="s">
        <v>78</v>
      </c>
      <c r="M499" t="s">
        <v>1321</v>
      </c>
      <c r="N499" t="s">
        <v>7310</v>
      </c>
      <c r="O499" t="s">
        <v>7083</v>
      </c>
      <c r="P499" t="s">
        <v>7311</v>
      </c>
      <c r="Q499" t="s">
        <v>35</v>
      </c>
      <c r="R499" t="s">
        <v>1322</v>
      </c>
      <c r="S499" t="s">
        <v>35</v>
      </c>
      <c r="T499" t="str">
        <f t="shared" si="21"/>
        <v xml:space="preserve">‚	Understanding the benefits of data warehousing, data architecture fundamentals, data modeling design and implementation, ETL and reporting processes 	Experience designing database schemas, data dictionaries and process models.	High level of proficiency with SQL; knowledge and experience using relational database systems to conduct analysis 	Familiarity with Agile principles 	Experience solving data challenges associated with unstructured and structured data 	Experience mentoring team members in the use of tools, systems and best practices 	A strong interest in data analytics and working with new technology platforms 	Some experience working for or with federal, state or local government 	Demonstrated experience and ability to work in a fast-paced environment on multiple projects 	Effective communication skills both written and verbal.  </v>
      </c>
      <c r="U499">
        <f t="shared" si="22"/>
        <v>1</v>
      </c>
      <c r="V499" s="3">
        <v>0</v>
      </c>
      <c r="W499" s="3">
        <f t="shared" si="23"/>
        <v>1</v>
      </c>
      <c r="X499" s="3">
        <v>0</v>
      </c>
      <c r="Y499" s="3">
        <v>0</v>
      </c>
      <c r="Z499" s="3">
        <v>1</v>
      </c>
      <c r="AA499" s="3">
        <v>0</v>
      </c>
      <c r="AB499" s="3">
        <v>1</v>
      </c>
      <c r="AD499" t="s">
        <v>58</v>
      </c>
      <c r="AE499" s="1">
        <v>42270</v>
      </c>
      <c r="AG499" s="1">
        <v>42270</v>
      </c>
      <c r="AH499" s="1">
        <v>42598</v>
      </c>
    </row>
    <row r="500" spans="1:34" x14ac:dyDescent="0.3">
      <c r="A500">
        <v>215739</v>
      </c>
      <c r="B500" t="s">
        <v>39</v>
      </c>
      <c r="C500" t="s">
        <v>26</v>
      </c>
      <c r="D500">
        <v>1</v>
      </c>
      <c r="E500" t="s">
        <v>1320</v>
      </c>
      <c r="F500" t="s">
        <v>191</v>
      </c>
      <c r="G500">
        <v>13632</v>
      </c>
      <c r="H500">
        <v>2</v>
      </c>
      <c r="I500">
        <v>77157</v>
      </c>
      <c r="J500">
        <v>88730</v>
      </c>
      <c r="K500" t="s">
        <v>30</v>
      </c>
      <c r="L500" t="s">
        <v>78</v>
      </c>
      <c r="M500" t="s">
        <v>1321</v>
      </c>
      <c r="N500" t="s">
        <v>7310</v>
      </c>
      <c r="O500" t="s">
        <v>7083</v>
      </c>
      <c r="P500" t="s">
        <v>7311</v>
      </c>
      <c r="Q500" t="s">
        <v>35</v>
      </c>
      <c r="R500" t="s">
        <v>1322</v>
      </c>
      <c r="S500" t="s">
        <v>35</v>
      </c>
      <c r="T500" t="str">
        <f t="shared" si="21"/>
        <v xml:space="preserve">‚	Understanding the benefits of data warehousing, data architecture fundamentals, data modeling design and implementation, ETL and reporting processes 	Experience designing database schemas, data dictionaries and process models.	High level of proficiency with SQL; knowledge and experience using relational database systems to conduct analysis 	Familiarity with Agile principles 	Experience solving data challenges associated with unstructured and structured data 	Experience mentoring team members in the use of tools, systems and best practices 	A strong interest in data analytics and working with new technology platforms 	Some experience working for or with federal, state or local government 	Demonstrated experience and ability to work in a fast-paced environment on multiple projects 	Effective communication skills both written and verbal.  </v>
      </c>
      <c r="U500">
        <f t="shared" si="22"/>
        <v>1</v>
      </c>
      <c r="V500" s="3">
        <v>0</v>
      </c>
      <c r="W500" s="3">
        <f t="shared" si="23"/>
        <v>1</v>
      </c>
      <c r="X500" s="3">
        <v>0</v>
      </c>
      <c r="Y500" s="3">
        <v>0</v>
      </c>
      <c r="Z500" s="3">
        <v>1</v>
      </c>
      <c r="AA500" s="3">
        <v>0</v>
      </c>
      <c r="AB500" s="3">
        <v>1</v>
      </c>
      <c r="AD500" t="s">
        <v>58</v>
      </c>
      <c r="AE500" s="1">
        <v>42270</v>
      </c>
      <c r="AG500" s="1">
        <v>42270</v>
      </c>
      <c r="AH500" s="1">
        <v>42598</v>
      </c>
    </row>
    <row r="501" spans="1:34" x14ac:dyDescent="0.3">
      <c r="A501">
        <v>215868</v>
      </c>
      <c r="B501" t="s">
        <v>39</v>
      </c>
      <c r="C501" t="s">
        <v>26</v>
      </c>
      <c r="D501">
        <v>1</v>
      </c>
      <c r="E501" t="s">
        <v>615</v>
      </c>
      <c r="F501" t="s">
        <v>140</v>
      </c>
      <c r="G501">
        <v>53040</v>
      </c>
      <c r="H501">
        <v>3</v>
      </c>
      <c r="I501">
        <v>68</v>
      </c>
      <c r="J501">
        <v>87</v>
      </c>
      <c r="K501" t="s">
        <v>141</v>
      </c>
      <c r="L501" t="s">
        <v>78</v>
      </c>
      <c r="M501" t="s">
        <v>616</v>
      </c>
      <c r="N501" t="s">
        <v>7151</v>
      </c>
      <c r="O501" t="s">
        <v>144</v>
      </c>
      <c r="P501" t="s">
        <v>7152</v>
      </c>
      <c r="Q501" t="s">
        <v>617</v>
      </c>
      <c r="R501" t="s">
        <v>618</v>
      </c>
      <c r="S501" t="s">
        <v>35</v>
      </c>
      <c r="T501" t="str">
        <f t="shared" si="21"/>
        <v>‚	New York State MD license (required)	A minimum of 2 years of experience in public health program implementation  	Supervisory experience with demonstrated management skills 	Excellent interpersonal, communication and presentation skills  Additionally,	Knowledge of vaccine-preventable diseases and vaccine administration 	Foundation in statistical analysis and electronic database and/or health record systems (37.5 hours/Week)</v>
      </c>
      <c r="U501">
        <f t="shared" si="22"/>
        <v>0</v>
      </c>
      <c r="V501" s="3">
        <v>0</v>
      </c>
      <c r="W501" s="3">
        <f t="shared" si="23"/>
        <v>0</v>
      </c>
      <c r="X501" s="3">
        <v>0</v>
      </c>
      <c r="Y501" s="3">
        <v>0</v>
      </c>
      <c r="Z501" s="3">
        <v>0</v>
      </c>
      <c r="AA501" s="3">
        <v>0</v>
      </c>
      <c r="AB501" s="3">
        <v>0</v>
      </c>
      <c r="AD501" t="s">
        <v>58</v>
      </c>
      <c r="AE501" s="1">
        <v>42272</v>
      </c>
      <c r="AG501" s="1">
        <v>42272</v>
      </c>
      <c r="AH501" s="1">
        <v>42598</v>
      </c>
    </row>
    <row r="502" spans="1:34" x14ac:dyDescent="0.3">
      <c r="A502">
        <v>206281</v>
      </c>
      <c r="B502" t="s">
        <v>59</v>
      </c>
      <c r="C502" t="s">
        <v>26</v>
      </c>
      <c r="D502">
        <v>1</v>
      </c>
      <c r="E502" t="s">
        <v>1323</v>
      </c>
      <c r="F502" t="s">
        <v>239</v>
      </c>
      <c r="G502">
        <v>83008</v>
      </c>
      <c r="H502" t="s">
        <v>52</v>
      </c>
      <c r="I502">
        <v>51757</v>
      </c>
      <c r="J502">
        <v>142430</v>
      </c>
      <c r="K502" t="s">
        <v>30</v>
      </c>
      <c r="L502" t="s">
        <v>62</v>
      </c>
      <c r="M502" t="s">
        <v>63</v>
      </c>
      <c r="N502" t="s">
        <v>7312</v>
      </c>
      <c r="O502" t="s">
        <v>242</v>
      </c>
      <c r="P502" t="s">
        <v>1324</v>
      </c>
      <c r="Q502" t="s">
        <v>35</v>
      </c>
      <c r="R502" t="s">
        <v>1251</v>
      </c>
      <c r="S502" t="s">
        <v>35</v>
      </c>
      <c r="T502" t="str">
        <f t="shared" si="21"/>
        <v xml:space="preserve">1. Knowledge of OSHA, NYS/DOL-PESH, EPA, NYSDEC, NYCDOB and related regulations. 2. Certification from the Board of Safety Professionals or American Board of Industrial Hygiene. 3. OSHA 500 or ability to achieve OSHA Construction Industry Outreach Trainer within 180 days of employment. 4. Ability to communicate course material in a clear and understandable manner 5. Demonstrated skills and knowledge of MS Office, especially PowerPoint. 6. Demonstrated skills in written and verbal communications/presentations. 7. Experience managing training personnel and consultants. 8. Demonstrated skills and experience in developing interactive and informative training classes and modules. 9.	Strong written, oral communication and presentation skills  10.	Independent worker requiring minimal day-to-day direction or oversight  11.	Knowledge of federal and NY State health &amp; safety and environmental regulations  12.	Knowledge of adult education and training techniques    **PLEASE NOTE: HEAVY CONSTRUCTION EXPERIENCE PREFERRED (CONCRETE QUALITY CONTROL EXPERIENCE NOT REQUIRED**  </v>
      </c>
      <c r="U502">
        <f t="shared" si="22"/>
        <v>0</v>
      </c>
      <c r="V502" s="3">
        <v>0</v>
      </c>
      <c r="W502" s="3">
        <f t="shared" si="23"/>
        <v>0</v>
      </c>
      <c r="X502" s="3">
        <v>0</v>
      </c>
      <c r="Y502" s="3">
        <v>0</v>
      </c>
      <c r="Z502" s="3">
        <v>0</v>
      </c>
      <c r="AA502" s="3">
        <v>0</v>
      </c>
      <c r="AB502" s="3">
        <v>0</v>
      </c>
      <c r="AD502" t="s">
        <v>58</v>
      </c>
      <c r="AE502" s="1">
        <v>42237</v>
      </c>
      <c r="AG502" s="1">
        <v>42237</v>
      </c>
      <c r="AH502" s="1">
        <v>42598</v>
      </c>
    </row>
    <row r="503" spans="1:34" x14ac:dyDescent="0.3">
      <c r="A503">
        <v>206281</v>
      </c>
      <c r="B503" t="s">
        <v>59</v>
      </c>
      <c r="C503" t="s">
        <v>40</v>
      </c>
      <c r="D503">
        <v>1</v>
      </c>
      <c r="E503" t="s">
        <v>1323</v>
      </c>
      <c r="F503" t="s">
        <v>239</v>
      </c>
      <c r="G503">
        <v>83008</v>
      </c>
      <c r="H503" t="s">
        <v>52</v>
      </c>
      <c r="I503">
        <v>51757</v>
      </c>
      <c r="J503">
        <v>142430</v>
      </c>
      <c r="K503" t="s">
        <v>30</v>
      </c>
      <c r="L503" t="s">
        <v>62</v>
      </c>
      <c r="M503" t="s">
        <v>63</v>
      </c>
      <c r="N503" t="s">
        <v>7312</v>
      </c>
      <c r="O503" t="s">
        <v>242</v>
      </c>
      <c r="P503" t="s">
        <v>1324</v>
      </c>
      <c r="Q503" t="s">
        <v>35</v>
      </c>
      <c r="R503" t="s">
        <v>1251</v>
      </c>
      <c r="S503" t="s">
        <v>35</v>
      </c>
      <c r="T503" t="str">
        <f t="shared" si="21"/>
        <v xml:space="preserve">1. Knowledge of OSHA, NYS/DOL-PESH, EPA, NYSDEC, NYCDOB and related regulations. 2. Certification from the Board of Safety Professionals or American Board of Industrial Hygiene. 3. OSHA 500 or ability to achieve OSHA Construction Industry Outreach Trainer within 180 days of employment. 4. Ability to communicate course material in a clear and understandable manner 5. Demonstrated skills and knowledge of MS Office, especially PowerPoint. 6. Demonstrated skills in written and verbal communications/presentations. 7. Experience managing training personnel and consultants. 8. Demonstrated skills and experience in developing interactive and informative training classes and modules. 9.	Strong written, oral communication and presentation skills  10.	Independent worker requiring minimal day-to-day direction or oversight  11.	Knowledge of federal and NY State health &amp; safety and environmental regulations  12.	Knowledge of adult education and training techniques    **PLEASE NOTE: HEAVY CONSTRUCTION EXPERIENCE PREFERRED (CONCRETE QUALITY CONTROL EXPERIENCE NOT REQUIRED**  </v>
      </c>
      <c r="U503">
        <f t="shared" si="22"/>
        <v>0</v>
      </c>
      <c r="V503" s="3">
        <v>0</v>
      </c>
      <c r="W503" s="3">
        <f t="shared" si="23"/>
        <v>0</v>
      </c>
      <c r="X503" s="3">
        <v>0</v>
      </c>
      <c r="Y503" s="3">
        <v>0</v>
      </c>
      <c r="Z503" s="3">
        <v>0</v>
      </c>
      <c r="AA503" s="3">
        <v>0</v>
      </c>
      <c r="AB503" s="3">
        <v>0</v>
      </c>
      <c r="AD503" t="s">
        <v>58</v>
      </c>
      <c r="AE503" s="1">
        <v>42237</v>
      </c>
      <c r="AG503" s="1">
        <v>42237</v>
      </c>
      <c r="AH503" s="1">
        <v>42598</v>
      </c>
    </row>
    <row r="504" spans="1:34" x14ac:dyDescent="0.3">
      <c r="A504">
        <v>206286</v>
      </c>
      <c r="B504" t="s">
        <v>244</v>
      </c>
      <c r="C504" t="s">
        <v>40</v>
      </c>
      <c r="D504">
        <v>1</v>
      </c>
      <c r="E504" t="s">
        <v>520</v>
      </c>
      <c r="F504" t="s">
        <v>191</v>
      </c>
      <c r="G504">
        <v>13632</v>
      </c>
      <c r="H504">
        <v>4</v>
      </c>
      <c r="I504">
        <v>87203</v>
      </c>
      <c r="J504">
        <v>120754</v>
      </c>
      <c r="K504" t="s">
        <v>30</v>
      </c>
      <c r="L504" t="s">
        <v>521</v>
      </c>
      <c r="M504" t="s">
        <v>522</v>
      </c>
      <c r="N504" t="s">
        <v>7313</v>
      </c>
      <c r="O504" t="s">
        <v>7083</v>
      </c>
      <c r="P504" t="s">
        <v>1325</v>
      </c>
      <c r="Q504" t="s">
        <v>35</v>
      </c>
      <c r="R504" t="s">
        <v>1326</v>
      </c>
      <c r="S504" t="s">
        <v>35</v>
      </c>
      <c r="T504" t="str">
        <f t="shared" si="21"/>
        <v xml:space="preserve">1) BA/BS Degree or equivalent, in a technology related field or other degree preferred. 2) 8-12 years of total experience in object oriented design, development, testing and deployment of mission critical business applications, at least 7 of which are in a web/client-server environment. 3)  6+ years of enterprise/solution/application architecture experience in designing medium-to-large scale business solutions and leading/mentoring technical teams. 4) Knowledge of responsive front-end frameworks such as Zurb Foundation and Twitter Bootstrap; 8+  years  of  hands-on  development  experience  with  projects  involving  the  full  stack  of  ASP.NET MVC, ASP.NET Web Forms, BootStrap/Foundation, JQuery &amp; MVC JavaScript framework AngularJS,  BackboneJS Knowledge of web-based, mobile application development in the client-server and n-tier environments using ASP.NET, JavaScript framework, and HTML5. 5) 5+ years of relational database design, normalization, T-SQL, stored procedures, SQL Server 2008/2012, DTS/SSIS packages, data modeling tools (ERwin/ERStudio).6) 3+ years of SQL Reporting Services (or Crystal Reports) and ad-hoc reporting. 7) Familiarity with revision control systems such as Team Foundation Server (TFS), Subversion or Git. 8) Experience in Wireless/Mobile/Disconnected architecture/applications. 9) 	Must be flexible and willing to undertake a wide variety of challenging tasks.  10) Strong analytical, decision-making and problem solving skills. 11) Good communication, presentation and leadership skills.  12) Team player who can establish excellent working relationships with peers and other teams.  13) Ability to meet with clients and discuss technical projects in an easy to understand manner  </v>
      </c>
      <c r="U504">
        <f t="shared" si="22"/>
        <v>0</v>
      </c>
      <c r="V504" s="3">
        <v>0</v>
      </c>
      <c r="W504" s="3">
        <f t="shared" si="23"/>
        <v>0</v>
      </c>
      <c r="X504" s="3">
        <v>0</v>
      </c>
      <c r="Y504" s="3">
        <v>0</v>
      </c>
      <c r="Z504" s="3">
        <v>1</v>
      </c>
      <c r="AA504" s="3">
        <v>0</v>
      </c>
      <c r="AB504" s="3">
        <v>1</v>
      </c>
      <c r="AD504" t="s">
        <v>58</v>
      </c>
      <c r="AE504" s="1">
        <v>42230</v>
      </c>
      <c r="AG504" s="1">
        <v>42256</v>
      </c>
      <c r="AH504" s="1">
        <v>42598</v>
      </c>
    </row>
    <row r="505" spans="1:34" x14ac:dyDescent="0.3">
      <c r="A505">
        <v>215871</v>
      </c>
      <c r="B505" t="s">
        <v>39</v>
      </c>
      <c r="C505" t="s">
        <v>26</v>
      </c>
      <c r="D505">
        <v>10</v>
      </c>
      <c r="E505" t="s">
        <v>1327</v>
      </c>
      <c r="F505" t="s">
        <v>1121</v>
      </c>
      <c r="G505">
        <v>51110</v>
      </c>
      <c r="H505">
        <v>1</v>
      </c>
      <c r="I505">
        <v>47265</v>
      </c>
      <c r="J505">
        <v>61528</v>
      </c>
      <c r="K505" t="s">
        <v>30</v>
      </c>
      <c r="L505" t="s">
        <v>513</v>
      </c>
      <c r="M505" t="s">
        <v>947</v>
      </c>
      <c r="N505" t="s">
        <v>7314</v>
      </c>
      <c r="O505" t="s">
        <v>7259</v>
      </c>
      <c r="P505" t="s">
        <v>7315</v>
      </c>
      <c r="Q505" t="s">
        <v>35</v>
      </c>
      <c r="R505" t="s">
        <v>1328</v>
      </c>
      <c r="S505" t="s">
        <v>35</v>
      </c>
      <c r="T505" t="str">
        <f t="shared" si="21"/>
        <v xml:space="preserve">Bilingual/Spanish speaker  Experience working with families ƒ€š‚ Excellent interpersonal, written and oral communication skills  </v>
      </c>
      <c r="U505">
        <f t="shared" si="22"/>
        <v>0</v>
      </c>
      <c r="V505" s="3">
        <v>0</v>
      </c>
      <c r="W505" s="3">
        <f t="shared" si="23"/>
        <v>0</v>
      </c>
      <c r="X505" s="3">
        <v>0</v>
      </c>
      <c r="Y505" s="3">
        <v>0</v>
      </c>
      <c r="Z505" s="3">
        <v>0</v>
      </c>
      <c r="AA505" s="3">
        <v>0</v>
      </c>
      <c r="AB505" s="3">
        <v>0</v>
      </c>
      <c r="AD505" t="s">
        <v>38</v>
      </c>
      <c r="AE505" s="1">
        <v>42271</v>
      </c>
      <c r="AG505" s="1">
        <v>42271</v>
      </c>
      <c r="AH505" s="1">
        <v>42598</v>
      </c>
    </row>
    <row r="506" spans="1:34" x14ac:dyDescent="0.3">
      <c r="A506">
        <v>215871</v>
      </c>
      <c r="B506" t="s">
        <v>39</v>
      </c>
      <c r="C506" t="s">
        <v>40</v>
      </c>
      <c r="D506">
        <v>10</v>
      </c>
      <c r="E506" t="s">
        <v>1327</v>
      </c>
      <c r="F506" t="s">
        <v>1121</v>
      </c>
      <c r="G506">
        <v>51110</v>
      </c>
      <c r="H506">
        <v>1</v>
      </c>
      <c r="I506">
        <v>47265</v>
      </c>
      <c r="J506">
        <v>61528</v>
      </c>
      <c r="K506" t="s">
        <v>30</v>
      </c>
      <c r="L506" t="s">
        <v>513</v>
      </c>
      <c r="M506" t="s">
        <v>947</v>
      </c>
      <c r="N506" t="s">
        <v>7314</v>
      </c>
      <c r="O506" t="s">
        <v>7259</v>
      </c>
      <c r="P506" t="s">
        <v>7315</v>
      </c>
      <c r="Q506" t="s">
        <v>35</v>
      </c>
      <c r="R506" t="s">
        <v>1328</v>
      </c>
      <c r="S506" t="s">
        <v>35</v>
      </c>
      <c r="T506" t="str">
        <f t="shared" si="21"/>
        <v xml:space="preserve">Bilingual/Spanish speaker  Experience working with families ƒ€š‚ Excellent interpersonal, written and oral communication skills  </v>
      </c>
      <c r="U506">
        <f t="shared" si="22"/>
        <v>0</v>
      </c>
      <c r="V506" s="3">
        <v>0</v>
      </c>
      <c r="W506" s="3">
        <f t="shared" si="23"/>
        <v>0</v>
      </c>
      <c r="X506" s="3">
        <v>0</v>
      </c>
      <c r="Y506" s="3">
        <v>0</v>
      </c>
      <c r="Z506" s="3">
        <v>0</v>
      </c>
      <c r="AA506" s="3">
        <v>0</v>
      </c>
      <c r="AB506" s="3">
        <v>0</v>
      </c>
      <c r="AD506" t="s">
        <v>38</v>
      </c>
      <c r="AE506" s="1">
        <v>42271</v>
      </c>
      <c r="AG506" s="1">
        <v>42271</v>
      </c>
      <c r="AH506" s="1">
        <v>42598</v>
      </c>
    </row>
    <row r="507" spans="1:34" x14ac:dyDescent="0.3">
      <c r="A507">
        <v>222420</v>
      </c>
      <c r="B507" t="s">
        <v>59</v>
      </c>
      <c r="C507" t="s">
        <v>26</v>
      </c>
      <c r="D507">
        <v>2</v>
      </c>
      <c r="E507" t="s">
        <v>1303</v>
      </c>
      <c r="F507" t="s">
        <v>1304</v>
      </c>
      <c r="G507">
        <v>22425</v>
      </c>
      <c r="H507">
        <v>0</v>
      </c>
      <c r="I507">
        <v>46577</v>
      </c>
      <c r="J507">
        <v>53563</v>
      </c>
      <c r="K507" t="s">
        <v>30</v>
      </c>
      <c r="L507" t="s">
        <v>62</v>
      </c>
      <c r="M507" t="s">
        <v>63</v>
      </c>
      <c r="N507" t="s">
        <v>7306</v>
      </c>
      <c r="O507" t="s">
        <v>1305</v>
      </c>
      <c r="P507" t="s">
        <v>6688</v>
      </c>
      <c r="Q507" t="s">
        <v>35</v>
      </c>
      <c r="R507" t="s">
        <v>1251</v>
      </c>
      <c r="S507" t="s">
        <v>35</v>
      </c>
      <c r="T507" t="str">
        <f t="shared" si="21"/>
        <v xml:space="preserve">1.	Proficient oral and written communication skills to effectively communicate with project staff and engineers  2.	Possess a basic understanding of: Permitting Equipment and materials Codes and standards Shop/Field testing Data collection tools and methodologies for collection of data What a risk is and the difference between a risk and an issue Project control concepts for cost and schedule management Environmental and safety issues and requirements  3.	Able to review contract documents and compare to project requirements to identify basic deficiencies  4.	Able to effectively identify format and grammatical errors in documents  5.	Able to effectively identify variances from baseline in actual scope, schedule, and cost  6.	Employ effective time management practices  7.	Preference may be given to candidates with a PMP and/or an E.I.T. certification  8.	Demonstrated ability to work effectively with and motivate project teams in both leading and supporting roles  9.	Demonstrated ability to work effectively and execute tasks without a project team   10.	Computer proficiency, including MS Word, Excel, PowerPoint, Visio, Project and Access  </v>
      </c>
      <c r="U507">
        <f t="shared" si="22"/>
        <v>0</v>
      </c>
      <c r="V507" s="3">
        <v>1</v>
      </c>
      <c r="W507" s="3">
        <f t="shared" si="23"/>
        <v>0</v>
      </c>
      <c r="X507" s="3">
        <v>0</v>
      </c>
      <c r="Y507" s="3">
        <v>0</v>
      </c>
      <c r="Z507" s="3">
        <v>0</v>
      </c>
      <c r="AA507" s="3">
        <v>0</v>
      </c>
      <c r="AB507" s="3">
        <v>0</v>
      </c>
      <c r="AD507" t="s">
        <v>38</v>
      </c>
      <c r="AE507" s="1">
        <v>42321</v>
      </c>
      <c r="AG507" s="1">
        <v>42321</v>
      </c>
      <c r="AH507" s="1">
        <v>42598</v>
      </c>
    </row>
    <row r="508" spans="1:34" x14ac:dyDescent="0.3">
      <c r="A508">
        <v>215955</v>
      </c>
      <c r="B508" t="s">
        <v>39</v>
      </c>
      <c r="C508" t="s">
        <v>26</v>
      </c>
      <c r="D508">
        <v>1</v>
      </c>
      <c r="E508" t="s">
        <v>1329</v>
      </c>
      <c r="F508" t="s">
        <v>1121</v>
      </c>
      <c r="G508">
        <v>51110</v>
      </c>
      <c r="H508">
        <v>2</v>
      </c>
      <c r="I508">
        <v>53992</v>
      </c>
      <c r="J508">
        <v>70966</v>
      </c>
      <c r="K508" t="s">
        <v>30</v>
      </c>
      <c r="L508" t="s">
        <v>43</v>
      </c>
      <c r="M508" t="s">
        <v>1330</v>
      </c>
      <c r="N508" t="s">
        <v>1331</v>
      </c>
      <c r="O508" t="s">
        <v>7259</v>
      </c>
      <c r="P508" t="s">
        <v>35</v>
      </c>
      <c r="Q508" t="s">
        <v>35</v>
      </c>
      <c r="R508" t="s">
        <v>1332</v>
      </c>
      <c r="S508" t="s">
        <v>35</v>
      </c>
      <c r="T508" t="str">
        <f t="shared" si="21"/>
        <v xml:space="preserve">   </v>
      </c>
      <c r="U508">
        <f t="shared" si="22"/>
        <v>0</v>
      </c>
      <c r="V508" s="3">
        <v>0</v>
      </c>
      <c r="W508" s="3">
        <f t="shared" si="23"/>
        <v>0</v>
      </c>
      <c r="X508" s="3">
        <v>0</v>
      </c>
      <c r="Y508" s="3">
        <v>0</v>
      </c>
      <c r="Z508" s="3">
        <v>0</v>
      </c>
      <c r="AA508" s="3">
        <v>0</v>
      </c>
      <c r="AB508" s="3">
        <v>0</v>
      </c>
      <c r="AD508" t="s">
        <v>38</v>
      </c>
      <c r="AE508" s="1">
        <v>42272</v>
      </c>
      <c r="AG508" s="1">
        <v>42272</v>
      </c>
      <c r="AH508" s="1">
        <v>42598</v>
      </c>
    </row>
    <row r="509" spans="1:34" x14ac:dyDescent="0.3">
      <c r="A509">
        <v>206286</v>
      </c>
      <c r="B509" t="s">
        <v>244</v>
      </c>
      <c r="C509" t="s">
        <v>26</v>
      </c>
      <c r="D509">
        <v>1</v>
      </c>
      <c r="E509" t="s">
        <v>520</v>
      </c>
      <c r="F509" t="s">
        <v>191</v>
      </c>
      <c r="G509">
        <v>13632</v>
      </c>
      <c r="H509">
        <v>4</v>
      </c>
      <c r="I509">
        <v>87203</v>
      </c>
      <c r="J509">
        <v>120754</v>
      </c>
      <c r="K509" t="s">
        <v>30</v>
      </c>
      <c r="L509" t="s">
        <v>521</v>
      </c>
      <c r="M509" t="s">
        <v>522</v>
      </c>
      <c r="N509" t="s">
        <v>7313</v>
      </c>
      <c r="O509" t="s">
        <v>7083</v>
      </c>
      <c r="P509" t="s">
        <v>1325</v>
      </c>
      <c r="Q509" t="s">
        <v>35</v>
      </c>
      <c r="R509" t="s">
        <v>1326</v>
      </c>
      <c r="S509" t="s">
        <v>35</v>
      </c>
      <c r="T509" t="str">
        <f t="shared" si="21"/>
        <v xml:space="preserve">1) BA/BS Degree or equivalent, in a technology related field or other degree preferred. 2) 8-12 years of total experience in object oriented design, development, testing and deployment of mission critical business applications, at least 7 of which are in a web/client-server environment. 3)  6+ years of enterprise/solution/application architecture experience in designing medium-to-large scale business solutions and leading/mentoring technical teams. 4) Knowledge of responsive front-end frameworks such as Zurb Foundation and Twitter Bootstrap; 8+  years  of  hands-on  development  experience  with  projects  involving  the  full  stack  of  ASP.NET MVC, ASP.NET Web Forms, BootStrap/Foundation, JQuery &amp; MVC JavaScript framework AngularJS,  BackboneJS Knowledge of web-based, mobile application development in the client-server and n-tier environments using ASP.NET, JavaScript framework, and HTML5. 5) 5+ years of relational database design, normalization, T-SQL, stored procedures, SQL Server 2008/2012, DTS/SSIS packages, data modeling tools (ERwin/ERStudio).6) 3+ years of SQL Reporting Services (or Crystal Reports) and ad-hoc reporting. 7) Familiarity with revision control systems such as Team Foundation Server (TFS), Subversion or Git. 8) Experience in Wireless/Mobile/Disconnected architecture/applications. 9) 	Must be flexible and willing to undertake a wide variety of challenging tasks.  10) Strong analytical, decision-making and problem solving skills. 11) Good communication, presentation and leadership skills.  12) Team player who can establish excellent working relationships with peers and other teams.  13) Ability to meet with clients and discuss technical projects in an easy to understand manner  </v>
      </c>
      <c r="U509">
        <f t="shared" si="22"/>
        <v>0</v>
      </c>
      <c r="V509" s="3">
        <v>0</v>
      </c>
      <c r="W509" s="3">
        <f t="shared" si="23"/>
        <v>0</v>
      </c>
      <c r="X509" s="3">
        <v>0</v>
      </c>
      <c r="Y509" s="3">
        <v>0</v>
      </c>
      <c r="Z509" s="3">
        <v>1</v>
      </c>
      <c r="AA509" s="3">
        <v>0</v>
      </c>
      <c r="AB509" s="3">
        <v>1</v>
      </c>
      <c r="AD509" t="s">
        <v>58</v>
      </c>
      <c r="AE509" s="1">
        <v>42230</v>
      </c>
      <c r="AG509" s="1">
        <v>42256</v>
      </c>
      <c r="AH509" s="1">
        <v>42598</v>
      </c>
    </row>
    <row r="510" spans="1:34" x14ac:dyDescent="0.3">
      <c r="A510">
        <v>206314</v>
      </c>
      <c r="B510" t="s">
        <v>39</v>
      </c>
      <c r="C510" t="s">
        <v>26</v>
      </c>
      <c r="D510">
        <v>1</v>
      </c>
      <c r="E510" t="s">
        <v>1333</v>
      </c>
      <c r="F510" t="s">
        <v>675</v>
      </c>
      <c r="G510">
        <v>10069</v>
      </c>
      <c r="H510" t="s">
        <v>52</v>
      </c>
      <c r="I510">
        <v>51757</v>
      </c>
      <c r="J510">
        <v>142430</v>
      </c>
      <c r="K510" t="s">
        <v>30</v>
      </c>
      <c r="L510" t="s">
        <v>1334</v>
      </c>
      <c r="M510" t="s">
        <v>1335</v>
      </c>
      <c r="N510" t="s">
        <v>6690</v>
      </c>
      <c r="O510" t="s">
        <v>676</v>
      </c>
      <c r="P510" t="s">
        <v>35</v>
      </c>
      <c r="Q510" t="s">
        <v>7316</v>
      </c>
      <c r="R510" t="s">
        <v>1336</v>
      </c>
      <c r="S510" t="s">
        <v>35</v>
      </c>
      <c r="T510" t="str">
        <f t="shared" si="21"/>
        <v xml:space="preserve">  MQR** has been amended (R 04.13.2016)  Education and Experience Requirements:  1. A baccalaureate degree from an accredited college or university and five years of full-time satisfactory experience in a health services setting such as a laboratory, hospital, or other patient care facility, or in a public health, community health, environmental health, school health, social services program, or mental hygiene program at least 18 months of which must have been in a managerial or administrative capacity requiring independent decision-making concerning program management, planning, evaluation for quality improvement and assurance, allocation of resources, and the scheduling and assignment of work; or  2. Education and/or experience equivalent to ''1'' above. Education may be substituted for experience on the basis that each 30 graduate semester credits from an accredited college or university in hospital administration, public health, community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or administrative experience as described in ''1'' above.  Example:  Health Services Manager is a management class of positions with several assignment levels. Health Services Managers, under direction, with wide latitude for the exercise of independent judgment and initiative, plan, develop, and administer public health or mental hygiene programs of considerable size and/or complexity. The duties of a Health Services Manager may include administrative supervision of clinical, as well as other professional, clerical, fiscal, analytical, and support staff; and responsibility for contract administration, allocation of funds, monitoring, evaluation, and contract compliance in one or more service areas. All Health Services Managers perform related work.  In the Department of Health and Mental Hygiene, under direction, with wide latitude for the exercise of independent judgment and initiative, Health Services Managers may administer the non-medical aspects of Health District(s); plan, develop, and administer public health programs such as lead poisoning control, disease intervention, personal health services, child and adolescent health, laboratory services, and environmental health; and perform related work.  ------------------------------------------------------------------------------------------------------------------------------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510">
        <f t="shared" si="22"/>
        <v>0</v>
      </c>
      <c r="V510" s="3">
        <v>0</v>
      </c>
      <c r="W510" s="3">
        <f t="shared" si="23"/>
        <v>0</v>
      </c>
      <c r="X510" s="3">
        <v>0</v>
      </c>
      <c r="Y510" s="3">
        <v>0</v>
      </c>
      <c r="Z510" s="3">
        <v>0</v>
      </c>
      <c r="AA510" s="3">
        <v>0</v>
      </c>
      <c r="AB510" s="3">
        <v>0</v>
      </c>
      <c r="AD510" t="s">
        <v>38</v>
      </c>
      <c r="AE510" s="1">
        <v>42230</v>
      </c>
      <c r="AG510" s="1">
        <v>42230</v>
      </c>
      <c r="AH510" s="1">
        <v>42598</v>
      </c>
    </row>
    <row r="511" spans="1:34" x14ac:dyDescent="0.3">
      <c r="A511">
        <v>206314</v>
      </c>
      <c r="B511" t="s">
        <v>39</v>
      </c>
      <c r="C511" t="s">
        <v>40</v>
      </c>
      <c r="D511">
        <v>1</v>
      </c>
      <c r="E511" t="s">
        <v>1333</v>
      </c>
      <c r="F511" t="s">
        <v>675</v>
      </c>
      <c r="G511">
        <v>10069</v>
      </c>
      <c r="H511" t="s">
        <v>52</v>
      </c>
      <c r="I511">
        <v>51757</v>
      </c>
      <c r="J511">
        <v>142430</v>
      </c>
      <c r="K511" t="s">
        <v>30</v>
      </c>
      <c r="L511" t="s">
        <v>1334</v>
      </c>
      <c r="M511" t="s">
        <v>1335</v>
      </c>
      <c r="N511" t="s">
        <v>6690</v>
      </c>
      <c r="O511" t="s">
        <v>676</v>
      </c>
      <c r="P511" t="s">
        <v>35</v>
      </c>
      <c r="Q511" t="s">
        <v>7316</v>
      </c>
      <c r="R511" t="s">
        <v>1336</v>
      </c>
      <c r="S511" t="s">
        <v>35</v>
      </c>
      <c r="T511" t="str">
        <f t="shared" si="21"/>
        <v xml:space="preserve">  MQR** has been amended (R 04.13.2016)  Education and Experience Requirements:  1. A baccalaureate degree from an accredited college or university and five years of full-time satisfactory experience in a health services setting such as a laboratory, hospital, or other patient care facility, or in a public health, community health, environmental health, school health, social services program, or mental hygiene program at least 18 months of which must have been in a managerial or administrative capacity requiring independent decision-making concerning program management, planning, evaluation for quality improvement and assurance, allocation of resources, and the scheduling and assignment of work; or  2. Education and/or experience equivalent to ''1'' above. Education may be substituted for experience on the basis that each 30 graduate semester credits from an accredited college or university in hospital administration, public health, community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or administrative experience as described in ''1'' above.  Example:  Health Services Manager is a management class of positions with several assignment levels. Health Services Managers, under direction, with wide latitude for the exercise of independent judgment and initiative, plan, develop, and administer public health or mental hygiene programs of considerable size and/or complexity. The duties of a Health Services Manager may include administrative supervision of clinical, as well as other professional, clerical, fiscal, analytical, and support staff; and responsibility for contract administration, allocation of funds, monitoring, evaluation, and contract compliance in one or more service areas. All Health Services Managers perform related work.  In the Department of Health and Mental Hygiene, under direction, with wide latitude for the exercise of independent judgment and initiative, Health Services Managers may administer the non-medical aspects of Health District(s); plan, develop, and administer public health programs such as lead poisoning control, disease intervention, personal health services, child and adolescent health, laboratory services, and environmental health; and perform related work.  ------------------------------------------------------------------------------------------------------------------------------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511">
        <f t="shared" si="22"/>
        <v>0</v>
      </c>
      <c r="V511" s="3">
        <v>0</v>
      </c>
      <c r="W511" s="3">
        <f t="shared" si="23"/>
        <v>0</v>
      </c>
      <c r="X511" s="3">
        <v>0</v>
      </c>
      <c r="Y511" s="3">
        <v>0</v>
      </c>
      <c r="Z511" s="3">
        <v>0</v>
      </c>
      <c r="AA511" s="3">
        <v>0</v>
      </c>
      <c r="AB511" s="3">
        <v>0</v>
      </c>
      <c r="AD511" t="s">
        <v>38</v>
      </c>
      <c r="AE511" s="1">
        <v>42230</v>
      </c>
      <c r="AG511" s="1">
        <v>42230</v>
      </c>
      <c r="AH511" s="1">
        <v>42598</v>
      </c>
    </row>
    <row r="512" spans="1:34" x14ac:dyDescent="0.3">
      <c r="A512">
        <v>231077</v>
      </c>
      <c r="B512" t="s">
        <v>59</v>
      </c>
      <c r="C512" t="s">
        <v>40</v>
      </c>
      <c r="D512">
        <v>1</v>
      </c>
      <c r="E512" t="s">
        <v>275</v>
      </c>
      <c r="F512" t="s">
        <v>119</v>
      </c>
      <c r="G512">
        <v>22427</v>
      </c>
      <c r="H512">
        <v>1</v>
      </c>
      <c r="I512">
        <v>61237</v>
      </c>
      <c r="J512">
        <v>88686</v>
      </c>
      <c r="K512" t="s">
        <v>30</v>
      </c>
      <c r="L512" t="s">
        <v>164</v>
      </c>
      <c r="M512" t="s">
        <v>1250</v>
      </c>
      <c r="N512" t="s">
        <v>7294</v>
      </c>
      <c r="O512" t="s">
        <v>7122</v>
      </c>
      <c r="P512" t="s">
        <v>7295</v>
      </c>
      <c r="Q512" t="s">
        <v>35</v>
      </c>
      <c r="R512" t="s">
        <v>1251</v>
      </c>
      <c r="S512" t="s">
        <v>35</v>
      </c>
      <c r="T512" t="str">
        <f t="shared" si="21"/>
        <v xml:space="preserve">‚ Valid New York State Professional Engineer‚„s License is preferred but is not required. Valid New York State driver‚„s license.  Excellent design and organizational skills. Ability to work independent and meet deadlines. Strong written &amp; verbal communication skills.  </v>
      </c>
      <c r="U512">
        <f t="shared" si="22"/>
        <v>0</v>
      </c>
      <c r="V512" s="3">
        <v>0</v>
      </c>
      <c r="W512" s="3">
        <f t="shared" si="23"/>
        <v>0</v>
      </c>
      <c r="X512" s="3">
        <v>0</v>
      </c>
      <c r="Y512" s="3">
        <v>0</v>
      </c>
      <c r="Z512" s="3">
        <v>0</v>
      </c>
      <c r="AA512" s="3">
        <v>0</v>
      </c>
      <c r="AB512" s="3">
        <v>0</v>
      </c>
      <c r="AD512" t="s">
        <v>58</v>
      </c>
      <c r="AE512" s="1">
        <v>42454</v>
      </c>
      <c r="AG512" s="1">
        <v>42578</v>
      </c>
      <c r="AH512" s="1">
        <v>42598</v>
      </c>
    </row>
    <row r="513" spans="1:34" x14ac:dyDescent="0.3">
      <c r="A513">
        <v>206327</v>
      </c>
      <c r="B513" t="s">
        <v>39</v>
      </c>
      <c r="C513" t="s">
        <v>40</v>
      </c>
      <c r="D513">
        <v>1</v>
      </c>
      <c r="E513" t="s">
        <v>1109</v>
      </c>
      <c r="F513" t="s">
        <v>551</v>
      </c>
      <c r="G513">
        <v>10124</v>
      </c>
      <c r="H513">
        <v>2</v>
      </c>
      <c r="I513">
        <v>46782</v>
      </c>
      <c r="J513">
        <v>68003</v>
      </c>
      <c r="K513" t="s">
        <v>30</v>
      </c>
      <c r="L513" t="s">
        <v>78</v>
      </c>
      <c r="M513" t="s">
        <v>424</v>
      </c>
      <c r="N513" t="s">
        <v>6681</v>
      </c>
      <c r="O513" t="s">
        <v>7055</v>
      </c>
      <c r="P513" t="s">
        <v>35</v>
      </c>
      <c r="Q513" t="s">
        <v>35</v>
      </c>
      <c r="R513" t="s">
        <v>1110</v>
      </c>
      <c r="S513" t="s">
        <v>35</v>
      </c>
      <c r="T513" t="str">
        <f t="shared" si="21"/>
        <v xml:space="preserve">   </v>
      </c>
      <c r="U513">
        <f t="shared" si="22"/>
        <v>0</v>
      </c>
      <c r="V513" s="3">
        <v>0</v>
      </c>
      <c r="W513" s="3">
        <f t="shared" si="23"/>
        <v>0</v>
      </c>
      <c r="X513" s="3">
        <v>0</v>
      </c>
      <c r="Y513" s="3">
        <v>0</v>
      </c>
      <c r="Z513" s="3">
        <v>0</v>
      </c>
      <c r="AA513" s="3">
        <v>0</v>
      </c>
      <c r="AB513" s="3">
        <v>0</v>
      </c>
      <c r="AD513" t="s">
        <v>38</v>
      </c>
      <c r="AE513" s="1">
        <v>42228</v>
      </c>
      <c r="AG513" s="1">
        <v>42228</v>
      </c>
      <c r="AH513" s="1">
        <v>42598</v>
      </c>
    </row>
    <row r="514" spans="1:34" x14ac:dyDescent="0.3">
      <c r="A514">
        <v>215955</v>
      </c>
      <c r="B514" t="s">
        <v>39</v>
      </c>
      <c r="C514" t="s">
        <v>40</v>
      </c>
      <c r="D514">
        <v>1</v>
      </c>
      <c r="E514" t="s">
        <v>1329</v>
      </c>
      <c r="F514" t="s">
        <v>1121</v>
      </c>
      <c r="G514">
        <v>51110</v>
      </c>
      <c r="H514">
        <v>2</v>
      </c>
      <c r="I514">
        <v>53992</v>
      </c>
      <c r="J514">
        <v>70966</v>
      </c>
      <c r="K514" t="s">
        <v>30</v>
      </c>
      <c r="L514" t="s">
        <v>43</v>
      </c>
      <c r="M514" t="s">
        <v>1330</v>
      </c>
      <c r="N514" t="s">
        <v>1331</v>
      </c>
      <c r="O514" t="s">
        <v>7259</v>
      </c>
      <c r="P514" t="s">
        <v>35</v>
      </c>
      <c r="Q514" t="s">
        <v>35</v>
      </c>
      <c r="R514" t="s">
        <v>1332</v>
      </c>
      <c r="S514" t="s">
        <v>35</v>
      </c>
      <c r="T514" t="str">
        <f t="shared" si="21"/>
        <v xml:space="preserve">   </v>
      </c>
      <c r="U514">
        <f t="shared" si="22"/>
        <v>0</v>
      </c>
      <c r="V514" s="3">
        <v>0</v>
      </c>
      <c r="W514" s="3">
        <f t="shared" si="23"/>
        <v>0</v>
      </c>
      <c r="X514" s="3">
        <v>0</v>
      </c>
      <c r="Y514" s="3">
        <v>0</v>
      </c>
      <c r="Z514" s="3">
        <v>0</v>
      </c>
      <c r="AA514" s="3">
        <v>0</v>
      </c>
      <c r="AB514" s="3">
        <v>0</v>
      </c>
      <c r="AD514" t="s">
        <v>38</v>
      </c>
      <c r="AE514" s="1">
        <v>42272</v>
      </c>
      <c r="AG514" s="1">
        <v>42272</v>
      </c>
      <c r="AH514" s="1">
        <v>42598</v>
      </c>
    </row>
    <row r="515" spans="1:34" x14ac:dyDescent="0.3">
      <c r="A515">
        <v>216064</v>
      </c>
      <c r="B515" t="s">
        <v>244</v>
      </c>
      <c r="C515" t="s">
        <v>26</v>
      </c>
      <c r="D515">
        <v>20</v>
      </c>
      <c r="E515" t="s">
        <v>1337</v>
      </c>
      <c r="F515" t="s">
        <v>360</v>
      </c>
      <c r="G515">
        <v>20215</v>
      </c>
      <c r="H515">
        <v>1</v>
      </c>
      <c r="I515">
        <v>61237</v>
      </c>
      <c r="J515">
        <v>88686</v>
      </c>
      <c r="K515" t="s">
        <v>30</v>
      </c>
      <c r="L515" t="s">
        <v>521</v>
      </c>
      <c r="M515" t="s">
        <v>1277</v>
      </c>
      <c r="N515" t="s">
        <v>1338</v>
      </c>
      <c r="O515" t="s">
        <v>7109</v>
      </c>
      <c r="P515" t="s">
        <v>1279</v>
      </c>
      <c r="Q515" t="s">
        <v>1339</v>
      </c>
      <c r="R515" t="s">
        <v>1340</v>
      </c>
      <c r="S515" t="s">
        <v>994</v>
      </c>
      <c r="T515" t="str">
        <f t="shared" ref="T515:T578" si="24">P515&amp;" "&amp;Q515</f>
        <v>Ability to communicate effectively in verbal and written form. TO BE APPOINTED TO ANY CIVIL ENGINEERING POSITION IN BRIDGES, CANDIDATES MUST POSSESS ONE YEAR OF CIVIL ENGINEERING EXPERIENCE IN BRIDGE DESIGN, BRIDGE CONSTRUCTION, BRIDGE MAINTENANCE OR BRIDGE INSPECTION.  *** SALARIES WILL BE BASED ON THE CANDIDATE'S EARNINGS HISTORY UP TO THE MAXIMUM OF $88,686.***</v>
      </c>
      <c r="U515">
        <f t="shared" ref="U515:U578" si="25">D515*W515</f>
        <v>0</v>
      </c>
      <c r="V515" s="3">
        <v>0</v>
      </c>
      <c r="W515" s="3">
        <f t="shared" ref="W515:W578" si="26">IF(OR(ISNUMBER(SEARCH("data analytics",$T515)), ISNUMBER(SEARCH("data analysis",$T515)), ISNUMBER(SEARCH("analyze data", $T515)),ISNUMBER(SEARCH("business intelligence", $T515)),ISNUMBER(SEARCH("business analysis",$T515))),1,0)</f>
        <v>0</v>
      </c>
      <c r="X515" s="3">
        <v>0</v>
      </c>
      <c r="Y515" s="3">
        <v>0</v>
      </c>
      <c r="Z515" s="3">
        <v>0</v>
      </c>
      <c r="AA515" s="3">
        <v>0</v>
      </c>
      <c r="AB515" s="3">
        <v>0</v>
      </c>
      <c r="AD515" t="s">
        <v>899</v>
      </c>
      <c r="AE515" s="1">
        <v>42278</v>
      </c>
      <c r="AG515" s="1">
        <v>42278</v>
      </c>
      <c r="AH515" s="1">
        <v>42598</v>
      </c>
    </row>
    <row r="516" spans="1:34" x14ac:dyDescent="0.3">
      <c r="A516">
        <v>216064</v>
      </c>
      <c r="B516" t="s">
        <v>244</v>
      </c>
      <c r="C516" t="s">
        <v>40</v>
      </c>
      <c r="D516">
        <v>20</v>
      </c>
      <c r="E516" t="s">
        <v>1337</v>
      </c>
      <c r="F516" t="s">
        <v>360</v>
      </c>
      <c r="G516">
        <v>20215</v>
      </c>
      <c r="H516">
        <v>1</v>
      </c>
      <c r="I516">
        <v>61237</v>
      </c>
      <c r="J516">
        <v>88686</v>
      </c>
      <c r="K516" t="s">
        <v>30</v>
      </c>
      <c r="L516" t="s">
        <v>521</v>
      </c>
      <c r="M516" t="s">
        <v>1277</v>
      </c>
      <c r="N516" t="s">
        <v>1338</v>
      </c>
      <c r="O516" t="s">
        <v>7109</v>
      </c>
      <c r="P516" t="s">
        <v>1279</v>
      </c>
      <c r="Q516" t="s">
        <v>1339</v>
      </c>
      <c r="R516" t="s">
        <v>1340</v>
      </c>
      <c r="S516" t="s">
        <v>994</v>
      </c>
      <c r="T516" t="str">
        <f t="shared" si="24"/>
        <v>Ability to communicate effectively in verbal and written form. TO BE APPOINTED TO ANY CIVIL ENGINEERING POSITION IN BRIDGES, CANDIDATES MUST POSSESS ONE YEAR OF CIVIL ENGINEERING EXPERIENCE IN BRIDGE DESIGN, BRIDGE CONSTRUCTION, BRIDGE MAINTENANCE OR BRIDGE INSPECTION.  *** SALARIES WILL BE BASED ON THE CANDIDATE'S EARNINGS HISTORY UP TO THE MAXIMUM OF $88,686.***</v>
      </c>
      <c r="U516">
        <f t="shared" si="25"/>
        <v>0</v>
      </c>
      <c r="V516" s="3">
        <v>0</v>
      </c>
      <c r="W516" s="3">
        <f t="shared" si="26"/>
        <v>0</v>
      </c>
      <c r="X516" s="3">
        <v>0</v>
      </c>
      <c r="Y516" s="3">
        <v>0</v>
      </c>
      <c r="Z516" s="3">
        <v>0</v>
      </c>
      <c r="AA516" s="3">
        <v>0</v>
      </c>
      <c r="AB516" s="3">
        <v>0</v>
      </c>
      <c r="AD516" t="s">
        <v>899</v>
      </c>
      <c r="AE516" s="1">
        <v>42278</v>
      </c>
      <c r="AG516" s="1">
        <v>42278</v>
      </c>
      <c r="AH516" s="1">
        <v>42598</v>
      </c>
    </row>
    <row r="517" spans="1:34" x14ac:dyDescent="0.3">
      <c r="A517">
        <v>216454</v>
      </c>
      <c r="B517" t="s">
        <v>39</v>
      </c>
      <c r="C517" t="s">
        <v>40</v>
      </c>
      <c r="D517">
        <v>2</v>
      </c>
      <c r="E517" t="s">
        <v>1090</v>
      </c>
      <c r="F517" t="s">
        <v>269</v>
      </c>
      <c r="G517">
        <v>10209</v>
      </c>
      <c r="H517">
        <v>1</v>
      </c>
      <c r="I517">
        <v>10</v>
      </c>
      <c r="J517">
        <v>14</v>
      </c>
      <c r="K517" t="s">
        <v>141</v>
      </c>
      <c r="L517" t="s">
        <v>78</v>
      </c>
      <c r="M517" t="s">
        <v>466</v>
      </c>
      <c r="N517" t="s">
        <v>1091</v>
      </c>
      <c r="O517" t="s">
        <v>272</v>
      </c>
      <c r="P517" t="s">
        <v>1092</v>
      </c>
      <c r="Q517" t="s">
        <v>35</v>
      </c>
      <c r="R517" t="s">
        <v>1093</v>
      </c>
      <c r="S517" t="s">
        <v>35</v>
      </c>
      <c r="T517" t="str">
        <f t="shared" si="24"/>
        <v xml:space="preserve">Excellent verbal and written communication skills. Interest in infectious disease epidemiology.  </v>
      </c>
      <c r="U517">
        <f t="shared" si="25"/>
        <v>0</v>
      </c>
      <c r="V517" s="3">
        <v>0</v>
      </c>
      <c r="W517" s="3">
        <f t="shared" si="26"/>
        <v>0</v>
      </c>
      <c r="X517" s="3">
        <v>0</v>
      </c>
      <c r="Y517" s="3">
        <v>0</v>
      </c>
      <c r="Z517" s="3">
        <v>0</v>
      </c>
      <c r="AA517" s="3">
        <v>0</v>
      </c>
      <c r="AB517" s="3">
        <v>0</v>
      </c>
      <c r="AD517" t="s">
        <v>38</v>
      </c>
      <c r="AE517" s="1">
        <v>42276</v>
      </c>
      <c r="AG517" s="1">
        <v>42276</v>
      </c>
      <c r="AH517" s="1">
        <v>42598</v>
      </c>
    </row>
    <row r="518" spans="1:34" x14ac:dyDescent="0.3">
      <c r="A518">
        <v>220016</v>
      </c>
      <c r="B518" t="s">
        <v>888</v>
      </c>
      <c r="C518" t="s">
        <v>26</v>
      </c>
      <c r="D518">
        <v>1</v>
      </c>
      <c r="E518" t="s">
        <v>1341</v>
      </c>
      <c r="F518" t="s">
        <v>1342</v>
      </c>
      <c r="G518">
        <v>31675</v>
      </c>
      <c r="H518">
        <v>1</v>
      </c>
      <c r="I518">
        <v>55139</v>
      </c>
      <c r="J518">
        <v>78637</v>
      </c>
      <c r="K518" t="s">
        <v>30</v>
      </c>
      <c r="L518" t="s">
        <v>1343</v>
      </c>
      <c r="M518" t="s">
        <v>1344</v>
      </c>
      <c r="N518" t="s">
        <v>1345</v>
      </c>
      <c r="O518" t="s">
        <v>1346</v>
      </c>
      <c r="P518" t="s">
        <v>7317</v>
      </c>
      <c r="Q518" t="s">
        <v>35</v>
      </c>
      <c r="R518" t="s">
        <v>894</v>
      </c>
      <c r="S518" t="s">
        <v>35</v>
      </c>
      <c r="T518" t="str">
        <f t="shared" si="24"/>
        <v xml:space="preserve">Must have a valid driver‚„s license.  Candidate may be assigned to any of the five boroughs, and may be scheduled to work evenings and weekends.  Ability to speak and read in more than one language.  </v>
      </c>
      <c r="U518">
        <f t="shared" si="25"/>
        <v>0</v>
      </c>
      <c r="V518" s="3">
        <v>0</v>
      </c>
      <c r="W518" s="3">
        <f t="shared" si="26"/>
        <v>0</v>
      </c>
      <c r="X518" s="3">
        <v>0</v>
      </c>
      <c r="Y518" s="3">
        <v>0</v>
      </c>
      <c r="Z518" s="3">
        <v>0</v>
      </c>
      <c r="AA518" s="3">
        <v>0</v>
      </c>
      <c r="AB518" s="3">
        <v>0</v>
      </c>
      <c r="AD518" t="s">
        <v>58</v>
      </c>
      <c r="AE518" s="1">
        <v>42300</v>
      </c>
      <c r="AG518" s="1">
        <v>42300</v>
      </c>
      <c r="AH518" s="1">
        <v>42598</v>
      </c>
    </row>
    <row r="519" spans="1:34" x14ac:dyDescent="0.3">
      <c r="A519">
        <v>220128</v>
      </c>
      <c r="B519" t="s">
        <v>324</v>
      </c>
      <c r="C519" t="s">
        <v>40</v>
      </c>
      <c r="D519">
        <v>1</v>
      </c>
      <c r="E519" t="s">
        <v>1347</v>
      </c>
      <c r="F519" t="s">
        <v>51</v>
      </c>
      <c r="G519">
        <v>10050</v>
      </c>
      <c r="H519" t="s">
        <v>52</v>
      </c>
      <c r="I519">
        <v>70000</v>
      </c>
      <c r="J519">
        <v>92000</v>
      </c>
      <c r="K519" t="s">
        <v>30</v>
      </c>
      <c r="L519" t="s">
        <v>1348</v>
      </c>
      <c r="M519" t="s">
        <v>1349</v>
      </c>
      <c r="N519" t="s">
        <v>7318</v>
      </c>
      <c r="O519" t="s">
        <v>54</v>
      </c>
      <c r="P519" t="s">
        <v>7319</v>
      </c>
      <c r="Q519" t="s">
        <v>35</v>
      </c>
      <c r="R519" t="s">
        <v>866</v>
      </c>
      <c r="S519" t="s">
        <v>35</v>
      </c>
      <c r="T519" t="str">
        <f t="shared" si="24"/>
        <v xml:space="preserve">‚	Excellent communication, writing, and documentation skills.	Experience in writing Request for Proposals (RFPs).	Excellent consensus building skills.	Strong analytical and problem solving skills.	PMP or equivalent certification.	Successful experience on multiple complex projects.	Ability to work as part of a team and/or independently.  </v>
      </c>
      <c r="U519">
        <f t="shared" si="25"/>
        <v>0</v>
      </c>
      <c r="V519" s="3">
        <v>0</v>
      </c>
      <c r="W519" s="3">
        <f t="shared" si="26"/>
        <v>0</v>
      </c>
      <c r="X519" s="3">
        <v>0</v>
      </c>
      <c r="Y519" s="3">
        <v>0</v>
      </c>
      <c r="Z519" s="3">
        <v>0</v>
      </c>
      <c r="AA519" s="3">
        <v>0</v>
      </c>
      <c r="AB519" s="3">
        <v>0</v>
      </c>
      <c r="AD519" t="s">
        <v>58</v>
      </c>
      <c r="AE519" s="1">
        <v>42299</v>
      </c>
      <c r="AG519" s="1">
        <v>42299</v>
      </c>
      <c r="AH519" s="1">
        <v>42598</v>
      </c>
    </row>
    <row r="520" spans="1:34" x14ac:dyDescent="0.3">
      <c r="A520">
        <v>220128</v>
      </c>
      <c r="B520" t="s">
        <v>324</v>
      </c>
      <c r="C520" t="s">
        <v>26</v>
      </c>
      <c r="D520">
        <v>1</v>
      </c>
      <c r="E520" t="s">
        <v>1347</v>
      </c>
      <c r="F520" t="s">
        <v>51</v>
      </c>
      <c r="G520">
        <v>10050</v>
      </c>
      <c r="H520" t="s">
        <v>52</v>
      </c>
      <c r="I520">
        <v>70000</v>
      </c>
      <c r="J520">
        <v>92000</v>
      </c>
      <c r="K520" t="s">
        <v>30</v>
      </c>
      <c r="L520" t="s">
        <v>1348</v>
      </c>
      <c r="M520" t="s">
        <v>1349</v>
      </c>
      <c r="N520" t="s">
        <v>7318</v>
      </c>
      <c r="O520" t="s">
        <v>54</v>
      </c>
      <c r="P520" t="s">
        <v>7319</v>
      </c>
      <c r="Q520" t="s">
        <v>35</v>
      </c>
      <c r="R520" t="s">
        <v>866</v>
      </c>
      <c r="S520" t="s">
        <v>35</v>
      </c>
      <c r="T520" t="str">
        <f t="shared" si="24"/>
        <v xml:space="preserve">‚	Excellent communication, writing, and documentation skills.	Experience in writing Request for Proposals (RFPs).	Excellent consensus building skills.	Strong analytical and problem solving skills.	PMP or equivalent certification.	Successful experience on multiple complex projects.	Ability to work as part of a team and/or independently.  </v>
      </c>
      <c r="U520">
        <f t="shared" si="25"/>
        <v>0</v>
      </c>
      <c r="V520" s="3">
        <v>0</v>
      </c>
      <c r="W520" s="3">
        <f t="shared" si="26"/>
        <v>0</v>
      </c>
      <c r="X520" s="3">
        <v>0</v>
      </c>
      <c r="Y520" s="3">
        <v>0</v>
      </c>
      <c r="Z520" s="3">
        <v>0</v>
      </c>
      <c r="AA520" s="3">
        <v>0</v>
      </c>
      <c r="AB520" s="3">
        <v>0</v>
      </c>
      <c r="AD520" t="s">
        <v>58</v>
      </c>
      <c r="AE520" s="1">
        <v>42299</v>
      </c>
      <c r="AG520" s="1">
        <v>42299</v>
      </c>
      <c r="AH520" s="1">
        <v>42598</v>
      </c>
    </row>
    <row r="521" spans="1:34" x14ac:dyDescent="0.3">
      <c r="A521">
        <v>220215</v>
      </c>
      <c r="B521" t="s">
        <v>184</v>
      </c>
      <c r="C521" t="s">
        <v>26</v>
      </c>
      <c r="D521">
        <v>1</v>
      </c>
      <c r="E521" t="s">
        <v>1350</v>
      </c>
      <c r="F521" t="s">
        <v>636</v>
      </c>
      <c r="G521">
        <v>10056</v>
      </c>
      <c r="H521" t="s">
        <v>52</v>
      </c>
      <c r="I521">
        <v>53051</v>
      </c>
      <c r="J521">
        <v>145991</v>
      </c>
      <c r="K521" t="s">
        <v>30</v>
      </c>
      <c r="L521" t="s">
        <v>186</v>
      </c>
      <c r="M521" t="s">
        <v>1351</v>
      </c>
      <c r="N521" t="s">
        <v>7320</v>
      </c>
      <c r="O521" t="s">
        <v>639</v>
      </c>
      <c r="P521" t="s">
        <v>1352</v>
      </c>
      <c r="Q521" t="s">
        <v>7268</v>
      </c>
      <c r="R521" t="s">
        <v>1353</v>
      </c>
      <c r="S521" t="s">
        <v>35</v>
      </c>
      <c r="T521" t="str">
        <f t="shared" si="24"/>
        <v>The preferred candidate should possess the following: substantial understanding of child welfare and juvenile justice systems; excellent oral and written communication skills; experience in the planning, development, and facilitation of various training and technical assistance activities; extensive  direct service experience working with vulnerable youth populations, including those in juvenile justice and/or foster care systems; significant knowledge and experience in the implementation of strengths-based youth development programming; familiarity with Microsoft Office suite of programs.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521">
        <f t="shared" si="25"/>
        <v>0</v>
      </c>
      <c r="V521" s="3">
        <v>0</v>
      </c>
      <c r="W521" s="3">
        <f t="shared" si="26"/>
        <v>0</v>
      </c>
      <c r="X521" s="3">
        <v>0</v>
      </c>
      <c r="Y521" s="3">
        <v>0</v>
      </c>
      <c r="Z521" s="3">
        <v>0</v>
      </c>
      <c r="AA521" s="3">
        <v>0</v>
      </c>
      <c r="AB521" s="3">
        <v>0</v>
      </c>
      <c r="AD521" t="s">
        <v>58</v>
      </c>
      <c r="AE521" s="1">
        <v>42303</v>
      </c>
      <c r="AG521" s="1">
        <v>42471</v>
      </c>
      <c r="AH521" s="1">
        <v>42598</v>
      </c>
    </row>
    <row r="522" spans="1:34" x14ac:dyDescent="0.3">
      <c r="A522">
        <v>220215</v>
      </c>
      <c r="B522" t="s">
        <v>184</v>
      </c>
      <c r="C522" t="s">
        <v>40</v>
      </c>
      <c r="D522">
        <v>1</v>
      </c>
      <c r="E522" t="s">
        <v>1350</v>
      </c>
      <c r="F522" t="s">
        <v>636</v>
      </c>
      <c r="G522">
        <v>10056</v>
      </c>
      <c r="H522" t="s">
        <v>52</v>
      </c>
      <c r="I522">
        <v>53051</v>
      </c>
      <c r="J522">
        <v>145991</v>
      </c>
      <c r="K522" t="s">
        <v>30</v>
      </c>
      <c r="L522" t="s">
        <v>186</v>
      </c>
      <c r="M522" t="s">
        <v>1351</v>
      </c>
      <c r="N522" t="s">
        <v>7320</v>
      </c>
      <c r="O522" t="s">
        <v>639</v>
      </c>
      <c r="P522" t="s">
        <v>1352</v>
      </c>
      <c r="Q522" t="s">
        <v>7268</v>
      </c>
      <c r="R522" t="s">
        <v>1353</v>
      </c>
      <c r="S522" t="s">
        <v>35</v>
      </c>
      <c r="T522" t="str">
        <f t="shared" si="24"/>
        <v>The preferred candidate should possess the following: substantial understanding of child welfare and juvenile justice systems; excellent oral and written communication skills; experience in the planning, development, and facilitation of various training and technical assistance activities; extensive  direct service experience working with vulnerable youth populations, including those in juvenile justice and/or foster care systems; significant knowledge and experience in the implementation of strengths-based youth development programming; familiarity with Microsoft Office suite of programs.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522">
        <f t="shared" si="25"/>
        <v>0</v>
      </c>
      <c r="V522" s="3">
        <v>0</v>
      </c>
      <c r="W522" s="3">
        <f t="shared" si="26"/>
        <v>0</v>
      </c>
      <c r="X522" s="3">
        <v>0</v>
      </c>
      <c r="Y522" s="3">
        <v>0</v>
      </c>
      <c r="Z522" s="3">
        <v>0</v>
      </c>
      <c r="AA522" s="3">
        <v>0</v>
      </c>
      <c r="AB522" s="3">
        <v>0</v>
      </c>
      <c r="AD522" t="s">
        <v>58</v>
      </c>
      <c r="AE522" s="1">
        <v>42303</v>
      </c>
      <c r="AG522" s="1">
        <v>42471</v>
      </c>
      <c r="AH522" s="1">
        <v>42598</v>
      </c>
    </row>
    <row r="523" spans="1:34" x14ac:dyDescent="0.3">
      <c r="A523">
        <v>220224</v>
      </c>
      <c r="B523" t="s">
        <v>324</v>
      </c>
      <c r="C523" t="s">
        <v>26</v>
      </c>
      <c r="D523">
        <v>1</v>
      </c>
      <c r="E523" t="s">
        <v>1354</v>
      </c>
      <c r="F523" t="s">
        <v>1355</v>
      </c>
      <c r="G523">
        <v>10080</v>
      </c>
      <c r="H523" t="s">
        <v>240</v>
      </c>
      <c r="I523">
        <v>100000</v>
      </c>
      <c r="J523">
        <v>125000</v>
      </c>
      <c r="K523" t="s">
        <v>30</v>
      </c>
      <c r="L523" t="s">
        <v>327</v>
      </c>
      <c r="M523" t="s">
        <v>328</v>
      </c>
      <c r="N523" t="s">
        <v>7321</v>
      </c>
      <c r="O523" t="s">
        <v>1356</v>
      </c>
      <c r="P523" t="s">
        <v>7322</v>
      </c>
      <c r="Q523" t="s">
        <v>35</v>
      </c>
      <c r="R523" t="s">
        <v>866</v>
      </c>
      <c r="S523" t="s">
        <v>35</v>
      </c>
      <c r="T523" t="str">
        <f t="shared" si="24"/>
        <v xml:space="preserve">‚Master‚„s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or a closely related fieldTwo years of budget administration or fiscal research; in management or methods analysis, operations research, organizational or public administration, labor market research, economic planning,  or in a related area.  	Minimum of 7-10 years experience in a relevant field, preferably local government or other large and complex organizations.  	Minimum of 2-3 years of high-level management experience.  	Ability to analyze staff and unit performance.	Experience working with diverse populations. 	Effective, clear and persuasive oral and written communications.	Background and understanding of technology within the workplace, especially databases and web-based applications.  </v>
      </c>
      <c r="U523">
        <f t="shared" si="25"/>
        <v>0</v>
      </c>
      <c r="V523" s="3">
        <v>0</v>
      </c>
      <c r="W523" s="3">
        <f t="shared" si="26"/>
        <v>0</v>
      </c>
      <c r="X523" s="3">
        <v>0</v>
      </c>
      <c r="Y523" s="3">
        <v>0</v>
      </c>
      <c r="Z523" s="3">
        <v>0</v>
      </c>
      <c r="AA523" s="3">
        <v>0</v>
      </c>
      <c r="AB523" s="3">
        <v>0</v>
      </c>
      <c r="AD523" t="s">
        <v>38</v>
      </c>
      <c r="AE523" s="1">
        <v>42300</v>
      </c>
      <c r="AG523" s="1">
        <v>42318</v>
      </c>
      <c r="AH523" s="1">
        <v>42598</v>
      </c>
    </row>
    <row r="524" spans="1:34" x14ac:dyDescent="0.3">
      <c r="A524">
        <v>220224</v>
      </c>
      <c r="B524" t="s">
        <v>324</v>
      </c>
      <c r="C524" t="s">
        <v>40</v>
      </c>
      <c r="D524">
        <v>1</v>
      </c>
      <c r="E524" t="s">
        <v>1354</v>
      </c>
      <c r="F524" t="s">
        <v>1355</v>
      </c>
      <c r="G524">
        <v>10080</v>
      </c>
      <c r="H524" t="s">
        <v>240</v>
      </c>
      <c r="I524">
        <v>100000</v>
      </c>
      <c r="J524">
        <v>125000</v>
      </c>
      <c r="K524" t="s">
        <v>30</v>
      </c>
      <c r="L524" t="s">
        <v>327</v>
      </c>
      <c r="M524" t="s">
        <v>328</v>
      </c>
      <c r="N524" t="s">
        <v>7321</v>
      </c>
      <c r="O524" t="s">
        <v>1356</v>
      </c>
      <c r="P524" t="s">
        <v>7322</v>
      </c>
      <c r="Q524" t="s">
        <v>35</v>
      </c>
      <c r="R524" t="s">
        <v>866</v>
      </c>
      <c r="S524" t="s">
        <v>35</v>
      </c>
      <c r="T524" t="str">
        <f t="shared" si="24"/>
        <v xml:space="preserve">‚Master‚„s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or a closely related fieldTwo years of budget administration or fiscal research; in management or methods analysis, operations research, organizational or public administration, labor market research, economic planning,  or in a related area.  	Minimum of 7-10 years experience in a relevant field, preferably local government or other large and complex organizations.  	Minimum of 2-3 years of high-level management experience.  	Ability to analyze staff and unit performance.	Experience working with diverse populations. 	Effective, clear and persuasive oral and written communications.	Background and understanding of technology within the workplace, especially databases and web-based applications.  </v>
      </c>
      <c r="U524">
        <f t="shared" si="25"/>
        <v>0</v>
      </c>
      <c r="V524" s="3">
        <v>0</v>
      </c>
      <c r="W524" s="3">
        <f t="shared" si="26"/>
        <v>0</v>
      </c>
      <c r="X524" s="3">
        <v>0</v>
      </c>
      <c r="Y524" s="3">
        <v>0</v>
      </c>
      <c r="Z524" s="3">
        <v>0</v>
      </c>
      <c r="AA524" s="3">
        <v>0</v>
      </c>
      <c r="AB524" s="3">
        <v>0</v>
      </c>
      <c r="AD524" t="s">
        <v>38</v>
      </c>
      <c r="AE524" s="1">
        <v>42300</v>
      </c>
      <c r="AG524" s="1">
        <v>42318</v>
      </c>
      <c r="AH524" s="1">
        <v>42598</v>
      </c>
    </row>
    <row r="525" spans="1:34" x14ac:dyDescent="0.3">
      <c r="A525">
        <v>220356</v>
      </c>
      <c r="B525" t="s">
        <v>888</v>
      </c>
      <c r="C525" t="s">
        <v>40</v>
      </c>
      <c r="D525">
        <v>1</v>
      </c>
      <c r="E525" t="s">
        <v>1357</v>
      </c>
      <c r="F525" t="s">
        <v>1160</v>
      </c>
      <c r="G525">
        <v>34202</v>
      </c>
      <c r="H525">
        <v>1</v>
      </c>
      <c r="I525">
        <v>51586</v>
      </c>
      <c r="J525">
        <v>77404</v>
      </c>
      <c r="K525" t="s">
        <v>30</v>
      </c>
      <c r="L525" t="s">
        <v>1358</v>
      </c>
      <c r="M525" t="s">
        <v>1359</v>
      </c>
      <c r="N525" t="s">
        <v>7323</v>
      </c>
      <c r="O525" t="s">
        <v>7269</v>
      </c>
      <c r="P525" t="s">
        <v>7324</v>
      </c>
      <c r="Q525" t="s">
        <v>35</v>
      </c>
      <c r="R525" t="s">
        <v>894</v>
      </c>
      <c r="S525" t="s">
        <v>35</v>
      </c>
      <c r="T525" t="str">
        <f t="shared" si="24"/>
        <v xml:space="preserve">LICENSE REQUIREMENTS Must possess a Motor Vehicle Driver License valid in the State of New York with no restrictions which preclude the performance of Construction Project Manager work.  This license must be maintained for the duration of employment.   NOTE:  Candidates may be assigned to any of the five boroughs and work occasional late evenings and weekends.   Preferred Skills - Candidates who are able to communicate in more than one language - Candidates who possess strong communication skills - Candidate who possess computer Skills.  While we appreciate every applicant‚„s interest only those under consideration will be contacted.  </v>
      </c>
      <c r="U525">
        <f t="shared" si="25"/>
        <v>0</v>
      </c>
      <c r="V525" s="3">
        <v>0</v>
      </c>
      <c r="W525" s="3">
        <f t="shared" si="26"/>
        <v>0</v>
      </c>
      <c r="X525" s="3">
        <v>0</v>
      </c>
      <c r="Y525" s="3">
        <v>0</v>
      </c>
      <c r="Z525" s="3">
        <v>0</v>
      </c>
      <c r="AA525" s="3">
        <v>0</v>
      </c>
      <c r="AB525" s="3">
        <v>0</v>
      </c>
      <c r="AD525" t="s">
        <v>58</v>
      </c>
      <c r="AE525" s="1">
        <v>42305</v>
      </c>
      <c r="AG525" s="1">
        <v>42457</v>
      </c>
      <c r="AH525" s="1">
        <v>42598</v>
      </c>
    </row>
    <row r="526" spans="1:34" x14ac:dyDescent="0.3">
      <c r="A526">
        <v>220356</v>
      </c>
      <c r="B526" t="s">
        <v>888</v>
      </c>
      <c r="C526" t="s">
        <v>26</v>
      </c>
      <c r="D526">
        <v>1</v>
      </c>
      <c r="E526" t="s">
        <v>1357</v>
      </c>
      <c r="F526" t="s">
        <v>1160</v>
      </c>
      <c r="G526">
        <v>34202</v>
      </c>
      <c r="H526">
        <v>1</v>
      </c>
      <c r="I526">
        <v>51586</v>
      </c>
      <c r="J526">
        <v>77404</v>
      </c>
      <c r="K526" t="s">
        <v>30</v>
      </c>
      <c r="L526" t="s">
        <v>1358</v>
      </c>
      <c r="M526" t="s">
        <v>1359</v>
      </c>
      <c r="N526" t="s">
        <v>7323</v>
      </c>
      <c r="O526" t="s">
        <v>7269</v>
      </c>
      <c r="P526" t="s">
        <v>7324</v>
      </c>
      <c r="Q526" t="s">
        <v>35</v>
      </c>
      <c r="R526" t="s">
        <v>894</v>
      </c>
      <c r="S526" t="s">
        <v>35</v>
      </c>
      <c r="T526" t="str">
        <f t="shared" si="24"/>
        <v xml:space="preserve">LICENSE REQUIREMENTS Must possess a Motor Vehicle Driver License valid in the State of New York with no restrictions which preclude the performance of Construction Project Manager work.  This license must be maintained for the duration of employment.   NOTE:  Candidates may be assigned to any of the five boroughs and work occasional late evenings and weekends.   Preferred Skills - Candidates who are able to communicate in more than one language - Candidates who possess strong communication skills - Candidate who possess computer Skills.  While we appreciate every applicant‚„s interest only those under consideration will be contacted.  </v>
      </c>
      <c r="U526">
        <f t="shared" si="25"/>
        <v>0</v>
      </c>
      <c r="V526" s="3">
        <v>0</v>
      </c>
      <c r="W526" s="3">
        <f t="shared" si="26"/>
        <v>0</v>
      </c>
      <c r="X526" s="3">
        <v>0</v>
      </c>
      <c r="Y526" s="3">
        <v>0</v>
      </c>
      <c r="Z526" s="3">
        <v>0</v>
      </c>
      <c r="AA526" s="3">
        <v>0</v>
      </c>
      <c r="AB526" s="3">
        <v>0</v>
      </c>
      <c r="AD526" t="s">
        <v>58</v>
      </c>
      <c r="AE526" s="1">
        <v>42305</v>
      </c>
      <c r="AG526" s="1">
        <v>42457</v>
      </c>
      <c r="AH526" s="1">
        <v>42598</v>
      </c>
    </row>
    <row r="527" spans="1:34" x14ac:dyDescent="0.3">
      <c r="A527">
        <v>220511</v>
      </c>
      <c r="B527" t="s">
        <v>39</v>
      </c>
      <c r="C527" t="s">
        <v>40</v>
      </c>
      <c r="D527">
        <v>4</v>
      </c>
      <c r="E527" t="s">
        <v>1360</v>
      </c>
      <c r="F527" t="s">
        <v>631</v>
      </c>
      <c r="G527">
        <v>21849</v>
      </c>
      <c r="H527">
        <v>2</v>
      </c>
      <c r="I527">
        <v>59589</v>
      </c>
      <c r="J527">
        <v>59589</v>
      </c>
      <c r="K527" t="s">
        <v>30</v>
      </c>
      <c r="L527" t="s">
        <v>71</v>
      </c>
      <c r="M527" t="s">
        <v>282</v>
      </c>
      <c r="N527" t="s">
        <v>7325</v>
      </c>
      <c r="O527" t="s">
        <v>632</v>
      </c>
      <c r="P527" t="s">
        <v>1361</v>
      </c>
      <c r="Q527" t="s">
        <v>35</v>
      </c>
      <c r="R527" t="s">
        <v>1362</v>
      </c>
      <c r="S527" t="s">
        <v>35</v>
      </c>
      <c r="T527" t="str">
        <f t="shared" si="24"/>
        <v xml:space="preserve">PREFERRED SKILLS  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  The American Board of Medicolegal Death Investigators (ABMDI) certification is preferred.  </v>
      </c>
      <c r="U527">
        <f t="shared" si="25"/>
        <v>0</v>
      </c>
      <c r="V527" s="3">
        <v>0</v>
      </c>
      <c r="W527" s="3">
        <f t="shared" si="26"/>
        <v>0</v>
      </c>
      <c r="X527" s="3">
        <v>0</v>
      </c>
      <c r="Y527" s="3">
        <v>0</v>
      </c>
      <c r="Z527" s="3">
        <v>0</v>
      </c>
      <c r="AA527" s="3">
        <v>0</v>
      </c>
      <c r="AB527" s="3">
        <v>0</v>
      </c>
      <c r="AD527" t="s">
        <v>58</v>
      </c>
      <c r="AE527" s="1">
        <v>42304</v>
      </c>
      <c r="AG527" s="1">
        <v>42304</v>
      </c>
      <c r="AH527" s="1">
        <v>42598</v>
      </c>
    </row>
    <row r="528" spans="1:34" x14ac:dyDescent="0.3">
      <c r="A528">
        <v>220511</v>
      </c>
      <c r="B528" t="s">
        <v>39</v>
      </c>
      <c r="C528" t="s">
        <v>26</v>
      </c>
      <c r="D528">
        <v>4</v>
      </c>
      <c r="E528" t="s">
        <v>1360</v>
      </c>
      <c r="F528" t="s">
        <v>631</v>
      </c>
      <c r="G528">
        <v>21849</v>
      </c>
      <c r="H528">
        <v>2</v>
      </c>
      <c r="I528">
        <v>59589</v>
      </c>
      <c r="J528">
        <v>59589</v>
      </c>
      <c r="K528" t="s">
        <v>30</v>
      </c>
      <c r="L528" t="s">
        <v>71</v>
      </c>
      <c r="M528" t="s">
        <v>282</v>
      </c>
      <c r="N528" t="s">
        <v>7325</v>
      </c>
      <c r="O528" t="s">
        <v>632</v>
      </c>
      <c r="P528" t="s">
        <v>1361</v>
      </c>
      <c r="Q528" t="s">
        <v>35</v>
      </c>
      <c r="R528" t="s">
        <v>1362</v>
      </c>
      <c r="S528" t="s">
        <v>35</v>
      </c>
      <c r="T528" t="str">
        <f t="shared" si="24"/>
        <v xml:space="preserve">PREFERRED SKILLS  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  The American Board of Medicolegal Death Investigators (ABMDI) certification is preferred.  </v>
      </c>
      <c r="U528">
        <f t="shared" si="25"/>
        <v>0</v>
      </c>
      <c r="V528" s="3">
        <v>0</v>
      </c>
      <c r="W528" s="3">
        <f t="shared" si="26"/>
        <v>0</v>
      </c>
      <c r="X528" s="3">
        <v>0</v>
      </c>
      <c r="Y528" s="3">
        <v>0</v>
      </c>
      <c r="Z528" s="3">
        <v>0</v>
      </c>
      <c r="AA528" s="3">
        <v>0</v>
      </c>
      <c r="AB528" s="3">
        <v>0</v>
      </c>
      <c r="AD528" t="s">
        <v>58</v>
      </c>
      <c r="AE528" s="1">
        <v>42304</v>
      </c>
      <c r="AG528" s="1">
        <v>42304</v>
      </c>
      <c r="AH528" s="1">
        <v>42598</v>
      </c>
    </row>
    <row r="529" spans="1:34" x14ac:dyDescent="0.3">
      <c r="A529">
        <v>223503</v>
      </c>
      <c r="B529" t="s">
        <v>39</v>
      </c>
      <c r="C529" t="s">
        <v>26</v>
      </c>
      <c r="D529">
        <v>1</v>
      </c>
      <c r="E529" t="s">
        <v>1363</v>
      </c>
      <c r="F529" t="s">
        <v>975</v>
      </c>
      <c r="G529">
        <v>51193</v>
      </c>
      <c r="H529">
        <v>0</v>
      </c>
      <c r="I529">
        <v>48900</v>
      </c>
      <c r="J529">
        <v>69042</v>
      </c>
      <c r="K529" t="s">
        <v>30</v>
      </c>
      <c r="L529" t="s">
        <v>513</v>
      </c>
      <c r="M529" t="s">
        <v>923</v>
      </c>
      <c r="N529" t="s">
        <v>1364</v>
      </c>
      <c r="O529" t="s">
        <v>978</v>
      </c>
      <c r="P529" t="s">
        <v>35</v>
      </c>
      <c r="Q529" t="s">
        <v>35</v>
      </c>
      <c r="R529" t="s">
        <v>1365</v>
      </c>
      <c r="S529" t="s">
        <v>35</v>
      </c>
      <c r="T529" t="str">
        <f t="shared" si="24"/>
        <v xml:space="preserve">   </v>
      </c>
      <c r="U529">
        <f t="shared" si="25"/>
        <v>0</v>
      </c>
      <c r="V529" s="3">
        <v>0</v>
      </c>
      <c r="W529" s="3">
        <f t="shared" si="26"/>
        <v>0</v>
      </c>
      <c r="X529" s="3">
        <v>0</v>
      </c>
      <c r="Y529" s="3">
        <v>0</v>
      </c>
      <c r="Z529" s="3">
        <v>0</v>
      </c>
      <c r="AA529" s="3">
        <v>0</v>
      </c>
      <c r="AB529" s="3">
        <v>0</v>
      </c>
      <c r="AD529" t="s">
        <v>38</v>
      </c>
      <c r="AE529" s="1">
        <v>42328</v>
      </c>
      <c r="AG529" s="1">
        <v>42328</v>
      </c>
      <c r="AH529" s="1">
        <v>42598</v>
      </c>
    </row>
    <row r="530" spans="1:34" x14ac:dyDescent="0.3">
      <c r="A530">
        <v>223503</v>
      </c>
      <c r="B530" t="s">
        <v>39</v>
      </c>
      <c r="C530" t="s">
        <v>40</v>
      </c>
      <c r="D530">
        <v>1</v>
      </c>
      <c r="E530" t="s">
        <v>1363</v>
      </c>
      <c r="F530" t="s">
        <v>975</v>
      </c>
      <c r="G530">
        <v>51193</v>
      </c>
      <c r="H530">
        <v>0</v>
      </c>
      <c r="I530">
        <v>48900</v>
      </c>
      <c r="J530">
        <v>69042</v>
      </c>
      <c r="K530" t="s">
        <v>30</v>
      </c>
      <c r="L530" t="s">
        <v>513</v>
      </c>
      <c r="M530" t="s">
        <v>923</v>
      </c>
      <c r="N530" t="s">
        <v>1364</v>
      </c>
      <c r="O530" t="s">
        <v>978</v>
      </c>
      <c r="P530" t="s">
        <v>35</v>
      </c>
      <c r="Q530" t="s">
        <v>35</v>
      </c>
      <c r="R530" t="s">
        <v>1365</v>
      </c>
      <c r="S530" t="s">
        <v>35</v>
      </c>
      <c r="T530" t="str">
        <f t="shared" si="24"/>
        <v xml:space="preserve">   </v>
      </c>
      <c r="U530">
        <f t="shared" si="25"/>
        <v>0</v>
      </c>
      <c r="V530" s="3">
        <v>0</v>
      </c>
      <c r="W530" s="3">
        <f t="shared" si="26"/>
        <v>0</v>
      </c>
      <c r="X530" s="3">
        <v>0</v>
      </c>
      <c r="Y530" s="3">
        <v>0</v>
      </c>
      <c r="Z530" s="3">
        <v>0</v>
      </c>
      <c r="AA530" s="3">
        <v>0</v>
      </c>
      <c r="AB530" s="3">
        <v>0</v>
      </c>
      <c r="AD530" t="s">
        <v>38</v>
      </c>
      <c r="AE530" s="1">
        <v>42328</v>
      </c>
      <c r="AG530" s="1">
        <v>42328</v>
      </c>
      <c r="AH530" s="1">
        <v>42598</v>
      </c>
    </row>
    <row r="531" spans="1:34" x14ac:dyDescent="0.3">
      <c r="A531">
        <v>223531</v>
      </c>
      <c r="B531" t="s">
        <v>184</v>
      </c>
      <c r="C531" t="s">
        <v>40</v>
      </c>
      <c r="D531">
        <v>1</v>
      </c>
      <c r="E531" t="s">
        <v>1366</v>
      </c>
      <c r="F531" t="s">
        <v>551</v>
      </c>
      <c r="G531">
        <v>10124</v>
      </c>
      <c r="H531">
        <v>1</v>
      </c>
      <c r="I531">
        <v>41810</v>
      </c>
      <c r="J531">
        <v>61248</v>
      </c>
      <c r="K531" t="s">
        <v>30</v>
      </c>
      <c r="L531" t="s">
        <v>186</v>
      </c>
      <c r="M531" t="s">
        <v>825</v>
      </c>
      <c r="N531" t="s">
        <v>7326</v>
      </c>
      <c r="O531" t="s">
        <v>7055</v>
      </c>
      <c r="P531" t="s">
        <v>1367</v>
      </c>
      <c r="Q531" t="s">
        <v>7327</v>
      </c>
      <c r="R531" t="s">
        <v>665</v>
      </c>
      <c r="S531" t="s">
        <v>35</v>
      </c>
      <c r="T531" t="str">
        <f t="shared" si="24"/>
        <v>This position requires will entail the use of excel spreadsheets as well as the ability to access the Connections system, WMS, CCRS and ACRS. This position is open to permanent (not provisional) candidates currently serving as Principal Administrative Associate, Level I or II.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531">
        <f t="shared" si="25"/>
        <v>0</v>
      </c>
      <c r="V531" s="3">
        <v>1</v>
      </c>
      <c r="W531" s="3">
        <f t="shared" si="26"/>
        <v>0</v>
      </c>
      <c r="X531" s="3">
        <v>0</v>
      </c>
      <c r="Y531" s="3">
        <v>0</v>
      </c>
      <c r="Z531" s="3">
        <v>0</v>
      </c>
      <c r="AA531" s="3">
        <v>0</v>
      </c>
      <c r="AB531" s="3">
        <v>0</v>
      </c>
      <c r="AD531" t="s">
        <v>38</v>
      </c>
      <c r="AE531" s="1">
        <v>42333</v>
      </c>
      <c r="AG531" s="1">
        <v>42418</v>
      </c>
      <c r="AH531" s="1">
        <v>42598</v>
      </c>
    </row>
    <row r="532" spans="1:34" x14ac:dyDescent="0.3">
      <c r="A532">
        <v>222312</v>
      </c>
      <c r="B532" t="s">
        <v>59</v>
      </c>
      <c r="C532" t="s">
        <v>40</v>
      </c>
      <c r="D532">
        <v>1</v>
      </c>
      <c r="E532" t="s">
        <v>1368</v>
      </c>
      <c r="F532" t="s">
        <v>568</v>
      </c>
      <c r="G532">
        <v>10015</v>
      </c>
      <c r="H532" t="s">
        <v>240</v>
      </c>
      <c r="I532">
        <v>58675</v>
      </c>
      <c r="J532">
        <v>156793</v>
      </c>
      <c r="K532" t="s">
        <v>30</v>
      </c>
      <c r="L532" t="s">
        <v>164</v>
      </c>
      <c r="M532" t="s">
        <v>1369</v>
      </c>
      <c r="N532" t="s">
        <v>7328</v>
      </c>
      <c r="O532" t="s">
        <v>571</v>
      </c>
      <c r="P532" t="s">
        <v>7329</v>
      </c>
      <c r="Q532" t="s">
        <v>592</v>
      </c>
      <c r="R532" t="s">
        <v>593</v>
      </c>
      <c r="S532" t="s">
        <v>35</v>
      </c>
      <c r="T532" t="str">
        <f t="shared" si="24"/>
        <v>Thorough knowledge of Operation of NYC municipal water supply and sewer system. Experience with NYC Construction methods and practices. Overall knowledge of NYC water main and sewer construction. Excellent management skills including planning, coordination, problem solving and supervision.  Ability to assess priorities and to properly coordinate multiple repairs sites.  Computer aptitude and working knowledge of work order management systems as well as general Microsoft Office programs such as Excel, Word, and Outlook.  License Requirements Possess and maintain a valid New York State driver‚„s license. A valid New York State License as a Professional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532">
        <f t="shared" si="25"/>
        <v>0</v>
      </c>
      <c r="V532" s="3">
        <v>1</v>
      </c>
      <c r="W532" s="3">
        <f t="shared" si="26"/>
        <v>0</v>
      </c>
      <c r="X532" s="3">
        <v>0</v>
      </c>
      <c r="Y532" s="3">
        <v>0</v>
      </c>
      <c r="Z532" s="3">
        <v>0</v>
      </c>
      <c r="AA532" s="3">
        <v>0</v>
      </c>
      <c r="AB532" s="3">
        <v>0</v>
      </c>
      <c r="AD532" t="s">
        <v>58</v>
      </c>
      <c r="AE532" s="1">
        <v>42320</v>
      </c>
      <c r="AG532" s="1">
        <v>42320</v>
      </c>
      <c r="AH532" s="1">
        <v>42598</v>
      </c>
    </row>
    <row r="533" spans="1:34" x14ac:dyDescent="0.3">
      <c r="A533">
        <v>222312</v>
      </c>
      <c r="B533" t="s">
        <v>59</v>
      </c>
      <c r="C533" t="s">
        <v>26</v>
      </c>
      <c r="D533">
        <v>1</v>
      </c>
      <c r="E533" t="s">
        <v>1368</v>
      </c>
      <c r="F533" t="s">
        <v>568</v>
      </c>
      <c r="G533">
        <v>10015</v>
      </c>
      <c r="H533" t="s">
        <v>240</v>
      </c>
      <c r="I533">
        <v>58675</v>
      </c>
      <c r="J533">
        <v>156793</v>
      </c>
      <c r="K533" t="s">
        <v>30</v>
      </c>
      <c r="L533" t="s">
        <v>164</v>
      </c>
      <c r="M533" t="s">
        <v>1369</v>
      </c>
      <c r="N533" t="s">
        <v>7328</v>
      </c>
      <c r="O533" t="s">
        <v>571</v>
      </c>
      <c r="P533" t="s">
        <v>7329</v>
      </c>
      <c r="Q533" t="s">
        <v>592</v>
      </c>
      <c r="R533" t="s">
        <v>593</v>
      </c>
      <c r="S533" t="s">
        <v>35</v>
      </c>
      <c r="T533" t="str">
        <f t="shared" si="24"/>
        <v>Thorough knowledge of Operation of NYC municipal water supply and sewer system. Experience with NYC Construction methods and practices. Overall knowledge of NYC water main and sewer construction. Excellent management skills including planning, coordination, problem solving and supervision.  Ability to assess priorities and to properly coordinate multiple repairs sites.  Computer aptitude and working knowledge of work order management systems as well as general Microsoft Office programs such as Excel, Word, and Outlook.  License Requirements Possess and maintain a valid New York State driver‚„s license. A valid New York State License as a Professional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533">
        <f t="shared" si="25"/>
        <v>0</v>
      </c>
      <c r="V533" s="3">
        <v>1</v>
      </c>
      <c r="W533" s="3">
        <f t="shared" si="26"/>
        <v>0</v>
      </c>
      <c r="X533" s="3">
        <v>0</v>
      </c>
      <c r="Y533" s="3">
        <v>0</v>
      </c>
      <c r="Z533" s="3">
        <v>0</v>
      </c>
      <c r="AA533" s="3">
        <v>0</v>
      </c>
      <c r="AB533" s="3">
        <v>0</v>
      </c>
      <c r="AD533" t="s">
        <v>58</v>
      </c>
      <c r="AE533" s="1">
        <v>42320</v>
      </c>
      <c r="AG533" s="1">
        <v>42320</v>
      </c>
      <c r="AH533" s="1">
        <v>42598</v>
      </c>
    </row>
    <row r="534" spans="1:34" x14ac:dyDescent="0.3">
      <c r="A534">
        <v>222480</v>
      </c>
      <c r="B534" t="s">
        <v>39</v>
      </c>
      <c r="C534" t="s">
        <v>26</v>
      </c>
      <c r="D534">
        <v>1</v>
      </c>
      <c r="E534" t="s">
        <v>318</v>
      </c>
      <c r="F534" t="s">
        <v>129</v>
      </c>
      <c r="G534">
        <v>21513</v>
      </c>
      <c r="H534">
        <v>2</v>
      </c>
      <c r="I534">
        <v>46557</v>
      </c>
      <c r="J534">
        <v>63801</v>
      </c>
      <c r="K534" t="s">
        <v>30</v>
      </c>
      <c r="L534" t="s">
        <v>319</v>
      </c>
      <c r="M534" t="s">
        <v>1370</v>
      </c>
      <c r="N534" t="s">
        <v>1371</v>
      </c>
      <c r="O534" t="s">
        <v>7076</v>
      </c>
      <c r="P534" t="s">
        <v>1295</v>
      </c>
      <c r="Q534" t="s">
        <v>1296</v>
      </c>
      <c r="R534" t="s">
        <v>1372</v>
      </c>
      <c r="S534" t="s">
        <v>35</v>
      </c>
      <c r="T534" t="str">
        <f t="shared" si="24"/>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534">
        <f t="shared" si="25"/>
        <v>0</v>
      </c>
      <c r="V534" s="3">
        <v>0</v>
      </c>
      <c r="W534" s="3">
        <f t="shared" si="26"/>
        <v>0</v>
      </c>
      <c r="X534" s="3">
        <v>0</v>
      </c>
      <c r="Y534" s="3">
        <v>0</v>
      </c>
      <c r="Z534" s="3">
        <v>0</v>
      </c>
      <c r="AA534" s="3">
        <v>0</v>
      </c>
      <c r="AB534" s="3">
        <v>0</v>
      </c>
      <c r="AD534" t="s">
        <v>38</v>
      </c>
      <c r="AE534" s="1">
        <v>42320</v>
      </c>
      <c r="AG534" s="1">
        <v>42320</v>
      </c>
      <c r="AH534" s="1">
        <v>42598</v>
      </c>
    </row>
    <row r="535" spans="1:34" x14ac:dyDescent="0.3">
      <c r="A535">
        <v>223531</v>
      </c>
      <c r="B535" t="s">
        <v>184</v>
      </c>
      <c r="C535" t="s">
        <v>26</v>
      </c>
      <c r="D535">
        <v>1</v>
      </c>
      <c r="E535" t="s">
        <v>1366</v>
      </c>
      <c r="F535" t="s">
        <v>551</v>
      </c>
      <c r="G535">
        <v>10124</v>
      </c>
      <c r="H535">
        <v>1</v>
      </c>
      <c r="I535">
        <v>41810</v>
      </c>
      <c r="J535">
        <v>61248</v>
      </c>
      <c r="K535" t="s">
        <v>30</v>
      </c>
      <c r="L535" t="s">
        <v>186</v>
      </c>
      <c r="M535" t="s">
        <v>825</v>
      </c>
      <c r="N535" t="s">
        <v>7326</v>
      </c>
      <c r="O535" t="s">
        <v>7055</v>
      </c>
      <c r="P535" t="s">
        <v>1367</v>
      </c>
      <c r="Q535" t="s">
        <v>7327</v>
      </c>
      <c r="R535" t="s">
        <v>665</v>
      </c>
      <c r="S535" t="s">
        <v>35</v>
      </c>
      <c r="T535" t="str">
        <f t="shared" si="24"/>
        <v>This position requires will entail the use of excel spreadsheets as well as the ability to access the Connections system, WMS, CCRS and ACRS. This position is open to permanent (not provisional) candidates currently serving as Principal Administrative Associate, Level I or II.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535">
        <f t="shared" si="25"/>
        <v>0</v>
      </c>
      <c r="V535" s="3">
        <v>1</v>
      </c>
      <c r="W535" s="3">
        <f t="shared" si="26"/>
        <v>0</v>
      </c>
      <c r="X535" s="3">
        <v>0</v>
      </c>
      <c r="Y535" s="3">
        <v>0</v>
      </c>
      <c r="Z535" s="3">
        <v>0</v>
      </c>
      <c r="AA535" s="3">
        <v>0</v>
      </c>
      <c r="AB535" s="3">
        <v>0</v>
      </c>
      <c r="AD535" t="s">
        <v>38</v>
      </c>
      <c r="AE535" s="1">
        <v>42333</v>
      </c>
      <c r="AG535" s="1">
        <v>42418</v>
      </c>
      <c r="AH535" s="1">
        <v>42598</v>
      </c>
    </row>
    <row r="536" spans="1:34" x14ac:dyDescent="0.3">
      <c r="A536">
        <v>223543</v>
      </c>
      <c r="B536" t="s">
        <v>39</v>
      </c>
      <c r="C536" t="s">
        <v>40</v>
      </c>
      <c r="D536">
        <v>1</v>
      </c>
      <c r="E536" t="s">
        <v>1363</v>
      </c>
      <c r="F536" t="s">
        <v>975</v>
      </c>
      <c r="G536">
        <v>51193</v>
      </c>
      <c r="H536">
        <v>0</v>
      </c>
      <c r="I536">
        <v>48900</v>
      </c>
      <c r="J536">
        <v>69042</v>
      </c>
      <c r="K536" t="s">
        <v>30</v>
      </c>
      <c r="L536" t="s">
        <v>513</v>
      </c>
      <c r="M536" t="s">
        <v>923</v>
      </c>
      <c r="N536" t="s">
        <v>6691</v>
      </c>
      <c r="O536" t="s">
        <v>978</v>
      </c>
      <c r="P536" t="s">
        <v>35</v>
      </c>
      <c r="Q536" t="s">
        <v>35</v>
      </c>
      <c r="R536" t="s">
        <v>1373</v>
      </c>
      <c r="S536" t="s">
        <v>35</v>
      </c>
      <c r="T536" t="str">
        <f t="shared" si="24"/>
        <v xml:space="preserve">   </v>
      </c>
      <c r="U536">
        <f t="shared" si="25"/>
        <v>0</v>
      </c>
      <c r="V536" s="3">
        <v>0</v>
      </c>
      <c r="W536" s="3">
        <f t="shared" si="26"/>
        <v>0</v>
      </c>
      <c r="X536" s="3">
        <v>0</v>
      </c>
      <c r="Y536" s="3">
        <v>0</v>
      </c>
      <c r="Z536" s="3">
        <v>0</v>
      </c>
      <c r="AA536" s="3">
        <v>0</v>
      </c>
      <c r="AB536" s="3">
        <v>0</v>
      </c>
      <c r="AD536" t="s">
        <v>38</v>
      </c>
      <c r="AE536" s="1">
        <v>42328</v>
      </c>
      <c r="AG536" s="1">
        <v>42328</v>
      </c>
      <c r="AH536" s="1">
        <v>42598</v>
      </c>
    </row>
    <row r="537" spans="1:34" x14ac:dyDescent="0.3">
      <c r="A537">
        <v>223543</v>
      </c>
      <c r="B537" t="s">
        <v>39</v>
      </c>
      <c r="C537" t="s">
        <v>26</v>
      </c>
      <c r="D537">
        <v>1</v>
      </c>
      <c r="E537" t="s">
        <v>1363</v>
      </c>
      <c r="F537" t="s">
        <v>975</v>
      </c>
      <c r="G537">
        <v>51193</v>
      </c>
      <c r="H537">
        <v>0</v>
      </c>
      <c r="I537">
        <v>48900</v>
      </c>
      <c r="J537">
        <v>69042</v>
      </c>
      <c r="K537" t="s">
        <v>30</v>
      </c>
      <c r="L537" t="s">
        <v>513</v>
      </c>
      <c r="M537" t="s">
        <v>923</v>
      </c>
      <c r="N537" t="s">
        <v>6691</v>
      </c>
      <c r="O537" t="s">
        <v>978</v>
      </c>
      <c r="P537" t="s">
        <v>35</v>
      </c>
      <c r="Q537" t="s">
        <v>35</v>
      </c>
      <c r="R537" t="s">
        <v>1373</v>
      </c>
      <c r="S537" t="s">
        <v>35</v>
      </c>
      <c r="T537" t="str">
        <f t="shared" si="24"/>
        <v xml:space="preserve">   </v>
      </c>
      <c r="U537">
        <f t="shared" si="25"/>
        <v>0</v>
      </c>
      <c r="V537" s="3">
        <v>0</v>
      </c>
      <c r="W537" s="3">
        <f t="shared" si="26"/>
        <v>0</v>
      </c>
      <c r="X537" s="3">
        <v>0</v>
      </c>
      <c r="Y537" s="3">
        <v>0</v>
      </c>
      <c r="Z537" s="3">
        <v>0</v>
      </c>
      <c r="AA537" s="3">
        <v>0</v>
      </c>
      <c r="AB537" s="3">
        <v>0</v>
      </c>
      <c r="AD537" t="s">
        <v>38</v>
      </c>
      <c r="AE537" s="1">
        <v>42328</v>
      </c>
      <c r="AG537" s="1">
        <v>42328</v>
      </c>
      <c r="AH537" s="1">
        <v>42598</v>
      </c>
    </row>
    <row r="538" spans="1:34" x14ac:dyDescent="0.3">
      <c r="A538">
        <v>222480</v>
      </c>
      <c r="B538" t="s">
        <v>39</v>
      </c>
      <c r="C538" t="s">
        <v>40</v>
      </c>
      <c r="D538">
        <v>1</v>
      </c>
      <c r="E538" t="s">
        <v>318</v>
      </c>
      <c r="F538" t="s">
        <v>129</v>
      </c>
      <c r="G538">
        <v>21513</v>
      </c>
      <c r="H538">
        <v>2</v>
      </c>
      <c r="I538">
        <v>46557</v>
      </c>
      <c r="J538">
        <v>63801</v>
      </c>
      <c r="K538" t="s">
        <v>30</v>
      </c>
      <c r="L538" t="s">
        <v>319</v>
      </c>
      <c r="M538" t="s">
        <v>1370</v>
      </c>
      <c r="N538" t="s">
        <v>1371</v>
      </c>
      <c r="O538" t="s">
        <v>7076</v>
      </c>
      <c r="P538" t="s">
        <v>1295</v>
      </c>
      <c r="Q538" t="s">
        <v>1296</v>
      </c>
      <c r="R538" t="s">
        <v>1372</v>
      </c>
      <c r="S538" t="s">
        <v>35</v>
      </c>
      <c r="T538" t="str">
        <f t="shared" si="24"/>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538">
        <f t="shared" si="25"/>
        <v>0</v>
      </c>
      <c r="V538" s="3">
        <v>0</v>
      </c>
      <c r="W538" s="3">
        <f t="shared" si="26"/>
        <v>0</v>
      </c>
      <c r="X538" s="3">
        <v>0</v>
      </c>
      <c r="Y538" s="3">
        <v>0</v>
      </c>
      <c r="Z538" s="3">
        <v>0</v>
      </c>
      <c r="AA538" s="3">
        <v>0</v>
      </c>
      <c r="AB538" s="3">
        <v>0</v>
      </c>
      <c r="AD538" t="s">
        <v>38</v>
      </c>
      <c r="AE538" s="1">
        <v>42320</v>
      </c>
      <c r="AG538" s="1">
        <v>42320</v>
      </c>
      <c r="AH538" s="1">
        <v>42598</v>
      </c>
    </row>
    <row r="539" spans="1:34" x14ac:dyDescent="0.3">
      <c r="A539">
        <v>222498</v>
      </c>
      <c r="B539" t="s">
        <v>39</v>
      </c>
      <c r="C539" t="s">
        <v>40</v>
      </c>
      <c r="D539">
        <v>2</v>
      </c>
      <c r="E539" t="s">
        <v>1374</v>
      </c>
      <c r="F539" t="s">
        <v>1375</v>
      </c>
      <c r="G539">
        <v>90644</v>
      </c>
      <c r="H539">
        <v>0</v>
      </c>
      <c r="I539">
        <v>29011</v>
      </c>
      <c r="J539">
        <v>40379</v>
      </c>
      <c r="K539" t="s">
        <v>30</v>
      </c>
      <c r="L539" t="s">
        <v>513</v>
      </c>
      <c r="M539" t="s">
        <v>1335</v>
      </c>
      <c r="N539" t="s">
        <v>6692</v>
      </c>
      <c r="O539" t="s">
        <v>1376</v>
      </c>
      <c r="P539" t="s">
        <v>1377</v>
      </c>
      <c r="Q539" t="s">
        <v>1378</v>
      </c>
      <c r="R539" t="s">
        <v>1379</v>
      </c>
      <c r="S539" t="s">
        <v>35</v>
      </c>
      <c r="T539" t="str">
        <f t="shared" si="24"/>
        <v>Certified as a Fire Safety Director  40 Hours/Week **Certain medical and physical requirements</v>
      </c>
      <c r="U539">
        <f t="shared" si="25"/>
        <v>0</v>
      </c>
      <c r="V539" s="3">
        <v>0</v>
      </c>
      <c r="W539" s="3">
        <f t="shared" si="26"/>
        <v>0</v>
      </c>
      <c r="X539" s="3">
        <v>0</v>
      </c>
      <c r="Y539" s="3">
        <v>0</v>
      </c>
      <c r="Z539" s="3">
        <v>0</v>
      </c>
      <c r="AA539" s="3">
        <v>0</v>
      </c>
      <c r="AB539" s="3">
        <v>0</v>
      </c>
      <c r="AD539" t="s">
        <v>38</v>
      </c>
      <c r="AE539" s="1">
        <v>42320</v>
      </c>
      <c r="AG539" s="1">
        <v>42383</v>
      </c>
      <c r="AH539" s="1">
        <v>42598</v>
      </c>
    </row>
    <row r="540" spans="1:34" x14ac:dyDescent="0.3">
      <c r="A540">
        <v>222498</v>
      </c>
      <c r="B540" t="s">
        <v>39</v>
      </c>
      <c r="C540" t="s">
        <v>26</v>
      </c>
      <c r="D540">
        <v>2</v>
      </c>
      <c r="E540" t="s">
        <v>1374</v>
      </c>
      <c r="F540" t="s">
        <v>1375</v>
      </c>
      <c r="G540">
        <v>90644</v>
      </c>
      <c r="H540">
        <v>0</v>
      </c>
      <c r="I540">
        <v>29011</v>
      </c>
      <c r="J540">
        <v>40379</v>
      </c>
      <c r="K540" t="s">
        <v>30</v>
      </c>
      <c r="L540" t="s">
        <v>513</v>
      </c>
      <c r="M540" t="s">
        <v>1335</v>
      </c>
      <c r="N540" t="s">
        <v>6692</v>
      </c>
      <c r="O540" t="s">
        <v>1376</v>
      </c>
      <c r="P540" t="s">
        <v>1377</v>
      </c>
      <c r="Q540" t="s">
        <v>1378</v>
      </c>
      <c r="R540" t="s">
        <v>1379</v>
      </c>
      <c r="S540" t="s">
        <v>35</v>
      </c>
      <c r="T540" t="str">
        <f t="shared" si="24"/>
        <v>Certified as a Fire Safety Director  40 Hours/Week **Certain medical and physical requirements</v>
      </c>
      <c r="U540">
        <f t="shared" si="25"/>
        <v>0</v>
      </c>
      <c r="V540" s="3">
        <v>0</v>
      </c>
      <c r="W540" s="3">
        <f t="shared" si="26"/>
        <v>0</v>
      </c>
      <c r="X540" s="3">
        <v>0</v>
      </c>
      <c r="Y540" s="3">
        <v>0</v>
      </c>
      <c r="Z540" s="3">
        <v>0</v>
      </c>
      <c r="AA540" s="3">
        <v>0</v>
      </c>
      <c r="AB540" s="3">
        <v>0</v>
      </c>
      <c r="AD540" t="s">
        <v>38</v>
      </c>
      <c r="AE540" s="1">
        <v>42320</v>
      </c>
      <c r="AG540" s="1">
        <v>42383</v>
      </c>
      <c r="AH540" s="1">
        <v>42598</v>
      </c>
    </row>
    <row r="541" spans="1:34" x14ac:dyDescent="0.3">
      <c r="A541">
        <v>222505</v>
      </c>
      <c r="B541" t="s">
        <v>39</v>
      </c>
      <c r="C541" t="s">
        <v>40</v>
      </c>
      <c r="D541">
        <v>1</v>
      </c>
      <c r="E541" t="s">
        <v>1380</v>
      </c>
      <c r="F541" t="s">
        <v>42</v>
      </c>
      <c r="G541">
        <v>21744</v>
      </c>
      <c r="H541" t="s">
        <v>1381</v>
      </c>
      <c r="I541">
        <v>87461</v>
      </c>
      <c r="J541">
        <v>127125</v>
      </c>
      <c r="K541" t="s">
        <v>30</v>
      </c>
      <c r="L541" t="s">
        <v>78</v>
      </c>
      <c r="M541" t="s">
        <v>1382</v>
      </c>
      <c r="N541" t="s">
        <v>7330</v>
      </c>
      <c r="O541" t="s">
        <v>46</v>
      </c>
      <c r="P541" t="s">
        <v>6693</v>
      </c>
      <c r="Q541" t="s">
        <v>35</v>
      </c>
      <c r="R541" t="s">
        <v>1383</v>
      </c>
      <c r="S541" t="s">
        <v>35</v>
      </c>
      <c r="T541" t="str">
        <f t="shared" si="24"/>
        <v xml:space="preserve">A qualified candidate will need strong experience in health communications, including developing and implementing a comprehensive annual communications strategy incorporating paid, social and earned media components. Strong experience in tobacco control and chronic disease prevention is a plus.  Preference for expertise in the following areas: communications, public health, campaign development, communications research and evaluation  Ability to handle multiple high-priority projects and assignments simultaneously, to shift fluidly among them, and to work independently, when necessary, towards creative problem solving  Ability to create and maintain productive relationships with internal and external partners; and  Preferred candidates should have excellent analytical and reasoning skills; strong written and oral communication skills; and superior interpersonal skills.  </v>
      </c>
      <c r="U541">
        <f t="shared" si="25"/>
        <v>0</v>
      </c>
      <c r="V541" s="3">
        <v>0</v>
      </c>
      <c r="W541" s="3">
        <f t="shared" si="26"/>
        <v>0</v>
      </c>
      <c r="X541" s="3">
        <v>0</v>
      </c>
      <c r="Y541" s="3">
        <v>0</v>
      </c>
      <c r="Z541" s="3">
        <v>0</v>
      </c>
      <c r="AA541" s="3">
        <v>0</v>
      </c>
      <c r="AB541" s="3">
        <v>0</v>
      </c>
      <c r="AD541" t="s">
        <v>38</v>
      </c>
      <c r="AE541" s="1">
        <v>42320</v>
      </c>
      <c r="AG541" s="1">
        <v>42320</v>
      </c>
      <c r="AH541" s="1">
        <v>42598</v>
      </c>
    </row>
    <row r="542" spans="1:34" x14ac:dyDescent="0.3">
      <c r="A542">
        <v>223736</v>
      </c>
      <c r="B542" t="s">
        <v>59</v>
      </c>
      <c r="C542" t="s">
        <v>26</v>
      </c>
      <c r="D542">
        <v>1</v>
      </c>
      <c r="E542" t="s">
        <v>476</v>
      </c>
      <c r="F542" t="s">
        <v>736</v>
      </c>
      <c r="G542">
        <v>31220</v>
      </c>
      <c r="H542">
        <v>2</v>
      </c>
      <c r="I542">
        <v>60673</v>
      </c>
      <c r="J542">
        <v>91795</v>
      </c>
      <c r="K542" t="s">
        <v>30</v>
      </c>
      <c r="L542" t="s">
        <v>62</v>
      </c>
      <c r="M542" t="s">
        <v>63</v>
      </c>
      <c r="N542" t="s">
        <v>7331</v>
      </c>
      <c r="O542" t="s">
        <v>1384</v>
      </c>
      <c r="P542" t="s">
        <v>35</v>
      </c>
      <c r="Q542" t="s">
        <v>35</v>
      </c>
      <c r="R542" t="s">
        <v>1385</v>
      </c>
      <c r="S542" t="s">
        <v>1386</v>
      </c>
      <c r="T542" t="str">
        <f t="shared" si="24"/>
        <v xml:space="preserve">   </v>
      </c>
      <c r="U542">
        <f t="shared" si="25"/>
        <v>0</v>
      </c>
      <c r="V542" s="3">
        <v>0</v>
      </c>
      <c r="W542" s="3">
        <f t="shared" si="26"/>
        <v>0</v>
      </c>
      <c r="X542" s="3">
        <v>0</v>
      </c>
      <c r="Y542" s="3">
        <v>0</v>
      </c>
      <c r="Z542" s="3">
        <v>0</v>
      </c>
      <c r="AA542" s="3">
        <v>0</v>
      </c>
      <c r="AB542" s="3">
        <v>0</v>
      </c>
      <c r="AD542" t="s">
        <v>38</v>
      </c>
      <c r="AE542" s="1">
        <v>42338</v>
      </c>
      <c r="AG542" s="1">
        <v>42338</v>
      </c>
      <c r="AH542" s="1">
        <v>42598</v>
      </c>
    </row>
    <row r="543" spans="1:34" x14ac:dyDescent="0.3">
      <c r="A543">
        <v>223736</v>
      </c>
      <c r="B543" t="s">
        <v>59</v>
      </c>
      <c r="C543" t="s">
        <v>40</v>
      </c>
      <c r="D543">
        <v>1</v>
      </c>
      <c r="E543" t="s">
        <v>476</v>
      </c>
      <c r="F543" t="s">
        <v>736</v>
      </c>
      <c r="G543">
        <v>31220</v>
      </c>
      <c r="H543">
        <v>2</v>
      </c>
      <c r="I543">
        <v>60673</v>
      </c>
      <c r="J543">
        <v>91795</v>
      </c>
      <c r="K543" t="s">
        <v>30</v>
      </c>
      <c r="L543" t="s">
        <v>62</v>
      </c>
      <c r="M543" t="s">
        <v>63</v>
      </c>
      <c r="N543" t="s">
        <v>7331</v>
      </c>
      <c r="O543" t="s">
        <v>1384</v>
      </c>
      <c r="P543" t="s">
        <v>35</v>
      </c>
      <c r="Q543" t="s">
        <v>35</v>
      </c>
      <c r="R543" t="s">
        <v>1385</v>
      </c>
      <c r="S543" t="s">
        <v>1386</v>
      </c>
      <c r="T543" t="str">
        <f t="shared" si="24"/>
        <v xml:space="preserve">   </v>
      </c>
      <c r="U543">
        <f t="shared" si="25"/>
        <v>0</v>
      </c>
      <c r="V543" s="3">
        <v>0</v>
      </c>
      <c r="W543" s="3">
        <f t="shared" si="26"/>
        <v>0</v>
      </c>
      <c r="X543" s="3">
        <v>0</v>
      </c>
      <c r="Y543" s="3">
        <v>0</v>
      </c>
      <c r="Z543" s="3">
        <v>0</v>
      </c>
      <c r="AA543" s="3">
        <v>0</v>
      </c>
      <c r="AB543" s="3">
        <v>0</v>
      </c>
      <c r="AD543" t="s">
        <v>38</v>
      </c>
      <c r="AE543" s="1">
        <v>42338</v>
      </c>
      <c r="AG543" s="1">
        <v>42338</v>
      </c>
      <c r="AH543" s="1">
        <v>42598</v>
      </c>
    </row>
    <row r="544" spans="1:34" x14ac:dyDescent="0.3">
      <c r="A544">
        <v>223767</v>
      </c>
      <c r="B544" t="s">
        <v>888</v>
      </c>
      <c r="C544" t="s">
        <v>26</v>
      </c>
      <c r="D544">
        <v>1</v>
      </c>
      <c r="E544" t="s">
        <v>1387</v>
      </c>
      <c r="F544" t="s">
        <v>1168</v>
      </c>
      <c r="G544">
        <v>56058</v>
      </c>
      <c r="H544">
        <v>0</v>
      </c>
      <c r="I544">
        <v>48895</v>
      </c>
      <c r="J544">
        <v>75900</v>
      </c>
      <c r="K544" t="s">
        <v>30</v>
      </c>
      <c r="L544" t="s">
        <v>430</v>
      </c>
      <c r="M544" t="s">
        <v>891</v>
      </c>
      <c r="N544" t="s">
        <v>1388</v>
      </c>
      <c r="O544" t="s">
        <v>1170</v>
      </c>
      <c r="P544" t="s">
        <v>1389</v>
      </c>
      <c r="Q544" t="s">
        <v>35</v>
      </c>
      <c r="R544" t="s">
        <v>894</v>
      </c>
      <c r="S544" t="s">
        <v>35</v>
      </c>
      <c r="T544" t="str">
        <f t="shared" si="24"/>
        <v xml:space="preserve">Candidates must have excellent verbal and written communication and strong interpersonal skills; demonstrated ability to meet deadlines and manage multiple projects in a timely manner and to be a team player. Capability of utilizing Excel spreadsheets is strongly preferred.  </v>
      </c>
      <c r="U544">
        <f t="shared" si="25"/>
        <v>0</v>
      </c>
      <c r="V544" s="3">
        <v>1</v>
      </c>
      <c r="W544" s="3">
        <f t="shared" si="26"/>
        <v>0</v>
      </c>
      <c r="X544" s="3">
        <v>0</v>
      </c>
      <c r="Y544" s="3">
        <v>0</v>
      </c>
      <c r="Z544" s="3">
        <v>0</v>
      </c>
      <c r="AA544" s="3">
        <v>0</v>
      </c>
      <c r="AB544" s="3">
        <v>0</v>
      </c>
      <c r="AD544" t="s">
        <v>38</v>
      </c>
      <c r="AE544" s="1">
        <v>42333</v>
      </c>
      <c r="AG544" s="1">
        <v>42333</v>
      </c>
      <c r="AH544" s="1">
        <v>42598</v>
      </c>
    </row>
    <row r="545" spans="1:34" x14ac:dyDescent="0.3">
      <c r="A545">
        <v>223767</v>
      </c>
      <c r="B545" t="s">
        <v>888</v>
      </c>
      <c r="C545" t="s">
        <v>40</v>
      </c>
      <c r="D545">
        <v>1</v>
      </c>
      <c r="E545" t="s">
        <v>1387</v>
      </c>
      <c r="F545" t="s">
        <v>1168</v>
      </c>
      <c r="G545">
        <v>56058</v>
      </c>
      <c r="H545">
        <v>0</v>
      </c>
      <c r="I545">
        <v>48895</v>
      </c>
      <c r="J545">
        <v>75900</v>
      </c>
      <c r="K545" t="s">
        <v>30</v>
      </c>
      <c r="L545" t="s">
        <v>430</v>
      </c>
      <c r="M545" t="s">
        <v>891</v>
      </c>
      <c r="N545" t="s">
        <v>1388</v>
      </c>
      <c r="O545" t="s">
        <v>1170</v>
      </c>
      <c r="P545" t="s">
        <v>1389</v>
      </c>
      <c r="Q545" t="s">
        <v>35</v>
      </c>
      <c r="R545" t="s">
        <v>894</v>
      </c>
      <c r="S545" t="s">
        <v>35</v>
      </c>
      <c r="T545" t="str">
        <f t="shared" si="24"/>
        <v xml:space="preserve">Candidates must have excellent verbal and written communication and strong interpersonal skills; demonstrated ability to meet deadlines and manage multiple projects in a timely manner and to be a team player. Capability of utilizing Excel spreadsheets is strongly preferred.  </v>
      </c>
      <c r="U545">
        <f t="shared" si="25"/>
        <v>0</v>
      </c>
      <c r="V545" s="3">
        <v>1</v>
      </c>
      <c r="W545" s="3">
        <f t="shared" si="26"/>
        <v>0</v>
      </c>
      <c r="X545" s="3">
        <v>0</v>
      </c>
      <c r="Y545" s="3">
        <v>0</v>
      </c>
      <c r="Z545" s="3">
        <v>0</v>
      </c>
      <c r="AA545" s="3">
        <v>0</v>
      </c>
      <c r="AB545" s="3">
        <v>0</v>
      </c>
      <c r="AD545" t="s">
        <v>38</v>
      </c>
      <c r="AE545" s="1">
        <v>42333</v>
      </c>
      <c r="AG545" s="1">
        <v>42333</v>
      </c>
      <c r="AH545" s="1">
        <v>42598</v>
      </c>
    </row>
    <row r="546" spans="1:34" x14ac:dyDescent="0.3">
      <c r="A546">
        <v>223891</v>
      </c>
      <c r="B546" t="s">
        <v>39</v>
      </c>
      <c r="C546" t="s">
        <v>40</v>
      </c>
      <c r="D546">
        <v>1</v>
      </c>
      <c r="E546" t="s">
        <v>1390</v>
      </c>
      <c r="F546" t="s">
        <v>42</v>
      </c>
      <c r="G546">
        <v>21744</v>
      </c>
      <c r="H546">
        <v>3</v>
      </c>
      <c r="I546">
        <v>76340</v>
      </c>
      <c r="J546">
        <v>100322</v>
      </c>
      <c r="K546" t="s">
        <v>30</v>
      </c>
      <c r="L546" t="s">
        <v>43</v>
      </c>
      <c r="M546" t="s">
        <v>1391</v>
      </c>
      <c r="N546" t="s">
        <v>1392</v>
      </c>
      <c r="O546" t="s">
        <v>46</v>
      </c>
      <c r="P546" t="s">
        <v>1393</v>
      </c>
      <c r="Q546" t="s">
        <v>35</v>
      </c>
      <c r="R546" t="s">
        <v>1394</v>
      </c>
      <c r="S546" t="s">
        <v>35</v>
      </c>
      <c r="T546" t="str">
        <f t="shared" si="24"/>
        <v xml:space="preserve">Minimum one year experience managing environmental health projects and coordinating with multiple partners and organizations. --Excellent verbal and written communication skills and the ability to work collaboratively. --Excellent analytical, organizational and interpersonal skills.  </v>
      </c>
      <c r="U546">
        <f t="shared" si="25"/>
        <v>0</v>
      </c>
      <c r="V546" s="3">
        <v>0</v>
      </c>
      <c r="W546" s="3">
        <f t="shared" si="26"/>
        <v>0</v>
      </c>
      <c r="X546" s="3">
        <v>0</v>
      </c>
      <c r="Y546" s="3">
        <v>0</v>
      </c>
      <c r="Z546" s="3">
        <v>0</v>
      </c>
      <c r="AA546" s="3">
        <v>0</v>
      </c>
      <c r="AB546" s="3">
        <v>0</v>
      </c>
      <c r="AD546" t="s">
        <v>38</v>
      </c>
      <c r="AE546" s="1">
        <v>42332</v>
      </c>
      <c r="AG546" s="1">
        <v>42332</v>
      </c>
      <c r="AH546" s="1">
        <v>42598</v>
      </c>
    </row>
    <row r="547" spans="1:34" x14ac:dyDescent="0.3">
      <c r="A547">
        <v>222505</v>
      </c>
      <c r="B547" t="s">
        <v>39</v>
      </c>
      <c r="C547" t="s">
        <v>26</v>
      </c>
      <c r="D547">
        <v>1</v>
      </c>
      <c r="E547" t="s">
        <v>1380</v>
      </c>
      <c r="F547" t="s">
        <v>42</v>
      </c>
      <c r="G547">
        <v>21744</v>
      </c>
      <c r="H547" t="s">
        <v>1381</v>
      </c>
      <c r="I547">
        <v>87461</v>
      </c>
      <c r="J547">
        <v>127125</v>
      </c>
      <c r="K547" t="s">
        <v>30</v>
      </c>
      <c r="L547" t="s">
        <v>78</v>
      </c>
      <c r="M547" t="s">
        <v>1382</v>
      </c>
      <c r="N547" t="s">
        <v>7330</v>
      </c>
      <c r="O547" t="s">
        <v>46</v>
      </c>
      <c r="P547" t="s">
        <v>6693</v>
      </c>
      <c r="Q547" t="s">
        <v>35</v>
      </c>
      <c r="R547" t="s">
        <v>1383</v>
      </c>
      <c r="S547" t="s">
        <v>35</v>
      </c>
      <c r="T547" t="str">
        <f t="shared" si="24"/>
        <v xml:space="preserve">A qualified candidate will need strong experience in health communications, including developing and implementing a comprehensive annual communications strategy incorporating paid, social and earned media components. Strong experience in tobacco control and chronic disease prevention is a plus.  Preference for expertise in the following areas: communications, public health, campaign development, communications research and evaluation  Ability to handle multiple high-priority projects and assignments simultaneously, to shift fluidly among them, and to work independently, when necessary, towards creative problem solving  Ability to create and maintain productive relationships with internal and external partners; and  Preferred candidates should have excellent analytical and reasoning skills; strong written and oral communication skills; and superior interpersonal skills.  </v>
      </c>
      <c r="U547">
        <f t="shared" si="25"/>
        <v>0</v>
      </c>
      <c r="V547" s="3">
        <v>0</v>
      </c>
      <c r="W547" s="3">
        <f t="shared" si="26"/>
        <v>0</v>
      </c>
      <c r="X547" s="3">
        <v>0</v>
      </c>
      <c r="Y547" s="3">
        <v>0</v>
      </c>
      <c r="Z547" s="3">
        <v>0</v>
      </c>
      <c r="AA547" s="3">
        <v>0</v>
      </c>
      <c r="AB547" s="3">
        <v>0</v>
      </c>
      <c r="AD547" t="s">
        <v>38</v>
      </c>
      <c r="AE547" s="1">
        <v>42320</v>
      </c>
      <c r="AG547" s="1">
        <v>42320</v>
      </c>
      <c r="AH547" s="1">
        <v>42598</v>
      </c>
    </row>
    <row r="548" spans="1:34" x14ac:dyDescent="0.3">
      <c r="A548">
        <v>222618</v>
      </c>
      <c r="B548" t="s">
        <v>39</v>
      </c>
      <c r="C548" t="s">
        <v>26</v>
      </c>
      <c r="D548">
        <v>1</v>
      </c>
      <c r="E548" t="s">
        <v>1395</v>
      </c>
      <c r="F548" t="s">
        <v>1168</v>
      </c>
      <c r="G548">
        <v>56058</v>
      </c>
      <c r="H548">
        <v>0</v>
      </c>
      <c r="I548">
        <v>48895</v>
      </c>
      <c r="J548">
        <v>75900</v>
      </c>
      <c r="K548" t="s">
        <v>30</v>
      </c>
      <c r="L548" t="s">
        <v>78</v>
      </c>
      <c r="M548" t="s">
        <v>1307</v>
      </c>
      <c r="N548" t="s">
        <v>7332</v>
      </c>
      <c r="O548" t="s">
        <v>1170</v>
      </c>
      <c r="P548" t="s">
        <v>35</v>
      </c>
      <c r="Q548" t="s">
        <v>35</v>
      </c>
      <c r="R548" t="s">
        <v>1396</v>
      </c>
      <c r="S548" t="s">
        <v>35</v>
      </c>
      <c r="T548" t="str">
        <f t="shared" si="24"/>
        <v xml:space="preserve">   </v>
      </c>
      <c r="U548">
        <f t="shared" si="25"/>
        <v>0</v>
      </c>
      <c r="V548" s="3">
        <v>0</v>
      </c>
      <c r="W548" s="3">
        <f t="shared" si="26"/>
        <v>0</v>
      </c>
      <c r="X548" s="3">
        <v>0</v>
      </c>
      <c r="Y548" s="3">
        <v>0</v>
      </c>
      <c r="Z548" s="3">
        <v>0</v>
      </c>
      <c r="AA548" s="3">
        <v>0</v>
      </c>
      <c r="AB548" s="3">
        <v>0</v>
      </c>
      <c r="AD548" t="s">
        <v>38</v>
      </c>
      <c r="AE548" s="1">
        <v>42321</v>
      </c>
      <c r="AG548" s="1">
        <v>42321</v>
      </c>
      <c r="AH548" s="1">
        <v>42598</v>
      </c>
    </row>
    <row r="549" spans="1:34" x14ac:dyDescent="0.3">
      <c r="A549">
        <v>222618</v>
      </c>
      <c r="B549" t="s">
        <v>39</v>
      </c>
      <c r="C549" t="s">
        <v>40</v>
      </c>
      <c r="D549">
        <v>1</v>
      </c>
      <c r="E549" t="s">
        <v>1395</v>
      </c>
      <c r="F549" t="s">
        <v>1168</v>
      </c>
      <c r="G549">
        <v>56058</v>
      </c>
      <c r="H549">
        <v>0</v>
      </c>
      <c r="I549">
        <v>48895</v>
      </c>
      <c r="J549">
        <v>75900</v>
      </c>
      <c r="K549" t="s">
        <v>30</v>
      </c>
      <c r="L549" t="s">
        <v>78</v>
      </c>
      <c r="M549" t="s">
        <v>1307</v>
      </c>
      <c r="N549" t="s">
        <v>7332</v>
      </c>
      <c r="O549" t="s">
        <v>1170</v>
      </c>
      <c r="P549" t="s">
        <v>35</v>
      </c>
      <c r="Q549" t="s">
        <v>35</v>
      </c>
      <c r="R549" t="s">
        <v>1396</v>
      </c>
      <c r="S549" t="s">
        <v>35</v>
      </c>
      <c r="T549" t="str">
        <f t="shared" si="24"/>
        <v xml:space="preserve">   </v>
      </c>
      <c r="U549">
        <f t="shared" si="25"/>
        <v>0</v>
      </c>
      <c r="V549" s="3">
        <v>0</v>
      </c>
      <c r="W549" s="3">
        <f t="shared" si="26"/>
        <v>0</v>
      </c>
      <c r="X549" s="3">
        <v>0</v>
      </c>
      <c r="Y549" s="3">
        <v>0</v>
      </c>
      <c r="Z549" s="3">
        <v>0</v>
      </c>
      <c r="AA549" s="3">
        <v>0</v>
      </c>
      <c r="AB549" s="3">
        <v>0</v>
      </c>
      <c r="AD549" t="s">
        <v>38</v>
      </c>
      <c r="AE549" s="1">
        <v>42321</v>
      </c>
      <c r="AG549" s="1">
        <v>42321</v>
      </c>
      <c r="AH549" s="1">
        <v>42598</v>
      </c>
    </row>
    <row r="550" spans="1:34" x14ac:dyDescent="0.3">
      <c r="A550">
        <v>222667</v>
      </c>
      <c r="B550" t="s">
        <v>49</v>
      </c>
      <c r="C550" t="s">
        <v>26</v>
      </c>
      <c r="D550">
        <v>1</v>
      </c>
      <c r="E550" t="s">
        <v>1397</v>
      </c>
      <c r="F550" t="s">
        <v>1398</v>
      </c>
      <c r="G550">
        <v>10037</v>
      </c>
      <c r="H550" t="s">
        <v>52</v>
      </c>
      <c r="I550">
        <v>53051</v>
      </c>
      <c r="J550">
        <v>85000</v>
      </c>
      <c r="K550" t="s">
        <v>30</v>
      </c>
      <c r="L550" t="s">
        <v>904</v>
      </c>
      <c r="M550" t="s">
        <v>1399</v>
      </c>
      <c r="N550" t="s">
        <v>7333</v>
      </c>
      <c r="O550" t="s">
        <v>1400</v>
      </c>
      <c r="P550" t="s">
        <v>7334</v>
      </c>
      <c r="Q550" t="s">
        <v>1401</v>
      </c>
      <c r="R550" t="s">
        <v>56</v>
      </c>
      <c r="S550" t="s">
        <v>1402</v>
      </c>
      <c r="T550" t="str">
        <f t="shared" si="24"/>
        <v>‚ Self-motivated and capable of working independently or with general direction. Outstanding written and verbal communication skills, presentation/influencing skills and the ability   to communicate effectively with key stakeholders. Excellent strategic ability and creative thinking with the ability to execute. Excellent leadership skills and ability to lead cross-functional teams. Ability to prioritize projects and multi-task and work under tight deadlines.  Project Management Institute (PMI) certification (desired). Proficiency in AutoCAD, Microsoft Project Schedule and Excel. At least 2 years of experience managing staff. Valid driver‚„s license is preferred. In compliance with Federal law, all persons hired will be required to verify identify and eligibility to work in the United States and to complete the required employment eligibility verification document form upon hire.</v>
      </c>
      <c r="U550">
        <f t="shared" si="25"/>
        <v>0</v>
      </c>
      <c r="V550" s="3">
        <v>1</v>
      </c>
      <c r="W550" s="3">
        <f t="shared" si="26"/>
        <v>0</v>
      </c>
      <c r="X550" s="3">
        <v>0</v>
      </c>
      <c r="Y550" s="3">
        <v>0</v>
      </c>
      <c r="Z550" s="3">
        <v>0</v>
      </c>
      <c r="AA550" s="3">
        <v>0</v>
      </c>
      <c r="AB550" s="3">
        <v>0</v>
      </c>
      <c r="AD550" t="s">
        <v>38</v>
      </c>
      <c r="AE550" s="1">
        <v>42324</v>
      </c>
      <c r="AG550" s="1">
        <v>42460</v>
      </c>
      <c r="AH550" s="1">
        <v>42598</v>
      </c>
    </row>
    <row r="551" spans="1:34" x14ac:dyDescent="0.3">
      <c r="A551">
        <v>223891</v>
      </c>
      <c r="B551" t="s">
        <v>39</v>
      </c>
      <c r="C551" t="s">
        <v>26</v>
      </c>
      <c r="D551">
        <v>1</v>
      </c>
      <c r="E551" t="s">
        <v>1390</v>
      </c>
      <c r="F551" t="s">
        <v>42</v>
      </c>
      <c r="G551">
        <v>21744</v>
      </c>
      <c r="H551">
        <v>3</v>
      </c>
      <c r="I551">
        <v>76340</v>
      </c>
      <c r="J551">
        <v>100322</v>
      </c>
      <c r="K551" t="s">
        <v>30</v>
      </c>
      <c r="L551" t="s">
        <v>43</v>
      </c>
      <c r="M551" t="s">
        <v>1391</v>
      </c>
      <c r="N551" t="s">
        <v>1392</v>
      </c>
      <c r="O551" t="s">
        <v>46</v>
      </c>
      <c r="P551" t="s">
        <v>1393</v>
      </c>
      <c r="Q551" t="s">
        <v>35</v>
      </c>
      <c r="R551" t="s">
        <v>1394</v>
      </c>
      <c r="S551" t="s">
        <v>35</v>
      </c>
      <c r="T551" t="str">
        <f t="shared" si="24"/>
        <v xml:space="preserve">Minimum one year experience managing environmental health projects and coordinating with multiple partners and organizations. --Excellent verbal and written communication skills and the ability to work collaboratively. --Excellent analytical, organizational and interpersonal skills.  </v>
      </c>
      <c r="U551">
        <f t="shared" si="25"/>
        <v>0</v>
      </c>
      <c r="V551" s="3">
        <v>0</v>
      </c>
      <c r="W551" s="3">
        <f t="shared" si="26"/>
        <v>0</v>
      </c>
      <c r="X551" s="3">
        <v>0</v>
      </c>
      <c r="Y551" s="3">
        <v>0</v>
      </c>
      <c r="Z551" s="3">
        <v>0</v>
      </c>
      <c r="AA551" s="3">
        <v>0</v>
      </c>
      <c r="AB551" s="3">
        <v>0</v>
      </c>
      <c r="AD551" t="s">
        <v>38</v>
      </c>
      <c r="AE551" s="1">
        <v>42332</v>
      </c>
      <c r="AG551" s="1">
        <v>42332</v>
      </c>
      <c r="AH551" s="1">
        <v>42598</v>
      </c>
    </row>
    <row r="552" spans="1:34" x14ac:dyDescent="0.3">
      <c r="A552">
        <v>223930</v>
      </c>
      <c r="B552" t="s">
        <v>39</v>
      </c>
      <c r="C552" t="s">
        <v>26</v>
      </c>
      <c r="D552">
        <v>1</v>
      </c>
      <c r="E552" t="s">
        <v>1403</v>
      </c>
      <c r="F552" t="s">
        <v>1404</v>
      </c>
      <c r="G552">
        <v>21514</v>
      </c>
      <c r="H552">
        <v>2</v>
      </c>
      <c r="I552">
        <v>63087</v>
      </c>
      <c r="J552">
        <v>83326</v>
      </c>
      <c r="K552" t="s">
        <v>30</v>
      </c>
      <c r="L552" t="s">
        <v>319</v>
      </c>
      <c r="M552" t="s">
        <v>442</v>
      </c>
      <c r="N552" t="s">
        <v>1405</v>
      </c>
      <c r="O552" t="s">
        <v>1406</v>
      </c>
      <c r="P552" t="s">
        <v>322</v>
      </c>
      <c r="Q552" t="s">
        <v>1296</v>
      </c>
      <c r="R552" t="s">
        <v>1407</v>
      </c>
      <c r="S552" t="s">
        <v>35</v>
      </c>
      <c r="T552" t="str">
        <f t="shared" si="24"/>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552">
        <f t="shared" si="25"/>
        <v>0</v>
      </c>
      <c r="V552" s="3">
        <v>0</v>
      </c>
      <c r="W552" s="3">
        <f t="shared" si="26"/>
        <v>0</v>
      </c>
      <c r="X552" s="3">
        <v>0</v>
      </c>
      <c r="Y552" s="3">
        <v>0</v>
      </c>
      <c r="Z552" s="3">
        <v>0</v>
      </c>
      <c r="AA552" s="3">
        <v>0</v>
      </c>
      <c r="AB552" s="3">
        <v>0</v>
      </c>
      <c r="AD552" t="s">
        <v>38</v>
      </c>
      <c r="AE552" s="1">
        <v>42332</v>
      </c>
      <c r="AG552" s="1">
        <v>42332</v>
      </c>
      <c r="AH552" s="1">
        <v>42598</v>
      </c>
    </row>
    <row r="553" spans="1:34" x14ac:dyDescent="0.3">
      <c r="A553">
        <v>223930</v>
      </c>
      <c r="B553" t="s">
        <v>39</v>
      </c>
      <c r="C553" t="s">
        <v>40</v>
      </c>
      <c r="D553">
        <v>1</v>
      </c>
      <c r="E553" t="s">
        <v>1403</v>
      </c>
      <c r="F553" t="s">
        <v>1404</v>
      </c>
      <c r="G553">
        <v>21514</v>
      </c>
      <c r="H553">
        <v>2</v>
      </c>
      <c r="I553">
        <v>63087</v>
      </c>
      <c r="J553">
        <v>83326</v>
      </c>
      <c r="K553" t="s">
        <v>30</v>
      </c>
      <c r="L553" t="s">
        <v>319</v>
      </c>
      <c r="M553" t="s">
        <v>442</v>
      </c>
      <c r="N553" t="s">
        <v>1405</v>
      </c>
      <c r="O553" t="s">
        <v>1406</v>
      </c>
      <c r="P553" t="s">
        <v>322</v>
      </c>
      <c r="Q553" t="s">
        <v>1296</v>
      </c>
      <c r="R553" t="s">
        <v>1407</v>
      </c>
      <c r="S553" t="s">
        <v>35</v>
      </c>
      <c r="T553" t="str">
        <f t="shared" si="24"/>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553">
        <f t="shared" si="25"/>
        <v>0</v>
      </c>
      <c r="V553" s="3">
        <v>0</v>
      </c>
      <c r="W553" s="3">
        <f t="shared" si="26"/>
        <v>0</v>
      </c>
      <c r="X553" s="3">
        <v>0</v>
      </c>
      <c r="Y553" s="3">
        <v>0</v>
      </c>
      <c r="Z553" s="3">
        <v>0</v>
      </c>
      <c r="AA553" s="3">
        <v>0</v>
      </c>
      <c r="AB553" s="3">
        <v>0</v>
      </c>
      <c r="AD553" t="s">
        <v>38</v>
      </c>
      <c r="AE553" s="1">
        <v>42332</v>
      </c>
      <c r="AG553" s="1">
        <v>42332</v>
      </c>
      <c r="AH553" s="1">
        <v>42598</v>
      </c>
    </row>
    <row r="554" spans="1:34" x14ac:dyDescent="0.3">
      <c r="A554">
        <v>223946</v>
      </c>
      <c r="B554" t="s">
        <v>39</v>
      </c>
      <c r="C554" t="s">
        <v>26</v>
      </c>
      <c r="D554">
        <v>100</v>
      </c>
      <c r="E554" t="s">
        <v>1408</v>
      </c>
      <c r="F554" t="s">
        <v>1409</v>
      </c>
      <c r="G554">
        <v>51001</v>
      </c>
      <c r="H554">
        <v>1</v>
      </c>
      <c r="I554">
        <v>54347</v>
      </c>
      <c r="J554">
        <v>74187</v>
      </c>
      <c r="K554" t="s">
        <v>30</v>
      </c>
      <c r="L554" t="s">
        <v>78</v>
      </c>
      <c r="M554" t="s">
        <v>1410</v>
      </c>
      <c r="N554" t="s">
        <v>7335</v>
      </c>
      <c r="O554" t="s">
        <v>1411</v>
      </c>
      <c r="P554" t="s">
        <v>6694</v>
      </c>
      <c r="Q554" t="s">
        <v>1412</v>
      </c>
      <c r="R554" t="s">
        <v>1413</v>
      </c>
      <c r="S554" t="s">
        <v>35</v>
      </c>
      <c r="T554" t="str">
        <f t="shared" si="24"/>
        <v>In order to be successful and achieve the above responsibilities, the School Mental Health Consultant must possess the following qualifications:    Masters Degree preferred in Education, Social Work, Psychology, Counseling or a related field.   Type of Experience and Number of Years:  	  Experience (3-5 years minimum) working in or with an urban education system with a focus on social, emotional, and behavioral supports strongly preferred.   	  Familiarity with NYC DOE supported SEL and mental health strategies (i.e. PBIS, Foundations, ISBE SEL standards. Check in Check Out, Restorative Practices, Tier II Interventions, CARE team, etc.). 	  Mental Health and/ or school-based management experience highly preferred.   Knowledge, Skills, and Abilities:  	Knowledge of best practices in school climate and SEL supports 	Expertise in guiding the analysis of data and data-based inquiry to ensure improvement in professional practice.  Experience using data to drive critical conversations and continuous improvement among peer and non-peer colleague groups 	Experience providing consultation and technical assistance to peer and non-peer audiences  	Ability to coordinate and collaborate with diverse groups of professionals across multiple departments and organizations to achieve unified, consistent practices 	Experience coordinating and delivering professional development for a variety of internal and external stakeholders 004910, 004911, 004912, 004913, 004914, 004915, 004916, 004917, 004918, 004919, 004920, 004921, 004922, 004923, 004924, 004925, 004926, 004927, 004928, 004929, 004930, 004931, 004932, 004933, 004934, 004935, 004936, 004937, 004938, 004939, 004940, 004941, 004942, 004943, 004944, 004945, 004946, 004947, 004948, 004949, 004950, 004951, 004952, 004953, 004954, 004955, 004956, 004957, 004958, 004959, 004960, 004961, 004962, 004963, 004964, 004965, 004966, 004967, 004968, 004969, 004970, 004971, 004972, 004973, 004974, 004975, 004976, 004977, 004978, 004979, 004980, 004981, 004982, 004983, 004984, 004985, 004986, 004987, 004988, 004989, 004990, 004991, 004992, 004993, 004994, 004995, 004996, 004997, 004998, 004999, 005000, 005001, 005002, 005003, 005004, 005005, 005006, 005007, 005008, 005009</v>
      </c>
      <c r="U554">
        <f t="shared" si="25"/>
        <v>0</v>
      </c>
      <c r="V554" s="3">
        <v>0</v>
      </c>
      <c r="W554" s="3">
        <f t="shared" si="26"/>
        <v>0</v>
      </c>
      <c r="X554" s="3">
        <v>0</v>
      </c>
      <c r="Y554" s="3">
        <v>0</v>
      </c>
      <c r="Z554" s="3">
        <v>0</v>
      </c>
      <c r="AA554" s="3">
        <v>0</v>
      </c>
      <c r="AB554" s="3">
        <v>0</v>
      </c>
      <c r="AD554" t="s">
        <v>38</v>
      </c>
      <c r="AE554" s="1">
        <v>42332</v>
      </c>
      <c r="AG554" s="1">
        <v>42332</v>
      </c>
      <c r="AH554" s="1">
        <v>42598</v>
      </c>
    </row>
    <row r="555" spans="1:34" x14ac:dyDescent="0.3">
      <c r="A555">
        <v>222667</v>
      </c>
      <c r="B555" t="s">
        <v>49</v>
      </c>
      <c r="C555" t="s">
        <v>40</v>
      </c>
      <c r="D555">
        <v>1</v>
      </c>
      <c r="E555" t="s">
        <v>1397</v>
      </c>
      <c r="F555" t="s">
        <v>1398</v>
      </c>
      <c r="G555">
        <v>10037</v>
      </c>
      <c r="H555" t="s">
        <v>52</v>
      </c>
      <c r="I555">
        <v>53051</v>
      </c>
      <c r="J555">
        <v>85000</v>
      </c>
      <c r="K555" t="s">
        <v>30</v>
      </c>
      <c r="L555" t="s">
        <v>904</v>
      </c>
      <c r="M555" t="s">
        <v>1399</v>
      </c>
      <c r="N555" t="s">
        <v>7333</v>
      </c>
      <c r="O555" t="s">
        <v>1400</v>
      </c>
      <c r="P555" t="s">
        <v>7334</v>
      </c>
      <c r="Q555" t="s">
        <v>1401</v>
      </c>
      <c r="R555" t="s">
        <v>56</v>
      </c>
      <c r="S555" t="s">
        <v>1402</v>
      </c>
      <c r="T555" t="str">
        <f t="shared" si="24"/>
        <v>‚ Self-motivated and capable of working independently or with general direction. Outstanding written and verbal communication skills, presentation/influencing skills and the ability   to communicate effectively with key stakeholders. Excellent strategic ability and creative thinking with the ability to execute. Excellent leadership skills and ability to lead cross-functional teams. Ability to prioritize projects and multi-task and work under tight deadlines.  Project Management Institute (PMI) certification (desired). Proficiency in AutoCAD, Microsoft Project Schedule and Excel. At least 2 years of experience managing staff. Valid driver‚„s license is preferred. In compliance with Federal law, all persons hired will be required to verify identify and eligibility to work in the United States and to complete the required employment eligibility verification document form upon hire.</v>
      </c>
      <c r="U555">
        <f t="shared" si="25"/>
        <v>0</v>
      </c>
      <c r="V555" s="3">
        <v>1</v>
      </c>
      <c r="W555" s="3">
        <f t="shared" si="26"/>
        <v>0</v>
      </c>
      <c r="X555" s="3">
        <v>0</v>
      </c>
      <c r="Y555" s="3">
        <v>0</v>
      </c>
      <c r="Z555" s="3">
        <v>0</v>
      </c>
      <c r="AA555" s="3">
        <v>0</v>
      </c>
      <c r="AB555" s="3">
        <v>0</v>
      </c>
      <c r="AD555" t="s">
        <v>38</v>
      </c>
      <c r="AE555" s="1">
        <v>42324</v>
      </c>
      <c r="AG555" s="1">
        <v>42460</v>
      </c>
      <c r="AH555" s="1">
        <v>42598</v>
      </c>
    </row>
    <row r="556" spans="1:34" x14ac:dyDescent="0.3">
      <c r="A556">
        <v>222676</v>
      </c>
      <c r="B556" t="s">
        <v>49</v>
      </c>
      <c r="C556" t="s">
        <v>40</v>
      </c>
      <c r="D556">
        <v>1</v>
      </c>
      <c r="E556" t="s">
        <v>1414</v>
      </c>
      <c r="F556" t="s">
        <v>1415</v>
      </c>
      <c r="G556">
        <v>10035</v>
      </c>
      <c r="H556" t="s">
        <v>52</v>
      </c>
      <c r="I556">
        <v>53051</v>
      </c>
      <c r="J556">
        <v>75000</v>
      </c>
      <c r="K556" t="s">
        <v>30</v>
      </c>
      <c r="L556" t="s">
        <v>904</v>
      </c>
      <c r="M556" t="s">
        <v>1399</v>
      </c>
      <c r="N556" t="s">
        <v>6695</v>
      </c>
      <c r="O556" t="s">
        <v>1416</v>
      </c>
      <c r="P556" t="s">
        <v>7336</v>
      </c>
      <c r="Q556" t="s">
        <v>1401</v>
      </c>
      <c r="R556" t="s">
        <v>1417</v>
      </c>
      <c r="S556" t="s">
        <v>549</v>
      </c>
      <c r="T556" t="str">
        <f t="shared" si="24"/>
        <v>‚ Highly skilled in verbal and written communication.  Self-motivated, ability to prioritize projects and multi-task.  Good judgment and composure when dealing with challenges and in emergency situations. At least 2 years‚„ experience managing staff. Ability to work well under tight deadlines. Knowledge of Microsoft Office Suite. Proficiency in Microsoft Project is a plus. Build strong internal working relationships across the unit as well as external relationships with    vendors, landlords and other City agencies. Valid driver‚„s license is preferred. Comfortable within a team environment. In compliance with Federal law, all persons hired will be required to verify identify and eligibility to work in the United States and to complete the required employment eligibility verification document form upon hire.</v>
      </c>
      <c r="U556">
        <f t="shared" si="25"/>
        <v>0</v>
      </c>
      <c r="V556" s="3">
        <v>0</v>
      </c>
      <c r="W556" s="3">
        <f t="shared" si="26"/>
        <v>0</v>
      </c>
      <c r="X556" s="3">
        <v>0</v>
      </c>
      <c r="Y556" s="3">
        <v>0</v>
      </c>
      <c r="Z556" s="3">
        <v>0</v>
      </c>
      <c r="AA556" s="3">
        <v>0</v>
      </c>
      <c r="AB556" s="3">
        <v>0</v>
      </c>
      <c r="AD556" t="s">
        <v>58</v>
      </c>
      <c r="AE556" s="1">
        <v>42321</v>
      </c>
      <c r="AG556" s="1">
        <v>42509</v>
      </c>
      <c r="AH556" s="1">
        <v>42598</v>
      </c>
    </row>
    <row r="557" spans="1:34" x14ac:dyDescent="0.3">
      <c r="A557">
        <v>222676</v>
      </c>
      <c r="B557" t="s">
        <v>49</v>
      </c>
      <c r="C557" t="s">
        <v>26</v>
      </c>
      <c r="D557">
        <v>1</v>
      </c>
      <c r="E557" t="s">
        <v>1414</v>
      </c>
      <c r="F557" t="s">
        <v>1415</v>
      </c>
      <c r="G557">
        <v>10035</v>
      </c>
      <c r="H557" t="s">
        <v>52</v>
      </c>
      <c r="I557">
        <v>53051</v>
      </c>
      <c r="J557">
        <v>75000</v>
      </c>
      <c r="K557" t="s">
        <v>30</v>
      </c>
      <c r="L557" t="s">
        <v>904</v>
      </c>
      <c r="M557" t="s">
        <v>1399</v>
      </c>
      <c r="N557" t="s">
        <v>6695</v>
      </c>
      <c r="O557" t="s">
        <v>1416</v>
      </c>
      <c r="P557" t="s">
        <v>7336</v>
      </c>
      <c r="Q557" t="s">
        <v>1401</v>
      </c>
      <c r="R557" t="s">
        <v>1417</v>
      </c>
      <c r="S557" t="s">
        <v>549</v>
      </c>
      <c r="T557" t="str">
        <f t="shared" si="24"/>
        <v>‚ Highly skilled in verbal and written communication.  Self-motivated, ability to prioritize projects and multi-task.  Good judgment and composure when dealing with challenges and in emergency situations. At least 2 years‚„ experience managing staff. Ability to work well under tight deadlines. Knowledge of Microsoft Office Suite. Proficiency in Microsoft Project is a plus. Build strong internal working relationships across the unit as well as external relationships with    vendors, landlords and other City agencies. Valid driver‚„s license is preferred. Comfortable within a team environment. In compliance with Federal law, all persons hired will be required to verify identify and eligibility to work in the United States and to complete the required employment eligibility verification document form upon hire.</v>
      </c>
      <c r="U557">
        <f t="shared" si="25"/>
        <v>0</v>
      </c>
      <c r="V557" s="3">
        <v>0</v>
      </c>
      <c r="W557" s="3">
        <f t="shared" si="26"/>
        <v>0</v>
      </c>
      <c r="X557" s="3">
        <v>0</v>
      </c>
      <c r="Y557" s="3">
        <v>0</v>
      </c>
      <c r="Z557" s="3">
        <v>0</v>
      </c>
      <c r="AA557" s="3">
        <v>0</v>
      </c>
      <c r="AB557" s="3">
        <v>0</v>
      </c>
      <c r="AD557" t="s">
        <v>58</v>
      </c>
      <c r="AE557" s="1">
        <v>42321</v>
      </c>
      <c r="AG557" s="1">
        <v>42509</v>
      </c>
      <c r="AH557" s="1">
        <v>42598</v>
      </c>
    </row>
    <row r="558" spans="1:34" x14ac:dyDescent="0.3">
      <c r="A558">
        <v>223946</v>
      </c>
      <c r="B558" t="s">
        <v>39</v>
      </c>
      <c r="C558" t="s">
        <v>40</v>
      </c>
      <c r="D558">
        <v>100</v>
      </c>
      <c r="E558" t="s">
        <v>1408</v>
      </c>
      <c r="F558" t="s">
        <v>1409</v>
      </c>
      <c r="G558">
        <v>51001</v>
      </c>
      <c r="H558">
        <v>1</v>
      </c>
      <c r="I558">
        <v>54347</v>
      </c>
      <c r="J558">
        <v>74187</v>
      </c>
      <c r="K558" t="s">
        <v>30</v>
      </c>
      <c r="L558" t="s">
        <v>78</v>
      </c>
      <c r="M558" t="s">
        <v>1410</v>
      </c>
      <c r="N558" t="s">
        <v>7335</v>
      </c>
      <c r="O558" t="s">
        <v>1411</v>
      </c>
      <c r="P558" t="s">
        <v>6694</v>
      </c>
      <c r="Q558" t="s">
        <v>1412</v>
      </c>
      <c r="R558" t="s">
        <v>1413</v>
      </c>
      <c r="S558" t="s">
        <v>35</v>
      </c>
      <c r="T558" t="str">
        <f t="shared" si="24"/>
        <v>In order to be successful and achieve the above responsibilities, the School Mental Health Consultant must possess the following qualifications:    Masters Degree preferred in Education, Social Work, Psychology, Counseling or a related field.   Type of Experience and Number of Years:  	  Experience (3-5 years minimum) working in or with an urban education system with a focus on social, emotional, and behavioral supports strongly preferred.   	  Familiarity with NYC DOE supported SEL and mental health strategies (i.e. PBIS, Foundations, ISBE SEL standards. Check in Check Out, Restorative Practices, Tier II Interventions, CARE team, etc.). 	  Mental Health and/ or school-based management experience highly preferred.   Knowledge, Skills, and Abilities:  	Knowledge of best practices in school climate and SEL supports 	Expertise in guiding the analysis of data and data-based inquiry to ensure improvement in professional practice.  Experience using data to drive critical conversations and continuous improvement among peer and non-peer colleague groups 	Experience providing consultation and technical assistance to peer and non-peer audiences  	Ability to coordinate and collaborate with diverse groups of professionals across multiple departments and organizations to achieve unified, consistent practices 	Experience coordinating and delivering professional development for a variety of internal and external stakeholders 004910, 004911, 004912, 004913, 004914, 004915, 004916, 004917, 004918, 004919, 004920, 004921, 004922, 004923, 004924, 004925, 004926, 004927, 004928, 004929, 004930, 004931, 004932, 004933, 004934, 004935, 004936, 004937, 004938, 004939, 004940, 004941, 004942, 004943, 004944, 004945, 004946, 004947, 004948, 004949, 004950, 004951, 004952, 004953, 004954, 004955, 004956, 004957, 004958, 004959, 004960, 004961, 004962, 004963, 004964, 004965, 004966, 004967, 004968, 004969, 004970, 004971, 004972, 004973, 004974, 004975, 004976, 004977, 004978, 004979, 004980, 004981, 004982, 004983, 004984, 004985, 004986, 004987, 004988, 004989, 004990, 004991, 004992, 004993, 004994, 004995, 004996, 004997, 004998, 004999, 005000, 005001, 005002, 005003, 005004, 005005, 005006, 005007, 005008, 005009</v>
      </c>
      <c r="U558">
        <f t="shared" si="25"/>
        <v>0</v>
      </c>
      <c r="V558" s="3">
        <v>0</v>
      </c>
      <c r="W558" s="3">
        <f t="shared" si="26"/>
        <v>0</v>
      </c>
      <c r="X558" s="3">
        <v>0</v>
      </c>
      <c r="Y558" s="3">
        <v>0</v>
      </c>
      <c r="Z558" s="3">
        <v>0</v>
      </c>
      <c r="AA558" s="3">
        <v>0</v>
      </c>
      <c r="AB558" s="3">
        <v>0</v>
      </c>
      <c r="AD558" t="s">
        <v>38</v>
      </c>
      <c r="AE558" s="1">
        <v>42332</v>
      </c>
      <c r="AG558" s="1">
        <v>42332</v>
      </c>
      <c r="AH558" s="1">
        <v>42598</v>
      </c>
    </row>
    <row r="559" spans="1:34" x14ac:dyDescent="0.3">
      <c r="A559">
        <v>224024</v>
      </c>
      <c r="B559" t="s">
        <v>888</v>
      </c>
      <c r="C559" t="s">
        <v>26</v>
      </c>
      <c r="D559">
        <v>1</v>
      </c>
      <c r="E559" t="s">
        <v>889</v>
      </c>
      <c r="F559" t="s">
        <v>642</v>
      </c>
      <c r="G559">
        <v>22122</v>
      </c>
      <c r="H559">
        <v>3</v>
      </c>
      <c r="I559">
        <v>66242</v>
      </c>
      <c r="J559">
        <v>96769</v>
      </c>
      <c r="K559" t="s">
        <v>30</v>
      </c>
      <c r="L559" t="s">
        <v>430</v>
      </c>
      <c r="M559" t="s">
        <v>891</v>
      </c>
      <c r="N559" t="s">
        <v>7337</v>
      </c>
      <c r="O559" t="s">
        <v>7159</v>
      </c>
      <c r="P559" t="s">
        <v>1418</v>
      </c>
      <c r="Q559" t="s">
        <v>35</v>
      </c>
      <c r="R559" t="s">
        <v>894</v>
      </c>
      <c r="S559" t="s">
        <v>35</v>
      </c>
      <c r="T559" t="str">
        <f t="shared" si="24"/>
        <v xml:space="preserve">Candidates must have strong policy research and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and modeling experience), knowledge of housing development/lending and knowledge of HPD development programs specifically, demonstrated analytical skills, and ability to work effectively with others to obtain results promptly.   Strong facility with Excel and Word required.   Candidates with Masters in Urban Planning, Real Estate Finance, Business Administration or related fields are strongly preferred.  </v>
      </c>
      <c r="U559">
        <f t="shared" si="25"/>
        <v>0</v>
      </c>
      <c r="V559" s="3">
        <v>1</v>
      </c>
      <c r="W559" s="3">
        <f t="shared" si="26"/>
        <v>0</v>
      </c>
      <c r="X559" s="3">
        <v>0</v>
      </c>
      <c r="Y559" s="3">
        <v>0</v>
      </c>
      <c r="Z559" s="3">
        <v>0</v>
      </c>
      <c r="AA559" s="3">
        <v>0</v>
      </c>
      <c r="AB559" s="3">
        <v>0</v>
      </c>
      <c r="AD559" t="s">
        <v>38</v>
      </c>
      <c r="AE559" s="1">
        <v>42333</v>
      </c>
      <c r="AG559" s="1">
        <v>42333</v>
      </c>
      <c r="AH559" s="1">
        <v>42598</v>
      </c>
    </row>
    <row r="560" spans="1:34" x14ac:dyDescent="0.3">
      <c r="A560">
        <v>224024</v>
      </c>
      <c r="B560" t="s">
        <v>888</v>
      </c>
      <c r="C560" t="s">
        <v>40</v>
      </c>
      <c r="D560">
        <v>1</v>
      </c>
      <c r="E560" t="s">
        <v>889</v>
      </c>
      <c r="F560" t="s">
        <v>642</v>
      </c>
      <c r="G560">
        <v>22122</v>
      </c>
      <c r="H560">
        <v>3</v>
      </c>
      <c r="I560">
        <v>66242</v>
      </c>
      <c r="J560">
        <v>96769</v>
      </c>
      <c r="K560" t="s">
        <v>30</v>
      </c>
      <c r="L560" t="s">
        <v>430</v>
      </c>
      <c r="M560" t="s">
        <v>891</v>
      </c>
      <c r="N560" t="s">
        <v>7337</v>
      </c>
      <c r="O560" t="s">
        <v>7159</v>
      </c>
      <c r="P560" t="s">
        <v>1418</v>
      </c>
      <c r="Q560" t="s">
        <v>35</v>
      </c>
      <c r="R560" t="s">
        <v>894</v>
      </c>
      <c r="S560" t="s">
        <v>35</v>
      </c>
      <c r="T560" t="str">
        <f t="shared" si="24"/>
        <v xml:space="preserve">Candidates must have strong policy research and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and modeling experience), knowledge of housing development/lending and knowledge of HPD development programs specifically, demonstrated analytical skills, and ability to work effectively with others to obtain results promptly.   Strong facility with Excel and Word required.   Candidates with Masters in Urban Planning, Real Estate Finance, Business Administration or related fields are strongly preferred.  </v>
      </c>
      <c r="U560">
        <f t="shared" si="25"/>
        <v>0</v>
      </c>
      <c r="V560" s="3">
        <v>1</v>
      </c>
      <c r="W560" s="3">
        <f t="shared" si="26"/>
        <v>0</v>
      </c>
      <c r="X560" s="3">
        <v>0</v>
      </c>
      <c r="Y560" s="3">
        <v>0</v>
      </c>
      <c r="Z560" s="3">
        <v>0</v>
      </c>
      <c r="AA560" s="3">
        <v>0</v>
      </c>
      <c r="AB560" s="3">
        <v>0</v>
      </c>
      <c r="AD560" t="s">
        <v>38</v>
      </c>
      <c r="AE560" s="1">
        <v>42333</v>
      </c>
      <c r="AG560" s="1">
        <v>42333</v>
      </c>
      <c r="AH560" s="1">
        <v>42598</v>
      </c>
    </row>
    <row r="561" spans="1:34" x14ac:dyDescent="0.3">
      <c r="A561">
        <v>222692</v>
      </c>
      <c r="B561" t="s">
        <v>39</v>
      </c>
      <c r="C561" t="s">
        <v>26</v>
      </c>
      <c r="D561">
        <v>1</v>
      </c>
      <c r="E561" t="s">
        <v>1419</v>
      </c>
      <c r="F561" t="s">
        <v>389</v>
      </c>
      <c r="G561">
        <v>12158</v>
      </c>
      <c r="H561">
        <v>2</v>
      </c>
      <c r="I561">
        <v>44945</v>
      </c>
      <c r="J561">
        <v>72628</v>
      </c>
      <c r="K561" t="s">
        <v>30</v>
      </c>
      <c r="L561" t="s">
        <v>78</v>
      </c>
      <c r="M561" t="s">
        <v>1045</v>
      </c>
      <c r="N561" t="s">
        <v>6696</v>
      </c>
      <c r="O561" t="s">
        <v>7114</v>
      </c>
      <c r="P561" t="s">
        <v>1420</v>
      </c>
      <c r="Q561" t="s">
        <v>35</v>
      </c>
      <c r="R561" t="s">
        <v>1421</v>
      </c>
      <c r="S561" t="s">
        <v>35</v>
      </c>
      <c r="T561" t="str">
        <f t="shared" si="24"/>
        <v xml:space="preserve">Excellent written, oral and interpersonal communication abilities.  Able to communicate clearly, accurately and concisely.  Highly organized and exceptionally detail-oriented.  Successful experience working under strict deadlines.  Comfortable working with multiple automated systems.  </v>
      </c>
      <c r="U561">
        <f t="shared" si="25"/>
        <v>0</v>
      </c>
      <c r="V561" s="3">
        <v>0</v>
      </c>
      <c r="W561" s="3">
        <f t="shared" si="26"/>
        <v>0</v>
      </c>
      <c r="X561" s="3">
        <v>0</v>
      </c>
      <c r="Y561" s="3">
        <v>0</v>
      </c>
      <c r="Z561" s="3">
        <v>0</v>
      </c>
      <c r="AA561" s="3">
        <v>0</v>
      </c>
      <c r="AB561" s="3">
        <v>0</v>
      </c>
      <c r="AD561" t="s">
        <v>38</v>
      </c>
      <c r="AE561" s="1">
        <v>42321</v>
      </c>
      <c r="AG561" s="1">
        <v>42321</v>
      </c>
      <c r="AH561" s="1">
        <v>42598</v>
      </c>
    </row>
    <row r="562" spans="1:34" x14ac:dyDescent="0.3">
      <c r="A562">
        <v>222692</v>
      </c>
      <c r="B562" t="s">
        <v>39</v>
      </c>
      <c r="C562" t="s">
        <v>40</v>
      </c>
      <c r="D562">
        <v>1</v>
      </c>
      <c r="E562" t="s">
        <v>1419</v>
      </c>
      <c r="F562" t="s">
        <v>389</v>
      </c>
      <c r="G562">
        <v>12158</v>
      </c>
      <c r="H562">
        <v>2</v>
      </c>
      <c r="I562">
        <v>44945</v>
      </c>
      <c r="J562">
        <v>72628</v>
      </c>
      <c r="K562" t="s">
        <v>30</v>
      </c>
      <c r="L562" t="s">
        <v>78</v>
      </c>
      <c r="M562" t="s">
        <v>1045</v>
      </c>
      <c r="N562" t="s">
        <v>6696</v>
      </c>
      <c r="O562" t="s">
        <v>7114</v>
      </c>
      <c r="P562" t="s">
        <v>1420</v>
      </c>
      <c r="Q562" t="s">
        <v>35</v>
      </c>
      <c r="R562" t="s">
        <v>1421</v>
      </c>
      <c r="S562" t="s">
        <v>35</v>
      </c>
      <c r="T562" t="str">
        <f t="shared" si="24"/>
        <v xml:space="preserve">Excellent written, oral and interpersonal communication abilities.  Able to communicate clearly, accurately and concisely.  Highly organized and exceptionally detail-oriented.  Successful experience working under strict deadlines.  Comfortable working with multiple automated systems.  </v>
      </c>
      <c r="U562">
        <f t="shared" si="25"/>
        <v>0</v>
      </c>
      <c r="V562" s="3">
        <v>0</v>
      </c>
      <c r="W562" s="3">
        <f t="shared" si="26"/>
        <v>0</v>
      </c>
      <c r="X562" s="3">
        <v>0</v>
      </c>
      <c r="Y562" s="3">
        <v>0</v>
      </c>
      <c r="Z562" s="3">
        <v>0</v>
      </c>
      <c r="AA562" s="3">
        <v>0</v>
      </c>
      <c r="AB562" s="3">
        <v>0</v>
      </c>
      <c r="AD562" t="s">
        <v>38</v>
      </c>
      <c r="AE562" s="1">
        <v>42321</v>
      </c>
      <c r="AG562" s="1">
        <v>42321</v>
      </c>
      <c r="AH562" s="1">
        <v>42598</v>
      </c>
    </row>
    <row r="563" spans="1:34" x14ac:dyDescent="0.3">
      <c r="A563">
        <v>222790</v>
      </c>
      <c r="B563" t="s">
        <v>771</v>
      </c>
      <c r="C563" t="s">
        <v>40</v>
      </c>
      <c r="D563">
        <v>1</v>
      </c>
      <c r="E563" t="s">
        <v>1422</v>
      </c>
      <c r="F563" t="s">
        <v>773</v>
      </c>
      <c r="G563">
        <v>95005</v>
      </c>
      <c r="H563" t="s">
        <v>240</v>
      </c>
      <c r="I563">
        <v>85000</v>
      </c>
      <c r="J563">
        <v>105000</v>
      </c>
      <c r="K563" t="s">
        <v>30</v>
      </c>
      <c r="L563" t="s">
        <v>111</v>
      </c>
      <c r="M563" t="s">
        <v>774</v>
      </c>
      <c r="N563" t="s">
        <v>7338</v>
      </c>
      <c r="O563" t="s">
        <v>776</v>
      </c>
      <c r="P563" t="s">
        <v>1423</v>
      </c>
      <c r="Q563" t="s">
        <v>35</v>
      </c>
      <c r="R563" t="s">
        <v>1424</v>
      </c>
      <c r="S563" t="s">
        <v>35</v>
      </c>
      <c r="T563" t="str">
        <f t="shared" si="24"/>
        <v xml:space="preserve">Demonstrate understanding of policing, criminal justice and research methods.  Candidates must have strong interpersonal skills, strong analytical, organizational, and quantitative skills; and demonstrate ability to meet deadlines and manage multiple initiatives in a timely manner and to be a team player. Capability of utilizing complex statistical and presentation software is strongly preferred. Preference will be given to candidates with experience working for or working with government agencies and government programs related to policing and criminal justice.   Strong facility with Word, Excel and PowerPoint required. Excellent oral and written communications skills. Literate in graduate-level quantitative methods. Knowledge of SQL, SPSS, STATA and/or Tableau a plus, but not required  </v>
      </c>
      <c r="U563">
        <f t="shared" si="25"/>
        <v>0</v>
      </c>
      <c r="V563" s="3">
        <v>1</v>
      </c>
      <c r="W563" s="3">
        <f t="shared" si="26"/>
        <v>0</v>
      </c>
      <c r="X563" s="3">
        <v>0</v>
      </c>
      <c r="Y563" s="3">
        <v>1</v>
      </c>
      <c r="Z563" s="3">
        <v>1</v>
      </c>
      <c r="AA563" s="3">
        <v>0</v>
      </c>
      <c r="AB563" s="3">
        <v>0</v>
      </c>
      <c r="AD563" t="s">
        <v>38</v>
      </c>
      <c r="AE563" s="1">
        <v>42324</v>
      </c>
      <c r="AG563" s="1">
        <v>42389</v>
      </c>
      <c r="AH563" s="1">
        <v>42598</v>
      </c>
    </row>
    <row r="564" spans="1:34" x14ac:dyDescent="0.3">
      <c r="A564">
        <v>222790</v>
      </c>
      <c r="B564" t="s">
        <v>771</v>
      </c>
      <c r="C564" t="s">
        <v>26</v>
      </c>
      <c r="D564">
        <v>1</v>
      </c>
      <c r="E564" t="s">
        <v>1422</v>
      </c>
      <c r="F564" t="s">
        <v>773</v>
      </c>
      <c r="G564">
        <v>95005</v>
      </c>
      <c r="H564" t="s">
        <v>240</v>
      </c>
      <c r="I564">
        <v>85000</v>
      </c>
      <c r="J564">
        <v>105000</v>
      </c>
      <c r="K564" t="s">
        <v>30</v>
      </c>
      <c r="L564" t="s">
        <v>111</v>
      </c>
      <c r="M564" t="s">
        <v>774</v>
      </c>
      <c r="N564" t="s">
        <v>7338</v>
      </c>
      <c r="O564" t="s">
        <v>776</v>
      </c>
      <c r="P564" t="s">
        <v>1423</v>
      </c>
      <c r="Q564" t="s">
        <v>35</v>
      </c>
      <c r="R564" t="s">
        <v>1424</v>
      </c>
      <c r="S564" t="s">
        <v>35</v>
      </c>
      <c r="T564" t="str">
        <f t="shared" si="24"/>
        <v xml:space="preserve">Demonstrate understanding of policing, criminal justice and research methods.  Candidates must have strong interpersonal skills, strong analytical, organizational, and quantitative skills; and demonstrate ability to meet deadlines and manage multiple initiatives in a timely manner and to be a team player. Capability of utilizing complex statistical and presentation software is strongly preferred. Preference will be given to candidates with experience working for or working with government agencies and government programs related to policing and criminal justice.   Strong facility with Word, Excel and PowerPoint required. Excellent oral and written communications skills. Literate in graduate-level quantitative methods. Knowledge of SQL, SPSS, STATA and/or Tableau a plus, but not required  </v>
      </c>
      <c r="U564">
        <f t="shared" si="25"/>
        <v>0</v>
      </c>
      <c r="V564" s="3">
        <v>1</v>
      </c>
      <c r="W564" s="3">
        <f t="shared" si="26"/>
        <v>0</v>
      </c>
      <c r="X564" s="3">
        <v>0</v>
      </c>
      <c r="Y564" s="3">
        <v>1</v>
      </c>
      <c r="Z564" s="3">
        <v>1</v>
      </c>
      <c r="AA564" s="3">
        <v>0</v>
      </c>
      <c r="AB564" s="3">
        <v>0</v>
      </c>
      <c r="AD564" t="s">
        <v>38</v>
      </c>
      <c r="AE564" s="1">
        <v>42324</v>
      </c>
      <c r="AG564" s="1">
        <v>42389</v>
      </c>
      <c r="AH564" s="1">
        <v>42598</v>
      </c>
    </row>
    <row r="565" spans="1:34" x14ac:dyDescent="0.3">
      <c r="A565">
        <v>220618</v>
      </c>
      <c r="B565" t="s">
        <v>39</v>
      </c>
      <c r="C565" t="s">
        <v>40</v>
      </c>
      <c r="D565">
        <v>1</v>
      </c>
      <c r="E565" t="s">
        <v>1425</v>
      </c>
      <c r="F565" t="s">
        <v>1168</v>
      </c>
      <c r="G565">
        <v>56058</v>
      </c>
      <c r="H565">
        <v>0</v>
      </c>
      <c r="I565">
        <v>48895</v>
      </c>
      <c r="J565">
        <v>75900</v>
      </c>
      <c r="K565" t="s">
        <v>30</v>
      </c>
      <c r="L565" t="s">
        <v>78</v>
      </c>
      <c r="M565" t="s">
        <v>1335</v>
      </c>
      <c r="N565" t="s">
        <v>7339</v>
      </c>
      <c r="O565" t="s">
        <v>1170</v>
      </c>
      <c r="P565" t="s">
        <v>35</v>
      </c>
      <c r="Q565" t="s">
        <v>35</v>
      </c>
      <c r="R565" t="s">
        <v>1426</v>
      </c>
      <c r="S565" t="s">
        <v>35</v>
      </c>
      <c r="T565" t="str">
        <f t="shared" si="24"/>
        <v xml:space="preserve">   </v>
      </c>
      <c r="U565">
        <f t="shared" si="25"/>
        <v>0</v>
      </c>
      <c r="V565" s="3">
        <v>0</v>
      </c>
      <c r="W565" s="3">
        <f t="shared" si="26"/>
        <v>0</v>
      </c>
      <c r="X565" s="3">
        <v>0</v>
      </c>
      <c r="Y565" s="3">
        <v>0</v>
      </c>
      <c r="Z565" s="3">
        <v>0</v>
      </c>
      <c r="AA565" s="3">
        <v>0</v>
      </c>
      <c r="AB565" s="3">
        <v>0</v>
      </c>
      <c r="AD565" t="s">
        <v>38</v>
      </c>
      <c r="AE565" s="1">
        <v>42305</v>
      </c>
      <c r="AG565" s="1">
        <v>42305</v>
      </c>
      <c r="AH565" s="1">
        <v>42598</v>
      </c>
    </row>
    <row r="566" spans="1:34" x14ac:dyDescent="0.3">
      <c r="A566">
        <v>220618</v>
      </c>
      <c r="B566" t="s">
        <v>39</v>
      </c>
      <c r="C566" t="s">
        <v>26</v>
      </c>
      <c r="D566">
        <v>1</v>
      </c>
      <c r="E566" t="s">
        <v>1425</v>
      </c>
      <c r="F566" t="s">
        <v>1168</v>
      </c>
      <c r="G566">
        <v>56058</v>
      </c>
      <c r="H566">
        <v>0</v>
      </c>
      <c r="I566">
        <v>48895</v>
      </c>
      <c r="J566">
        <v>75900</v>
      </c>
      <c r="K566" t="s">
        <v>30</v>
      </c>
      <c r="L566" t="s">
        <v>78</v>
      </c>
      <c r="M566" t="s">
        <v>1335</v>
      </c>
      <c r="N566" t="s">
        <v>7339</v>
      </c>
      <c r="O566" t="s">
        <v>1170</v>
      </c>
      <c r="P566" t="s">
        <v>35</v>
      </c>
      <c r="Q566" t="s">
        <v>35</v>
      </c>
      <c r="R566" t="s">
        <v>1426</v>
      </c>
      <c r="S566" t="s">
        <v>35</v>
      </c>
      <c r="T566" t="str">
        <f t="shared" si="24"/>
        <v xml:space="preserve">   </v>
      </c>
      <c r="U566">
        <f t="shared" si="25"/>
        <v>0</v>
      </c>
      <c r="V566" s="3">
        <v>0</v>
      </c>
      <c r="W566" s="3">
        <f t="shared" si="26"/>
        <v>0</v>
      </c>
      <c r="X566" s="3">
        <v>0</v>
      </c>
      <c r="Y566" s="3">
        <v>0</v>
      </c>
      <c r="Z566" s="3">
        <v>0</v>
      </c>
      <c r="AA566" s="3">
        <v>0</v>
      </c>
      <c r="AB566" s="3">
        <v>0</v>
      </c>
      <c r="AD566" t="s">
        <v>38</v>
      </c>
      <c r="AE566" s="1">
        <v>42305</v>
      </c>
      <c r="AG566" s="1">
        <v>42305</v>
      </c>
      <c r="AH566" s="1">
        <v>42598</v>
      </c>
    </row>
    <row r="567" spans="1:34" x14ac:dyDescent="0.3">
      <c r="A567">
        <v>222840</v>
      </c>
      <c r="B567" t="s">
        <v>244</v>
      </c>
      <c r="C567" t="s">
        <v>40</v>
      </c>
      <c r="D567">
        <v>3</v>
      </c>
      <c r="E567" t="s">
        <v>1427</v>
      </c>
      <c r="F567" t="s">
        <v>239</v>
      </c>
      <c r="G567">
        <v>83008</v>
      </c>
      <c r="H567" t="s">
        <v>52</v>
      </c>
      <c r="I567">
        <v>53051</v>
      </c>
      <c r="J567">
        <v>145991</v>
      </c>
      <c r="K567" t="s">
        <v>30</v>
      </c>
      <c r="L567" t="s">
        <v>248</v>
      </c>
      <c r="M567" t="s">
        <v>1428</v>
      </c>
      <c r="N567" t="s">
        <v>1429</v>
      </c>
      <c r="O567" t="s">
        <v>242</v>
      </c>
      <c r="P567" t="s">
        <v>1430</v>
      </c>
      <c r="Q567" t="s">
        <v>1431</v>
      </c>
      <c r="R567" t="s">
        <v>1432</v>
      </c>
      <c r="S567" t="s">
        <v>1433</v>
      </c>
      <c r="T567" t="str">
        <f t="shared" si="24"/>
        <v>1. Experience working in the field of marine engineering and/or naval architecture, including design of new vessel system, design of upgrade/retrofit systems for installations on existing marine vessels, and the analysis of the performance of operating marine vessel systems and equipment;  2. Thorough knowledge of American Bureau of Shipping (ABS) and US Coast Guard (USCG) rules and regulations; and  3. Experience with Safety Management System (SMS) structures/procedures and International Safety Management (ISM) Code compliance.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  TITLE LEVEL: By the time of appointment, the Title Level is subject to change from Managerial Level 1 (M-1) to Non-managerial (NM).  As such, at a minimum, the position will be subject to the Career and Salary Plan of the City of New York and represented by the applicable union.</v>
      </c>
      <c r="U567">
        <f t="shared" si="25"/>
        <v>0</v>
      </c>
      <c r="V567" s="3">
        <v>0</v>
      </c>
      <c r="W567" s="3">
        <f t="shared" si="26"/>
        <v>0</v>
      </c>
      <c r="X567" s="3">
        <v>0</v>
      </c>
      <c r="Y567" s="3">
        <v>0</v>
      </c>
      <c r="Z567" s="3">
        <v>0</v>
      </c>
      <c r="AA567" s="3">
        <v>0</v>
      </c>
      <c r="AB567" s="3">
        <v>0</v>
      </c>
      <c r="AD567" t="s">
        <v>58</v>
      </c>
      <c r="AE567" s="1">
        <v>42333</v>
      </c>
      <c r="AG567" s="1">
        <v>42437</v>
      </c>
      <c r="AH567" s="1">
        <v>42598</v>
      </c>
    </row>
    <row r="568" spans="1:34" x14ac:dyDescent="0.3">
      <c r="A568">
        <v>221045</v>
      </c>
      <c r="B568" t="s">
        <v>379</v>
      </c>
      <c r="C568" t="s">
        <v>40</v>
      </c>
      <c r="D568">
        <v>1</v>
      </c>
      <c r="E568" t="s">
        <v>1434</v>
      </c>
      <c r="F568" t="s">
        <v>381</v>
      </c>
      <c r="G568">
        <v>13642</v>
      </c>
      <c r="H568">
        <v>4</v>
      </c>
      <c r="I568">
        <v>89383</v>
      </c>
      <c r="J568">
        <v>134914</v>
      </c>
      <c r="K568" t="s">
        <v>30</v>
      </c>
      <c r="L568" t="s">
        <v>382</v>
      </c>
      <c r="M568" t="s">
        <v>241</v>
      </c>
      <c r="N568" t="s">
        <v>1435</v>
      </c>
      <c r="O568" t="s">
        <v>384</v>
      </c>
      <c r="P568" t="s">
        <v>1436</v>
      </c>
      <c r="Q568" t="s">
        <v>35</v>
      </c>
      <c r="R568" t="s">
        <v>1437</v>
      </c>
      <c r="S568" t="s">
        <v>35</v>
      </c>
      <c r="T568" t="str">
        <f t="shared" si="24"/>
        <v xml:space="preserve">- Minimum 5 years of experience planning, designing, configuring, installing, troubleshooting and maintaining data and voice networks. - Experience in performance and capacity monitoring required. - Avaya telephone systems strongly preferred.  - Familiarity with Cisco network technology (routers, switches, IOS, NX-OS, Firewall ASA, Intrusion Prevention System, Secure Access Control System and Fiber Channel Over IP) required. - Experience with Voice Over IP (VoIP), disaster recovery, automated failover, resilient networks, performance and capacity monitoring, load balancing, network security, and wireless networks (Wi-Fi) are desirable.  *Cisco Certified Network Professional or higher certification required* Please indicate on your resume or cover letter if you have completed the Cisco Certified Network Professional or a higher certification.  </v>
      </c>
      <c r="U568">
        <f t="shared" si="25"/>
        <v>0</v>
      </c>
      <c r="V568" s="3">
        <v>0</v>
      </c>
      <c r="W568" s="3">
        <f t="shared" si="26"/>
        <v>0</v>
      </c>
      <c r="X568" s="3">
        <v>0</v>
      </c>
      <c r="Y568" s="3">
        <v>0</v>
      </c>
      <c r="Z568" s="3">
        <v>0</v>
      </c>
      <c r="AA568" s="3">
        <v>0</v>
      </c>
      <c r="AB568" s="3">
        <v>0</v>
      </c>
      <c r="AD568" t="s">
        <v>58</v>
      </c>
      <c r="AE568" s="1">
        <v>42307</v>
      </c>
      <c r="AG568" s="1">
        <v>42307</v>
      </c>
      <c r="AH568" s="1">
        <v>42598</v>
      </c>
    </row>
    <row r="569" spans="1:34" x14ac:dyDescent="0.3">
      <c r="A569">
        <v>221045</v>
      </c>
      <c r="B569" t="s">
        <v>379</v>
      </c>
      <c r="C569" t="s">
        <v>26</v>
      </c>
      <c r="D569">
        <v>1</v>
      </c>
      <c r="E569" t="s">
        <v>1434</v>
      </c>
      <c r="F569" t="s">
        <v>381</v>
      </c>
      <c r="G569">
        <v>13642</v>
      </c>
      <c r="H569">
        <v>4</v>
      </c>
      <c r="I569">
        <v>89383</v>
      </c>
      <c r="J569">
        <v>134914</v>
      </c>
      <c r="K569" t="s">
        <v>30</v>
      </c>
      <c r="L569" t="s">
        <v>382</v>
      </c>
      <c r="M569" t="s">
        <v>241</v>
      </c>
      <c r="N569" t="s">
        <v>1435</v>
      </c>
      <c r="O569" t="s">
        <v>384</v>
      </c>
      <c r="P569" t="s">
        <v>1436</v>
      </c>
      <c r="Q569" t="s">
        <v>35</v>
      </c>
      <c r="R569" t="s">
        <v>1437</v>
      </c>
      <c r="S569" t="s">
        <v>35</v>
      </c>
      <c r="T569" t="str">
        <f t="shared" si="24"/>
        <v xml:space="preserve">- Minimum 5 years of experience planning, designing, configuring, installing, troubleshooting and maintaining data and voice networks. - Experience in performance and capacity monitoring required. - Avaya telephone systems strongly preferred.  - Familiarity with Cisco network technology (routers, switches, IOS, NX-OS, Firewall ASA, Intrusion Prevention System, Secure Access Control System and Fiber Channel Over IP) required. - Experience with Voice Over IP (VoIP), disaster recovery, automated failover, resilient networks, performance and capacity monitoring, load balancing, network security, and wireless networks (Wi-Fi) are desirable.  *Cisco Certified Network Professional or higher certification required* Please indicate on your resume or cover letter if you have completed the Cisco Certified Network Professional or a higher certification.  </v>
      </c>
      <c r="U569">
        <f t="shared" si="25"/>
        <v>0</v>
      </c>
      <c r="V569" s="3">
        <v>0</v>
      </c>
      <c r="W569" s="3">
        <f t="shared" si="26"/>
        <v>0</v>
      </c>
      <c r="X569" s="3">
        <v>0</v>
      </c>
      <c r="Y569" s="3">
        <v>0</v>
      </c>
      <c r="Z569" s="3">
        <v>0</v>
      </c>
      <c r="AA569" s="3">
        <v>0</v>
      </c>
      <c r="AB569" s="3">
        <v>0</v>
      </c>
      <c r="AD569" t="s">
        <v>58</v>
      </c>
      <c r="AE569" s="1">
        <v>42307</v>
      </c>
      <c r="AG569" s="1">
        <v>42307</v>
      </c>
      <c r="AH569" s="1">
        <v>42598</v>
      </c>
    </row>
    <row r="570" spans="1:34" x14ac:dyDescent="0.3">
      <c r="A570">
        <v>221084</v>
      </c>
      <c r="B570" t="s">
        <v>1125</v>
      </c>
      <c r="C570" t="s">
        <v>26</v>
      </c>
      <c r="D570">
        <v>5</v>
      </c>
      <c r="E570" t="s">
        <v>1438</v>
      </c>
      <c r="F570" t="s">
        <v>1168</v>
      </c>
      <c r="G570">
        <v>56058</v>
      </c>
      <c r="H570">
        <v>0</v>
      </c>
      <c r="I570">
        <v>48895</v>
      </c>
      <c r="J570">
        <v>60000</v>
      </c>
      <c r="K570" t="s">
        <v>30</v>
      </c>
      <c r="L570" t="s">
        <v>954</v>
      </c>
      <c r="M570" t="s">
        <v>1128</v>
      </c>
      <c r="N570" t="s">
        <v>7340</v>
      </c>
      <c r="O570" t="s">
        <v>1170</v>
      </c>
      <c r="P570" t="s">
        <v>1439</v>
      </c>
      <c r="Q570" t="s">
        <v>35</v>
      </c>
      <c r="R570" t="s">
        <v>1440</v>
      </c>
      <c r="S570" t="s">
        <v>35</v>
      </c>
      <c r="T570" t="str">
        <f t="shared" si="24"/>
        <v xml:space="preserve">Computer-literate with expertise in Excel, Word, PowerPoint, and Visio Possess strong verbal and written communication skills Bilingual  </v>
      </c>
      <c r="U570">
        <f t="shared" si="25"/>
        <v>0</v>
      </c>
      <c r="V570" s="3">
        <v>1</v>
      </c>
      <c r="W570" s="3">
        <f t="shared" si="26"/>
        <v>0</v>
      </c>
      <c r="X570" s="3">
        <v>0</v>
      </c>
      <c r="Y570" s="3">
        <v>0</v>
      </c>
      <c r="Z570" s="3">
        <v>0</v>
      </c>
      <c r="AA570" s="3">
        <v>0</v>
      </c>
      <c r="AB570" s="3">
        <v>0</v>
      </c>
      <c r="AD570" t="s">
        <v>38</v>
      </c>
      <c r="AE570" s="1">
        <v>42307</v>
      </c>
      <c r="AG570" s="1">
        <v>42307</v>
      </c>
      <c r="AH570" s="1">
        <v>42598</v>
      </c>
    </row>
    <row r="571" spans="1:34" x14ac:dyDescent="0.3">
      <c r="A571">
        <v>222840</v>
      </c>
      <c r="B571" t="s">
        <v>244</v>
      </c>
      <c r="C571" t="s">
        <v>26</v>
      </c>
      <c r="D571">
        <v>3</v>
      </c>
      <c r="E571" t="s">
        <v>1427</v>
      </c>
      <c r="F571" t="s">
        <v>239</v>
      </c>
      <c r="G571">
        <v>83008</v>
      </c>
      <c r="H571" t="s">
        <v>52</v>
      </c>
      <c r="I571">
        <v>53051</v>
      </c>
      <c r="J571">
        <v>145991</v>
      </c>
      <c r="K571" t="s">
        <v>30</v>
      </c>
      <c r="L571" t="s">
        <v>248</v>
      </c>
      <c r="M571" t="s">
        <v>1428</v>
      </c>
      <c r="N571" t="s">
        <v>1429</v>
      </c>
      <c r="O571" t="s">
        <v>242</v>
      </c>
      <c r="P571" t="s">
        <v>1430</v>
      </c>
      <c r="Q571" t="s">
        <v>1431</v>
      </c>
      <c r="R571" t="s">
        <v>1432</v>
      </c>
      <c r="S571" t="s">
        <v>1433</v>
      </c>
      <c r="T571" t="str">
        <f t="shared" si="24"/>
        <v>1. Experience working in the field of marine engineering and/or naval architecture, including design of new vessel system, design of upgrade/retrofit systems for installations on existing marine vessels, and the analysis of the performance of operating marine vessel systems and equipment;  2. Thorough knowledge of American Bureau of Shipping (ABS) and US Coast Guard (USCG) rules and regulations; and  3. Experience with Safety Management System (SMS) structures/procedures and International Safety Management (ISM) Code compliance.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  TITLE LEVEL: By the time of appointment, the Title Level is subject to change from Managerial Level 1 (M-1) to Non-managerial (NM).  As such, at a minimum, the position will be subject to the Career and Salary Plan of the City of New York and represented by the applicable union.</v>
      </c>
      <c r="U571">
        <f t="shared" si="25"/>
        <v>0</v>
      </c>
      <c r="V571" s="3">
        <v>0</v>
      </c>
      <c r="W571" s="3">
        <f t="shared" si="26"/>
        <v>0</v>
      </c>
      <c r="X571" s="3">
        <v>0</v>
      </c>
      <c r="Y571" s="3">
        <v>0</v>
      </c>
      <c r="Z571" s="3">
        <v>0</v>
      </c>
      <c r="AA571" s="3">
        <v>0</v>
      </c>
      <c r="AB571" s="3">
        <v>0</v>
      </c>
      <c r="AD571" t="s">
        <v>58</v>
      </c>
      <c r="AE571" s="1">
        <v>42333</v>
      </c>
      <c r="AG571" s="1">
        <v>42437</v>
      </c>
      <c r="AH571" s="1">
        <v>42598</v>
      </c>
    </row>
    <row r="572" spans="1:34" x14ac:dyDescent="0.3">
      <c r="A572">
        <v>222843</v>
      </c>
      <c r="B572" t="s">
        <v>39</v>
      </c>
      <c r="C572" t="s">
        <v>26</v>
      </c>
      <c r="D572">
        <v>1</v>
      </c>
      <c r="E572" t="s">
        <v>1441</v>
      </c>
      <c r="F572" t="s">
        <v>636</v>
      </c>
      <c r="G572">
        <v>10056</v>
      </c>
      <c r="H572" t="s">
        <v>240</v>
      </c>
      <c r="I572">
        <v>58675</v>
      </c>
      <c r="J572">
        <v>156793</v>
      </c>
      <c r="K572" t="s">
        <v>30</v>
      </c>
      <c r="L572" t="s">
        <v>78</v>
      </c>
      <c r="M572" t="s">
        <v>1410</v>
      </c>
      <c r="N572" t="s">
        <v>7341</v>
      </c>
      <c r="O572" t="s">
        <v>639</v>
      </c>
      <c r="P572" t="s">
        <v>7342</v>
      </c>
      <c r="Q572" t="s">
        <v>35</v>
      </c>
      <c r="R572" t="s">
        <v>1442</v>
      </c>
      <c r="S572" t="s">
        <v>35</v>
      </c>
      <c r="T572" t="str">
        <f t="shared" si="24"/>
        <v xml:space="preserve">‚	Licensed Master of Social Worker/Licensed Clinical Social Worker LMSW/LCSW strongly preferred; MPH with related skills ok.  ** Amended 	At least 8 years experience as MSW and at least 4 years experience as supervisor or manager. 	Experience collaborating effectively with public schools and community based organizations to improve the outcomes of at-risk students.  	Strong knowledge of school as setting for social work, experience working with school staff and families. 	Exceptional managerial, supervisory and staff development skills. 	Excellent clinical skills (including individual and group counseling) and ability to develop clinical skills in others. 	Superior engagement, communication and presentation skills with multiple stakeholders including principals and parents. 	Significant experience with problem-solving, networking and developing relationships with private and public partners, program management and improving access to resources for students, parents, school staff and community members. 	Outstanding collaborator and consensus builder. 	Flexible, multi-tasker who can handle multiple priorities. 	Comfort working with elementary, middle and high schools. 	Strong commitment to personal and professional development. 	Ability and willingness to regularly travel to schools in 5 boroughs.  </v>
      </c>
      <c r="U572">
        <f t="shared" si="25"/>
        <v>0</v>
      </c>
      <c r="V572" s="3">
        <v>0</v>
      </c>
      <c r="W572" s="3">
        <f t="shared" si="26"/>
        <v>0</v>
      </c>
      <c r="X572" s="3">
        <v>0</v>
      </c>
      <c r="Y572" s="3">
        <v>0</v>
      </c>
      <c r="Z572" s="3">
        <v>0</v>
      </c>
      <c r="AA572" s="3">
        <v>0</v>
      </c>
      <c r="AB572" s="3">
        <v>0</v>
      </c>
      <c r="AD572" t="s">
        <v>58</v>
      </c>
      <c r="AE572" s="1">
        <v>42327</v>
      </c>
      <c r="AG572" s="1">
        <v>42327</v>
      </c>
      <c r="AH572" s="1">
        <v>42598</v>
      </c>
    </row>
    <row r="573" spans="1:34" x14ac:dyDescent="0.3">
      <c r="A573">
        <v>222843</v>
      </c>
      <c r="B573" t="s">
        <v>39</v>
      </c>
      <c r="C573" t="s">
        <v>40</v>
      </c>
      <c r="D573">
        <v>1</v>
      </c>
      <c r="E573" t="s">
        <v>1441</v>
      </c>
      <c r="F573" t="s">
        <v>636</v>
      </c>
      <c r="G573">
        <v>10056</v>
      </c>
      <c r="H573" t="s">
        <v>240</v>
      </c>
      <c r="I573">
        <v>58675</v>
      </c>
      <c r="J573">
        <v>156793</v>
      </c>
      <c r="K573" t="s">
        <v>30</v>
      </c>
      <c r="L573" t="s">
        <v>78</v>
      </c>
      <c r="M573" t="s">
        <v>1410</v>
      </c>
      <c r="N573" t="s">
        <v>7341</v>
      </c>
      <c r="O573" t="s">
        <v>639</v>
      </c>
      <c r="P573" t="s">
        <v>7342</v>
      </c>
      <c r="Q573" t="s">
        <v>35</v>
      </c>
      <c r="R573" t="s">
        <v>1442</v>
      </c>
      <c r="S573" t="s">
        <v>35</v>
      </c>
      <c r="T573" t="str">
        <f t="shared" si="24"/>
        <v xml:space="preserve">‚	Licensed Master of Social Worker/Licensed Clinical Social Worker LMSW/LCSW strongly preferred; MPH with related skills ok.  ** Amended 	At least 8 years experience as MSW and at least 4 years experience as supervisor or manager. 	Experience collaborating effectively with public schools and community based organizations to improve the outcomes of at-risk students.  	Strong knowledge of school as setting for social work, experience working with school staff and families. 	Exceptional managerial, supervisory and staff development skills. 	Excellent clinical skills (including individual and group counseling) and ability to develop clinical skills in others. 	Superior engagement, communication and presentation skills with multiple stakeholders including principals and parents. 	Significant experience with problem-solving, networking and developing relationships with private and public partners, program management and improving access to resources for students, parents, school staff and community members. 	Outstanding collaborator and consensus builder. 	Flexible, multi-tasker who can handle multiple priorities. 	Comfort working with elementary, middle and high schools. 	Strong commitment to personal and professional development. 	Ability and willingness to regularly travel to schools in 5 boroughs.  </v>
      </c>
      <c r="U573">
        <f t="shared" si="25"/>
        <v>0</v>
      </c>
      <c r="V573" s="3">
        <v>0</v>
      </c>
      <c r="W573" s="3">
        <f t="shared" si="26"/>
        <v>0</v>
      </c>
      <c r="X573" s="3">
        <v>0</v>
      </c>
      <c r="Y573" s="3">
        <v>0</v>
      </c>
      <c r="Z573" s="3">
        <v>0</v>
      </c>
      <c r="AA573" s="3">
        <v>0</v>
      </c>
      <c r="AB573" s="3">
        <v>0</v>
      </c>
      <c r="AD573" t="s">
        <v>58</v>
      </c>
      <c r="AE573" s="1">
        <v>42327</v>
      </c>
      <c r="AG573" s="1">
        <v>42327</v>
      </c>
      <c r="AH573" s="1">
        <v>42598</v>
      </c>
    </row>
    <row r="574" spans="1:34" x14ac:dyDescent="0.3">
      <c r="A574">
        <v>221084</v>
      </c>
      <c r="B574" t="s">
        <v>1125</v>
      </c>
      <c r="C574" t="s">
        <v>40</v>
      </c>
      <c r="D574">
        <v>5</v>
      </c>
      <c r="E574" t="s">
        <v>1438</v>
      </c>
      <c r="F574" t="s">
        <v>1168</v>
      </c>
      <c r="G574">
        <v>56058</v>
      </c>
      <c r="H574">
        <v>0</v>
      </c>
      <c r="I574">
        <v>48895</v>
      </c>
      <c r="J574">
        <v>60000</v>
      </c>
      <c r="K574" t="s">
        <v>30</v>
      </c>
      <c r="L574" t="s">
        <v>954</v>
      </c>
      <c r="M574" t="s">
        <v>1128</v>
      </c>
      <c r="N574" t="s">
        <v>7340</v>
      </c>
      <c r="O574" t="s">
        <v>1170</v>
      </c>
      <c r="P574" t="s">
        <v>1439</v>
      </c>
      <c r="Q574" t="s">
        <v>35</v>
      </c>
      <c r="R574" t="s">
        <v>1440</v>
      </c>
      <c r="S574" t="s">
        <v>35</v>
      </c>
      <c r="T574" t="str">
        <f t="shared" si="24"/>
        <v xml:space="preserve">Computer-literate with expertise in Excel, Word, PowerPoint, and Visio Possess strong verbal and written communication skills Bilingual  </v>
      </c>
      <c r="U574">
        <f t="shared" si="25"/>
        <v>0</v>
      </c>
      <c r="V574" s="3">
        <v>1</v>
      </c>
      <c r="W574" s="3">
        <f t="shared" si="26"/>
        <v>0</v>
      </c>
      <c r="X574" s="3">
        <v>0</v>
      </c>
      <c r="Y574" s="3">
        <v>0</v>
      </c>
      <c r="Z574" s="3">
        <v>0</v>
      </c>
      <c r="AA574" s="3">
        <v>0</v>
      </c>
      <c r="AB574" s="3">
        <v>0</v>
      </c>
      <c r="AD574" t="s">
        <v>38</v>
      </c>
      <c r="AE574" s="1">
        <v>42307</v>
      </c>
      <c r="AG574" s="1">
        <v>42307</v>
      </c>
      <c r="AH574" s="1">
        <v>42598</v>
      </c>
    </row>
    <row r="575" spans="1:34" x14ac:dyDescent="0.3">
      <c r="A575">
        <v>221087</v>
      </c>
      <c r="B575" t="s">
        <v>1125</v>
      </c>
      <c r="C575" t="s">
        <v>26</v>
      </c>
      <c r="D575">
        <v>2</v>
      </c>
      <c r="E575" t="s">
        <v>1443</v>
      </c>
      <c r="F575" t="s">
        <v>1444</v>
      </c>
      <c r="G575">
        <v>31143</v>
      </c>
      <c r="H575">
        <v>2</v>
      </c>
      <c r="I575">
        <v>48764</v>
      </c>
      <c r="J575">
        <v>60000</v>
      </c>
      <c r="K575" t="s">
        <v>30</v>
      </c>
      <c r="L575" t="s">
        <v>954</v>
      </c>
      <c r="M575" t="s">
        <v>1128</v>
      </c>
      <c r="N575" t="s">
        <v>7343</v>
      </c>
      <c r="O575" t="s">
        <v>1445</v>
      </c>
      <c r="P575" t="s">
        <v>7344</v>
      </c>
      <c r="Q575" t="s">
        <v>35</v>
      </c>
      <c r="R575" t="s">
        <v>1446</v>
      </c>
      <c r="S575" t="s">
        <v>35</v>
      </c>
      <c r="T575" t="str">
        <f t="shared" si="24"/>
        <v xml:space="preserve">‚	Prior work experience in any of the following fields:  investigation, security, law enforcement, criminal justice, and/or auditing 	Demonstrated ability to analyze and assess and draw conclusions based on a multitude of complex documents/data, including but not limited to policies, procedures and financial documents	Strong computer skills, including Word, Excel and databases	Strong interpersonal skills, oral communication and interviewing skills	Demonstrated ability to write succinct and organized reports 	Strong organizational skills and proven ability to manage time efficiently, meet deadlines and multi-task  </v>
      </c>
      <c r="U575">
        <f t="shared" si="25"/>
        <v>0</v>
      </c>
      <c r="V575" s="3">
        <v>1</v>
      </c>
      <c r="W575" s="3">
        <f t="shared" si="26"/>
        <v>0</v>
      </c>
      <c r="X575" s="3">
        <v>0</v>
      </c>
      <c r="Y575" s="3">
        <v>0</v>
      </c>
      <c r="Z575" s="3">
        <v>0</v>
      </c>
      <c r="AA575" s="3">
        <v>0</v>
      </c>
      <c r="AB575" s="3">
        <v>0</v>
      </c>
      <c r="AD575" t="s">
        <v>38</v>
      </c>
      <c r="AE575" s="1">
        <v>42307</v>
      </c>
      <c r="AG575" s="1">
        <v>42307</v>
      </c>
      <c r="AH575" s="1">
        <v>42598</v>
      </c>
    </row>
    <row r="576" spans="1:34" x14ac:dyDescent="0.3">
      <c r="A576">
        <v>221087</v>
      </c>
      <c r="B576" t="s">
        <v>1125</v>
      </c>
      <c r="C576" t="s">
        <v>40</v>
      </c>
      <c r="D576">
        <v>2</v>
      </c>
      <c r="E576" t="s">
        <v>1443</v>
      </c>
      <c r="F576" t="s">
        <v>1444</v>
      </c>
      <c r="G576">
        <v>31143</v>
      </c>
      <c r="H576">
        <v>2</v>
      </c>
      <c r="I576">
        <v>48764</v>
      </c>
      <c r="J576">
        <v>60000</v>
      </c>
      <c r="K576" t="s">
        <v>30</v>
      </c>
      <c r="L576" t="s">
        <v>954</v>
      </c>
      <c r="M576" t="s">
        <v>1128</v>
      </c>
      <c r="N576" t="s">
        <v>7343</v>
      </c>
      <c r="O576" t="s">
        <v>1445</v>
      </c>
      <c r="P576" t="s">
        <v>7344</v>
      </c>
      <c r="Q576" t="s">
        <v>35</v>
      </c>
      <c r="R576" t="s">
        <v>1446</v>
      </c>
      <c r="S576" t="s">
        <v>35</v>
      </c>
      <c r="T576" t="str">
        <f t="shared" si="24"/>
        <v xml:space="preserve">‚	Prior work experience in any of the following fields:  investigation, security, law enforcement, criminal justice, and/or auditing 	Demonstrated ability to analyze and assess and draw conclusions based on a multitude of complex documents/data, including but not limited to policies, procedures and financial documents	Strong computer skills, including Word, Excel and databases	Strong interpersonal skills, oral communication and interviewing skills	Demonstrated ability to write succinct and organized reports 	Strong organizational skills and proven ability to manage time efficiently, meet deadlines and multi-task  </v>
      </c>
      <c r="U576">
        <f t="shared" si="25"/>
        <v>0</v>
      </c>
      <c r="V576" s="3">
        <v>1</v>
      </c>
      <c r="W576" s="3">
        <f t="shared" si="26"/>
        <v>0</v>
      </c>
      <c r="X576" s="3">
        <v>0</v>
      </c>
      <c r="Y576" s="3">
        <v>0</v>
      </c>
      <c r="Z576" s="3">
        <v>0</v>
      </c>
      <c r="AA576" s="3">
        <v>0</v>
      </c>
      <c r="AB576" s="3">
        <v>0</v>
      </c>
      <c r="AD576" t="s">
        <v>38</v>
      </c>
      <c r="AE576" s="1">
        <v>42307</v>
      </c>
      <c r="AG576" s="1">
        <v>42307</v>
      </c>
      <c r="AH576" s="1">
        <v>42598</v>
      </c>
    </row>
    <row r="577" spans="1:34" x14ac:dyDescent="0.3">
      <c r="A577">
        <v>221092</v>
      </c>
      <c r="B577" t="s">
        <v>1125</v>
      </c>
      <c r="C577" t="s">
        <v>26</v>
      </c>
      <c r="D577">
        <v>1</v>
      </c>
      <c r="E577" t="s">
        <v>1447</v>
      </c>
      <c r="F577" t="s">
        <v>1444</v>
      </c>
      <c r="G577">
        <v>31143</v>
      </c>
      <c r="H577">
        <v>2</v>
      </c>
      <c r="I577">
        <v>48764</v>
      </c>
      <c r="J577">
        <v>60000</v>
      </c>
      <c r="K577" t="s">
        <v>30</v>
      </c>
      <c r="L577" t="s">
        <v>954</v>
      </c>
      <c r="M577" t="s">
        <v>1448</v>
      </c>
      <c r="N577" t="s">
        <v>7345</v>
      </c>
      <c r="O577" t="s">
        <v>1445</v>
      </c>
      <c r="P577" t="s">
        <v>7346</v>
      </c>
      <c r="Q577" t="s">
        <v>35</v>
      </c>
      <c r="R577" t="s">
        <v>1449</v>
      </c>
      <c r="S577" t="s">
        <v>35</v>
      </c>
      <c r="T577" t="str">
        <f t="shared" si="24"/>
        <v xml:space="preserve">‚	Knowledge of, and demonstrated interest in, law enforcement, criminal justice, and/or civil rights issues.	Knowledge of the Information Technology industry a plus.	Relationship-builder with strong interpersonal skills who effectively conveys information verbally and in writing. 	Highly analytical thinking with demonstrated talent for identifying, scrutinizing, improving, and streamlining complex work processes. 	MAC Environment and Excel proficiency is preferred.  	Familiarity with New York City a plus.  </v>
      </c>
      <c r="U577">
        <f t="shared" si="25"/>
        <v>0</v>
      </c>
      <c r="V577" s="3">
        <v>1</v>
      </c>
      <c r="W577" s="3">
        <f t="shared" si="26"/>
        <v>0</v>
      </c>
      <c r="X577" s="3">
        <v>0</v>
      </c>
      <c r="Y577" s="3">
        <v>0</v>
      </c>
      <c r="Z577" s="3">
        <v>0</v>
      </c>
      <c r="AA577" s="3">
        <v>0</v>
      </c>
      <c r="AB577" s="3">
        <v>0</v>
      </c>
      <c r="AD577" t="s">
        <v>38</v>
      </c>
      <c r="AE577" s="1">
        <v>42307</v>
      </c>
      <c r="AG577" s="1">
        <v>42307</v>
      </c>
      <c r="AH577" s="1">
        <v>42598</v>
      </c>
    </row>
    <row r="578" spans="1:34" x14ac:dyDescent="0.3">
      <c r="A578">
        <v>222946</v>
      </c>
      <c r="B578" t="s">
        <v>39</v>
      </c>
      <c r="C578" t="s">
        <v>26</v>
      </c>
      <c r="D578">
        <v>1</v>
      </c>
      <c r="E578" t="s">
        <v>1450</v>
      </c>
      <c r="F578" t="s">
        <v>42</v>
      </c>
      <c r="G578">
        <v>21744</v>
      </c>
      <c r="H578">
        <v>2</v>
      </c>
      <c r="I578">
        <v>68239</v>
      </c>
      <c r="J578">
        <v>85644</v>
      </c>
      <c r="K578" t="s">
        <v>30</v>
      </c>
      <c r="L578" t="s">
        <v>840</v>
      </c>
      <c r="M578" t="s">
        <v>841</v>
      </c>
      <c r="N578" t="s">
        <v>6697</v>
      </c>
      <c r="O578" t="s">
        <v>46</v>
      </c>
      <c r="P578" t="s">
        <v>1451</v>
      </c>
      <c r="Q578" t="s">
        <v>35</v>
      </c>
      <c r="R578" t="s">
        <v>1452</v>
      </c>
      <c r="S578" t="s">
        <v>35</v>
      </c>
      <c r="T578" t="str">
        <f t="shared" si="24"/>
        <v xml:space="preserve">Experience in program evaluation; experience in community planning and community engagement Knowledge of health impact assessments; experience using SAS and/or SPSS programming for analysis and with data management systems; Experience using Microsoft Excel, Access and Power Point; keen ability to prioritize and handle multiple assignments; Ability to work closely with all levels of staff inside and outside the Agency; Ability to work independently and exercise a high degree of initiative.  </v>
      </c>
      <c r="U578">
        <f t="shared" si="25"/>
        <v>0</v>
      </c>
      <c r="V578" s="3">
        <v>1</v>
      </c>
      <c r="W578" s="3">
        <f t="shared" si="26"/>
        <v>0</v>
      </c>
      <c r="X578" s="3">
        <v>0</v>
      </c>
      <c r="Y578" s="3">
        <v>0</v>
      </c>
      <c r="Z578" s="3">
        <v>0</v>
      </c>
      <c r="AA578" s="3">
        <v>0</v>
      </c>
      <c r="AB578" s="3">
        <v>0</v>
      </c>
      <c r="AD578" t="s">
        <v>38</v>
      </c>
      <c r="AE578" s="1">
        <v>42325</v>
      </c>
      <c r="AG578" s="1">
        <v>42325</v>
      </c>
      <c r="AH578" s="1">
        <v>42598</v>
      </c>
    </row>
    <row r="579" spans="1:34" x14ac:dyDescent="0.3">
      <c r="A579">
        <v>222946</v>
      </c>
      <c r="B579" t="s">
        <v>39</v>
      </c>
      <c r="C579" t="s">
        <v>40</v>
      </c>
      <c r="D579">
        <v>1</v>
      </c>
      <c r="E579" t="s">
        <v>1450</v>
      </c>
      <c r="F579" t="s">
        <v>42</v>
      </c>
      <c r="G579">
        <v>21744</v>
      </c>
      <c r="H579">
        <v>2</v>
      </c>
      <c r="I579">
        <v>68239</v>
      </c>
      <c r="J579">
        <v>85644</v>
      </c>
      <c r="K579" t="s">
        <v>30</v>
      </c>
      <c r="L579" t="s">
        <v>840</v>
      </c>
      <c r="M579" t="s">
        <v>841</v>
      </c>
      <c r="N579" t="s">
        <v>6697</v>
      </c>
      <c r="O579" t="s">
        <v>46</v>
      </c>
      <c r="P579" t="s">
        <v>1451</v>
      </c>
      <c r="Q579" t="s">
        <v>35</v>
      </c>
      <c r="R579" t="s">
        <v>1452</v>
      </c>
      <c r="S579" t="s">
        <v>35</v>
      </c>
      <c r="T579" t="str">
        <f t="shared" ref="T579:T642" si="27">P579&amp;" "&amp;Q579</f>
        <v xml:space="preserve">Experience in program evaluation; experience in community planning and community engagement Knowledge of health impact assessments; experience using SAS and/or SPSS programming for analysis and with data management systems; Experience using Microsoft Excel, Access and Power Point; keen ability to prioritize and handle multiple assignments; Ability to work closely with all levels of staff inside and outside the Agency; Ability to work independently and exercise a high degree of initiative.  </v>
      </c>
      <c r="U579">
        <f t="shared" ref="U579:U642" si="28">D579*W579</f>
        <v>0</v>
      </c>
      <c r="V579" s="3">
        <v>1</v>
      </c>
      <c r="W579" s="3">
        <f t="shared" ref="W579:W642" si="29">IF(OR(ISNUMBER(SEARCH("data analytics",$T579)), ISNUMBER(SEARCH("data analysis",$T579)), ISNUMBER(SEARCH("analyze data", $T579)),ISNUMBER(SEARCH("business intelligence", $T579)),ISNUMBER(SEARCH("business analysis",$T579))),1,0)</f>
        <v>0</v>
      </c>
      <c r="X579" s="3">
        <v>0</v>
      </c>
      <c r="Y579" s="3">
        <v>0</v>
      </c>
      <c r="Z579" s="3">
        <v>0</v>
      </c>
      <c r="AA579" s="3">
        <v>0</v>
      </c>
      <c r="AB579" s="3">
        <v>0</v>
      </c>
      <c r="AD579" t="s">
        <v>38</v>
      </c>
      <c r="AE579" s="1">
        <v>42325</v>
      </c>
      <c r="AG579" s="1">
        <v>42325</v>
      </c>
      <c r="AH579" s="1">
        <v>42598</v>
      </c>
    </row>
    <row r="580" spans="1:34" x14ac:dyDescent="0.3">
      <c r="A580">
        <v>222995</v>
      </c>
      <c r="B580" t="s">
        <v>184</v>
      </c>
      <c r="C580" t="s">
        <v>40</v>
      </c>
      <c r="D580">
        <v>1</v>
      </c>
      <c r="E580" t="s">
        <v>1453</v>
      </c>
      <c r="F580" t="s">
        <v>434</v>
      </c>
      <c r="G580">
        <v>10032</v>
      </c>
      <c r="H580" t="s">
        <v>219</v>
      </c>
      <c r="I580">
        <v>90000</v>
      </c>
      <c r="J580">
        <v>140000</v>
      </c>
      <c r="K580" t="s">
        <v>30</v>
      </c>
      <c r="L580" t="s">
        <v>186</v>
      </c>
      <c r="M580" t="s">
        <v>804</v>
      </c>
      <c r="N580" t="s">
        <v>7347</v>
      </c>
      <c r="O580" t="s">
        <v>438</v>
      </c>
      <c r="P580" t="s">
        <v>805</v>
      </c>
      <c r="Q580" t="s">
        <v>7268</v>
      </c>
      <c r="R580" t="s">
        <v>201</v>
      </c>
      <c r="S580" t="s">
        <v>35</v>
      </c>
      <c r="T580" t="str">
        <f t="shared" si="27"/>
        <v>The preferred candidate should possess the following: Certified Nurse Practitioner in Family or Pediatric Medicine; three (3) years minimum experience in providing direct primary health care to children and adolescents, including well-child, sick visits, and some psychiatric experience; broad knowledge of health policy, standards and systems, management training (MPH, MBA, MPA); knowledge of and/or experience (minimum 2 years) in the management and administration of health-related programs.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580">
        <f t="shared" si="28"/>
        <v>0</v>
      </c>
      <c r="V580" s="3">
        <v>0</v>
      </c>
      <c r="W580" s="3">
        <f t="shared" si="29"/>
        <v>0</v>
      </c>
      <c r="X580" s="3">
        <v>0</v>
      </c>
      <c r="Y580" s="3">
        <v>0</v>
      </c>
      <c r="Z580" s="3">
        <v>0</v>
      </c>
      <c r="AA580" s="3">
        <v>0</v>
      </c>
      <c r="AB580" s="3">
        <v>0</v>
      </c>
      <c r="AD580" t="s">
        <v>58</v>
      </c>
      <c r="AE580" s="1">
        <v>42416</v>
      </c>
      <c r="AG580" s="1">
        <v>42416</v>
      </c>
      <c r="AH580" s="1">
        <v>42598</v>
      </c>
    </row>
    <row r="581" spans="1:34" x14ac:dyDescent="0.3">
      <c r="A581">
        <v>231079</v>
      </c>
      <c r="B581" t="s">
        <v>888</v>
      </c>
      <c r="C581" t="s">
        <v>40</v>
      </c>
      <c r="D581">
        <v>1</v>
      </c>
      <c r="E581" t="s">
        <v>1454</v>
      </c>
      <c r="F581" t="s">
        <v>1455</v>
      </c>
      <c r="G581">
        <v>21210</v>
      </c>
      <c r="H581">
        <v>0</v>
      </c>
      <c r="I581">
        <v>51586</v>
      </c>
      <c r="J581">
        <v>77404</v>
      </c>
      <c r="K581" t="s">
        <v>30</v>
      </c>
      <c r="L581" t="s">
        <v>430</v>
      </c>
      <c r="M581" t="s">
        <v>1456</v>
      </c>
      <c r="N581" t="s">
        <v>7348</v>
      </c>
      <c r="O581" t="s">
        <v>1457</v>
      </c>
      <c r="P581" t="s">
        <v>1458</v>
      </c>
      <c r="Q581" t="s">
        <v>35</v>
      </c>
      <c r="S581" t="s">
        <v>35</v>
      </c>
      <c r="T581" t="str">
        <f t="shared" si="27"/>
        <v xml:space="preserve">1.  Thorough knowledge in all areas of architecture, design, and construction, including City, State, and Federal regulations and procedures, and methods and standards for new construction of multi-family housing. 2.  Excellent trade base knowledge and familiarity with New York City government and housing issues.  3.  Ability to work in a fast-paced environment, negotiate with diverse technical specialists, apply independent judgment in technical matters, take initiative, and work effectively with others.   4.  Excellent writing, interpersonal, organizational, communication, leadership, and negotiation skills.   5.  Demonstrated ability to meet deadlines, coordinate multiple projects, and deal with complex construction issues. 6.  Proficient in the operation of AutoCAD,  Architectural Desktop, Blubeam Revu, Excel, Word, and Powerpoint.  7. A Motor Vehicle Driver License valid in the State of New York may be required for certain assignments. If required, this license must be maintained for the duration of the assignment. 8.  Candidate may be subject to a background investigation conducted by the New York City Department of Investigation.  </v>
      </c>
      <c r="U581">
        <f t="shared" si="28"/>
        <v>0</v>
      </c>
      <c r="V581" s="3">
        <v>1</v>
      </c>
      <c r="W581" s="3">
        <f t="shared" si="29"/>
        <v>0</v>
      </c>
      <c r="X581" s="3">
        <v>0</v>
      </c>
      <c r="Y581" s="3">
        <v>0</v>
      </c>
      <c r="Z581" s="3">
        <v>0</v>
      </c>
      <c r="AA581" s="3">
        <v>0</v>
      </c>
      <c r="AB581" s="3">
        <v>0</v>
      </c>
      <c r="AD581" t="s">
        <v>58</v>
      </c>
      <c r="AE581" s="1">
        <v>42409</v>
      </c>
      <c r="AG581" s="1">
        <v>42409</v>
      </c>
      <c r="AH581" s="1">
        <v>42598</v>
      </c>
    </row>
    <row r="582" spans="1:34" x14ac:dyDescent="0.3">
      <c r="A582">
        <v>222995</v>
      </c>
      <c r="B582" t="s">
        <v>184</v>
      </c>
      <c r="C582" t="s">
        <v>26</v>
      </c>
      <c r="D582">
        <v>1</v>
      </c>
      <c r="E582" t="s">
        <v>1453</v>
      </c>
      <c r="F582" t="s">
        <v>434</v>
      </c>
      <c r="G582">
        <v>10032</v>
      </c>
      <c r="H582" t="s">
        <v>219</v>
      </c>
      <c r="I582">
        <v>90000</v>
      </c>
      <c r="J582">
        <v>140000</v>
      </c>
      <c r="K582" t="s">
        <v>30</v>
      </c>
      <c r="L582" t="s">
        <v>186</v>
      </c>
      <c r="M582" t="s">
        <v>804</v>
      </c>
      <c r="N582" t="s">
        <v>7347</v>
      </c>
      <c r="O582" t="s">
        <v>438</v>
      </c>
      <c r="P582" t="s">
        <v>805</v>
      </c>
      <c r="Q582" t="s">
        <v>7268</v>
      </c>
      <c r="R582" t="s">
        <v>201</v>
      </c>
      <c r="S582" t="s">
        <v>35</v>
      </c>
      <c r="T582" t="str">
        <f t="shared" si="27"/>
        <v>The preferred candidate should possess the following: Certified Nurse Practitioner in Family or Pediatric Medicine; three (3) years minimum experience in providing direct primary health care to children and adolescents, including well-child, sick visits, and some psychiatric experience; broad knowledge of health policy, standards and systems, management training (MPH, MBA, MPA); knowledge of and/or experience (minimum 2 years) in the management and administration of health-related programs.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582">
        <f t="shared" si="28"/>
        <v>0</v>
      </c>
      <c r="V582" s="3">
        <v>0</v>
      </c>
      <c r="W582" s="3">
        <f t="shared" si="29"/>
        <v>0</v>
      </c>
      <c r="X582" s="3">
        <v>0</v>
      </c>
      <c r="Y582" s="3">
        <v>0</v>
      </c>
      <c r="Z582" s="3">
        <v>0</v>
      </c>
      <c r="AA582" s="3">
        <v>0</v>
      </c>
      <c r="AB582" s="3">
        <v>0</v>
      </c>
      <c r="AD582" t="s">
        <v>58</v>
      </c>
      <c r="AE582" s="1">
        <v>42416</v>
      </c>
      <c r="AG582" s="1">
        <v>42416</v>
      </c>
      <c r="AH582" s="1">
        <v>42598</v>
      </c>
    </row>
    <row r="583" spans="1:34" x14ac:dyDescent="0.3">
      <c r="A583">
        <v>223194</v>
      </c>
      <c r="B583" t="s">
        <v>244</v>
      </c>
      <c r="C583" t="s">
        <v>40</v>
      </c>
      <c r="D583">
        <v>1</v>
      </c>
      <c r="E583" t="s">
        <v>1459</v>
      </c>
      <c r="F583" t="s">
        <v>642</v>
      </c>
      <c r="G583">
        <v>22122</v>
      </c>
      <c r="H583">
        <v>3</v>
      </c>
      <c r="I583">
        <v>66242</v>
      </c>
      <c r="J583">
        <v>96769</v>
      </c>
      <c r="K583" t="s">
        <v>30</v>
      </c>
      <c r="L583" t="s">
        <v>521</v>
      </c>
      <c r="M583" t="s">
        <v>1460</v>
      </c>
      <c r="N583" t="s">
        <v>7349</v>
      </c>
      <c r="O583" t="s">
        <v>7159</v>
      </c>
      <c r="P583" t="s">
        <v>7350</v>
      </c>
      <c r="Q583" t="s">
        <v>1461</v>
      </c>
      <c r="R583" t="s">
        <v>1462</v>
      </c>
      <c r="S583" t="s">
        <v>35</v>
      </c>
      <c r="T583" t="str">
        <f t="shared" si="27"/>
        <v>‚	Experience working with and querying relational databases, particularly in SQL;	Experience with complex statistical analyses, especially involving datasets related to city planning and/or transportation;	Advanced proficiency with statistical analysis software programs (such as Excel or SPSS); 	Experience working with the public, community groups, and New York City agencies;	Proficiency with GIS software and/or Adobe Illustrator; 	Excellent verbal and written communication skills. Interested applicants not serving permanently in the title of City Planner within the city system must apply for the upcoming City Planner civil service exam.</v>
      </c>
      <c r="U583">
        <f t="shared" si="28"/>
        <v>0</v>
      </c>
      <c r="V583" s="3">
        <v>1</v>
      </c>
      <c r="W583" s="3">
        <f t="shared" si="29"/>
        <v>0</v>
      </c>
      <c r="X583" s="3">
        <v>0</v>
      </c>
      <c r="Y583" s="3">
        <v>0</v>
      </c>
      <c r="Z583" s="3">
        <v>1</v>
      </c>
      <c r="AA583" s="3">
        <v>0</v>
      </c>
      <c r="AB583" s="3">
        <v>1</v>
      </c>
      <c r="AD583" t="s">
        <v>38</v>
      </c>
      <c r="AE583" s="1">
        <v>42327</v>
      </c>
      <c r="AG583" s="1">
        <v>42327</v>
      </c>
      <c r="AH583" s="1">
        <v>42598</v>
      </c>
    </row>
    <row r="584" spans="1:34" x14ac:dyDescent="0.3">
      <c r="A584">
        <v>221092</v>
      </c>
      <c r="B584" t="s">
        <v>1125</v>
      </c>
      <c r="C584" t="s">
        <v>40</v>
      </c>
      <c r="D584">
        <v>1</v>
      </c>
      <c r="E584" t="s">
        <v>1447</v>
      </c>
      <c r="F584" t="s">
        <v>1444</v>
      </c>
      <c r="G584">
        <v>31143</v>
      </c>
      <c r="H584">
        <v>2</v>
      </c>
      <c r="I584">
        <v>48764</v>
      </c>
      <c r="J584">
        <v>60000</v>
      </c>
      <c r="K584" t="s">
        <v>30</v>
      </c>
      <c r="L584" t="s">
        <v>954</v>
      </c>
      <c r="M584" t="s">
        <v>1448</v>
      </c>
      <c r="N584" t="s">
        <v>7345</v>
      </c>
      <c r="O584" t="s">
        <v>1445</v>
      </c>
      <c r="P584" t="s">
        <v>7346</v>
      </c>
      <c r="Q584" t="s">
        <v>35</v>
      </c>
      <c r="R584" t="s">
        <v>1449</v>
      </c>
      <c r="S584" t="s">
        <v>35</v>
      </c>
      <c r="T584" t="str">
        <f t="shared" si="27"/>
        <v xml:space="preserve">‚	Knowledge of, and demonstrated interest in, law enforcement, criminal justice, and/or civil rights issues.	Knowledge of the Information Technology industry a plus.	Relationship-builder with strong interpersonal skills who effectively conveys information verbally and in writing. 	Highly analytical thinking with demonstrated talent for identifying, scrutinizing, improving, and streamlining complex work processes. 	MAC Environment and Excel proficiency is preferred.  	Familiarity with New York City a plus.  </v>
      </c>
      <c r="U584">
        <f t="shared" si="28"/>
        <v>0</v>
      </c>
      <c r="V584" s="3">
        <v>1</v>
      </c>
      <c r="W584" s="3">
        <f t="shared" si="29"/>
        <v>0</v>
      </c>
      <c r="X584" s="3">
        <v>0</v>
      </c>
      <c r="Y584" s="3">
        <v>0</v>
      </c>
      <c r="Z584" s="3">
        <v>0</v>
      </c>
      <c r="AA584" s="3">
        <v>0</v>
      </c>
      <c r="AB584" s="3">
        <v>0</v>
      </c>
      <c r="AD584" t="s">
        <v>38</v>
      </c>
      <c r="AE584" s="1">
        <v>42307</v>
      </c>
      <c r="AG584" s="1">
        <v>42307</v>
      </c>
      <c r="AH584" s="1">
        <v>42598</v>
      </c>
    </row>
    <row r="585" spans="1:34" x14ac:dyDescent="0.3">
      <c r="A585">
        <v>221562</v>
      </c>
      <c r="B585" t="s">
        <v>49</v>
      </c>
      <c r="C585" t="s">
        <v>40</v>
      </c>
      <c r="D585">
        <v>1</v>
      </c>
      <c r="E585" t="s">
        <v>1463</v>
      </c>
      <c r="F585" t="s">
        <v>51</v>
      </c>
      <c r="G585">
        <v>10050</v>
      </c>
      <c r="H585" t="s">
        <v>1464</v>
      </c>
      <c r="I585">
        <v>80379</v>
      </c>
      <c r="J585">
        <v>150000</v>
      </c>
      <c r="K585" t="s">
        <v>30</v>
      </c>
      <c r="L585" t="s">
        <v>31</v>
      </c>
      <c r="M585" t="s">
        <v>1465</v>
      </c>
      <c r="N585" t="s">
        <v>7351</v>
      </c>
      <c r="O585" t="s">
        <v>54</v>
      </c>
      <c r="P585" t="s">
        <v>7352</v>
      </c>
      <c r="Q585" t="s">
        <v>655</v>
      </c>
      <c r="R585" t="s">
        <v>56</v>
      </c>
      <c r="S585" t="s">
        <v>549</v>
      </c>
      <c r="T585" t="str">
        <f t="shared" si="27"/>
        <v>‚  A Bachelor's degree, from an accredited college or university with an emphasis in    information security, computer science, information systems, computer engineering, or a    related field;   An MBA is preferred; 12 years of experience which includes demonstrated substantial responsibility for     comprehensive security program management, as well as responsibility for planning,    administering, and ensuring effective and secure large-scale information security operations    covering applications, mainframe, servers, voice and data network, Internet, or other      systems;   Advanced to expert level knowledge and understanding of information security architecture,    information security technologies, tools, practices and controls;   Current Certified Information Systems Security Professional (CISSP) and/or Certified     Information Security Manager (CISM);  Experience working effectively and collaboratively as a leader within an information     technology governance model especially in the public sector;  Demonstrated exceptional communication skills and ability to clearly discuss and convey    complex information technology security concepts and terminology with both technical and    non-technical staff at all levels within and outside the County;   Demonstrated ability to implement and then act as an advocate for security best practices    and security awareness;   Demonstrated ability to write and present succinct and informative communication, which    conveys clear and concise meaning;   Demonstrated ability to develop clear requirements for internal information technology staff     and third-party vendors;   Demonstrated ability to market new concepts and champion change. In compliance with Federal law, all persons hired will be required to verify identity and eligibility to work in the United States and to complete the required employment eligibility verification document form upon hire.</v>
      </c>
      <c r="U585">
        <f t="shared" si="28"/>
        <v>0</v>
      </c>
      <c r="V585" s="3">
        <v>0</v>
      </c>
      <c r="W585" s="3">
        <f t="shared" si="29"/>
        <v>0</v>
      </c>
      <c r="X585" s="3">
        <v>0</v>
      </c>
      <c r="Y585" s="3">
        <v>0</v>
      </c>
      <c r="Z585" s="3">
        <v>0</v>
      </c>
      <c r="AA585" s="3">
        <v>0</v>
      </c>
      <c r="AB585" s="3">
        <v>0</v>
      </c>
      <c r="AD585" t="s">
        <v>58</v>
      </c>
      <c r="AE585" s="1">
        <v>42314</v>
      </c>
      <c r="AG585" s="1">
        <v>42489</v>
      </c>
      <c r="AH585" s="1">
        <v>42598</v>
      </c>
    </row>
    <row r="586" spans="1:34" x14ac:dyDescent="0.3">
      <c r="A586">
        <v>221562</v>
      </c>
      <c r="B586" t="s">
        <v>49</v>
      </c>
      <c r="C586" t="s">
        <v>26</v>
      </c>
      <c r="D586">
        <v>1</v>
      </c>
      <c r="E586" t="s">
        <v>1463</v>
      </c>
      <c r="F586" t="s">
        <v>51</v>
      </c>
      <c r="G586">
        <v>10050</v>
      </c>
      <c r="H586" t="s">
        <v>1464</v>
      </c>
      <c r="I586">
        <v>80379</v>
      </c>
      <c r="J586">
        <v>150000</v>
      </c>
      <c r="K586" t="s">
        <v>30</v>
      </c>
      <c r="L586" t="s">
        <v>31</v>
      </c>
      <c r="M586" t="s">
        <v>1465</v>
      </c>
      <c r="N586" t="s">
        <v>7351</v>
      </c>
      <c r="O586" t="s">
        <v>54</v>
      </c>
      <c r="P586" t="s">
        <v>7352</v>
      </c>
      <c r="Q586" t="s">
        <v>655</v>
      </c>
      <c r="R586" t="s">
        <v>56</v>
      </c>
      <c r="S586" t="s">
        <v>549</v>
      </c>
      <c r="T586" t="str">
        <f t="shared" si="27"/>
        <v>‚  A Bachelor's degree, from an accredited college or university with an emphasis in    information security, computer science, information systems, computer engineering, or a    related field;   An MBA is preferred; 12 years of experience which includes demonstrated substantial responsibility for     comprehensive security program management, as well as responsibility for planning,    administering, and ensuring effective and secure large-scale information security operations    covering applications, mainframe, servers, voice and data network, Internet, or other      systems;   Advanced to expert level knowledge and understanding of information security architecture,    information security technologies, tools, practices and controls;   Current Certified Information Systems Security Professional (CISSP) and/or Certified     Information Security Manager (CISM);  Experience working effectively and collaboratively as a leader within an information     technology governance model especially in the public sector;  Demonstrated exceptional communication skills and ability to clearly discuss and convey    complex information technology security concepts and terminology with both technical and    non-technical staff at all levels within and outside the County;   Demonstrated ability to implement and then act as an advocate for security best practices    and security awareness;   Demonstrated ability to write and present succinct and informative communication, which    conveys clear and concise meaning;   Demonstrated ability to develop clear requirements for internal information technology staff     and third-party vendors;   Demonstrated ability to market new concepts and champion change. In compliance with Federal law, all persons hired will be required to verify identity and eligibility to work in the United States and to complete the required employment eligibility verification document form upon hire.</v>
      </c>
      <c r="U586">
        <f t="shared" si="28"/>
        <v>0</v>
      </c>
      <c r="V586" s="3">
        <v>0</v>
      </c>
      <c r="W586" s="3">
        <f t="shared" si="29"/>
        <v>0</v>
      </c>
      <c r="X586" s="3">
        <v>0</v>
      </c>
      <c r="Y586" s="3">
        <v>0</v>
      </c>
      <c r="Z586" s="3">
        <v>0</v>
      </c>
      <c r="AA586" s="3">
        <v>0</v>
      </c>
      <c r="AB586" s="3">
        <v>0</v>
      </c>
      <c r="AD586" t="s">
        <v>58</v>
      </c>
      <c r="AE586" s="1">
        <v>42314</v>
      </c>
      <c r="AG586" s="1">
        <v>42489</v>
      </c>
      <c r="AH586" s="1">
        <v>42598</v>
      </c>
    </row>
    <row r="587" spans="1:34" x14ac:dyDescent="0.3">
      <c r="A587">
        <v>223194</v>
      </c>
      <c r="B587" t="s">
        <v>244</v>
      </c>
      <c r="C587" t="s">
        <v>26</v>
      </c>
      <c r="D587">
        <v>1</v>
      </c>
      <c r="E587" t="s">
        <v>1459</v>
      </c>
      <c r="F587" t="s">
        <v>642</v>
      </c>
      <c r="G587">
        <v>22122</v>
      </c>
      <c r="H587">
        <v>3</v>
      </c>
      <c r="I587">
        <v>66242</v>
      </c>
      <c r="J587">
        <v>96769</v>
      </c>
      <c r="K587" t="s">
        <v>30</v>
      </c>
      <c r="L587" t="s">
        <v>521</v>
      </c>
      <c r="M587" t="s">
        <v>1460</v>
      </c>
      <c r="N587" t="s">
        <v>7349</v>
      </c>
      <c r="O587" t="s">
        <v>7159</v>
      </c>
      <c r="P587" t="s">
        <v>7350</v>
      </c>
      <c r="Q587" t="s">
        <v>1461</v>
      </c>
      <c r="R587" t="s">
        <v>1462</v>
      </c>
      <c r="S587" t="s">
        <v>35</v>
      </c>
      <c r="T587" t="str">
        <f t="shared" si="27"/>
        <v>‚	Experience working with and querying relational databases, particularly in SQL;	Experience with complex statistical analyses, especially involving datasets related to city planning and/or transportation;	Advanced proficiency with statistical analysis software programs (such as Excel or SPSS); 	Experience working with the public, community groups, and New York City agencies;	Proficiency with GIS software and/or Adobe Illustrator; 	Excellent verbal and written communication skills. Interested applicants not serving permanently in the title of City Planner within the city system must apply for the upcoming City Planner civil service exam.</v>
      </c>
      <c r="U587">
        <f t="shared" si="28"/>
        <v>0</v>
      </c>
      <c r="V587" s="3">
        <v>1</v>
      </c>
      <c r="W587" s="3">
        <f t="shared" si="29"/>
        <v>0</v>
      </c>
      <c r="X587" s="3">
        <v>0</v>
      </c>
      <c r="Y587" s="3">
        <v>0</v>
      </c>
      <c r="Z587" s="3">
        <v>1</v>
      </c>
      <c r="AA587" s="3">
        <v>0</v>
      </c>
      <c r="AB587" s="3">
        <v>1</v>
      </c>
      <c r="AD587" t="s">
        <v>38</v>
      </c>
      <c r="AE587" s="1">
        <v>42327</v>
      </c>
      <c r="AG587" s="1">
        <v>42327</v>
      </c>
      <c r="AH587" s="1">
        <v>42598</v>
      </c>
    </row>
    <row r="588" spans="1:34" x14ac:dyDescent="0.3">
      <c r="A588">
        <v>223244</v>
      </c>
      <c r="B588" t="s">
        <v>49</v>
      </c>
      <c r="C588" t="s">
        <v>40</v>
      </c>
      <c r="D588">
        <v>1</v>
      </c>
      <c r="E588" t="s">
        <v>1466</v>
      </c>
      <c r="F588" t="s">
        <v>51</v>
      </c>
      <c r="G588">
        <v>10050</v>
      </c>
      <c r="H588" t="s">
        <v>1464</v>
      </c>
      <c r="I588">
        <v>80379</v>
      </c>
      <c r="J588">
        <v>150000</v>
      </c>
      <c r="K588" t="s">
        <v>30</v>
      </c>
      <c r="L588" t="s">
        <v>31</v>
      </c>
      <c r="M588" t="s">
        <v>1465</v>
      </c>
      <c r="N588" t="s">
        <v>7353</v>
      </c>
      <c r="O588" t="s">
        <v>54</v>
      </c>
      <c r="P588" t="s">
        <v>7354</v>
      </c>
      <c r="Q588" t="s">
        <v>1401</v>
      </c>
      <c r="R588" t="s">
        <v>56</v>
      </c>
      <c r="S588" t="s">
        <v>549</v>
      </c>
      <c r="T588" t="str">
        <f t="shared" si="27"/>
        <v>‚ 15+ years of IT work experience, with at least ten years of leadership responsibility in managing    multiple large cross-functional teams or projects and influencing senior-level management and    key stakeholders. Strong leadership skills and the ability to work effectively with business managers, IT    engineering and IT operations staff. Excellent verbal, written and interpersonal skills and strong budget, financial and resource    management skills. Extensive knowledge of infrastructure planning and operations, design and deployment as well    as system life cycle management. Experience developing and maintaining IT policies, procedures, standards and guidelines. Experience with the development of resilient enterprise applications using various Software    Development Life Cycle (SDLC) methodologies and multiple platforms. Experience with capacity planning, disaster recovery and the design and deployment of fault    tolerant system and database architectures. Experience with design, development, deployment and support of data warehouses. Strong knowledge of current and emerging technologies, technology directions and strategic    application to business needs. Strong knowledge of business operations and processes of the Department of Finance. In compliance with Federal law, all persons hired will be required to verify identify and eligibility to work in the United States and to complete the required employment eligibility verification document form upon hire.</v>
      </c>
      <c r="U588">
        <f t="shared" si="28"/>
        <v>0</v>
      </c>
      <c r="V588" s="3">
        <v>0</v>
      </c>
      <c r="W588" s="3">
        <f t="shared" si="29"/>
        <v>0</v>
      </c>
      <c r="X588" s="3">
        <v>0</v>
      </c>
      <c r="Y588" s="3">
        <v>0</v>
      </c>
      <c r="Z588" s="3">
        <v>0</v>
      </c>
      <c r="AA588" s="3">
        <v>0</v>
      </c>
      <c r="AB588" s="3">
        <v>0</v>
      </c>
      <c r="AD588" t="s">
        <v>58</v>
      </c>
      <c r="AE588" s="1">
        <v>42332</v>
      </c>
      <c r="AG588" s="1">
        <v>42332</v>
      </c>
      <c r="AH588" s="1">
        <v>42598</v>
      </c>
    </row>
    <row r="589" spans="1:34" x14ac:dyDescent="0.3">
      <c r="A589">
        <v>221567</v>
      </c>
      <c r="B589" t="s">
        <v>39</v>
      </c>
      <c r="C589" t="s">
        <v>40</v>
      </c>
      <c r="D589">
        <v>1</v>
      </c>
      <c r="E589" t="s">
        <v>318</v>
      </c>
      <c r="F589" t="s">
        <v>129</v>
      </c>
      <c r="G589">
        <v>21513</v>
      </c>
      <c r="H589">
        <v>2</v>
      </c>
      <c r="I589">
        <v>46557</v>
      </c>
      <c r="J589">
        <v>63801</v>
      </c>
      <c r="K589" t="s">
        <v>30</v>
      </c>
      <c r="L589" t="s">
        <v>319</v>
      </c>
      <c r="M589" t="s">
        <v>1370</v>
      </c>
      <c r="N589" t="s">
        <v>1467</v>
      </c>
      <c r="O589" t="s">
        <v>7076</v>
      </c>
      <c r="P589" t="s">
        <v>1295</v>
      </c>
      <c r="Q589" t="s">
        <v>1296</v>
      </c>
      <c r="R589" t="s">
        <v>1468</v>
      </c>
      <c r="S589" t="s">
        <v>35</v>
      </c>
      <c r="T589" t="str">
        <f t="shared" si="27"/>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589">
        <f t="shared" si="28"/>
        <v>0</v>
      </c>
      <c r="V589" s="3">
        <v>0</v>
      </c>
      <c r="W589" s="3">
        <f t="shared" si="29"/>
        <v>0</v>
      </c>
      <c r="X589" s="3">
        <v>0</v>
      </c>
      <c r="Y589" s="3">
        <v>0</v>
      </c>
      <c r="Z589" s="3">
        <v>0</v>
      </c>
      <c r="AA589" s="3">
        <v>0</v>
      </c>
      <c r="AB589" s="3">
        <v>0</v>
      </c>
      <c r="AD589" t="s">
        <v>38</v>
      </c>
      <c r="AE589" s="1">
        <v>42312</v>
      </c>
      <c r="AG589" s="1">
        <v>42338</v>
      </c>
      <c r="AH589" s="1">
        <v>42598</v>
      </c>
    </row>
    <row r="590" spans="1:34" x14ac:dyDescent="0.3">
      <c r="A590">
        <v>221567</v>
      </c>
      <c r="B590" t="s">
        <v>39</v>
      </c>
      <c r="C590" t="s">
        <v>26</v>
      </c>
      <c r="D590">
        <v>1</v>
      </c>
      <c r="E590" t="s">
        <v>318</v>
      </c>
      <c r="F590" t="s">
        <v>129</v>
      </c>
      <c r="G590">
        <v>21513</v>
      </c>
      <c r="H590">
        <v>2</v>
      </c>
      <c r="I590">
        <v>46557</v>
      </c>
      <c r="J590">
        <v>63801</v>
      </c>
      <c r="K590" t="s">
        <v>30</v>
      </c>
      <c r="L590" t="s">
        <v>319</v>
      </c>
      <c r="M590" t="s">
        <v>1370</v>
      </c>
      <c r="N590" t="s">
        <v>1467</v>
      </c>
      <c r="O590" t="s">
        <v>7076</v>
      </c>
      <c r="P590" t="s">
        <v>1295</v>
      </c>
      <c r="Q590" t="s">
        <v>1296</v>
      </c>
      <c r="R590" t="s">
        <v>1468</v>
      </c>
      <c r="S590" t="s">
        <v>35</v>
      </c>
      <c r="T590" t="str">
        <f t="shared" si="27"/>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590">
        <f t="shared" si="28"/>
        <v>0</v>
      </c>
      <c r="V590" s="3">
        <v>0</v>
      </c>
      <c r="W590" s="3">
        <f t="shared" si="29"/>
        <v>0</v>
      </c>
      <c r="X590" s="3">
        <v>0</v>
      </c>
      <c r="Y590" s="3">
        <v>0</v>
      </c>
      <c r="Z590" s="3">
        <v>0</v>
      </c>
      <c r="AA590" s="3">
        <v>0</v>
      </c>
      <c r="AB590" s="3">
        <v>0</v>
      </c>
      <c r="AD590" t="s">
        <v>38</v>
      </c>
      <c r="AE590" s="1">
        <v>42312</v>
      </c>
      <c r="AG590" s="1">
        <v>42338</v>
      </c>
      <c r="AH590" s="1">
        <v>42598</v>
      </c>
    </row>
    <row r="591" spans="1:34" x14ac:dyDescent="0.3">
      <c r="A591">
        <v>221570</v>
      </c>
      <c r="B591" t="s">
        <v>39</v>
      </c>
      <c r="C591" t="s">
        <v>40</v>
      </c>
      <c r="D591">
        <v>3</v>
      </c>
      <c r="E591" t="s">
        <v>318</v>
      </c>
      <c r="F591" t="s">
        <v>129</v>
      </c>
      <c r="G591">
        <v>21513</v>
      </c>
      <c r="H591">
        <v>2</v>
      </c>
      <c r="I591">
        <v>46557</v>
      </c>
      <c r="J591">
        <v>63801</v>
      </c>
      <c r="K591" t="s">
        <v>30</v>
      </c>
      <c r="L591" t="s">
        <v>319</v>
      </c>
      <c r="M591" t="s">
        <v>7056</v>
      </c>
      <c r="N591" t="s">
        <v>1469</v>
      </c>
      <c r="O591" t="s">
        <v>7076</v>
      </c>
      <c r="P591" t="s">
        <v>1295</v>
      </c>
      <c r="Q591" t="s">
        <v>1296</v>
      </c>
      <c r="R591" t="s">
        <v>1470</v>
      </c>
      <c r="S591" t="s">
        <v>35</v>
      </c>
      <c r="T591" t="str">
        <f t="shared" si="27"/>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591">
        <f t="shared" si="28"/>
        <v>0</v>
      </c>
      <c r="V591" s="3">
        <v>0</v>
      </c>
      <c r="W591" s="3">
        <f t="shared" si="29"/>
        <v>0</v>
      </c>
      <c r="X591" s="3">
        <v>0</v>
      </c>
      <c r="Y591" s="3">
        <v>0</v>
      </c>
      <c r="Z591" s="3">
        <v>0</v>
      </c>
      <c r="AA591" s="3">
        <v>0</v>
      </c>
      <c r="AB591" s="3">
        <v>0</v>
      </c>
      <c r="AD591" t="s">
        <v>38</v>
      </c>
      <c r="AE591" s="1">
        <v>42312</v>
      </c>
      <c r="AG591" s="1">
        <v>42341</v>
      </c>
      <c r="AH591" s="1">
        <v>42598</v>
      </c>
    </row>
    <row r="592" spans="1:34" x14ac:dyDescent="0.3">
      <c r="A592">
        <v>223244</v>
      </c>
      <c r="B592" t="s">
        <v>49</v>
      </c>
      <c r="C592" t="s">
        <v>26</v>
      </c>
      <c r="D592">
        <v>1</v>
      </c>
      <c r="E592" t="s">
        <v>1466</v>
      </c>
      <c r="F592" t="s">
        <v>51</v>
      </c>
      <c r="G592">
        <v>10050</v>
      </c>
      <c r="H592" t="s">
        <v>1464</v>
      </c>
      <c r="I592">
        <v>80379</v>
      </c>
      <c r="J592">
        <v>150000</v>
      </c>
      <c r="K592" t="s">
        <v>30</v>
      </c>
      <c r="L592" t="s">
        <v>31</v>
      </c>
      <c r="M592" t="s">
        <v>1465</v>
      </c>
      <c r="N592" t="s">
        <v>7353</v>
      </c>
      <c r="O592" t="s">
        <v>54</v>
      </c>
      <c r="P592" t="s">
        <v>7354</v>
      </c>
      <c r="Q592" t="s">
        <v>1401</v>
      </c>
      <c r="R592" t="s">
        <v>56</v>
      </c>
      <c r="S592" t="s">
        <v>549</v>
      </c>
      <c r="T592" t="str">
        <f t="shared" si="27"/>
        <v>‚ 15+ years of IT work experience, with at least ten years of leadership responsibility in managing    multiple large cross-functional teams or projects and influencing senior-level management and    key stakeholders. Strong leadership skills and the ability to work effectively with business managers, IT    engineering and IT operations staff. Excellent verbal, written and interpersonal skills and strong budget, financial and resource    management skills. Extensive knowledge of infrastructure planning and operations, design and deployment as well    as system life cycle management. Experience developing and maintaining IT policies, procedures, standards and guidelines. Experience with the development of resilient enterprise applications using various Software    Development Life Cycle (SDLC) methodologies and multiple platforms. Experience with capacity planning, disaster recovery and the design and deployment of fault    tolerant system and database architectures. Experience with design, development, deployment and support of data warehouses. Strong knowledge of current and emerging technologies, technology directions and strategic    application to business needs. Strong knowledge of business operations and processes of the Department of Finance. In compliance with Federal law, all persons hired will be required to verify identify and eligibility to work in the United States and to complete the required employment eligibility verification document form upon hire.</v>
      </c>
      <c r="U592">
        <f t="shared" si="28"/>
        <v>0</v>
      </c>
      <c r="V592" s="3">
        <v>0</v>
      </c>
      <c r="W592" s="3">
        <f t="shared" si="29"/>
        <v>0</v>
      </c>
      <c r="X592" s="3">
        <v>0</v>
      </c>
      <c r="Y592" s="3">
        <v>0</v>
      </c>
      <c r="Z592" s="3">
        <v>0</v>
      </c>
      <c r="AA592" s="3">
        <v>0</v>
      </c>
      <c r="AB592" s="3">
        <v>0</v>
      </c>
      <c r="AD592" t="s">
        <v>58</v>
      </c>
      <c r="AE592" s="1">
        <v>42332</v>
      </c>
      <c r="AG592" s="1">
        <v>42332</v>
      </c>
      <c r="AH592" s="1">
        <v>42598</v>
      </c>
    </row>
    <row r="593" spans="1:34" x14ac:dyDescent="0.3">
      <c r="A593">
        <v>223426</v>
      </c>
      <c r="B593" t="s">
        <v>524</v>
      </c>
      <c r="C593" t="s">
        <v>40</v>
      </c>
      <c r="D593">
        <v>3</v>
      </c>
      <c r="E593" t="s">
        <v>1471</v>
      </c>
      <c r="F593" t="s">
        <v>1472</v>
      </c>
      <c r="G593">
        <v>21215</v>
      </c>
      <c r="H593">
        <v>2</v>
      </c>
      <c r="I593">
        <v>73000</v>
      </c>
      <c r="J593">
        <v>101148</v>
      </c>
      <c r="K593" t="s">
        <v>30</v>
      </c>
      <c r="L593" t="s">
        <v>527</v>
      </c>
      <c r="M593" t="s">
        <v>716</v>
      </c>
      <c r="N593" t="s">
        <v>7355</v>
      </c>
      <c r="O593" t="s">
        <v>1473</v>
      </c>
      <c r="P593" t="s">
        <v>1474</v>
      </c>
      <c r="Q593" t="s">
        <v>1475</v>
      </c>
      <c r="R593" t="s">
        <v>1476</v>
      </c>
      <c r="S593" t="s">
        <v>35</v>
      </c>
      <c r="T593" t="str">
        <f t="shared" si="27"/>
        <v>1. Excellent knowledge of AutoCAD. 2. Excellent communication and organizational skills. 3. Knowledge and experience with NYC construction regulations. 4. Proficiency in Microsoft Word and Excel. 5. Knowledge of Adobe Creative Suite, PowerPoint and 3D modeling programs. 6. Driver license valid in New York State. *Posting period extended. Previous applicants to this vacancy are still under consideration and do not need to reapply.   www.nyc.gov/parks</v>
      </c>
      <c r="U593">
        <f t="shared" si="28"/>
        <v>0</v>
      </c>
      <c r="V593" s="3">
        <v>1</v>
      </c>
      <c r="W593" s="3">
        <f t="shared" si="29"/>
        <v>0</v>
      </c>
      <c r="X593" s="3">
        <v>0</v>
      </c>
      <c r="Y593" s="3">
        <v>0</v>
      </c>
      <c r="Z593" s="3">
        <v>0</v>
      </c>
      <c r="AA593" s="3">
        <v>0</v>
      </c>
      <c r="AB593" s="3">
        <v>0</v>
      </c>
      <c r="AD593" t="s">
        <v>533</v>
      </c>
      <c r="AE593" s="1">
        <v>42419</v>
      </c>
      <c r="AG593" s="1">
        <v>42549</v>
      </c>
      <c r="AH593" s="1">
        <v>42598</v>
      </c>
    </row>
    <row r="594" spans="1:34" x14ac:dyDescent="0.3">
      <c r="A594">
        <v>229617</v>
      </c>
      <c r="B594" t="s">
        <v>888</v>
      </c>
      <c r="C594" t="s">
        <v>40</v>
      </c>
      <c r="D594">
        <v>1</v>
      </c>
      <c r="E594" t="s">
        <v>1477</v>
      </c>
      <c r="F594" t="s">
        <v>326</v>
      </c>
      <c r="G594">
        <v>56057</v>
      </c>
      <c r="H594">
        <v>0</v>
      </c>
      <c r="I594">
        <v>34644</v>
      </c>
      <c r="J594">
        <v>57655</v>
      </c>
      <c r="K594" t="s">
        <v>30</v>
      </c>
      <c r="L594" t="s">
        <v>430</v>
      </c>
      <c r="M594" t="s">
        <v>1478</v>
      </c>
      <c r="N594" t="s">
        <v>7356</v>
      </c>
      <c r="O594" t="s">
        <v>329</v>
      </c>
      <c r="P594" t="s">
        <v>1479</v>
      </c>
      <c r="Q594" t="s">
        <v>35</v>
      </c>
      <c r="R594" t="s">
        <v>1480</v>
      </c>
      <c r="S594" t="s">
        <v>35</v>
      </c>
      <c r="T594" t="str">
        <f t="shared" si="27"/>
        <v xml:space="preserve">Excellent Communication Skills. Strong Customer Service Focus. Computer Proficiency. Bilingual a Plus. Section 8 or other Rental Subsidy experience a Plus.  </v>
      </c>
      <c r="U594">
        <f t="shared" si="28"/>
        <v>0</v>
      </c>
      <c r="V594" s="3">
        <v>0</v>
      </c>
      <c r="W594" s="3">
        <f t="shared" si="29"/>
        <v>0</v>
      </c>
      <c r="X594" s="3">
        <v>0</v>
      </c>
      <c r="Y594" s="3">
        <v>0</v>
      </c>
      <c r="Z594" s="3">
        <v>0</v>
      </c>
      <c r="AA594" s="3">
        <v>0</v>
      </c>
      <c r="AB594" s="3">
        <v>0</v>
      </c>
      <c r="AD594" t="s">
        <v>38</v>
      </c>
      <c r="AE594" s="1">
        <v>42396</v>
      </c>
      <c r="AG594" s="1">
        <v>42396</v>
      </c>
      <c r="AH594" s="1">
        <v>42598</v>
      </c>
    </row>
    <row r="595" spans="1:34" x14ac:dyDescent="0.3">
      <c r="A595">
        <v>223426</v>
      </c>
      <c r="B595" t="s">
        <v>524</v>
      </c>
      <c r="C595" t="s">
        <v>26</v>
      </c>
      <c r="D595">
        <v>3</v>
      </c>
      <c r="E595" t="s">
        <v>1471</v>
      </c>
      <c r="F595" t="s">
        <v>1472</v>
      </c>
      <c r="G595">
        <v>21215</v>
      </c>
      <c r="H595">
        <v>2</v>
      </c>
      <c r="I595">
        <v>73000</v>
      </c>
      <c r="J595">
        <v>101148</v>
      </c>
      <c r="K595" t="s">
        <v>30</v>
      </c>
      <c r="L595" t="s">
        <v>527</v>
      </c>
      <c r="M595" t="s">
        <v>716</v>
      </c>
      <c r="N595" t="s">
        <v>7355</v>
      </c>
      <c r="O595" t="s">
        <v>1473</v>
      </c>
      <c r="P595" t="s">
        <v>1474</v>
      </c>
      <c r="Q595" t="s">
        <v>1475</v>
      </c>
      <c r="R595" t="s">
        <v>1476</v>
      </c>
      <c r="S595" t="s">
        <v>35</v>
      </c>
      <c r="T595" t="str">
        <f t="shared" si="27"/>
        <v>1. Excellent knowledge of AutoCAD. 2. Excellent communication and organizational skills. 3. Knowledge and experience with NYC construction regulations. 4. Proficiency in Microsoft Word and Excel. 5. Knowledge of Adobe Creative Suite, PowerPoint and 3D modeling programs. 6. Driver license valid in New York State. *Posting period extended. Previous applicants to this vacancy are still under consideration and do not need to reapply.   www.nyc.gov/parks</v>
      </c>
      <c r="U595">
        <f t="shared" si="28"/>
        <v>0</v>
      </c>
      <c r="V595" s="3">
        <v>1</v>
      </c>
      <c r="W595" s="3">
        <f t="shared" si="29"/>
        <v>0</v>
      </c>
      <c r="X595" s="3">
        <v>0</v>
      </c>
      <c r="Y595" s="3">
        <v>0</v>
      </c>
      <c r="Z595" s="3">
        <v>0</v>
      </c>
      <c r="AA595" s="3">
        <v>0</v>
      </c>
      <c r="AB595" s="3">
        <v>0</v>
      </c>
      <c r="AD595" t="s">
        <v>533</v>
      </c>
      <c r="AE595" s="1">
        <v>42419</v>
      </c>
      <c r="AG595" s="1">
        <v>42549</v>
      </c>
      <c r="AH595" s="1">
        <v>42598</v>
      </c>
    </row>
    <row r="596" spans="1:34" x14ac:dyDescent="0.3">
      <c r="A596">
        <v>223426</v>
      </c>
      <c r="B596" t="s">
        <v>524</v>
      </c>
      <c r="C596" t="s">
        <v>26</v>
      </c>
      <c r="D596">
        <v>3</v>
      </c>
      <c r="E596" t="s">
        <v>1471</v>
      </c>
      <c r="F596" t="s">
        <v>1472</v>
      </c>
      <c r="G596">
        <v>21215</v>
      </c>
      <c r="H596">
        <v>2</v>
      </c>
      <c r="I596">
        <v>73000</v>
      </c>
      <c r="J596">
        <v>101148</v>
      </c>
      <c r="K596" t="s">
        <v>30</v>
      </c>
      <c r="L596" t="s">
        <v>527</v>
      </c>
      <c r="M596" t="s">
        <v>716</v>
      </c>
      <c r="N596" t="s">
        <v>7355</v>
      </c>
      <c r="O596" t="s">
        <v>1473</v>
      </c>
      <c r="P596" t="s">
        <v>1474</v>
      </c>
      <c r="Q596" t="s">
        <v>1475</v>
      </c>
      <c r="R596" t="s">
        <v>1476</v>
      </c>
      <c r="S596" t="s">
        <v>35</v>
      </c>
      <c r="T596" t="str">
        <f t="shared" si="27"/>
        <v>1. Excellent knowledge of AutoCAD. 2. Excellent communication and organizational skills. 3. Knowledge and experience with NYC construction regulations. 4. Proficiency in Microsoft Word and Excel. 5. Knowledge of Adobe Creative Suite, PowerPoint and 3D modeling programs. 6. Driver license valid in New York State. *Posting period extended. Previous applicants to this vacancy are still under consideration and do not need to reapply.   www.nyc.gov/parks</v>
      </c>
      <c r="U596">
        <f t="shared" si="28"/>
        <v>0</v>
      </c>
      <c r="V596" s="3">
        <v>1</v>
      </c>
      <c r="W596" s="3">
        <f t="shared" si="29"/>
        <v>0</v>
      </c>
      <c r="X596" s="3">
        <v>0</v>
      </c>
      <c r="Y596" s="3">
        <v>0</v>
      </c>
      <c r="Z596" s="3">
        <v>0</v>
      </c>
      <c r="AA596" s="3">
        <v>0</v>
      </c>
      <c r="AB596" s="3">
        <v>0</v>
      </c>
      <c r="AD596" t="s">
        <v>533</v>
      </c>
      <c r="AE596" s="1">
        <v>42419</v>
      </c>
      <c r="AG596" s="1">
        <v>42418</v>
      </c>
      <c r="AH596" s="1">
        <v>42598</v>
      </c>
    </row>
    <row r="597" spans="1:34" x14ac:dyDescent="0.3">
      <c r="A597">
        <v>223462</v>
      </c>
      <c r="B597" t="s">
        <v>39</v>
      </c>
      <c r="C597" t="s">
        <v>26</v>
      </c>
      <c r="D597">
        <v>13</v>
      </c>
      <c r="E597" t="s">
        <v>1481</v>
      </c>
      <c r="F597" t="s">
        <v>631</v>
      </c>
      <c r="G597">
        <v>21849</v>
      </c>
      <c r="H597">
        <v>3</v>
      </c>
      <c r="I597">
        <v>74287</v>
      </c>
      <c r="J597">
        <v>74287</v>
      </c>
      <c r="K597" t="s">
        <v>30</v>
      </c>
      <c r="L597" t="s">
        <v>71</v>
      </c>
      <c r="M597" t="s">
        <v>1056</v>
      </c>
      <c r="N597" t="s">
        <v>6698</v>
      </c>
      <c r="O597" t="s">
        <v>632</v>
      </c>
      <c r="P597" t="s">
        <v>7357</v>
      </c>
      <c r="Q597" t="s">
        <v>35</v>
      </c>
      <c r="R597" t="s">
        <v>1482</v>
      </c>
      <c r="S597" t="s">
        <v>35</v>
      </c>
      <c r="T597" t="str">
        <f t="shared" si="27"/>
        <v xml:space="preserve">SPECIAL NOTE  1 Preferred candidates should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This is an essential staff position. During emergency events, ‚Å“essential‚ positions may require 24-hour availability  </v>
      </c>
      <c r="U597">
        <f t="shared" si="28"/>
        <v>0</v>
      </c>
      <c r="V597" s="3">
        <v>0</v>
      </c>
      <c r="W597" s="3">
        <f t="shared" si="29"/>
        <v>0</v>
      </c>
      <c r="X597" s="3">
        <v>0</v>
      </c>
      <c r="Y597" s="3">
        <v>0</v>
      </c>
      <c r="Z597" s="3">
        <v>0</v>
      </c>
      <c r="AA597" s="3">
        <v>0</v>
      </c>
      <c r="AB597" s="3">
        <v>0</v>
      </c>
      <c r="AD597" t="s">
        <v>58</v>
      </c>
      <c r="AE597" s="1">
        <v>42331</v>
      </c>
      <c r="AG597" s="1">
        <v>42331</v>
      </c>
      <c r="AH597" s="1">
        <v>42598</v>
      </c>
    </row>
    <row r="598" spans="1:34" x14ac:dyDescent="0.3">
      <c r="A598">
        <v>221570</v>
      </c>
      <c r="B598" t="s">
        <v>39</v>
      </c>
      <c r="C598" t="s">
        <v>26</v>
      </c>
      <c r="D598">
        <v>3</v>
      </c>
      <c r="E598" t="s">
        <v>318</v>
      </c>
      <c r="F598" t="s">
        <v>129</v>
      </c>
      <c r="G598">
        <v>21513</v>
      </c>
      <c r="H598">
        <v>2</v>
      </c>
      <c r="I598">
        <v>46557</v>
      </c>
      <c r="J598">
        <v>63801</v>
      </c>
      <c r="K598" t="s">
        <v>30</v>
      </c>
      <c r="L598" t="s">
        <v>319</v>
      </c>
      <c r="M598" t="s">
        <v>7056</v>
      </c>
      <c r="N598" t="s">
        <v>1469</v>
      </c>
      <c r="O598" t="s">
        <v>7076</v>
      </c>
      <c r="P598" t="s">
        <v>1295</v>
      </c>
      <c r="Q598" t="s">
        <v>1296</v>
      </c>
      <c r="R598" t="s">
        <v>1470</v>
      </c>
      <c r="S598" t="s">
        <v>35</v>
      </c>
      <c r="T598" t="str">
        <f t="shared" si="27"/>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598">
        <f t="shared" si="28"/>
        <v>0</v>
      </c>
      <c r="V598" s="3">
        <v>0</v>
      </c>
      <c r="W598" s="3">
        <f t="shared" si="29"/>
        <v>0</v>
      </c>
      <c r="X598" s="3">
        <v>0</v>
      </c>
      <c r="Y598" s="3">
        <v>0</v>
      </c>
      <c r="Z598" s="3">
        <v>0</v>
      </c>
      <c r="AA598" s="3">
        <v>0</v>
      </c>
      <c r="AB598" s="3">
        <v>0</v>
      </c>
      <c r="AD598" t="s">
        <v>38</v>
      </c>
      <c r="AE598" s="1">
        <v>42312</v>
      </c>
      <c r="AG598" s="1">
        <v>42341</v>
      </c>
      <c r="AH598" s="1">
        <v>42598</v>
      </c>
    </row>
    <row r="599" spans="1:34" x14ac:dyDescent="0.3">
      <c r="A599">
        <v>221697</v>
      </c>
      <c r="B599" t="s">
        <v>39</v>
      </c>
      <c r="C599" t="s">
        <v>40</v>
      </c>
      <c r="D599">
        <v>1</v>
      </c>
      <c r="E599" t="s">
        <v>1483</v>
      </c>
      <c r="F599" t="s">
        <v>42</v>
      </c>
      <c r="G599">
        <v>21744</v>
      </c>
      <c r="H599">
        <v>3</v>
      </c>
      <c r="I599">
        <v>76340</v>
      </c>
      <c r="J599">
        <v>100322</v>
      </c>
      <c r="K599" t="s">
        <v>30</v>
      </c>
      <c r="L599" t="s">
        <v>78</v>
      </c>
      <c r="M599" t="s">
        <v>1382</v>
      </c>
      <c r="N599" t="s">
        <v>7358</v>
      </c>
      <c r="O599" t="s">
        <v>46</v>
      </c>
      <c r="P599" t="s">
        <v>7359</v>
      </c>
      <c r="Q599" t="s">
        <v>35</v>
      </c>
      <c r="R599" t="s">
        <v>1484</v>
      </c>
      <c r="S599" t="s">
        <v>35</v>
      </c>
      <c r="T599" t="str">
        <f t="shared" si="27"/>
        <v xml:space="preserve">‚ Policy analysis background with a track record of collaborating across diverse program and subject areas    Experience in public health or public policy development, particularly related to the prevention of chronic disease (e.g. tobacco use, diet, physical activity)   Ability to foster collaborative relationships in the development, implementation, and administration of policy and program delivery  Excellent oral and written communication, analytic skills   Self-motivator, team leader, and skilled at simultaneously managing multiple priorities and projects    Share the agency‚„s commitment to public health.  </v>
      </c>
      <c r="U599">
        <f t="shared" si="28"/>
        <v>0</v>
      </c>
      <c r="V599" s="3">
        <v>0</v>
      </c>
      <c r="W599" s="3">
        <f t="shared" si="29"/>
        <v>0</v>
      </c>
      <c r="X599" s="3">
        <v>0</v>
      </c>
      <c r="Y599" s="3">
        <v>0</v>
      </c>
      <c r="Z599" s="3">
        <v>0</v>
      </c>
      <c r="AA599" s="3">
        <v>0</v>
      </c>
      <c r="AB599" s="3">
        <v>0</v>
      </c>
      <c r="AD599" t="s">
        <v>38</v>
      </c>
      <c r="AE599" s="1">
        <v>42313</v>
      </c>
      <c r="AG599" s="1">
        <v>42313</v>
      </c>
      <c r="AH599" s="1">
        <v>42598</v>
      </c>
    </row>
    <row r="600" spans="1:34" x14ac:dyDescent="0.3">
      <c r="A600">
        <v>221697</v>
      </c>
      <c r="B600" t="s">
        <v>39</v>
      </c>
      <c r="C600" t="s">
        <v>26</v>
      </c>
      <c r="D600">
        <v>1</v>
      </c>
      <c r="E600" t="s">
        <v>1483</v>
      </c>
      <c r="F600" t="s">
        <v>42</v>
      </c>
      <c r="G600">
        <v>21744</v>
      </c>
      <c r="H600">
        <v>3</v>
      </c>
      <c r="I600">
        <v>76340</v>
      </c>
      <c r="J600">
        <v>100322</v>
      </c>
      <c r="K600" t="s">
        <v>30</v>
      </c>
      <c r="L600" t="s">
        <v>78</v>
      </c>
      <c r="M600" t="s">
        <v>1382</v>
      </c>
      <c r="N600" t="s">
        <v>7358</v>
      </c>
      <c r="O600" t="s">
        <v>46</v>
      </c>
      <c r="P600" t="s">
        <v>7359</v>
      </c>
      <c r="Q600" t="s">
        <v>35</v>
      </c>
      <c r="R600" t="s">
        <v>1484</v>
      </c>
      <c r="S600" t="s">
        <v>35</v>
      </c>
      <c r="T600" t="str">
        <f t="shared" si="27"/>
        <v xml:space="preserve">‚ Policy analysis background with a track record of collaborating across diverse program and subject areas    Experience in public health or public policy development, particularly related to the prevention of chronic disease (e.g. tobacco use, diet, physical activity)   Ability to foster collaborative relationships in the development, implementation, and administration of policy and program delivery  Excellent oral and written communication, analytic skills   Self-motivator, team leader, and skilled at simultaneously managing multiple priorities and projects    Share the agency‚„s commitment to public health.  </v>
      </c>
      <c r="U600">
        <f t="shared" si="28"/>
        <v>0</v>
      </c>
      <c r="V600" s="3">
        <v>0</v>
      </c>
      <c r="W600" s="3">
        <f t="shared" si="29"/>
        <v>0</v>
      </c>
      <c r="X600" s="3">
        <v>0</v>
      </c>
      <c r="Y600" s="3">
        <v>0</v>
      </c>
      <c r="Z600" s="3">
        <v>0</v>
      </c>
      <c r="AA600" s="3">
        <v>0</v>
      </c>
      <c r="AB600" s="3">
        <v>0</v>
      </c>
      <c r="AD600" t="s">
        <v>38</v>
      </c>
      <c r="AE600" s="1">
        <v>42313</v>
      </c>
      <c r="AG600" s="1">
        <v>42313</v>
      </c>
      <c r="AH600" s="1">
        <v>42598</v>
      </c>
    </row>
    <row r="601" spans="1:34" x14ac:dyDescent="0.3">
      <c r="A601">
        <v>221754</v>
      </c>
      <c r="B601" t="s">
        <v>39</v>
      </c>
      <c r="C601" t="s">
        <v>26</v>
      </c>
      <c r="D601">
        <v>1</v>
      </c>
      <c r="E601" t="s">
        <v>1485</v>
      </c>
      <c r="F601" t="s">
        <v>551</v>
      </c>
      <c r="G601">
        <v>10124</v>
      </c>
      <c r="H601">
        <v>2</v>
      </c>
      <c r="I601">
        <v>46782</v>
      </c>
      <c r="J601">
        <v>65028</v>
      </c>
      <c r="K601" t="s">
        <v>30</v>
      </c>
      <c r="L601" t="s">
        <v>78</v>
      </c>
      <c r="M601" t="s">
        <v>1486</v>
      </c>
      <c r="N601" t="s">
        <v>7360</v>
      </c>
      <c r="O601" t="s">
        <v>7055</v>
      </c>
      <c r="P601" t="s">
        <v>1487</v>
      </c>
      <c r="Q601" t="s">
        <v>35</v>
      </c>
      <c r="R601" t="s">
        <v>1488</v>
      </c>
      <c r="S601" t="s">
        <v>35</v>
      </c>
      <c r="T601" t="str">
        <f t="shared" si="27"/>
        <v xml:space="preserve">Preference will be given to individuals with excellent phone, communication, writing, computer (Word, Excel, Outlook, PowerPoint and Visio mandatory) and typing skills. Additionally, the ability to work under pressure, multi task and meet timelines are required. Interpersonal Skills essential. Bilingual is a plus.  </v>
      </c>
      <c r="U601">
        <f t="shared" si="28"/>
        <v>0</v>
      </c>
      <c r="V601" s="3">
        <v>1</v>
      </c>
      <c r="W601" s="3">
        <f t="shared" si="29"/>
        <v>0</v>
      </c>
      <c r="X601" s="3">
        <v>0</v>
      </c>
      <c r="Y601" s="3">
        <v>0</v>
      </c>
      <c r="Z601" s="3">
        <v>0</v>
      </c>
      <c r="AA601" s="3">
        <v>0</v>
      </c>
      <c r="AB601" s="3">
        <v>0</v>
      </c>
      <c r="AD601" t="s">
        <v>38</v>
      </c>
      <c r="AE601" s="1">
        <v>42313</v>
      </c>
      <c r="AG601" s="1">
        <v>42313</v>
      </c>
      <c r="AH601" s="1">
        <v>42598</v>
      </c>
    </row>
    <row r="602" spans="1:34" x14ac:dyDescent="0.3">
      <c r="A602">
        <v>218977</v>
      </c>
      <c r="B602" t="s">
        <v>244</v>
      </c>
      <c r="C602" t="s">
        <v>40</v>
      </c>
      <c r="D602">
        <v>1</v>
      </c>
      <c r="E602" t="s">
        <v>1194</v>
      </c>
      <c r="F602" t="s">
        <v>568</v>
      </c>
      <c r="G602">
        <v>10015</v>
      </c>
      <c r="H602" t="s">
        <v>52</v>
      </c>
      <c r="I602">
        <v>53051</v>
      </c>
      <c r="J602">
        <v>145991</v>
      </c>
      <c r="K602" t="s">
        <v>30</v>
      </c>
      <c r="L602" t="s">
        <v>1195</v>
      </c>
      <c r="M602" t="s">
        <v>1196</v>
      </c>
      <c r="N602" t="s">
        <v>7279</v>
      </c>
      <c r="O602" t="s">
        <v>571</v>
      </c>
      <c r="P602" t="s">
        <v>7280</v>
      </c>
      <c r="Q602" t="s">
        <v>35</v>
      </c>
      <c r="R602" t="s">
        <v>1197</v>
      </c>
      <c r="S602" t="s">
        <v>1198</v>
      </c>
      <c r="T602" t="str">
        <f t="shared" si="27"/>
        <v xml:space="preserve">Expertise in AutoCAD or equivalent software; demonstrated supervisorial ability to provide vision, guidance and focus to an engineering organization‚„s production and collaboration with other units; and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&amp; correspondence.  </v>
      </c>
      <c r="U602">
        <f t="shared" si="28"/>
        <v>0</v>
      </c>
      <c r="V602" s="3">
        <v>0</v>
      </c>
      <c r="W602" s="3">
        <f t="shared" si="29"/>
        <v>0</v>
      </c>
      <c r="X602" s="3">
        <v>0</v>
      </c>
      <c r="Y602" s="3">
        <v>0</v>
      </c>
      <c r="Z602" s="3">
        <v>0</v>
      </c>
      <c r="AA602" s="3">
        <v>0</v>
      </c>
      <c r="AB602" s="3">
        <v>0</v>
      </c>
      <c r="AD602" t="s">
        <v>58</v>
      </c>
      <c r="AE602" s="1">
        <v>42293</v>
      </c>
      <c r="AG602" s="1">
        <v>42328</v>
      </c>
      <c r="AH602" s="1">
        <v>42598</v>
      </c>
    </row>
    <row r="603" spans="1:34" x14ac:dyDescent="0.3">
      <c r="A603">
        <v>219077</v>
      </c>
      <c r="B603" t="s">
        <v>39</v>
      </c>
      <c r="C603" t="s">
        <v>40</v>
      </c>
      <c r="D603">
        <v>71</v>
      </c>
      <c r="E603" t="s">
        <v>1489</v>
      </c>
      <c r="F603" t="s">
        <v>511</v>
      </c>
      <c r="G603" t="s">
        <v>512</v>
      </c>
      <c r="H603">
        <v>0</v>
      </c>
      <c r="I603">
        <v>38</v>
      </c>
      <c r="J603">
        <v>38</v>
      </c>
      <c r="K603" t="s">
        <v>141</v>
      </c>
      <c r="L603" t="s">
        <v>513</v>
      </c>
      <c r="M603" t="s">
        <v>436</v>
      </c>
      <c r="N603" t="s">
        <v>1490</v>
      </c>
      <c r="O603" t="s">
        <v>515</v>
      </c>
      <c r="P603" t="s">
        <v>1491</v>
      </c>
      <c r="Q603" t="s">
        <v>1492</v>
      </c>
      <c r="R603" t="s">
        <v>1493</v>
      </c>
      <c r="S603" t="s">
        <v>35</v>
      </c>
      <c r="T603" t="str">
        <f t="shared" si="27"/>
        <v>Excellent interpersonal, communication and presentation skills; 1) A current license and registration to practice as a Registered Nurse in New York State; this License must be maintained for the duration of employment Special Note: For appointment to OSH, individual must be able to perform Cardio-Pulmonary Resuscitation (CPR).  **AMENDED IN PREFERRED SKILLS :  One year of full-time satisfactory experience performing  as a Registered Nurse. The license must be maintained during the  time of employment.   Additional note: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71 vacancies   Position #s  003496, 004203, 004205, 004210, 510861, 513609, 003193, 003512, 004795, 004796, 004797, 004798, 004799, 004800, 004803, 004804, 004805, 004806, 004807, 004808, 004809, 004810, 004811, 004812, 004813, 004814, 004815, 004816, 004817, 004818, 004819, 004820, 004821, 004822, 004823, 004824, 004825, 004826, 004827, 004828, 004829, 004830, 004831, 004832, 004833, 004834, 004835, 004836, 004837, 004838, 004845, 004846, 002100, 002111, 002125, 003175, 003185, 003190, 003218, 003471, 003527, 003530, 004212, 510636, 510734, 510983, 511625, 513143, 003219, 510259, 511290</v>
      </c>
      <c r="U603">
        <f t="shared" si="28"/>
        <v>0</v>
      </c>
      <c r="V603" s="3">
        <v>0</v>
      </c>
      <c r="W603" s="3">
        <f t="shared" si="29"/>
        <v>0</v>
      </c>
      <c r="X603" s="3">
        <v>0</v>
      </c>
      <c r="Y603" s="3">
        <v>0</v>
      </c>
      <c r="Z603" s="3">
        <v>0</v>
      </c>
      <c r="AA603" s="3">
        <v>0</v>
      </c>
      <c r="AB603" s="3">
        <v>0</v>
      </c>
      <c r="AD603" t="s">
        <v>519</v>
      </c>
      <c r="AE603" s="1">
        <v>42296</v>
      </c>
      <c r="AG603" s="1">
        <v>42409</v>
      </c>
      <c r="AH603" s="1">
        <v>42598</v>
      </c>
    </row>
    <row r="604" spans="1:34" x14ac:dyDescent="0.3">
      <c r="A604">
        <v>219077</v>
      </c>
      <c r="B604" t="s">
        <v>39</v>
      </c>
      <c r="C604" t="s">
        <v>26</v>
      </c>
      <c r="D604">
        <v>71</v>
      </c>
      <c r="E604" t="s">
        <v>1489</v>
      </c>
      <c r="F604" t="s">
        <v>511</v>
      </c>
      <c r="G604" t="s">
        <v>512</v>
      </c>
      <c r="H604">
        <v>0</v>
      </c>
      <c r="I604">
        <v>38</v>
      </c>
      <c r="J604">
        <v>38</v>
      </c>
      <c r="K604" t="s">
        <v>141</v>
      </c>
      <c r="L604" t="s">
        <v>513</v>
      </c>
      <c r="M604" t="s">
        <v>436</v>
      </c>
      <c r="N604" t="s">
        <v>1490</v>
      </c>
      <c r="O604" t="s">
        <v>515</v>
      </c>
      <c r="P604" t="s">
        <v>1491</v>
      </c>
      <c r="Q604" t="s">
        <v>1492</v>
      </c>
      <c r="R604" t="s">
        <v>1493</v>
      </c>
      <c r="S604" t="s">
        <v>35</v>
      </c>
      <c r="T604" t="str">
        <f t="shared" si="27"/>
        <v>Excellent interpersonal, communication and presentation skills; 1) A current license and registration to practice as a Registered Nurse in New York State; this License must be maintained for the duration of employment Special Note: For appointment to OSH, individual must be able to perform Cardio-Pulmonary Resuscitation (CPR).  **AMENDED IN PREFERRED SKILLS :  One year of full-time satisfactory experience performing  as a Registered Nurse. The license must be maintained during the  time of employment.   Additional note: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71 vacancies   Position #s  003496, 004203, 004205, 004210, 510861, 513609, 003193, 003512, 004795, 004796, 004797, 004798, 004799, 004800, 004803, 004804, 004805, 004806, 004807, 004808, 004809, 004810, 004811, 004812, 004813, 004814, 004815, 004816, 004817, 004818, 004819, 004820, 004821, 004822, 004823, 004824, 004825, 004826, 004827, 004828, 004829, 004830, 004831, 004832, 004833, 004834, 004835, 004836, 004837, 004838, 004845, 004846, 002100, 002111, 002125, 003175, 003185, 003190, 003218, 003471, 003527, 003530, 004212, 510636, 510734, 510983, 511625, 513143, 003219, 510259, 511290</v>
      </c>
      <c r="U604">
        <f t="shared" si="28"/>
        <v>0</v>
      </c>
      <c r="V604" s="3">
        <v>0</v>
      </c>
      <c r="W604" s="3">
        <f t="shared" si="29"/>
        <v>0</v>
      </c>
      <c r="X604" s="3">
        <v>0</v>
      </c>
      <c r="Y604" s="3">
        <v>0</v>
      </c>
      <c r="Z604" s="3">
        <v>0</v>
      </c>
      <c r="AA604" s="3">
        <v>0</v>
      </c>
      <c r="AB604" s="3">
        <v>0</v>
      </c>
      <c r="AD604" t="s">
        <v>519</v>
      </c>
      <c r="AE604" s="1">
        <v>42296</v>
      </c>
      <c r="AG604" s="1">
        <v>42409</v>
      </c>
      <c r="AH604" s="1">
        <v>42598</v>
      </c>
    </row>
    <row r="605" spans="1:34" x14ac:dyDescent="0.3">
      <c r="A605">
        <v>219094</v>
      </c>
      <c r="B605" t="s">
        <v>39</v>
      </c>
      <c r="C605" t="s">
        <v>26</v>
      </c>
      <c r="D605">
        <v>50</v>
      </c>
      <c r="E605" t="s">
        <v>1494</v>
      </c>
      <c r="F605" t="s">
        <v>868</v>
      </c>
      <c r="G605">
        <v>51022</v>
      </c>
      <c r="H605">
        <v>1</v>
      </c>
      <c r="I605">
        <v>32</v>
      </c>
      <c r="J605">
        <v>37</v>
      </c>
      <c r="K605" t="s">
        <v>141</v>
      </c>
      <c r="L605" t="s">
        <v>513</v>
      </c>
      <c r="M605" t="s">
        <v>436</v>
      </c>
      <c r="N605" t="s">
        <v>6699</v>
      </c>
      <c r="O605" t="s">
        <v>7211</v>
      </c>
      <c r="P605" t="s">
        <v>1495</v>
      </c>
      <c r="Q605" t="s">
        <v>1496</v>
      </c>
      <c r="R605" t="s">
        <v>1497</v>
      </c>
      <c r="S605" t="s">
        <v>35</v>
      </c>
      <c r="T605" t="str">
        <f t="shared" si="27"/>
        <v>Excellent interpersonal, communication and presentation skills.   1)A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Special Note: For appointment to OSH, individual must be able to perform Cardio-Pulmonary Resuscitation.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50 positions  Position #s 002497, 002519, 003285, 003287, 004165, 004847, 004848, 004849, 004850, 004851, 004852, 004853, 004854, 004855, 004856, 004857, 004858, 004859, 004860, 004861, 004862, 004863, 004864, 004865, 004866, 004867, 004868, 004869, 004876, 004877, 004878, 004879, 004880, 004881, 004882, 004883, 004884, 510096, 510314, 510332, 510435, 510527, 510529, 511590, 511765, 511875, 511955, 513125, 513147, 004870</v>
      </c>
      <c r="U605">
        <f t="shared" si="28"/>
        <v>0</v>
      </c>
      <c r="V605" s="3">
        <v>0</v>
      </c>
      <c r="W605" s="3">
        <f t="shared" si="29"/>
        <v>0</v>
      </c>
      <c r="X605" s="3">
        <v>0</v>
      </c>
      <c r="Y605" s="3">
        <v>0</v>
      </c>
      <c r="Z605" s="3">
        <v>0</v>
      </c>
      <c r="AA605" s="3">
        <v>0</v>
      </c>
      <c r="AB605" s="3">
        <v>0</v>
      </c>
      <c r="AD605" t="s">
        <v>58</v>
      </c>
      <c r="AE605" s="1">
        <v>42296</v>
      </c>
      <c r="AG605" s="1">
        <v>42409</v>
      </c>
      <c r="AH605" s="1">
        <v>42598</v>
      </c>
    </row>
    <row r="606" spans="1:34" x14ac:dyDescent="0.3">
      <c r="A606">
        <v>221754</v>
      </c>
      <c r="B606" t="s">
        <v>39</v>
      </c>
      <c r="C606" t="s">
        <v>40</v>
      </c>
      <c r="D606">
        <v>1</v>
      </c>
      <c r="E606" t="s">
        <v>1485</v>
      </c>
      <c r="F606" t="s">
        <v>551</v>
      </c>
      <c r="G606">
        <v>10124</v>
      </c>
      <c r="H606">
        <v>2</v>
      </c>
      <c r="I606">
        <v>46782</v>
      </c>
      <c r="J606">
        <v>65028</v>
      </c>
      <c r="K606" t="s">
        <v>30</v>
      </c>
      <c r="L606" t="s">
        <v>78</v>
      </c>
      <c r="M606" t="s">
        <v>1486</v>
      </c>
      <c r="N606" t="s">
        <v>7360</v>
      </c>
      <c r="O606" t="s">
        <v>7055</v>
      </c>
      <c r="P606" t="s">
        <v>1487</v>
      </c>
      <c r="Q606" t="s">
        <v>35</v>
      </c>
      <c r="R606" t="s">
        <v>1488</v>
      </c>
      <c r="S606" t="s">
        <v>35</v>
      </c>
      <c r="T606" t="str">
        <f t="shared" si="27"/>
        <v xml:space="preserve">Preference will be given to individuals with excellent phone, communication, writing, computer (Word, Excel, Outlook, PowerPoint and Visio mandatory) and typing skills. Additionally, the ability to work under pressure, multi task and meet timelines are required. Interpersonal Skills essential. Bilingual is a plus.  </v>
      </c>
      <c r="U606">
        <f t="shared" si="28"/>
        <v>0</v>
      </c>
      <c r="V606" s="3">
        <v>1</v>
      </c>
      <c r="W606" s="3">
        <f t="shared" si="29"/>
        <v>0</v>
      </c>
      <c r="X606" s="3">
        <v>0</v>
      </c>
      <c r="Y606" s="3">
        <v>0</v>
      </c>
      <c r="Z606" s="3">
        <v>0</v>
      </c>
      <c r="AA606" s="3">
        <v>0</v>
      </c>
      <c r="AB606" s="3">
        <v>0</v>
      </c>
      <c r="AD606" t="s">
        <v>38</v>
      </c>
      <c r="AE606" s="1">
        <v>42313</v>
      </c>
      <c r="AG606" s="1">
        <v>42313</v>
      </c>
      <c r="AH606" s="1">
        <v>42598</v>
      </c>
    </row>
    <row r="607" spans="1:34" x14ac:dyDescent="0.3">
      <c r="A607">
        <v>221782</v>
      </c>
      <c r="B607" t="s">
        <v>39</v>
      </c>
      <c r="C607" t="s">
        <v>26</v>
      </c>
      <c r="D607">
        <v>3</v>
      </c>
      <c r="E607" t="s">
        <v>1498</v>
      </c>
      <c r="F607" t="s">
        <v>931</v>
      </c>
      <c r="G607">
        <v>31215</v>
      </c>
      <c r="H607">
        <v>1</v>
      </c>
      <c r="I607">
        <v>41199</v>
      </c>
      <c r="J607">
        <v>47379</v>
      </c>
      <c r="K607" t="s">
        <v>30</v>
      </c>
      <c r="L607" t="s">
        <v>513</v>
      </c>
      <c r="M607" t="s">
        <v>44</v>
      </c>
      <c r="N607" t="s">
        <v>1499</v>
      </c>
      <c r="O607" t="s">
        <v>7361</v>
      </c>
      <c r="P607" t="s">
        <v>1500</v>
      </c>
      <c r="Q607" t="s">
        <v>35</v>
      </c>
      <c r="R607" t="s">
        <v>1501</v>
      </c>
      <c r="S607" t="s">
        <v>35</v>
      </c>
      <c r="T607" t="str">
        <f t="shared" si="27"/>
        <v xml:space="preserve">Good observational skills; analytical skills; ability to deduce potential impacts of conditions or assess risk; writing skills including the ability to adequately describe observations in detail; computer skills including the use of mobile computing devices.  </v>
      </c>
      <c r="U607">
        <f t="shared" si="28"/>
        <v>0</v>
      </c>
      <c r="V607" s="3">
        <v>0</v>
      </c>
      <c r="W607" s="3">
        <f t="shared" si="29"/>
        <v>0</v>
      </c>
      <c r="X607" s="3">
        <v>0</v>
      </c>
      <c r="Y607" s="3">
        <v>0</v>
      </c>
      <c r="Z607" s="3">
        <v>0</v>
      </c>
      <c r="AA607" s="3">
        <v>0</v>
      </c>
      <c r="AB607" s="3">
        <v>0</v>
      </c>
      <c r="AD607" t="s">
        <v>38</v>
      </c>
      <c r="AE607" s="1">
        <v>42313</v>
      </c>
      <c r="AG607" s="1">
        <v>42313</v>
      </c>
      <c r="AH607" s="1">
        <v>42598</v>
      </c>
    </row>
    <row r="608" spans="1:34" x14ac:dyDescent="0.3">
      <c r="A608">
        <v>221782</v>
      </c>
      <c r="B608" t="s">
        <v>39</v>
      </c>
      <c r="C608" t="s">
        <v>40</v>
      </c>
      <c r="D608">
        <v>3</v>
      </c>
      <c r="E608" t="s">
        <v>1498</v>
      </c>
      <c r="F608" t="s">
        <v>931</v>
      </c>
      <c r="G608">
        <v>31215</v>
      </c>
      <c r="H608">
        <v>1</v>
      </c>
      <c r="I608">
        <v>41199</v>
      </c>
      <c r="J608">
        <v>47379</v>
      </c>
      <c r="K608" t="s">
        <v>30</v>
      </c>
      <c r="L608" t="s">
        <v>513</v>
      </c>
      <c r="M608" t="s">
        <v>44</v>
      </c>
      <c r="N608" t="s">
        <v>1499</v>
      </c>
      <c r="O608" t="s">
        <v>7361</v>
      </c>
      <c r="P608" t="s">
        <v>1500</v>
      </c>
      <c r="Q608" t="s">
        <v>35</v>
      </c>
      <c r="R608" t="s">
        <v>1501</v>
      </c>
      <c r="S608" t="s">
        <v>35</v>
      </c>
      <c r="T608" t="str">
        <f t="shared" si="27"/>
        <v xml:space="preserve">Good observational skills; analytical skills; ability to deduce potential impacts of conditions or assess risk; writing skills including the ability to adequately describe observations in detail; computer skills including the use of mobile computing devices.  </v>
      </c>
      <c r="U608">
        <f t="shared" si="28"/>
        <v>0</v>
      </c>
      <c r="V608" s="3">
        <v>0</v>
      </c>
      <c r="W608" s="3">
        <f t="shared" si="29"/>
        <v>0</v>
      </c>
      <c r="X608" s="3">
        <v>0</v>
      </c>
      <c r="Y608" s="3">
        <v>0</v>
      </c>
      <c r="Z608" s="3">
        <v>0</v>
      </c>
      <c r="AA608" s="3">
        <v>0</v>
      </c>
      <c r="AB608" s="3">
        <v>0</v>
      </c>
      <c r="AD608" t="s">
        <v>38</v>
      </c>
      <c r="AE608" s="1">
        <v>42313</v>
      </c>
      <c r="AG608" s="1">
        <v>42313</v>
      </c>
      <c r="AH608" s="1">
        <v>42598</v>
      </c>
    </row>
    <row r="609" spans="1:34" x14ac:dyDescent="0.3">
      <c r="A609">
        <v>221811</v>
      </c>
      <c r="B609" t="s">
        <v>324</v>
      </c>
      <c r="C609" t="s">
        <v>40</v>
      </c>
      <c r="D609">
        <v>1</v>
      </c>
      <c r="E609" t="s">
        <v>1502</v>
      </c>
      <c r="F609" t="s">
        <v>1168</v>
      </c>
      <c r="G609">
        <v>56058</v>
      </c>
      <c r="H609">
        <v>0</v>
      </c>
      <c r="I609">
        <v>48895</v>
      </c>
      <c r="J609">
        <v>75900</v>
      </c>
      <c r="K609" t="s">
        <v>30</v>
      </c>
      <c r="L609" t="s">
        <v>327</v>
      </c>
      <c r="M609" t="s">
        <v>328</v>
      </c>
      <c r="N609" t="s">
        <v>7362</v>
      </c>
      <c r="O609" t="s">
        <v>1170</v>
      </c>
      <c r="P609" t="s">
        <v>7363</v>
      </c>
      <c r="Q609" t="s">
        <v>35</v>
      </c>
      <c r="R609" t="s">
        <v>866</v>
      </c>
      <c r="S609" t="s">
        <v>35</v>
      </c>
      <c r="T609" t="str">
        <f t="shared" si="27"/>
        <v xml:space="preserve">‚	Minimum 6 years‚„ experience in a relevant field, preferably local government.	Strong interpersonal and teamwork skills.	Bilingual abilities 	Ability to adapt to a fluid work environment and changing needs and priorities.	Background in implementation of re-engineering or innovation initiatives.	Strong analytical skills.	Skilled in effective, clear and persuasive oral and written communications.	Strong computer and technical skills including but not limited to Word, Excel, Access, Powerpoint, Project and Visio.  </v>
      </c>
      <c r="U609">
        <f t="shared" si="28"/>
        <v>0</v>
      </c>
      <c r="V609" s="3">
        <v>1</v>
      </c>
      <c r="W609" s="3">
        <f t="shared" si="29"/>
        <v>0</v>
      </c>
      <c r="X609" s="3">
        <v>0</v>
      </c>
      <c r="Y609" s="3">
        <v>0</v>
      </c>
      <c r="Z609" s="3">
        <v>0</v>
      </c>
      <c r="AA609" s="3">
        <v>0</v>
      </c>
      <c r="AB609" s="3">
        <v>0</v>
      </c>
      <c r="AD609" t="s">
        <v>38</v>
      </c>
      <c r="AE609" s="1">
        <v>42313</v>
      </c>
      <c r="AG609" s="1">
        <v>42314</v>
      </c>
      <c r="AH609" s="1">
        <v>42598</v>
      </c>
    </row>
    <row r="610" spans="1:34" x14ac:dyDescent="0.3">
      <c r="A610">
        <v>221811</v>
      </c>
      <c r="B610" t="s">
        <v>324</v>
      </c>
      <c r="C610" t="s">
        <v>26</v>
      </c>
      <c r="D610">
        <v>1</v>
      </c>
      <c r="E610" t="s">
        <v>1502</v>
      </c>
      <c r="F610" t="s">
        <v>1168</v>
      </c>
      <c r="G610">
        <v>56058</v>
      </c>
      <c r="H610">
        <v>0</v>
      </c>
      <c r="I610">
        <v>48895</v>
      </c>
      <c r="J610">
        <v>75900</v>
      </c>
      <c r="K610" t="s">
        <v>30</v>
      </c>
      <c r="L610" t="s">
        <v>327</v>
      </c>
      <c r="M610" t="s">
        <v>328</v>
      </c>
      <c r="N610" t="s">
        <v>7362</v>
      </c>
      <c r="O610" t="s">
        <v>1170</v>
      </c>
      <c r="P610" t="s">
        <v>7363</v>
      </c>
      <c r="Q610" t="s">
        <v>35</v>
      </c>
      <c r="R610" t="s">
        <v>866</v>
      </c>
      <c r="S610" t="s">
        <v>35</v>
      </c>
      <c r="T610" t="str">
        <f t="shared" si="27"/>
        <v xml:space="preserve">‚	Minimum 6 years‚„ experience in a relevant field, preferably local government.	Strong interpersonal and teamwork skills.	Bilingual abilities 	Ability to adapt to a fluid work environment and changing needs and priorities.	Background in implementation of re-engineering or innovation initiatives.	Strong analytical skills.	Skilled in effective, clear and persuasive oral and written communications.	Strong computer and technical skills including but not limited to Word, Excel, Access, Powerpoint, Project and Visio.  </v>
      </c>
      <c r="U610">
        <f t="shared" si="28"/>
        <v>0</v>
      </c>
      <c r="V610" s="3">
        <v>1</v>
      </c>
      <c r="W610" s="3">
        <f t="shared" si="29"/>
        <v>0</v>
      </c>
      <c r="X610" s="3">
        <v>0</v>
      </c>
      <c r="Y610" s="3">
        <v>0</v>
      </c>
      <c r="Z610" s="3">
        <v>0</v>
      </c>
      <c r="AA610" s="3">
        <v>0</v>
      </c>
      <c r="AB610" s="3">
        <v>0</v>
      </c>
      <c r="AD610" t="s">
        <v>38</v>
      </c>
      <c r="AE610" s="1">
        <v>42313</v>
      </c>
      <c r="AG610" s="1">
        <v>42314</v>
      </c>
      <c r="AH610" s="1">
        <v>42598</v>
      </c>
    </row>
    <row r="611" spans="1:34" x14ac:dyDescent="0.3">
      <c r="A611">
        <v>219094</v>
      </c>
      <c r="B611" t="s">
        <v>39</v>
      </c>
      <c r="C611" t="s">
        <v>40</v>
      </c>
      <c r="D611">
        <v>50</v>
      </c>
      <c r="E611" t="s">
        <v>1494</v>
      </c>
      <c r="F611" t="s">
        <v>868</v>
      </c>
      <c r="G611">
        <v>51022</v>
      </c>
      <c r="H611">
        <v>1</v>
      </c>
      <c r="I611">
        <v>32</v>
      </c>
      <c r="J611">
        <v>37</v>
      </c>
      <c r="K611" t="s">
        <v>141</v>
      </c>
      <c r="L611" t="s">
        <v>513</v>
      </c>
      <c r="M611" t="s">
        <v>436</v>
      </c>
      <c r="N611" t="s">
        <v>6699</v>
      </c>
      <c r="O611" t="s">
        <v>7211</v>
      </c>
      <c r="P611" t="s">
        <v>1495</v>
      </c>
      <c r="Q611" t="s">
        <v>1496</v>
      </c>
      <c r="R611" t="s">
        <v>1497</v>
      </c>
      <c r="S611" t="s">
        <v>35</v>
      </c>
      <c r="T611" t="str">
        <f t="shared" si="27"/>
        <v>Excellent interpersonal, communication and presentation skills.   1)A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Special Note: For appointment to OSH, individual must be able to perform Cardio-Pulmonary Resuscitation.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50 positions  Position #s 002497, 002519, 003285, 003287, 004165, 004847, 004848, 004849, 004850, 004851, 004852, 004853, 004854, 004855, 004856, 004857, 004858, 004859, 004860, 004861, 004862, 004863, 004864, 004865, 004866, 004867, 004868, 004869, 004876, 004877, 004878, 004879, 004880, 004881, 004882, 004883, 004884, 510096, 510314, 510332, 510435, 510527, 510529, 511590, 511765, 511875, 511955, 513125, 513147, 004870</v>
      </c>
      <c r="U611">
        <f t="shared" si="28"/>
        <v>0</v>
      </c>
      <c r="V611" s="3">
        <v>0</v>
      </c>
      <c r="W611" s="3">
        <f t="shared" si="29"/>
        <v>0</v>
      </c>
      <c r="X611" s="3">
        <v>0</v>
      </c>
      <c r="Y611" s="3">
        <v>0</v>
      </c>
      <c r="Z611" s="3">
        <v>0</v>
      </c>
      <c r="AA611" s="3">
        <v>0</v>
      </c>
      <c r="AB611" s="3">
        <v>0</v>
      </c>
      <c r="AD611" t="s">
        <v>58</v>
      </c>
      <c r="AE611" s="1">
        <v>42296</v>
      </c>
      <c r="AG611" s="1">
        <v>42409</v>
      </c>
      <c r="AH611" s="1">
        <v>42598</v>
      </c>
    </row>
    <row r="612" spans="1:34" x14ac:dyDescent="0.3">
      <c r="A612">
        <v>219112</v>
      </c>
      <c r="B612" t="s">
        <v>89</v>
      </c>
      <c r="C612" t="s">
        <v>26</v>
      </c>
      <c r="D612">
        <v>1</v>
      </c>
      <c r="E612" t="s">
        <v>313</v>
      </c>
      <c r="F612" t="s">
        <v>313</v>
      </c>
      <c r="G612">
        <v>90698</v>
      </c>
      <c r="H612">
        <v>0</v>
      </c>
      <c r="I612">
        <v>51908</v>
      </c>
      <c r="J612">
        <v>54580</v>
      </c>
      <c r="K612" t="s">
        <v>30</v>
      </c>
      <c r="L612" t="s">
        <v>1503</v>
      </c>
      <c r="M612" t="s">
        <v>1504</v>
      </c>
      <c r="N612" t="s">
        <v>1505</v>
      </c>
      <c r="O612" t="s">
        <v>7102</v>
      </c>
      <c r="P612" t="s">
        <v>35</v>
      </c>
      <c r="Q612" t="s">
        <v>1506</v>
      </c>
      <c r="R612" t="s">
        <v>99</v>
      </c>
      <c r="S612" t="s">
        <v>35</v>
      </c>
      <c r="T612" t="str">
        <f t="shared" si="27"/>
        <v xml:space="preserve">  LICENSE REQUIREMENT:  For certain positions, a Motor Vehicle Driver's License valid in the State of New York is required.  This license must be maintained for the duration of the assignment.</v>
      </c>
      <c r="U612">
        <f t="shared" si="28"/>
        <v>0</v>
      </c>
      <c r="V612" s="3">
        <v>0</v>
      </c>
      <c r="W612" s="3">
        <f t="shared" si="29"/>
        <v>0</v>
      </c>
      <c r="X612" s="3">
        <v>0</v>
      </c>
      <c r="Y612" s="3">
        <v>0</v>
      </c>
      <c r="Z612" s="3">
        <v>0</v>
      </c>
      <c r="AA612" s="3">
        <v>0</v>
      </c>
      <c r="AB612" s="3">
        <v>0</v>
      </c>
      <c r="AD612" t="s">
        <v>100</v>
      </c>
      <c r="AE612" s="1">
        <v>42394</v>
      </c>
      <c r="AG612" s="1">
        <v>42394</v>
      </c>
      <c r="AH612" s="1">
        <v>42598</v>
      </c>
    </row>
    <row r="613" spans="1:34" x14ac:dyDescent="0.3">
      <c r="A613">
        <v>219112</v>
      </c>
      <c r="B613" t="s">
        <v>89</v>
      </c>
      <c r="C613" t="s">
        <v>40</v>
      </c>
      <c r="D613">
        <v>1</v>
      </c>
      <c r="E613" t="s">
        <v>313</v>
      </c>
      <c r="F613" t="s">
        <v>313</v>
      </c>
      <c r="G613">
        <v>90698</v>
      </c>
      <c r="H613">
        <v>0</v>
      </c>
      <c r="I613">
        <v>51908</v>
      </c>
      <c r="J613">
        <v>54580</v>
      </c>
      <c r="K613" t="s">
        <v>30</v>
      </c>
      <c r="L613" t="s">
        <v>1503</v>
      </c>
      <c r="M613" t="s">
        <v>1504</v>
      </c>
      <c r="N613" t="s">
        <v>1505</v>
      </c>
      <c r="O613" t="s">
        <v>7102</v>
      </c>
      <c r="P613" t="s">
        <v>35</v>
      </c>
      <c r="Q613" t="s">
        <v>1506</v>
      </c>
      <c r="R613" t="s">
        <v>99</v>
      </c>
      <c r="S613" t="s">
        <v>35</v>
      </c>
      <c r="T613" t="str">
        <f t="shared" si="27"/>
        <v xml:space="preserve">  LICENSE REQUIREMENT:  For certain positions, a Motor Vehicle Driver's License valid in the State of New York is required.  This license must be maintained for the duration of the assignment.</v>
      </c>
      <c r="U613">
        <f t="shared" si="28"/>
        <v>0</v>
      </c>
      <c r="V613" s="3">
        <v>0</v>
      </c>
      <c r="W613" s="3">
        <f t="shared" si="29"/>
        <v>0</v>
      </c>
      <c r="X613" s="3">
        <v>0</v>
      </c>
      <c r="Y613" s="3">
        <v>0</v>
      </c>
      <c r="Z613" s="3">
        <v>0</v>
      </c>
      <c r="AA613" s="3">
        <v>0</v>
      </c>
      <c r="AB613" s="3">
        <v>0</v>
      </c>
      <c r="AD613" t="s">
        <v>100</v>
      </c>
      <c r="AE613" s="1">
        <v>42394</v>
      </c>
      <c r="AG613" s="1">
        <v>42394</v>
      </c>
      <c r="AH613" s="1">
        <v>42598</v>
      </c>
    </row>
    <row r="614" spans="1:34" x14ac:dyDescent="0.3">
      <c r="A614">
        <v>219144</v>
      </c>
      <c r="B614" t="s">
        <v>89</v>
      </c>
      <c r="C614" t="s">
        <v>40</v>
      </c>
      <c r="D614">
        <v>2</v>
      </c>
      <c r="E614" t="s">
        <v>1507</v>
      </c>
      <c r="F614" t="s">
        <v>299</v>
      </c>
      <c r="G614">
        <v>31305</v>
      </c>
      <c r="H614">
        <v>2</v>
      </c>
      <c r="I614">
        <v>50649</v>
      </c>
      <c r="J614">
        <v>68071</v>
      </c>
      <c r="K614" t="s">
        <v>30</v>
      </c>
      <c r="L614" t="s">
        <v>455</v>
      </c>
      <c r="M614" t="s">
        <v>686</v>
      </c>
      <c r="N614" t="s">
        <v>7364</v>
      </c>
      <c r="O614" t="s">
        <v>7101</v>
      </c>
      <c r="P614" t="s">
        <v>7365</v>
      </c>
      <c r="Q614" t="s">
        <v>502</v>
      </c>
      <c r="R614" t="s">
        <v>99</v>
      </c>
      <c r="S614" t="s">
        <v>35</v>
      </c>
      <c r="T614" t="str">
        <f t="shared" si="27"/>
        <v>‚	Knowledge of the Residential Lead-Based Paint Hazard Reduction Act of 1992 and NYC Local Law 1 of 2004. 	Experience with electronic recordkeeping and maintaining multiple databases	Knowledge of current trends in legislation. 	Ability to make sound decisions regarding sensitive issues. 	Ability to work under strict deadlines and handle multiple assignments simultaneously.	Ability to plan, coordinate, and organize multiple projects, identify critical and emerging the needs.	Excellent supervisory, interpersonal, verbal and written communication skills	Working Knowledge of Microsoft Word, Excel.	Lead-Based Paint Risk Assessor License and New York State Driver‚„s License are required. NYCHA employees applying for promotional, title or level change opportunities must have served a period of one year in their current title and level (if applicable).</v>
      </c>
      <c r="U614">
        <f t="shared" si="28"/>
        <v>0</v>
      </c>
      <c r="V614" s="3">
        <v>1</v>
      </c>
      <c r="W614" s="3">
        <f t="shared" si="29"/>
        <v>0</v>
      </c>
      <c r="X614" s="3">
        <v>0</v>
      </c>
      <c r="Y614" s="3">
        <v>0</v>
      </c>
      <c r="Z614" s="3">
        <v>0</v>
      </c>
      <c r="AA614" s="3">
        <v>0</v>
      </c>
      <c r="AB614" s="3">
        <v>0</v>
      </c>
      <c r="AD614" t="s">
        <v>100</v>
      </c>
      <c r="AE614" s="1">
        <v>42345</v>
      </c>
      <c r="AG614" s="1">
        <v>42360</v>
      </c>
      <c r="AH614" s="1">
        <v>42598</v>
      </c>
    </row>
    <row r="615" spans="1:34" x14ac:dyDescent="0.3">
      <c r="A615">
        <v>219144</v>
      </c>
      <c r="B615" t="s">
        <v>89</v>
      </c>
      <c r="C615" t="s">
        <v>26</v>
      </c>
      <c r="D615">
        <v>2</v>
      </c>
      <c r="E615" t="s">
        <v>1507</v>
      </c>
      <c r="F615" t="s">
        <v>299</v>
      </c>
      <c r="G615">
        <v>31305</v>
      </c>
      <c r="H615">
        <v>2</v>
      </c>
      <c r="I615">
        <v>50649</v>
      </c>
      <c r="J615">
        <v>68071</v>
      </c>
      <c r="K615" t="s">
        <v>30</v>
      </c>
      <c r="L615" t="s">
        <v>455</v>
      </c>
      <c r="M615" t="s">
        <v>686</v>
      </c>
      <c r="N615" t="s">
        <v>7364</v>
      </c>
      <c r="O615" t="s">
        <v>7101</v>
      </c>
      <c r="P615" t="s">
        <v>7365</v>
      </c>
      <c r="Q615" t="s">
        <v>502</v>
      </c>
      <c r="R615" t="s">
        <v>99</v>
      </c>
      <c r="S615" t="s">
        <v>35</v>
      </c>
      <c r="T615" t="str">
        <f t="shared" si="27"/>
        <v>‚	Knowledge of the Residential Lead-Based Paint Hazard Reduction Act of 1992 and NYC Local Law 1 of 2004. 	Experience with electronic recordkeeping and maintaining multiple databases	Knowledge of current trends in legislation. 	Ability to make sound decisions regarding sensitive issues. 	Ability to work under strict deadlines and handle multiple assignments simultaneously.	Ability to plan, coordinate, and organize multiple projects, identify critical and emerging the needs.	Excellent supervisory, interpersonal, verbal and written communication skills	Working Knowledge of Microsoft Word, Excel.	Lead-Based Paint Risk Assessor License and New York State Driver‚„s License are required. NYCHA employees applying for promotional, title or level change opportunities must have served a period of one year in their current title and level (if applicable).</v>
      </c>
      <c r="U615">
        <f t="shared" si="28"/>
        <v>0</v>
      </c>
      <c r="V615" s="3">
        <v>1</v>
      </c>
      <c r="W615" s="3">
        <f t="shared" si="29"/>
        <v>0</v>
      </c>
      <c r="X615" s="3">
        <v>0</v>
      </c>
      <c r="Y615" s="3">
        <v>0</v>
      </c>
      <c r="Z615" s="3">
        <v>0</v>
      </c>
      <c r="AA615" s="3">
        <v>0</v>
      </c>
      <c r="AB615" s="3">
        <v>0</v>
      </c>
      <c r="AD615" t="s">
        <v>100</v>
      </c>
      <c r="AE615" s="1">
        <v>42345</v>
      </c>
      <c r="AG615" s="1">
        <v>42360</v>
      </c>
      <c r="AH615" s="1">
        <v>42598</v>
      </c>
    </row>
    <row r="616" spans="1:34" x14ac:dyDescent="0.3">
      <c r="A616">
        <v>219717</v>
      </c>
      <c r="B616" t="s">
        <v>39</v>
      </c>
      <c r="C616" t="s">
        <v>40</v>
      </c>
      <c r="D616">
        <v>1</v>
      </c>
      <c r="E616" t="s">
        <v>1508</v>
      </c>
      <c r="F616" t="s">
        <v>851</v>
      </c>
      <c r="G616">
        <v>51011</v>
      </c>
      <c r="H616">
        <v>3</v>
      </c>
      <c r="I616">
        <v>64403</v>
      </c>
      <c r="J616">
        <v>74064</v>
      </c>
      <c r="K616" t="s">
        <v>30</v>
      </c>
      <c r="L616" t="s">
        <v>513</v>
      </c>
      <c r="M616" t="s">
        <v>1509</v>
      </c>
      <c r="N616" t="s">
        <v>1510</v>
      </c>
      <c r="O616" t="s">
        <v>7206</v>
      </c>
      <c r="P616" t="s">
        <v>7366</v>
      </c>
      <c r="Q616" t="s">
        <v>35</v>
      </c>
      <c r="R616" t="s">
        <v>1511</v>
      </c>
      <c r="S616" t="s">
        <v>35</v>
      </c>
      <c r="T616" t="str">
        <f t="shared" si="27"/>
        <v xml:space="preserve">In-depth knowledge of Public Health service management. Strong writing and oral presentation skills. Excellent interpersonal skills. Strong background in patient care management and analysis.  The candidate must be willing to work some Saturdays and late evenings.    Bilingual ‚€œ English/Spanish and/or English/Chinese; two years of experience in a hospital or clinic setting; working knowledge of PACS/valid NYS driver license.   **A LICENSE AND CURRENT REGISTRATION TO PRACTICE AS REGISTERED PROFESSIONAL NURSE IN NEW YORK STATE. THIS LICENSE MUST BE MAINTAINED FOR THE DURATION OF EMPLOYEMENT.  </v>
      </c>
      <c r="U616">
        <f t="shared" si="28"/>
        <v>0</v>
      </c>
      <c r="V616" s="3">
        <v>0</v>
      </c>
      <c r="W616" s="3">
        <f t="shared" si="29"/>
        <v>0</v>
      </c>
      <c r="X616" s="3">
        <v>0</v>
      </c>
      <c r="Y616" s="3">
        <v>0</v>
      </c>
      <c r="Z616" s="3">
        <v>0</v>
      </c>
      <c r="AA616" s="3">
        <v>0</v>
      </c>
      <c r="AB616" s="3">
        <v>0</v>
      </c>
      <c r="AD616" t="s">
        <v>58</v>
      </c>
      <c r="AE616" s="1">
        <v>42297</v>
      </c>
      <c r="AG616" s="1">
        <v>42297</v>
      </c>
      <c r="AH616" s="1">
        <v>42598</v>
      </c>
    </row>
    <row r="617" spans="1:34" x14ac:dyDescent="0.3">
      <c r="A617">
        <v>221891</v>
      </c>
      <c r="B617" t="s">
        <v>39</v>
      </c>
      <c r="C617" t="s">
        <v>26</v>
      </c>
      <c r="D617">
        <v>1</v>
      </c>
      <c r="E617" t="s">
        <v>1512</v>
      </c>
      <c r="F617" t="s">
        <v>1513</v>
      </c>
      <c r="G617">
        <v>81805</v>
      </c>
      <c r="H617">
        <v>0</v>
      </c>
      <c r="I617">
        <v>28955</v>
      </c>
      <c r="J617">
        <v>43417</v>
      </c>
      <c r="K617" t="s">
        <v>30</v>
      </c>
      <c r="L617" t="s">
        <v>513</v>
      </c>
      <c r="M617" t="s">
        <v>1514</v>
      </c>
      <c r="N617" t="s">
        <v>1515</v>
      </c>
      <c r="O617" t="s">
        <v>7367</v>
      </c>
      <c r="P617" t="s">
        <v>35</v>
      </c>
      <c r="Q617" t="s">
        <v>35</v>
      </c>
      <c r="R617" t="s">
        <v>1516</v>
      </c>
      <c r="S617" t="s">
        <v>35</v>
      </c>
      <c r="T617" t="str">
        <f t="shared" si="27"/>
        <v xml:space="preserve">   </v>
      </c>
      <c r="U617">
        <f t="shared" si="28"/>
        <v>0</v>
      </c>
      <c r="V617" s="3">
        <v>0</v>
      </c>
      <c r="W617" s="3">
        <f t="shared" si="29"/>
        <v>0</v>
      </c>
      <c r="X617" s="3">
        <v>0</v>
      </c>
      <c r="Y617" s="3">
        <v>0</v>
      </c>
      <c r="Z617" s="3">
        <v>0</v>
      </c>
      <c r="AA617" s="3">
        <v>0</v>
      </c>
      <c r="AB617" s="3">
        <v>0</v>
      </c>
      <c r="AD617" t="s">
        <v>38</v>
      </c>
      <c r="AE617" s="1">
        <v>42314</v>
      </c>
      <c r="AG617" s="1">
        <v>42314</v>
      </c>
      <c r="AH617" s="1">
        <v>42598</v>
      </c>
    </row>
    <row r="618" spans="1:34" x14ac:dyDescent="0.3">
      <c r="A618">
        <v>221891</v>
      </c>
      <c r="B618" t="s">
        <v>39</v>
      </c>
      <c r="C618" t="s">
        <v>40</v>
      </c>
      <c r="D618">
        <v>1</v>
      </c>
      <c r="E618" t="s">
        <v>1512</v>
      </c>
      <c r="F618" t="s">
        <v>1513</v>
      </c>
      <c r="G618">
        <v>81805</v>
      </c>
      <c r="H618">
        <v>0</v>
      </c>
      <c r="I618">
        <v>28955</v>
      </c>
      <c r="J618">
        <v>43417</v>
      </c>
      <c r="K618" t="s">
        <v>30</v>
      </c>
      <c r="L618" t="s">
        <v>513</v>
      </c>
      <c r="M618" t="s">
        <v>1514</v>
      </c>
      <c r="N618" t="s">
        <v>1515</v>
      </c>
      <c r="O618" t="s">
        <v>7367</v>
      </c>
      <c r="P618" t="s">
        <v>35</v>
      </c>
      <c r="Q618" t="s">
        <v>35</v>
      </c>
      <c r="R618" t="s">
        <v>1516</v>
      </c>
      <c r="S618" t="s">
        <v>35</v>
      </c>
      <c r="T618" t="str">
        <f t="shared" si="27"/>
        <v xml:space="preserve">   </v>
      </c>
      <c r="U618">
        <f t="shared" si="28"/>
        <v>0</v>
      </c>
      <c r="V618" s="3">
        <v>0</v>
      </c>
      <c r="W618" s="3">
        <f t="shared" si="29"/>
        <v>0</v>
      </c>
      <c r="X618" s="3">
        <v>0</v>
      </c>
      <c r="Y618" s="3">
        <v>0</v>
      </c>
      <c r="Z618" s="3">
        <v>0</v>
      </c>
      <c r="AA618" s="3">
        <v>0</v>
      </c>
      <c r="AB618" s="3">
        <v>0</v>
      </c>
      <c r="AD618" t="s">
        <v>38</v>
      </c>
      <c r="AE618" s="1">
        <v>42314</v>
      </c>
      <c r="AG618" s="1">
        <v>42314</v>
      </c>
      <c r="AH618" s="1">
        <v>42598</v>
      </c>
    </row>
    <row r="619" spans="1:34" x14ac:dyDescent="0.3">
      <c r="A619">
        <v>221961</v>
      </c>
      <c r="B619" t="s">
        <v>49</v>
      </c>
      <c r="C619" t="s">
        <v>26</v>
      </c>
      <c r="D619">
        <v>1</v>
      </c>
      <c r="E619" t="s">
        <v>1517</v>
      </c>
      <c r="F619" t="s">
        <v>551</v>
      </c>
      <c r="G619">
        <v>10124</v>
      </c>
      <c r="H619">
        <v>1</v>
      </c>
      <c r="I619">
        <v>41810</v>
      </c>
      <c r="J619">
        <v>48082</v>
      </c>
      <c r="K619" t="s">
        <v>30</v>
      </c>
      <c r="L619" t="s">
        <v>31</v>
      </c>
      <c r="M619" t="s">
        <v>1518</v>
      </c>
      <c r="N619" t="s">
        <v>7368</v>
      </c>
      <c r="O619" t="s">
        <v>7055</v>
      </c>
      <c r="P619" t="s">
        <v>35</v>
      </c>
      <c r="Q619" t="s">
        <v>55</v>
      </c>
      <c r="R619" t="s">
        <v>1519</v>
      </c>
      <c r="S619" t="s">
        <v>549</v>
      </c>
      <c r="T619" t="str">
        <f t="shared" si="27"/>
        <v xml:space="preserve">  In compliance with federal law, all persons hired will be required to verify identity and eligibility to work in the United States and to complete the required employment eligibility verification document form upon hire.</v>
      </c>
      <c r="U619">
        <f t="shared" si="28"/>
        <v>0</v>
      </c>
      <c r="V619" s="3">
        <v>0</v>
      </c>
      <c r="W619" s="3">
        <f t="shared" si="29"/>
        <v>0</v>
      </c>
      <c r="X619" s="3">
        <v>0</v>
      </c>
      <c r="Y619" s="3">
        <v>0</v>
      </c>
      <c r="Z619" s="3">
        <v>0</v>
      </c>
      <c r="AA619" s="3">
        <v>0</v>
      </c>
      <c r="AB619" s="3">
        <v>0</v>
      </c>
      <c r="AD619" t="s">
        <v>38</v>
      </c>
      <c r="AE619" s="1">
        <v>42328</v>
      </c>
      <c r="AG619" s="1">
        <v>42328</v>
      </c>
      <c r="AH619" s="1">
        <v>42598</v>
      </c>
    </row>
    <row r="620" spans="1:34" x14ac:dyDescent="0.3">
      <c r="A620">
        <v>221983</v>
      </c>
      <c r="B620" t="s">
        <v>39</v>
      </c>
      <c r="C620" t="s">
        <v>26</v>
      </c>
      <c r="D620">
        <v>5</v>
      </c>
      <c r="E620" t="s">
        <v>1520</v>
      </c>
      <c r="F620" t="s">
        <v>931</v>
      </c>
      <c r="G620">
        <v>31215</v>
      </c>
      <c r="H620">
        <v>1</v>
      </c>
      <c r="I620">
        <v>41199</v>
      </c>
      <c r="J620">
        <v>47379</v>
      </c>
      <c r="K620" t="s">
        <v>30</v>
      </c>
      <c r="L620" t="s">
        <v>43</v>
      </c>
      <c r="M620" t="s">
        <v>814</v>
      </c>
      <c r="N620" t="s">
        <v>1521</v>
      </c>
      <c r="O620" t="s">
        <v>7361</v>
      </c>
      <c r="P620" t="s">
        <v>1522</v>
      </c>
      <c r="Q620" t="s">
        <v>1523</v>
      </c>
      <c r="R620" t="s">
        <v>1524</v>
      </c>
      <c r="S620" t="s">
        <v>35</v>
      </c>
      <c r="T620" t="str">
        <f t="shared" si="27"/>
        <v>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 PLEASE NOTE: Updated Minimum Qualification Requirements:  1.	In addition to the above baccalaureate degree with 30 semester credits in the physical sciences and/or biological sciences, up to 12 semester credits may be in the Applied Sciences, i.e.; environmental technology, sanitation technology, medical technology, public health, Infection control; or  2.	In addition to the above associates degree with 15 semester credits in the physical and/or biological sciences, up to 6 semester credits may be in the Applied Sciences, and five (5) years of experience as a public health technician as detailed above.</v>
      </c>
      <c r="U620">
        <f t="shared" si="28"/>
        <v>0</v>
      </c>
      <c r="V620" s="3">
        <v>0</v>
      </c>
      <c r="W620" s="3">
        <f t="shared" si="29"/>
        <v>0</v>
      </c>
      <c r="X620" s="3">
        <v>0</v>
      </c>
      <c r="Y620" s="3">
        <v>0</v>
      </c>
      <c r="Z620" s="3">
        <v>0</v>
      </c>
      <c r="AA620" s="3">
        <v>0</v>
      </c>
      <c r="AB620" s="3">
        <v>0</v>
      </c>
      <c r="AD620" t="s">
        <v>38</v>
      </c>
      <c r="AE620" s="1">
        <v>42317</v>
      </c>
      <c r="AG620" s="1">
        <v>42317</v>
      </c>
      <c r="AH620" s="1">
        <v>42598</v>
      </c>
    </row>
    <row r="621" spans="1:34" x14ac:dyDescent="0.3">
      <c r="A621">
        <v>226381</v>
      </c>
      <c r="B621" t="s">
        <v>59</v>
      </c>
      <c r="C621" t="s">
        <v>40</v>
      </c>
      <c r="D621">
        <v>1</v>
      </c>
      <c r="E621" t="s">
        <v>153</v>
      </c>
      <c r="F621" t="s">
        <v>119</v>
      </c>
      <c r="G621">
        <v>22427</v>
      </c>
      <c r="H621">
        <v>1</v>
      </c>
      <c r="I621">
        <v>61237</v>
      </c>
      <c r="J621">
        <v>88686</v>
      </c>
      <c r="K621" t="s">
        <v>30</v>
      </c>
      <c r="L621" t="s">
        <v>1525</v>
      </c>
      <c r="M621" t="s">
        <v>1526</v>
      </c>
      <c r="N621" t="s">
        <v>7369</v>
      </c>
      <c r="O621" t="s">
        <v>7122</v>
      </c>
      <c r="P621" t="s">
        <v>7370</v>
      </c>
      <c r="Q621" t="s">
        <v>788</v>
      </c>
      <c r="R621" t="s">
        <v>1527</v>
      </c>
      <c r="S621" t="s">
        <v>35</v>
      </c>
      <c r="T621" t="str">
        <f t="shared" si="27"/>
        <v>‚ Environmental, Civil, or Mechanical Engineering Degree  Understanding of water and heavy civil infrastructure design practices and standards  Intern Engineer (EIT)   This position requires operation of a motor vehicle to perform site visits, equipment testing, inspections, and to attend meetings with project stakeholders  Knowledge of Microsoft Office Suite products (Word, Excel, etc.)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621">
        <f t="shared" si="28"/>
        <v>0</v>
      </c>
      <c r="V621" s="3">
        <v>1</v>
      </c>
      <c r="W621" s="3">
        <f t="shared" si="29"/>
        <v>0</v>
      </c>
      <c r="X621" s="3">
        <v>0</v>
      </c>
      <c r="Y621" s="3">
        <v>0</v>
      </c>
      <c r="Z621" s="3">
        <v>0</v>
      </c>
      <c r="AA621" s="3">
        <v>0</v>
      </c>
      <c r="AB621" s="3">
        <v>0</v>
      </c>
      <c r="AD621" t="s">
        <v>58</v>
      </c>
      <c r="AE621" s="1">
        <v>42367</v>
      </c>
      <c r="AG621" s="1">
        <v>42367</v>
      </c>
      <c r="AH621" s="1">
        <v>42598</v>
      </c>
    </row>
    <row r="622" spans="1:34" x14ac:dyDescent="0.3">
      <c r="A622">
        <v>219180</v>
      </c>
      <c r="B622" t="s">
        <v>49</v>
      </c>
      <c r="C622" t="s">
        <v>26</v>
      </c>
      <c r="D622">
        <v>1</v>
      </c>
      <c r="E622" t="s">
        <v>1528</v>
      </c>
      <c r="F622" t="s">
        <v>269</v>
      </c>
      <c r="G622">
        <v>10209</v>
      </c>
      <c r="H622">
        <v>1</v>
      </c>
      <c r="I622">
        <v>10</v>
      </c>
      <c r="J622">
        <v>14</v>
      </c>
      <c r="K622" t="s">
        <v>141</v>
      </c>
      <c r="L622" t="s">
        <v>637</v>
      </c>
      <c r="M622" t="s">
        <v>1529</v>
      </c>
      <c r="N622" t="s">
        <v>7371</v>
      </c>
      <c r="O622" t="s">
        <v>272</v>
      </c>
      <c r="P622" t="s">
        <v>1530</v>
      </c>
      <c r="Q622" t="s">
        <v>35</v>
      </c>
      <c r="R622" t="s">
        <v>56</v>
      </c>
      <c r="S622" t="s">
        <v>549</v>
      </c>
      <c r="T622" t="str">
        <f t="shared" si="27"/>
        <v xml:space="preserve">The preferred candidate is self-motivated and possesses strong analytical skills and excellent communication skills.  </v>
      </c>
      <c r="U622">
        <f t="shared" si="28"/>
        <v>0</v>
      </c>
      <c r="V622" s="3">
        <v>0</v>
      </c>
      <c r="W622" s="3">
        <f t="shared" si="29"/>
        <v>0</v>
      </c>
      <c r="X622" s="3">
        <v>0</v>
      </c>
      <c r="Y622" s="3">
        <v>0</v>
      </c>
      <c r="Z622" s="3">
        <v>0</v>
      </c>
      <c r="AA622" s="3">
        <v>0</v>
      </c>
      <c r="AB622" s="3">
        <v>0</v>
      </c>
      <c r="AD622" t="s">
        <v>38</v>
      </c>
      <c r="AE622" s="1">
        <v>42296</v>
      </c>
      <c r="AG622" s="1">
        <v>42298</v>
      </c>
      <c r="AH622" s="1">
        <v>42598</v>
      </c>
    </row>
    <row r="623" spans="1:34" x14ac:dyDescent="0.3">
      <c r="A623">
        <v>219180</v>
      </c>
      <c r="B623" t="s">
        <v>49</v>
      </c>
      <c r="C623" t="s">
        <v>40</v>
      </c>
      <c r="D623">
        <v>1</v>
      </c>
      <c r="E623" t="s">
        <v>1528</v>
      </c>
      <c r="F623" t="s">
        <v>269</v>
      </c>
      <c r="G623">
        <v>10209</v>
      </c>
      <c r="H623">
        <v>1</v>
      </c>
      <c r="I623">
        <v>10</v>
      </c>
      <c r="J623">
        <v>14</v>
      </c>
      <c r="K623" t="s">
        <v>141</v>
      </c>
      <c r="L623" t="s">
        <v>637</v>
      </c>
      <c r="M623" t="s">
        <v>1529</v>
      </c>
      <c r="N623" t="s">
        <v>7371</v>
      </c>
      <c r="O623" t="s">
        <v>272</v>
      </c>
      <c r="P623" t="s">
        <v>1530</v>
      </c>
      <c r="Q623" t="s">
        <v>35</v>
      </c>
      <c r="R623" t="s">
        <v>56</v>
      </c>
      <c r="S623" t="s">
        <v>549</v>
      </c>
      <c r="T623" t="str">
        <f t="shared" si="27"/>
        <v xml:space="preserve">The preferred candidate is self-motivated and possesses strong analytical skills and excellent communication skills.  </v>
      </c>
      <c r="U623">
        <f t="shared" si="28"/>
        <v>0</v>
      </c>
      <c r="V623" s="3">
        <v>0</v>
      </c>
      <c r="W623" s="3">
        <f t="shared" si="29"/>
        <v>0</v>
      </c>
      <c r="X623" s="3">
        <v>0</v>
      </c>
      <c r="Y623" s="3">
        <v>0</v>
      </c>
      <c r="Z623" s="3">
        <v>0</v>
      </c>
      <c r="AA623" s="3">
        <v>0</v>
      </c>
      <c r="AB623" s="3">
        <v>0</v>
      </c>
      <c r="AD623" t="s">
        <v>38</v>
      </c>
      <c r="AE623" s="1">
        <v>42296</v>
      </c>
      <c r="AG623" s="1">
        <v>42296</v>
      </c>
      <c r="AH623" s="1">
        <v>42598</v>
      </c>
    </row>
    <row r="624" spans="1:34" x14ac:dyDescent="0.3">
      <c r="A624">
        <v>219436</v>
      </c>
      <c r="B624" t="s">
        <v>1125</v>
      </c>
      <c r="C624" t="s">
        <v>26</v>
      </c>
      <c r="D624">
        <v>17</v>
      </c>
      <c r="E624" t="s">
        <v>1447</v>
      </c>
      <c r="F624" t="s">
        <v>1444</v>
      </c>
      <c r="G624">
        <v>31143</v>
      </c>
      <c r="H624">
        <v>2</v>
      </c>
      <c r="I624">
        <v>48764</v>
      </c>
      <c r="J624">
        <v>60000</v>
      </c>
      <c r="K624" t="s">
        <v>30</v>
      </c>
      <c r="L624" t="s">
        <v>954</v>
      </c>
      <c r="M624" t="s">
        <v>1531</v>
      </c>
      <c r="N624" t="s">
        <v>1532</v>
      </c>
      <c r="O624" t="s">
        <v>1445</v>
      </c>
      <c r="P624" t="s">
        <v>1533</v>
      </c>
      <c r="Q624" t="s">
        <v>35</v>
      </c>
      <c r="R624" t="s">
        <v>1534</v>
      </c>
      <c r="S624" t="s">
        <v>35</v>
      </c>
      <c r="T624" t="str">
        <f t="shared" si="27"/>
        <v xml:space="preserve">1) Prior work experience in any of the following fields: investigation, security, law enforcement,      criminal justice, and/or auditing. 2) Demonstrated ability to analyze and assess and draw conclusions based on a multitude of        complex documents/data, including but not limited to policies, procedures and financial       documents. 3) Strong computer skills, including Word, Excel, and databases. 4) Strong interpersonal skills, oral communication and interviewing skills. 5) Demonstrated ability to write succinct and organized reports. 6) Strong organizational skills and proven ability to manage time efficiently, meet deadlines, multi-      task, and manage competing priorities. 7) Ability to manage large case dockets and conduct objective investigations. 8) Ability to work as part of a team by following directions and taking instructions. 9) Foreign language skills are desirable.  </v>
      </c>
      <c r="U624">
        <f t="shared" si="28"/>
        <v>0</v>
      </c>
      <c r="V624" s="3">
        <v>1</v>
      </c>
      <c r="W624" s="3">
        <f t="shared" si="29"/>
        <v>0</v>
      </c>
      <c r="X624" s="3">
        <v>0</v>
      </c>
      <c r="Y624" s="3">
        <v>0</v>
      </c>
      <c r="Z624" s="3">
        <v>0</v>
      </c>
      <c r="AA624" s="3">
        <v>0</v>
      </c>
      <c r="AB624" s="3">
        <v>0</v>
      </c>
      <c r="AD624" t="s">
        <v>38</v>
      </c>
      <c r="AE624" s="1">
        <v>42297</v>
      </c>
      <c r="AG624" s="1">
        <v>42297</v>
      </c>
      <c r="AH624" s="1">
        <v>42598</v>
      </c>
    </row>
    <row r="625" spans="1:34" x14ac:dyDescent="0.3">
      <c r="A625">
        <v>221983</v>
      </c>
      <c r="B625" t="s">
        <v>39</v>
      </c>
      <c r="C625" t="s">
        <v>40</v>
      </c>
      <c r="D625">
        <v>5</v>
      </c>
      <c r="E625" t="s">
        <v>1520</v>
      </c>
      <c r="F625" t="s">
        <v>931</v>
      </c>
      <c r="G625">
        <v>31215</v>
      </c>
      <c r="H625">
        <v>1</v>
      </c>
      <c r="I625">
        <v>41199</v>
      </c>
      <c r="J625">
        <v>47379</v>
      </c>
      <c r="K625" t="s">
        <v>30</v>
      </c>
      <c r="L625" t="s">
        <v>43</v>
      </c>
      <c r="M625" t="s">
        <v>814</v>
      </c>
      <c r="N625" t="s">
        <v>1521</v>
      </c>
      <c r="O625" t="s">
        <v>7361</v>
      </c>
      <c r="P625" t="s">
        <v>1522</v>
      </c>
      <c r="Q625" t="s">
        <v>1523</v>
      </c>
      <c r="R625" t="s">
        <v>1524</v>
      </c>
      <c r="S625" t="s">
        <v>35</v>
      </c>
      <c r="T625" t="str">
        <f t="shared" si="27"/>
        <v>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 PLEASE NOTE: Updated Minimum Qualification Requirements:  1.	In addition to the above baccalaureate degree with 30 semester credits in the physical sciences and/or biological sciences, up to 12 semester credits may be in the Applied Sciences, i.e.; environmental technology, sanitation technology, medical technology, public health, Infection control; or  2.	In addition to the above associates degree with 15 semester credits in the physical and/or biological sciences, up to 6 semester credits may be in the Applied Sciences, and five (5) years of experience as a public health technician as detailed above.</v>
      </c>
      <c r="U625">
        <f t="shared" si="28"/>
        <v>0</v>
      </c>
      <c r="V625" s="3">
        <v>0</v>
      </c>
      <c r="W625" s="3">
        <f t="shared" si="29"/>
        <v>0</v>
      </c>
      <c r="X625" s="3">
        <v>0</v>
      </c>
      <c r="Y625" s="3">
        <v>0</v>
      </c>
      <c r="Z625" s="3">
        <v>0</v>
      </c>
      <c r="AA625" s="3">
        <v>0</v>
      </c>
      <c r="AB625" s="3">
        <v>0</v>
      </c>
      <c r="AD625" t="s">
        <v>38</v>
      </c>
      <c r="AE625" s="1">
        <v>42317</v>
      </c>
      <c r="AG625" s="1">
        <v>42317</v>
      </c>
      <c r="AH625" s="1">
        <v>42598</v>
      </c>
    </row>
    <row r="626" spans="1:34" x14ac:dyDescent="0.3">
      <c r="A626">
        <v>222073</v>
      </c>
      <c r="B626" t="s">
        <v>39</v>
      </c>
      <c r="C626" t="s">
        <v>26</v>
      </c>
      <c r="D626">
        <v>1</v>
      </c>
      <c r="E626" t="s">
        <v>1535</v>
      </c>
      <c r="F626" t="s">
        <v>1536</v>
      </c>
      <c r="G626">
        <v>10010</v>
      </c>
      <c r="H626" t="s">
        <v>52</v>
      </c>
      <c r="I626">
        <v>53051</v>
      </c>
      <c r="J626">
        <v>110000</v>
      </c>
      <c r="K626" t="s">
        <v>30</v>
      </c>
      <c r="L626" t="s">
        <v>78</v>
      </c>
      <c r="M626" t="s">
        <v>1537</v>
      </c>
      <c r="N626" t="s">
        <v>1538</v>
      </c>
      <c r="O626" t="s">
        <v>1539</v>
      </c>
      <c r="P626" t="s">
        <v>7372</v>
      </c>
      <c r="Q626" t="s">
        <v>35</v>
      </c>
      <c r="R626" t="s">
        <v>1540</v>
      </c>
      <c r="S626" t="s">
        <v>35</v>
      </c>
      <c r="T626" t="str">
        <f t="shared" si="27"/>
        <v xml:space="preserve">‚	4-6 years of internal audit experience or 2-3 years of  public accounting experience preferable  	Highly organized, motivated and self-directed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 flexibility in responding to changes in assignment and job responsibility 	Experienced in the application of COSO ERM framework 	Microsoft Excel advanced knowledge.  </v>
      </c>
      <c r="U626">
        <f t="shared" si="28"/>
        <v>0</v>
      </c>
      <c r="V626" s="3">
        <v>1</v>
      </c>
      <c r="W626" s="3">
        <f t="shared" si="29"/>
        <v>0</v>
      </c>
      <c r="X626" s="3">
        <v>0</v>
      </c>
      <c r="Y626" s="3">
        <v>0</v>
      </c>
      <c r="Z626" s="3">
        <v>0</v>
      </c>
      <c r="AA626" s="3">
        <v>0</v>
      </c>
      <c r="AB626" s="3">
        <v>0</v>
      </c>
      <c r="AD626" t="s">
        <v>38</v>
      </c>
      <c r="AE626" s="1">
        <v>42317</v>
      </c>
      <c r="AG626" s="1">
        <v>42317</v>
      </c>
      <c r="AH626" s="1">
        <v>42598</v>
      </c>
    </row>
    <row r="627" spans="1:34" x14ac:dyDescent="0.3">
      <c r="A627">
        <v>222073</v>
      </c>
      <c r="B627" t="s">
        <v>39</v>
      </c>
      <c r="C627" t="s">
        <v>40</v>
      </c>
      <c r="D627">
        <v>1</v>
      </c>
      <c r="E627" t="s">
        <v>1535</v>
      </c>
      <c r="F627" t="s">
        <v>1536</v>
      </c>
      <c r="G627">
        <v>10010</v>
      </c>
      <c r="H627" t="s">
        <v>52</v>
      </c>
      <c r="I627">
        <v>53051</v>
      </c>
      <c r="J627">
        <v>110000</v>
      </c>
      <c r="K627" t="s">
        <v>30</v>
      </c>
      <c r="L627" t="s">
        <v>78</v>
      </c>
      <c r="M627" t="s">
        <v>1537</v>
      </c>
      <c r="N627" t="s">
        <v>1538</v>
      </c>
      <c r="O627" t="s">
        <v>1539</v>
      </c>
      <c r="P627" t="s">
        <v>7372</v>
      </c>
      <c r="Q627" t="s">
        <v>35</v>
      </c>
      <c r="R627" t="s">
        <v>1540</v>
      </c>
      <c r="S627" t="s">
        <v>35</v>
      </c>
      <c r="T627" t="str">
        <f t="shared" si="27"/>
        <v xml:space="preserve">‚	4-6 years of internal audit experience or 2-3 years of  public accounting experience preferable  	Highly organized, motivated and self-directed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 flexibility in responding to changes in assignment and job responsibility 	Experienced in the application of COSO ERM framework 	Microsoft Excel advanced knowledge.  </v>
      </c>
      <c r="U627">
        <f t="shared" si="28"/>
        <v>0</v>
      </c>
      <c r="V627" s="3">
        <v>1</v>
      </c>
      <c r="W627" s="3">
        <f t="shared" si="29"/>
        <v>0</v>
      </c>
      <c r="X627" s="3">
        <v>0</v>
      </c>
      <c r="Y627" s="3">
        <v>0</v>
      </c>
      <c r="Z627" s="3">
        <v>0</v>
      </c>
      <c r="AA627" s="3">
        <v>0</v>
      </c>
      <c r="AB627" s="3">
        <v>0</v>
      </c>
      <c r="AD627" t="s">
        <v>38</v>
      </c>
      <c r="AE627" s="1">
        <v>42317</v>
      </c>
      <c r="AG627" s="1">
        <v>42317</v>
      </c>
      <c r="AH627" s="1">
        <v>42598</v>
      </c>
    </row>
    <row r="628" spans="1:34" x14ac:dyDescent="0.3">
      <c r="A628">
        <v>219436</v>
      </c>
      <c r="B628" t="s">
        <v>1125</v>
      </c>
      <c r="C628" t="s">
        <v>40</v>
      </c>
      <c r="D628">
        <v>17</v>
      </c>
      <c r="E628" t="s">
        <v>1447</v>
      </c>
      <c r="F628" t="s">
        <v>1444</v>
      </c>
      <c r="G628">
        <v>31143</v>
      </c>
      <c r="H628">
        <v>2</v>
      </c>
      <c r="I628">
        <v>48764</v>
      </c>
      <c r="J628">
        <v>60000</v>
      </c>
      <c r="K628" t="s">
        <v>30</v>
      </c>
      <c r="L628" t="s">
        <v>954</v>
      </c>
      <c r="M628" t="s">
        <v>1531</v>
      </c>
      <c r="N628" t="s">
        <v>1532</v>
      </c>
      <c r="O628" t="s">
        <v>1445</v>
      </c>
      <c r="P628" t="s">
        <v>1533</v>
      </c>
      <c r="Q628" t="s">
        <v>35</v>
      </c>
      <c r="R628" t="s">
        <v>1534</v>
      </c>
      <c r="S628" t="s">
        <v>35</v>
      </c>
      <c r="T628" t="str">
        <f t="shared" si="27"/>
        <v xml:space="preserve">1) Prior work experience in any of the following fields: investigation, security, law enforcement,      criminal justice, and/or auditing. 2) Demonstrated ability to analyze and assess and draw conclusions based on a multitude of        complex documents/data, including but not limited to policies, procedures and financial       documents. 3) Strong computer skills, including Word, Excel, and databases. 4) Strong interpersonal skills, oral communication and interviewing skills. 5) Demonstrated ability to write succinct and organized reports. 6) Strong organizational skills and proven ability to manage time efficiently, meet deadlines, multi-      task, and manage competing priorities. 7) Ability to manage large case dockets and conduct objective investigations. 8) Ability to work as part of a team by following directions and taking instructions. 9) Foreign language skills are desirable.  </v>
      </c>
      <c r="U628">
        <f t="shared" si="28"/>
        <v>0</v>
      </c>
      <c r="V628" s="3">
        <v>1</v>
      </c>
      <c r="W628" s="3">
        <f t="shared" si="29"/>
        <v>0</v>
      </c>
      <c r="X628" s="3">
        <v>0</v>
      </c>
      <c r="Y628" s="3">
        <v>0</v>
      </c>
      <c r="Z628" s="3">
        <v>0</v>
      </c>
      <c r="AA628" s="3">
        <v>0</v>
      </c>
      <c r="AB628" s="3">
        <v>0</v>
      </c>
      <c r="AD628" t="s">
        <v>38</v>
      </c>
      <c r="AE628" s="1">
        <v>42297</v>
      </c>
      <c r="AG628" s="1">
        <v>42297</v>
      </c>
      <c r="AH628" s="1">
        <v>42598</v>
      </c>
    </row>
    <row r="629" spans="1:34" x14ac:dyDescent="0.3">
      <c r="A629">
        <v>219553</v>
      </c>
      <c r="B629" t="s">
        <v>244</v>
      </c>
      <c r="C629" t="s">
        <v>26</v>
      </c>
      <c r="D629">
        <v>2</v>
      </c>
      <c r="E629" t="s">
        <v>1541</v>
      </c>
      <c r="F629" t="s">
        <v>299</v>
      </c>
      <c r="G629">
        <v>31305</v>
      </c>
      <c r="H629">
        <v>2</v>
      </c>
      <c r="I629">
        <v>50649</v>
      </c>
      <c r="J629">
        <v>68071</v>
      </c>
      <c r="K629" t="s">
        <v>30</v>
      </c>
      <c r="L629" t="s">
        <v>521</v>
      </c>
      <c r="M629" t="s">
        <v>1542</v>
      </c>
      <c r="N629" t="s">
        <v>1543</v>
      </c>
      <c r="O629" t="s">
        <v>7101</v>
      </c>
      <c r="P629" t="s">
        <v>1544</v>
      </c>
      <c r="Q629" t="s">
        <v>35</v>
      </c>
      <c r="R629" t="s">
        <v>1545</v>
      </c>
      <c r="S629" t="s">
        <v>35</v>
      </c>
      <c r="T629" t="str">
        <f t="shared" si="27"/>
        <v xml:space="preserve">Prefer candidates with Right to Know Hazard Communication and prior facilitation/training experience. Should demonstrate competency in Excel, PowerPoint and Word.  Knowledge of construction safety a plus.  </v>
      </c>
      <c r="U629">
        <f t="shared" si="28"/>
        <v>0</v>
      </c>
      <c r="V629" s="3">
        <v>1</v>
      </c>
      <c r="W629" s="3">
        <f t="shared" si="29"/>
        <v>0</v>
      </c>
      <c r="X629" s="3">
        <v>0</v>
      </c>
      <c r="Y629" s="3">
        <v>0</v>
      </c>
      <c r="Z629" s="3">
        <v>0</v>
      </c>
      <c r="AA629" s="3">
        <v>0</v>
      </c>
      <c r="AB629" s="3">
        <v>0</v>
      </c>
      <c r="AD629" t="s">
        <v>38</v>
      </c>
      <c r="AE629" s="1">
        <v>42297</v>
      </c>
      <c r="AG629" s="1">
        <v>42297</v>
      </c>
      <c r="AH629" s="1">
        <v>42598</v>
      </c>
    </row>
    <row r="630" spans="1:34" x14ac:dyDescent="0.3">
      <c r="A630">
        <v>219553</v>
      </c>
      <c r="B630" t="s">
        <v>244</v>
      </c>
      <c r="C630" t="s">
        <v>40</v>
      </c>
      <c r="D630">
        <v>2</v>
      </c>
      <c r="E630" t="s">
        <v>1541</v>
      </c>
      <c r="F630" t="s">
        <v>299</v>
      </c>
      <c r="G630">
        <v>31305</v>
      </c>
      <c r="H630">
        <v>2</v>
      </c>
      <c r="I630">
        <v>50649</v>
      </c>
      <c r="J630">
        <v>68071</v>
      </c>
      <c r="K630" t="s">
        <v>30</v>
      </c>
      <c r="L630" t="s">
        <v>521</v>
      </c>
      <c r="M630" t="s">
        <v>1542</v>
      </c>
      <c r="N630" t="s">
        <v>1543</v>
      </c>
      <c r="O630" t="s">
        <v>7101</v>
      </c>
      <c r="P630" t="s">
        <v>1544</v>
      </c>
      <c r="Q630" t="s">
        <v>35</v>
      </c>
      <c r="R630" t="s">
        <v>1545</v>
      </c>
      <c r="S630" t="s">
        <v>35</v>
      </c>
      <c r="T630" t="str">
        <f t="shared" si="27"/>
        <v xml:space="preserve">Prefer candidates with Right to Know Hazard Communication and prior facilitation/training experience. Should demonstrate competency in Excel, PowerPoint and Word.  Knowledge of construction safety a plus.  </v>
      </c>
      <c r="U630">
        <f t="shared" si="28"/>
        <v>0</v>
      </c>
      <c r="V630" s="3">
        <v>1</v>
      </c>
      <c r="W630" s="3">
        <f t="shared" si="29"/>
        <v>0</v>
      </c>
      <c r="X630" s="3">
        <v>0</v>
      </c>
      <c r="Y630" s="3">
        <v>0</v>
      </c>
      <c r="Z630" s="3">
        <v>0</v>
      </c>
      <c r="AA630" s="3">
        <v>0</v>
      </c>
      <c r="AB630" s="3">
        <v>0</v>
      </c>
      <c r="AD630" t="s">
        <v>38</v>
      </c>
      <c r="AE630" s="1">
        <v>42297</v>
      </c>
      <c r="AG630" s="1">
        <v>42297</v>
      </c>
      <c r="AH630" s="1">
        <v>42598</v>
      </c>
    </row>
    <row r="631" spans="1:34" x14ac:dyDescent="0.3">
      <c r="A631">
        <v>222086</v>
      </c>
      <c r="B631" t="s">
        <v>39</v>
      </c>
      <c r="C631" t="s">
        <v>26</v>
      </c>
      <c r="D631">
        <v>1</v>
      </c>
      <c r="E631" t="s">
        <v>1546</v>
      </c>
      <c r="F631" t="s">
        <v>42</v>
      </c>
      <c r="G631">
        <v>21744</v>
      </c>
      <c r="H631">
        <v>2</v>
      </c>
      <c r="I631">
        <v>68239</v>
      </c>
      <c r="J631">
        <v>85644</v>
      </c>
      <c r="K631" t="s">
        <v>30</v>
      </c>
      <c r="L631" t="s">
        <v>43</v>
      </c>
      <c r="M631" t="s">
        <v>1547</v>
      </c>
      <c r="N631" t="s">
        <v>1548</v>
      </c>
      <c r="O631" t="s">
        <v>46</v>
      </c>
      <c r="P631" t="s">
        <v>1549</v>
      </c>
      <c r="Q631" t="s">
        <v>35</v>
      </c>
      <c r="R631" t="s">
        <v>1550</v>
      </c>
      <c r="S631" t="s">
        <v>35</v>
      </c>
      <c r="T631" t="str">
        <f t="shared" si="27"/>
        <v xml:space="preserve">-	Ability to structure, analyze and document large and complex data systems  -	Ability to work with and coordinate teams of data analysts  -	Comfort working with and evaluating new technologies  -	Experience working in emergency and high pressure settings  -	Familiarity with data management technologies and analysis tools including relational  databases, SQL servers a plus but not required   --Knowledge of New York City property data sets  </v>
      </c>
      <c r="U631">
        <f t="shared" si="28"/>
        <v>0</v>
      </c>
      <c r="V631" s="3">
        <v>0</v>
      </c>
      <c r="W631" s="3">
        <f t="shared" si="29"/>
        <v>0</v>
      </c>
      <c r="X631" s="3">
        <v>0</v>
      </c>
      <c r="Y631" s="3">
        <v>0</v>
      </c>
      <c r="Z631" s="3">
        <v>1</v>
      </c>
      <c r="AA631" s="3">
        <v>0</v>
      </c>
      <c r="AB631" s="3">
        <v>0</v>
      </c>
      <c r="AD631" t="s">
        <v>38</v>
      </c>
      <c r="AE631" s="1">
        <v>42317</v>
      </c>
      <c r="AG631" s="1">
        <v>42317</v>
      </c>
      <c r="AH631" s="1">
        <v>42598</v>
      </c>
    </row>
    <row r="632" spans="1:34" x14ac:dyDescent="0.3">
      <c r="A632">
        <v>222086</v>
      </c>
      <c r="B632" t="s">
        <v>39</v>
      </c>
      <c r="C632" t="s">
        <v>40</v>
      </c>
      <c r="D632">
        <v>1</v>
      </c>
      <c r="E632" t="s">
        <v>1546</v>
      </c>
      <c r="F632" t="s">
        <v>42</v>
      </c>
      <c r="G632">
        <v>21744</v>
      </c>
      <c r="H632">
        <v>2</v>
      </c>
      <c r="I632">
        <v>68239</v>
      </c>
      <c r="J632">
        <v>85644</v>
      </c>
      <c r="K632" t="s">
        <v>30</v>
      </c>
      <c r="L632" t="s">
        <v>43</v>
      </c>
      <c r="M632" t="s">
        <v>1547</v>
      </c>
      <c r="N632" t="s">
        <v>1548</v>
      </c>
      <c r="O632" t="s">
        <v>46</v>
      </c>
      <c r="P632" t="s">
        <v>1549</v>
      </c>
      <c r="Q632" t="s">
        <v>35</v>
      </c>
      <c r="R632" t="s">
        <v>1550</v>
      </c>
      <c r="S632" t="s">
        <v>35</v>
      </c>
      <c r="T632" t="str">
        <f t="shared" si="27"/>
        <v xml:space="preserve">-	Ability to structure, analyze and document large and complex data systems  -	Ability to work with and coordinate teams of data analysts  -	Comfort working with and evaluating new technologies  -	Experience working in emergency and high pressure settings  -	Familiarity with data management technologies and analysis tools including relational  databases, SQL servers a plus but not required   --Knowledge of New York City property data sets  </v>
      </c>
      <c r="U632">
        <f t="shared" si="28"/>
        <v>0</v>
      </c>
      <c r="V632" s="3">
        <v>0</v>
      </c>
      <c r="W632" s="3">
        <f t="shared" si="29"/>
        <v>0</v>
      </c>
      <c r="X632" s="3">
        <v>0</v>
      </c>
      <c r="Y632" s="3">
        <v>0</v>
      </c>
      <c r="Z632" s="3">
        <v>1</v>
      </c>
      <c r="AA632" s="3">
        <v>0</v>
      </c>
      <c r="AB632" s="3">
        <v>0</v>
      </c>
      <c r="AD632" t="s">
        <v>38</v>
      </c>
      <c r="AE632" s="1">
        <v>42317</v>
      </c>
      <c r="AG632" s="1">
        <v>42317</v>
      </c>
      <c r="AH632" s="1">
        <v>42598</v>
      </c>
    </row>
    <row r="633" spans="1:34" x14ac:dyDescent="0.3">
      <c r="A633">
        <v>222118</v>
      </c>
      <c r="B633" t="s">
        <v>39</v>
      </c>
      <c r="C633" t="s">
        <v>40</v>
      </c>
      <c r="D633">
        <v>1</v>
      </c>
      <c r="E633" t="s">
        <v>318</v>
      </c>
      <c r="F633" t="s">
        <v>129</v>
      </c>
      <c r="G633">
        <v>21513</v>
      </c>
      <c r="H633">
        <v>2</v>
      </c>
      <c r="I633">
        <v>46557</v>
      </c>
      <c r="J633">
        <v>63801</v>
      </c>
      <c r="K633" t="s">
        <v>30</v>
      </c>
      <c r="L633" t="s">
        <v>319</v>
      </c>
      <c r="M633" t="s">
        <v>320</v>
      </c>
      <c r="N633" t="s">
        <v>1551</v>
      </c>
      <c r="O633" t="s">
        <v>7076</v>
      </c>
      <c r="P633" t="s">
        <v>1295</v>
      </c>
      <c r="Q633" t="s">
        <v>1296</v>
      </c>
      <c r="R633" t="s">
        <v>1552</v>
      </c>
      <c r="S633" t="s">
        <v>35</v>
      </c>
      <c r="T633" t="str">
        <f t="shared" si="27"/>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633">
        <f t="shared" si="28"/>
        <v>0</v>
      </c>
      <c r="V633" s="3">
        <v>0</v>
      </c>
      <c r="W633" s="3">
        <f t="shared" si="29"/>
        <v>0</v>
      </c>
      <c r="X633" s="3">
        <v>0</v>
      </c>
      <c r="Y633" s="3">
        <v>0</v>
      </c>
      <c r="Z633" s="3">
        <v>0</v>
      </c>
      <c r="AA633" s="3">
        <v>0</v>
      </c>
      <c r="AB633" s="3">
        <v>0</v>
      </c>
      <c r="AD633" t="s">
        <v>38</v>
      </c>
      <c r="AE633" s="1">
        <v>42317</v>
      </c>
      <c r="AG633" s="1">
        <v>42341</v>
      </c>
      <c r="AH633" s="1">
        <v>42598</v>
      </c>
    </row>
    <row r="634" spans="1:34" x14ac:dyDescent="0.3">
      <c r="A634">
        <v>219717</v>
      </c>
      <c r="B634" t="s">
        <v>39</v>
      </c>
      <c r="C634" t="s">
        <v>26</v>
      </c>
      <c r="D634">
        <v>1</v>
      </c>
      <c r="E634" t="s">
        <v>1508</v>
      </c>
      <c r="F634" t="s">
        <v>851</v>
      </c>
      <c r="G634">
        <v>51011</v>
      </c>
      <c r="H634">
        <v>3</v>
      </c>
      <c r="I634">
        <v>64403</v>
      </c>
      <c r="J634">
        <v>74064</v>
      </c>
      <c r="K634" t="s">
        <v>30</v>
      </c>
      <c r="L634" t="s">
        <v>513</v>
      </c>
      <c r="M634" t="s">
        <v>1509</v>
      </c>
      <c r="N634" t="s">
        <v>1510</v>
      </c>
      <c r="O634" t="s">
        <v>7206</v>
      </c>
      <c r="P634" t="s">
        <v>7366</v>
      </c>
      <c r="Q634" t="s">
        <v>35</v>
      </c>
      <c r="R634" t="s">
        <v>1511</v>
      </c>
      <c r="S634" t="s">
        <v>35</v>
      </c>
      <c r="T634" t="str">
        <f t="shared" si="27"/>
        <v xml:space="preserve">In-depth knowledge of Public Health service management. Strong writing and oral presentation skills. Excellent interpersonal skills. Strong background in patient care management and analysis.  The candidate must be willing to work some Saturdays and late evenings.    Bilingual ‚€œ English/Spanish and/or English/Chinese; two years of experience in a hospital or clinic setting; working knowledge of PACS/valid NYS driver license.   **A LICENSE AND CURRENT REGISTRATION TO PRACTICE AS REGISTERED PROFESSIONAL NURSE IN NEW YORK STATE. THIS LICENSE MUST BE MAINTAINED FOR THE DURATION OF EMPLOYEMENT.  </v>
      </c>
      <c r="U634">
        <f t="shared" si="28"/>
        <v>0</v>
      </c>
      <c r="V634" s="3">
        <v>0</v>
      </c>
      <c r="W634" s="3">
        <f t="shared" si="29"/>
        <v>0</v>
      </c>
      <c r="X634" s="3">
        <v>0</v>
      </c>
      <c r="Y634" s="3">
        <v>0</v>
      </c>
      <c r="Z634" s="3">
        <v>0</v>
      </c>
      <c r="AA634" s="3">
        <v>0</v>
      </c>
      <c r="AB634" s="3">
        <v>0</v>
      </c>
      <c r="AD634" t="s">
        <v>58</v>
      </c>
      <c r="AE634" s="1">
        <v>42297</v>
      </c>
      <c r="AG634" s="1">
        <v>42297</v>
      </c>
      <c r="AH634" s="1">
        <v>42598</v>
      </c>
    </row>
    <row r="635" spans="1:34" x14ac:dyDescent="0.3">
      <c r="A635">
        <v>219752</v>
      </c>
      <c r="B635" t="s">
        <v>39</v>
      </c>
      <c r="C635" t="s">
        <v>26</v>
      </c>
      <c r="D635">
        <v>2</v>
      </c>
      <c r="E635" t="s">
        <v>1553</v>
      </c>
      <c r="F635" t="s">
        <v>574</v>
      </c>
      <c r="G635">
        <v>40510</v>
      </c>
      <c r="H635">
        <v>2</v>
      </c>
      <c r="I635">
        <v>50623</v>
      </c>
      <c r="J635">
        <v>80988</v>
      </c>
      <c r="K635" t="s">
        <v>30</v>
      </c>
      <c r="L635" t="s">
        <v>78</v>
      </c>
      <c r="M635" t="s">
        <v>1554</v>
      </c>
      <c r="N635" t="s">
        <v>7373</v>
      </c>
      <c r="O635" t="s">
        <v>577</v>
      </c>
      <c r="P635" t="s">
        <v>7374</v>
      </c>
      <c r="Q635" t="s">
        <v>35</v>
      </c>
      <c r="R635" t="s">
        <v>1555</v>
      </c>
      <c r="S635" t="s">
        <v>35</v>
      </c>
      <c r="T635" t="str">
        <f t="shared" si="27"/>
        <v xml:space="preserve">‚	Experience in preparing and/or analyzing large datasets, financial statements, public policy, and using data management/spreadsheet software 	Familiarity with health economics, program evaluation, outcomes measurement 	Ability to conduct research, synthesize results, and present findings and recommendations in a succinct manner 	Ability to multi-task, excellent communication skills, desire to solve complex problems.	Excel: Advanced 		PowerPoint: Intermediate.  </v>
      </c>
      <c r="U635">
        <f t="shared" si="28"/>
        <v>0</v>
      </c>
      <c r="V635" s="3">
        <v>0</v>
      </c>
      <c r="W635" s="3">
        <f t="shared" si="29"/>
        <v>0</v>
      </c>
      <c r="X635" s="3">
        <v>0</v>
      </c>
      <c r="Y635" s="3">
        <v>0</v>
      </c>
      <c r="Z635" s="3">
        <v>0</v>
      </c>
      <c r="AA635" s="3">
        <v>0</v>
      </c>
      <c r="AB635" s="3">
        <v>0</v>
      </c>
      <c r="AD635" t="s">
        <v>38</v>
      </c>
      <c r="AE635" s="1">
        <v>42300</v>
      </c>
      <c r="AG635" s="1">
        <v>42300</v>
      </c>
      <c r="AH635" s="1">
        <v>42598</v>
      </c>
    </row>
    <row r="636" spans="1:34" x14ac:dyDescent="0.3">
      <c r="A636">
        <v>219752</v>
      </c>
      <c r="B636" t="s">
        <v>39</v>
      </c>
      <c r="C636" t="s">
        <v>40</v>
      </c>
      <c r="D636">
        <v>2</v>
      </c>
      <c r="E636" t="s">
        <v>1553</v>
      </c>
      <c r="F636" t="s">
        <v>574</v>
      </c>
      <c r="G636">
        <v>40510</v>
      </c>
      <c r="H636">
        <v>2</v>
      </c>
      <c r="I636">
        <v>50623</v>
      </c>
      <c r="J636">
        <v>80988</v>
      </c>
      <c r="K636" t="s">
        <v>30</v>
      </c>
      <c r="L636" t="s">
        <v>78</v>
      </c>
      <c r="M636" t="s">
        <v>1554</v>
      </c>
      <c r="N636" t="s">
        <v>7373</v>
      </c>
      <c r="O636" t="s">
        <v>577</v>
      </c>
      <c r="P636" t="s">
        <v>7374</v>
      </c>
      <c r="Q636" t="s">
        <v>35</v>
      </c>
      <c r="R636" t="s">
        <v>1555</v>
      </c>
      <c r="S636" t="s">
        <v>35</v>
      </c>
      <c r="T636" t="str">
        <f t="shared" si="27"/>
        <v xml:space="preserve">‚	Experience in preparing and/or analyzing large datasets, financial statements, public policy, and using data management/spreadsheet software 	Familiarity with health economics, program evaluation, outcomes measurement 	Ability to conduct research, synthesize results, and present findings and recommendations in a succinct manner 	Ability to multi-task, excellent communication skills, desire to solve complex problems.	Excel: Advanced 		PowerPoint: Intermediate.  </v>
      </c>
      <c r="U636">
        <f t="shared" si="28"/>
        <v>0</v>
      </c>
      <c r="V636" s="3">
        <v>0</v>
      </c>
      <c r="W636" s="3">
        <f t="shared" si="29"/>
        <v>0</v>
      </c>
      <c r="X636" s="3">
        <v>0</v>
      </c>
      <c r="Y636" s="3">
        <v>0</v>
      </c>
      <c r="Z636" s="3">
        <v>0</v>
      </c>
      <c r="AA636" s="3">
        <v>0</v>
      </c>
      <c r="AB636" s="3">
        <v>0</v>
      </c>
      <c r="AD636" t="s">
        <v>38</v>
      </c>
      <c r="AE636" s="1">
        <v>42300</v>
      </c>
      <c r="AG636" s="1">
        <v>42300</v>
      </c>
      <c r="AH636" s="1">
        <v>42598</v>
      </c>
    </row>
    <row r="637" spans="1:34" x14ac:dyDescent="0.3">
      <c r="A637">
        <v>220016</v>
      </c>
      <c r="B637" t="s">
        <v>888</v>
      </c>
      <c r="C637" t="s">
        <v>40</v>
      </c>
      <c r="D637">
        <v>1</v>
      </c>
      <c r="E637" t="s">
        <v>1341</v>
      </c>
      <c r="F637" t="s">
        <v>1342</v>
      </c>
      <c r="G637">
        <v>31675</v>
      </c>
      <c r="H637">
        <v>1</v>
      </c>
      <c r="I637">
        <v>55139</v>
      </c>
      <c r="J637">
        <v>78637</v>
      </c>
      <c r="K637" t="s">
        <v>30</v>
      </c>
      <c r="L637" t="s">
        <v>1343</v>
      </c>
      <c r="M637" t="s">
        <v>1344</v>
      </c>
      <c r="N637" t="s">
        <v>1345</v>
      </c>
      <c r="O637" t="s">
        <v>1346</v>
      </c>
      <c r="P637" t="s">
        <v>7317</v>
      </c>
      <c r="Q637" t="s">
        <v>35</v>
      </c>
      <c r="R637" t="s">
        <v>894</v>
      </c>
      <c r="S637" t="s">
        <v>35</v>
      </c>
      <c r="T637" t="str">
        <f t="shared" si="27"/>
        <v xml:space="preserve">Must have a valid driver‚„s license.  Candidate may be assigned to any of the five boroughs, and may be scheduled to work evenings and weekends.  Ability to speak and read in more than one language.  </v>
      </c>
      <c r="U637">
        <f t="shared" si="28"/>
        <v>0</v>
      </c>
      <c r="V637" s="3">
        <v>0</v>
      </c>
      <c r="W637" s="3">
        <f t="shared" si="29"/>
        <v>0</v>
      </c>
      <c r="X637" s="3">
        <v>0</v>
      </c>
      <c r="Y637" s="3">
        <v>0</v>
      </c>
      <c r="Z637" s="3">
        <v>0</v>
      </c>
      <c r="AA637" s="3">
        <v>0</v>
      </c>
      <c r="AB637" s="3">
        <v>0</v>
      </c>
      <c r="AD637" t="s">
        <v>58</v>
      </c>
      <c r="AE637" s="1">
        <v>42300</v>
      </c>
      <c r="AG637" s="1">
        <v>42300</v>
      </c>
      <c r="AH637" s="1">
        <v>42598</v>
      </c>
    </row>
    <row r="638" spans="1:34" x14ac:dyDescent="0.3">
      <c r="A638">
        <v>222118</v>
      </c>
      <c r="B638" t="s">
        <v>39</v>
      </c>
      <c r="C638" t="s">
        <v>26</v>
      </c>
      <c r="D638">
        <v>1</v>
      </c>
      <c r="E638" t="s">
        <v>318</v>
      </c>
      <c r="F638" t="s">
        <v>129</v>
      </c>
      <c r="G638">
        <v>21513</v>
      </c>
      <c r="H638">
        <v>2</v>
      </c>
      <c r="I638">
        <v>46557</v>
      </c>
      <c r="J638">
        <v>63801</v>
      </c>
      <c r="K638" t="s">
        <v>30</v>
      </c>
      <c r="L638" t="s">
        <v>319</v>
      </c>
      <c r="M638" t="s">
        <v>320</v>
      </c>
      <c r="N638" t="s">
        <v>1551</v>
      </c>
      <c r="O638" t="s">
        <v>7076</v>
      </c>
      <c r="P638" t="s">
        <v>1295</v>
      </c>
      <c r="Q638" t="s">
        <v>1296</v>
      </c>
      <c r="R638" t="s">
        <v>1552</v>
      </c>
      <c r="S638" t="s">
        <v>35</v>
      </c>
      <c r="T638" t="str">
        <f t="shared" si="27"/>
        <v>Applicant must possess or be eligible for a New York State Clinical Laboratory Technologist License as described in Part 58, Article 16 of the New York State Education Law effective September 1, 2006;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v>
      </c>
      <c r="U638">
        <f t="shared" si="28"/>
        <v>0</v>
      </c>
      <c r="V638" s="3">
        <v>0</v>
      </c>
      <c r="W638" s="3">
        <f t="shared" si="29"/>
        <v>0</v>
      </c>
      <c r="X638" s="3">
        <v>0</v>
      </c>
      <c r="Y638" s="3">
        <v>0</v>
      </c>
      <c r="Z638" s="3">
        <v>0</v>
      </c>
      <c r="AA638" s="3">
        <v>0</v>
      </c>
      <c r="AB638" s="3">
        <v>0</v>
      </c>
      <c r="AD638" t="s">
        <v>38</v>
      </c>
      <c r="AE638" s="1">
        <v>42317</v>
      </c>
      <c r="AG638" s="1">
        <v>42341</v>
      </c>
      <c r="AH638" s="1">
        <v>42598</v>
      </c>
    </row>
    <row r="639" spans="1:34" x14ac:dyDescent="0.3">
      <c r="A639">
        <v>222132</v>
      </c>
      <c r="B639" t="s">
        <v>39</v>
      </c>
      <c r="C639" t="s">
        <v>26</v>
      </c>
      <c r="D639">
        <v>1</v>
      </c>
      <c r="E639" t="s">
        <v>1556</v>
      </c>
      <c r="F639" t="s">
        <v>269</v>
      </c>
      <c r="G639">
        <v>10209</v>
      </c>
      <c r="H639">
        <v>1</v>
      </c>
      <c r="I639">
        <v>10</v>
      </c>
      <c r="J639">
        <v>14</v>
      </c>
      <c r="K639" t="s">
        <v>141</v>
      </c>
      <c r="L639" t="s">
        <v>78</v>
      </c>
      <c r="M639" t="s">
        <v>79</v>
      </c>
      <c r="N639" t="s">
        <v>1557</v>
      </c>
      <c r="O639" t="s">
        <v>272</v>
      </c>
      <c r="P639" t="s">
        <v>35</v>
      </c>
      <c r="Q639" t="s">
        <v>35</v>
      </c>
      <c r="R639" t="s">
        <v>1558</v>
      </c>
      <c r="S639" t="s">
        <v>35</v>
      </c>
      <c r="T639" t="str">
        <f t="shared" si="27"/>
        <v xml:space="preserve">   </v>
      </c>
      <c r="U639">
        <f t="shared" si="28"/>
        <v>0</v>
      </c>
      <c r="V639" s="3">
        <v>0</v>
      </c>
      <c r="W639" s="3">
        <f t="shared" si="29"/>
        <v>0</v>
      </c>
      <c r="X639" s="3">
        <v>0</v>
      </c>
      <c r="Y639" s="3">
        <v>0</v>
      </c>
      <c r="Z639" s="3">
        <v>0</v>
      </c>
      <c r="AA639" s="3">
        <v>0</v>
      </c>
      <c r="AB639" s="3">
        <v>0</v>
      </c>
      <c r="AD639" t="s">
        <v>38</v>
      </c>
      <c r="AE639" s="1">
        <v>42317</v>
      </c>
      <c r="AG639" s="1">
        <v>42317</v>
      </c>
      <c r="AH639" s="1">
        <v>42598</v>
      </c>
    </row>
    <row r="640" spans="1:34" x14ac:dyDescent="0.3">
      <c r="A640">
        <v>226381</v>
      </c>
      <c r="B640" t="s">
        <v>59</v>
      </c>
      <c r="C640" t="s">
        <v>26</v>
      </c>
      <c r="D640">
        <v>1</v>
      </c>
      <c r="E640" t="s">
        <v>153</v>
      </c>
      <c r="F640" t="s">
        <v>119</v>
      </c>
      <c r="G640">
        <v>22427</v>
      </c>
      <c r="H640">
        <v>1</v>
      </c>
      <c r="I640">
        <v>61237</v>
      </c>
      <c r="J640">
        <v>88686</v>
      </c>
      <c r="K640" t="s">
        <v>30</v>
      </c>
      <c r="L640" t="s">
        <v>1525</v>
      </c>
      <c r="M640" t="s">
        <v>1526</v>
      </c>
      <c r="N640" t="s">
        <v>7369</v>
      </c>
      <c r="O640" t="s">
        <v>7122</v>
      </c>
      <c r="P640" t="s">
        <v>7370</v>
      </c>
      <c r="Q640" t="s">
        <v>788</v>
      </c>
      <c r="R640" t="s">
        <v>1527</v>
      </c>
      <c r="S640" t="s">
        <v>35</v>
      </c>
      <c r="T640" t="str">
        <f t="shared" si="27"/>
        <v>‚ Environmental, Civil, or Mechanical Engineering Degree  Understanding of water and heavy civil infrastructure design practices and standards  Intern Engineer (EIT)   This position requires operation of a motor vehicle to perform site visits, equipment testing, inspections, and to attend meetings with project stakeholders  Knowledge of Microsoft Office Suite products (Word, Excel, etc.)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640">
        <f t="shared" si="28"/>
        <v>0</v>
      </c>
      <c r="V640" s="3">
        <v>1</v>
      </c>
      <c r="W640" s="3">
        <f t="shared" si="29"/>
        <v>0</v>
      </c>
      <c r="X640" s="3">
        <v>0</v>
      </c>
      <c r="Y640" s="3">
        <v>0</v>
      </c>
      <c r="Z640" s="3">
        <v>0</v>
      </c>
      <c r="AA640" s="3">
        <v>0</v>
      </c>
      <c r="AB640" s="3">
        <v>0</v>
      </c>
      <c r="AD640" t="s">
        <v>58</v>
      </c>
      <c r="AE640" s="1">
        <v>42367</v>
      </c>
      <c r="AG640" s="1">
        <v>42367</v>
      </c>
      <c r="AH640" s="1">
        <v>42598</v>
      </c>
    </row>
    <row r="641" spans="1:34" x14ac:dyDescent="0.3">
      <c r="A641">
        <v>222132</v>
      </c>
      <c r="B641" t="s">
        <v>39</v>
      </c>
      <c r="C641" t="s">
        <v>40</v>
      </c>
      <c r="D641">
        <v>1</v>
      </c>
      <c r="E641" t="s">
        <v>1556</v>
      </c>
      <c r="F641" t="s">
        <v>269</v>
      </c>
      <c r="G641">
        <v>10209</v>
      </c>
      <c r="H641">
        <v>1</v>
      </c>
      <c r="I641">
        <v>10</v>
      </c>
      <c r="J641">
        <v>14</v>
      </c>
      <c r="K641" t="s">
        <v>141</v>
      </c>
      <c r="L641" t="s">
        <v>78</v>
      </c>
      <c r="M641" t="s">
        <v>79</v>
      </c>
      <c r="N641" t="s">
        <v>1557</v>
      </c>
      <c r="O641" t="s">
        <v>272</v>
      </c>
      <c r="P641" t="s">
        <v>35</v>
      </c>
      <c r="Q641" t="s">
        <v>35</v>
      </c>
      <c r="R641" t="s">
        <v>1558</v>
      </c>
      <c r="S641" t="s">
        <v>35</v>
      </c>
      <c r="T641" t="str">
        <f t="shared" si="27"/>
        <v xml:space="preserve">   </v>
      </c>
      <c r="U641">
        <f t="shared" si="28"/>
        <v>0</v>
      </c>
      <c r="V641" s="3">
        <v>0</v>
      </c>
      <c r="W641" s="3">
        <f t="shared" si="29"/>
        <v>0</v>
      </c>
      <c r="X641" s="3">
        <v>0</v>
      </c>
      <c r="Y641" s="3">
        <v>0</v>
      </c>
      <c r="Z641" s="3">
        <v>0</v>
      </c>
      <c r="AA641" s="3">
        <v>0</v>
      </c>
      <c r="AB641" s="3">
        <v>0</v>
      </c>
      <c r="AD641" t="s">
        <v>38</v>
      </c>
      <c r="AE641" s="1">
        <v>42317</v>
      </c>
      <c r="AG641" s="1">
        <v>42317</v>
      </c>
      <c r="AH641" s="1">
        <v>42598</v>
      </c>
    </row>
    <row r="642" spans="1:34" x14ac:dyDescent="0.3">
      <c r="A642">
        <v>222151</v>
      </c>
      <c r="B642" t="s">
        <v>1559</v>
      </c>
      <c r="C642" t="s">
        <v>26</v>
      </c>
      <c r="D642">
        <v>1</v>
      </c>
      <c r="E642" t="s">
        <v>1560</v>
      </c>
      <c r="F642" t="s">
        <v>148</v>
      </c>
      <c r="G642">
        <v>12626</v>
      </c>
      <c r="H642">
        <v>2</v>
      </c>
      <c r="I642">
        <v>55081</v>
      </c>
      <c r="J642">
        <v>70546</v>
      </c>
      <c r="K642" t="s">
        <v>30</v>
      </c>
      <c r="L642" t="s">
        <v>1561</v>
      </c>
      <c r="M642" t="s">
        <v>1562</v>
      </c>
      <c r="N642" t="s">
        <v>7375</v>
      </c>
      <c r="O642" t="s">
        <v>7077</v>
      </c>
      <c r="P642" t="s">
        <v>35</v>
      </c>
      <c r="Q642" t="s">
        <v>1563</v>
      </c>
      <c r="R642" t="s">
        <v>1031</v>
      </c>
      <c r="S642" t="s">
        <v>35</v>
      </c>
      <c r="T642" t="str">
        <f t="shared" si="27"/>
        <v xml:space="preserve">  STAFF MEMBER MUST BE PERMANENT IN THE TITLE OF STAFF ANALYST</v>
      </c>
      <c r="U642">
        <f t="shared" si="28"/>
        <v>0</v>
      </c>
      <c r="V642" s="3">
        <v>0</v>
      </c>
      <c r="W642" s="3">
        <f t="shared" si="29"/>
        <v>0</v>
      </c>
      <c r="X642" s="3">
        <v>0</v>
      </c>
      <c r="Y642" s="3">
        <v>0</v>
      </c>
      <c r="Z642" s="3">
        <v>0</v>
      </c>
      <c r="AA642" s="3">
        <v>0</v>
      </c>
      <c r="AB642" s="3">
        <v>0</v>
      </c>
      <c r="AD642" t="s">
        <v>38</v>
      </c>
      <c r="AE642" s="1">
        <v>42318</v>
      </c>
      <c r="AG642" s="1">
        <v>42339</v>
      </c>
      <c r="AH642" s="1">
        <v>42598</v>
      </c>
    </row>
    <row r="643" spans="1:34" x14ac:dyDescent="0.3">
      <c r="A643">
        <v>226281</v>
      </c>
      <c r="B643" t="s">
        <v>39</v>
      </c>
      <c r="C643" t="s">
        <v>26</v>
      </c>
      <c r="D643">
        <v>3</v>
      </c>
      <c r="E643" t="s">
        <v>1564</v>
      </c>
      <c r="F643" t="s">
        <v>1565</v>
      </c>
      <c r="G643">
        <v>51195</v>
      </c>
      <c r="H643">
        <v>1</v>
      </c>
      <c r="I643">
        <v>19</v>
      </c>
      <c r="J643">
        <v>25</v>
      </c>
      <c r="K643" t="s">
        <v>141</v>
      </c>
      <c r="L643" t="s">
        <v>78</v>
      </c>
      <c r="M643" t="s">
        <v>436</v>
      </c>
      <c r="N643" t="s">
        <v>1566</v>
      </c>
      <c r="O643" t="s">
        <v>7376</v>
      </c>
      <c r="P643" t="s">
        <v>1567</v>
      </c>
      <c r="Q643" t="s">
        <v>35</v>
      </c>
      <c r="R643" t="s">
        <v>1568</v>
      </c>
      <c r="S643" t="s">
        <v>35</v>
      </c>
      <c r="T643" t="str">
        <f t="shared" ref="T643:T706" si="30">P643&amp;" "&amp;Q643</f>
        <v xml:space="preserve">Preferred Skills: Knowledge of DOHMH and DOE personnel policies and procedures. Excellent interpersonal, communication and presentation skills. Qualification: 1)A baccalaureate degree from an accredited college or university, including or supplemented by twelve semester credits in health education or in health, social or biological sciences; or 2)A baccalaureate degree from an accredited college or university, and six months of full-time satisfactory experience in a health promotion or disease.  </v>
      </c>
      <c r="U643">
        <f t="shared" ref="U643:U706" si="31">D643*W643</f>
        <v>0</v>
      </c>
      <c r="V643" s="3">
        <v>0</v>
      </c>
      <c r="W643" s="3">
        <f t="shared" ref="W643:W706" si="32">IF(OR(ISNUMBER(SEARCH("data analytics",$T643)), ISNUMBER(SEARCH("data analysis",$T643)), ISNUMBER(SEARCH("analyze data", $T643)),ISNUMBER(SEARCH("business intelligence", $T643)),ISNUMBER(SEARCH("business analysis",$T643))),1,0)</f>
        <v>0</v>
      </c>
      <c r="X643" s="3">
        <v>0</v>
      </c>
      <c r="Y643" s="3">
        <v>0</v>
      </c>
      <c r="Z643" s="3">
        <v>0</v>
      </c>
      <c r="AA643" s="3">
        <v>0</v>
      </c>
      <c r="AB643" s="3">
        <v>0</v>
      </c>
      <c r="AD643" t="s">
        <v>38</v>
      </c>
      <c r="AE643" s="1">
        <v>42356</v>
      </c>
      <c r="AG643" s="1">
        <v>42356</v>
      </c>
      <c r="AH643" s="1">
        <v>42598</v>
      </c>
    </row>
    <row r="644" spans="1:34" x14ac:dyDescent="0.3">
      <c r="A644">
        <v>226281</v>
      </c>
      <c r="B644" t="s">
        <v>39</v>
      </c>
      <c r="C644" t="s">
        <v>40</v>
      </c>
      <c r="D644">
        <v>3</v>
      </c>
      <c r="E644" t="s">
        <v>1564</v>
      </c>
      <c r="F644" t="s">
        <v>1565</v>
      </c>
      <c r="G644">
        <v>51195</v>
      </c>
      <c r="H644">
        <v>1</v>
      </c>
      <c r="I644">
        <v>19</v>
      </c>
      <c r="J644">
        <v>25</v>
      </c>
      <c r="K644" t="s">
        <v>141</v>
      </c>
      <c r="L644" t="s">
        <v>78</v>
      </c>
      <c r="M644" t="s">
        <v>436</v>
      </c>
      <c r="N644" t="s">
        <v>1566</v>
      </c>
      <c r="O644" t="s">
        <v>7376</v>
      </c>
      <c r="P644" t="s">
        <v>1567</v>
      </c>
      <c r="Q644" t="s">
        <v>35</v>
      </c>
      <c r="R644" t="s">
        <v>1568</v>
      </c>
      <c r="S644" t="s">
        <v>35</v>
      </c>
      <c r="T644" t="str">
        <f t="shared" si="30"/>
        <v xml:space="preserve">Preferred Skills: Knowledge of DOHMH and DOE personnel policies and procedures. Excellent interpersonal, communication and presentation skills. Qualification: 1)A baccalaureate degree from an accredited college or university, including or supplemented by twelve semester credits in health education or in health, social or biological sciences; or 2)A baccalaureate degree from an accredited college or university, and six months of full-time satisfactory experience in a health promotion or disease.  </v>
      </c>
      <c r="U644">
        <f t="shared" si="31"/>
        <v>0</v>
      </c>
      <c r="V644" s="3">
        <v>0</v>
      </c>
      <c r="W644" s="3">
        <f t="shared" si="32"/>
        <v>0</v>
      </c>
      <c r="X644" s="3">
        <v>0</v>
      </c>
      <c r="Y644" s="3">
        <v>0</v>
      </c>
      <c r="Z644" s="3">
        <v>0</v>
      </c>
      <c r="AA644" s="3">
        <v>0</v>
      </c>
      <c r="AB644" s="3">
        <v>0</v>
      </c>
      <c r="AD644" t="s">
        <v>38</v>
      </c>
      <c r="AE644" s="1">
        <v>42356</v>
      </c>
      <c r="AG644" s="1">
        <v>42356</v>
      </c>
      <c r="AH644" s="1">
        <v>42598</v>
      </c>
    </row>
    <row r="645" spans="1:34" x14ac:dyDescent="0.3">
      <c r="A645">
        <v>236588</v>
      </c>
      <c r="B645" t="s">
        <v>873</v>
      </c>
      <c r="C645" t="s">
        <v>40</v>
      </c>
      <c r="D645">
        <v>2</v>
      </c>
      <c r="E645" t="s">
        <v>1569</v>
      </c>
      <c r="F645" t="s">
        <v>1570</v>
      </c>
      <c r="G645">
        <v>13643</v>
      </c>
      <c r="H645">
        <v>4</v>
      </c>
      <c r="I645">
        <v>89383</v>
      </c>
      <c r="J645">
        <v>134914</v>
      </c>
      <c r="K645" t="s">
        <v>30</v>
      </c>
      <c r="L645" t="s">
        <v>875</v>
      </c>
      <c r="M645" t="s">
        <v>876</v>
      </c>
      <c r="N645" t="s">
        <v>7377</v>
      </c>
      <c r="O645" t="s">
        <v>7378</v>
      </c>
      <c r="P645" t="s">
        <v>7379</v>
      </c>
      <c r="Q645" t="s">
        <v>35</v>
      </c>
      <c r="R645" t="s">
        <v>1208</v>
      </c>
      <c r="S645" t="s">
        <v>1571</v>
      </c>
      <c r="T645" t="str">
        <f t="shared" si="30"/>
        <v xml:space="preserve">‚ Proficiency in using relational databases including Oracle databases  Proficiency in using reporting tools like SSRS, Crystal reports etc. Familiarity with HTML5  and Responsive web design Familiarity and experience with mobile application development within Android/ iOS platform and deployment.  </v>
      </c>
      <c r="U645">
        <f t="shared" si="31"/>
        <v>0</v>
      </c>
      <c r="V645" s="3">
        <v>0</v>
      </c>
      <c r="W645" s="3">
        <f t="shared" si="32"/>
        <v>0</v>
      </c>
      <c r="X645" s="3">
        <v>0</v>
      </c>
      <c r="Y645" s="3">
        <v>0</v>
      </c>
      <c r="Z645" s="3">
        <v>0</v>
      </c>
      <c r="AA645" s="3">
        <v>0</v>
      </c>
      <c r="AB645" s="3">
        <v>1</v>
      </c>
      <c r="AD645" t="s">
        <v>58</v>
      </c>
      <c r="AE645" s="1">
        <v>42576</v>
      </c>
      <c r="AG645" s="1">
        <v>42576</v>
      </c>
      <c r="AH645" s="1">
        <v>42598</v>
      </c>
    </row>
    <row r="646" spans="1:34" x14ac:dyDescent="0.3">
      <c r="A646">
        <v>226463</v>
      </c>
      <c r="B646" t="s">
        <v>59</v>
      </c>
      <c r="C646" t="s">
        <v>40</v>
      </c>
      <c r="D646">
        <v>2</v>
      </c>
      <c r="E646" t="s">
        <v>1572</v>
      </c>
      <c r="F646" t="s">
        <v>642</v>
      </c>
      <c r="G646">
        <v>22122</v>
      </c>
      <c r="H646">
        <v>1</v>
      </c>
      <c r="I646">
        <v>49897</v>
      </c>
      <c r="J646">
        <v>72061</v>
      </c>
      <c r="K646" t="s">
        <v>30</v>
      </c>
      <c r="L646" t="s">
        <v>62</v>
      </c>
      <c r="M646" t="s">
        <v>63</v>
      </c>
      <c r="N646" t="s">
        <v>7380</v>
      </c>
      <c r="O646" t="s">
        <v>7159</v>
      </c>
      <c r="P646" t="s">
        <v>7381</v>
      </c>
      <c r="Q646" t="s">
        <v>1052</v>
      </c>
      <c r="R646" t="s">
        <v>703</v>
      </c>
      <c r="S646" t="s">
        <v>67</v>
      </c>
      <c r="T646" t="str">
        <f t="shared" si="30"/>
        <v>Applicants must have strong MS Office skills, including Excel and Powerpoint.  Basic ability to comprehend maps, graphs, and tables is recommended.  Experience with basic ArcGIS knowledge will be welcomed.   Applicants should have a valid driver‚„s license.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646">
        <f t="shared" si="31"/>
        <v>0</v>
      </c>
      <c r="V646" s="3">
        <v>1</v>
      </c>
      <c r="W646" s="3">
        <f t="shared" si="32"/>
        <v>0</v>
      </c>
      <c r="X646" s="3">
        <v>0</v>
      </c>
      <c r="Y646" s="3">
        <v>0</v>
      </c>
      <c r="Z646" s="3">
        <v>0</v>
      </c>
      <c r="AA646" s="3">
        <v>0</v>
      </c>
      <c r="AB646" s="3">
        <v>0</v>
      </c>
      <c r="AD646" t="s">
        <v>38</v>
      </c>
      <c r="AE646" s="1">
        <v>42367</v>
      </c>
      <c r="AG646" s="1">
        <v>42367</v>
      </c>
      <c r="AH646" s="1">
        <v>42598</v>
      </c>
    </row>
    <row r="647" spans="1:34" x14ac:dyDescent="0.3">
      <c r="A647">
        <v>224888</v>
      </c>
      <c r="B647" t="s">
        <v>1158</v>
      </c>
      <c r="C647" t="s">
        <v>26</v>
      </c>
      <c r="D647">
        <v>5</v>
      </c>
      <c r="E647" t="s">
        <v>1573</v>
      </c>
      <c r="F647" t="s">
        <v>1574</v>
      </c>
      <c r="G647">
        <v>22124</v>
      </c>
      <c r="H647">
        <v>3</v>
      </c>
      <c r="I647">
        <v>70477</v>
      </c>
      <c r="J647">
        <v>106833</v>
      </c>
      <c r="K647" t="s">
        <v>30</v>
      </c>
      <c r="L647" t="s">
        <v>1161</v>
      </c>
      <c r="M647" t="s">
        <v>1575</v>
      </c>
      <c r="N647" t="s">
        <v>1576</v>
      </c>
      <c r="O647" t="s">
        <v>1577</v>
      </c>
      <c r="P647" t="s">
        <v>1578</v>
      </c>
      <c r="Q647" t="s">
        <v>35</v>
      </c>
      <c r="R647" t="s">
        <v>1579</v>
      </c>
      <c r="S647" t="s">
        <v>1166</v>
      </c>
      <c r="T647" t="str">
        <f t="shared" si="30"/>
        <v xml:space="preserve">Experience in construction and construction administration functions. The successful candidates will demonstrate that s/he is comfortable having direct interaction with high-level public officials, possess excellent interpersonal skills, and knowledge of business processes in the capital design and construction areas. Excellent verbal and written communication skills are required.  </v>
      </c>
      <c r="U647">
        <f t="shared" si="31"/>
        <v>0</v>
      </c>
      <c r="V647" s="3">
        <v>0</v>
      </c>
      <c r="W647" s="3">
        <f t="shared" si="32"/>
        <v>0</v>
      </c>
      <c r="X647" s="3">
        <v>0</v>
      </c>
      <c r="Y647" s="3">
        <v>0</v>
      </c>
      <c r="Z647" s="3">
        <v>0</v>
      </c>
      <c r="AA647" s="3">
        <v>0</v>
      </c>
      <c r="AB647" s="3">
        <v>0</v>
      </c>
      <c r="AD647" t="s">
        <v>38</v>
      </c>
      <c r="AE647" s="1">
        <v>42396</v>
      </c>
      <c r="AG647" s="1">
        <v>42403</v>
      </c>
      <c r="AH647" s="1">
        <v>42598</v>
      </c>
    </row>
    <row r="648" spans="1:34" x14ac:dyDescent="0.3">
      <c r="A648">
        <v>224888</v>
      </c>
      <c r="B648" t="s">
        <v>1158</v>
      </c>
      <c r="C648" t="s">
        <v>40</v>
      </c>
      <c r="D648">
        <v>5</v>
      </c>
      <c r="E648" t="s">
        <v>1573</v>
      </c>
      <c r="F648" t="s">
        <v>1574</v>
      </c>
      <c r="G648">
        <v>22124</v>
      </c>
      <c r="H648">
        <v>3</v>
      </c>
      <c r="I648">
        <v>70477</v>
      </c>
      <c r="J648">
        <v>106833</v>
      </c>
      <c r="K648" t="s">
        <v>30</v>
      </c>
      <c r="L648" t="s">
        <v>1161</v>
      </c>
      <c r="M648" t="s">
        <v>1575</v>
      </c>
      <c r="N648" t="s">
        <v>1576</v>
      </c>
      <c r="O648" t="s">
        <v>1577</v>
      </c>
      <c r="P648" t="s">
        <v>1578</v>
      </c>
      <c r="Q648" t="s">
        <v>35</v>
      </c>
      <c r="R648" t="s">
        <v>1579</v>
      </c>
      <c r="S648" t="s">
        <v>1166</v>
      </c>
      <c r="T648" t="str">
        <f t="shared" si="30"/>
        <v xml:space="preserve">Experience in construction and construction administration functions. The successful candidates will demonstrate that s/he is comfortable having direct interaction with high-level public officials, possess excellent interpersonal skills, and knowledge of business processes in the capital design and construction areas. Excellent verbal and written communication skills are required.  </v>
      </c>
      <c r="U648">
        <f t="shared" si="31"/>
        <v>0</v>
      </c>
      <c r="V648" s="3">
        <v>0</v>
      </c>
      <c r="W648" s="3">
        <f t="shared" si="32"/>
        <v>0</v>
      </c>
      <c r="X648" s="3">
        <v>0</v>
      </c>
      <c r="Y648" s="3">
        <v>0</v>
      </c>
      <c r="Z648" s="3">
        <v>0</v>
      </c>
      <c r="AA648" s="3">
        <v>0</v>
      </c>
      <c r="AB648" s="3">
        <v>0</v>
      </c>
      <c r="AD648" t="s">
        <v>38</v>
      </c>
      <c r="AE648" s="1">
        <v>42396</v>
      </c>
      <c r="AG648" s="1">
        <v>42403</v>
      </c>
      <c r="AH648" s="1">
        <v>42598</v>
      </c>
    </row>
    <row r="649" spans="1:34" x14ac:dyDescent="0.3">
      <c r="A649">
        <v>224908</v>
      </c>
      <c r="B649" t="s">
        <v>39</v>
      </c>
      <c r="C649" t="s">
        <v>40</v>
      </c>
      <c r="D649">
        <v>1</v>
      </c>
      <c r="E649" t="s">
        <v>1580</v>
      </c>
      <c r="F649" t="s">
        <v>42</v>
      </c>
      <c r="G649">
        <v>21744</v>
      </c>
      <c r="H649">
        <v>2</v>
      </c>
      <c r="I649">
        <v>68239</v>
      </c>
      <c r="J649">
        <v>85644</v>
      </c>
      <c r="K649" t="s">
        <v>30</v>
      </c>
      <c r="L649" t="s">
        <v>78</v>
      </c>
      <c r="M649" t="s">
        <v>1486</v>
      </c>
      <c r="N649" t="s">
        <v>1581</v>
      </c>
      <c r="O649" t="s">
        <v>46</v>
      </c>
      <c r="P649" t="s">
        <v>1582</v>
      </c>
      <c r="Q649" t="s">
        <v>35</v>
      </c>
      <c r="R649" t="s">
        <v>1583</v>
      </c>
      <c r="S649" t="s">
        <v>35</v>
      </c>
      <c r="T649" t="str">
        <f t="shared" si="30"/>
        <v xml:space="preserve">-Demonstrated knowledge of the mental hygiene system in New York City.  -Experience and the ability to conduct evaluation activities including, data entry, data analysis and data reporting.  -Knowledge of training/TA evaluation methods.  -Proficient in Microsoft Word, Excel, and PowerPoint -Ability to design materials, handouts, questionnaires -Diplomatic ability to navigate within Health Departments and Community Based Organizations with different needs. -Strong project management skills; demonstrated ability to develop and manage multiple projects at once, strategize timelines, and meet deadlines -Excellent oral communication and presentation skills -Ability to summarize and synthesize information from diverse sources, including the scientific literature -Ability to collaborate with and convene stakeholders at various levels of city, state and federal government, as well as across the Agency -Ability to design and execute a project, synthesize results, and present observations and report recommendations succinctly is preferred  </v>
      </c>
      <c r="U649">
        <f t="shared" si="31"/>
        <v>1</v>
      </c>
      <c r="V649" s="3">
        <v>1</v>
      </c>
      <c r="W649" s="3">
        <f t="shared" si="32"/>
        <v>1</v>
      </c>
      <c r="X649" s="3">
        <v>0</v>
      </c>
      <c r="Y649" s="3">
        <v>0</v>
      </c>
      <c r="Z649" s="3">
        <v>0</v>
      </c>
      <c r="AA649" s="3">
        <v>0</v>
      </c>
      <c r="AB649" s="3">
        <v>0</v>
      </c>
      <c r="AD649" t="s">
        <v>38</v>
      </c>
      <c r="AE649" s="1">
        <v>42342</v>
      </c>
      <c r="AG649" s="1">
        <v>42458</v>
      </c>
      <c r="AH649" s="1">
        <v>42598</v>
      </c>
    </row>
    <row r="650" spans="1:34" x14ac:dyDescent="0.3">
      <c r="A650">
        <v>226646</v>
      </c>
      <c r="B650" t="s">
        <v>244</v>
      </c>
      <c r="C650" t="s">
        <v>26</v>
      </c>
      <c r="D650">
        <v>1</v>
      </c>
      <c r="E650" t="s">
        <v>1584</v>
      </c>
      <c r="F650" t="s">
        <v>574</v>
      </c>
      <c r="G650">
        <v>40510</v>
      </c>
      <c r="H650">
        <v>1</v>
      </c>
      <c r="I650">
        <v>45385</v>
      </c>
      <c r="J650">
        <v>61669</v>
      </c>
      <c r="K650" t="s">
        <v>30</v>
      </c>
      <c r="L650" t="s">
        <v>521</v>
      </c>
      <c r="M650" t="s">
        <v>741</v>
      </c>
      <c r="N650" t="s">
        <v>7382</v>
      </c>
      <c r="O650" t="s">
        <v>577</v>
      </c>
      <c r="P650" t="s">
        <v>35</v>
      </c>
      <c r="Q650" t="s">
        <v>35</v>
      </c>
      <c r="R650" t="s">
        <v>7383</v>
      </c>
      <c r="S650" t="s">
        <v>1585</v>
      </c>
      <c r="T650" t="str">
        <f t="shared" si="30"/>
        <v xml:space="preserve">   </v>
      </c>
      <c r="U650">
        <f t="shared" si="31"/>
        <v>0</v>
      </c>
      <c r="V650" s="3">
        <v>0</v>
      </c>
      <c r="W650" s="3">
        <f t="shared" si="32"/>
        <v>0</v>
      </c>
      <c r="X650" s="3">
        <v>0</v>
      </c>
      <c r="Y650" s="3">
        <v>0</v>
      </c>
      <c r="Z650" s="3">
        <v>0</v>
      </c>
      <c r="AA650" s="3">
        <v>0</v>
      </c>
      <c r="AB650" s="3">
        <v>0</v>
      </c>
      <c r="AD650" t="s">
        <v>38</v>
      </c>
      <c r="AE650" s="1">
        <v>42368</v>
      </c>
      <c r="AG650" s="1">
        <v>42493</v>
      </c>
      <c r="AH650" s="1">
        <v>42598</v>
      </c>
    </row>
    <row r="651" spans="1:34" x14ac:dyDescent="0.3">
      <c r="A651">
        <v>224908</v>
      </c>
      <c r="B651" t="s">
        <v>39</v>
      </c>
      <c r="C651" t="s">
        <v>26</v>
      </c>
      <c r="D651">
        <v>1</v>
      </c>
      <c r="E651" t="s">
        <v>1580</v>
      </c>
      <c r="F651" t="s">
        <v>42</v>
      </c>
      <c r="G651">
        <v>21744</v>
      </c>
      <c r="H651">
        <v>2</v>
      </c>
      <c r="I651">
        <v>68239</v>
      </c>
      <c r="J651">
        <v>85644</v>
      </c>
      <c r="K651" t="s">
        <v>30</v>
      </c>
      <c r="L651" t="s">
        <v>78</v>
      </c>
      <c r="M651" t="s">
        <v>1486</v>
      </c>
      <c r="N651" t="s">
        <v>1581</v>
      </c>
      <c r="O651" t="s">
        <v>46</v>
      </c>
      <c r="P651" t="s">
        <v>1582</v>
      </c>
      <c r="Q651" t="s">
        <v>35</v>
      </c>
      <c r="R651" t="s">
        <v>1583</v>
      </c>
      <c r="S651" t="s">
        <v>35</v>
      </c>
      <c r="T651" t="str">
        <f t="shared" si="30"/>
        <v xml:space="preserve">-Demonstrated knowledge of the mental hygiene system in New York City.  -Experience and the ability to conduct evaluation activities including, data entry, data analysis and data reporting.  -Knowledge of training/TA evaluation methods.  -Proficient in Microsoft Word, Excel, and PowerPoint -Ability to design materials, handouts, questionnaires -Diplomatic ability to navigate within Health Departments and Community Based Organizations with different needs. -Strong project management skills; demonstrated ability to develop and manage multiple projects at once, strategize timelines, and meet deadlines -Excellent oral communication and presentation skills -Ability to summarize and synthesize information from diverse sources, including the scientific literature -Ability to collaborate with and convene stakeholders at various levels of city, state and federal government, as well as across the Agency -Ability to design and execute a project, synthesize results, and present observations and report recommendations succinctly is preferred  </v>
      </c>
      <c r="U651">
        <f t="shared" si="31"/>
        <v>1</v>
      </c>
      <c r="V651" s="3">
        <v>1</v>
      </c>
      <c r="W651" s="3">
        <f t="shared" si="32"/>
        <v>1</v>
      </c>
      <c r="X651" s="3">
        <v>0</v>
      </c>
      <c r="Y651" s="3">
        <v>0</v>
      </c>
      <c r="Z651" s="3">
        <v>0</v>
      </c>
      <c r="AA651" s="3">
        <v>0</v>
      </c>
      <c r="AB651" s="3">
        <v>0</v>
      </c>
      <c r="AD651" t="s">
        <v>38</v>
      </c>
      <c r="AE651" s="1">
        <v>42342</v>
      </c>
      <c r="AG651" s="1">
        <v>42458</v>
      </c>
      <c r="AH651" s="1">
        <v>42598</v>
      </c>
    </row>
    <row r="652" spans="1:34" x14ac:dyDescent="0.3">
      <c r="A652">
        <v>226463</v>
      </c>
      <c r="B652" t="s">
        <v>59</v>
      </c>
      <c r="C652" t="s">
        <v>26</v>
      </c>
      <c r="D652">
        <v>2</v>
      </c>
      <c r="E652" t="s">
        <v>1572</v>
      </c>
      <c r="F652" t="s">
        <v>642</v>
      </c>
      <c r="G652">
        <v>22122</v>
      </c>
      <c r="H652">
        <v>1</v>
      </c>
      <c r="I652">
        <v>49897</v>
      </c>
      <c r="J652">
        <v>72061</v>
      </c>
      <c r="K652" t="s">
        <v>30</v>
      </c>
      <c r="L652" t="s">
        <v>62</v>
      </c>
      <c r="M652" t="s">
        <v>63</v>
      </c>
      <c r="N652" t="s">
        <v>7380</v>
      </c>
      <c r="O652" t="s">
        <v>7159</v>
      </c>
      <c r="P652" t="s">
        <v>7381</v>
      </c>
      <c r="Q652" t="s">
        <v>1052</v>
      </c>
      <c r="R652" t="s">
        <v>703</v>
      </c>
      <c r="S652" t="s">
        <v>67</v>
      </c>
      <c r="T652" t="str">
        <f t="shared" si="30"/>
        <v>Applicants must have strong MS Office skills, including Excel and Powerpoint.  Basic ability to comprehend maps, graphs, and tables is recommended.  Experience with basic ArcGIS knowledge will be welcomed.   Applicants should have a valid driver‚„s license.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652">
        <f t="shared" si="31"/>
        <v>0</v>
      </c>
      <c r="V652" s="3">
        <v>1</v>
      </c>
      <c r="W652" s="3">
        <f t="shared" si="32"/>
        <v>0</v>
      </c>
      <c r="X652" s="3">
        <v>0</v>
      </c>
      <c r="Y652" s="3">
        <v>0</v>
      </c>
      <c r="Z652" s="3">
        <v>0</v>
      </c>
      <c r="AA652" s="3">
        <v>0</v>
      </c>
      <c r="AB652" s="3">
        <v>0</v>
      </c>
      <c r="AD652" t="s">
        <v>38</v>
      </c>
      <c r="AE652" s="1">
        <v>42367</v>
      </c>
      <c r="AG652" s="1">
        <v>42367</v>
      </c>
      <c r="AH652" s="1">
        <v>42598</v>
      </c>
    </row>
    <row r="653" spans="1:34" x14ac:dyDescent="0.3">
      <c r="A653">
        <v>226509</v>
      </c>
      <c r="B653" t="s">
        <v>244</v>
      </c>
      <c r="C653" t="s">
        <v>26</v>
      </c>
      <c r="D653">
        <v>1</v>
      </c>
      <c r="E653" t="s">
        <v>1586</v>
      </c>
      <c r="F653" t="s">
        <v>472</v>
      </c>
      <c r="G653">
        <v>13611</v>
      </c>
      <c r="H653">
        <v>2</v>
      </c>
      <c r="I653">
        <v>54310</v>
      </c>
      <c r="J653">
        <v>79787</v>
      </c>
      <c r="K653" t="s">
        <v>30</v>
      </c>
      <c r="L653" t="s">
        <v>521</v>
      </c>
      <c r="M653" t="s">
        <v>522</v>
      </c>
      <c r="N653" t="s">
        <v>7384</v>
      </c>
      <c r="O653" t="s">
        <v>473</v>
      </c>
      <c r="P653" t="s">
        <v>7385</v>
      </c>
      <c r="Q653" t="s">
        <v>35</v>
      </c>
      <c r="R653" t="s">
        <v>1587</v>
      </c>
      <c r="S653" t="s">
        <v>35</v>
      </c>
      <c r="T653" t="str">
        <f t="shared" si="30"/>
        <v xml:space="preserve">‚Microsoft Windows Server 2008 R2 or newer administration experience.Microsoft Active Directory 2008  R2or newer administration experience.Microsoft Exchange 2010 or newer administration experience.Microsoft SCCM 2007R2/SCOM 2007R2 or newer administration experience.Extensive knowledge of Windows Server operating systems and Active Directory.Experience with Cisco UCS and HP C 7000 enclosures.Experience with VMware vSphere 5.0 or later.Linux System administration experience is a plus.The ability to work independently and with other teams.Effective oral and written communication skills.Ability to identify, troubleshoot and resolve problems in a timely manner.Create innovative solutions and administer projects.  </v>
      </c>
      <c r="U653">
        <f t="shared" si="31"/>
        <v>0</v>
      </c>
      <c r="V653" s="3">
        <v>0</v>
      </c>
      <c r="W653" s="3">
        <f t="shared" si="32"/>
        <v>0</v>
      </c>
      <c r="X653" s="3">
        <v>0</v>
      </c>
      <c r="Y653" s="3">
        <v>0</v>
      </c>
      <c r="Z653" s="3">
        <v>0</v>
      </c>
      <c r="AA653" s="3">
        <v>0</v>
      </c>
      <c r="AB653" s="3">
        <v>0</v>
      </c>
      <c r="AD653" t="s">
        <v>38</v>
      </c>
      <c r="AE653" s="1">
        <v>42368</v>
      </c>
      <c r="AG653" s="1">
        <v>42564</v>
      </c>
      <c r="AH653" s="1">
        <v>42598</v>
      </c>
    </row>
    <row r="654" spans="1:34" x14ac:dyDescent="0.3">
      <c r="A654">
        <v>226509</v>
      </c>
      <c r="B654" t="s">
        <v>244</v>
      </c>
      <c r="C654" t="s">
        <v>40</v>
      </c>
      <c r="D654">
        <v>1</v>
      </c>
      <c r="E654" t="s">
        <v>1586</v>
      </c>
      <c r="F654" t="s">
        <v>472</v>
      </c>
      <c r="G654">
        <v>13611</v>
      </c>
      <c r="H654">
        <v>2</v>
      </c>
      <c r="I654">
        <v>54310</v>
      </c>
      <c r="J654">
        <v>79787</v>
      </c>
      <c r="K654" t="s">
        <v>30</v>
      </c>
      <c r="L654" t="s">
        <v>521</v>
      </c>
      <c r="M654" t="s">
        <v>522</v>
      </c>
      <c r="N654" t="s">
        <v>7384</v>
      </c>
      <c r="O654" t="s">
        <v>473</v>
      </c>
      <c r="P654" t="s">
        <v>7385</v>
      </c>
      <c r="Q654" t="s">
        <v>35</v>
      </c>
      <c r="R654" t="s">
        <v>1587</v>
      </c>
      <c r="S654" t="s">
        <v>35</v>
      </c>
      <c r="T654" t="str">
        <f t="shared" si="30"/>
        <v xml:space="preserve">‚Microsoft Windows Server 2008 R2 or newer administration experience.Microsoft Active Directory 2008  R2or newer administration experience.Microsoft Exchange 2010 or newer administration experience.Microsoft SCCM 2007R2/SCOM 2007R2 or newer administration experience.Extensive knowledge of Windows Server operating systems and Active Directory.Experience with Cisco UCS and HP C 7000 enclosures.Experience with VMware vSphere 5.0 or later.Linux System administration experience is a plus.The ability to work independently and with other teams.Effective oral and written communication skills.Ability to identify, troubleshoot and resolve problems in a timely manner.Create innovative solutions and administer projects.  </v>
      </c>
      <c r="U654">
        <f t="shared" si="31"/>
        <v>0</v>
      </c>
      <c r="V654" s="3">
        <v>0</v>
      </c>
      <c r="W654" s="3">
        <f t="shared" si="32"/>
        <v>0</v>
      </c>
      <c r="X654" s="3">
        <v>0</v>
      </c>
      <c r="Y654" s="3">
        <v>0</v>
      </c>
      <c r="Z654" s="3">
        <v>0</v>
      </c>
      <c r="AA654" s="3">
        <v>0</v>
      </c>
      <c r="AB654" s="3">
        <v>0</v>
      </c>
      <c r="AD654" t="s">
        <v>38</v>
      </c>
      <c r="AE654" s="1">
        <v>42368</v>
      </c>
      <c r="AG654" s="1">
        <v>42564</v>
      </c>
      <c r="AH654" s="1">
        <v>42598</v>
      </c>
    </row>
    <row r="655" spans="1:34" x14ac:dyDescent="0.3">
      <c r="A655">
        <v>226558</v>
      </c>
      <c r="B655" t="s">
        <v>39</v>
      </c>
      <c r="C655" t="s">
        <v>26</v>
      </c>
      <c r="D655">
        <v>2</v>
      </c>
      <c r="E655" t="s">
        <v>1588</v>
      </c>
      <c r="F655" t="s">
        <v>1589</v>
      </c>
      <c r="G655">
        <v>53039</v>
      </c>
      <c r="H655">
        <v>4</v>
      </c>
      <c r="I655">
        <v>153131</v>
      </c>
      <c r="J655">
        <v>185000</v>
      </c>
      <c r="K655" t="s">
        <v>30</v>
      </c>
      <c r="L655" t="s">
        <v>78</v>
      </c>
      <c r="M655" t="s">
        <v>1175</v>
      </c>
      <c r="N655" t="s">
        <v>7386</v>
      </c>
      <c r="O655" t="s">
        <v>1590</v>
      </c>
      <c r="P655" t="s">
        <v>7387</v>
      </c>
      <c r="Q655" t="s">
        <v>35</v>
      </c>
      <c r="R655" t="s">
        <v>1591</v>
      </c>
      <c r="S655" t="s">
        <v>35</v>
      </c>
      <c r="T655" t="str">
        <f t="shared" si="30"/>
        <v xml:space="preserve">‚ The ideal candidate will possess extensive knowledge of mental health treatment services, the service delivery system and mental health best practices as well as excellent oral and written communication skills. The candidate will demonstrate an ability to work collegially and collaboratively with other physicians and non-physician staff, and conduct careful and thoughtful focused psychiatric examinations. All candidates must be able to testify clearly and succinctly in a courtroom environment.  Knowledge of Kendra‚„s Law and experience testifying in court are preferred but not required.  Experience Required:      Completion of a training program leading to board eligibility in Psychiatry approved by the American Board of Psychiatry and Neurology for entrance into their certifying examination.  Completion of a fellowship leading to board eligibility in Forensic Psychiatry approved by the American Board of Psychiatry and Neurology for entrance into their certifying examination. (preferred but not required).   *ALL CANDIDATES MUST POSSESS A VALID NEW YORK STATE LICENSE TO PRACTICE MEDICINE AND THIS LICENCE MUST BE MAINTAINED FOR THE DURATION OF EMPLOYMENT.*  </v>
      </c>
      <c r="U655">
        <f t="shared" si="31"/>
        <v>0</v>
      </c>
      <c r="V655" s="3">
        <v>0</v>
      </c>
      <c r="W655" s="3">
        <f t="shared" si="32"/>
        <v>0</v>
      </c>
      <c r="X655" s="3">
        <v>0</v>
      </c>
      <c r="Y655" s="3">
        <v>0</v>
      </c>
      <c r="Z655" s="3">
        <v>0</v>
      </c>
      <c r="AA655" s="3">
        <v>0</v>
      </c>
      <c r="AB655" s="3">
        <v>0</v>
      </c>
      <c r="AD655" t="s">
        <v>38</v>
      </c>
      <c r="AE655" s="1">
        <v>42361</v>
      </c>
      <c r="AG655" s="1">
        <v>42361</v>
      </c>
      <c r="AH655" s="1">
        <v>42598</v>
      </c>
    </row>
    <row r="656" spans="1:34" x14ac:dyDescent="0.3">
      <c r="A656">
        <v>225060</v>
      </c>
      <c r="B656" t="s">
        <v>1592</v>
      </c>
      <c r="C656" t="s">
        <v>40</v>
      </c>
      <c r="D656">
        <v>1</v>
      </c>
      <c r="E656" t="s">
        <v>1593</v>
      </c>
      <c r="F656" t="s">
        <v>1594</v>
      </c>
      <c r="G656">
        <v>10173</v>
      </c>
      <c r="H656" t="s">
        <v>52</v>
      </c>
      <c r="I656">
        <v>53051</v>
      </c>
      <c r="J656">
        <v>145991</v>
      </c>
      <c r="K656" t="s">
        <v>30</v>
      </c>
      <c r="L656" t="s">
        <v>430</v>
      </c>
      <c r="M656" t="s">
        <v>1595</v>
      </c>
      <c r="N656" t="s">
        <v>7388</v>
      </c>
      <c r="O656" t="s">
        <v>7389</v>
      </c>
      <c r="P656" t="s">
        <v>7390</v>
      </c>
      <c r="Q656" t="s">
        <v>35</v>
      </c>
      <c r="R656" t="s">
        <v>1596</v>
      </c>
      <c r="S656" t="s">
        <v>35</v>
      </c>
      <c r="T656" t="str">
        <f t="shared" si="30"/>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Familiarity with the NYCHRL.  Litigation experience a plus.   Management experience a plus.  </v>
      </c>
      <c r="U656">
        <f t="shared" si="31"/>
        <v>0</v>
      </c>
      <c r="V656" s="3">
        <v>0</v>
      </c>
      <c r="W656" s="3">
        <f t="shared" si="32"/>
        <v>0</v>
      </c>
      <c r="X656" s="3">
        <v>0</v>
      </c>
      <c r="Y656" s="3">
        <v>0</v>
      </c>
      <c r="Z656" s="3">
        <v>0</v>
      </c>
      <c r="AA656" s="3">
        <v>0</v>
      </c>
      <c r="AB656" s="3">
        <v>0</v>
      </c>
      <c r="AD656" t="s">
        <v>38</v>
      </c>
      <c r="AE656" s="1">
        <v>42345</v>
      </c>
      <c r="AF656" s="1">
        <v>42610</v>
      </c>
      <c r="AG656" s="1">
        <v>42473</v>
      </c>
      <c r="AH656" s="1">
        <v>42598</v>
      </c>
    </row>
    <row r="657" spans="1:34" x14ac:dyDescent="0.3">
      <c r="A657">
        <v>225060</v>
      </c>
      <c r="B657" t="s">
        <v>1592</v>
      </c>
      <c r="C657" t="s">
        <v>26</v>
      </c>
      <c r="D657">
        <v>1</v>
      </c>
      <c r="E657" t="s">
        <v>1593</v>
      </c>
      <c r="F657" t="s">
        <v>1594</v>
      </c>
      <c r="G657">
        <v>10173</v>
      </c>
      <c r="H657" t="s">
        <v>52</v>
      </c>
      <c r="I657">
        <v>53051</v>
      </c>
      <c r="J657">
        <v>145991</v>
      </c>
      <c r="K657" t="s">
        <v>30</v>
      </c>
      <c r="L657" t="s">
        <v>430</v>
      </c>
      <c r="M657" t="s">
        <v>1595</v>
      </c>
      <c r="N657" t="s">
        <v>7388</v>
      </c>
      <c r="O657" t="s">
        <v>7389</v>
      </c>
      <c r="P657" t="s">
        <v>7390</v>
      </c>
      <c r="Q657" t="s">
        <v>35</v>
      </c>
      <c r="R657" t="s">
        <v>1596</v>
      </c>
      <c r="S657" t="s">
        <v>35</v>
      </c>
      <c r="T657" t="str">
        <f t="shared" si="30"/>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Familiarity with the NYCHRL.  Litigation experience a plus.   Management experience a plus.  </v>
      </c>
      <c r="U657">
        <f t="shared" si="31"/>
        <v>0</v>
      </c>
      <c r="V657" s="3">
        <v>0</v>
      </c>
      <c r="W657" s="3">
        <f t="shared" si="32"/>
        <v>0</v>
      </c>
      <c r="X657" s="3">
        <v>0</v>
      </c>
      <c r="Y657" s="3">
        <v>0</v>
      </c>
      <c r="Z657" s="3">
        <v>0</v>
      </c>
      <c r="AA657" s="3">
        <v>0</v>
      </c>
      <c r="AB657" s="3">
        <v>0</v>
      </c>
      <c r="AD657" t="s">
        <v>38</v>
      </c>
      <c r="AE657" s="1">
        <v>42345</v>
      </c>
      <c r="AF657" s="1">
        <v>42610</v>
      </c>
      <c r="AG657" s="1">
        <v>42473</v>
      </c>
      <c r="AH657" s="1">
        <v>42598</v>
      </c>
    </row>
    <row r="658" spans="1:34" x14ac:dyDescent="0.3">
      <c r="A658">
        <v>225117</v>
      </c>
      <c r="B658" t="s">
        <v>39</v>
      </c>
      <c r="C658" t="s">
        <v>26</v>
      </c>
      <c r="D658">
        <v>1</v>
      </c>
      <c r="E658" t="s">
        <v>1597</v>
      </c>
      <c r="F658" t="s">
        <v>42</v>
      </c>
      <c r="G658">
        <v>21744</v>
      </c>
      <c r="H658">
        <v>1</v>
      </c>
      <c r="I658">
        <v>57969</v>
      </c>
      <c r="J658">
        <v>70142</v>
      </c>
      <c r="K658" t="s">
        <v>30</v>
      </c>
      <c r="L658" t="s">
        <v>78</v>
      </c>
      <c r="M658" t="s">
        <v>1598</v>
      </c>
      <c r="N658" t="s">
        <v>7391</v>
      </c>
      <c r="O658" t="s">
        <v>46</v>
      </c>
      <c r="P658" t="s">
        <v>7392</v>
      </c>
      <c r="Q658" t="s">
        <v>35</v>
      </c>
      <c r="R658" t="s">
        <v>1599</v>
      </c>
      <c r="S658" t="s">
        <v>35</v>
      </c>
      <c r="T658" t="str">
        <f t="shared" si="30"/>
        <v xml:space="preserve">‚	Excellent written and oral communication skills.	Ability to work collaboratively in a cross-disciplinary team environment.	Demonstrated organizational skills and detail orientation.	Analytic and statistical skills with experience in manipulating and analyzing data using statistical software; SAS preferred.	Knowledge of epidemiological data analysis, research, and program evaluation methodologies.	Familiarity with geographical information software such as ArcMap preferred.	Experience with scientific writing preferred.	Competency in Microsoft Office (Word, Excel, and PowerPoint).	Willingness to adapt to new data structures and tackle novel problems creatively.	Working knowledge of or interest in a range of public health topics.  </v>
      </c>
      <c r="U658">
        <f t="shared" si="31"/>
        <v>1</v>
      </c>
      <c r="V658" s="3">
        <v>1</v>
      </c>
      <c r="W658" s="3">
        <f t="shared" si="32"/>
        <v>1</v>
      </c>
      <c r="X658" s="3">
        <v>0</v>
      </c>
      <c r="Y658" s="3">
        <v>0</v>
      </c>
      <c r="Z658" s="3">
        <v>0</v>
      </c>
      <c r="AA658" s="3">
        <v>0</v>
      </c>
      <c r="AB658" s="3">
        <v>0</v>
      </c>
      <c r="AD658" t="s">
        <v>38</v>
      </c>
      <c r="AE658" s="1">
        <v>42347</v>
      </c>
      <c r="AG658" s="1">
        <v>42347</v>
      </c>
      <c r="AH658" s="1">
        <v>42598</v>
      </c>
    </row>
    <row r="659" spans="1:34" x14ac:dyDescent="0.3">
      <c r="A659">
        <v>226646</v>
      </c>
      <c r="B659" t="s">
        <v>244</v>
      </c>
      <c r="C659" t="s">
        <v>40</v>
      </c>
      <c r="D659">
        <v>1</v>
      </c>
      <c r="E659" t="s">
        <v>1584</v>
      </c>
      <c r="F659" t="s">
        <v>574</v>
      </c>
      <c r="G659">
        <v>40510</v>
      </c>
      <c r="H659">
        <v>1</v>
      </c>
      <c r="I659">
        <v>45385</v>
      </c>
      <c r="J659">
        <v>61669</v>
      </c>
      <c r="K659" t="s">
        <v>30</v>
      </c>
      <c r="L659" t="s">
        <v>521</v>
      </c>
      <c r="M659" t="s">
        <v>741</v>
      </c>
      <c r="N659" t="s">
        <v>7382</v>
      </c>
      <c r="O659" t="s">
        <v>577</v>
      </c>
      <c r="P659" t="s">
        <v>35</v>
      </c>
      <c r="Q659" t="s">
        <v>35</v>
      </c>
      <c r="R659" t="s">
        <v>7383</v>
      </c>
      <c r="S659" t="s">
        <v>1585</v>
      </c>
      <c r="T659" t="str">
        <f t="shared" si="30"/>
        <v xml:space="preserve">   </v>
      </c>
      <c r="U659">
        <f t="shared" si="31"/>
        <v>0</v>
      </c>
      <c r="V659" s="3">
        <v>0</v>
      </c>
      <c r="W659" s="3">
        <f t="shared" si="32"/>
        <v>0</v>
      </c>
      <c r="X659" s="3">
        <v>0</v>
      </c>
      <c r="Y659" s="3">
        <v>0</v>
      </c>
      <c r="Z659" s="3">
        <v>0</v>
      </c>
      <c r="AA659" s="3">
        <v>0</v>
      </c>
      <c r="AB659" s="3">
        <v>0</v>
      </c>
      <c r="AD659" t="s">
        <v>38</v>
      </c>
      <c r="AE659" s="1">
        <v>42368</v>
      </c>
      <c r="AG659" s="1">
        <v>42493</v>
      </c>
      <c r="AH659" s="1">
        <v>42598</v>
      </c>
    </row>
    <row r="660" spans="1:34" x14ac:dyDescent="0.3">
      <c r="A660">
        <v>225117</v>
      </c>
      <c r="B660" t="s">
        <v>39</v>
      </c>
      <c r="C660" t="s">
        <v>40</v>
      </c>
      <c r="D660">
        <v>1</v>
      </c>
      <c r="E660" t="s">
        <v>1597</v>
      </c>
      <c r="F660" t="s">
        <v>42</v>
      </c>
      <c r="G660">
        <v>21744</v>
      </c>
      <c r="H660">
        <v>1</v>
      </c>
      <c r="I660">
        <v>57969</v>
      </c>
      <c r="J660">
        <v>70142</v>
      </c>
      <c r="K660" t="s">
        <v>30</v>
      </c>
      <c r="L660" t="s">
        <v>78</v>
      </c>
      <c r="M660" t="s">
        <v>1598</v>
      </c>
      <c r="N660" t="s">
        <v>7391</v>
      </c>
      <c r="O660" t="s">
        <v>46</v>
      </c>
      <c r="P660" t="s">
        <v>7392</v>
      </c>
      <c r="Q660" t="s">
        <v>35</v>
      </c>
      <c r="R660" t="s">
        <v>1599</v>
      </c>
      <c r="S660" t="s">
        <v>35</v>
      </c>
      <c r="T660" t="str">
        <f t="shared" si="30"/>
        <v xml:space="preserve">‚	Excellent written and oral communication skills.	Ability to work collaboratively in a cross-disciplinary team environment.	Demonstrated organizational skills and detail orientation.	Analytic and statistical skills with experience in manipulating and analyzing data using statistical software; SAS preferred.	Knowledge of epidemiological data analysis, research, and program evaluation methodologies.	Familiarity with geographical information software such as ArcMap preferred.	Experience with scientific writing preferred.	Competency in Microsoft Office (Word, Excel, and PowerPoint).	Willingness to adapt to new data structures and tackle novel problems creatively.	Working knowledge of or interest in a range of public health topics.  </v>
      </c>
      <c r="U660">
        <f t="shared" si="31"/>
        <v>1</v>
      </c>
      <c r="V660" s="3">
        <v>1</v>
      </c>
      <c r="W660" s="3">
        <f t="shared" si="32"/>
        <v>1</v>
      </c>
      <c r="X660" s="3">
        <v>0</v>
      </c>
      <c r="Y660" s="3">
        <v>0</v>
      </c>
      <c r="Z660" s="3">
        <v>0</v>
      </c>
      <c r="AA660" s="3">
        <v>0</v>
      </c>
      <c r="AB660" s="3">
        <v>0</v>
      </c>
      <c r="AD660" t="s">
        <v>38</v>
      </c>
      <c r="AE660" s="1">
        <v>42347</v>
      </c>
      <c r="AG660" s="1">
        <v>42347</v>
      </c>
      <c r="AH660" s="1">
        <v>42598</v>
      </c>
    </row>
    <row r="661" spans="1:34" x14ac:dyDescent="0.3">
      <c r="A661">
        <v>226558</v>
      </c>
      <c r="B661" t="s">
        <v>39</v>
      </c>
      <c r="C661" t="s">
        <v>40</v>
      </c>
      <c r="D661">
        <v>2</v>
      </c>
      <c r="E661" t="s">
        <v>1588</v>
      </c>
      <c r="F661" t="s">
        <v>1589</v>
      </c>
      <c r="G661">
        <v>53039</v>
      </c>
      <c r="H661">
        <v>4</v>
      </c>
      <c r="I661">
        <v>153131</v>
      </c>
      <c r="J661">
        <v>185000</v>
      </c>
      <c r="K661" t="s">
        <v>30</v>
      </c>
      <c r="L661" t="s">
        <v>78</v>
      </c>
      <c r="M661" t="s">
        <v>1175</v>
      </c>
      <c r="N661" t="s">
        <v>7386</v>
      </c>
      <c r="O661" t="s">
        <v>1590</v>
      </c>
      <c r="P661" t="s">
        <v>7387</v>
      </c>
      <c r="Q661" t="s">
        <v>35</v>
      </c>
      <c r="R661" t="s">
        <v>1591</v>
      </c>
      <c r="S661" t="s">
        <v>35</v>
      </c>
      <c r="T661" t="str">
        <f t="shared" si="30"/>
        <v xml:space="preserve">‚ The ideal candidate will possess extensive knowledge of mental health treatment services, the service delivery system and mental health best practices as well as excellent oral and written communication skills. The candidate will demonstrate an ability to work collegially and collaboratively with other physicians and non-physician staff, and conduct careful and thoughtful focused psychiatric examinations. All candidates must be able to testify clearly and succinctly in a courtroom environment.  Knowledge of Kendra‚„s Law and experience testifying in court are preferred but not required.  Experience Required:      Completion of a training program leading to board eligibility in Psychiatry approved by the American Board of Psychiatry and Neurology for entrance into their certifying examination.  Completion of a fellowship leading to board eligibility in Forensic Psychiatry approved by the American Board of Psychiatry and Neurology for entrance into their certifying examination. (preferred but not required).   *ALL CANDIDATES MUST POSSESS A VALID NEW YORK STATE LICENSE TO PRACTICE MEDICINE AND THIS LICENCE MUST BE MAINTAINED FOR THE DURATION OF EMPLOYMENT.*  </v>
      </c>
      <c r="U661">
        <f t="shared" si="31"/>
        <v>0</v>
      </c>
      <c r="V661" s="3">
        <v>0</v>
      </c>
      <c r="W661" s="3">
        <f t="shared" si="32"/>
        <v>0</v>
      </c>
      <c r="X661" s="3">
        <v>0</v>
      </c>
      <c r="Y661" s="3">
        <v>0</v>
      </c>
      <c r="Z661" s="3">
        <v>0</v>
      </c>
      <c r="AA661" s="3">
        <v>0</v>
      </c>
      <c r="AB661" s="3">
        <v>0</v>
      </c>
      <c r="AD661" t="s">
        <v>38</v>
      </c>
      <c r="AE661" s="1">
        <v>42361</v>
      </c>
      <c r="AG661" s="1">
        <v>42361</v>
      </c>
      <c r="AH661" s="1">
        <v>42598</v>
      </c>
    </row>
    <row r="662" spans="1:34" x14ac:dyDescent="0.3">
      <c r="A662">
        <v>226643</v>
      </c>
      <c r="B662" t="s">
        <v>210</v>
      </c>
      <c r="C662" t="s">
        <v>26</v>
      </c>
      <c r="D662">
        <v>1</v>
      </c>
      <c r="E662" t="s">
        <v>1600</v>
      </c>
      <c r="F662" t="s">
        <v>540</v>
      </c>
      <c r="G662">
        <v>60860</v>
      </c>
      <c r="H662">
        <v>1</v>
      </c>
      <c r="I662">
        <v>38251</v>
      </c>
      <c r="J662">
        <v>65771</v>
      </c>
      <c r="K662" t="s">
        <v>30</v>
      </c>
      <c r="L662" t="s">
        <v>213</v>
      </c>
      <c r="M662" t="s">
        <v>1601</v>
      </c>
      <c r="N662" t="s">
        <v>7393</v>
      </c>
      <c r="O662" t="s">
        <v>7137</v>
      </c>
      <c r="P662" t="s">
        <v>7394</v>
      </c>
      <c r="Q662" t="s">
        <v>35</v>
      </c>
      <c r="R662" t="s">
        <v>1602</v>
      </c>
      <c r="S662" t="s">
        <v>35</v>
      </c>
      <c r="T662" t="str">
        <f t="shared" si="30"/>
        <v xml:space="preserve">‚Strong writing, editing and verbal communication skillsAbility to work well in a team environmentExcellent organizational and time management skillsExperience or aptitude for marketing and / or designStrong and demonstrable analytic and research skillsAbility to describe complex processes in a manner that is easy to understandExcellent MS Office skills: MS Word, MS Excel, MS PowerPoint, MS Access and MS OutlookExperience working with content management software, such as TeamSiteExperience with content management, QA testing, or web developmentFamiliarity with Adobe Creative Suite particularly Adobe IllustratorFamiliarity with HTMLFamiliarity with City, State, and Federal Agencies and regulatory entities, with emphasis on their regulatory roles vis-ƒ -vis business formation, operation, physical plant development, contracting, taxation and financingEntrepreneurial or small business experienceExperience with the development of transactional websites / systems  </v>
      </c>
      <c r="U662">
        <f t="shared" si="31"/>
        <v>0</v>
      </c>
      <c r="V662" s="3">
        <v>1</v>
      </c>
      <c r="W662" s="3">
        <f t="shared" si="32"/>
        <v>0</v>
      </c>
      <c r="X662" s="3">
        <v>0</v>
      </c>
      <c r="Y662" s="3">
        <v>0</v>
      </c>
      <c r="Z662" s="3">
        <v>0</v>
      </c>
      <c r="AA662" s="3">
        <v>0</v>
      </c>
      <c r="AB662" s="3">
        <v>0</v>
      </c>
      <c r="AD662" t="s">
        <v>1603</v>
      </c>
      <c r="AE662" s="1">
        <v>42367</v>
      </c>
      <c r="AG662" s="1">
        <v>42367</v>
      </c>
      <c r="AH662" s="1">
        <v>42598</v>
      </c>
    </row>
    <row r="663" spans="1:34" x14ac:dyDescent="0.3">
      <c r="A663">
        <v>226643</v>
      </c>
      <c r="B663" t="s">
        <v>210</v>
      </c>
      <c r="C663" t="s">
        <v>40</v>
      </c>
      <c r="D663">
        <v>1</v>
      </c>
      <c r="E663" t="s">
        <v>1600</v>
      </c>
      <c r="F663" t="s">
        <v>540</v>
      </c>
      <c r="G663">
        <v>60860</v>
      </c>
      <c r="H663">
        <v>1</v>
      </c>
      <c r="I663">
        <v>38251</v>
      </c>
      <c r="J663">
        <v>65771</v>
      </c>
      <c r="K663" t="s">
        <v>30</v>
      </c>
      <c r="L663" t="s">
        <v>213</v>
      </c>
      <c r="M663" t="s">
        <v>1601</v>
      </c>
      <c r="N663" t="s">
        <v>7393</v>
      </c>
      <c r="O663" t="s">
        <v>7137</v>
      </c>
      <c r="P663" t="s">
        <v>7394</v>
      </c>
      <c r="Q663" t="s">
        <v>35</v>
      </c>
      <c r="R663" t="s">
        <v>1602</v>
      </c>
      <c r="S663" t="s">
        <v>35</v>
      </c>
      <c r="T663" t="str">
        <f t="shared" si="30"/>
        <v xml:space="preserve">‚Strong writing, editing and verbal communication skillsAbility to work well in a team environmentExcellent organizational and time management skillsExperience or aptitude for marketing and / or designStrong and demonstrable analytic and research skillsAbility to describe complex processes in a manner that is easy to understandExcellent MS Office skills: MS Word, MS Excel, MS PowerPoint, MS Access and MS OutlookExperience working with content management software, such as TeamSiteExperience with content management, QA testing, or web developmentFamiliarity with Adobe Creative Suite particularly Adobe IllustratorFamiliarity with HTMLFamiliarity with City, State, and Federal Agencies and regulatory entities, with emphasis on their regulatory roles vis-ƒ -vis business formation, operation, physical plant development, contracting, taxation and financingEntrepreneurial or small business experienceExperience with the development of transactional websites / systems  </v>
      </c>
      <c r="U663">
        <f t="shared" si="31"/>
        <v>0</v>
      </c>
      <c r="V663" s="3">
        <v>1</v>
      </c>
      <c r="W663" s="3">
        <f t="shared" si="32"/>
        <v>0</v>
      </c>
      <c r="X663" s="3">
        <v>0</v>
      </c>
      <c r="Y663" s="3">
        <v>0</v>
      </c>
      <c r="Z663" s="3">
        <v>0</v>
      </c>
      <c r="AA663" s="3">
        <v>0</v>
      </c>
      <c r="AB663" s="3">
        <v>0</v>
      </c>
      <c r="AD663" t="s">
        <v>1603</v>
      </c>
      <c r="AE663" s="1">
        <v>42367</v>
      </c>
      <c r="AG663" s="1">
        <v>42367</v>
      </c>
      <c r="AH663" s="1">
        <v>42598</v>
      </c>
    </row>
    <row r="664" spans="1:34" x14ac:dyDescent="0.3">
      <c r="A664">
        <v>225178</v>
      </c>
      <c r="B664" t="s">
        <v>39</v>
      </c>
      <c r="C664" t="s">
        <v>26</v>
      </c>
      <c r="D664">
        <v>1</v>
      </c>
      <c r="E664" t="s">
        <v>1604</v>
      </c>
      <c r="F664" t="s">
        <v>675</v>
      </c>
      <c r="G664">
        <v>10069</v>
      </c>
      <c r="H664" t="s">
        <v>240</v>
      </c>
      <c r="I664">
        <v>58675</v>
      </c>
      <c r="J664">
        <v>95000</v>
      </c>
      <c r="K664" t="s">
        <v>30</v>
      </c>
      <c r="L664" t="s">
        <v>78</v>
      </c>
      <c r="M664" t="s">
        <v>1078</v>
      </c>
      <c r="N664" t="s">
        <v>7395</v>
      </c>
      <c r="O664" t="s">
        <v>676</v>
      </c>
      <c r="P664" t="s">
        <v>7396</v>
      </c>
      <c r="Q664" t="s">
        <v>35</v>
      </c>
      <c r="R664" t="s">
        <v>1605</v>
      </c>
      <c r="S664" t="s">
        <v>35</v>
      </c>
      <c r="T664" t="str">
        <f t="shared" si="30"/>
        <v xml:space="preserve">The Director will possess: -Extensive management and supervisory experience; -Systems analysis experience -Knowledge of mental health services, and the service system; -Excellent managerial, quantitative, oral and written communication skills;  -Experience with budgets and contracting; experience with personnel management; -Experience creating and implementing performance management;  -Experience monitoring and negotiating human and non-human service contracts. -Master‚„s in Business Administration preferred plus 5 years of professional experience or -Bachelor‚„s in business, finance, accounting or related field plus 8 years of professional experience in administration, operations, budget and finance.  </v>
      </c>
      <c r="U664">
        <f t="shared" si="31"/>
        <v>0</v>
      </c>
      <c r="V664" s="3">
        <v>0</v>
      </c>
      <c r="W664" s="3">
        <f t="shared" si="32"/>
        <v>0</v>
      </c>
      <c r="X664" s="3">
        <v>0</v>
      </c>
      <c r="Y664" s="3">
        <v>0</v>
      </c>
      <c r="Z664" s="3">
        <v>0</v>
      </c>
      <c r="AA664" s="3">
        <v>0</v>
      </c>
      <c r="AB664" s="3">
        <v>0</v>
      </c>
      <c r="AD664" t="s">
        <v>38</v>
      </c>
      <c r="AE664" s="1">
        <v>42347</v>
      </c>
      <c r="AG664" s="1">
        <v>42347</v>
      </c>
      <c r="AH664" s="1">
        <v>42598</v>
      </c>
    </row>
    <row r="665" spans="1:34" x14ac:dyDescent="0.3">
      <c r="A665">
        <v>225178</v>
      </c>
      <c r="B665" t="s">
        <v>39</v>
      </c>
      <c r="C665" t="s">
        <v>40</v>
      </c>
      <c r="D665">
        <v>1</v>
      </c>
      <c r="E665" t="s">
        <v>1604</v>
      </c>
      <c r="F665" t="s">
        <v>675</v>
      </c>
      <c r="G665">
        <v>10069</v>
      </c>
      <c r="H665" t="s">
        <v>240</v>
      </c>
      <c r="I665">
        <v>58675</v>
      </c>
      <c r="J665">
        <v>95000</v>
      </c>
      <c r="K665" t="s">
        <v>30</v>
      </c>
      <c r="L665" t="s">
        <v>78</v>
      </c>
      <c r="M665" t="s">
        <v>1078</v>
      </c>
      <c r="N665" t="s">
        <v>7395</v>
      </c>
      <c r="O665" t="s">
        <v>676</v>
      </c>
      <c r="P665" t="s">
        <v>7396</v>
      </c>
      <c r="Q665" t="s">
        <v>35</v>
      </c>
      <c r="R665" t="s">
        <v>1605</v>
      </c>
      <c r="S665" t="s">
        <v>35</v>
      </c>
      <c r="T665" t="str">
        <f t="shared" si="30"/>
        <v xml:space="preserve">The Director will possess: -Extensive management and supervisory experience; -Systems analysis experience -Knowledge of mental health services, and the service system; -Excellent managerial, quantitative, oral and written communication skills;  -Experience with budgets and contracting; experience with personnel management; -Experience creating and implementing performance management;  -Experience monitoring and negotiating human and non-human service contracts. -Master‚„s in Business Administration preferred plus 5 years of professional experience or -Bachelor‚„s in business, finance, accounting or related field plus 8 years of professional experience in administration, operations, budget and finance.  </v>
      </c>
      <c r="U665">
        <f t="shared" si="31"/>
        <v>0</v>
      </c>
      <c r="V665" s="3">
        <v>0</v>
      </c>
      <c r="W665" s="3">
        <f t="shared" si="32"/>
        <v>0</v>
      </c>
      <c r="X665" s="3">
        <v>0</v>
      </c>
      <c r="Y665" s="3">
        <v>0</v>
      </c>
      <c r="Z665" s="3">
        <v>0</v>
      </c>
      <c r="AA665" s="3">
        <v>0</v>
      </c>
      <c r="AB665" s="3">
        <v>0</v>
      </c>
      <c r="AD665" t="s">
        <v>38</v>
      </c>
      <c r="AE665" s="1">
        <v>42347</v>
      </c>
      <c r="AG665" s="1">
        <v>42347</v>
      </c>
      <c r="AH665" s="1">
        <v>42598</v>
      </c>
    </row>
    <row r="666" spans="1:34" x14ac:dyDescent="0.3">
      <c r="A666">
        <v>225237</v>
      </c>
      <c r="B666" t="s">
        <v>25</v>
      </c>
      <c r="C666" t="s">
        <v>40</v>
      </c>
      <c r="D666">
        <v>1</v>
      </c>
      <c r="E666" t="s">
        <v>1606</v>
      </c>
      <c r="F666" t="s">
        <v>713</v>
      </c>
      <c r="G666">
        <v>13631</v>
      </c>
      <c r="H666">
        <v>3</v>
      </c>
      <c r="I666">
        <v>69215</v>
      </c>
      <c r="J666">
        <v>95000</v>
      </c>
      <c r="K666" t="s">
        <v>30</v>
      </c>
      <c r="L666" t="s">
        <v>192</v>
      </c>
      <c r="M666" t="s">
        <v>1607</v>
      </c>
      <c r="N666" t="s">
        <v>7397</v>
      </c>
      <c r="O666" t="s">
        <v>7178</v>
      </c>
      <c r="P666" t="s">
        <v>7398</v>
      </c>
      <c r="Q666" t="s">
        <v>35</v>
      </c>
      <c r="R666" t="s">
        <v>1608</v>
      </c>
      <c r="S666" t="s">
        <v>196</v>
      </c>
      <c r="T666" t="str">
        <f t="shared" si="30"/>
        <v xml:space="preserve">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The following candidate should have the following:	Excellent communication and clear business writing skills;	2+ years‚„ experience as a Business Analyst with at least 4 years work experience;	Experience in eliciting IT requirements for large-scale websites and web-based applications;	Proven experience in defining requirements for solutions in multiple-entity environments (multiple agencies, business partners, etc.);	Experienced with formal SDLCs and business analysis methodologies; Working knowledge of business analysis documentation standards;	Experience using standard project tools including Microsoft Project, Excel, Visio and PowerPoint;	Excellent oral and written communication skills and the ability to clearly articulate to all project members and stakeholders; must be a team player who works well with technical and non-technical resources;	Ability to take initiative, be a decisive decision-maker and show confidence in decisions made;	Ability to take direction from executive management and participate in planning activities throughout the lifetime of the project;	Ability to see tasks through to completion without significant guidance;	Service Design/Human-Centered Design experience;	Experience developing insights from research;	Proven ability writing prototype test and user acceptance test script creation;	2+ years in UX research, using tools such as: card-sorting exercises, field studies and contextual inquiry, direct observation, and persona development;	NYC Government experience;	Experience working in hybrid and an agile methodologies and creating deliverables for both;	Experience using an automated requirements management tool (preferably CaliberRM);	IIBA certification(s).  </v>
      </c>
      <c r="U666">
        <f t="shared" si="31"/>
        <v>1</v>
      </c>
      <c r="V666" s="3">
        <v>1</v>
      </c>
      <c r="W666" s="3">
        <f t="shared" si="32"/>
        <v>1</v>
      </c>
      <c r="X666" s="3">
        <v>0</v>
      </c>
      <c r="Y666" s="3">
        <v>0</v>
      </c>
      <c r="Z666" s="3">
        <v>0</v>
      </c>
      <c r="AA666" s="3">
        <v>0</v>
      </c>
      <c r="AB666" s="3">
        <v>0</v>
      </c>
      <c r="AD666" t="s">
        <v>58</v>
      </c>
      <c r="AE666" s="1">
        <v>42382</v>
      </c>
      <c r="AG666" s="1">
        <v>42382</v>
      </c>
      <c r="AH666" s="1">
        <v>42598</v>
      </c>
    </row>
    <row r="667" spans="1:34" x14ac:dyDescent="0.3">
      <c r="A667">
        <v>225237</v>
      </c>
      <c r="B667" t="s">
        <v>25</v>
      </c>
      <c r="C667" t="s">
        <v>26</v>
      </c>
      <c r="D667">
        <v>1</v>
      </c>
      <c r="E667" t="s">
        <v>1606</v>
      </c>
      <c r="F667" t="s">
        <v>713</v>
      </c>
      <c r="G667">
        <v>13631</v>
      </c>
      <c r="H667">
        <v>3</v>
      </c>
      <c r="I667">
        <v>69215</v>
      </c>
      <c r="J667">
        <v>95000</v>
      </c>
      <c r="K667" t="s">
        <v>30</v>
      </c>
      <c r="L667" t="s">
        <v>192</v>
      </c>
      <c r="M667" t="s">
        <v>1607</v>
      </c>
      <c r="N667" t="s">
        <v>7397</v>
      </c>
      <c r="O667" t="s">
        <v>7178</v>
      </c>
      <c r="P667" t="s">
        <v>7398</v>
      </c>
      <c r="Q667" t="s">
        <v>35</v>
      </c>
      <c r="R667" t="s">
        <v>1608</v>
      </c>
      <c r="S667" t="s">
        <v>196</v>
      </c>
      <c r="T667" t="str">
        <f t="shared" si="30"/>
        <v xml:space="preserve">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The following candidate should have the following:	Excellent communication and clear business writing skills;	2+ years‚„ experience as a Business Analyst with at least 4 years work experience;	Experience in eliciting IT requirements for large-scale websites and web-based applications;	Proven experience in defining requirements for solutions in multiple-entity environments (multiple agencies, business partners, etc.);	Experienced with formal SDLCs and business analysis methodologies; Working knowledge of business analysis documentation standards;	Experience using standard project tools including Microsoft Project, Excel, Visio and PowerPoint;	Excellent oral and written communication skills and the ability to clearly articulate to all project members and stakeholders; must be a team player who works well with technical and non-technical resources;	Ability to take initiative, be a decisive decision-maker and show confidence in decisions made;	Ability to take direction from executive management and participate in planning activities throughout the lifetime of the project;	Ability to see tasks through to completion without significant guidance;	Service Design/Human-Centered Design experience;	Experience developing insights from research;	Proven ability writing prototype test and user acceptance test script creation;	2+ years in UX research, using tools such as: card-sorting exercises, field studies and contextual inquiry, direct observation, and persona development;	NYC Government experience;	Experience working in hybrid and an agile methodologies and creating deliverables for both;	Experience using an automated requirements management tool (preferably CaliberRM);	IIBA certification(s).  </v>
      </c>
      <c r="U667">
        <f t="shared" si="31"/>
        <v>1</v>
      </c>
      <c r="V667" s="3">
        <v>1</v>
      </c>
      <c r="W667" s="3">
        <f t="shared" si="32"/>
        <v>1</v>
      </c>
      <c r="X667" s="3">
        <v>0</v>
      </c>
      <c r="Y667" s="3">
        <v>0</v>
      </c>
      <c r="Z667" s="3">
        <v>0</v>
      </c>
      <c r="AA667" s="3">
        <v>0</v>
      </c>
      <c r="AB667" s="3">
        <v>0</v>
      </c>
      <c r="AD667" t="s">
        <v>58</v>
      </c>
      <c r="AE667" s="1">
        <v>42382</v>
      </c>
      <c r="AG667" s="1">
        <v>42382</v>
      </c>
      <c r="AH667" s="1">
        <v>42598</v>
      </c>
    </row>
    <row r="668" spans="1:34" x14ac:dyDescent="0.3">
      <c r="A668">
        <v>225247</v>
      </c>
      <c r="B668" t="s">
        <v>244</v>
      </c>
      <c r="C668" t="s">
        <v>26</v>
      </c>
      <c r="D668">
        <v>2</v>
      </c>
      <c r="E668" t="s">
        <v>118</v>
      </c>
      <c r="F668" t="s">
        <v>360</v>
      </c>
      <c r="G668">
        <v>20215</v>
      </c>
      <c r="H668">
        <v>1</v>
      </c>
      <c r="I668">
        <v>61237</v>
      </c>
      <c r="J668">
        <v>88686</v>
      </c>
      <c r="K668" t="s">
        <v>30</v>
      </c>
      <c r="L668" t="s">
        <v>1195</v>
      </c>
      <c r="M668" t="s">
        <v>1609</v>
      </c>
      <c r="N668" t="s">
        <v>1610</v>
      </c>
      <c r="O668" t="s">
        <v>7109</v>
      </c>
      <c r="P668" t="s">
        <v>6700</v>
      </c>
      <c r="Q668" t="s">
        <v>1611</v>
      </c>
      <c r="R668" t="s">
        <v>1612</v>
      </c>
      <c r="S668" t="s">
        <v>1613</v>
      </c>
      <c r="T668" t="str">
        <f t="shared" si="30"/>
        <v>The selected Civil Engineers must have valid NYS PE license.    Preference will be given to Engineers that have the following: Experience managing contracts Experience approving payments The selected candidates needs to have a driver's license valid in the State of New York with no restrictions or encumbrances which must be maintained for the duration of employment.</v>
      </c>
      <c r="U668">
        <f t="shared" si="31"/>
        <v>0</v>
      </c>
      <c r="V668" s="3">
        <v>0</v>
      </c>
      <c r="W668" s="3">
        <f t="shared" si="32"/>
        <v>0</v>
      </c>
      <c r="X668" s="3">
        <v>0</v>
      </c>
      <c r="Y668" s="3">
        <v>0</v>
      </c>
      <c r="Z668" s="3">
        <v>0</v>
      </c>
      <c r="AA668" s="3">
        <v>0</v>
      </c>
      <c r="AB668" s="3">
        <v>0</v>
      </c>
      <c r="AD668" t="s">
        <v>58</v>
      </c>
      <c r="AE668" s="1">
        <v>42349</v>
      </c>
      <c r="AG668" s="1">
        <v>42586</v>
      </c>
      <c r="AH668" s="1">
        <v>42598</v>
      </c>
    </row>
    <row r="669" spans="1:34" x14ac:dyDescent="0.3">
      <c r="A669">
        <v>226677</v>
      </c>
      <c r="B669" t="s">
        <v>324</v>
      </c>
      <c r="C669" t="s">
        <v>40</v>
      </c>
      <c r="D669">
        <v>1</v>
      </c>
      <c r="E669" t="s">
        <v>1614</v>
      </c>
      <c r="F669" t="s">
        <v>51</v>
      </c>
      <c r="G669">
        <v>10050</v>
      </c>
      <c r="H669" t="s">
        <v>52</v>
      </c>
      <c r="I669">
        <v>53051</v>
      </c>
      <c r="J669">
        <v>92000</v>
      </c>
      <c r="K669" t="s">
        <v>30</v>
      </c>
      <c r="L669" t="s">
        <v>1348</v>
      </c>
      <c r="M669" t="s">
        <v>1349</v>
      </c>
      <c r="N669" t="s">
        <v>7399</v>
      </c>
      <c r="O669" t="s">
        <v>54</v>
      </c>
      <c r="P669" t="s">
        <v>6701</v>
      </c>
      <c r="Q669" t="s">
        <v>35</v>
      </c>
      <c r="R669" t="s">
        <v>866</v>
      </c>
      <c r="S669" t="s">
        <v>35</v>
      </c>
      <c r="T669" t="str">
        <f t="shared" si="30"/>
        <v xml:space="preserve">Successful experience on multiple complex financial/accounting system projects 	Strong SQL Server and ASP .Net skills	Strong analytical and problem solving skills 	Excellent communication, writing, and documentation skills	Excellent consensus building skills	Ability to work as part of team and independently	Experience  with MicroSoft O/S, Office and Development products	Sharepoint Programming Skills a strong plus  </v>
      </c>
      <c r="U669">
        <f t="shared" si="31"/>
        <v>0</v>
      </c>
      <c r="V669" s="3">
        <v>0</v>
      </c>
      <c r="W669" s="3">
        <f t="shared" si="32"/>
        <v>0</v>
      </c>
      <c r="X669" s="3">
        <v>0</v>
      </c>
      <c r="Y669" s="3">
        <v>0</v>
      </c>
      <c r="Z669" s="3">
        <v>1</v>
      </c>
      <c r="AA669" s="3">
        <v>0</v>
      </c>
      <c r="AB669" s="3">
        <v>0</v>
      </c>
      <c r="AD669" t="s">
        <v>1615</v>
      </c>
      <c r="AE669" s="1">
        <v>42362</v>
      </c>
      <c r="AG669" s="1">
        <v>42404</v>
      </c>
      <c r="AH669" s="1">
        <v>42598</v>
      </c>
    </row>
    <row r="670" spans="1:34" x14ac:dyDescent="0.3">
      <c r="A670">
        <v>226677</v>
      </c>
      <c r="B670" t="s">
        <v>324</v>
      </c>
      <c r="C670" t="s">
        <v>26</v>
      </c>
      <c r="D670">
        <v>1</v>
      </c>
      <c r="E670" t="s">
        <v>1614</v>
      </c>
      <c r="F670" t="s">
        <v>51</v>
      </c>
      <c r="G670">
        <v>10050</v>
      </c>
      <c r="H670" t="s">
        <v>52</v>
      </c>
      <c r="I670">
        <v>53051</v>
      </c>
      <c r="J670">
        <v>92000</v>
      </c>
      <c r="K670" t="s">
        <v>30</v>
      </c>
      <c r="L670" t="s">
        <v>1348</v>
      </c>
      <c r="M670" t="s">
        <v>1349</v>
      </c>
      <c r="N670" t="s">
        <v>7399</v>
      </c>
      <c r="O670" t="s">
        <v>54</v>
      </c>
      <c r="P670" t="s">
        <v>6701</v>
      </c>
      <c r="Q670" t="s">
        <v>35</v>
      </c>
      <c r="R670" t="s">
        <v>866</v>
      </c>
      <c r="S670" t="s">
        <v>35</v>
      </c>
      <c r="T670" t="str">
        <f t="shared" si="30"/>
        <v xml:space="preserve">Successful experience on multiple complex financial/accounting system projects 	Strong SQL Server and ASP .Net skills	Strong analytical and problem solving skills 	Excellent communication, writing, and documentation skills	Excellent consensus building skills	Ability to work as part of team and independently	Experience  with MicroSoft O/S, Office and Development products	Sharepoint Programming Skills a strong plus  </v>
      </c>
      <c r="U670">
        <f t="shared" si="31"/>
        <v>0</v>
      </c>
      <c r="V670" s="3">
        <v>0</v>
      </c>
      <c r="W670" s="3">
        <f t="shared" si="32"/>
        <v>0</v>
      </c>
      <c r="X670" s="3">
        <v>0</v>
      </c>
      <c r="Y670" s="3">
        <v>0</v>
      </c>
      <c r="Z670" s="3">
        <v>1</v>
      </c>
      <c r="AA670" s="3">
        <v>0</v>
      </c>
      <c r="AB670" s="3">
        <v>0</v>
      </c>
      <c r="AD670" t="s">
        <v>1615</v>
      </c>
      <c r="AE670" s="1">
        <v>42362</v>
      </c>
      <c r="AG670" s="1">
        <v>42404</v>
      </c>
      <c r="AH670" s="1">
        <v>42598</v>
      </c>
    </row>
    <row r="671" spans="1:34" x14ac:dyDescent="0.3">
      <c r="A671">
        <v>226727</v>
      </c>
      <c r="B671" t="s">
        <v>25</v>
      </c>
      <c r="C671" t="s">
        <v>26</v>
      </c>
      <c r="D671">
        <v>1</v>
      </c>
      <c r="E671" t="s">
        <v>1616</v>
      </c>
      <c r="F671" t="s">
        <v>1617</v>
      </c>
      <c r="G671">
        <v>13622</v>
      </c>
      <c r="H671">
        <v>0</v>
      </c>
      <c r="I671">
        <v>69253</v>
      </c>
      <c r="J671">
        <v>108101</v>
      </c>
      <c r="K671" t="s">
        <v>30</v>
      </c>
      <c r="L671" t="s">
        <v>192</v>
      </c>
      <c r="M671" t="s">
        <v>535</v>
      </c>
      <c r="N671" t="s">
        <v>6702</v>
      </c>
      <c r="O671" t="s">
        <v>7400</v>
      </c>
      <c r="P671" t="s">
        <v>6703</v>
      </c>
      <c r="Q671" t="s">
        <v>35</v>
      </c>
      <c r="R671" t="s">
        <v>1618</v>
      </c>
      <c r="S671" t="s">
        <v>196</v>
      </c>
      <c r="T671" t="str">
        <f t="shared" si="30"/>
        <v xml:space="preserve">The successful candidate should possess the following: VCP certification-VMware 5 Certification;3 years of experience with in a related role in troubleshooting, analyzing and problem solving in successfully resolving issues with Windows virtual servers;Experience working Windows Servers 2003, 2008, woo8/R2 and 2012; Exchange and/or SQL experience;Knowledge of the basic understanding of TCP/IP network;Strong problem-solving and troubleshooting skills to resolve issues on all tiers;Experience in managing VMware VSphere environments;Experience in managing DNS, DHCP, Remote Desktop Session Host, DFS, and Microsoft Failover Clusters;Experience in VMWare (EXSi) support;Experience in Center Operations Manager, vCloud Suite, and SRM;Experience in VMware /RHEL recovery planning and implementation;Experience with Shell and/or PERL scripting a;Experience with VMWare NetBackup;Excellent communication skills, interpersonal and organizational skills.  </v>
      </c>
      <c r="U671">
        <f t="shared" si="31"/>
        <v>0</v>
      </c>
      <c r="V671" s="3">
        <v>0</v>
      </c>
      <c r="W671" s="3">
        <f t="shared" si="32"/>
        <v>0</v>
      </c>
      <c r="X671" s="3">
        <v>0</v>
      </c>
      <c r="Y671" s="3">
        <v>0</v>
      </c>
      <c r="Z671" s="3">
        <v>1</v>
      </c>
      <c r="AA671" s="3">
        <v>0</v>
      </c>
      <c r="AB671" s="3">
        <v>0</v>
      </c>
      <c r="AD671" t="s">
        <v>202</v>
      </c>
      <c r="AE671" s="1">
        <v>42367</v>
      </c>
      <c r="AG671" s="1">
        <v>42480</v>
      </c>
      <c r="AH671" s="1">
        <v>42598</v>
      </c>
    </row>
    <row r="672" spans="1:34" x14ac:dyDescent="0.3">
      <c r="A672">
        <v>226727</v>
      </c>
      <c r="B672" t="s">
        <v>25</v>
      </c>
      <c r="C672" t="s">
        <v>40</v>
      </c>
      <c r="D672">
        <v>1</v>
      </c>
      <c r="E672" t="s">
        <v>1616</v>
      </c>
      <c r="F672" t="s">
        <v>1617</v>
      </c>
      <c r="G672">
        <v>13622</v>
      </c>
      <c r="H672">
        <v>0</v>
      </c>
      <c r="I672">
        <v>69253</v>
      </c>
      <c r="J672">
        <v>108101</v>
      </c>
      <c r="K672" t="s">
        <v>30</v>
      </c>
      <c r="L672" t="s">
        <v>192</v>
      </c>
      <c r="M672" t="s">
        <v>535</v>
      </c>
      <c r="N672" t="s">
        <v>6702</v>
      </c>
      <c r="O672" t="s">
        <v>7400</v>
      </c>
      <c r="P672" t="s">
        <v>6703</v>
      </c>
      <c r="Q672" t="s">
        <v>35</v>
      </c>
      <c r="R672" t="s">
        <v>1618</v>
      </c>
      <c r="S672" t="s">
        <v>196</v>
      </c>
      <c r="T672" t="str">
        <f t="shared" si="30"/>
        <v xml:space="preserve">The successful candidate should possess the following: VCP certification-VMware 5 Certification;3 years of experience with in a related role in troubleshooting, analyzing and problem solving in successfully resolving issues with Windows virtual servers;Experience working Windows Servers 2003, 2008, woo8/R2 and 2012; Exchange and/or SQL experience;Knowledge of the basic understanding of TCP/IP network;Strong problem-solving and troubleshooting skills to resolve issues on all tiers;Experience in managing VMware VSphere environments;Experience in managing DNS, DHCP, Remote Desktop Session Host, DFS, and Microsoft Failover Clusters;Experience in VMWare (EXSi) support;Experience in Center Operations Manager, vCloud Suite, and SRM;Experience in VMware /RHEL recovery planning and implementation;Experience with Shell and/or PERL scripting a;Experience with VMWare NetBackup;Excellent communication skills, interpersonal and organizational skills.  </v>
      </c>
      <c r="U672">
        <f t="shared" si="31"/>
        <v>0</v>
      </c>
      <c r="V672" s="3">
        <v>0</v>
      </c>
      <c r="W672" s="3">
        <f t="shared" si="32"/>
        <v>0</v>
      </c>
      <c r="X672" s="3">
        <v>0</v>
      </c>
      <c r="Y672" s="3">
        <v>0</v>
      </c>
      <c r="Z672" s="3">
        <v>1</v>
      </c>
      <c r="AA672" s="3">
        <v>0</v>
      </c>
      <c r="AB672" s="3">
        <v>0</v>
      </c>
      <c r="AD672" t="s">
        <v>202</v>
      </c>
      <c r="AE672" s="1">
        <v>42367</v>
      </c>
      <c r="AG672" s="1">
        <v>42480</v>
      </c>
      <c r="AH672" s="1">
        <v>42598</v>
      </c>
    </row>
    <row r="673" spans="1:34" x14ac:dyDescent="0.3">
      <c r="A673">
        <v>225247</v>
      </c>
      <c r="B673" t="s">
        <v>244</v>
      </c>
      <c r="C673" t="s">
        <v>40</v>
      </c>
      <c r="D673">
        <v>2</v>
      </c>
      <c r="E673" t="s">
        <v>118</v>
      </c>
      <c r="F673" t="s">
        <v>360</v>
      </c>
      <c r="G673">
        <v>20215</v>
      </c>
      <c r="H673">
        <v>1</v>
      </c>
      <c r="I673">
        <v>61237</v>
      </c>
      <c r="J673">
        <v>88686</v>
      </c>
      <c r="K673" t="s">
        <v>30</v>
      </c>
      <c r="L673" t="s">
        <v>1195</v>
      </c>
      <c r="M673" t="s">
        <v>1609</v>
      </c>
      <c r="N673" t="s">
        <v>1610</v>
      </c>
      <c r="O673" t="s">
        <v>7109</v>
      </c>
      <c r="P673" t="s">
        <v>6700</v>
      </c>
      <c r="Q673" t="s">
        <v>1611</v>
      </c>
      <c r="R673" t="s">
        <v>1612</v>
      </c>
      <c r="S673" t="s">
        <v>1613</v>
      </c>
      <c r="T673" t="str">
        <f t="shared" si="30"/>
        <v>The selected Civil Engineers must have valid NYS PE license.    Preference will be given to Engineers that have the following: Experience managing contracts Experience approving payments The selected candidates needs to have a driver's license valid in the State of New York with no restrictions or encumbrances which must be maintained for the duration of employment.</v>
      </c>
      <c r="U673">
        <f t="shared" si="31"/>
        <v>0</v>
      </c>
      <c r="V673" s="3">
        <v>0</v>
      </c>
      <c r="W673" s="3">
        <f t="shared" si="32"/>
        <v>0</v>
      </c>
      <c r="X673" s="3">
        <v>0</v>
      </c>
      <c r="Y673" s="3">
        <v>0</v>
      </c>
      <c r="Z673" s="3">
        <v>0</v>
      </c>
      <c r="AA673" s="3">
        <v>0</v>
      </c>
      <c r="AB673" s="3">
        <v>0</v>
      </c>
      <c r="AD673" t="s">
        <v>58</v>
      </c>
      <c r="AE673" s="1">
        <v>42349</v>
      </c>
      <c r="AG673" s="1">
        <v>42586</v>
      </c>
      <c r="AH673" s="1">
        <v>42598</v>
      </c>
    </row>
    <row r="674" spans="1:34" x14ac:dyDescent="0.3">
      <c r="A674">
        <v>225256</v>
      </c>
      <c r="B674" t="s">
        <v>1158</v>
      </c>
      <c r="C674" t="s">
        <v>26</v>
      </c>
      <c r="D674">
        <v>1</v>
      </c>
      <c r="E674" t="s">
        <v>1619</v>
      </c>
      <c r="F674" t="s">
        <v>1620</v>
      </c>
      <c r="G674" t="s">
        <v>1621</v>
      </c>
      <c r="H674">
        <v>0</v>
      </c>
      <c r="I674">
        <v>48535</v>
      </c>
      <c r="J674">
        <v>132061</v>
      </c>
      <c r="K674" t="s">
        <v>30</v>
      </c>
      <c r="L674" t="s">
        <v>1161</v>
      </c>
      <c r="M674" t="s">
        <v>1622</v>
      </c>
      <c r="N674" t="s">
        <v>7401</v>
      </c>
      <c r="O674" t="s">
        <v>1623</v>
      </c>
      <c r="P674" t="s">
        <v>1624</v>
      </c>
      <c r="Q674" t="s">
        <v>35</v>
      </c>
      <c r="R674" t="s">
        <v>1625</v>
      </c>
      <c r="S674" t="s">
        <v>1166</v>
      </c>
      <c r="T674" t="str">
        <f t="shared" si="30"/>
        <v xml:space="preserve">A minimum of five years of building electrical construction related experience is required, including the ability to read and review electrical drawings and specifications.  A minimum of five years of supervisory experience is required. Practical working knowledge of the NYC DOB Construction Code, the NYC Electrical Code, and the NEC is required. OSHA 10 hour certification preferred. Must be computer literate.  A Valid NYS Driver License is required.  </v>
      </c>
      <c r="U674">
        <f t="shared" si="31"/>
        <v>0</v>
      </c>
      <c r="V674" s="3">
        <v>0</v>
      </c>
      <c r="W674" s="3">
        <f t="shared" si="32"/>
        <v>0</v>
      </c>
      <c r="X674" s="3">
        <v>0</v>
      </c>
      <c r="Y674" s="3">
        <v>0</v>
      </c>
      <c r="Z674" s="3">
        <v>0</v>
      </c>
      <c r="AA674" s="3">
        <v>0</v>
      </c>
      <c r="AB674" s="3">
        <v>0</v>
      </c>
      <c r="AD674" t="s">
        <v>1626</v>
      </c>
      <c r="AE674" s="1">
        <v>42408</v>
      </c>
      <c r="AG674" s="1">
        <v>42503</v>
      </c>
      <c r="AH674" s="1">
        <v>42598</v>
      </c>
    </row>
    <row r="675" spans="1:34" x14ac:dyDescent="0.3">
      <c r="A675">
        <v>225256</v>
      </c>
      <c r="B675" t="s">
        <v>1158</v>
      </c>
      <c r="C675" t="s">
        <v>40</v>
      </c>
      <c r="D675">
        <v>1</v>
      </c>
      <c r="E675" t="s">
        <v>1619</v>
      </c>
      <c r="F675" t="s">
        <v>1620</v>
      </c>
      <c r="G675" t="s">
        <v>1621</v>
      </c>
      <c r="H675">
        <v>0</v>
      </c>
      <c r="I675">
        <v>48535</v>
      </c>
      <c r="J675">
        <v>132061</v>
      </c>
      <c r="K675" t="s">
        <v>30</v>
      </c>
      <c r="L675" t="s">
        <v>1161</v>
      </c>
      <c r="M675" t="s">
        <v>1622</v>
      </c>
      <c r="N675" t="s">
        <v>7401</v>
      </c>
      <c r="O675" t="s">
        <v>1623</v>
      </c>
      <c r="P675" t="s">
        <v>1624</v>
      </c>
      <c r="Q675" t="s">
        <v>35</v>
      </c>
      <c r="R675" t="s">
        <v>1625</v>
      </c>
      <c r="S675" t="s">
        <v>1166</v>
      </c>
      <c r="T675" t="str">
        <f t="shared" si="30"/>
        <v xml:space="preserve">A minimum of five years of building electrical construction related experience is required, including the ability to read and review electrical drawings and specifications.  A minimum of five years of supervisory experience is required. Practical working knowledge of the NYC DOB Construction Code, the NYC Electrical Code, and the NEC is required. OSHA 10 hour certification preferred. Must be computer literate.  A Valid NYS Driver License is required.  </v>
      </c>
      <c r="U675">
        <f t="shared" si="31"/>
        <v>0</v>
      </c>
      <c r="V675" s="3">
        <v>0</v>
      </c>
      <c r="W675" s="3">
        <f t="shared" si="32"/>
        <v>0</v>
      </c>
      <c r="X675" s="3">
        <v>0</v>
      </c>
      <c r="Y675" s="3">
        <v>0</v>
      </c>
      <c r="Z675" s="3">
        <v>0</v>
      </c>
      <c r="AA675" s="3">
        <v>0</v>
      </c>
      <c r="AB675" s="3">
        <v>0</v>
      </c>
      <c r="AD675" t="s">
        <v>1626</v>
      </c>
      <c r="AE675" s="1">
        <v>42408</v>
      </c>
      <c r="AG675" s="1">
        <v>42503</v>
      </c>
      <c r="AH675" s="1">
        <v>42598</v>
      </c>
    </row>
    <row r="676" spans="1:34" x14ac:dyDescent="0.3">
      <c r="A676">
        <v>225283</v>
      </c>
      <c r="B676" t="s">
        <v>1158</v>
      </c>
      <c r="C676" t="s">
        <v>26</v>
      </c>
      <c r="D676">
        <v>1</v>
      </c>
      <c r="E676" t="s">
        <v>1627</v>
      </c>
      <c r="F676" t="s">
        <v>1574</v>
      </c>
      <c r="G676">
        <v>22124</v>
      </c>
      <c r="H676">
        <v>2</v>
      </c>
      <c r="I676">
        <v>67467</v>
      </c>
      <c r="J676">
        <v>98882</v>
      </c>
      <c r="K676" t="s">
        <v>30</v>
      </c>
      <c r="L676" t="s">
        <v>1161</v>
      </c>
      <c r="M676" t="s">
        <v>1622</v>
      </c>
      <c r="N676" t="s">
        <v>7402</v>
      </c>
      <c r="O676" t="s">
        <v>1577</v>
      </c>
      <c r="P676" t="s">
        <v>1628</v>
      </c>
      <c r="Q676" t="s">
        <v>35</v>
      </c>
      <c r="R676" t="s">
        <v>1629</v>
      </c>
      <c r="S676" t="s">
        <v>1166</v>
      </c>
      <c r="T676" t="str">
        <f t="shared" si="30"/>
        <v xml:space="preserve">Applicant should possess experience supporting municipal construction projects as a Resident Engineer, Project Engineer, or Quality Assurance Investigator/Specialist.  A minimum of five years of structures construction related experience is required. A valid New York State Registration as an Architect is required. A minimum of five years of supervisory experience is required. Practical working knowledge of Title II of The Americans With Disabilities Act is required.  OSHA 10 hour certification preferred. Must be computer literate. A Valid NYS Driver License is required.  </v>
      </c>
      <c r="U676">
        <f t="shared" si="31"/>
        <v>0</v>
      </c>
      <c r="V676" s="3">
        <v>0</v>
      </c>
      <c r="W676" s="3">
        <f t="shared" si="32"/>
        <v>0</v>
      </c>
      <c r="X676" s="3">
        <v>0</v>
      </c>
      <c r="Y676" s="3">
        <v>0</v>
      </c>
      <c r="Z676" s="3">
        <v>0</v>
      </c>
      <c r="AA676" s="3">
        <v>0</v>
      </c>
      <c r="AB676" s="3">
        <v>0</v>
      </c>
      <c r="AD676" t="s">
        <v>38</v>
      </c>
      <c r="AE676" s="1">
        <v>42408</v>
      </c>
      <c r="AG676" s="1">
        <v>42408</v>
      </c>
      <c r="AH676" s="1">
        <v>42598</v>
      </c>
    </row>
    <row r="677" spans="1:34" x14ac:dyDescent="0.3">
      <c r="A677">
        <v>226791</v>
      </c>
      <c r="B677" t="s">
        <v>59</v>
      </c>
      <c r="C677" t="s">
        <v>40</v>
      </c>
      <c r="D677">
        <v>1</v>
      </c>
      <c r="E677" t="s">
        <v>1630</v>
      </c>
      <c r="F677" t="s">
        <v>652</v>
      </c>
      <c r="G677">
        <v>12627</v>
      </c>
      <c r="H677">
        <v>0</v>
      </c>
      <c r="I677">
        <v>62260</v>
      </c>
      <c r="J677">
        <v>74000</v>
      </c>
      <c r="K677" t="s">
        <v>30</v>
      </c>
      <c r="L677" t="s">
        <v>62</v>
      </c>
      <c r="M677" t="s">
        <v>1631</v>
      </c>
      <c r="N677" t="s">
        <v>7403</v>
      </c>
      <c r="O677" t="s">
        <v>7163</v>
      </c>
      <c r="P677" t="s">
        <v>1632</v>
      </c>
      <c r="Q677" t="s">
        <v>1633</v>
      </c>
      <c r="R677" t="s">
        <v>1634</v>
      </c>
      <c r="S677" t="s">
        <v>1635</v>
      </c>
      <c r="T677" t="str">
        <f t="shared" si="30"/>
        <v>Strong research, communication, and interpersonal skills. Microsoft Excel and Word and web-based programs. DEP is an equal opportunity employer with a strong commitment to the deiversity of our organization and wqorkforce.  Your voluntary response to the NYCAPS on-line application section for referral information will assist us tremendously in our ability to track the success or our outreach and recruitment efforts.  Please be sure to indicate your source of referral to this job.  ONLY EMPLOYEES PERMANENT IN THE TITLE OR WHO HAVE TAKEN THE RECENT CIVIL SERVICE EXAM WILL BE CONSIDERED.</v>
      </c>
      <c r="U677">
        <f t="shared" si="31"/>
        <v>0</v>
      </c>
      <c r="V677" s="3">
        <v>1</v>
      </c>
      <c r="W677" s="3">
        <f t="shared" si="32"/>
        <v>0</v>
      </c>
      <c r="X677" s="3">
        <v>0</v>
      </c>
      <c r="Y677" s="3">
        <v>0</v>
      </c>
      <c r="Z677" s="3">
        <v>0</v>
      </c>
      <c r="AA677" s="3">
        <v>0</v>
      </c>
      <c r="AB677" s="3">
        <v>0</v>
      </c>
      <c r="AD677" t="s">
        <v>38</v>
      </c>
      <c r="AE677" s="1">
        <v>42367</v>
      </c>
      <c r="AG677" s="1">
        <v>42374</v>
      </c>
      <c r="AH677" s="1">
        <v>42598</v>
      </c>
    </row>
    <row r="678" spans="1:34" x14ac:dyDescent="0.3">
      <c r="A678">
        <v>226791</v>
      </c>
      <c r="B678" t="s">
        <v>59</v>
      </c>
      <c r="C678" t="s">
        <v>26</v>
      </c>
      <c r="D678">
        <v>1</v>
      </c>
      <c r="E678" t="s">
        <v>1630</v>
      </c>
      <c r="F678" t="s">
        <v>652</v>
      </c>
      <c r="G678">
        <v>12627</v>
      </c>
      <c r="H678">
        <v>0</v>
      </c>
      <c r="I678">
        <v>62260</v>
      </c>
      <c r="J678">
        <v>74000</v>
      </c>
      <c r="K678" t="s">
        <v>30</v>
      </c>
      <c r="L678" t="s">
        <v>62</v>
      </c>
      <c r="M678" t="s">
        <v>1631</v>
      </c>
      <c r="N678" t="s">
        <v>7403</v>
      </c>
      <c r="O678" t="s">
        <v>7163</v>
      </c>
      <c r="P678" t="s">
        <v>1632</v>
      </c>
      <c r="Q678" t="s">
        <v>1633</v>
      </c>
      <c r="R678" t="s">
        <v>1634</v>
      </c>
      <c r="S678" t="s">
        <v>1635</v>
      </c>
      <c r="T678" t="str">
        <f t="shared" si="30"/>
        <v>Strong research, communication, and interpersonal skills. Microsoft Excel and Word and web-based programs. DEP is an equal opportunity employer with a strong commitment to the deiversity of our organization and wqorkforce.  Your voluntary response to the NYCAPS on-line application section for referral information will assist us tremendously in our ability to track the success or our outreach and recruitment efforts.  Please be sure to indicate your source of referral to this job.  ONLY EMPLOYEES PERMANENT IN THE TITLE OR WHO HAVE TAKEN THE RECENT CIVIL SERVICE EXAM WILL BE CONSIDERED.</v>
      </c>
      <c r="U678">
        <f t="shared" si="31"/>
        <v>0</v>
      </c>
      <c r="V678" s="3">
        <v>1</v>
      </c>
      <c r="W678" s="3">
        <f t="shared" si="32"/>
        <v>0</v>
      </c>
      <c r="X678" s="3">
        <v>0</v>
      </c>
      <c r="Y678" s="3">
        <v>0</v>
      </c>
      <c r="Z678" s="3">
        <v>0</v>
      </c>
      <c r="AA678" s="3">
        <v>0</v>
      </c>
      <c r="AB678" s="3">
        <v>0</v>
      </c>
      <c r="AD678" t="s">
        <v>38</v>
      </c>
      <c r="AE678" s="1">
        <v>42367</v>
      </c>
      <c r="AG678" s="1">
        <v>42367</v>
      </c>
      <c r="AH678" s="1">
        <v>42598</v>
      </c>
    </row>
    <row r="679" spans="1:34" x14ac:dyDescent="0.3">
      <c r="A679">
        <v>226791</v>
      </c>
      <c r="B679" t="s">
        <v>59</v>
      </c>
      <c r="C679" t="s">
        <v>26</v>
      </c>
      <c r="D679">
        <v>1</v>
      </c>
      <c r="E679" t="s">
        <v>1630</v>
      </c>
      <c r="F679" t="s">
        <v>652</v>
      </c>
      <c r="G679">
        <v>12627</v>
      </c>
      <c r="H679">
        <v>0</v>
      </c>
      <c r="I679">
        <v>62260</v>
      </c>
      <c r="J679">
        <v>74000</v>
      </c>
      <c r="K679" t="s">
        <v>30</v>
      </c>
      <c r="L679" t="s">
        <v>62</v>
      </c>
      <c r="M679" t="s">
        <v>1631</v>
      </c>
      <c r="N679" t="s">
        <v>7403</v>
      </c>
      <c r="O679" t="s">
        <v>7163</v>
      </c>
      <c r="P679" t="s">
        <v>1632</v>
      </c>
      <c r="Q679" t="s">
        <v>1633</v>
      </c>
      <c r="R679" t="s">
        <v>1634</v>
      </c>
      <c r="S679" t="s">
        <v>1635</v>
      </c>
      <c r="T679" t="str">
        <f t="shared" si="30"/>
        <v>Strong research, communication, and interpersonal skills. Microsoft Excel and Word and web-based programs. DEP is an equal opportunity employer with a strong commitment to the deiversity of our organization and wqorkforce.  Your voluntary response to the NYCAPS on-line application section for referral information will assist us tremendously in our ability to track the success or our outreach and recruitment efforts.  Please be sure to indicate your source of referral to this job.  ONLY EMPLOYEES PERMANENT IN THE TITLE OR WHO HAVE TAKEN THE RECENT CIVIL SERVICE EXAM WILL BE CONSIDERED.</v>
      </c>
      <c r="U679">
        <f t="shared" si="31"/>
        <v>0</v>
      </c>
      <c r="V679" s="3">
        <v>1</v>
      </c>
      <c r="W679" s="3">
        <f t="shared" si="32"/>
        <v>0</v>
      </c>
      <c r="X679" s="3">
        <v>0</v>
      </c>
      <c r="Y679" s="3">
        <v>0</v>
      </c>
      <c r="Z679" s="3">
        <v>0</v>
      </c>
      <c r="AA679" s="3">
        <v>0</v>
      </c>
      <c r="AB679" s="3">
        <v>0</v>
      </c>
      <c r="AD679" t="s">
        <v>38</v>
      </c>
      <c r="AE679" s="1">
        <v>42367</v>
      </c>
      <c r="AG679" s="1">
        <v>42367</v>
      </c>
      <c r="AH679" s="1">
        <v>42598</v>
      </c>
    </row>
    <row r="680" spans="1:34" x14ac:dyDescent="0.3">
      <c r="A680">
        <v>226798</v>
      </c>
      <c r="B680" t="s">
        <v>59</v>
      </c>
      <c r="C680" t="s">
        <v>40</v>
      </c>
      <c r="D680">
        <v>11</v>
      </c>
      <c r="E680" t="s">
        <v>1636</v>
      </c>
      <c r="F680" t="s">
        <v>236</v>
      </c>
      <c r="G680">
        <v>20202</v>
      </c>
      <c r="H680">
        <v>0</v>
      </c>
      <c r="I680">
        <v>46466</v>
      </c>
      <c r="J680">
        <v>56270</v>
      </c>
      <c r="K680" t="s">
        <v>30</v>
      </c>
      <c r="L680" t="s">
        <v>62</v>
      </c>
      <c r="M680" t="s">
        <v>63</v>
      </c>
      <c r="N680" t="s">
        <v>1637</v>
      </c>
      <c r="O680" t="s">
        <v>1638</v>
      </c>
      <c r="P680" t="s">
        <v>1051</v>
      </c>
      <c r="Q680" t="s">
        <v>1052</v>
      </c>
      <c r="R680" t="s">
        <v>296</v>
      </c>
      <c r="S680" t="s">
        <v>67</v>
      </c>
      <c r="T680" t="str">
        <f t="shared" si="30"/>
        <v>Strong verbal and written communication skills are required.  Familiar with soil mechanics, hydraulic analysis, borings, survey, and general civil engineering design and construction.    Computer skills: Word and Excel required.  CAD and/or GIS are preferred.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680">
        <f t="shared" si="31"/>
        <v>0</v>
      </c>
      <c r="V680" s="3">
        <v>1</v>
      </c>
      <c r="W680" s="3">
        <f t="shared" si="32"/>
        <v>0</v>
      </c>
      <c r="X680" s="3">
        <v>0</v>
      </c>
      <c r="Y680" s="3">
        <v>0</v>
      </c>
      <c r="Z680" s="3">
        <v>0</v>
      </c>
      <c r="AA680" s="3">
        <v>0</v>
      </c>
      <c r="AB680" s="3">
        <v>0</v>
      </c>
      <c r="AD680" t="s">
        <v>58</v>
      </c>
      <c r="AE680" s="1">
        <v>42376</v>
      </c>
      <c r="AG680" s="1">
        <v>42376</v>
      </c>
      <c r="AH680" s="1">
        <v>42598</v>
      </c>
    </row>
    <row r="681" spans="1:34" x14ac:dyDescent="0.3">
      <c r="A681">
        <v>225283</v>
      </c>
      <c r="B681" t="s">
        <v>1158</v>
      </c>
      <c r="C681" t="s">
        <v>40</v>
      </c>
      <c r="D681">
        <v>1</v>
      </c>
      <c r="E681" t="s">
        <v>1627</v>
      </c>
      <c r="F681" t="s">
        <v>1574</v>
      </c>
      <c r="G681">
        <v>22124</v>
      </c>
      <c r="H681">
        <v>2</v>
      </c>
      <c r="I681">
        <v>67467</v>
      </c>
      <c r="J681">
        <v>98882</v>
      </c>
      <c r="K681" t="s">
        <v>30</v>
      </c>
      <c r="L681" t="s">
        <v>1161</v>
      </c>
      <c r="M681" t="s">
        <v>1622</v>
      </c>
      <c r="N681" t="s">
        <v>7402</v>
      </c>
      <c r="O681" t="s">
        <v>1577</v>
      </c>
      <c r="P681" t="s">
        <v>1628</v>
      </c>
      <c r="Q681" t="s">
        <v>35</v>
      </c>
      <c r="R681" t="s">
        <v>1629</v>
      </c>
      <c r="S681" t="s">
        <v>1166</v>
      </c>
      <c r="T681" t="str">
        <f t="shared" si="30"/>
        <v xml:space="preserve">Applicant should possess experience supporting municipal construction projects as a Resident Engineer, Project Engineer, or Quality Assurance Investigator/Specialist.  A minimum of five years of structures construction related experience is required. A valid New York State Registration as an Architect is required. A minimum of five years of supervisory experience is required. Practical working knowledge of Title II of The Americans With Disabilities Act is required.  OSHA 10 hour certification preferred. Must be computer literate. A Valid NYS Driver License is required.  </v>
      </c>
      <c r="U681">
        <f t="shared" si="31"/>
        <v>0</v>
      </c>
      <c r="V681" s="3">
        <v>0</v>
      </c>
      <c r="W681" s="3">
        <f t="shared" si="32"/>
        <v>0</v>
      </c>
      <c r="X681" s="3">
        <v>0</v>
      </c>
      <c r="Y681" s="3">
        <v>0</v>
      </c>
      <c r="Z681" s="3">
        <v>0</v>
      </c>
      <c r="AA681" s="3">
        <v>0</v>
      </c>
      <c r="AB681" s="3">
        <v>0</v>
      </c>
      <c r="AD681" t="s">
        <v>38</v>
      </c>
      <c r="AE681" s="1">
        <v>42408</v>
      </c>
      <c r="AG681" s="1">
        <v>42408</v>
      </c>
      <c r="AH681" s="1">
        <v>42598</v>
      </c>
    </row>
    <row r="682" spans="1:34" x14ac:dyDescent="0.3">
      <c r="A682">
        <v>225380</v>
      </c>
      <c r="B682" t="s">
        <v>39</v>
      </c>
      <c r="C682" t="s">
        <v>40</v>
      </c>
      <c r="D682">
        <v>1</v>
      </c>
      <c r="E682" t="s">
        <v>1639</v>
      </c>
      <c r="F682" t="s">
        <v>110</v>
      </c>
      <c r="G682">
        <v>10251</v>
      </c>
      <c r="H682">
        <v>4</v>
      </c>
      <c r="I682">
        <v>36166</v>
      </c>
      <c r="J682">
        <v>56775</v>
      </c>
      <c r="K682" t="s">
        <v>30</v>
      </c>
      <c r="L682" t="s">
        <v>43</v>
      </c>
      <c r="M682" t="s">
        <v>1330</v>
      </c>
      <c r="N682" t="s">
        <v>1640</v>
      </c>
      <c r="O682" t="s">
        <v>113</v>
      </c>
      <c r="P682" t="s">
        <v>1641</v>
      </c>
      <c r="Q682" t="s">
        <v>35</v>
      </c>
      <c r="R682" t="s">
        <v>1642</v>
      </c>
      <c r="S682" t="s">
        <v>35</v>
      </c>
      <c r="T682" t="str">
        <f t="shared" si="30"/>
        <v xml:space="preserve">Strong organizational skills;Strong interpersonal skills and proficient in computer.  </v>
      </c>
      <c r="U682">
        <f t="shared" si="31"/>
        <v>0</v>
      </c>
      <c r="V682" s="3">
        <v>0</v>
      </c>
      <c r="W682" s="3">
        <f t="shared" si="32"/>
        <v>0</v>
      </c>
      <c r="X682" s="3">
        <v>0</v>
      </c>
      <c r="Y682" s="3">
        <v>0</v>
      </c>
      <c r="Z682" s="3">
        <v>0</v>
      </c>
      <c r="AA682" s="3">
        <v>0</v>
      </c>
      <c r="AB682" s="3">
        <v>0</v>
      </c>
      <c r="AD682" t="s">
        <v>38</v>
      </c>
      <c r="AE682" s="1">
        <v>42348</v>
      </c>
      <c r="AG682" s="1">
        <v>42348</v>
      </c>
      <c r="AH682" s="1">
        <v>42598</v>
      </c>
    </row>
    <row r="683" spans="1:34" x14ac:dyDescent="0.3">
      <c r="A683">
        <v>225380</v>
      </c>
      <c r="B683" t="s">
        <v>39</v>
      </c>
      <c r="C683" t="s">
        <v>26</v>
      </c>
      <c r="D683">
        <v>1</v>
      </c>
      <c r="E683" t="s">
        <v>1639</v>
      </c>
      <c r="F683" t="s">
        <v>110</v>
      </c>
      <c r="G683">
        <v>10251</v>
      </c>
      <c r="H683">
        <v>4</v>
      </c>
      <c r="I683">
        <v>36166</v>
      </c>
      <c r="J683">
        <v>56775</v>
      </c>
      <c r="K683" t="s">
        <v>30</v>
      </c>
      <c r="L683" t="s">
        <v>43</v>
      </c>
      <c r="M683" t="s">
        <v>1330</v>
      </c>
      <c r="N683" t="s">
        <v>1640</v>
      </c>
      <c r="O683" t="s">
        <v>113</v>
      </c>
      <c r="P683" t="s">
        <v>1641</v>
      </c>
      <c r="Q683" t="s">
        <v>35</v>
      </c>
      <c r="R683" t="s">
        <v>1642</v>
      </c>
      <c r="S683" t="s">
        <v>35</v>
      </c>
      <c r="T683" t="str">
        <f t="shared" si="30"/>
        <v xml:space="preserve">Strong organizational skills;Strong interpersonal skills and proficient in computer.  </v>
      </c>
      <c r="U683">
        <f t="shared" si="31"/>
        <v>0</v>
      </c>
      <c r="V683" s="3">
        <v>0</v>
      </c>
      <c r="W683" s="3">
        <f t="shared" si="32"/>
        <v>0</v>
      </c>
      <c r="X683" s="3">
        <v>0</v>
      </c>
      <c r="Y683" s="3">
        <v>0</v>
      </c>
      <c r="Z683" s="3">
        <v>0</v>
      </c>
      <c r="AA683" s="3">
        <v>0</v>
      </c>
      <c r="AB683" s="3">
        <v>0</v>
      </c>
      <c r="AD683" t="s">
        <v>38</v>
      </c>
      <c r="AE683" s="1">
        <v>42348</v>
      </c>
      <c r="AG683" s="1">
        <v>42348</v>
      </c>
      <c r="AH683" s="1">
        <v>42598</v>
      </c>
    </row>
    <row r="684" spans="1:34" x14ac:dyDescent="0.3">
      <c r="A684">
        <v>225387</v>
      </c>
      <c r="B684" t="s">
        <v>524</v>
      </c>
      <c r="C684" t="s">
        <v>40</v>
      </c>
      <c r="D684">
        <v>52</v>
      </c>
      <c r="E684" t="s">
        <v>1643</v>
      </c>
      <c r="F684" t="s">
        <v>1644</v>
      </c>
      <c r="G684">
        <v>60421</v>
      </c>
      <c r="H684">
        <v>0</v>
      </c>
      <c r="I684">
        <v>37907</v>
      </c>
      <c r="J684">
        <v>37907</v>
      </c>
      <c r="K684" t="s">
        <v>30</v>
      </c>
      <c r="L684" t="s">
        <v>1645</v>
      </c>
      <c r="M684" t="s">
        <v>1646</v>
      </c>
      <c r="N684" t="s">
        <v>6704</v>
      </c>
      <c r="O684" t="s">
        <v>7404</v>
      </c>
      <c r="P684" t="s">
        <v>7405</v>
      </c>
      <c r="Q684" t="s">
        <v>1647</v>
      </c>
      <c r="R684" t="s">
        <v>1648</v>
      </c>
      <c r="S684" t="s">
        <v>35</v>
      </c>
      <c r="T684" t="str">
        <f t="shared" si="30"/>
        <v>1. Bachelor‚„s degree.  60 college credits in Criminal Justice field or Military Police experience. 2. Excellent oral/written communication skills. 1. Able to work any shift, including weekends and holidays. 2. Able to work outdoors in all kinds of weather; able to walk and/or stand in an assigned area; able to drive or sit in a patrol vehicle while remaining alert.  NOTE: Only candidates under consideration will be contacted.  The salary for this position is now $40,633.  www.nyc.gov/parks</v>
      </c>
      <c r="U684">
        <f t="shared" si="31"/>
        <v>0</v>
      </c>
      <c r="V684" s="3">
        <v>0</v>
      </c>
      <c r="W684" s="3">
        <f t="shared" si="32"/>
        <v>0</v>
      </c>
      <c r="X684" s="3">
        <v>0</v>
      </c>
      <c r="Y684" s="3">
        <v>0</v>
      </c>
      <c r="Z684" s="3">
        <v>0</v>
      </c>
      <c r="AA684" s="3">
        <v>0</v>
      </c>
      <c r="AB684" s="3">
        <v>0</v>
      </c>
      <c r="AD684" t="s">
        <v>1649</v>
      </c>
      <c r="AE684" s="1">
        <v>42349</v>
      </c>
      <c r="AG684" s="1">
        <v>42549</v>
      </c>
      <c r="AH684" s="1">
        <v>42598</v>
      </c>
    </row>
    <row r="685" spans="1:34" x14ac:dyDescent="0.3">
      <c r="A685">
        <v>225387</v>
      </c>
      <c r="B685" t="s">
        <v>524</v>
      </c>
      <c r="C685" t="s">
        <v>26</v>
      </c>
      <c r="D685">
        <v>52</v>
      </c>
      <c r="E685" t="s">
        <v>1643</v>
      </c>
      <c r="F685" t="s">
        <v>1644</v>
      </c>
      <c r="G685">
        <v>60421</v>
      </c>
      <c r="H685">
        <v>0</v>
      </c>
      <c r="I685">
        <v>37907</v>
      </c>
      <c r="J685">
        <v>37907</v>
      </c>
      <c r="K685" t="s">
        <v>30</v>
      </c>
      <c r="L685" t="s">
        <v>1645</v>
      </c>
      <c r="M685" t="s">
        <v>1646</v>
      </c>
      <c r="N685" t="s">
        <v>6704</v>
      </c>
      <c r="O685" t="s">
        <v>7404</v>
      </c>
      <c r="P685" t="s">
        <v>7405</v>
      </c>
      <c r="Q685" t="s">
        <v>1647</v>
      </c>
      <c r="R685" t="s">
        <v>1648</v>
      </c>
      <c r="S685" t="s">
        <v>35</v>
      </c>
      <c r="T685" t="str">
        <f t="shared" si="30"/>
        <v>1. Bachelor‚„s degree.  60 college credits in Criminal Justice field or Military Police experience. 2. Excellent oral/written communication skills. 1. Able to work any shift, including weekends and holidays. 2. Able to work outdoors in all kinds of weather; able to walk and/or stand in an assigned area; able to drive or sit in a patrol vehicle while remaining alert.  NOTE: Only candidates under consideration will be contacted.  The salary for this position is now $40,633.  www.nyc.gov/parks</v>
      </c>
      <c r="U685">
        <f t="shared" si="31"/>
        <v>0</v>
      </c>
      <c r="V685" s="3">
        <v>0</v>
      </c>
      <c r="W685" s="3">
        <f t="shared" si="32"/>
        <v>0</v>
      </c>
      <c r="X685" s="3">
        <v>0</v>
      </c>
      <c r="Y685" s="3">
        <v>0</v>
      </c>
      <c r="Z685" s="3">
        <v>0</v>
      </c>
      <c r="AA685" s="3">
        <v>0</v>
      </c>
      <c r="AB685" s="3">
        <v>0</v>
      </c>
      <c r="AD685" t="s">
        <v>1649</v>
      </c>
      <c r="AE685" s="1">
        <v>42349</v>
      </c>
      <c r="AG685" s="1">
        <v>42549</v>
      </c>
      <c r="AH685" s="1">
        <v>42598</v>
      </c>
    </row>
    <row r="686" spans="1:34" x14ac:dyDescent="0.3">
      <c r="A686">
        <v>225387</v>
      </c>
      <c r="B686" t="s">
        <v>524</v>
      </c>
      <c r="C686" t="s">
        <v>26</v>
      </c>
      <c r="D686">
        <v>52</v>
      </c>
      <c r="E686" t="s">
        <v>1643</v>
      </c>
      <c r="F686" t="s">
        <v>1644</v>
      </c>
      <c r="G686">
        <v>60421</v>
      </c>
      <c r="H686">
        <v>0</v>
      </c>
      <c r="I686">
        <v>37907</v>
      </c>
      <c r="J686">
        <v>37907</v>
      </c>
      <c r="K686" t="s">
        <v>30</v>
      </c>
      <c r="L686" t="s">
        <v>1645</v>
      </c>
      <c r="M686" t="s">
        <v>1646</v>
      </c>
      <c r="N686" t="s">
        <v>6704</v>
      </c>
      <c r="O686" t="s">
        <v>7404</v>
      </c>
      <c r="P686" t="s">
        <v>7405</v>
      </c>
      <c r="Q686" t="s">
        <v>1647</v>
      </c>
      <c r="R686" t="s">
        <v>1648</v>
      </c>
      <c r="S686" t="s">
        <v>35</v>
      </c>
      <c r="T686" t="str">
        <f t="shared" si="30"/>
        <v>1. Bachelor‚„s degree.  60 college credits in Criminal Justice field or Military Police experience. 2. Excellent oral/written communication skills. 1. Able to work any shift, including weekends and holidays. 2. Able to work outdoors in all kinds of weather; able to walk and/or stand in an assigned area; able to drive or sit in a patrol vehicle while remaining alert.  NOTE: Only candidates under consideration will be contacted.  The salary for this position is now $40,633.  www.nyc.gov/parks</v>
      </c>
      <c r="U686">
        <f t="shared" si="31"/>
        <v>0</v>
      </c>
      <c r="V686" s="3">
        <v>0</v>
      </c>
      <c r="W686" s="3">
        <f t="shared" si="32"/>
        <v>0</v>
      </c>
      <c r="X686" s="3">
        <v>0</v>
      </c>
      <c r="Y686" s="3">
        <v>0</v>
      </c>
      <c r="Z686" s="3">
        <v>0</v>
      </c>
      <c r="AA686" s="3">
        <v>0</v>
      </c>
      <c r="AB686" s="3">
        <v>0</v>
      </c>
      <c r="AD686" t="s">
        <v>1649</v>
      </c>
      <c r="AE686" s="1">
        <v>42349</v>
      </c>
      <c r="AG686" s="1">
        <v>42349</v>
      </c>
      <c r="AH686" s="1">
        <v>42598</v>
      </c>
    </row>
    <row r="687" spans="1:34" x14ac:dyDescent="0.3">
      <c r="A687">
        <v>226798</v>
      </c>
      <c r="B687" t="s">
        <v>59</v>
      </c>
      <c r="C687" t="s">
        <v>26</v>
      </c>
      <c r="D687">
        <v>11</v>
      </c>
      <c r="E687" t="s">
        <v>1636</v>
      </c>
      <c r="F687" t="s">
        <v>236</v>
      </c>
      <c r="G687">
        <v>20202</v>
      </c>
      <c r="H687">
        <v>0</v>
      </c>
      <c r="I687">
        <v>46466</v>
      </c>
      <c r="J687">
        <v>56270</v>
      </c>
      <c r="K687" t="s">
        <v>30</v>
      </c>
      <c r="L687" t="s">
        <v>62</v>
      </c>
      <c r="M687" t="s">
        <v>63</v>
      </c>
      <c r="N687" t="s">
        <v>1637</v>
      </c>
      <c r="O687" t="s">
        <v>1638</v>
      </c>
      <c r="P687" t="s">
        <v>1051</v>
      </c>
      <c r="Q687" t="s">
        <v>1052</v>
      </c>
      <c r="R687" t="s">
        <v>296</v>
      </c>
      <c r="S687" t="s">
        <v>67</v>
      </c>
      <c r="T687" t="str">
        <f t="shared" si="30"/>
        <v>Strong verbal and written communication skills are required.  Familiar with soil mechanics, hydraulic analysis, borings, survey, and general civil engineering design and construction.    Computer skills: Word and Excel required.  CAD and/or GIS are preferred.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687">
        <f t="shared" si="31"/>
        <v>0</v>
      </c>
      <c r="V687" s="3">
        <v>1</v>
      </c>
      <c r="W687" s="3">
        <f t="shared" si="32"/>
        <v>0</v>
      </c>
      <c r="X687" s="3">
        <v>0</v>
      </c>
      <c r="Y687" s="3">
        <v>0</v>
      </c>
      <c r="Z687" s="3">
        <v>0</v>
      </c>
      <c r="AA687" s="3">
        <v>0</v>
      </c>
      <c r="AB687" s="3">
        <v>0</v>
      </c>
      <c r="AD687" t="s">
        <v>58</v>
      </c>
      <c r="AE687" s="1">
        <v>42376</v>
      </c>
      <c r="AG687" s="1">
        <v>42376</v>
      </c>
      <c r="AH687" s="1">
        <v>42598</v>
      </c>
    </row>
    <row r="688" spans="1:34" x14ac:dyDescent="0.3">
      <c r="A688">
        <v>226821</v>
      </c>
      <c r="B688" t="s">
        <v>39</v>
      </c>
      <c r="C688" t="s">
        <v>40</v>
      </c>
      <c r="D688">
        <v>1</v>
      </c>
      <c r="E688" t="s">
        <v>1650</v>
      </c>
      <c r="F688" t="s">
        <v>675</v>
      </c>
      <c r="G688">
        <v>10069</v>
      </c>
      <c r="H688" t="s">
        <v>240</v>
      </c>
      <c r="I688">
        <v>58675</v>
      </c>
      <c r="J688">
        <v>156793</v>
      </c>
      <c r="K688" t="s">
        <v>30</v>
      </c>
      <c r="L688" t="s">
        <v>43</v>
      </c>
      <c r="M688" t="s">
        <v>79</v>
      </c>
      <c r="N688" t="s">
        <v>6705</v>
      </c>
      <c r="O688" t="s">
        <v>676</v>
      </c>
      <c r="P688" t="s">
        <v>1651</v>
      </c>
      <c r="Q688" t="s">
        <v>35</v>
      </c>
      <c r="R688" t="s">
        <v>1652</v>
      </c>
      <c r="S688" t="s">
        <v>35</v>
      </c>
      <c r="T688" t="str">
        <f t="shared" si="30"/>
        <v xml:space="preserve">Established track record of leadership and management expertise; a proven ability to manage significant change.  Content area knowledge of water borne diseases; enforcement and environmental engineering. Excellent communication skills. Advanced degree, preferably MBA with at least 10 years of senior management experience; track record of effectively leading and regionally and/or nationally scaling a performance and outcomes based organization and staff; ability to point specific examples of having developed and operationalized strategies that have taken an organization to the next stage of growth.  Unwavering commitment to quality programs and data-driven program evaluation, excellence in organizational management with the ability to coach staff, manage and develop high-performance teams, set and achieve strategic objectives and manage a budget.  </v>
      </c>
      <c r="U688">
        <f t="shared" si="31"/>
        <v>0</v>
      </c>
      <c r="V688" s="3">
        <v>0</v>
      </c>
      <c r="W688" s="3">
        <f t="shared" si="32"/>
        <v>0</v>
      </c>
      <c r="X688" s="3">
        <v>0</v>
      </c>
      <c r="Y688" s="3">
        <v>0</v>
      </c>
      <c r="Z688" s="3">
        <v>0</v>
      </c>
      <c r="AA688" s="3">
        <v>0</v>
      </c>
      <c r="AB688" s="3">
        <v>0</v>
      </c>
      <c r="AD688" t="s">
        <v>38</v>
      </c>
      <c r="AE688" s="1">
        <v>42367</v>
      </c>
      <c r="AG688" s="1">
        <v>42368</v>
      </c>
      <c r="AH688" s="1">
        <v>42598</v>
      </c>
    </row>
    <row r="689" spans="1:34" x14ac:dyDescent="0.3">
      <c r="A689">
        <v>226821</v>
      </c>
      <c r="B689" t="s">
        <v>39</v>
      </c>
      <c r="C689" t="s">
        <v>26</v>
      </c>
      <c r="D689">
        <v>1</v>
      </c>
      <c r="E689" t="s">
        <v>1650</v>
      </c>
      <c r="F689" t="s">
        <v>675</v>
      </c>
      <c r="G689">
        <v>10069</v>
      </c>
      <c r="H689" t="s">
        <v>240</v>
      </c>
      <c r="I689">
        <v>58675</v>
      </c>
      <c r="J689">
        <v>156793</v>
      </c>
      <c r="K689" t="s">
        <v>30</v>
      </c>
      <c r="L689" t="s">
        <v>43</v>
      </c>
      <c r="M689" t="s">
        <v>79</v>
      </c>
      <c r="N689" t="s">
        <v>6705</v>
      </c>
      <c r="O689" t="s">
        <v>676</v>
      </c>
      <c r="P689" t="s">
        <v>1651</v>
      </c>
      <c r="Q689" t="s">
        <v>35</v>
      </c>
      <c r="R689" t="s">
        <v>1652</v>
      </c>
      <c r="S689" t="s">
        <v>35</v>
      </c>
      <c r="T689" t="str">
        <f t="shared" si="30"/>
        <v xml:space="preserve">Established track record of leadership and management expertise; a proven ability to manage significant change.  Content area knowledge of water borne diseases; enforcement and environmental engineering. Excellent communication skills. Advanced degree, preferably MBA with at least 10 years of senior management experience; track record of effectively leading and regionally and/or nationally scaling a performance and outcomes based organization and staff; ability to point specific examples of having developed and operationalized strategies that have taken an organization to the next stage of growth.  Unwavering commitment to quality programs and data-driven program evaluation, excellence in organizational management with the ability to coach staff, manage and develop high-performance teams, set and achieve strategic objectives and manage a budget.  </v>
      </c>
      <c r="U689">
        <f t="shared" si="31"/>
        <v>0</v>
      </c>
      <c r="V689" s="3">
        <v>0</v>
      </c>
      <c r="W689" s="3">
        <f t="shared" si="32"/>
        <v>0</v>
      </c>
      <c r="X689" s="3">
        <v>0</v>
      </c>
      <c r="Y689" s="3">
        <v>0</v>
      </c>
      <c r="Z689" s="3">
        <v>0</v>
      </c>
      <c r="AA689" s="3">
        <v>0</v>
      </c>
      <c r="AB689" s="3">
        <v>0</v>
      </c>
      <c r="AD689" t="s">
        <v>38</v>
      </c>
      <c r="AE689" s="1">
        <v>42367</v>
      </c>
      <c r="AG689" s="1">
        <v>42368</v>
      </c>
      <c r="AH689" s="1">
        <v>42598</v>
      </c>
    </row>
    <row r="690" spans="1:34" x14ac:dyDescent="0.3">
      <c r="A690">
        <v>225421</v>
      </c>
      <c r="B690" t="s">
        <v>39</v>
      </c>
      <c r="C690" t="s">
        <v>26</v>
      </c>
      <c r="D690">
        <v>2</v>
      </c>
      <c r="E690" t="s">
        <v>1653</v>
      </c>
      <c r="F690" t="s">
        <v>1654</v>
      </c>
      <c r="G690">
        <v>6663</v>
      </c>
      <c r="H690">
        <v>2</v>
      </c>
      <c r="I690">
        <v>71485</v>
      </c>
      <c r="J690">
        <v>80809</v>
      </c>
      <c r="K690" t="s">
        <v>30</v>
      </c>
      <c r="L690" t="s">
        <v>319</v>
      </c>
      <c r="M690" t="s">
        <v>1655</v>
      </c>
      <c r="N690" t="s">
        <v>1656</v>
      </c>
      <c r="O690" t="s">
        <v>7406</v>
      </c>
      <c r="P690" t="s">
        <v>1657</v>
      </c>
      <c r="Q690" t="s">
        <v>35</v>
      </c>
      <c r="R690" t="s">
        <v>1658</v>
      </c>
      <c r="S690" t="s">
        <v>35</v>
      </c>
      <c r="T690" t="str">
        <f t="shared" si="30"/>
        <v xml:space="preserve">Must possess extensive knowledge of pharmacology and clear communication skills; second language skills are desired, but not required.   NOTE: Work schedule is 37.5 hours per week including Overnights, Weekends &amp; Holidays  </v>
      </c>
      <c r="U690">
        <f t="shared" si="31"/>
        <v>0</v>
      </c>
      <c r="V690" s="3">
        <v>0</v>
      </c>
      <c r="W690" s="3">
        <f t="shared" si="32"/>
        <v>0</v>
      </c>
      <c r="X690" s="3">
        <v>0</v>
      </c>
      <c r="Y690" s="3">
        <v>0</v>
      </c>
      <c r="Z690" s="3">
        <v>0</v>
      </c>
      <c r="AA690" s="3">
        <v>0</v>
      </c>
      <c r="AB690" s="3">
        <v>0</v>
      </c>
      <c r="AD690" t="s">
        <v>58</v>
      </c>
      <c r="AE690" s="1">
        <v>42348</v>
      </c>
      <c r="AG690" s="1">
        <v>42348</v>
      </c>
      <c r="AH690" s="1">
        <v>42598</v>
      </c>
    </row>
    <row r="691" spans="1:34" x14ac:dyDescent="0.3">
      <c r="A691">
        <v>225421</v>
      </c>
      <c r="B691" t="s">
        <v>39</v>
      </c>
      <c r="C691" t="s">
        <v>40</v>
      </c>
      <c r="D691">
        <v>2</v>
      </c>
      <c r="E691" t="s">
        <v>1653</v>
      </c>
      <c r="F691" t="s">
        <v>1654</v>
      </c>
      <c r="G691">
        <v>6663</v>
      </c>
      <c r="H691">
        <v>2</v>
      </c>
      <c r="I691">
        <v>71485</v>
      </c>
      <c r="J691">
        <v>80809</v>
      </c>
      <c r="K691" t="s">
        <v>30</v>
      </c>
      <c r="L691" t="s">
        <v>319</v>
      </c>
      <c r="M691" t="s">
        <v>1655</v>
      </c>
      <c r="N691" t="s">
        <v>1656</v>
      </c>
      <c r="O691" t="s">
        <v>7406</v>
      </c>
      <c r="P691" t="s">
        <v>1657</v>
      </c>
      <c r="Q691" t="s">
        <v>35</v>
      </c>
      <c r="R691" t="s">
        <v>1658</v>
      </c>
      <c r="S691" t="s">
        <v>35</v>
      </c>
      <c r="T691" t="str">
        <f t="shared" si="30"/>
        <v xml:space="preserve">Must possess extensive knowledge of pharmacology and clear communication skills; second language skills are desired, but not required.   NOTE: Work schedule is 37.5 hours per week including Overnights, Weekends &amp; Holidays  </v>
      </c>
      <c r="U691">
        <f t="shared" si="31"/>
        <v>0</v>
      </c>
      <c r="V691" s="3">
        <v>0</v>
      </c>
      <c r="W691" s="3">
        <f t="shared" si="32"/>
        <v>0</v>
      </c>
      <c r="X691" s="3">
        <v>0</v>
      </c>
      <c r="Y691" s="3">
        <v>0</v>
      </c>
      <c r="Z691" s="3">
        <v>0</v>
      </c>
      <c r="AA691" s="3">
        <v>0</v>
      </c>
      <c r="AB691" s="3">
        <v>0</v>
      </c>
      <c r="AD691" t="s">
        <v>58</v>
      </c>
      <c r="AE691" s="1">
        <v>42348</v>
      </c>
      <c r="AG691" s="1">
        <v>42348</v>
      </c>
      <c r="AH691" s="1">
        <v>42598</v>
      </c>
    </row>
    <row r="692" spans="1:34" x14ac:dyDescent="0.3">
      <c r="A692">
        <v>224144</v>
      </c>
      <c r="B692" t="s">
        <v>39</v>
      </c>
      <c r="C692" t="s">
        <v>40</v>
      </c>
      <c r="D692">
        <v>1</v>
      </c>
      <c r="E692" t="s">
        <v>1659</v>
      </c>
      <c r="F692" t="s">
        <v>1660</v>
      </c>
      <c r="G692">
        <v>82994</v>
      </c>
      <c r="H692" t="s">
        <v>219</v>
      </c>
      <c r="I692">
        <v>65107</v>
      </c>
      <c r="J692">
        <v>173663</v>
      </c>
      <c r="K692" t="s">
        <v>30</v>
      </c>
      <c r="L692" t="s">
        <v>78</v>
      </c>
      <c r="M692" t="s">
        <v>1179</v>
      </c>
      <c r="N692" t="s">
        <v>7407</v>
      </c>
      <c r="O692" t="s">
        <v>1661</v>
      </c>
      <c r="P692" t="s">
        <v>1662</v>
      </c>
      <c r="Q692" t="s">
        <v>35</v>
      </c>
      <c r="R692" t="s">
        <v>1663</v>
      </c>
      <c r="S692" t="s">
        <v>35</v>
      </c>
      <c r="T692" t="str">
        <f t="shared" si="30"/>
        <v xml:space="preserve">--Superior ability to communicate orally and in writing.  --Advanced training and skills in personnel administration and labor relations.  --Knowledge of New York City Collective Bargaining Law, Civil Service Rules and Regulations, Rules and Regulations of the New York City Department of Citywide-Administrative Services and the New York City Office of Payroll Administration; and knowledge of all Collective Bargaining provisions/agreements.  </v>
      </c>
      <c r="U692">
        <f t="shared" si="31"/>
        <v>0</v>
      </c>
      <c r="V692" s="3">
        <v>0</v>
      </c>
      <c r="W692" s="3">
        <f t="shared" si="32"/>
        <v>0</v>
      </c>
      <c r="X692" s="3">
        <v>0</v>
      </c>
      <c r="Y692" s="3">
        <v>0</v>
      </c>
      <c r="Z692" s="3">
        <v>0</v>
      </c>
      <c r="AA692" s="3">
        <v>0</v>
      </c>
      <c r="AB692" s="3">
        <v>0</v>
      </c>
      <c r="AD692" t="s">
        <v>38</v>
      </c>
      <c r="AE692" s="1">
        <v>42335</v>
      </c>
      <c r="AG692" s="1">
        <v>42335</v>
      </c>
      <c r="AH692" s="1">
        <v>42598</v>
      </c>
    </row>
    <row r="693" spans="1:34" x14ac:dyDescent="0.3">
      <c r="A693">
        <v>225490</v>
      </c>
      <c r="B693" t="s">
        <v>59</v>
      </c>
      <c r="C693" t="s">
        <v>26</v>
      </c>
      <c r="D693">
        <v>1</v>
      </c>
      <c r="E693" t="s">
        <v>1636</v>
      </c>
      <c r="F693" t="s">
        <v>236</v>
      </c>
      <c r="G693">
        <v>20202</v>
      </c>
      <c r="H693">
        <v>0</v>
      </c>
      <c r="I693">
        <v>46466</v>
      </c>
      <c r="J693">
        <v>56270</v>
      </c>
      <c r="K693" t="s">
        <v>30</v>
      </c>
      <c r="L693" t="s">
        <v>62</v>
      </c>
      <c r="M693" t="s">
        <v>63</v>
      </c>
      <c r="N693" t="s">
        <v>7408</v>
      </c>
      <c r="O693" t="s">
        <v>1638</v>
      </c>
      <c r="P693" t="s">
        <v>1051</v>
      </c>
      <c r="Q693" t="s">
        <v>1052</v>
      </c>
      <c r="R693" t="s">
        <v>66</v>
      </c>
      <c r="S693" t="s">
        <v>67</v>
      </c>
      <c r="T693" t="str">
        <f t="shared" si="30"/>
        <v>Strong verbal and written communication skills are required.  Familiar with soil mechanics, hydraulic analysis, borings, survey, and general civil engineering design and construction.    Computer skills: Word and Excel required.  CAD and/or GIS are preferred.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693">
        <f t="shared" si="31"/>
        <v>0</v>
      </c>
      <c r="V693" s="3">
        <v>1</v>
      </c>
      <c r="W693" s="3">
        <f t="shared" si="32"/>
        <v>0</v>
      </c>
      <c r="X693" s="3">
        <v>0</v>
      </c>
      <c r="Y693" s="3">
        <v>0</v>
      </c>
      <c r="Z693" s="3">
        <v>0</v>
      </c>
      <c r="AA693" s="3">
        <v>0</v>
      </c>
      <c r="AB693" s="3">
        <v>0</v>
      </c>
      <c r="AD693" t="s">
        <v>58</v>
      </c>
      <c r="AE693" s="1">
        <v>42352</v>
      </c>
      <c r="AG693" s="1">
        <v>42352</v>
      </c>
      <c r="AH693" s="1">
        <v>42598</v>
      </c>
    </row>
    <row r="694" spans="1:34" x14ac:dyDescent="0.3">
      <c r="A694">
        <v>225490</v>
      </c>
      <c r="B694" t="s">
        <v>59</v>
      </c>
      <c r="C694" t="s">
        <v>40</v>
      </c>
      <c r="D694">
        <v>1</v>
      </c>
      <c r="E694" t="s">
        <v>1636</v>
      </c>
      <c r="F694" t="s">
        <v>236</v>
      </c>
      <c r="G694">
        <v>20202</v>
      </c>
      <c r="H694">
        <v>0</v>
      </c>
      <c r="I694">
        <v>46466</v>
      </c>
      <c r="J694">
        <v>56270</v>
      </c>
      <c r="K694" t="s">
        <v>30</v>
      </c>
      <c r="L694" t="s">
        <v>62</v>
      </c>
      <c r="M694" t="s">
        <v>63</v>
      </c>
      <c r="N694" t="s">
        <v>7408</v>
      </c>
      <c r="O694" t="s">
        <v>1638</v>
      </c>
      <c r="P694" t="s">
        <v>1051</v>
      </c>
      <c r="Q694" t="s">
        <v>1052</v>
      </c>
      <c r="R694" t="s">
        <v>66</v>
      </c>
      <c r="S694" t="s">
        <v>67</v>
      </c>
      <c r="T694" t="str">
        <f t="shared" si="30"/>
        <v>Strong verbal and written communication skills are required.  Familiar with soil mechanics, hydraulic analysis, borings, survey, and general civil engineering design and construction.    Computer skills: Word and Excel required.  CAD and/or GIS are preferred.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694">
        <f t="shared" si="31"/>
        <v>0</v>
      </c>
      <c r="V694" s="3">
        <v>1</v>
      </c>
      <c r="W694" s="3">
        <f t="shared" si="32"/>
        <v>0</v>
      </c>
      <c r="X694" s="3">
        <v>0</v>
      </c>
      <c r="Y694" s="3">
        <v>0</v>
      </c>
      <c r="Z694" s="3">
        <v>0</v>
      </c>
      <c r="AA694" s="3">
        <v>0</v>
      </c>
      <c r="AB694" s="3">
        <v>0</v>
      </c>
      <c r="AD694" t="s">
        <v>58</v>
      </c>
      <c r="AE694" s="1">
        <v>42352</v>
      </c>
      <c r="AG694" s="1">
        <v>42352</v>
      </c>
      <c r="AH694" s="1">
        <v>42598</v>
      </c>
    </row>
    <row r="695" spans="1:34" x14ac:dyDescent="0.3">
      <c r="A695">
        <v>225500</v>
      </c>
      <c r="B695" t="s">
        <v>59</v>
      </c>
      <c r="C695" t="s">
        <v>26</v>
      </c>
      <c r="D695">
        <v>1</v>
      </c>
      <c r="E695" t="s">
        <v>275</v>
      </c>
      <c r="F695" t="s">
        <v>642</v>
      </c>
      <c r="G695">
        <v>22122</v>
      </c>
      <c r="H695">
        <v>1</v>
      </c>
      <c r="I695">
        <v>49897</v>
      </c>
      <c r="J695">
        <v>72061</v>
      </c>
      <c r="K695" t="s">
        <v>30</v>
      </c>
      <c r="L695" t="s">
        <v>62</v>
      </c>
      <c r="M695" t="s">
        <v>63</v>
      </c>
      <c r="N695" t="s">
        <v>7409</v>
      </c>
      <c r="O695" t="s">
        <v>7159</v>
      </c>
      <c r="P695" t="s">
        <v>7410</v>
      </c>
      <c r="Q695" t="s">
        <v>1052</v>
      </c>
      <c r="R695" t="s">
        <v>107</v>
      </c>
      <c r="S695" t="s">
        <v>67</v>
      </c>
      <c r="T695" t="str">
        <f t="shared" si="30"/>
        <v>The position requires close attention to detail and organization skills to ensure all projects are managed professionally and completed in a timely manner.  OGI requires the candidate to be able to speak and present effectively in public.  The ability to establish and maintain harmonious working relationships with the OGI staff, public agency representatives, and the general public will be highly regarded.   Excellent communication skills, both orally and in writing, are required.    Applicants must have strong MS Office skills, including Excel and PowerPoint.  Basic ability to comprehend maps, graphs, and tables is recommended.  Experience with basic ArcGIS knowledge will be welcomed.   Applicants are should have a valid driver‚„s license.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695">
        <f t="shared" si="31"/>
        <v>0</v>
      </c>
      <c r="V695" s="3">
        <v>1</v>
      </c>
      <c r="W695" s="3">
        <f t="shared" si="32"/>
        <v>0</v>
      </c>
      <c r="X695" s="3">
        <v>0</v>
      </c>
      <c r="Y695" s="3">
        <v>0</v>
      </c>
      <c r="Z695" s="3">
        <v>0</v>
      </c>
      <c r="AA695" s="3">
        <v>0</v>
      </c>
      <c r="AB695" s="3">
        <v>0</v>
      </c>
      <c r="AD695" t="s">
        <v>38</v>
      </c>
      <c r="AE695" s="1">
        <v>42366</v>
      </c>
      <c r="AG695" s="1">
        <v>42366</v>
      </c>
      <c r="AH695" s="1">
        <v>42598</v>
      </c>
    </row>
    <row r="696" spans="1:34" x14ac:dyDescent="0.3">
      <c r="A696">
        <v>224058</v>
      </c>
      <c r="B696" t="s">
        <v>39</v>
      </c>
      <c r="C696" t="s">
        <v>26</v>
      </c>
      <c r="D696">
        <v>1</v>
      </c>
      <c r="E696" t="s">
        <v>1664</v>
      </c>
      <c r="F696" t="s">
        <v>42</v>
      </c>
      <c r="G696">
        <v>21744</v>
      </c>
      <c r="H696">
        <v>2</v>
      </c>
      <c r="I696">
        <v>68239</v>
      </c>
      <c r="J696">
        <v>68239</v>
      </c>
      <c r="K696" t="s">
        <v>30</v>
      </c>
      <c r="L696" t="s">
        <v>71</v>
      </c>
      <c r="M696" t="s">
        <v>1056</v>
      </c>
      <c r="N696" t="s">
        <v>7411</v>
      </c>
      <c r="O696" t="s">
        <v>46</v>
      </c>
      <c r="P696" t="s">
        <v>7412</v>
      </c>
      <c r="Q696" t="s">
        <v>35</v>
      </c>
      <c r="R696" t="s">
        <v>1665</v>
      </c>
      <c r="S696" t="s">
        <v>35</v>
      </c>
      <c r="T696" t="str">
        <f t="shared" si="30"/>
        <v xml:space="preserve">SPECIAL NOTE 1. Selected candidate will be required to provide a DNA sample by swabbing. 2. This is an essential staff position. During emergency events, ‚Å“essential‚ positions may require 24-hour availability.   PREFERRED SKILLS Preferred candidates should possess the following; M.S in Environmental Science, Occupational Health or the equivalent; knowledge of regulations and standards pertaining to Federal OSHA, the NYS Department of Labor and NYFD codes;  familiarity with ventilation, indoor air quality and blood borne pathogen issues; the holding of, or ability to obtain HAZWOPER or HAZ TECH certifications; the ability to wear a tight-fitting respirator; and knowledge of Microsoft Office (Word, Excel, PowerPoint).Candidates should be able to effectively communicate will all levels of the organization.  </v>
      </c>
      <c r="U696">
        <f t="shared" si="31"/>
        <v>0</v>
      </c>
      <c r="V696" s="3">
        <v>1</v>
      </c>
      <c r="W696" s="3">
        <f t="shared" si="32"/>
        <v>0</v>
      </c>
      <c r="X696" s="3">
        <v>0</v>
      </c>
      <c r="Y696" s="3">
        <v>0</v>
      </c>
      <c r="Z696" s="3">
        <v>0</v>
      </c>
      <c r="AA696" s="3">
        <v>0</v>
      </c>
      <c r="AB696" s="3">
        <v>0</v>
      </c>
      <c r="AD696" t="s">
        <v>38</v>
      </c>
      <c r="AE696" s="1">
        <v>42333</v>
      </c>
      <c r="AG696" s="1">
        <v>42333</v>
      </c>
      <c r="AH696" s="1">
        <v>42598</v>
      </c>
    </row>
    <row r="697" spans="1:34" x14ac:dyDescent="0.3">
      <c r="A697">
        <v>224144</v>
      </c>
      <c r="B697" t="s">
        <v>39</v>
      </c>
      <c r="C697" t="s">
        <v>26</v>
      </c>
      <c r="D697">
        <v>1</v>
      </c>
      <c r="E697" t="s">
        <v>1659</v>
      </c>
      <c r="F697" t="s">
        <v>1660</v>
      </c>
      <c r="G697">
        <v>82994</v>
      </c>
      <c r="H697" t="s">
        <v>219</v>
      </c>
      <c r="I697">
        <v>65107</v>
      </c>
      <c r="J697">
        <v>173663</v>
      </c>
      <c r="K697" t="s">
        <v>30</v>
      </c>
      <c r="L697" t="s">
        <v>78</v>
      </c>
      <c r="M697" t="s">
        <v>1179</v>
      </c>
      <c r="N697" t="s">
        <v>7407</v>
      </c>
      <c r="O697" t="s">
        <v>1661</v>
      </c>
      <c r="P697" t="s">
        <v>1662</v>
      </c>
      <c r="Q697" t="s">
        <v>35</v>
      </c>
      <c r="R697" t="s">
        <v>1663</v>
      </c>
      <c r="S697" t="s">
        <v>35</v>
      </c>
      <c r="T697" t="str">
        <f t="shared" si="30"/>
        <v xml:space="preserve">--Superior ability to communicate orally and in writing.  --Advanced training and skills in personnel administration and labor relations.  --Knowledge of New York City Collective Bargaining Law, Civil Service Rules and Regulations, Rules and Regulations of the New York City Department of Citywide-Administrative Services and the New York City Office of Payroll Administration; and knowledge of all Collective Bargaining provisions/agreements.  </v>
      </c>
      <c r="U697">
        <f t="shared" si="31"/>
        <v>0</v>
      </c>
      <c r="V697" s="3">
        <v>0</v>
      </c>
      <c r="W697" s="3">
        <f t="shared" si="32"/>
        <v>0</v>
      </c>
      <c r="X697" s="3">
        <v>0</v>
      </c>
      <c r="Y697" s="3">
        <v>0</v>
      </c>
      <c r="Z697" s="3">
        <v>0</v>
      </c>
      <c r="AA697" s="3">
        <v>0</v>
      </c>
      <c r="AB697" s="3">
        <v>0</v>
      </c>
      <c r="AD697" t="s">
        <v>38</v>
      </c>
      <c r="AE697" s="1">
        <v>42335</v>
      </c>
      <c r="AG697" s="1">
        <v>42335</v>
      </c>
      <c r="AH697" s="1">
        <v>42598</v>
      </c>
    </row>
    <row r="698" spans="1:34" x14ac:dyDescent="0.3">
      <c r="A698">
        <v>224058</v>
      </c>
      <c r="B698" t="s">
        <v>39</v>
      </c>
      <c r="C698" t="s">
        <v>40</v>
      </c>
      <c r="D698">
        <v>1</v>
      </c>
      <c r="E698" t="s">
        <v>1664</v>
      </c>
      <c r="F698" t="s">
        <v>42</v>
      </c>
      <c r="G698">
        <v>21744</v>
      </c>
      <c r="H698">
        <v>2</v>
      </c>
      <c r="I698">
        <v>68239</v>
      </c>
      <c r="J698">
        <v>68239</v>
      </c>
      <c r="K698" t="s">
        <v>30</v>
      </c>
      <c r="L698" t="s">
        <v>71</v>
      </c>
      <c r="M698" t="s">
        <v>1056</v>
      </c>
      <c r="N698" t="s">
        <v>7411</v>
      </c>
      <c r="O698" t="s">
        <v>46</v>
      </c>
      <c r="P698" t="s">
        <v>7412</v>
      </c>
      <c r="Q698" t="s">
        <v>35</v>
      </c>
      <c r="R698" t="s">
        <v>1665</v>
      </c>
      <c r="S698" t="s">
        <v>35</v>
      </c>
      <c r="T698" t="str">
        <f t="shared" si="30"/>
        <v xml:space="preserve">SPECIAL NOTE 1. Selected candidate will be required to provide a DNA sample by swabbing. 2. This is an essential staff position. During emergency events, ‚Å“essential‚ positions may require 24-hour availability.   PREFERRED SKILLS Preferred candidates should possess the following; M.S in Environmental Science, Occupational Health or the equivalent; knowledge of regulations and standards pertaining to Federal OSHA, the NYS Department of Labor and NYFD codes;  familiarity with ventilation, indoor air quality and blood borne pathogen issues; the holding of, or ability to obtain HAZWOPER or HAZ TECH certifications; the ability to wear a tight-fitting respirator; and knowledge of Microsoft Office (Word, Excel, PowerPoint).Candidates should be able to effectively communicate will all levels of the organization.  </v>
      </c>
      <c r="U698">
        <f t="shared" si="31"/>
        <v>0</v>
      </c>
      <c r="V698" s="3">
        <v>1</v>
      </c>
      <c r="W698" s="3">
        <f t="shared" si="32"/>
        <v>0</v>
      </c>
      <c r="X698" s="3">
        <v>0</v>
      </c>
      <c r="Y698" s="3">
        <v>0</v>
      </c>
      <c r="Z698" s="3">
        <v>0</v>
      </c>
      <c r="AA698" s="3">
        <v>0</v>
      </c>
      <c r="AB698" s="3">
        <v>0</v>
      </c>
      <c r="AD698" t="s">
        <v>38</v>
      </c>
      <c r="AE698" s="1">
        <v>42333</v>
      </c>
      <c r="AG698" s="1">
        <v>42333</v>
      </c>
      <c r="AH698" s="1">
        <v>42598</v>
      </c>
    </row>
    <row r="699" spans="1:34" x14ac:dyDescent="0.3">
      <c r="A699">
        <v>224119</v>
      </c>
      <c r="B699" t="s">
        <v>39</v>
      </c>
      <c r="C699" t="s">
        <v>40</v>
      </c>
      <c r="D699">
        <v>1</v>
      </c>
      <c r="E699" t="s">
        <v>1666</v>
      </c>
      <c r="F699" t="s">
        <v>574</v>
      </c>
      <c r="G699">
        <v>40510</v>
      </c>
      <c r="H699">
        <v>1</v>
      </c>
      <c r="I699">
        <v>45385</v>
      </c>
      <c r="J699">
        <v>61669</v>
      </c>
      <c r="K699" t="s">
        <v>30</v>
      </c>
      <c r="L699" t="s">
        <v>78</v>
      </c>
      <c r="M699" t="s">
        <v>983</v>
      </c>
      <c r="N699" t="s">
        <v>1667</v>
      </c>
      <c r="O699" t="s">
        <v>577</v>
      </c>
      <c r="P699" t="s">
        <v>35</v>
      </c>
      <c r="Q699" t="s">
        <v>35</v>
      </c>
      <c r="R699" t="s">
        <v>1668</v>
      </c>
      <c r="S699" t="s">
        <v>35</v>
      </c>
      <c r="T699" t="str">
        <f t="shared" si="30"/>
        <v xml:space="preserve">   </v>
      </c>
      <c r="U699">
        <f t="shared" si="31"/>
        <v>0</v>
      </c>
      <c r="V699" s="3">
        <v>0</v>
      </c>
      <c r="W699" s="3">
        <f t="shared" si="32"/>
        <v>0</v>
      </c>
      <c r="X699" s="3">
        <v>0</v>
      </c>
      <c r="Y699" s="3">
        <v>0</v>
      </c>
      <c r="Z699" s="3">
        <v>0</v>
      </c>
      <c r="AA699" s="3">
        <v>0</v>
      </c>
      <c r="AB699" s="3">
        <v>0</v>
      </c>
      <c r="AD699" t="s">
        <v>38</v>
      </c>
      <c r="AE699" s="1">
        <v>42335</v>
      </c>
      <c r="AG699" s="1">
        <v>42335</v>
      </c>
      <c r="AH699" s="1">
        <v>42598</v>
      </c>
    </row>
    <row r="700" spans="1:34" x14ac:dyDescent="0.3">
      <c r="A700">
        <v>225500</v>
      </c>
      <c r="B700" t="s">
        <v>59</v>
      </c>
      <c r="C700" t="s">
        <v>40</v>
      </c>
      <c r="D700">
        <v>1</v>
      </c>
      <c r="E700" t="s">
        <v>275</v>
      </c>
      <c r="F700" t="s">
        <v>642</v>
      </c>
      <c r="G700">
        <v>22122</v>
      </c>
      <c r="H700">
        <v>1</v>
      </c>
      <c r="I700">
        <v>49897</v>
      </c>
      <c r="J700">
        <v>72061</v>
      </c>
      <c r="K700" t="s">
        <v>30</v>
      </c>
      <c r="L700" t="s">
        <v>62</v>
      </c>
      <c r="M700" t="s">
        <v>63</v>
      </c>
      <c r="N700" t="s">
        <v>7409</v>
      </c>
      <c r="O700" t="s">
        <v>7159</v>
      </c>
      <c r="P700" t="s">
        <v>7410</v>
      </c>
      <c r="Q700" t="s">
        <v>1052</v>
      </c>
      <c r="R700" t="s">
        <v>107</v>
      </c>
      <c r="S700" t="s">
        <v>67</v>
      </c>
      <c r="T700" t="str">
        <f t="shared" si="30"/>
        <v>The position requires close attention to detail and organization skills to ensure all projects are managed professionally and completed in a timely manner.  OGI requires the candidate to be able to speak and present effectively in public.  The ability to establish and maintain harmonious working relationships with the OGI staff, public agency representatives, and the general public will be highly regarded.   Excellent communication skills, both orally and in writing, are required.    Applicants must have strong MS Office skills, including Excel and PowerPoint.  Basic ability to comprehend maps, graphs, and tables is recommended.  Experience with basic ArcGIS knowledge will be welcomed.   Applicants are should have a valid driver‚„s license.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v>
      </c>
      <c r="U700">
        <f t="shared" si="31"/>
        <v>0</v>
      </c>
      <c r="V700" s="3">
        <v>1</v>
      </c>
      <c r="W700" s="3">
        <f t="shared" si="32"/>
        <v>0</v>
      </c>
      <c r="X700" s="3">
        <v>0</v>
      </c>
      <c r="Y700" s="3">
        <v>0</v>
      </c>
      <c r="Z700" s="3">
        <v>0</v>
      </c>
      <c r="AA700" s="3">
        <v>0</v>
      </c>
      <c r="AB700" s="3">
        <v>0</v>
      </c>
      <c r="AD700" t="s">
        <v>38</v>
      </c>
      <c r="AE700" s="1">
        <v>42366</v>
      </c>
      <c r="AG700" s="1">
        <v>42366</v>
      </c>
      <c r="AH700" s="1">
        <v>42598</v>
      </c>
    </row>
    <row r="701" spans="1:34" x14ac:dyDescent="0.3">
      <c r="A701">
        <v>225534</v>
      </c>
      <c r="B701" t="s">
        <v>379</v>
      </c>
      <c r="C701" t="s">
        <v>26</v>
      </c>
      <c r="D701">
        <v>11</v>
      </c>
      <c r="E701" t="s">
        <v>1669</v>
      </c>
      <c r="F701" t="s">
        <v>1670</v>
      </c>
      <c r="G701">
        <v>11702</v>
      </c>
      <c r="H701">
        <v>1</v>
      </c>
      <c r="I701">
        <v>15</v>
      </c>
      <c r="J701">
        <v>20</v>
      </c>
      <c r="K701" t="s">
        <v>141</v>
      </c>
      <c r="L701" t="s">
        <v>382</v>
      </c>
      <c r="M701" t="s">
        <v>241</v>
      </c>
      <c r="N701" t="s">
        <v>1671</v>
      </c>
      <c r="O701" t="s">
        <v>7413</v>
      </c>
      <c r="P701" t="e">
        <f>-Must be able to work in a diverse and fast paced environment and have the ability to complete tasks at the indicated deadline and in An efficient matter. -Must have professional and courteous manner.</f>
        <v>#NAME?</v>
      </c>
      <c r="Q701" t="s">
        <v>35</v>
      </c>
      <c r="R701" t="s">
        <v>1672</v>
      </c>
      <c r="S701" t="s">
        <v>35</v>
      </c>
      <c r="T701" t="e">
        <f t="shared" si="30"/>
        <v>#NAME?</v>
      </c>
      <c r="U701">
        <f t="shared" si="31"/>
        <v>0</v>
      </c>
      <c r="V701" s="3">
        <v>0</v>
      </c>
      <c r="W701" s="3">
        <f t="shared" si="32"/>
        <v>0</v>
      </c>
      <c r="X701" s="3">
        <v>0</v>
      </c>
      <c r="Y701" s="3">
        <v>0</v>
      </c>
      <c r="Z701" s="3">
        <v>0</v>
      </c>
      <c r="AA701" s="3">
        <v>0</v>
      </c>
      <c r="AB701" s="3">
        <v>0</v>
      </c>
      <c r="AD701" t="s">
        <v>1673</v>
      </c>
      <c r="AE701" s="1">
        <v>42349</v>
      </c>
      <c r="AG701" s="1">
        <v>42349</v>
      </c>
      <c r="AH701" s="1">
        <v>42598</v>
      </c>
    </row>
    <row r="702" spans="1:34" x14ac:dyDescent="0.3">
      <c r="A702">
        <v>224366</v>
      </c>
      <c r="B702" t="s">
        <v>25</v>
      </c>
      <c r="C702" t="s">
        <v>40</v>
      </c>
      <c r="D702">
        <v>1</v>
      </c>
      <c r="E702" t="s">
        <v>1674</v>
      </c>
      <c r="F702" t="s">
        <v>1617</v>
      </c>
      <c r="G702">
        <v>13622</v>
      </c>
      <c r="H702">
        <v>0</v>
      </c>
      <c r="I702">
        <v>69253</v>
      </c>
      <c r="J702">
        <v>108101</v>
      </c>
      <c r="K702" t="s">
        <v>30</v>
      </c>
      <c r="L702" t="s">
        <v>192</v>
      </c>
      <c r="M702" t="s">
        <v>193</v>
      </c>
      <c r="N702" t="s">
        <v>6706</v>
      </c>
      <c r="O702" t="s">
        <v>7400</v>
      </c>
      <c r="P702" t="s">
        <v>6707</v>
      </c>
      <c r="Q702" t="s">
        <v>35</v>
      </c>
      <c r="R702" t="s">
        <v>1675</v>
      </c>
      <c r="S702" t="s">
        <v>196</v>
      </c>
      <c r="T702" t="str">
        <f t="shared" si="30"/>
        <v xml:space="preserve">The preferred candidate must possess: 4+ years of experience in a specialized role that includes implementation, support, and maintenance of large scale n-tier content management system; Proven background in the development and support of complex operational systems; Familiarity with any version-control tool like CVS or Subversion;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Ability to see tasks through to completion without significant guidance; Strong written and verbal communication skills; A team player who works well with technical and non-technical resources; 3-5 years experience in Perl/CGI/PHP, JavaScript &amp; HTML development; Proven experience with Interwoven TeamSite, LiveSite, OpenDeploy, and DataDeploy; Knowledge of Sun Solaris (or similar Unix operating system); Database experience in Oracle (or similar RDMS) &amp; the SQL language; Strong knowledge of XML; Experience with Java &amp; Web Services.  </v>
      </c>
      <c r="U702">
        <f t="shared" si="31"/>
        <v>0</v>
      </c>
      <c r="V702" s="3">
        <v>0</v>
      </c>
      <c r="W702" s="3">
        <f t="shared" si="32"/>
        <v>0</v>
      </c>
      <c r="X702" s="3">
        <v>0</v>
      </c>
      <c r="Y702" s="3">
        <v>0</v>
      </c>
      <c r="Z702" s="3">
        <v>1</v>
      </c>
      <c r="AA702" s="3">
        <v>0</v>
      </c>
      <c r="AB702" s="3">
        <v>0</v>
      </c>
      <c r="AD702" t="s">
        <v>202</v>
      </c>
      <c r="AE702" s="1">
        <v>42374</v>
      </c>
      <c r="AG702" s="1">
        <v>42374</v>
      </c>
      <c r="AH702" s="1">
        <v>42598</v>
      </c>
    </row>
    <row r="703" spans="1:34" x14ac:dyDescent="0.3">
      <c r="A703">
        <v>225534</v>
      </c>
      <c r="B703" t="s">
        <v>379</v>
      </c>
      <c r="C703" t="s">
        <v>40</v>
      </c>
      <c r="D703">
        <v>11</v>
      </c>
      <c r="E703" t="s">
        <v>1669</v>
      </c>
      <c r="F703" t="s">
        <v>1670</v>
      </c>
      <c r="G703">
        <v>11702</v>
      </c>
      <c r="H703">
        <v>1</v>
      </c>
      <c r="I703">
        <v>15</v>
      </c>
      <c r="J703">
        <v>20</v>
      </c>
      <c r="K703" t="s">
        <v>141</v>
      </c>
      <c r="L703" t="s">
        <v>382</v>
      </c>
      <c r="M703" t="s">
        <v>241</v>
      </c>
      <c r="N703" t="s">
        <v>1671</v>
      </c>
      <c r="O703" t="s">
        <v>7413</v>
      </c>
      <c r="P703" t="e">
        <f>-Must be able to work in a diverse and fast paced environment and have the ability to complete tasks at the indicated deadline and in An efficient matter. -Must have professional and courteous manner.</f>
        <v>#NAME?</v>
      </c>
      <c r="Q703" t="s">
        <v>35</v>
      </c>
      <c r="R703" t="s">
        <v>1672</v>
      </c>
      <c r="S703" t="s">
        <v>35</v>
      </c>
      <c r="T703" t="e">
        <f t="shared" si="30"/>
        <v>#NAME?</v>
      </c>
      <c r="U703">
        <f t="shared" si="31"/>
        <v>0</v>
      </c>
      <c r="V703" s="3">
        <v>0</v>
      </c>
      <c r="W703" s="3">
        <f t="shared" si="32"/>
        <v>0</v>
      </c>
      <c r="X703" s="3">
        <v>0</v>
      </c>
      <c r="Y703" s="3">
        <v>0</v>
      </c>
      <c r="Z703" s="3">
        <v>0</v>
      </c>
      <c r="AA703" s="3">
        <v>0</v>
      </c>
      <c r="AB703" s="3">
        <v>0</v>
      </c>
      <c r="AD703" t="s">
        <v>1673</v>
      </c>
      <c r="AE703" s="1">
        <v>42349</v>
      </c>
      <c r="AG703" s="1">
        <v>42349</v>
      </c>
      <c r="AH703" s="1">
        <v>42598</v>
      </c>
    </row>
    <row r="704" spans="1:34" x14ac:dyDescent="0.3">
      <c r="A704">
        <v>225536</v>
      </c>
      <c r="B704" t="s">
        <v>39</v>
      </c>
      <c r="C704" t="s">
        <v>26</v>
      </c>
      <c r="D704">
        <v>1</v>
      </c>
      <c r="E704" t="s">
        <v>1676</v>
      </c>
      <c r="F704" t="s">
        <v>1677</v>
      </c>
      <c r="G704">
        <v>51012</v>
      </c>
      <c r="H704">
        <v>0</v>
      </c>
      <c r="I704">
        <v>75916</v>
      </c>
      <c r="J704">
        <v>75916</v>
      </c>
      <c r="K704" t="s">
        <v>30</v>
      </c>
      <c r="L704" t="s">
        <v>78</v>
      </c>
      <c r="M704" t="s">
        <v>461</v>
      </c>
      <c r="N704" t="s">
        <v>7414</v>
      </c>
      <c r="O704" t="s">
        <v>1678</v>
      </c>
      <c r="P704" t="s">
        <v>1679</v>
      </c>
      <c r="Q704" t="s">
        <v>1680</v>
      </c>
      <c r="R704" t="s">
        <v>1681</v>
      </c>
      <c r="S704" t="s">
        <v>35</v>
      </c>
      <c r="T704" t="str">
        <f t="shared" si="30"/>
        <v>The candidate will: have clinical training and experience; have experience treating patients with substance use disorders, including pharmacological treatment for substance use disorders, particularly buprenorphine; have experience delivering trainings and public speaking; have direct experience using electronic health records; have experience in evaluation and quality improvement; possess excellent interpersonal, written, and verbal communication skills; ideally have experience practicing public health in a government setting; have the ability to work well with different personalities and organizational structures; be resourceful, detail-oriented, and have outstanding organizational skills; have the ability to multi-task in a fast-paced, high-volume environment; have proficiency in Excel, Access, Word, PowerPoint, and Visio. ALL CANDIDATES MUST POSSESS A VALID NEW YORK STATE LICENSE AS A REGISTERED NURSE AND THIS LICENSE MUST BE MAINTAINED FOR THE DURATION OF EMPLOYMENT.</v>
      </c>
      <c r="U704">
        <f t="shared" si="31"/>
        <v>0</v>
      </c>
      <c r="V704" s="3">
        <v>1</v>
      </c>
      <c r="W704" s="3">
        <f t="shared" si="32"/>
        <v>0</v>
      </c>
      <c r="X704" s="3">
        <v>0</v>
      </c>
      <c r="Y704" s="3">
        <v>0</v>
      </c>
      <c r="Z704" s="3">
        <v>0</v>
      </c>
      <c r="AA704" s="3">
        <v>0</v>
      </c>
      <c r="AB704" s="3">
        <v>0</v>
      </c>
      <c r="AD704" t="s">
        <v>899</v>
      </c>
      <c r="AE704" s="1">
        <v>42349</v>
      </c>
      <c r="AG704" s="1">
        <v>42349</v>
      </c>
      <c r="AH704" s="1">
        <v>42598</v>
      </c>
    </row>
    <row r="705" spans="1:34" x14ac:dyDescent="0.3">
      <c r="A705">
        <v>225536</v>
      </c>
      <c r="B705" t="s">
        <v>39</v>
      </c>
      <c r="C705" t="s">
        <v>40</v>
      </c>
      <c r="D705">
        <v>1</v>
      </c>
      <c r="E705" t="s">
        <v>1676</v>
      </c>
      <c r="F705" t="s">
        <v>1677</v>
      </c>
      <c r="G705">
        <v>51012</v>
      </c>
      <c r="H705">
        <v>0</v>
      </c>
      <c r="I705">
        <v>75916</v>
      </c>
      <c r="J705">
        <v>75916</v>
      </c>
      <c r="K705" t="s">
        <v>30</v>
      </c>
      <c r="L705" t="s">
        <v>78</v>
      </c>
      <c r="M705" t="s">
        <v>461</v>
      </c>
      <c r="N705" t="s">
        <v>7414</v>
      </c>
      <c r="O705" t="s">
        <v>1678</v>
      </c>
      <c r="P705" t="s">
        <v>1679</v>
      </c>
      <c r="Q705" t="s">
        <v>1680</v>
      </c>
      <c r="R705" t="s">
        <v>1681</v>
      </c>
      <c r="S705" t="s">
        <v>35</v>
      </c>
      <c r="T705" t="str">
        <f t="shared" si="30"/>
        <v>The candidate will: have clinical training and experience; have experience treating patients with substance use disorders, including pharmacological treatment for substance use disorders, particularly buprenorphine; have experience delivering trainings and public speaking; have direct experience using electronic health records; have experience in evaluation and quality improvement; possess excellent interpersonal, written, and verbal communication skills; ideally have experience practicing public health in a government setting; have the ability to work well with different personalities and organizational structures; be resourceful, detail-oriented, and have outstanding organizational skills; have the ability to multi-task in a fast-paced, high-volume environment; have proficiency in Excel, Access, Word, PowerPoint, and Visio. ALL CANDIDATES MUST POSSESS A VALID NEW YORK STATE LICENSE AS A REGISTERED NURSE AND THIS LICENSE MUST BE MAINTAINED FOR THE DURATION OF EMPLOYMENT.</v>
      </c>
      <c r="U705">
        <f t="shared" si="31"/>
        <v>0</v>
      </c>
      <c r="V705" s="3">
        <v>1</v>
      </c>
      <c r="W705" s="3">
        <f t="shared" si="32"/>
        <v>0</v>
      </c>
      <c r="X705" s="3">
        <v>0</v>
      </c>
      <c r="Y705" s="3">
        <v>0</v>
      </c>
      <c r="Z705" s="3">
        <v>0</v>
      </c>
      <c r="AA705" s="3">
        <v>0</v>
      </c>
      <c r="AB705" s="3">
        <v>0</v>
      </c>
      <c r="AD705" t="s">
        <v>899</v>
      </c>
      <c r="AE705" s="1">
        <v>42349</v>
      </c>
      <c r="AG705" s="1">
        <v>42349</v>
      </c>
      <c r="AH705" s="1">
        <v>42598</v>
      </c>
    </row>
    <row r="706" spans="1:34" x14ac:dyDescent="0.3">
      <c r="A706">
        <v>225603</v>
      </c>
      <c r="B706" t="s">
        <v>39</v>
      </c>
      <c r="C706" t="s">
        <v>40</v>
      </c>
      <c r="D706">
        <v>1</v>
      </c>
      <c r="E706" t="s">
        <v>1485</v>
      </c>
      <c r="F706" t="s">
        <v>551</v>
      </c>
      <c r="G706">
        <v>10124</v>
      </c>
      <c r="H706">
        <v>1</v>
      </c>
      <c r="I706">
        <v>41810</v>
      </c>
      <c r="J706">
        <v>61248</v>
      </c>
      <c r="K706" t="s">
        <v>30</v>
      </c>
      <c r="L706" t="s">
        <v>78</v>
      </c>
      <c r="M706" t="s">
        <v>1486</v>
      </c>
      <c r="N706" t="s">
        <v>7415</v>
      </c>
      <c r="O706" t="s">
        <v>7055</v>
      </c>
      <c r="P706" t="s">
        <v>1487</v>
      </c>
      <c r="Q706" t="s">
        <v>35</v>
      </c>
      <c r="R706" t="s">
        <v>1682</v>
      </c>
      <c r="S706" t="s">
        <v>35</v>
      </c>
      <c r="T706" t="str">
        <f t="shared" si="30"/>
        <v xml:space="preserve">Preference will be given to individuals with excellent phone, communication, writing, computer (Word, Excel, Outlook, PowerPoint and Visio mandatory) and typing skills. Additionally, the ability to work under pressure, multi task and meet timelines are required. Interpersonal Skills essential. Bilingual is a plus.  </v>
      </c>
      <c r="U706">
        <f t="shared" si="31"/>
        <v>0</v>
      </c>
      <c r="V706" s="3">
        <v>1</v>
      </c>
      <c r="W706" s="3">
        <f t="shared" si="32"/>
        <v>0</v>
      </c>
      <c r="X706" s="3">
        <v>0</v>
      </c>
      <c r="Y706" s="3">
        <v>0</v>
      </c>
      <c r="Z706" s="3">
        <v>0</v>
      </c>
      <c r="AA706" s="3">
        <v>0</v>
      </c>
      <c r="AB706" s="3">
        <v>0</v>
      </c>
      <c r="AD706" t="s">
        <v>38</v>
      </c>
      <c r="AE706" s="1">
        <v>42352</v>
      </c>
      <c r="AG706" s="1">
        <v>42352</v>
      </c>
      <c r="AH706" s="1">
        <v>42598</v>
      </c>
    </row>
    <row r="707" spans="1:34" x14ac:dyDescent="0.3">
      <c r="A707">
        <v>224119</v>
      </c>
      <c r="B707" t="s">
        <v>39</v>
      </c>
      <c r="C707" t="s">
        <v>26</v>
      </c>
      <c r="D707">
        <v>1</v>
      </c>
      <c r="E707" t="s">
        <v>1666</v>
      </c>
      <c r="F707" t="s">
        <v>574</v>
      </c>
      <c r="G707">
        <v>40510</v>
      </c>
      <c r="H707">
        <v>1</v>
      </c>
      <c r="I707">
        <v>45385</v>
      </c>
      <c r="J707">
        <v>61669</v>
      </c>
      <c r="K707" t="s">
        <v>30</v>
      </c>
      <c r="L707" t="s">
        <v>78</v>
      </c>
      <c r="M707" t="s">
        <v>983</v>
      </c>
      <c r="N707" t="s">
        <v>1667</v>
      </c>
      <c r="O707" t="s">
        <v>577</v>
      </c>
      <c r="P707" t="s">
        <v>35</v>
      </c>
      <c r="Q707" t="s">
        <v>35</v>
      </c>
      <c r="R707" t="s">
        <v>1668</v>
      </c>
      <c r="S707" t="s">
        <v>35</v>
      </c>
      <c r="T707" t="str">
        <f t="shared" ref="T707:T770" si="33">P707&amp;" "&amp;Q707</f>
        <v xml:space="preserve">   </v>
      </c>
      <c r="U707">
        <f t="shared" ref="U707:U770" si="34">D707*W707</f>
        <v>0</v>
      </c>
      <c r="V707" s="3">
        <v>0</v>
      </c>
      <c r="W707" s="3">
        <f t="shared" ref="W707:W770" si="35">IF(OR(ISNUMBER(SEARCH("data analytics",$T707)), ISNUMBER(SEARCH("data analysis",$T707)), ISNUMBER(SEARCH("analyze data", $T707)),ISNUMBER(SEARCH("business intelligence", $T707)),ISNUMBER(SEARCH("business analysis",$T707))),1,0)</f>
        <v>0</v>
      </c>
      <c r="X707" s="3">
        <v>0</v>
      </c>
      <c r="Y707" s="3">
        <v>0</v>
      </c>
      <c r="Z707" s="3">
        <v>0</v>
      </c>
      <c r="AA707" s="3">
        <v>0</v>
      </c>
      <c r="AB707" s="3">
        <v>0</v>
      </c>
      <c r="AD707" t="s">
        <v>38</v>
      </c>
      <c r="AE707" s="1">
        <v>42335</v>
      </c>
      <c r="AG707" s="1">
        <v>42335</v>
      </c>
      <c r="AH707" s="1">
        <v>42598</v>
      </c>
    </row>
    <row r="708" spans="1:34" x14ac:dyDescent="0.3">
      <c r="A708">
        <v>225603</v>
      </c>
      <c r="B708" t="s">
        <v>39</v>
      </c>
      <c r="C708" t="s">
        <v>26</v>
      </c>
      <c r="D708">
        <v>1</v>
      </c>
      <c r="E708" t="s">
        <v>1485</v>
      </c>
      <c r="F708" t="s">
        <v>551</v>
      </c>
      <c r="G708">
        <v>10124</v>
      </c>
      <c r="H708">
        <v>1</v>
      </c>
      <c r="I708">
        <v>41810</v>
      </c>
      <c r="J708">
        <v>61248</v>
      </c>
      <c r="K708" t="s">
        <v>30</v>
      </c>
      <c r="L708" t="s">
        <v>78</v>
      </c>
      <c r="M708" t="s">
        <v>1486</v>
      </c>
      <c r="N708" t="s">
        <v>7415</v>
      </c>
      <c r="O708" t="s">
        <v>7055</v>
      </c>
      <c r="P708" t="s">
        <v>1487</v>
      </c>
      <c r="Q708" t="s">
        <v>35</v>
      </c>
      <c r="R708" t="s">
        <v>1682</v>
      </c>
      <c r="S708" t="s">
        <v>35</v>
      </c>
      <c r="T708" t="str">
        <f t="shared" si="33"/>
        <v xml:space="preserve">Preference will be given to individuals with excellent phone, communication, writing, computer (Word, Excel, Outlook, PowerPoint and Visio mandatory) and typing skills. Additionally, the ability to work under pressure, multi task and meet timelines are required. Interpersonal Skills essential. Bilingual is a plus.  </v>
      </c>
      <c r="U708">
        <f t="shared" si="34"/>
        <v>0</v>
      </c>
      <c r="V708" s="3">
        <v>1</v>
      </c>
      <c r="W708" s="3">
        <f t="shared" si="35"/>
        <v>0</v>
      </c>
      <c r="X708" s="3">
        <v>0</v>
      </c>
      <c r="Y708" s="3">
        <v>0</v>
      </c>
      <c r="Z708" s="3">
        <v>0</v>
      </c>
      <c r="AA708" s="3">
        <v>0</v>
      </c>
      <c r="AB708" s="3">
        <v>0</v>
      </c>
      <c r="AD708" t="s">
        <v>38</v>
      </c>
      <c r="AE708" s="1">
        <v>42352</v>
      </c>
      <c r="AG708" s="1">
        <v>42352</v>
      </c>
      <c r="AH708" s="1">
        <v>42598</v>
      </c>
    </row>
    <row r="709" spans="1:34" x14ac:dyDescent="0.3">
      <c r="A709">
        <v>225626</v>
      </c>
      <c r="B709" t="s">
        <v>888</v>
      </c>
      <c r="C709" t="s">
        <v>26</v>
      </c>
      <c r="D709">
        <v>1</v>
      </c>
      <c r="E709" t="s">
        <v>1683</v>
      </c>
      <c r="F709" t="s">
        <v>773</v>
      </c>
      <c r="G709">
        <v>95005</v>
      </c>
      <c r="H709" t="s">
        <v>52</v>
      </c>
      <c r="I709">
        <v>90000</v>
      </c>
      <c r="J709">
        <v>120000</v>
      </c>
      <c r="K709" t="s">
        <v>30</v>
      </c>
      <c r="L709" t="s">
        <v>430</v>
      </c>
      <c r="M709" t="s">
        <v>1684</v>
      </c>
      <c r="N709" t="s">
        <v>1685</v>
      </c>
      <c r="O709" t="s">
        <v>776</v>
      </c>
      <c r="P709" t="s">
        <v>1686</v>
      </c>
      <c r="Q709" t="s">
        <v>35</v>
      </c>
      <c r="R709" t="s">
        <v>894</v>
      </c>
      <c r="S709" t="s">
        <v>35</v>
      </c>
      <c r="T709" t="str">
        <f t="shared" si="33"/>
        <v xml:space="preserve">Significant preference will be given to candidates with experience in transactional real estate.  </v>
      </c>
      <c r="U709">
        <f t="shared" si="34"/>
        <v>0</v>
      </c>
      <c r="V709" s="3">
        <v>0</v>
      </c>
      <c r="W709" s="3">
        <f t="shared" si="35"/>
        <v>0</v>
      </c>
      <c r="X709" s="3">
        <v>0</v>
      </c>
      <c r="Y709" s="3">
        <v>0</v>
      </c>
      <c r="Z709" s="3">
        <v>0</v>
      </c>
      <c r="AA709" s="3">
        <v>0</v>
      </c>
      <c r="AB709" s="3">
        <v>0</v>
      </c>
      <c r="AD709" t="s">
        <v>38</v>
      </c>
      <c r="AE709" s="1">
        <v>42354</v>
      </c>
      <c r="AG709" s="1">
        <v>42354</v>
      </c>
      <c r="AH709" s="1">
        <v>42598</v>
      </c>
    </row>
    <row r="710" spans="1:34" x14ac:dyDescent="0.3">
      <c r="A710">
        <v>225626</v>
      </c>
      <c r="B710" t="s">
        <v>888</v>
      </c>
      <c r="C710" t="s">
        <v>40</v>
      </c>
      <c r="D710">
        <v>1</v>
      </c>
      <c r="E710" t="s">
        <v>1683</v>
      </c>
      <c r="F710" t="s">
        <v>773</v>
      </c>
      <c r="G710">
        <v>95005</v>
      </c>
      <c r="H710" t="s">
        <v>52</v>
      </c>
      <c r="I710">
        <v>90000</v>
      </c>
      <c r="J710">
        <v>120000</v>
      </c>
      <c r="K710" t="s">
        <v>30</v>
      </c>
      <c r="L710" t="s">
        <v>430</v>
      </c>
      <c r="M710" t="s">
        <v>1684</v>
      </c>
      <c r="N710" t="s">
        <v>1685</v>
      </c>
      <c r="O710" t="s">
        <v>776</v>
      </c>
      <c r="P710" t="s">
        <v>1686</v>
      </c>
      <c r="Q710" t="s">
        <v>35</v>
      </c>
      <c r="R710" t="s">
        <v>894</v>
      </c>
      <c r="S710" t="s">
        <v>35</v>
      </c>
      <c r="T710" t="str">
        <f t="shared" si="33"/>
        <v xml:space="preserve">Significant preference will be given to candidates with experience in transactional real estate.  </v>
      </c>
      <c r="U710">
        <f t="shared" si="34"/>
        <v>0</v>
      </c>
      <c r="V710" s="3">
        <v>0</v>
      </c>
      <c r="W710" s="3">
        <f t="shared" si="35"/>
        <v>0</v>
      </c>
      <c r="X710" s="3">
        <v>0</v>
      </c>
      <c r="Y710" s="3">
        <v>0</v>
      </c>
      <c r="Z710" s="3">
        <v>0</v>
      </c>
      <c r="AA710" s="3">
        <v>0</v>
      </c>
      <c r="AB710" s="3">
        <v>0</v>
      </c>
      <c r="AD710" t="s">
        <v>38</v>
      </c>
      <c r="AE710" s="1">
        <v>42354</v>
      </c>
      <c r="AG710" s="1">
        <v>42354</v>
      </c>
      <c r="AH710" s="1">
        <v>42598</v>
      </c>
    </row>
    <row r="711" spans="1:34" x14ac:dyDescent="0.3">
      <c r="A711">
        <v>225675</v>
      </c>
      <c r="B711" t="s">
        <v>39</v>
      </c>
      <c r="C711" t="s">
        <v>40</v>
      </c>
      <c r="D711">
        <v>1</v>
      </c>
      <c r="E711" t="s">
        <v>1687</v>
      </c>
      <c r="F711" t="s">
        <v>42</v>
      </c>
      <c r="G711">
        <v>21744</v>
      </c>
      <c r="H711">
        <v>3</v>
      </c>
      <c r="I711">
        <v>76340</v>
      </c>
      <c r="J711">
        <v>87791</v>
      </c>
      <c r="K711" t="s">
        <v>30</v>
      </c>
      <c r="L711" t="s">
        <v>78</v>
      </c>
      <c r="M711" t="s">
        <v>1486</v>
      </c>
      <c r="N711" t="s">
        <v>1688</v>
      </c>
      <c r="O711" t="s">
        <v>46</v>
      </c>
      <c r="P711" t="s">
        <v>1689</v>
      </c>
      <c r="Q711" t="s">
        <v>35</v>
      </c>
      <c r="R711" t="s">
        <v>1690</v>
      </c>
      <c r="S711" t="s">
        <v>35</v>
      </c>
      <c r="T711" t="str">
        <f t="shared" si="33"/>
        <v xml:space="preserve">--Master in public health, statistics, economics or related field with more than two (2) years working experience or Bachelor degree in above mentioned fields with more than five (5) years of working experience  -- Strong analytic and statistical skills with experience in manipulating and analyzing data, including the use of statistical software such as SAS or SPSS  --Excellent written and oral communication skills  --Demonstrated organizational skills and detail orientation, including project management   --Expertise in epidemiological data analysis, research, and program evaluation methodologies  --Familiarity with data architecture principles and process systems  --A solid background in research methodology, data management, and/or advanced analytics  --Experience with scientific writing preferred  --Competency in Microsoft Office (Word, Excel, and PowerPoint).  </v>
      </c>
      <c r="U711">
        <f t="shared" si="34"/>
        <v>1</v>
      </c>
      <c r="V711" s="3">
        <v>1</v>
      </c>
      <c r="W711" s="3">
        <f t="shared" si="35"/>
        <v>1</v>
      </c>
      <c r="X711" s="3">
        <v>0</v>
      </c>
      <c r="Y711" s="3">
        <v>0</v>
      </c>
      <c r="Z711" s="3">
        <v>0</v>
      </c>
      <c r="AA711" s="3">
        <v>0</v>
      </c>
      <c r="AB711" s="3">
        <v>0</v>
      </c>
      <c r="AD711" t="s">
        <v>38</v>
      </c>
      <c r="AE711" s="1">
        <v>42353</v>
      </c>
      <c r="AG711" s="1">
        <v>42353</v>
      </c>
      <c r="AH711" s="1">
        <v>42598</v>
      </c>
    </row>
    <row r="712" spans="1:34" x14ac:dyDescent="0.3">
      <c r="A712">
        <v>225675</v>
      </c>
      <c r="B712" t="s">
        <v>39</v>
      </c>
      <c r="C712" t="s">
        <v>26</v>
      </c>
      <c r="D712">
        <v>1</v>
      </c>
      <c r="E712" t="s">
        <v>1687</v>
      </c>
      <c r="F712" t="s">
        <v>42</v>
      </c>
      <c r="G712">
        <v>21744</v>
      </c>
      <c r="H712">
        <v>3</v>
      </c>
      <c r="I712">
        <v>76340</v>
      </c>
      <c r="J712">
        <v>87791</v>
      </c>
      <c r="K712" t="s">
        <v>30</v>
      </c>
      <c r="L712" t="s">
        <v>78</v>
      </c>
      <c r="M712" t="s">
        <v>1486</v>
      </c>
      <c r="N712" t="s">
        <v>1688</v>
      </c>
      <c r="O712" t="s">
        <v>46</v>
      </c>
      <c r="P712" t="s">
        <v>1689</v>
      </c>
      <c r="Q712" t="s">
        <v>35</v>
      </c>
      <c r="R712" t="s">
        <v>1690</v>
      </c>
      <c r="S712" t="s">
        <v>35</v>
      </c>
      <c r="T712" t="str">
        <f t="shared" si="33"/>
        <v xml:space="preserve">--Master in public health, statistics, economics or related field with more than two (2) years working experience or Bachelor degree in above mentioned fields with more than five (5) years of working experience  -- Strong analytic and statistical skills with experience in manipulating and analyzing data, including the use of statistical software such as SAS or SPSS  --Excellent written and oral communication skills  --Demonstrated organizational skills and detail orientation, including project management   --Expertise in epidemiological data analysis, research, and program evaluation methodologies  --Familiarity with data architecture principles and process systems  --A solid background in research methodology, data management, and/or advanced analytics  --Experience with scientific writing preferred  --Competency in Microsoft Office (Word, Excel, and PowerPoint).  </v>
      </c>
      <c r="U712">
        <f t="shared" si="34"/>
        <v>1</v>
      </c>
      <c r="V712" s="3">
        <v>1</v>
      </c>
      <c r="W712" s="3">
        <f t="shared" si="35"/>
        <v>1</v>
      </c>
      <c r="X712" s="3">
        <v>0</v>
      </c>
      <c r="Y712" s="3">
        <v>0</v>
      </c>
      <c r="Z712" s="3">
        <v>0</v>
      </c>
      <c r="AA712" s="3">
        <v>0</v>
      </c>
      <c r="AB712" s="3">
        <v>0</v>
      </c>
      <c r="AD712" t="s">
        <v>38</v>
      </c>
      <c r="AE712" s="1">
        <v>42353</v>
      </c>
      <c r="AG712" s="1">
        <v>42353</v>
      </c>
      <c r="AH712" s="1">
        <v>42598</v>
      </c>
    </row>
    <row r="713" spans="1:34" x14ac:dyDescent="0.3">
      <c r="A713">
        <v>224191</v>
      </c>
      <c r="B713" t="s">
        <v>1281</v>
      </c>
      <c r="C713" t="s">
        <v>40</v>
      </c>
      <c r="D713">
        <v>20</v>
      </c>
      <c r="E713" t="s">
        <v>1528</v>
      </c>
      <c r="F713" t="s">
        <v>269</v>
      </c>
      <c r="G713">
        <v>10209</v>
      </c>
      <c r="H713">
        <v>1</v>
      </c>
      <c r="I713">
        <v>10</v>
      </c>
      <c r="J713">
        <v>14</v>
      </c>
      <c r="K713" t="s">
        <v>141</v>
      </c>
      <c r="L713" t="s">
        <v>1691</v>
      </c>
      <c r="M713" t="s">
        <v>864</v>
      </c>
      <c r="N713" t="s">
        <v>1692</v>
      </c>
      <c r="O713" t="s">
        <v>272</v>
      </c>
      <c r="P713" t="e">
        <f>- Excellent organizational and communication skills. - experience using MS Windows including, Outlook, Word, Excel, ACCESS and Power Point.</f>
        <v>#NAME?</v>
      </c>
      <c r="Q713" t="s">
        <v>35</v>
      </c>
      <c r="R713" t="s">
        <v>1693</v>
      </c>
      <c r="S713" t="s">
        <v>1694</v>
      </c>
      <c r="T713" t="e">
        <f t="shared" si="33"/>
        <v>#NAME?</v>
      </c>
      <c r="U713">
        <f t="shared" si="34"/>
        <v>0</v>
      </c>
      <c r="V713" s="3">
        <v>0</v>
      </c>
      <c r="W713" s="3">
        <f t="shared" si="35"/>
        <v>0</v>
      </c>
      <c r="X713" s="3">
        <v>0</v>
      </c>
      <c r="Y713" s="3">
        <v>0</v>
      </c>
      <c r="Z713" s="3">
        <v>0</v>
      </c>
      <c r="AA713" s="3">
        <v>0</v>
      </c>
      <c r="AB713" s="3">
        <v>0</v>
      </c>
      <c r="AD713" t="s">
        <v>38</v>
      </c>
      <c r="AE713" s="1">
        <v>42338</v>
      </c>
      <c r="AG713" s="1">
        <v>42541</v>
      </c>
      <c r="AH713" s="1">
        <v>42598</v>
      </c>
    </row>
    <row r="714" spans="1:34" x14ac:dyDescent="0.3">
      <c r="A714">
        <v>224191</v>
      </c>
      <c r="B714" t="s">
        <v>1281</v>
      </c>
      <c r="C714" t="s">
        <v>26</v>
      </c>
      <c r="D714">
        <v>20</v>
      </c>
      <c r="E714" t="s">
        <v>1528</v>
      </c>
      <c r="F714" t="s">
        <v>269</v>
      </c>
      <c r="G714">
        <v>10209</v>
      </c>
      <c r="H714">
        <v>1</v>
      </c>
      <c r="I714">
        <v>10</v>
      </c>
      <c r="J714">
        <v>14</v>
      </c>
      <c r="K714" t="s">
        <v>141</v>
      </c>
      <c r="L714" t="s">
        <v>1691</v>
      </c>
      <c r="M714" t="s">
        <v>864</v>
      </c>
      <c r="N714" t="s">
        <v>1692</v>
      </c>
      <c r="O714" t="s">
        <v>272</v>
      </c>
      <c r="P714" t="e">
        <f>- Excellent organizational and communication skills. - experience using MS Windows including, Outlook, Word, Excel, ACCESS and Power Point.</f>
        <v>#NAME?</v>
      </c>
      <c r="Q714" t="s">
        <v>35</v>
      </c>
      <c r="R714" t="s">
        <v>1693</v>
      </c>
      <c r="S714" t="s">
        <v>1694</v>
      </c>
      <c r="T714" t="e">
        <f t="shared" si="33"/>
        <v>#NAME?</v>
      </c>
      <c r="U714">
        <f t="shared" si="34"/>
        <v>0</v>
      </c>
      <c r="V714" s="3">
        <v>0</v>
      </c>
      <c r="W714" s="3">
        <f t="shared" si="35"/>
        <v>0</v>
      </c>
      <c r="X714" s="3">
        <v>0</v>
      </c>
      <c r="Y714" s="3">
        <v>0</v>
      </c>
      <c r="Z714" s="3">
        <v>0</v>
      </c>
      <c r="AA714" s="3">
        <v>0</v>
      </c>
      <c r="AB714" s="3">
        <v>0</v>
      </c>
      <c r="AD714" t="s">
        <v>38</v>
      </c>
      <c r="AE714" s="1">
        <v>42338</v>
      </c>
      <c r="AG714" s="1">
        <v>42541</v>
      </c>
      <c r="AH714" s="1">
        <v>42598</v>
      </c>
    </row>
    <row r="715" spans="1:34" x14ac:dyDescent="0.3">
      <c r="A715">
        <v>224194</v>
      </c>
      <c r="B715" t="s">
        <v>1695</v>
      </c>
      <c r="C715" t="s">
        <v>40</v>
      </c>
      <c r="D715">
        <v>1</v>
      </c>
      <c r="E715" t="s">
        <v>1696</v>
      </c>
      <c r="F715" t="s">
        <v>1697</v>
      </c>
      <c r="G715" t="s">
        <v>1698</v>
      </c>
      <c r="H715" t="s">
        <v>52</v>
      </c>
      <c r="I715">
        <v>106475</v>
      </c>
      <c r="J715">
        <v>106475</v>
      </c>
      <c r="K715" t="s">
        <v>30</v>
      </c>
      <c r="L715" t="s">
        <v>1699</v>
      </c>
      <c r="M715" t="s">
        <v>1700</v>
      </c>
      <c r="N715" t="s">
        <v>7416</v>
      </c>
      <c r="O715" t="s">
        <v>7417</v>
      </c>
      <c r="P715" t="s">
        <v>35</v>
      </c>
      <c r="Q715" t="s">
        <v>35</v>
      </c>
      <c r="R715" t="s">
        <v>7418</v>
      </c>
      <c r="S715" t="s">
        <v>35</v>
      </c>
      <c r="T715" t="str">
        <f t="shared" si="33"/>
        <v xml:space="preserve">   </v>
      </c>
      <c r="U715">
        <f t="shared" si="34"/>
        <v>0</v>
      </c>
      <c r="V715" s="3">
        <v>0</v>
      </c>
      <c r="W715" s="3">
        <f t="shared" si="35"/>
        <v>0</v>
      </c>
      <c r="X715" s="3">
        <v>0</v>
      </c>
      <c r="Y715" s="3">
        <v>0</v>
      </c>
      <c r="Z715" s="3">
        <v>0</v>
      </c>
      <c r="AA715" s="3">
        <v>0</v>
      </c>
      <c r="AB715" s="3">
        <v>0</v>
      </c>
      <c r="AD715" t="s">
        <v>38</v>
      </c>
      <c r="AE715" s="1">
        <v>42338</v>
      </c>
      <c r="AG715" s="1">
        <v>42338</v>
      </c>
      <c r="AH715" s="1">
        <v>42598</v>
      </c>
    </row>
    <row r="716" spans="1:34" x14ac:dyDescent="0.3">
      <c r="A716">
        <v>224194</v>
      </c>
      <c r="B716" t="s">
        <v>1695</v>
      </c>
      <c r="C716" t="s">
        <v>26</v>
      </c>
      <c r="D716">
        <v>1</v>
      </c>
      <c r="E716" t="s">
        <v>1696</v>
      </c>
      <c r="F716" t="s">
        <v>1697</v>
      </c>
      <c r="G716" t="s">
        <v>1698</v>
      </c>
      <c r="H716" t="s">
        <v>52</v>
      </c>
      <c r="I716">
        <v>106475</v>
      </c>
      <c r="J716">
        <v>106475</v>
      </c>
      <c r="K716" t="s">
        <v>30</v>
      </c>
      <c r="L716" t="s">
        <v>1699</v>
      </c>
      <c r="M716" t="s">
        <v>1700</v>
      </c>
      <c r="N716" t="s">
        <v>7416</v>
      </c>
      <c r="O716" t="s">
        <v>7417</v>
      </c>
      <c r="P716" t="s">
        <v>35</v>
      </c>
      <c r="Q716" t="s">
        <v>35</v>
      </c>
      <c r="R716" t="s">
        <v>7418</v>
      </c>
      <c r="S716" t="s">
        <v>35</v>
      </c>
      <c r="T716" t="str">
        <f t="shared" si="33"/>
        <v xml:space="preserve">   </v>
      </c>
      <c r="U716">
        <f t="shared" si="34"/>
        <v>0</v>
      </c>
      <c r="V716" s="3">
        <v>0</v>
      </c>
      <c r="W716" s="3">
        <f t="shared" si="35"/>
        <v>0</v>
      </c>
      <c r="X716" s="3">
        <v>0</v>
      </c>
      <c r="Y716" s="3">
        <v>0</v>
      </c>
      <c r="Z716" s="3">
        <v>0</v>
      </c>
      <c r="AA716" s="3">
        <v>0</v>
      </c>
      <c r="AB716" s="3">
        <v>0</v>
      </c>
      <c r="AD716" t="s">
        <v>38</v>
      </c>
      <c r="AE716" s="1">
        <v>42338</v>
      </c>
      <c r="AG716" s="1">
        <v>42338</v>
      </c>
      <c r="AH716" s="1">
        <v>42598</v>
      </c>
    </row>
    <row r="717" spans="1:34" x14ac:dyDescent="0.3">
      <c r="A717">
        <v>225823</v>
      </c>
      <c r="B717" t="s">
        <v>39</v>
      </c>
      <c r="C717" t="s">
        <v>40</v>
      </c>
      <c r="D717">
        <v>1</v>
      </c>
      <c r="E717" t="s">
        <v>1701</v>
      </c>
      <c r="F717" t="s">
        <v>42</v>
      </c>
      <c r="G717">
        <v>21744</v>
      </c>
      <c r="H717" t="s">
        <v>1381</v>
      </c>
      <c r="I717">
        <v>87461</v>
      </c>
      <c r="J717">
        <v>115000</v>
      </c>
      <c r="K717" t="s">
        <v>30</v>
      </c>
      <c r="L717" t="s">
        <v>78</v>
      </c>
      <c r="M717" t="s">
        <v>1702</v>
      </c>
      <c r="N717" t="s">
        <v>7419</v>
      </c>
      <c r="O717" t="s">
        <v>46</v>
      </c>
      <c r="P717" t="s">
        <v>7420</v>
      </c>
      <c r="Q717" t="s">
        <v>35</v>
      </c>
      <c r="R717" t="s">
        <v>1703</v>
      </c>
      <c r="S717" t="s">
        <v>35</v>
      </c>
      <c r="T717" t="str">
        <f t="shared" si="33"/>
        <v xml:space="preserve">‚	Expertise in epidemiological data analysis, research design &amp; program evaluation methodologies 	Strong analytic and statistical skills with experience in manipulating and analyzing data using statistical software such as SAS or SPSS 	Experience with scientific writing as demonstrated through a strong track record of publishing in top-tier journals 	Experience with navigating Internal Review Board (IRB) processes and expertise about related policies and procedures  	Experience with DOHMH‚„s Community Health Survey, SPARCS, eMedNY, Salient or other Medicaid claims databases, MEPS, BRFSS, etc 	Supervisory experience, such as leading and advising staff involved in various projects 	Experience successfully preparing grant applications including developing research questions 	Experience with geographical information  software such as ArcGIS  	Knowledge of and interest in public health, health policy and primary care  	Ability to quickly become familiar with specific topic areas within public health and health policy in which the individual may have had no prior knowledge 	Excellent project management and written and oral communication skills 	Competency in Microsoft Office (Word, Excel, and PowerPoint).  </v>
      </c>
      <c r="U717">
        <f t="shared" si="34"/>
        <v>1</v>
      </c>
      <c r="V717" s="3">
        <v>1</v>
      </c>
      <c r="W717" s="3">
        <f t="shared" si="35"/>
        <v>1</v>
      </c>
      <c r="X717" s="3">
        <v>0</v>
      </c>
      <c r="Y717" s="3">
        <v>0</v>
      </c>
      <c r="Z717" s="3">
        <v>0</v>
      </c>
      <c r="AA717" s="3">
        <v>0</v>
      </c>
      <c r="AB717" s="3">
        <v>0</v>
      </c>
      <c r="AD717" t="s">
        <v>38</v>
      </c>
      <c r="AE717" s="1">
        <v>42354</v>
      </c>
      <c r="AG717" s="1">
        <v>42354</v>
      </c>
      <c r="AH717" s="1">
        <v>42598</v>
      </c>
    </row>
    <row r="718" spans="1:34" x14ac:dyDescent="0.3">
      <c r="A718">
        <v>225823</v>
      </c>
      <c r="B718" t="s">
        <v>39</v>
      </c>
      <c r="C718" t="s">
        <v>26</v>
      </c>
      <c r="D718">
        <v>1</v>
      </c>
      <c r="E718" t="s">
        <v>1701</v>
      </c>
      <c r="F718" t="s">
        <v>42</v>
      </c>
      <c r="G718">
        <v>21744</v>
      </c>
      <c r="H718" t="s">
        <v>1381</v>
      </c>
      <c r="I718">
        <v>87461</v>
      </c>
      <c r="J718">
        <v>115000</v>
      </c>
      <c r="K718" t="s">
        <v>30</v>
      </c>
      <c r="L718" t="s">
        <v>78</v>
      </c>
      <c r="M718" t="s">
        <v>1702</v>
      </c>
      <c r="N718" t="s">
        <v>7419</v>
      </c>
      <c r="O718" t="s">
        <v>46</v>
      </c>
      <c r="P718" t="s">
        <v>7420</v>
      </c>
      <c r="Q718" t="s">
        <v>35</v>
      </c>
      <c r="R718" t="s">
        <v>1703</v>
      </c>
      <c r="S718" t="s">
        <v>35</v>
      </c>
      <c r="T718" t="str">
        <f t="shared" si="33"/>
        <v xml:space="preserve">‚	Expertise in epidemiological data analysis, research design &amp; program evaluation methodologies 	Strong analytic and statistical skills with experience in manipulating and analyzing data using statistical software such as SAS or SPSS 	Experience with scientific writing as demonstrated through a strong track record of publishing in top-tier journals 	Experience with navigating Internal Review Board (IRB) processes and expertise about related policies and procedures  	Experience with DOHMH‚„s Community Health Survey, SPARCS, eMedNY, Salient or other Medicaid claims databases, MEPS, BRFSS, etc 	Supervisory experience, such as leading and advising staff involved in various projects 	Experience successfully preparing grant applications including developing research questions 	Experience with geographical information  software such as ArcGIS  	Knowledge of and interest in public health, health policy and primary care  	Ability to quickly become familiar with specific topic areas within public health and health policy in which the individual may have had no prior knowledge 	Excellent project management and written and oral communication skills 	Competency in Microsoft Office (Word, Excel, and PowerPoint).  </v>
      </c>
      <c r="U718">
        <f t="shared" si="34"/>
        <v>1</v>
      </c>
      <c r="V718" s="3">
        <v>1</v>
      </c>
      <c r="W718" s="3">
        <f t="shared" si="35"/>
        <v>1</v>
      </c>
      <c r="X718" s="3">
        <v>0</v>
      </c>
      <c r="Y718" s="3">
        <v>0</v>
      </c>
      <c r="Z718" s="3">
        <v>0</v>
      </c>
      <c r="AA718" s="3">
        <v>0</v>
      </c>
      <c r="AB718" s="3">
        <v>0</v>
      </c>
      <c r="AD718" t="s">
        <v>38</v>
      </c>
      <c r="AE718" s="1">
        <v>42354</v>
      </c>
      <c r="AG718" s="1">
        <v>42354</v>
      </c>
      <c r="AH718" s="1">
        <v>42598</v>
      </c>
    </row>
    <row r="719" spans="1:34" x14ac:dyDescent="0.3">
      <c r="A719">
        <v>225827</v>
      </c>
      <c r="B719" t="s">
        <v>210</v>
      </c>
      <c r="C719" t="s">
        <v>26</v>
      </c>
      <c r="D719">
        <v>1</v>
      </c>
      <c r="E719" t="s">
        <v>1704</v>
      </c>
      <c r="F719" t="s">
        <v>218</v>
      </c>
      <c r="G719">
        <v>10009</v>
      </c>
      <c r="H719" t="s">
        <v>219</v>
      </c>
      <c r="I719">
        <v>65107</v>
      </c>
      <c r="J719">
        <v>173663</v>
      </c>
      <c r="K719" t="s">
        <v>30</v>
      </c>
      <c r="L719" t="s">
        <v>213</v>
      </c>
      <c r="M719" t="s">
        <v>1274</v>
      </c>
      <c r="N719" t="s">
        <v>1705</v>
      </c>
      <c r="O719" t="s">
        <v>221</v>
      </c>
      <c r="P719" t="s">
        <v>1706</v>
      </c>
      <c r="Q719" t="s">
        <v>35</v>
      </c>
      <c r="R719" t="s">
        <v>1707</v>
      </c>
      <c r="S719" t="s">
        <v>35</v>
      </c>
      <c r="T719" t="str">
        <f t="shared" si="33"/>
        <v xml:space="preserve">A graduate degree in law, public policy, public administration, or a closely related field. Proven ability to manage multiple projects with multiple stakeholders, perform under pressure, and respond to tight deadlines. The ability to combine attention to detail with a clear understanding of the big picture. Excellent creative and strategic thinking, problem solving, and research abilities. The ability to communicate effectively verbally and in writing, with a diverse array of internal and external stakeholders. Proficient with Microsoft Office applications, including Excel and PowerPoint. Familiarity with Visio preferred. Knowledge of regulatory processes is preferred, but not required.  </v>
      </c>
      <c r="U719">
        <f t="shared" si="34"/>
        <v>0</v>
      </c>
      <c r="V719" s="3">
        <v>1</v>
      </c>
      <c r="W719" s="3">
        <f t="shared" si="35"/>
        <v>0</v>
      </c>
      <c r="X719" s="3">
        <v>0</v>
      </c>
      <c r="Y719" s="3">
        <v>0</v>
      </c>
      <c r="Z719" s="3">
        <v>0</v>
      </c>
      <c r="AA719" s="3">
        <v>0</v>
      </c>
      <c r="AB719" s="3">
        <v>0</v>
      </c>
      <c r="AD719" t="s">
        <v>38</v>
      </c>
      <c r="AE719" s="1">
        <v>42353</v>
      </c>
      <c r="AG719" s="1">
        <v>42353</v>
      </c>
      <c r="AH719" s="1">
        <v>42598</v>
      </c>
    </row>
    <row r="720" spans="1:34" x14ac:dyDescent="0.3">
      <c r="A720">
        <v>224195</v>
      </c>
      <c r="B720" t="s">
        <v>184</v>
      </c>
      <c r="C720" t="s">
        <v>26</v>
      </c>
      <c r="D720">
        <v>1</v>
      </c>
      <c r="E720" t="s">
        <v>646</v>
      </c>
      <c r="F720" t="s">
        <v>647</v>
      </c>
      <c r="G720">
        <v>95600</v>
      </c>
      <c r="H720" t="s">
        <v>52</v>
      </c>
      <c r="I720">
        <v>53051</v>
      </c>
      <c r="J720">
        <v>145991</v>
      </c>
      <c r="K720" t="s">
        <v>30</v>
      </c>
      <c r="L720" t="s">
        <v>648</v>
      </c>
      <c r="M720" t="s">
        <v>649</v>
      </c>
      <c r="N720" t="s">
        <v>7421</v>
      </c>
      <c r="O720" t="s">
        <v>650</v>
      </c>
      <c r="P720" t="s">
        <v>7161</v>
      </c>
      <c r="Q720" t="s">
        <v>7182</v>
      </c>
      <c r="R720" t="s">
        <v>640</v>
      </c>
      <c r="S720" t="s">
        <v>35</v>
      </c>
      <c r="T720" t="str">
        <f t="shared" si="33"/>
        <v>The preferred candidate should possess the following: a record of proven managerial or supervisory accomplishments in child protection or a closely 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720">
        <f t="shared" si="34"/>
        <v>0</v>
      </c>
      <c r="V720" s="3">
        <v>0</v>
      </c>
      <c r="W720" s="3">
        <f t="shared" si="35"/>
        <v>0</v>
      </c>
      <c r="X720" s="3">
        <v>0</v>
      </c>
      <c r="Y720" s="3">
        <v>0</v>
      </c>
      <c r="Z720" s="3">
        <v>0</v>
      </c>
      <c r="AA720" s="3">
        <v>0</v>
      </c>
      <c r="AB720" s="3">
        <v>0</v>
      </c>
      <c r="AD720" t="s">
        <v>58</v>
      </c>
      <c r="AE720" s="1">
        <v>42359</v>
      </c>
      <c r="AG720" s="1">
        <v>42572</v>
      </c>
      <c r="AH720" s="1">
        <v>42598</v>
      </c>
    </row>
    <row r="721" spans="1:34" x14ac:dyDescent="0.3">
      <c r="A721">
        <v>224243</v>
      </c>
      <c r="B721" t="s">
        <v>49</v>
      </c>
      <c r="C721" t="s">
        <v>26</v>
      </c>
      <c r="D721">
        <v>1</v>
      </c>
      <c r="E721" t="s">
        <v>1708</v>
      </c>
      <c r="F721" t="s">
        <v>1709</v>
      </c>
      <c r="G721">
        <v>54744</v>
      </c>
      <c r="H721">
        <v>0</v>
      </c>
      <c r="I721">
        <v>54128</v>
      </c>
      <c r="J721">
        <v>91112</v>
      </c>
      <c r="K721" t="s">
        <v>30</v>
      </c>
      <c r="L721" t="s">
        <v>797</v>
      </c>
      <c r="M721" t="s">
        <v>798</v>
      </c>
      <c r="N721" t="s">
        <v>7422</v>
      </c>
      <c r="P721" t="s">
        <v>7423</v>
      </c>
      <c r="Q721" t="s">
        <v>1710</v>
      </c>
      <c r="R721" t="s">
        <v>56</v>
      </c>
      <c r="S721" t="s">
        <v>549</v>
      </c>
      <c r="T721" t="str">
        <f t="shared" si="33"/>
        <v>‚ MBA  A minimum of 5 years working in a continuous improvement role.  Proven track record of transforming processes and behaviors towards a continuous    improvement mindset. Strong interpersonal, problem solving and change management skills. Effective matrix management, team building and influencing skills. Excellent project management skills. Effective communication and presentation skills.  Experience in coaching and motivating teams and individuals. Ability to prioritize work taking into account a complex matrix of inputs. Solid business and financial acumen, with solid quantitative skills and creativity in developing    and delivering data driven analytics.   Strong leadership, collaboration, project management, and organizational skills. Advanced MS Office Suite experience. Knowledge of Visio.  Strong willingness to learn. Three years of satisfactory, full-time experience related to learning/coaching, driving process     improvements across a business sector.  Certification/Experience in at least one process improvement method (Lean, Six Sigma,    Continuous Improvement, Operational Excellence and/or Quality). Minimum Qualification Requirements A baccalaureate degree from an accredited college and two years of satisfactory, full-time experience related to the projects and policies to be studied in the particular position.  In compliance with Federal law, all persons hired will be required to verify identity and eligibility to work in the United States and to complete the required employment eligibility verification document form upon hire.</v>
      </c>
      <c r="U721">
        <f t="shared" si="34"/>
        <v>0</v>
      </c>
      <c r="V721" s="3">
        <v>0</v>
      </c>
      <c r="W721" s="3">
        <f t="shared" si="35"/>
        <v>0</v>
      </c>
      <c r="X721" s="3">
        <v>0</v>
      </c>
      <c r="Y721" s="3">
        <v>0</v>
      </c>
      <c r="Z721" s="3">
        <v>0</v>
      </c>
      <c r="AA721" s="3">
        <v>0</v>
      </c>
      <c r="AB721" s="3">
        <v>0</v>
      </c>
      <c r="AD721" t="s">
        <v>38</v>
      </c>
      <c r="AE721" s="1">
        <v>42338</v>
      </c>
      <c r="AG721" s="1">
        <v>42338</v>
      </c>
      <c r="AH721" s="1">
        <v>42598</v>
      </c>
    </row>
    <row r="722" spans="1:34" x14ac:dyDescent="0.3">
      <c r="A722">
        <v>224243</v>
      </c>
      <c r="B722" t="s">
        <v>49</v>
      </c>
      <c r="C722" t="s">
        <v>40</v>
      </c>
      <c r="D722">
        <v>1</v>
      </c>
      <c r="E722" t="s">
        <v>1708</v>
      </c>
      <c r="F722" t="s">
        <v>1709</v>
      </c>
      <c r="G722">
        <v>54744</v>
      </c>
      <c r="H722">
        <v>0</v>
      </c>
      <c r="I722">
        <v>54128</v>
      </c>
      <c r="J722">
        <v>91112</v>
      </c>
      <c r="K722" t="s">
        <v>30</v>
      </c>
      <c r="L722" t="s">
        <v>797</v>
      </c>
      <c r="M722" t="s">
        <v>798</v>
      </c>
      <c r="N722" t="s">
        <v>7422</v>
      </c>
      <c r="P722" t="s">
        <v>7423</v>
      </c>
      <c r="Q722" t="s">
        <v>1710</v>
      </c>
      <c r="R722" t="s">
        <v>56</v>
      </c>
      <c r="S722" t="s">
        <v>549</v>
      </c>
      <c r="T722" t="str">
        <f t="shared" si="33"/>
        <v>‚ MBA  A minimum of 5 years working in a continuous improvement role.  Proven track record of transforming processes and behaviors towards a continuous    improvement mindset. Strong interpersonal, problem solving and change management skills. Effective matrix management, team building and influencing skills. Excellent project management skills. Effective communication and presentation skills.  Experience in coaching and motivating teams and individuals. Ability to prioritize work taking into account a complex matrix of inputs. Solid business and financial acumen, with solid quantitative skills and creativity in developing    and delivering data driven analytics.   Strong leadership, collaboration, project management, and organizational skills. Advanced MS Office Suite experience. Knowledge of Visio.  Strong willingness to learn. Three years of satisfactory, full-time experience related to learning/coaching, driving process     improvements across a business sector.  Certification/Experience in at least one process improvement method (Lean, Six Sigma,    Continuous Improvement, Operational Excellence and/or Quality). Minimum Qualification Requirements A baccalaureate degree from an accredited college and two years of satisfactory, full-time experience related to the projects and policies to be studied in the particular position.  In compliance with Federal law, all persons hired will be required to verify identity and eligibility to work in the United States and to complete the required employment eligibility verification document form upon hire.</v>
      </c>
      <c r="U722">
        <f t="shared" si="34"/>
        <v>0</v>
      </c>
      <c r="V722" s="3">
        <v>0</v>
      </c>
      <c r="W722" s="3">
        <f t="shared" si="35"/>
        <v>0</v>
      </c>
      <c r="X722" s="3">
        <v>0</v>
      </c>
      <c r="Y722" s="3">
        <v>0</v>
      </c>
      <c r="Z722" s="3">
        <v>0</v>
      </c>
      <c r="AA722" s="3">
        <v>0</v>
      </c>
      <c r="AB722" s="3">
        <v>0</v>
      </c>
      <c r="AD722" t="s">
        <v>38</v>
      </c>
      <c r="AE722" s="1">
        <v>42338</v>
      </c>
      <c r="AG722" s="1">
        <v>42338</v>
      </c>
      <c r="AH722" s="1">
        <v>42598</v>
      </c>
    </row>
    <row r="723" spans="1:34" x14ac:dyDescent="0.3">
      <c r="A723">
        <v>224253</v>
      </c>
      <c r="B723" t="s">
        <v>59</v>
      </c>
      <c r="C723" t="s">
        <v>26</v>
      </c>
      <c r="D723">
        <v>1</v>
      </c>
      <c r="E723" t="s">
        <v>1711</v>
      </c>
      <c r="F723" t="s">
        <v>568</v>
      </c>
      <c r="G723">
        <v>10015</v>
      </c>
      <c r="H723" t="s">
        <v>52</v>
      </c>
      <c r="I723">
        <v>53051</v>
      </c>
      <c r="J723">
        <v>145991</v>
      </c>
      <c r="K723" t="s">
        <v>30</v>
      </c>
      <c r="L723" t="s">
        <v>164</v>
      </c>
      <c r="M723" t="s">
        <v>1712</v>
      </c>
      <c r="N723" t="s">
        <v>7424</v>
      </c>
      <c r="O723" t="s">
        <v>571</v>
      </c>
      <c r="P723" t="s">
        <v>7425</v>
      </c>
      <c r="Q723" t="s">
        <v>1713</v>
      </c>
      <c r="R723" t="s">
        <v>711</v>
      </c>
      <c r="S723" t="s">
        <v>290</v>
      </c>
      <c r="T723" t="str">
        <f t="shared" si="33"/>
        <v>‚  A valid New York State driver‚„s license.   Familiarity with facilities, equipment and processes related to wastewater treatment.   Strong background in electrical engineering principles and their application with specific areas of expertise in electrical substations, distribution systems, motor control centers, pump and other equipment controls, fire alarm systems, instrumentation systems, emergency generators, etc.    Knowledge of electrical codes.   Experience in supervising, delegating assignments, training subordinates, responding to emergencies, writing specifications, implementing policies.   Ability to:  represent the work unit to supervisors and other groups; coordinate with other work units and organizations; plan long- and short-term goals and guide the work unit to those goals; identify necessary resources to complete an assignment; supervise, guide, and evaluate staff and assess the performance of the work unit.   Proficiency in the following computer programs: AutoCAD, Microsoft Project, Excel and Word.   Strong technical writing and communication skills.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723">
        <f t="shared" si="34"/>
        <v>0</v>
      </c>
      <c r="V723" s="3">
        <v>1</v>
      </c>
      <c r="W723" s="3">
        <f t="shared" si="35"/>
        <v>0</v>
      </c>
      <c r="X723" s="3">
        <v>0</v>
      </c>
      <c r="Y723" s="3">
        <v>0</v>
      </c>
      <c r="Z723" s="3">
        <v>0</v>
      </c>
      <c r="AA723" s="3">
        <v>0</v>
      </c>
      <c r="AB723" s="3">
        <v>0</v>
      </c>
      <c r="AD723" t="s">
        <v>58</v>
      </c>
      <c r="AE723" s="1">
        <v>42339</v>
      </c>
      <c r="AG723" s="1">
        <v>42339</v>
      </c>
      <c r="AH723" s="1">
        <v>42598</v>
      </c>
    </row>
    <row r="724" spans="1:34" x14ac:dyDescent="0.3">
      <c r="A724">
        <v>225827</v>
      </c>
      <c r="B724" t="s">
        <v>210</v>
      </c>
      <c r="C724" t="s">
        <v>40</v>
      </c>
      <c r="D724">
        <v>1</v>
      </c>
      <c r="E724" t="s">
        <v>1704</v>
      </c>
      <c r="F724" t="s">
        <v>218</v>
      </c>
      <c r="G724">
        <v>10009</v>
      </c>
      <c r="H724" t="s">
        <v>219</v>
      </c>
      <c r="I724">
        <v>65107</v>
      </c>
      <c r="J724">
        <v>173663</v>
      </c>
      <c r="K724" t="s">
        <v>30</v>
      </c>
      <c r="L724" t="s">
        <v>213</v>
      </c>
      <c r="M724" t="s">
        <v>1274</v>
      </c>
      <c r="N724" t="s">
        <v>1705</v>
      </c>
      <c r="O724" t="s">
        <v>221</v>
      </c>
      <c r="P724" t="s">
        <v>1706</v>
      </c>
      <c r="Q724" t="s">
        <v>35</v>
      </c>
      <c r="R724" t="s">
        <v>1707</v>
      </c>
      <c r="S724" t="s">
        <v>35</v>
      </c>
      <c r="T724" t="str">
        <f t="shared" si="33"/>
        <v xml:space="preserve">A graduate degree in law, public policy, public administration, or a closely related field. Proven ability to manage multiple projects with multiple stakeholders, perform under pressure, and respond to tight deadlines. The ability to combine attention to detail with a clear understanding of the big picture. Excellent creative and strategic thinking, problem solving, and research abilities. The ability to communicate effectively verbally and in writing, with a diverse array of internal and external stakeholders. Proficient with Microsoft Office applications, including Excel and PowerPoint. Familiarity with Visio preferred. Knowledge of regulatory processes is preferred, but not required.  </v>
      </c>
      <c r="U724">
        <f t="shared" si="34"/>
        <v>0</v>
      </c>
      <c r="V724" s="3">
        <v>1</v>
      </c>
      <c r="W724" s="3">
        <f t="shared" si="35"/>
        <v>0</v>
      </c>
      <c r="X724" s="3">
        <v>0</v>
      </c>
      <c r="Y724" s="3">
        <v>0</v>
      </c>
      <c r="Z724" s="3">
        <v>0</v>
      </c>
      <c r="AA724" s="3">
        <v>0</v>
      </c>
      <c r="AB724" s="3">
        <v>0</v>
      </c>
      <c r="AD724" t="s">
        <v>38</v>
      </c>
      <c r="AE724" s="1">
        <v>42353</v>
      </c>
      <c r="AG724" s="1">
        <v>42353</v>
      </c>
      <c r="AH724" s="1">
        <v>42598</v>
      </c>
    </row>
    <row r="725" spans="1:34" x14ac:dyDescent="0.3">
      <c r="A725">
        <v>225828</v>
      </c>
      <c r="B725" t="s">
        <v>1125</v>
      </c>
      <c r="C725" t="s">
        <v>26</v>
      </c>
      <c r="D725">
        <v>2</v>
      </c>
      <c r="E725" t="s">
        <v>1714</v>
      </c>
      <c r="F725" t="s">
        <v>1444</v>
      </c>
      <c r="G725">
        <v>31143</v>
      </c>
      <c r="H725">
        <v>3</v>
      </c>
      <c r="I725">
        <v>58050</v>
      </c>
      <c r="J725">
        <v>75000</v>
      </c>
      <c r="K725" t="s">
        <v>30</v>
      </c>
      <c r="L725" t="s">
        <v>954</v>
      </c>
      <c r="M725" t="s">
        <v>1128</v>
      </c>
      <c r="N725" t="s">
        <v>7426</v>
      </c>
      <c r="O725" t="s">
        <v>1445</v>
      </c>
      <c r="P725" t="s">
        <v>1715</v>
      </c>
      <c r="Q725" t="s">
        <v>35</v>
      </c>
      <c r="R725" t="s">
        <v>1716</v>
      </c>
      <c r="S725" t="s">
        <v>35</v>
      </c>
      <c r="T725" t="str">
        <f t="shared" si="33"/>
        <v xml:space="preserve">Instructor Development Course Certified, Bilingual, Demonstrated interest in law enforcement training, Strong computer skills including Word, Excel, and Powerpoint, Demonstrated ability to engage in public speaking and training of large groups of professionals, Strong organizational skills and a demonstrated ability to manage time efficiently, meet deadlines, multi-task and manage competing priorities, Demonstrated ability to liaison with other government agencies and private training vendors, Ability to work as part of a team by following directions.  </v>
      </c>
      <c r="U725">
        <f t="shared" si="34"/>
        <v>0</v>
      </c>
      <c r="V725" s="3">
        <v>1</v>
      </c>
      <c r="W725" s="3">
        <f t="shared" si="35"/>
        <v>0</v>
      </c>
      <c r="X725" s="3">
        <v>0</v>
      </c>
      <c r="Y725" s="3">
        <v>0</v>
      </c>
      <c r="Z725" s="3">
        <v>0</v>
      </c>
      <c r="AA725" s="3">
        <v>0</v>
      </c>
      <c r="AB725" s="3">
        <v>0</v>
      </c>
      <c r="AD725" t="s">
        <v>38</v>
      </c>
      <c r="AE725" s="1">
        <v>42353</v>
      </c>
      <c r="AG725" s="1">
        <v>42353</v>
      </c>
      <c r="AH725" s="1">
        <v>42598</v>
      </c>
    </row>
    <row r="726" spans="1:34" x14ac:dyDescent="0.3">
      <c r="A726">
        <v>225828</v>
      </c>
      <c r="B726" t="s">
        <v>1125</v>
      </c>
      <c r="C726" t="s">
        <v>40</v>
      </c>
      <c r="D726">
        <v>2</v>
      </c>
      <c r="E726" t="s">
        <v>1714</v>
      </c>
      <c r="F726" t="s">
        <v>1444</v>
      </c>
      <c r="G726">
        <v>31143</v>
      </c>
      <c r="H726">
        <v>3</v>
      </c>
      <c r="I726">
        <v>58050</v>
      </c>
      <c r="J726">
        <v>75000</v>
      </c>
      <c r="K726" t="s">
        <v>30</v>
      </c>
      <c r="L726" t="s">
        <v>954</v>
      </c>
      <c r="M726" t="s">
        <v>1128</v>
      </c>
      <c r="N726" t="s">
        <v>7426</v>
      </c>
      <c r="O726" t="s">
        <v>1445</v>
      </c>
      <c r="P726" t="s">
        <v>1715</v>
      </c>
      <c r="Q726" t="s">
        <v>35</v>
      </c>
      <c r="R726" t="s">
        <v>1716</v>
      </c>
      <c r="S726" t="s">
        <v>35</v>
      </c>
      <c r="T726" t="str">
        <f t="shared" si="33"/>
        <v xml:space="preserve">Instructor Development Course Certified, Bilingual, Demonstrated interest in law enforcement training, Strong computer skills including Word, Excel, and Powerpoint, Demonstrated ability to engage in public speaking and training of large groups of professionals, Strong organizational skills and a demonstrated ability to manage time efficiently, meet deadlines, multi-task and manage competing priorities, Demonstrated ability to liaison with other government agencies and private training vendors, Ability to work as part of a team by following directions.  </v>
      </c>
      <c r="U726">
        <f t="shared" si="34"/>
        <v>0</v>
      </c>
      <c r="V726" s="3">
        <v>1</v>
      </c>
      <c r="W726" s="3">
        <f t="shared" si="35"/>
        <v>0</v>
      </c>
      <c r="X726" s="3">
        <v>0</v>
      </c>
      <c r="Y726" s="3">
        <v>0</v>
      </c>
      <c r="Z726" s="3">
        <v>0</v>
      </c>
      <c r="AA726" s="3">
        <v>0</v>
      </c>
      <c r="AB726" s="3">
        <v>0</v>
      </c>
      <c r="AD726" t="s">
        <v>38</v>
      </c>
      <c r="AE726" s="1">
        <v>42353</v>
      </c>
      <c r="AG726" s="1">
        <v>42353</v>
      </c>
      <c r="AH726" s="1">
        <v>42598</v>
      </c>
    </row>
    <row r="727" spans="1:34" x14ac:dyDescent="0.3">
      <c r="A727">
        <v>224253</v>
      </c>
      <c r="B727" t="s">
        <v>59</v>
      </c>
      <c r="C727" t="s">
        <v>40</v>
      </c>
      <c r="D727">
        <v>1</v>
      </c>
      <c r="E727" t="s">
        <v>1711</v>
      </c>
      <c r="F727" t="s">
        <v>568</v>
      </c>
      <c r="G727">
        <v>10015</v>
      </c>
      <c r="H727" t="s">
        <v>52</v>
      </c>
      <c r="I727">
        <v>53051</v>
      </c>
      <c r="J727">
        <v>145991</v>
      </c>
      <c r="K727" t="s">
        <v>30</v>
      </c>
      <c r="L727" t="s">
        <v>164</v>
      </c>
      <c r="M727" t="s">
        <v>1712</v>
      </c>
      <c r="N727" t="s">
        <v>7424</v>
      </c>
      <c r="O727" t="s">
        <v>571</v>
      </c>
      <c r="P727" t="s">
        <v>7425</v>
      </c>
      <c r="Q727" t="s">
        <v>1713</v>
      </c>
      <c r="R727" t="s">
        <v>711</v>
      </c>
      <c r="S727" t="s">
        <v>290</v>
      </c>
      <c r="T727" t="str">
        <f t="shared" si="33"/>
        <v>‚  A valid New York State driver‚„s license.   Familiarity with facilities, equipment and processes related to wastewater treatment.   Strong background in electrical engineering principles and their application with specific areas of expertise in electrical substations, distribution systems, motor control centers, pump and other equipment controls, fire alarm systems, instrumentation systems, emergency generators, etc.    Knowledge of electrical codes.   Experience in supervising, delegating assignments, training subordinates, responding to emergencies, writing specifications, implementing policies.   Ability to:  represent the work unit to supervisors and other groups; coordinate with other work units and organizations; plan long- and short-term goals and guide the work unit to those goals; identify necessary resources to complete an assignment; supervise, guide, and evaluate staff and assess the performance of the work unit.   Proficiency in the following computer programs: AutoCAD, Microsoft Project, Excel and Word.   Strong technical writing and communication skills.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727">
        <f t="shared" si="34"/>
        <v>0</v>
      </c>
      <c r="V727" s="3">
        <v>1</v>
      </c>
      <c r="W727" s="3">
        <f t="shared" si="35"/>
        <v>0</v>
      </c>
      <c r="X727" s="3">
        <v>0</v>
      </c>
      <c r="Y727" s="3">
        <v>0</v>
      </c>
      <c r="Z727" s="3">
        <v>0</v>
      </c>
      <c r="AA727" s="3">
        <v>0</v>
      </c>
      <c r="AB727" s="3">
        <v>0</v>
      </c>
      <c r="AD727" t="s">
        <v>58</v>
      </c>
      <c r="AE727" s="1">
        <v>42339</v>
      </c>
      <c r="AG727" s="1">
        <v>42339</v>
      </c>
      <c r="AH727" s="1">
        <v>42598</v>
      </c>
    </row>
    <row r="728" spans="1:34" x14ac:dyDescent="0.3">
      <c r="A728">
        <v>224329</v>
      </c>
      <c r="B728" t="s">
        <v>39</v>
      </c>
      <c r="C728" t="s">
        <v>26</v>
      </c>
      <c r="D728">
        <v>1</v>
      </c>
      <c r="E728" t="s">
        <v>1717</v>
      </c>
      <c r="F728" t="s">
        <v>1718</v>
      </c>
      <c r="G728">
        <v>53036</v>
      </c>
      <c r="H728">
        <v>0</v>
      </c>
      <c r="I728">
        <v>64</v>
      </c>
      <c r="J728">
        <v>69</v>
      </c>
      <c r="K728" t="s">
        <v>141</v>
      </c>
      <c r="L728" t="s">
        <v>513</v>
      </c>
      <c r="M728" t="s">
        <v>759</v>
      </c>
      <c r="N728" t="s">
        <v>7427</v>
      </c>
      <c r="O728" t="s">
        <v>1719</v>
      </c>
      <c r="P728" t="s">
        <v>1720</v>
      </c>
      <c r="Q728" t="s">
        <v>35</v>
      </c>
      <c r="R728" t="s">
        <v>1721</v>
      </c>
      <c r="S728" t="s">
        <v>35</v>
      </c>
      <c r="T728" t="str">
        <f t="shared" si="33"/>
        <v xml:space="preserve">Residency training in primary care specialty-internal medicine, family practice, gynecology or in preventive medicine; experience with electronic medical records; experience working in high volume primary care clinic with a diverse patient population; knowledge of STDs and HIV Bilingual Spanish/English preferred.  </v>
      </c>
      <c r="U728">
        <f t="shared" si="34"/>
        <v>0</v>
      </c>
      <c r="V728" s="3">
        <v>0</v>
      </c>
      <c r="W728" s="3">
        <f t="shared" si="35"/>
        <v>0</v>
      </c>
      <c r="X728" s="3">
        <v>0</v>
      </c>
      <c r="Y728" s="3">
        <v>0</v>
      </c>
      <c r="Z728" s="3">
        <v>0</v>
      </c>
      <c r="AA728" s="3">
        <v>0</v>
      </c>
      <c r="AB728" s="3">
        <v>0</v>
      </c>
      <c r="AD728" t="s">
        <v>58</v>
      </c>
      <c r="AE728" s="1">
        <v>42340</v>
      </c>
      <c r="AG728" s="1">
        <v>42340</v>
      </c>
      <c r="AH728" s="1">
        <v>42598</v>
      </c>
    </row>
    <row r="729" spans="1:34" x14ac:dyDescent="0.3">
      <c r="A729">
        <v>224329</v>
      </c>
      <c r="B729" t="s">
        <v>39</v>
      </c>
      <c r="C729" t="s">
        <v>40</v>
      </c>
      <c r="D729">
        <v>1</v>
      </c>
      <c r="E729" t="s">
        <v>1717</v>
      </c>
      <c r="F729" t="s">
        <v>1718</v>
      </c>
      <c r="G729">
        <v>53036</v>
      </c>
      <c r="H729">
        <v>0</v>
      </c>
      <c r="I729">
        <v>64</v>
      </c>
      <c r="J729">
        <v>69</v>
      </c>
      <c r="K729" t="s">
        <v>141</v>
      </c>
      <c r="L729" t="s">
        <v>513</v>
      </c>
      <c r="M729" t="s">
        <v>759</v>
      </c>
      <c r="N729" t="s">
        <v>7427</v>
      </c>
      <c r="O729" t="s">
        <v>1719</v>
      </c>
      <c r="P729" t="s">
        <v>1720</v>
      </c>
      <c r="Q729" t="s">
        <v>35</v>
      </c>
      <c r="R729" t="s">
        <v>1721</v>
      </c>
      <c r="S729" t="s">
        <v>35</v>
      </c>
      <c r="T729" t="str">
        <f t="shared" si="33"/>
        <v xml:space="preserve">Residency training in primary care specialty-internal medicine, family practice, gynecology or in preventive medicine; experience with electronic medical records; experience working in high volume primary care clinic with a diverse patient population; knowledge of STDs and HIV Bilingual Spanish/English preferred.  </v>
      </c>
      <c r="U729">
        <f t="shared" si="34"/>
        <v>0</v>
      </c>
      <c r="V729" s="3">
        <v>0</v>
      </c>
      <c r="W729" s="3">
        <f t="shared" si="35"/>
        <v>0</v>
      </c>
      <c r="X729" s="3">
        <v>0</v>
      </c>
      <c r="Y729" s="3">
        <v>0</v>
      </c>
      <c r="Z729" s="3">
        <v>0</v>
      </c>
      <c r="AA729" s="3">
        <v>0</v>
      </c>
      <c r="AB729" s="3">
        <v>0</v>
      </c>
      <c r="AD729" t="s">
        <v>58</v>
      </c>
      <c r="AE729" s="1">
        <v>42340</v>
      </c>
      <c r="AG729" s="1">
        <v>42340</v>
      </c>
      <c r="AH729" s="1">
        <v>42598</v>
      </c>
    </row>
    <row r="730" spans="1:34" x14ac:dyDescent="0.3">
      <c r="A730">
        <v>224331</v>
      </c>
      <c r="B730" t="s">
        <v>39</v>
      </c>
      <c r="C730" t="s">
        <v>26</v>
      </c>
      <c r="D730">
        <v>1</v>
      </c>
      <c r="E730" t="s">
        <v>1717</v>
      </c>
      <c r="F730" t="s">
        <v>1718</v>
      </c>
      <c r="G730">
        <v>53036</v>
      </c>
      <c r="H730">
        <v>0</v>
      </c>
      <c r="I730">
        <v>64</v>
      </c>
      <c r="J730">
        <v>69</v>
      </c>
      <c r="K730" t="s">
        <v>141</v>
      </c>
      <c r="L730" t="s">
        <v>513</v>
      </c>
      <c r="M730" t="s">
        <v>759</v>
      </c>
      <c r="N730" t="s">
        <v>7428</v>
      </c>
      <c r="O730" t="s">
        <v>1719</v>
      </c>
      <c r="P730" t="s">
        <v>1720</v>
      </c>
      <c r="Q730" t="s">
        <v>35</v>
      </c>
      <c r="R730" t="s">
        <v>1722</v>
      </c>
      <c r="S730" t="s">
        <v>35</v>
      </c>
      <c r="T730" t="str">
        <f t="shared" si="33"/>
        <v xml:space="preserve">Residency training in primary care specialty-internal medicine, family practice, gynecology or in preventive medicine; experience with electronic medical records; experience working in high volume primary care clinic with a diverse patient population; knowledge of STDs and HIV Bilingual Spanish/English preferred.  </v>
      </c>
      <c r="U730">
        <f t="shared" si="34"/>
        <v>0</v>
      </c>
      <c r="V730" s="3">
        <v>0</v>
      </c>
      <c r="W730" s="3">
        <f t="shared" si="35"/>
        <v>0</v>
      </c>
      <c r="X730" s="3">
        <v>0</v>
      </c>
      <c r="Y730" s="3">
        <v>0</v>
      </c>
      <c r="Z730" s="3">
        <v>0</v>
      </c>
      <c r="AA730" s="3">
        <v>0</v>
      </c>
      <c r="AB730" s="3">
        <v>0</v>
      </c>
      <c r="AD730" t="s">
        <v>58</v>
      </c>
      <c r="AE730" s="1">
        <v>42340</v>
      </c>
      <c r="AG730" s="1">
        <v>42416</v>
      </c>
      <c r="AH730" s="1">
        <v>42598</v>
      </c>
    </row>
    <row r="731" spans="1:34" x14ac:dyDescent="0.3">
      <c r="A731">
        <v>224331</v>
      </c>
      <c r="B731" t="s">
        <v>39</v>
      </c>
      <c r="C731" t="s">
        <v>40</v>
      </c>
      <c r="D731">
        <v>1</v>
      </c>
      <c r="E731" t="s">
        <v>1717</v>
      </c>
      <c r="F731" t="s">
        <v>1718</v>
      </c>
      <c r="G731">
        <v>53036</v>
      </c>
      <c r="H731">
        <v>0</v>
      </c>
      <c r="I731">
        <v>64</v>
      </c>
      <c r="J731">
        <v>69</v>
      </c>
      <c r="K731" t="s">
        <v>141</v>
      </c>
      <c r="L731" t="s">
        <v>513</v>
      </c>
      <c r="M731" t="s">
        <v>759</v>
      </c>
      <c r="N731" t="s">
        <v>7428</v>
      </c>
      <c r="O731" t="s">
        <v>1719</v>
      </c>
      <c r="P731" t="s">
        <v>1720</v>
      </c>
      <c r="Q731" t="s">
        <v>35</v>
      </c>
      <c r="R731" t="s">
        <v>1722</v>
      </c>
      <c r="S731" t="s">
        <v>35</v>
      </c>
      <c r="T731" t="str">
        <f t="shared" si="33"/>
        <v xml:space="preserve">Residency training in primary care specialty-internal medicine, family practice, gynecology or in preventive medicine; experience with electronic medical records; experience working in high volume primary care clinic with a diverse patient population; knowledge of STDs and HIV Bilingual Spanish/English preferred.  </v>
      </c>
      <c r="U731">
        <f t="shared" si="34"/>
        <v>0</v>
      </c>
      <c r="V731" s="3">
        <v>0</v>
      </c>
      <c r="W731" s="3">
        <f t="shared" si="35"/>
        <v>0</v>
      </c>
      <c r="X731" s="3">
        <v>0</v>
      </c>
      <c r="Y731" s="3">
        <v>0</v>
      </c>
      <c r="Z731" s="3">
        <v>0</v>
      </c>
      <c r="AA731" s="3">
        <v>0</v>
      </c>
      <c r="AB731" s="3">
        <v>0</v>
      </c>
      <c r="AD731" t="s">
        <v>58</v>
      </c>
      <c r="AE731" s="1">
        <v>42340</v>
      </c>
      <c r="AG731" s="1">
        <v>42416</v>
      </c>
      <c r="AH731" s="1">
        <v>42598</v>
      </c>
    </row>
    <row r="732" spans="1:34" x14ac:dyDescent="0.3">
      <c r="A732">
        <v>224339</v>
      </c>
      <c r="B732" t="s">
        <v>25</v>
      </c>
      <c r="C732" t="s">
        <v>40</v>
      </c>
      <c r="D732">
        <v>2</v>
      </c>
      <c r="E732" t="s">
        <v>1723</v>
      </c>
      <c r="F732" t="s">
        <v>1617</v>
      </c>
      <c r="G732">
        <v>13622</v>
      </c>
      <c r="H732">
        <v>0</v>
      </c>
      <c r="I732">
        <v>69253</v>
      </c>
      <c r="J732">
        <v>108101</v>
      </c>
      <c r="K732" t="s">
        <v>30</v>
      </c>
      <c r="L732" t="s">
        <v>192</v>
      </c>
      <c r="M732" t="s">
        <v>193</v>
      </c>
      <c r="N732" t="s">
        <v>6708</v>
      </c>
      <c r="O732" t="s">
        <v>7400</v>
      </c>
      <c r="P732" t="s">
        <v>6709</v>
      </c>
      <c r="Q732" t="s">
        <v>35</v>
      </c>
      <c r="R732" t="s">
        <v>1724</v>
      </c>
      <c r="S732" t="s">
        <v>196</v>
      </c>
      <c r="T732" t="str">
        <f t="shared" si="33"/>
        <v xml:space="preserve">The preferred candidate should have the following: 5+ years of experience in a specialized role that includes implementation, support, and maintenance of large scale n-tier web applications; Strong understanding of Unix, Linux, and Windows Operating systems and their utilities; Proven background in the development and deployment of complex operational systems; Familiarity with any version-control tool like CVS or Subversion; Experience with application performance monitoring tools; Knowledge of JavaScript, HTML,XML, XSL and other internet technologies;Knowledge of scripting languages: Python or JAVA; Knowledge of automated deployment tools (ANT, JIRA, etc); Basic knowledge of Configuration Management tools (Chef, Puppet, etc); Basic BEA Weblogic 8.1, 9.2 Administration Skills;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Strong communication skills; both written and verbal; Experience with object oriented development using UML;Vignette Portal 7.3, 7.4 development experience;Database experience with Oracle 9i/10g; Experience with Sun Web Server and other J2EE application server such as Tomcat, JBOSS, WebSphere.  </v>
      </c>
      <c r="U732">
        <f t="shared" si="34"/>
        <v>0</v>
      </c>
      <c r="V732" s="3">
        <v>0</v>
      </c>
      <c r="W732" s="3">
        <f t="shared" si="35"/>
        <v>0</v>
      </c>
      <c r="X732" s="3">
        <v>1</v>
      </c>
      <c r="Y732" s="3">
        <v>0</v>
      </c>
      <c r="Z732" s="3">
        <v>0</v>
      </c>
      <c r="AA732" s="3">
        <v>0</v>
      </c>
      <c r="AB732" s="3">
        <v>0</v>
      </c>
      <c r="AD732" t="s">
        <v>202</v>
      </c>
      <c r="AE732" s="1">
        <v>42374</v>
      </c>
      <c r="AG732" s="1">
        <v>42374</v>
      </c>
      <c r="AH732" s="1">
        <v>42598</v>
      </c>
    </row>
    <row r="733" spans="1:34" x14ac:dyDescent="0.3">
      <c r="A733">
        <v>225831</v>
      </c>
      <c r="B733" t="s">
        <v>888</v>
      </c>
      <c r="C733" t="s">
        <v>40</v>
      </c>
      <c r="D733">
        <v>2</v>
      </c>
      <c r="E733" t="s">
        <v>1725</v>
      </c>
      <c r="F733" t="s">
        <v>642</v>
      </c>
      <c r="G733">
        <v>22122</v>
      </c>
      <c r="H733">
        <v>1</v>
      </c>
      <c r="I733">
        <v>49897</v>
      </c>
      <c r="J733">
        <v>72061</v>
      </c>
      <c r="K733" t="s">
        <v>30</v>
      </c>
      <c r="L733" t="s">
        <v>430</v>
      </c>
      <c r="M733" t="s">
        <v>1726</v>
      </c>
      <c r="N733" t="s">
        <v>7429</v>
      </c>
      <c r="O733" t="s">
        <v>7159</v>
      </c>
      <c r="P733" t="s">
        <v>1727</v>
      </c>
      <c r="Q733" t="s">
        <v>35</v>
      </c>
      <c r="R733" t="s">
        <v>894</v>
      </c>
      <c r="S733" t="s">
        <v>35</v>
      </c>
      <c r="T733" t="str">
        <f t="shared" si="33"/>
        <v xml:space="preserve">Candidates must have strong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experience), knowledge of housing development/lending and knowledge of HPD development programs specifically, demonstrated analytical skills, and ability to work effectively with others to obtain results promptly.    Strong facility with Excel and Word required.    Candidates with Masters in Urban Planning, Real Estate Finance, Business Administration or related fields are strongly preferred.  </v>
      </c>
      <c r="U733">
        <f t="shared" si="34"/>
        <v>0</v>
      </c>
      <c r="V733" s="3">
        <v>1</v>
      </c>
      <c r="W733" s="3">
        <f t="shared" si="35"/>
        <v>0</v>
      </c>
      <c r="X733" s="3">
        <v>0</v>
      </c>
      <c r="Y733" s="3">
        <v>0</v>
      </c>
      <c r="Z733" s="3">
        <v>0</v>
      </c>
      <c r="AA733" s="3">
        <v>0</v>
      </c>
      <c r="AB733" s="3">
        <v>0</v>
      </c>
      <c r="AD733" t="s">
        <v>38</v>
      </c>
      <c r="AE733" s="1">
        <v>42353</v>
      </c>
      <c r="AG733" s="1">
        <v>42353</v>
      </c>
      <c r="AH733" s="1">
        <v>42598</v>
      </c>
    </row>
    <row r="734" spans="1:34" x14ac:dyDescent="0.3">
      <c r="A734">
        <v>224884</v>
      </c>
      <c r="B734" t="s">
        <v>1158</v>
      </c>
      <c r="C734" t="s">
        <v>40</v>
      </c>
      <c r="D734">
        <v>5</v>
      </c>
      <c r="E734" t="s">
        <v>1573</v>
      </c>
      <c r="F734" t="s">
        <v>1160</v>
      </c>
      <c r="G734">
        <v>34202</v>
      </c>
      <c r="H734">
        <v>3</v>
      </c>
      <c r="I734">
        <v>65129</v>
      </c>
      <c r="J734">
        <v>110413</v>
      </c>
      <c r="K734" t="s">
        <v>30</v>
      </c>
      <c r="L734" t="s">
        <v>1161</v>
      </c>
      <c r="M734" t="s">
        <v>1575</v>
      </c>
      <c r="N734" t="s">
        <v>7430</v>
      </c>
      <c r="O734" t="s">
        <v>7269</v>
      </c>
      <c r="P734" t="s">
        <v>1578</v>
      </c>
      <c r="Q734" t="s">
        <v>35</v>
      </c>
      <c r="R734" t="s">
        <v>1728</v>
      </c>
      <c r="S734" t="s">
        <v>1166</v>
      </c>
      <c r="T734" t="str">
        <f t="shared" si="33"/>
        <v xml:space="preserve">Experience in construction and construction administration functions. The successful candidates will demonstrate that s/he is comfortable having direct interaction with high-level public officials, possess excellent interpersonal skills, and knowledge of business processes in the capital design and construction areas. Excellent verbal and written communication skills are required.  </v>
      </c>
      <c r="U734">
        <f t="shared" si="34"/>
        <v>0</v>
      </c>
      <c r="V734" s="3">
        <v>0</v>
      </c>
      <c r="W734" s="3">
        <f t="shared" si="35"/>
        <v>0</v>
      </c>
      <c r="X734" s="3">
        <v>0</v>
      </c>
      <c r="Y734" s="3">
        <v>0</v>
      </c>
      <c r="Z734" s="3">
        <v>0</v>
      </c>
      <c r="AA734" s="3">
        <v>0</v>
      </c>
      <c r="AB734" s="3">
        <v>0</v>
      </c>
      <c r="AD734" t="s">
        <v>58</v>
      </c>
      <c r="AE734" s="1">
        <v>42396</v>
      </c>
      <c r="AG734" s="1">
        <v>42396</v>
      </c>
      <c r="AH734" s="1">
        <v>42598</v>
      </c>
    </row>
    <row r="735" spans="1:34" x14ac:dyDescent="0.3">
      <c r="A735">
        <v>225831</v>
      </c>
      <c r="B735" t="s">
        <v>888</v>
      </c>
      <c r="C735" t="s">
        <v>26</v>
      </c>
      <c r="D735">
        <v>2</v>
      </c>
      <c r="E735" t="s">
        <v>1725</v>
      </c>
      <c r="F735" t="s">
        <v>642</v>
      </c>
      <c r="G735">
        <v>22122</v>
      </c>
      <c r="H735">
        <v>1</v>
      </c>
      <c r="I735">
        <v>49897</v>
      </c>
      <c r="J735">
        <v>72061</v>
      </c>
      <c r="K735" t="s">
        <v>30</v>
      </c>
      <c r="L735" t="s">
        <v>430</v>
      </c>
      <c r="M735" t="s">
        <v>1726</v>
      </c>
      <c r="N735" t="s">
        <v>7429</v>
      </c>
      <c r="O735" t="s">
        <v>7159</v>
      </c>
      <c r="P735" t="s">
        <v>1727</v>
      </c>
      <c r="Q735" t="s">
        <v>35</v>
      </c>
      <c r="R735" t="s">
        <v>894</v>
      </c>
      <c r="S735" t="s">
        <v>35</v>
      </c>
      <c r="T735" t="str">
        <f t="shared" si="33"/>
        <v xml:space="preserve">Candidates must have strong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experience), knowledge of housing development/lending and knowledge of HPD development programs specifically, demonstrated analytical skills, and ability to work effectively with others to obtain results promptly.    Strong facility with Excel and Word required.    Candidates with Masters in Urban Planning, Real Estate Finance, Business Administration or related fields are strongly preferred.  </v>
      </c>
      <c r="U735">
        <f t="shared" si="34"/>
        <v>0</v>
      </c>
      <c r="V735" s="3">
        <v>1</v>
      </c>
      <c r="W735" s="3">
        <f t="shared" si="35"/>
        <v>0</v>
      </c>
      <c r="X735" s="3">
        <v>0</v>
      </c>
      <c r="Y735" s="3">
        <v>0</v>
      </c>
      <c r="Z735" s="3">
        <v>0</v>
      </c>
      <c r="AA735" s="3">
        <v>0</v>
      </c>
      <c r="AB735" s="3">
        <v>0</v>
      </c>
      <c r="AD735" t="s">
        <v>38</v>
      </c>
      <c r="AE735" s="1">
        <v>42353</v>
      </c>
      <c r="AG735" s="1">
        <v>42353</v>
      </c>
      <c r="AH735" s="1">
        <v>42598</v>
      </c>
    </row>
    <row r="736" spans="1:34" x14ac:dyDescent="0.3">
      <c r="A736">
        <v>225837</v>
      </c>
      <c r="B736" t="s">
        <v>39</v>
      </c>
      <c r="C736" t="s">
        <v>40</v>
      </c>
      <c r="D736">
        <v>1</v>
      </c>
      <c r="E736" t="s">
        <v>1729</v>
      </c>
      <c r="F736" t="s">
        <v>1730</v>
      </c>
      <c r="G736">
        <v>50410</v>
      </c>
      <c r="H736">
        <v>2</v>
      </c>
      <c r="I736">
        <v>63800</v>
      </c>
      <c r="J736">
        <v>79009</v>
      </c>
      <c r="K736" t="s">
        <v>30</v>
      </c>
      <c r="L736" t="s">
        <v>78</v>
      </c>
      <c r="M736" t="s">
        <v>1236</v>
      </c>
      <c r="N736" t="s">
        <v>7431</v>
      </c>
      <c r="O736" t="s">
        <v>1731</v>
      </c>
      <c r="P736" t="s">
        <v>7432</v>
      </c>
      <c r="Q736" t="s">
        <v>35</v>
      </c>
      <c r="R736" t="s">
        <v>1732</v>
      </c>
      <c r="S736" t="s">
        <v>35</v>
      </c>
      <c r="T736" t="str">
        <f t="shared" si="33"/>
        <v xml:space="preserve">‚	Master‚„s degree in nutrition or in public health and registered dietitian required 	Experience coordinating farmers‚„ market based nutrition programming  	Experience supervising staff or interns 	Excellent communication, written, organization skills 	Knowledgeable about community food security issues in New York City 	Ability to handle multiple tasks and work independently.  </v>
      </c>
      <c r="U736">
        <f t="shared" si="34"/>
        <v>0</v>
      </c>
      <c r="V736" s="3">
        <v>0</v>
      </c>
      <c r="W736" s="3">
        <f t="shared" si="35"/>
        <v>0</v>
      </c>
      <c r="X736" s="3">
        <v>0</v>
      </c>
      <c r="Y736" s="3">
        <v>0</v>
      </c>
      <c r="Z736" s="3">
        <v>0</v>
      </c>
      <c r="AA736" s="3">
        <v>0</v>
      </c>
      <c r="AB736" s="3">
        <v>0</v>
      </c>
      <c r="AD736" t="s">
        <v>38</v>
      </c>
      <c r="AE736" s="1">
        <v>42354</v>
      </c>
      <c r="AG736" s="1">
        <v>42354</v>
      </c>
      <c r="AH736" s="1">
        <v>42598</v>
      </c>
    </row>
    <row r="737" spans="1:34" x14ac:dyDescent="0.3">
      <c r="A737">
        <v>225837</v>
      </c>
      <c r="B737" t="s">
        <v>39</v>
      </c>
      <c r="C737" t="s">
        <v>26</v>
      </c>
      <c r="D737">
        <v>1</v>
      </c>
      <c r="E737" t="s">
        <v>1729</v>
      </c>
      <c r="F737" t="s">
        <v>1730</v>
      </c>
      <c r="G737">
        <v>50410</v>
      </c>
      <c r="H737">
        <v>2</v>
      </c>
      <c r="I737">
        <v>63800</v>
      </c>
      <c r="J737">
        <v>79009</v>
      </c>
      <c r="K737" t="s">
        <v>30</v>
      </c>
      <c r="L737" t="s">
        <v>78</v>
      </c>
      <c r="M737" t="s">
        <v>1236</v>
      </c>
      <c r="N737" t="s">
        <v>7431</v>
      </c>
      <c r="O737" t="s">
        <v>1731</v>
      </c>
      <c r="P737" t="s">
        <v>7432</v>
      </c>
      <c r="Q737" t="s">
        <v>35</v>
      </c>
      <c r="R737" t="s">
        <v>1732</v>
      </c>
      <c r="S737" t="s">
        <v>35</v>
      </c>
      <c r="T737" t="str">
        <f t="shared" si="33"/>
        <v xml:space="preserve">‚	Master‚„s degree in nutrition or in public health and registered dietitian required 	Experience coordinating farmers‚„ market based nutrition programming  	Experience supervising staff or interns 	Excellent communication, written, organization skills 	Knowledgeable about community food security issues in New York City 	Ability to handle multiple tasks and work independently.  </v>
      </c>
      <c r="U737">
        <f t="shared" si="34"/>
        <v>0</v>
      </c>
      <c r="V737" s="3">
        <v>0</v>
      </c>
      <c r="W737" s="3">
        <f t="shared" si="35"/>
        <v>0</v>
      </c>
      <c r="X737" s="3">
        <v>0</v>
      </c>
      <c r="Y737" s="3">
        <v>0</v>
      </c>
      <c r="Z737" s="3">
        <v>0</v>
      </c>
      <c r="AA737" s="3">
        <v>0</v>
      </c>
      <c r="AB737" s="3">
        <v>0</v>
      </c>
      <c r="AD737" t="s">
        <v>38</v>
      </c>
      <c r="AE737" s="1">
        <v>42354</v>
      </c>
      <c r="AG737" s="1">
        <v>42354</v>
      </c>
      <c r="AH737" s="1">
        <v>42598</v>
      </c>
    </row>
    <row r="738" spans="1:34" x14ac:dyDescent="0.3">
      <c r="A738">
        <v>224339</v>
      </c>
      <c r="B738" t="s">
        <v>25</v>
      </c>
      <c r="C738" t="s">
        <v>26</v>
      </c>
      <c r="D738">
        <v>2</v>
      </c>
      <c r="E738" t="s">
        <v>1723</v>
      </c>
      <c r="F738" t="s">
        <v>1617</v>
      </c>
      <c r="G738">
        <v>13622</v>
      </c>
      <c r="H738">
        <v>0</v>
      </c>
      <c r="I738">
        <v>69253</v>
      </c>
      <c r="J738">
        <v>108101</v>
      </c>
      <c r="K738" t="s">
        <v>30</v>
      </c>
      <c r="L738" t="s">
        <v>192</v>
      </c>
      <c r="M738" t="s">
        <v>193</v>
      </c>
      <c r="N738" t="s">
        <v>6708</v>
      </c>
      <c r="O738" t="s">
        <v>7400</v>
      </c>
      <c r="P738" t="s">
        <v>6709</v>
      </c>
      <c r="Q738" t="s">
        <v>35</v>
      </c>
      <c r="R738" t="s">
        <v>1724</v>
      </c>
      <c r="S738" t="s">
        <v>196</v>
      </c>
      <c r="T738" t="str">
        <f t="shared" si="33"/>
        <v xml:space="preserve">The preferred candidate should have the following: 5+ years of experience in a specialized role that includes implementation, support, and maintenance of large scale n-tier web applications; Strong understanding of Unix, Linux, and Windows Operating systems and their utilities; Proven background in the development and deployment of complex operational systems; Familiarity with any version-control tool like CVS or Subversion; Experience with application performance monitoring tools; Knowledge of JavaScript, HTML,XML, XSL and other internet technologies;Knowledge of scripting languages: Python or JAVA; Knowledge of automated deployment tools (ANT, JIRA, etc); Basic knowledge of Configuration Management tools (Chef, Puppet, etc); Basic BEA Weblogic 8.1, 9.2 Administration Skills;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Strong communication skills; both written and verbal; Experience with object oriented development using UML;Vignette Portal 7.3, 7.4 development experience;Database experience with Oracle 9i/10g; Experience with Sun Web Server and other J2EE application server such as Tomcat, JBOSS, WebSphere.  </v>
      </c>
      <c r="U738">
        <f t="shared" si="34"/>
        <v>0</v>
      </c>
      <c r="V738" s="3">
        <v>0</v>
      </c>
      <c r="W738" s="3">
        <f t="shared" si="35"/>
        <v>0</v>
      </c>
      <c r="X738" s="3">
        <v>1</v>
      </c>
      <c r="Y738" s="3">
        <v>0</v>
      </c>
      <c r="Z738" s="3">
        <v>0</v>
      </c>
      <c r="AA738" s="3">
        <v>0</v>
      </c>
      <c r="AB738" s="3">
        <v>0</v>
      </c>
      <c r="AD738" t="s">
        <v>202</v>
      </c>
      <c r="AE738" s="1">
        <v>42374</v>
      </c>
      <c r="AG738" s="1">
        <v>42374</v>
      </c>
      <c r="AH738" s="1">
        <v>42598</v>
      </c>
    </row>
    <row r="739" spans="1:34" x14ac:dyDescent="0.3">
      <c r="A739">
        <v>224366</v>
      </c>
      <c r="B739" t="s">
        <v>25</v>
      </c>
      <c r="C739" t="s">
        <v>26</v>
      </c>
      <c r="D739">
        <v>1</v>
      </c>
      <c r="E739" t="s">
        <v>1674</v>
      </c>
      <c r="F739" t="s">
        <v>1617</v>
      </c>
      <c r="G739">
        <v>13622</v>
      </c>
      <c r="H739">
        <v>0</v>
      </c>
      <c r="I739">
        <v>69253</v>
      </c>
      <c r="J739">
        <v>108101</v>
      </c>
      <c r="K739" t="s">
        <v>30</v>
      </c>
      <c r="L739" t="s">
        <v>192</v>
      </c>
      <c r="M739" t="s">
        <v>193</v>
      </c>
      <c r="N739" t="s">
        <v>6706</v>
      </c>
      <c r="O739" t="s">
        <v>7400</v>
      </c>
      <c r="P739" t="s">
        <v>6707</v>
      </c>
      <c r="Q739" t="s">
        <v>35</v>
      </c>
      <c r="R739" t="s">
        <v>1675</v>
      </c>
      <c r="S739" t="s">
        <v>196</v>
      </c>
      <c r="T739" t="str">
        <f t="shared" si="33"/>
        <v xml:space="preserve">The preferred candidate must possess: 4+ years of experience in a specialized role that includes implementation, support, and maintenance of large scale n-tier content management system; Proven background in the development and support of complex operational systems; Familiarity with any version-control tool like CVS or Subversion;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Ability to see tasks through to completion without significant guidance; Strong written and verbal communication skills; A team player who works well with technical and non-technical resources; 3-5 years experience in Perl/CGI/PHP, JavaScript &amp; HTML development; Proven experience with Interwoven TeamSite, LiveSite, OpenDeploy, and DataDeploy; Knowledge of Sun Solaris (or similar Unix operating system); Database experience in Oracle (or similar RDMS) &amp; the SQL language; Strong knowledge of XML; Experience with Java &amp; Web Services.  </v>
      </c>
      <c r="U739">
        <f t="shared" si="34"/>
        <v>0</v>
      </c>
      <c r="V739" s="3">
        <v>0</v>
      </c>
      <c r="W739" s="3">
        <f t="shared" si="35"/>
        <v>0</v>
      </c>
      <c r="X739" s="3">
        <v>0</v>
      </c>
      <c r="Y739" s="3">
        <v>0</v>
      </c>
      <c r="Z739" s="3">
        <v>1</v>
      </c>
      <c r="AA739" s="3">
        <v>0</v>
      </c>
      <c r="AB739" s="3">
        <v>0</v>
      </c>
      <c r="AD739" t="s">
        <v>202</v>
      </c>
      <c r="AE739" s="1">
        <v>42374</v>
      </c>
      <c r="AG739" s="1">
        <v>42374</v>
      </c>
      <c r="AH739" s="1">
        <v>42598</v>
      </c>
    </row>
    <row r="740" spans="1:34" x14ac:dyDescent="0.3">
      <c r="A740">
        <v>224419</v>
      </c>
      <c r="B740" t="s">
        <v>1125</v>
      </c>
      <c r="C740" t="s">
        <v>26</v>
      </c>
      <c r="D740">
        <v>1</v>
      </c>
      <c r="E740" t="s">
        <v>1733</v>
      </c>
      <c r="F740" t="s">
        <v>1734</v>
      </c>
      <c r="G740">
        <v>31130</v>
      </c>
      <c r="H740">
        <v>0</v>
      </c>
      <c r="I740">
        <v>60000</v>
      </c>
      <c r="J740">
        <v>68000</v>
      </c>
      <c r="K740" t="s">
        <v>30</v>
      </c>
      <c r="L740" t="s">
        <v>954</v>
      </c>
      <c r="M740" t="s">
        <v>1735</v>
      </c>
      <c r="N740" t="s">
        <v>7433</v>
      </c>
      <c r="O740" t="s">
        <v>7434</v>
      </c>
      <c r="P740" t="s">
        <v>1736</v>
      </c>
      <c r="Q740" t="s">
        <v>35</v>
      </c>
      <c r="R740" t="s">
        <v>1737</v>
      </c>
      <c r="S740" t="s">
        <v>35</v>
      </c>
      <c r="T740" t="str">
        <f t="shared" si="33"/>
        <v xml:space="preserve">1)	Extensive experience in the investigative filed, including 4-8 years of experience conducting and managing complex, long-term investigations. 2)	Significant experience in executing arrests, search warrants, and wiretaps, as well as conducting surveillance, participating in undercover operations, and debriefing informants. 3)	Demonstrated ability to analyze, assess and draw conclusions based on a multitude of complex documents/data, including but not limited to policies, procedures and financial documents. 4)	Strong computer skills, including Word, Excel and databases. 5)	Demonstrated ability to write succinct and organized reports. 6)	Strong organizational skills, oral communication and interviewing skills. 7)	Ability to manage large case dockets and conduct objective investigations. 8)	Ability to work as part of a team by following directions and taking instruction. 9)	Foreign language skills are desirable.  </v>
      </c>
      <c r="U740">
        <f t="shared" si="34"/>
        <v>0</v>
      </c>
      <c r="V740" s="3">
        <v>1</v>
      </c>
      <c r="W740" s="3">
        <f t="shared" si="35"/>
        <v>0</v>
      </c>
      <c r="X740" s="3">
        <v>0</v>
      </c>
      <c r="Y740" s="3">
        <v>0</v>
      </c>
      <c r="Z740" s="3">
        <v>0</v>
      </c>
      <c r="AA740" s="3">
        <v>0</v>
      </c>
      <c r="AB740" s="3">
        <v>0</v>
      </c>
      <c r="AD740" t="s">
        <v>38</v>
      </c>
      <c r="AE740" s="1">
        <v>42340</v>
      </c>
      <c r="AG740" s="1">
        <v>42353</v>
      </c>
      <c r="AH740" s="1">
        <v>42598</v>
      </c>
    </row>
    <row r="741" spans="1:34" x14ac:dyDescent="0.3">
      <c r="A741">
        <v>225848</v>
      </c>
      <c r="B741" t="s">
        <v>39</v>
      </c>
      <c r="C741" t="s">
        <v>40</v>
      </c>
      <c r="D741">
        <v>4</v>
      </c>
      <c r="E741" t="s">
        <v>508</v>
      </c>
      <c r="F741" t="s">
        <v>1738</v>
      </c>
      <c r="G741">
        <v>52406</v>
      </c>
      <c r="H741">
        <v>0</v>
      </c>
      <c r="I741">
        <v>26536</v>
      </c>
      <c r="J741">
        <v>30516</v>
      </c>
      <c r="K741" t="s">
        <v>30</v>
      </c>
      <c r="L741" t="s">
        <v>71</v>
      </c>
      <c r="M741" t="s">
        <v>282</v>
      </c>
      <c r="N741" t="s">
        <v>7435</v>
      </c>
      <c r="O741" t="s">
        <v>1739</v>
      </c>
      <c r="P741" t="s">
        <v>7436</v>
      </c>
      <c r="Q741" t="s">
        <v>35</v>
      </c>
      <c r="R741" t="s">
        <v>1740</v>
      </c>
      <c r="S741" t="s">
        <v>35</v>
      </c>
      <c r="T741" t="str">
        <f t="shared" si="33"/>
        <v xml:space="preserve">SKILLS REQUIREMENT Keyboard familiarity with the ability to type at a minimum of 100 key strokes (20 words) per minute.   PREFERRED SKILLS Strong computer skills including Word and Excel. Must be highly organized and possess excellent oral communication and interpersonal skills.  ***SPECIAL NOTE*** 1. Selected candidates will be required to provide a DNA sample by swabbing. 2. This position has been identified as ‚Å“essential.‚ During emergency events, ‚Å“essential‚ positions may require 24-hour availability.  </v>
      </c>
      <c r="U741">
        <f t="shared" si="34"/>
        <v>0</v>
      </c>
      <c r="V741" s="3">
        <v>1</v>
      </c>
      <c r="W741" s="3">
        <f t="shared" si="35"/>
        <v>0</v>
      </c>
      <c r="X741" s="3">
        <v>0</v>
      </c>
      <c r="Y741" s="3">
        <v>0</v>
      </c>
      <c r="Z741" s="3">
        <v>0</v>
      </c>
      <c r="AA741" s="3">
        <v>0</v>
      </c>
      <c r="AB741" s="3">
        <v>0</v>
      </c>
      <c r="AD741" t="s">
        <v>38</v>
      </c>
      <c r="AE741" s="1">
        <v>42353</v>
      </c>
      <c r="AG741" s="1">
        <v>42390</v>
      </c>
      <c r="AH741" s="1">
        <v>42598</v>
      </c>
    </row>
    <row r="742" spans="1:34" x14ac:dyDescent="0.3">
      <c r="A742">
        <v>225848</v>
      </c>
      <c r="B742" t="s">
        <v>39</v>
      </c>
      <c r="C742" t="s">
        <v>26</v>
      </c>
      <c r="D742">
        <v>4</v>
      </c>
      <c r="E742" t="s">
        <v>508</v>
      </c>
      <c r="F742" t="s">
        <v>1738</v>
      </c>
      <c r="G742">
        <v>52406</v>
      </c>
      <c r="H742">
        <v>0</v>
      </c>
      <c r="I742">
        <v>26536</v>
      </c>
      <c r="J742">
        <v>30516</v>
      </c>
      <c r="K742" t="s">
        <v>30</v>
      </c>
      <c r="L742" t="s">
        <v>71</v>
      </c>
      <c r="M742" t="s">
        <v>282</v>
      </c>
      <c r="N742" t="s">
        <v>7435</v>
      </c>
      <c r="O742" t="s">
        <v>1739</v>
      </c>
      <c r="P742" t="s">
        <v>7436</v>
      </c>
      <c r="Q742" t="s">
        <v>35</v>
      </c>
      <c r="R742" t="s">
        <v>1740</v>
      </c>
      <c r="S742" t="s">
        <v>35</v>
      </c>
      <c r="T742" t="str">
        <f t="shared" si="33"/>
        <v xml:space="preserve">SKILLS REQUIREMENT Keyboard familiarity with the ability to type at a minimum of 100 key strokes (20 words) per minute.   PREFERRED SKILLS Strong computer skills including Word and Excel. Must be highly organized and possess excellent oral communication and interpersonal skills.  ***SPECIAL NOTE*** 1. Selected candidates will be required to provide a DNA sample by swabbing. 2. This position has been identified as ‚Å“essential.‚ During emergency events, ‚Å“essential‚ positions may require 24-hour availability.  </v>
      </c>
      <c r="U742">
        <f t="shared" si="34"/>
        <v>0</v>
      </c>
      <c r="V742" s="3">
        <v>1</v>
      </c>
      <c r="W742" s="3">
        <f t="shared" si="35"/>
        <v>0</v>
      </c>
      <c r="X742" s="3">
        <v>0</v>
      </c>
      <c r="Y742" s="3">
        <v>0</v>
      </c>
      <c r="Z742" s="3">
        <v>0</v>
      </c>
      <c r="AA742" s="3">
        <v>0</v>
      </c>
      <c r="AB742" s="3">
        <v>0</v>
      </c>
      <c r="AD742" t="s">
        <v>38</v>
      </c>
      <c r="AE742" s="1">
        <v>42353</v>
      </c>
      <c r="AG742" s="1">
        <v>42390</v>
      </c>
      <c r="AH742" s="1">
        <v>42598</v>
      </c>
    </row>
    <row r="743" spans="1:34" x14ac:dyDescent="0.3">
      <c r="A743">
        <v>225884</v>
      </c>
      <c r="B743" t="s">
        <v>39</v>
      </c>
      <c r="C743" t="s">
        <v>26</v>
      </c>
      <c r="D743">
        <v>1</v>
      </c>
      <c r="E743" t="s">
        <v>1741</v>
      </c>
      <c r="F743" t="s">
        <v>42</v>
      </c>
      <c r="G743">
        <v>21744</v>
      </c>
      <c r="H743">
        <v>3</v>
      </c>
      <c r="I743">
        <v>76340</v>
      </c>
      <c r="J743">
        <v>100322</v>
      </c>
      <c r="K743" t="s">
        <v>30</v>
      </c>
      <c r="L743" t="s">
        <v>78</v>
      </c>
      <c r="M743" t="s">
        <v>1382</v>
      </c>
      <c r="N743" t="s">
        <v>7437</v>
      </c>
      <c r="O743" t="s">
        <v>46</v>
      </c>
      <c r="P743" t="s">
        <v>7438</v>
      </c>
      <c r="Q743" t="s">
        <v>35</v>
      </c>
      <c r="R743" t="s">
        <v>1742</v>
      </c>
      <c r="S743" t="s">
        <v>35</v>
      </c>
      <c r="T743" t="str">
        <f t="shared" si="33"/>
        <v xml:space="preserve">‚	Preference for expertise in the following areas: social media, Hootsuite (or similar monitoring program), Adobe Acrobat, HTML coding, Photoshop (or similar editing program), customer service experience, SEO knowledge, copywriting, project management 	Ability to handle multiple high-priority projects and assignments simultaneously, to shift fluidly among them, and to work independently, when necessary, towards creative problem solving; and  	Preferred candidates should have excellent analytical and reasoning skills; strong written and oral communication skills; and superior interpersonal skills.  </v>
      </c>
      <c r="U743">
        <f t="shared" si="34"/>
        <v>0</v>
      </c>
      <c r="V743" s="3">
        <v>0</v>
      </c>
      <c r="W743" s="3">
        <f t="shared" si="35"/>
        <v>0</v>
      </c>
      <c r="X743" s="3">
        <v>0</v>
      </c>
      <c r="Y743" s="3">
        <v>0</v>
      </c>
      <c r="Z743" s="3">
        <v>0</v>
      </c>
      <c r="AA743" s="3">
        <v>0</v>
      </c>
      <c r="AB743" s="3">
        <v>0</v>
      </c>
      <c r="AD743" t="s">
        <v>38</v>
      </c>
      <c r="AE743" s="1">
        <v>42354</v>
      </c>
      <c r="AG743" s="1">
        <v>42354</v>
      </c>
      <c r="AH743" s="1">
        <v>42598</v>
      </c>
    </row>
    <row r="744" spans="1:34" x14ac:dyDescent="0.3">
      <c r="A744">
        <v>224884</v>
      </c>
      <c r="B744" t="s">
        <v>1158</v>
      </c>
      <c r="C744" t="s">
        <v>26</v>
      </c>
      <c r="D744">
        <v>5</v>
      </c>
      <c r="E744" t="s">
        <v>1573</v>
      </c>
      <c r="F744" t="s">
        <v>1160</v>
      </c>
      <c r="G744">
        <v>34202</v>
      </c>
      <c r="H744">
        <v>3</v>
      </c>
      <c r="I744">
        <v>65129</v>
      </c>
      <c r="J744">
        <v>110413</v>
      </c>
      <c r="K744" t="s">
        <v>30</v>
      </c>
      <c r="L744" t="s">
        <v>1161</v>
      </c>
      <c r="M744" t="s">
        <v>1575</v>
      </c>
      <c r="N744" t="s">
        <v>7430</v>
      </c>
      <c r="O744" t="s">
        <v>7269</v>
      </c>
      <c r="P744" t="s">
        <v>1578</v>
      </c>
      <c r="Q744" t="s">
        <v>35</v>
      </c>
      <c r="R744" t="s">
        <v>1728</v>
      </c>
      <c r="S744" t="s">
        <v>1166</v>
      </c>
      <c r="T744" t="str">
        <f t="shared" si="33"/>
        <v xml:space="preserve">Experience in construction and construction administration functions. The successful candidates will demonstrate that s/he is comfortable having direct interaction with high-level public officials, possess excellent interpersonal skills, and knowledge of business processes in the capital design and construction areas. Excellent verbal and written communication skills are required.  </v>
      </c>
      <c r="U744">
        <f t="shared" si="34"/>
        <v>0</v>
      </c>
      <c r="V744" s="3">
        <v>0</v>
      </c>
      <c r="W744" s="3">
        <f t="shared" si="35"/>
        <v>0</v>
      </c>
      <c r="X744" s="3">
        <v>0</v>
      </c>
      <c r="Y744" s="3">
        <v>0</v>
      </c>
      <c r="Z744" s="3">
        <v>0</v>
      </c>
      <c r="AA744" s="3">
        <v>0</v>
      </c>
      <c r="AB744" s="3">
        <v>0</v>
      </c>
      <c r="AD744" t="s">
        <v>58</v>
      </c>
      <c r="AE744" s="1">
        <v>42396</v>
      </c>
      <c r="AG744" s="1">
        <v>42396</v>
      </c>
      <c r="AH744" s="1">
        <v>42598</v>
      </c>
    </row>
    <row r="745" spans="1:34" x14ac:dyDescent="0.3">
      <c r="A745">
        <v>225884</v>
      </c>
      <c r="B745" t="s">
        <v>39</v>
      </c>
      <c r="C745" t="s">
        <v>40</v>
      </c>
      <c r="D745">
        <v>1</v>
      </c>
      <c r="E745" t="s">
        <v>1741</v>
      </c>
      <c r="F745" t="s">
        <v>42</v>
      </c>
      <c r="G745">
        <v>21744</v>
      </c>
      <c r="H745">
        <v>3</v>
      </c>
      <c r="I745">
        <v>76340</v>
      </c>
      <c r="J745">
        <v>100322</v>
      </c>
      <c r="K745" t="s">
        <v>30</v>
      </c>
      <c r="L745" t="s">
        <v>78</v>
      </c>
      <c r="M745" t="s">
        <v>1382</v>
      </c>
      <c r="N745" t="s">
        <v>7437</v>
      </c>
      <c r="O745" t="s">
        <v>46</v>
      </c>
      <c r="P745" t="s">
        <v>7438</v>
      </c>
      <c r="Q745" t="s">
        <v>35</v>
      </c>
      <c r="R745" t="s">
        <v>1742</v>
      </c>
      <c r="S745" t="s">
        <v>35</v>
      </c>
      <c r="T745" t="str">
        <f t="shared" si="33"/>
        <v xml:space="preserve">‚	Preference for expertise in the following areas: social media, Hootsuite (or similar monitoring program), Adobe Acrobat, HTML coding, Photoshop (or similar editing program), customer service experience, SEO knowledge, copywriting, project management 	Ability to handle multiple high-priority projects and assignments simultaneously, to shift fluidly among them, and to work independently, when necessary, towards creative problem solving; and  	Preferred candidates should have excellent analytical and reasoning skills; strong written and oral communication skills; and superior interpersonal skills.  </v>
      </c>
      <c r="U745">
        <f t="shared" si="34"/>
        <v>0</v>
      </c>
      <c r="V745" s="3">
        <v>0</v>
      </c>
      <c r="W745" s="3">
        <f t="shared" si="35"/>
        <v>0</v>
      </c>
      <c r="X745" s="3">
        <v>0</v>
      </c>
      <c r="Y745" s="3">
        <v>0</v>
      </c>
      <c r="Z745" s="3">
        <v>0</v>
      </c>
      <c r="AA745" s="3">
        <v>0</v>
      </c>
      <c r="AB745" s="3">
        <v>0</v>
      </c>
      <c r="AD745" t="s">
        <v>38</v>
      </c>
      <c r="AE745" s="1">
        <v>42354</v>
      </c>
      <c r="AG745" s="1">
        <v>42354</v>
      </c>
      <c r="AH745" s="1">
        <v>42598</v>
      </c>
    </row>
    <row r="746" spans="1:34" x14ac:dyDescent="0.3">
      <c r="A746">
        <v>225907</v>
      </c>
      <c r="B746" t="s">
        <v>39</v>
      </c>
      <c r="C746" t="s">
        <v>40</v>
      </c>
      <c r="D746">
        <v>1</v>
      </c>
      <c r="E746" t="s">
        <v>1743</v>
      </c>
      <c r="F746" t="s">
        <v>551</v>
      </c>
      <c r="G746">
        <v>10124</v>
      </c>
      <c r="H746">
        <v>3</v>
      </c>
      <c r="I746">
        <v>51753</v>
      </c>
      <c r="J746">
        <v>79091</v>
      </c>
      <c r="K746" t="s">
        <v>30</v>
      </c>
      <c r="L746" t="s">
        <v>43</v>
      </c>
      <c r="M746" t="s">
        <v>1330</v>
      </c>
      <c r="N746" t="s">
        <v>1744</v>
      </c>
      <c r="O746" t="s">
        <v>7055</v>
      </c>
      <c r="P746" t="s">
        <v>1745</v>
      </c>
      <c r="Q746" t="s">
        <v>7439</v>
      </c>
      <c r="R746" t="s">
        <v>1746</v>
      </c>
      <c r="S746" t="s">
        <v>35</v>
      </c>
      <c r="T746" t="str">
        <f t="shared" si="33"/>
        <v>Knowledge of time and leave, CityTime, and Personnel. Proficiency in multi-tasking. Supervisory experience.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746">
        <f t="shared" si="34"/>
        <v>0</v>
      </c>
      <c r="V746" s="3">
        <v>0</v>
      </c>
      <c r="W746" s="3">
        <f t="shared" si="35"/>
        <v>0</v>
      </c>
      <c r="X746" s="3">
        <v>0</v>
      </c>
      <c r="Y746" s="3">
        <v>0</v>
      </c>
      <c r="Z746" s="3">
        <v>0</v>
      </c>
      <c r="AA746" s="3">
        <v>0</v>
      </c>
      <c r="AB746" s="3">
        <v>0</v>
      </c>
      <c r="AD746" t="s">
        <v>38</v>
      </c>
      <c r="AE746" s="1">
        <v>42354</v>
      </c>
      <c r="AG746" s="1">
        <v>42522</v>
      </c>
      <c r="AH746" s="1">
        <v>42598</v>
      </c>
    </row>
    <row r="747" spans="1:34" x14ac:dyDescent="0.3">
      <c r="A747">
        <v>224419</v>
      </c>
      <c r="B747" t="s">
        <v>1125</v>
      </c>
      <c r="C747" t="s">
        <v>40</v>
      </c>
      <c r="D747">
        <v>1</v>
      </c>
      <c r="E747" t="s">
        <v>1733</v>
      </c>
      <c r="F747" t="s">
        <v>1734</v>
      </c>
      <c r="G747">
        <v>31130</v>
      </c>
      <c r="H747">
        <v>0</v>
      </c>
      <c r="I747">
        <v>60000</v>
      </c>
      <c r="J747">
        <v>68000</v>
      </c>
      <c r="K747" t="s">
        <v>30</v>
      </c>
      <c r="L747" t="s">
        <v>954</v>
      </c>
      <c r="M747" t="s">
        <v>1735</v>
      </c>
      <c r="N747" t="s">
        <v>7433</v>
      </c>
      <c r="O747" t="s">
        <v>7434</v>
      </c>
      <c r="P747" t="s">
        <v>1736</v>
      </c>
      <c r="Q747" t="s">
        <v>35</v>
      </c>
      <c r="R747" t="s">
        <v>1737</v>
      </c>
      <c r="S747" t="s">
        <v>35</v>
      </c>
      <c r="T747" t="str">
        <f t="shared" si="33"/>
        <v xml:space="preserve">1)	Extensive experience in the investigative filed, including 4-8 years of experience conducting and managing complex, long-term investigations. 2)	Significant experience in executing arrests, search warrants, and wiretaps, as well as conducting surveillance, participating in undercover operations, and debriefing informants. 3)	Demonstrated ability to analyze, assess and draw conclusions based on a multitude of complex documents/data, including but not limited to policies, procedures and financial documents. 4)	Strong computer skills, including Word, Excel and databases. 5)	Demonstrated ability to write succinct and organized reports. 6)	Strong organizational skills, oral communication and interviewing skills. 7)	Ability to manage large case dockets and conduct objective investigations. 8)	Ability to work as part of a team by following directions and taking instruction. 9)	Foreign language skills are desirable.  </v>
      </c>
      <c r="U747">
        <f t="shared" si="34"/>
        <v>0</v>
      </c>
      <c r="V747" s="3">
        <v>1</v>
      </c>
      <c r="W747" s="3">
        <f t="shared" si="35"/>
        <v>0</v>
      </c>
      <c r="X747" s="3">
        <v>0</v>
      </c>
      <c r="Y747" s="3">
        <v>0</v>
      </c>
      <c r="Z747" s="3">
        <v>0</v>
      </c>
      <c r="AA747" s="3">
        <v>0</v>
      </c>
      <c r="AB747" s="3">
        <v>0</v>
      </c>
      <c r="AD747" t="s">
        <v>38</v>
      </c>
      <c r="AE747" s="1">
        <v>42340</v>
      </c>
      <c r="AG747" s="1">
        <v>42353</v>
      </c>
      <c r="AH747" s="1">
        <v>42598</v>
      </c>
    </row>
    <row r="748" spans="1:34" x14ac:dyDescent="0.3">
      <c r="A748">
        <v>224435</v>
      </c>
      <c r="B748" t="s">
        <v>49</v>
      </c>
      <c r="C748" t="s">
        <v>26</v>
      </c>
      <c r="D748">
        <v>1</v>
      </c>
      <c r="E748" t="s">
        <v>1747</v>
      </c>
      <c r="F748" t="s">
        <v>551</v>
      </c>
      <c r="G748">
        <v>10124</v>
      </c>
      <c r="H748">
        <v>2</v>
      </c>
      <c r="I748">
        <v>46782</v>
      </c>
      <c r="J748">
        <v>53799</v>
      </c>
      <c r="K748" t="s">
        <v>30</v>
      </c>
      <c r="L748" t="s">
        <v>31</v>
      </c>
      <c r="M748" t="s">
        <v>1748</v>
      </c>
      <c r="N748" t="s">
        <v>7440</v>
      </c>
      <c r="O748" t="s">
        <v>7055</v>
      </c>
      <c r="P748" t="s">
        <v>35</v>
      </c>
      <c r="Q748" t="s">
        <v>55</v>
      </c>
      <c r="R748" t="s">
        <v>1749</v>
      </c>
      <c r="S748" t="s">
        <v>549</v>
      </c>
      <c r="T748" t="str">
        <f t="shared" si="33"/>
        <v xml:space="preserve">  In compliance with federal law, all persons hired will be required to verify identity and eligibility to work in the United States and to complete the required employment eligibility verification document form upon hire.</v>
      </c>
      <c r="U748">
        <f t="shared" si="34"/>
        <v>0</v>
      </c>
      <c r="V748" s="3">
        <v>0</v>
      </c>
      <c r="W748" s="3">
        <f t="shared" si="35"/>
        <v>0</v>
      </c>
      <c r="X748" s="3">
        <v>0</v>
      </c>
      <c r="Y748" s="3">
        <v>0</v>
      </c>
      <c r="Z748" s="3">
        <v>0</v>
      </c>
      <c r="AA748" s="3">
        <v>0</v>
      </c>
      <c r="AB748" s="3">
        <v>0</v>
      </c>
      <c r="AD748" t="s">
        <v>38</v>
      </c>
      <c r="AE748" s="1">
        <v>42345</v>
      </c>
      <c r="AG748" s="1">
        <v>42345</v>
      </c>
      <c r="AH748" s="1">
        <v>42598</v>
      </c>
    </row>
    <row r="749" spans="1:34" x14ac:dyDescent="0.3">
      <c r="A749">
        <v>224444</v>
      </c>
      <c r="B749" t="s">
        <v>39</v>
      </c>
      <c r="C749" t="s">
        <v>40</v>
      </c>
      <c r="D749">
        <v>3</v>
      </c>
      <c r="E749" t="s">
        <v>1750</v>
      </c>
      <c r="F749" t="s">
        <v>959</v>
      </c>
      <c r="G749">
        <v>52613</v>
      </c>
      <c r="H749">
        <v>0</v>
      </c>
      <c r="I749">
        <v>46163</v>
      </c>
      <c r="J749">
        <v>65635</v>
      </c>
      <c r="K749" t="s">
        <v>30</v>
      </c>
      <c r="L749" t="s">
        <v>78</v>
      </c>
      <c r="M749" t="s">
        <v>1175</v>
      </c>
      <c r="N749" t="s">
        <v>7441</v>
      </c>
      <c r="O749" t="s">
        <v>960</v>
      </c>
      <c r="P749" t="s">
        <v>1751</v>
      </c>
      <c r="Q749" t="s">
        <v>35</v>
      </c>
      <c r="R749" t="s">
        <v>1752</v>
      </c>
      <c r="S749" t="s">
        <v>35</v>
      </c>
      <c r="T749" t="str">
        <f t="shared" si="33"/>
        <v xml:space="preserve">Extensive knowledge of community mental health resources; excellent interpersonal and communication skills; ability to interface with service providers from all sectors of the service system; and strong organizational skills.  </v>
      </c>
      <c r="U749">
        <f t="shared" si="34"/>
        <v>0</v>
      </c>
      <c r="V749" s="3">
        <v>0</v>
      </c>
      <c r="W749" s="3">
        <f t="shared" si="35"/>
        <v>0</v>
      </c>
      <c r="X749" s="3">
        <v>0</v>
      </c>
      <c r="Y749" s="3">
        <v>0</v>
      </c>
      <c r="Z749" s="3">
        <v>0</v>
      </c>
      <c r="AA749" s="3">
        <v>0</v>
      </c>
      <c r="AB749" s="3">
        <v>0</v>
      </c>
      <c r="AD749" t="s">
        <v>38</v>
      </c>
      <c r="AE749" s="1">
        <v>42340</v>
      </c>
      <c r="AG749" s="1">
        <v>42340</v>
      </c>
      <c r="AH749" s="1">
        <v>42598</v>
      </c>
    </row>
    <row r="750" spans="1:34" x14ac:dyDescent="0.3">
      <c r="A750">
        <v>224444</v>
      </c>
      <c r="B750" t="s">
        <v>39</v>
      </c>
      <c r="C750" t="s">
        <v>26</v>
      </c>
      <c r="D750">
        <v>3</v>
      </c>
      <c r="E750" t="s">
        <v>1750</v>
      </c>
      <c r="F750" t="s">
        <v>959</v>
      </c>
      <c r="G750">
        <v>52613</v>
      </c>
      <c r="H750">
        <v>0</v>
      </c>
      <c r="I750">
        <v>46163</v>
      </c>
      <c r="J750">
        <v>65635</v>
      </c>
      <c r="K750" t="s">
        <v>30</v>
      </c>
      <c r="L750" t="s">
        <v>78</v>
      </c>
      <c r="M750" t="s">
        <v>1175</v>
      </c>
      <c r="N750" t="s">
        <v>7441</v>
      </c>
      <c r="O750" t="s">
        <v>960</v>
      </c>
      <c r="P750" t="s">
        <v>1751</v>
      </c>
      <c r="Q750" t="s">
        <v>35</v>
      </c>
      <c r="R750" t="s">
        <v>1752</v>
      </c>
      <c r="S750" t="s">
        <v>35</v>
      </c>
      <c r="T750" t="str">
        <f t="shared" si="33"/>
        <v xml:space="preserve">Extensive knowledge of community mental health resources; excellent interpersonal and communication skills; ability to interface with service providers from all sectors of the service system; and strong organizational skills.  </v>
      </c>
      <c r="U750">
        <f t="shared" si="34"/>
        <v>0</v>
      </c>
      <c r="V750" s="3">
        <v>0</v>
      </c>
      <c r="W750" s="3">
        <f t="shared" si="35"/>
        <v>0</v>
      </c>
      <c r="X750" s="3">
        <v>0</v>
      </c>
      <c r="Y750" s="3">
        <v>0</v>
      </c>
      <c r="Z750" s="3">
        <v>0</v>
      </c>
      <c r="AA750" s="3">
        <v>0</v>
      </c>
      <c r="AB750" s="3">
        <v>0</v>
      </c>
      <c r="AD750" t="s">
        <v>38</v>
      </c>
      <c r="AE750" s="1">
        <v>42340</v>
      </c>
      <c r="AG750" s="1">
        <v>42340</v>
      </c>
      <c r="AH750" s="1">
        <v>42598</v>
      </c>
    </row>
    <row r="751" spans="1:34" x14ac:dyDescent="0.3">
      <c r="A751">
        <v>225907</v>
      </c>
      <c r="B751" t="s">
        <v>39</v>
      </c>
      <c r="C751" t="s">
        <v>26</v>
      </c>
      <c r="D751">
        <v>1</v>
      </c>
      <c r="E751" t="s">
        <v>1743</v>
      </c>
      <c r="F751" t="s">
        <v>551</v>
      </c>
      <c r="G751">
        <v>10124</v>
      </c>
      <c r="H751">
        <v>3</v>
      </c>
      <c r="I751">
        <v>51753</v>
      </c>
      <c r="J751">
        <v>79091</v>
      </c>
      <c r="K751" t="s">
        <v>30</v>
      </c>
      <c r="L751" t="s">
        <v>43</v>
      </c>
      <c r="M751" t="s">
        <v>1330</v>
      </c>
      <c r="N751" t="s">
        <v>1744</v>
      </c>
      <c r="O751" t="s">
        <v>7055</v>
      </c>
      <c r="P751" t="s">
        <v>1745</v>
      </c>
      <c r="Q751" t="s">
        <v>7439</v>
      </c>
      <c r="R751" t="s">
        <v>1746</v>
      </c>
      <c r="S751" t="s">
        <v>35</v>
      </c>
      <c r="T751" t="str">
        <f t="shared" si="33"/>
        <v>Knowledge of time and leave, CityTime, and Personnel. Proficiency in multi-tasking. Supervisory experience.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751">
        <f t="shared" si="34"/>
        <v>0</v>
      </c>
      <c r="V751" s="3">
        <v>0</v>
      </c>
      <c r="W751" s="3">
        <f t="shared" si="35"/>
        <v>0</v>
      </c>
      <c r="X751" s="3">
        <v>0</v>
      </c>
      <c r="Y751" s="3">
        <v>0</v>
      </c>
      <c r="Z751" s="3">
        <v>0</v>
      </c>
      <c r="AA751" s="3">
        <v>0</v>
      </c>
      <c r="AB751" s="3">
        <v>0</v>
      </c>
      <c r="AD751" t="s">
        <v>38</v>
      </c>
      <c r="AE751" s="1">
        <v>42354</v>
      </c>
      <c r="AG751" s="1">
        <v>42522</v>
      </c>
      <c r="AH751" s="1">
        <v>42598</v>
      </c>
    </row>
    <row r="752" spans="1:34" x14ac:dyDescent="0.3">
      <c r="A752">
        <v>226032</v>
      </c>
      <c r="B752" t="s">
        <v>888</v>
      </c>
      <c r="C752" t="s">
        <v>26</v>
      </c>
      <c r="D752">
        <v>1</v>
      </c>
      <c r="E752" t="s">
        <v>1753</v>
      </c>
      <c r="F752" t="s">
        <v>642</v>
      </c>
      <c r="G752">
        <v>22122</v>
      </c>
      <c r="H752">
        <v>3</v>
      </c>
      <c r="I752">
        <v>66242</v>
      </c>
      <c r="J752">
        <v>80000</v>
      </c>
      <c r="K752" t="s">
        <v>30</v>
      </c>
      <c r="L752" t="s">
        <v>430</v>
      </c>
      <c r="M752" t="s">
        <v>1754</v>
      </c>
      <c r="N752" t="s">
        <v>7442</v>
      </c>
      <c r="O752" t="s">
        <v>7159</v>
      </c>
      <c r="P752" t="s">
        <v>1755</v>
      </c>
      <c r="Q752" t="s">
        <v>35</v>
      </c>
      <c r="R752" t="s">
        <v>894</v>
      </c>
      <c r="S752" t="s">
        <v>35</v>
      </c>
      <c r="T752" t="str">
        <f t="shared" si="33"/>
        <v xml:space="preserve">-Demonstrate understanding of real estate development process, including pre-development, closing and construction.   -Background in or knowledge of real estate finance and underwriting.   -Capability of utilizing and developing complex Excel spreadsheets is strongly preferred.   -Preference will be given to candidates with experience working for or working with government agencies and government programs related to affordable housing development   -Candidates must have: excellent verbal and written communication and strong interpersonal skills, strong analytical, organizational, and quantitative skills; demonstrate ability to meet deadlines and manage multiple projects in a timely manner and to be a team player.   -Candidates with Masters in Urban Planning, Real Estate Finance, Business Administration or related fields are strongly preferred.  </v>
      </c>
      <c r="U752">
        <f t="shared" si="34"/>
        <v>0</v>
      </c>
      <c r="V752" s="3">
        <v>1</v>
      </c>
      <c r="W752" s="3">
        <f t="shared" si="35"/>
        <v>0</v>
      </c>
      <c r="X752" s="3">
        <v>0</v>
      </c>
      <c r="Y752" s="3">
        <v>0</v>
      </c>
      <c r="Z752" s="3">
        <v>0</v>
      </c>
      <c r="AA752" s="3">
        <v>0</v>
      </c>
      <c r="AB752" s="3">
        <v>0</v>
      </c>
      <c r="AD752" t="s">
        <v>38</v>
      </c>
      <c r="AE752" s="1">
        <v>42356</v>
      </c>
      <c r="AG752" s="1">
        <v>42416</v>
      </c>
      <c r="AH752" s="1">
        <v>42598</v>
      </c>
    </row>
    <row r="753" spans="1:34" x14ac:dyDescent="0.3">
      <c r="A753">
        <v>236652</v>
      </c>
      <c r="B753" t="s">
        <v>447</v>
      </c>
      <c r="C753" t="s">
        <v>40</v>
      </c>
      <c r="D753">
        <v>1</v>
      </c>
      <c r="E753" t="s">
        <v>1756</v>
      </c>
      <c r="F753" t="s">
        <v>1168</v>
      </c>
      <c r="G753">
        <v>56058</v>
      </c>
      <c r="H753">
        <v>0</v>
      </c>
      <c r="I753">
        <v>48895</v>
      </c>
      <c r="J753">
        <v>56229</v>
      </c>
      <c r="K753" t="s">
        <v>30</v>
      </c>
      <c r="L753" t="s">
        <v>449</v>
      </c>
      <c r="M753" t="s">
        <v>450</v>
      </c>
      <c r="N753" t="s">
        <v>7443</v>
      </c>
      <c r="O753" t="s">
        <v>1170</v>
      </c>
      <c r="P753" t="s">
        <v>35</v>
      </c>
      <c r="Q753" t="s">
        <v>35</v>
      </c>
      <c r="R753" t="s">
        <v>266</v>
      </c>
      <c r="S753" t="s">
        <v>35</v>
      </c>
      <c r="T753" t="str">
        <f t="shared" si="33"/>
        <v xml:space="preserve">   </v>
      </c>
      <c r="U753">
        <f t="shared" si="34"/>
        <v>0</v>
      </c>
      <c r="V753" s="3">
        <v>0</v>
      </c>
      <c r="W753" s="3">
        <f t="shared" si="35"/>
        <v>0</v>
      </c>
      <c r="X753" s="3">
        <v>0</v>
      </c>
      <c r="Y753" s="3">
        <v>0</v>
      </c>
      <c r="Z753" s="3">
        <v>0</v>
      </c>
      <c r="AA753" s="3">
        <v>0</v>
      </c>
      <c r="AB753" s="3">
        <v>0</v>
      </c>
      <c r="AD753" t="s">
        <v>38</v>
      </c>
      <c r="AE753" s="1">
        <v>42551</v>
      </c>
      <c r="AG753" s="1">
        <v>42551</v>
      </c>
      <c r="AH753" s="1">
        <v>42598</v>
      </c>
    </row>
    <row r="754" spans="1:34" x14ac:dyDescent="0.3">
      <c r="A754">
        <v>226032</v>
      </c>
      <c r="B754" t="s">
        <v>888</v>
      </c>
      <c r="C754" t="s">
        <v>40</v>
      </c>
      <c r="D754">
        <v>1</v>
      </c>
      <c r="E754" t="s">
        <v>1753</v>
      </c>
      <c r="F754" t="s">
        <v>642</v>
      </c>
      <c r="G754">
        <v>22122</v>
      </c>
      <c r="H754">
        <v>3</v>
      </c>
      <c r="I754">
        <v>66242</v>
      </c>
      <c r="J754">
        <v>80000</v>
      </c>
      <c r="K754" t="s">
        <v>30</v>
      </c>
      <c r="L754" t="s">
        <v>430</v>
      </c>
      <c r="M754" t="s">
        <v>1754</v>
      </c>
      <c r="N754" t="s">
        <v>7442</v>
      </c>
      <c r="O754" t="s">
        <v>7159</v>
      </c>
      <c r="P754" t="s">
        <v>1755</v>
      </c>
      <c r="Q754" t="s">
        <v>35</v>
      </c>
      <c r="R754" t="s">
        <v>894</v>
      </c>
      <c r="S754" t="s">
        <v>35</v>
      </c>
      <c r="T754" t="str">
        <f t="shared" si="33"/>
        <v xml:space="preserve">-Demonstrate understanding of real estate development process, including pre-development, closing and construction.   -Background in or knowledge of real estate finance and underwriting.   -Capability of utilizing and developing complex Excel spreadsheets is strongly preferred.   -Preference will be given to candidates with experience working for or working with government agencies and government programs related to affordable housing development   -Candidates must have: excellent verbal and written communication and strong interpersonal skills, strong analytical, organizational, and quantitative skills; demonstrate ability to meet deadlines and manage multiple projects in a timely manner and to be a team player.   -Candidates with Masters in Urban Planning, Real Estate Finance, Business Administration or related fields are strongly preferred.  </v>
      </c>
      <c r="U754">
        <f t="shared" si="34"/>
        <v>0</v>
      </c>
      <c r="V754" s="3">
        <v>1</v>
      </c>
      <c r="W754" s="3">
        <f t="shared" si="35"/>
        <v>0</v>
      </c>
      <c r="X754" s="3">
        <v>0</v>
      </c>
      <c r="Y754" s="3">
        <v>0</v>
      </c>
      <c r="Z754" s="3">
        <v>0</v>
      </c>
      <c r="AA754" s="3">
        <v>0</v>
      </c>
      <c r="AB754" s="3">
        <v>0</v>
      </c>
      <c r="AD754" t="s">
        <v>38</v>
      </c>
      <c r="AE754" s="1">
        <v>42356</v>
      </c>
      <c r="AG754" s="1">
        <v>42416</v>
      </c>
      <c r="AH754" s="1">
        <v>42598</v>
      </c>
    </row>
    <row r="755" spans="1:34" x14ac:dyDescent="0.3">
      <c r="A755">
        <v>224514</v>
      </c>
      <c r="B755" t="s">
        <v>1757</v>
      </c>
      <c r="C755" t="s">
        <v>26</v>
      </c>
      <c r="D755">
        <v>1</v>
      </c>
      <c r="E755" t="s">
        <v>1758</v>
      </c>
      <c r="F755" t="s">
        <v>51</v>
      </c>
      <c r="G755">
        <v>10050</v>
      </c>
      <c r="H755" t="s">
        <v>796</v>
      </c>
      <c r="I755">
        <v>85000</v>
      </c>
      <c r="J755">
        <v>105000</v>
      </c>
      <c r="K755" t="s">
        <v>30</v>
      </c>
      <c r="L755" t="s">
        <v>797</v>
      </c>
      <c r="M755" t="s">
        <v>1759</v>
      </c>
      <c r="N755" t="s">
        <v>7444</v>
      </c>
      <c r="O755" t="s">
        <v>54</v>
      </c>
      <c r="P755" t="s">
        <v>7445</v>
      </c>
      <c r="Q755" t="s">
        <v>7446</v>
      </c>
      <c r="R755" t="s">
        <v>1760</v>
      </c>
      <c r="S755" t="s">
        <v>35</v>
      </c>
      <c r="T755" t="str">
        <f t="shared" si="33"/>
        <v>‚	Demonstrated experience in the field of IT procurement/contract administration and/or handling complex IT contract reviews is preferred;  	Excellent grasp of City policies, procedures and agencies, including contract administration, negotiation and purchasing requirements; 	Comfort working with a variety of data sources and technologies including familiarity with FMS, Crystal Reporting, VENDEX and OAISIS; 	Ability to work effectively in a fast-paced environment while managing multiple priorities; 	Pro-active planner with an ability to work independently in a fast-paced environment while managing multiple priorities and looking ahead to manage deliverables;  	Excellent   interpersonal,   communication,   and   organizational   skills   (including   Microsoft Office   Suite proficiency). We appreciate every applicant‚„s interest; however, only those under consideration will be contacted.  Note: Vacancy notices listed as ‚Å“Until Filled‚ will be posted for at least five work days.</v>
      </c>
      <c r="U755">
        <f t="shared" si="34"/>
        <v>0</v>
      </c>
      <c r="V755" s="3">
        <v>0</v>
      </c>
      <c r="W755" s="3">
        <f t="shared" si="35"/>
        <v>0</v>
      </c>
      <c r="X755" s="3">
        <v>0</v>
      </c>
      <c r="Y755" s="3">
        <v>0</v>
      </c>
      <c r="Z755" s="3">
        <v>0</v>
      </c>
      <c r="AA755" s="3">
        <v>0</v>
      </c>
      <c r="AB755" s="3">
        <v>0</v>
      </c>
      <c r="AD755" t="s">
        <v>899</v>
      </c>
      <c r="AE755" s="1">
        <v>42340</v>
      </c>
      <c r="AG755" s="1">
        <v>42340</v>
      </c>
      <c r="AH755" s="1">
        <v>42598</v>
      </c>
    </row>
    <row r="756" spans="1:34" x14ac:dyDescent="0.3">
      <c r="A756">
        <v>224557</v>
      </c>
      <c r="B756" t="s">
        <v>39</v>
      </c>
      <c r="C756" t="s">
        <v>40</v>
      </c>
      <c r="D756">
        <v>1</v>
      </c>
      <c r="E756" t="s">
        <v>1564</v>
      </c>
      <c r="F756" t="s">
        <v>1565</v>
      </c>
      <c r="G756">
        <v>51195</v>
      </c>
      <c r="H756">
        <v>1</v>
      </c>
      <c r="I756">
        <v>19</v>
      </c>
      <c r="J756">
        <v>25</v>
      </c>
      <c r="K756" t="s">
        <v>141</v>
      </c>
      <c r="L756" t="s">
        <v>513</v>
      </c>
      <c r="M756" t="s">
        <v>1761</v>
      </c>
      <c r="N756" t="s">
        <v>1762</v>
      </c>
      <c r="O756" t="s">
        <v>7376</v>
      </c>
      <c r="P756" t="s">
        <v>35</v>
      </c>
      <c r="Q756" t="s">
        <v>35</v>
      </c>
      <c r="R756" t="s">
        <v>1763</v>
      </c>
      <c r="S756" t="s">
        <v>35</v>
      </c>
      <c r="T756" t="str">
        <f t="shared" si="33"/>
        <v xml:space="preserve">   </v>
      </c>
      <c r="U756">
        <f t="shared" si="34"/>
        <v>0</v>
      </c>
      <c r="V756" s="3">
        <v>0</v>
      </c>
      <c r="W756" s="3">
        <f t="shared" si="35"/>
        <v>0</v>
      </c>
      <c r="X756" s="3">
        <v>0</v>
      </c>
      <c r="Y756" s="3">
        <v>0</v>
      </c>
      <c r="Z756" s="3">
        <v>0</v>
      </c>
      <c r="AA756" s="3">
        <v>0</v>
      </c>
      <c r="AB756" s="3">
        <v>0</v>
      </c>
      <c r="AD756" t="s">
        <v>38</v>
      </c>
      <c r="AE756" s="1">
        <v>42340</v>
      </c>
      <c r="AG756" s="1">
        <v>42340</v>
      </c>
      <c r="AH756" s="1">
        <v>42598</v>
      </c>
    </row>
    <row r="757" spans="1:34" x14ac:dyDescent="0.3">
      <c r="A757">
        <v>224557</v>
      </c>
      <c r="B757" t="s">
        <v>39</v>
      </c>
      <c r="C757" t="s">
        <v>26</v>
      </c>
      <c r="D757">
        <v>1</v>
      </c>
      <c r="E757" t="s">
        <v>1564</v>
      </c>
      <c r="F757" t="s">
        <v>1565</v>
      </c>
      <c r="G757">
        <v>51195</v>
      </c>
      <c r="H757">
        <v>1</v>
      </c>
      <c r="I757">
        <v>19</v>
      </c>
      <c r="J757">
        <v>25</v>
      </c>
      <c r="K757" t="s">
        <v>141</v>
      </c>
      <c r="L757" t="s">
        <v>513</v>
      </c>
      <c r="M757" t="s">
        <v>1761</v>
      </c>
      <c r="N757" t="s">
        <v>1762</v>
      </c>
      <c r="O757" t="s">
        <v>7376</v>
      </c>
      <c r="P757" t="s">
        <v>35</v>
      </c>
      <c r="Q757" t="s">
        <v>35</v>
      </c>
      <c r="R757" t="s">
        <v>1763</v>
      </c>
      <c r="S757" t="s">
        <v>35</v>
      </c>
      <c r="T757" t="str">
        <f t="shared" si="33"/>
        <v xml:space="preserve">   </v>
      </c>
      <c r="U757">
        <f t="shared" si="34"/>
        <v>0</v>
      </c>
      <c r="V757" s="3">
        <v>0</v>
      </c>
      <c r="W757" s="3">
        <f t="shared" si="35"/>
        <v>0</v>
      </c>
      <c r="X757" s="3">
        <v>0</v>
      </c>
      <c r="Y757" s="3">
        <v>0</v>
      </c>
      <c r="Z757" s="3">
        <v>0</v>
      </c>
      <c r="AA757" s="3">
        <v>0</v>
      </c>
      <c r="AB757" s="3">
        <v>0</v>
      </c>
      <c r="AD757" t="s">
        <v>38</v>
      </c>
      <c r="AE757" s="1">
        <v>42340</v>
      </c>
      <c r="AG757" s="1">
        <v>42340</v>
      </c>
      <c r="AH757" s="1">
        <v>42598</v>
      </c>
    </row>
    <row r="758" spans="1:34" x14ac:dyDescent="0.3">
      <c r="A758">
        <v>224568</v>
      </c>
      <c r="B758" t="s">
        <v>39</v>
      </c>
      <c r="C758" t="s">
        <v>26</v>
      </c>
      <c r="D758">
        <v>1</v>
      </c>
      <c r="E758" t="s">
        <v>1764</v>
      </c>
      <c r="F758" t="s">
        <v>631</v>
      </c>
      <c r="G758">
        <v>21849</v>
      </c>
      <c r="H758">
        <v>2</v>
      </c>
      <c r="I758">
        <v>59589</v>
      </c>
      <c r="J758">
        <v>59589</v>
      </c>
      <c r="K758" t="s">
        <v>30</v>
      </c>
      <c r="L758" t="s">
        <v>71</v>
      </c>
      <c r="M758" t="s">
        <v>1056</v>
      </c>
      <c r="N758" t="s">
        <v>6710</v>
      </c>
      <c r="O758" t="s">
        <v>632</v>
      </c>
      <c r="P758" t="s">
        <v>35</v>
      </c>
      <c r="Q758" t="s">
        <v>1765</v>
      </c>
      <c r="R758" t="s">
        <v>1766</v>
      </c>
      <c r="S758" t="s">
        <v>35</v>
      </c>
      <c r="T758" t="str">
        <f t="shared" si="33"/>
        <v xml:space="preserve">  SPECIAL NOTE 1.	Candidates will be assigned within the department as operationally required. 2.	Employees may be required to successfully complete additional specified educational or certification requirements to retain their positions.  These requirements will be set forth in writing at the time of appointment. 3.	Selection process may include a written examination, followed by an oral interview. 4. Selected candidates will be required to provide a DNA sample by swabbing.</v>
      </c>
      <c r="U758">
        <f t="shared" si="34"/>
        <v>0</v>
      </c>
      <c r="V758" s="3">
        <v>0</v>
      </c>
      <c r="W758" s="3">
        <f t="shared" si="35"/>
        <v>0</v>
      </c>
      <c r="X758" s="3">
        <v>0</v>
      </c>
      <c r="Y758" s="3">
        <v>0</v>
      </c>
      <c r="Z758" s="3">
        <v>0</v>
      </c>
      <c r="AA758" s="3">
        <v>0</v>
      </c>
      <c r="AB758" s="3">
        <v>0</v>
      </c>
      <c r="AD758" t="s">
        <v>58</v>
      </c>
      <c r="AE758" s="1">
        <v>42341</v>
      </c>
      <c r="AG758" s="1">
        <v>42341</v>
      </c>
      <c r="AH758" s="1">
        <v>42598</v>
      </c>
    </row>
    <row r="759" spans="1:34" x14ac:dyDescent="0.3">
      <c r="A759">
        <v>226044</v>
      </c>
      <c r="B759" t="s">
        <v>25</v>
      </c>
      <c r="C759" t="s">
        <v>26</v>
      </c>
      <c r="D759">
        <v>1</v>
      </c>
      <c r="E759" t="s">
        <v>1767</v>
      </c>
      <c r="F759" t="s">
        <v>110</v>
      </c>
      <c r="G759">
        <v>10251</v>
      </c>
      <c r="H759">
        <v>3</v>
      </c>
      <c r="I759">
        <v>32888</v>
      </c>
      <c r="J759">
        <v>50000</v>
      </c>
      <c r="K759" t="s">
        <v>30</v>
      </c>
      <c r="L759" t="s">
        <v>350</v>
      </c>
      <c r="M759" t="s">
        <v>971</v>
      </c>
      <c r="N759" t="s">
        <v>6711</v>
      </c>
      <c r="O759" t="s">
        <v>113</v>
      </c>
      <c r="P759" t="s">
        <v>6712</v>
      </c>
      <c r="Q759" t="s">
        <v>1768</v>
      </c>
      <c r="R759" t="s">
        <v>1769</v>
      </c>
      <c r="S759" t="s">
        <v>354</v>
      </c>
      <c r="T759" t="str">
        <f t="shared" si="33"/>
        <v>The successful candidate should possess the following: Timekeeping or Payroll experience;Knowledge of PMS, RMDS, Eforms/Estubs and CHRMS;Proficiency in MS Excel and Word;Excellent analytical skills, work ethic and attention to detail;Excellent verbal and written communications skills;Excellent telephone skills and a professional demeanor;Excellent customer service skills;Ability to work independently and meet deadlines;Ability to work well in a fast-paced environment;Ability to maintain confidentiality. Must Currently Hold a Permanent or Probationary Clerical Associate Title</v>
      </c>
      <c r="U759">
        <f t="shared" si="34"/>
        <v>0</v>
      </c>
      <c r="V759" s="3">
        <v>1</v>
      </c>
      <c r="W759" s="3">
        <f t="shared" si="35"/>
        <v>0</v>
      </c>
      <c r="X759" s="3">
        <v>0</v>
      </c>
      <c r="Y759" s="3">
        <v>0</v>
      </c>
      <c r="Z759" s="3">
        <v>0</v>
      </c>
      <c r="AA759" s="3">
        <v>0</v>
      </c>
      <c r="AB759" s="3">
        <v>0</v>
      </c>
      <c r="AD759" t="s">
        <v>38</v>
      </c>
      <c r="AE759" s="1">
        <v>42359</v>
      </c>
      <c r="AG759" s="1">
        <v>42359</v>
      </c>
      <c r="AH759" s="1">
        <v>42598</v>
      </c>
    </row>
    <row r="760" spans="1:34" x14ac:dyDescent="0.3">
      <c r="A760">
        <v>226045</v>
      </c>
      <c r="B760" t="s">
        <v>25</v>
      </c>
      <c r="C760" t="s">
        <v>26</v>
      </c>
      <c r="D760">
        <v>1</v>
      </c>
      <c r="E760" t="s">
        <v>1770</v>
      </c>
      <c r="F760" t="s">
        <v>652</v>
      </c>
      <c r="G760">
        <v>12627</v>
      </c>
      <c r="H760">
        <v>0</v>
      </c>
      <c r="I760">
        <v>62260</v>
      </c>
      <c r="J760">
        <v>92704</v>
      </c>
      <c r="K760" t="s">
        <v>30</v>
      </c>
      <c r="L760" t="s">
        <v>350</v>
      </c>
      <c r="M760" t="s">
        <v>971</v>
      </c>
      <c r="N760" t="s">
        <v>6713</v>
      </c>
      <c r="O760" t="s">
        <v>7163</v>
      </c>
      <c r="P760" t="s">
        <v>6714</v>
      </c>
      <c r="Q760" t="s">
        <v>1771</v>
      </c>
      <c r="R760" t="s">
        <v>1772</v>
      </c>
      <c r="S760" t="s">
        <v>354</v>
      </c>
      <c r="T760" t="str">
        <f t="shared" si="33"/>
        <v>The successful candidate should possess the following: 	Exceptional knowledge of civil service law;	Strong experience with the compliance and administration of civil service lists;	Experience advising management on civil service best practices;	Strong writing skills;	Expert knowledge of PRISE, PMS and NYCAPS;	Experience in labor relations or knowledge of labor relations issues related to civil service administration;	Strong familiarity with Citywide on-boarding practices and procedures.	The ability to manage multiple tasks under tight deadlines. Must Currently Hold a Permanent or Probationary Associate Staff Analyst Title.</v>
      </c>
      <c r="U760">
        <f t="shared" si="34"/>
        <v>0</v>
      </c>
      <c r="V760" s="3">
        <v>0</v>
      </c>
      <c r="W760" s="3">
        <f t="shared" si="35"/>
        <v>0</v>
      </c>
      <c r="X760" s="3">
        <v>0</v>
      </c>
      <c r="Y760" s="3">
        <v>0</v>
      </c>
      <c r="Z760" s="3">
        <v>0</v>
      </c>
      <c r="AA760" s="3">
        <v>0</v>
      </c>
      <c r="AB760" s="3">
        <v>0</v>
      </c>
      <c r="AD760" t="s">
        <v>38</v>
      </c>
      <c r="AE760" s="1">
        <v>42355</v>
      </c>
      <c r="AG760" s="1">
        <v>42355</v>
      </c>
      <c r="AH760" s="1">
        <v>42598</v>
      </c>
    </row>
    <row r="761" spans="1:34" x14ac:dyDescent="0.3">
      <c r="A761">
        <v>226089</v>
      </c>
      <c r="B761" t="s">
        <v>1757</v>
      </c>
      <c r="C761" t="s">
        <v>40</v>
      </c>
      <c r="D761">
        <v>2</v>
      </c>
      <c r="E761" t="s">
        <v>1773</v>
      </c>
      <c r="F761" t="s">
        <v>568</v>
      </c>
      <c r="G761">
        <v>10015</v>
      </c>
      <c r="H761" t="s">
        <v>240</v>
      </c>
      <c r="I761">
        <v>90000</v>
      </c>
      <c r="J761">
        <v>105000</v>
      </c>
      <c r="K761" t="s">
        <v>30</v>
      </c>
      <c r="L761" t="s">
        <v>797</v>
      </c>
      <c r="M761" t="s">
        <v>1774</v>
      </c>
      <c r="N761" t="s">
        <v>7447</v>
      </c>
      <c r="O761" t="s">
        <v>571</v>
      </c>
      <c r="P761" t="s">
        <v>7448</v>
      </c>
      <c r="Q761" t="s">
        <v>7446</v>
      </c>
      <c r="R761" t="s">
        <v>1775</v>
      </c>
      <c r="S761" t="s">
        <v>35</v>
      </c>
      <c r="T761" t="str">
        <f t="shared" si="33"/>
        <v>‚	Experience in administering NYC construction contracts and cost estimating highly desirable. 	Must display competence to participate in claim settlement negotiations. 	Excellent analytical, interpersonal, communication and organizational skills (including Microsoft Office Suite proficiency). We appreciate every applicant‚„s interest; however, only those under consideration will be contacted.  Note: Vacancy notices listed as ‚Å“Until Filled‚ will be posted for at least five work days.</v>
      </c>
      <c r="U761">
        <f t="shared" si="34"/>
        <v>0</v>
      </c>
      <c r="V761" s="3">
        <v>0</v>
      </c>
      <c r="W761" s="3">
        <f t="shared" si="35"/>
        <v>0</v>
      </c>
      <c r="X761" s="3">
        <v>0</v>
      </c>
      <c r="Y761" s="3">
        <v>0</v>
      </c>
      <c r="Z761" s="3">
        <v>0</v>
      </c>
      <c r="AA761" s="3">
        <v>0</v>
      </c>
      <c r="AB761" s="3">
        <v>0</v>
      </c>
      <c r="AD761" t="s">
        <v>58</v>
      </c>
      <c r="AE761" s="1">
        <v>42355</v>
      </c>
      <c r="AG761" s="1">
        <v>42355</v>
      </c>
      <c r="AH761" s="1">
        <v>42598</v>
      </c>
    </row>
    <row r="762" spans="1:34" x14ac:dyDescent="0.3">
      <c r="A762">
        <v>226089</v>
      </c>
      <c r="B762" t="s">
        <v>1757</v>
      </c>
      <c r="C762" t="s">
        <v>26</v>
      </c>
      <c r="D762">
        <v>2</v>
      </c>
      <c r="E762" t="s">
        <v>1773</v>
      </c>
      <c r="F762" t="s">
        <v>568</v>
      </c>
      <c r="G762">
        <v>10015</v>
      </c>
      <c r="H762" t="s">
        <v>240</v>
      </c>
      <c r="I762">
        <v>90000</v>
      </c>
      <c r="J762">
        <v>105000</v>
      </c>
      <c r="K762" t="s">
        <v>30</v>
      </c>
      <c r="L762" t="s">
        <v>797</v>
      </c>
      <c r="M762" t="s">
        <v>1774</v>
      </c>
      <c r="N762" t="s">
        <v>7447</v>
      </c>
      <c r="O762" t="s">
        <v>571</v>
      </c>
      <c r="P762" t="s">
        <v>7448</v>
      </c>
      <c r="Q762" t="s">
        <v>7446</v>
      </c>
      <c r="R762" t="s">
        <v>1775</v>
      </c>
      <c r="S762" t="s">
        <v>35</v>
      </c>
      <c r="T762" t="str">
        <f t="shared" si="33"/>
        <v>‚	Experience in administering NYC construction contracts and cost estimating highly desirable. 	Must display competence to participate in claim settlement negotiations. 	Excellent analytical, interpersonal, communication and organizational skills (including Microsoft Office Suite proficiency). We appreciate every applicant‚„s interest; however, only those under consideration will be contacted.  Note: Vacancy notices listed as ‚Å“Until Filled‚ will be posted for at least five work days.</v>
      </c>
      <c r="U762">
        <f t="shared" si="34"/>
        <v>0</v>
      </c>
      <c r="V762" s="3">
        <v>0</v>
      </c>
      <c r="W762" s="3">
        <f t="shared" si="35"/>
        <v>0</v>
      </c>
      <c r="X762" s="3">
        <v>0</v>
      </c>
      <c r="Y762" s="3">
        <v>0</v>
      </c>
      <c r="Z762" s="3">
        <v>0</v>
      </c>
      <c r="AA762" s="3">
        <v>0</v>
      </c>
      <c r="AB762" s="3">
        <v>0</v>
      </c>
      <c r="AD762" t="s">
        <v>58</v>
      </c>
      <c r="AE762" s="1">
        <v>42355</v>
      </c>
      <c r="AG762" s="1">
        <v>42355</v>
      </c>
      <c r="AH762" s="1">
        <v>42598</v>
      </c>
    </row>
    <row r="763" spans="1:34" x14ac:dyDescent="0.3">
      <c r="A763">
        <v>226132</v>
      </c>
      <c r="B763" t="s">
        <v>39</v>
      </c>
      <c r="C763" t="s">
        <v>40</v>
      </c>
      <c r="D763">
        <v>6</v>
      </c>
      <c r="E763" t="s">
        <v>1776</v>
      </c>
      <c r="F763" t="s">
        <v>959</v>
      </c>
      <c r="G763">
        <v>52613</v>
      </c>
      <c r="H763">
        <v>0</v>
      </c>
      <c r="I763">
        <v>46163</v>
      </c>
      <c r="J763">
        <v>65635</v>
      </c>
      <c r="K763" t="s">
        <v>30</v>
      </c>
      <c r="L763" t="s">
        <v>78</v>
      </c>
      <c r="M763" t="s">
        <v>1078</v>
      </c>
      <c r="N763" t="s">
        <v>7449</v>
      </c>
      <c r="O763" t="s">
        <v>960</v>
      </c>
      <c r="P763" t="s">
        <v>7450</v>
      </c>
      <c r="Q763" t="s">
        <v>35</v>
      </c>
      <c r="R763" t="s">
        <v>1777</v>
      </c>
      <c r="S763" t="s">
        <v>35</v>
      </c>
      <c r="T763" t="str">
        <f t="shared" si="33"/>
        <v xml:space="preserve">‚ Experience working with highly vulnerable populations, particularly the homeless, and people with health, mental health, substance abuse issues as well as families; extensive, knowledge of community based behavioral health resources and the NYC criminal justice system.  Excellent interpersonal and communication skills.   Excellent writing and  communication skills.  Strong quantitative, analytical,  and Research, problem-solving, and organizational skills.  Demonstrated ability to initiate and manage complex and interdisciplinary projects.  Experience preparing and delivering informative and well-organized presentations  Additional Information  </v>
      </c>
      <c r="U763">
        <f t="shared" si="34"/>
        <v>0</v>
      </c>
      <c r="V763" s="3">
        <v>0</v>
      </c>
      <c r="W763" s="3">
        <f t="shared" si="35"/>
        <v>0</v>
      </c>
      <c r="X763" s="3">
        <v>0</v>
      </c>
      <c r="Y763" s="3">
        <v>0</v>
      </c>
      <c r="Z763" s="3">
        <v>0</v>
      </c>
      <c r="AA763" s="3">
        <v>0</v>
      </c>
      <c r="AB763" s="3">
        <v>0</v>
      </c>
      <c r="AD763" t="s">
        <v>38</v>
      </c>
      <c r="AE763" s="1">
        <v>42355</v>
      </c>
      <c r="AG763" s="1">
        <v>42531</v>
      </c>
      <c r="AH763" s="1">
        <v>42598</v>
      </c>
    </row>
    <row r="764" spans="1:34" x14ac:dyDescent="0.3">
      <c r="A764">
        <v>224572</v>
      </c>
      <c r="B764" t="s">
        <v>184</v>
      </c>
      <c r="C764" t="s">
        <v>26</v>
      </c>
      <c r="D764">
        <v>1</v>
      </c>
      <c r="E764" t="s">
        <v>1778</v>
      </c>
      <c r="F764" t="s">
        <v>1015</v>
      </c>
      <c r="G764">
        <v>20415</v>
      </c>
      <c r="H764">
        <v>2</v>
      </c>
      <c r="I764">
        <v>72805</v>
      </c>
      <c r="J764">
        <v>101148</v>
      </c>
      <c r="K764" t="s">
        <v>30</v>
      </c>
      <c r="L764" t="s">
        <v>186</v>
      </c>
      <c r="M764" t="s">
        <v>1779</v>
      </c>
      <c r="N764" t="s">
        <v>7451</v>
      </c>
      <c r="O764" t="s">
        <v>7245</v>
      </c>
      <c r="P764" t="s">
        <v>1780</v>
      </c>
      <c r="Q764" t="s">
        <v>7452</v>
      </c>
      <c r="R764" t="s">
        <v>99</v>
      </c>
      <c r="S764" t="s">
        <v>35</v>
      </c>
      <c r="T764" t="str">
        <f t="shared" si="33"/>
        <v>The preferred candidate should possess a valid New York State license as a Professional Engineer (PE) and also have experience with heating, ventilation, air conditioning systems, electrical, plumbing and fire protection systems within commercial and institutional buildings. Furthermore, the ideal candidates will exhibit strong communications skills, both written and verbal; the ability to tailor correspondence and communications to audiences with varied technical knowledge/background; and be comfortable with a fast-paced, busy environment where workload, priorities and directives change shift on a regular basis as well as the ability to excel and prioritize workload/responsibilities within a results-oriented, face-paced work culture. Experience with and sensitivity towards regulations, requirements and nuances associated with working at facilities where children are present; knowledge of Head Start regulations, requirements and guidelines, DOHMH Article 47 Requirements, NYC Building Code and NYC Fire Code; knowledge or experience working with web-based facility management and/or  Computerized Maintenance Management Systems (CMMS) are preferred. The ideal candidate may operate motor vehicle, as required, in the performance of assigned duties.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NOTE: This position is open only to applicants who took the Mechanical Engineer Exam (#3031) and are reachable on the list, or those who are already permanent in the Mechanical Engineer title.  Please indicate in your cover letter whether you have taken the exam or are already permanent in the Mechanical Engineer title.</v>
      </c>
      <c r="U764">
        <f t="shared" si="34"/>
        <v>0</v>
      </c>
      <c r="V764" s="3">
        <v>1</v>
      </c>
      <c r="W764" s="3">
        <f t="shared" si="35"/>
        <v>0</v>
      </c>
      <c r="X764" s="3">
        <v>0</v>
      </c>
      <c r="Y764" s="3">
        <v>0</v>
      </c>
      <c r="Z764" s="3">
        <v>0</v>
      </c>
      <c r="AA764" s="3">
        <v>0</v>
      </c>
      <c r="AB764" s="3">
        <v>0</v>
      </c>
      <c r="AD764" t="s">
        <v>58</v>
      </c>
      <c r="AE764" s="1">
        <v>42495</v>
      </c>
      <c r="AG764" s="1">
        <v>42514</v>
      </c>
      <c r="AH764" s="1">
        <v>42598</v>
      </c>
    </row>
    <row r="765" spans="1:34" x14ac:dyDescent="0.3">
      <c r="A765">
        <v>224572</v>
      </c>
      <c r="B765" t="s">
        <v>184</v>
      </c>
      <c r="C765" t="s">
        <v>40</v>
      </c>
      <c r="D765">
        <v>1</v>
      </c>
      <c r="E765" t="s">
        <v>1778</v>
      </c>
      <c r="F765" t="s">
        <v>1015</v>
      </c>
      <c r="G765">
        <v>20415</v>
      </c>
      <c r="H765">
        <v>2</v>
      </c>
      <c r="I765">
        <v>72805</v>
      </c>
      <c r="J765">
        <v>101148</v>
      </c>
      <c r="K765" t="s">
        <v>30</v>
      </c>
      <c r="L765" t="s">
        <v>186</v>
      </c>
      <c r="M765" t="s">
        <v>1779</v>
      </c>
      <c r="N765" t="s">
        <v>7451</v>
      </c>
      <c r="O765" t="s">
        <v>7245</v>
      </c>
      <c r="P765" t="s">
        <v>1780</v>
      </c>
      <c r="Q765" t="s">
        <v>7452</v>
      </c>
      <c r="R765" t="s">
        <v>99</v>
      </c>
      <c r="S765" t="s">
        <v>35</v>
      </c>
      <c r="T765" t="str">
        <f t="shared" si="33"/>
        <v>The preferred candidate should possess a valid New York State license as a Professional Engineer (PE) and also have experience with heating, ventilation, air conditioning systems, electrical, plumbing and fire protection systems within commercial and institutional buildings. Furthermore, the ideal candidates will exhibit strong communications skills, both written and verbal; the ability to tailor correspondence and communications to audiences with varied technical knowledge/background; and be comfortable with a fast-paced, busy environment where workload, priorities and directives change shift on a regular basis as well as the ability to excel and prioritize workload/responsibilities within a results-oriented, face-paced work culture. Experience with and sensitivity towards regulations, requirements and nuances associated with working at facilities where children are present; knowledge of Head Start regulations, requirements and guidelines, DOHMH Article 47 Requirements, NYC Building Code and NYC Fire Code; knowledge or experience working with web-based facility management and/or  Computerized Maintenance Management Systems (CMMS) are preferred. The ideal candidate may operate motor vehicle, as required, in the performance of assigned duties.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NOTE: This position is open only to applicants who took the Mechanical Engineer Exam (#3031) and are reachable on the list, or those who are already permanent in the Mechanical Engineer title.  Please indicate in your cover letter whether you have taken the exam or are already permanent in the Mechanical Engineer title.</v>
      </c>
      <c r="U765">
        <f t="shared" si="34"/>
        <v>0</v>
      </c>
      <c r="V765" s="3">
        <v>1</v>
      </c>
      <c r="W765" s="3">
        <f t="shared" si="35"/>
        <v>0</v>
      </c>
      <c r="X765" s="3">
        <v>0</v>
      </c>
      <c r="Y765" s="3">
        <v>0</v>
      </c>
      <c r="Z765" s="3">
        <v>0</v>
      </c>
      <c r="AA765" s="3">
        <v>0</v>
      </c>
      <c r="AB765" s="3">
        <v>0</v>
      </c>
      <c r="AD765" t="s">
        <v>58</v>
      </c>
      <c r="AE765" s="1">
        <v>42495</v>
      </c>
      <c r="AG765" s="1">
        <v>42514</v>
      </c>
      <c r="AH765" s="1">
        <v>42598</v>
      </c>
    </row>
    <row r="766" spans="1:34" x14ac:dyDescent="0.3">
      <c r="A766">
        <v>224631</v>
      </c>
      <c r="B766" t="s">
        <v>244</v>
      </c>
      <c r="C766" t="s">
        <v>26</v>
      </c>
      <c r="D766">
        <v>10</v>
      </c>
      <c r="E766" t="s">
        <v>989</v>
      </c>
      <c r="F766" t="s">
        <v>236</v>
      </c>
      <c r="G766">
        <v>20202</v>
      </c>
      <c r="H766">
        <v>0</v>
      </c>
      <c r="I766">
        <v>46466</v>
      </c>
      <c r="J766">
        <v>56270</v>
      </c>
      <c r="K766" t="s">
        <v>30</v>
      </c>
      <c r="L766" t="s">
        <v>521</v>
      </c>
      <c r="M766" t="s">
        <v>990</v>
      </c>
      <c r="N766" t="s">
        <v>1781</v>
      </c>
      <c r="O766" t="s">
        <v>1638</v>
      </c>
      <c r="P766" t="s">
        <v>992</v>
      </c>
      <c r="Q766" t="s">
        <v>35</v>
      </c>
      <c r="R766" t="s">
        <v>1782</v>
      </c>
      <c r="S766" t="s">
        <v>994</v>
      </c>
      <c r="T766" t="str">
        <f t="shared" si="33"/>
        <v xml:space="preserve">Ability to communicate effectively in verbal and written form.  Possession of a Motor Vehicle Driver's license valid in the State of New York is preferred.  </v>
      </c>
      <c r="U766">
        <f t="shared" si="34"/>
        <v>0</v>
      </c>
      <c r="V766" s="3">
        <v>0</v>
      </c>
      <c r="W766" s="3">
        <f t="shared" si="35"/>
        <v>0</v>
      </c>
      <c r="X766" s="3">
        <v>0</v>
      </c>
      <c r="Y766" s="3">
        <v>0</v>
      </c>
      <c r="Z766" s="3">
        <v>0</v>
      </c>
      <c r="AA766" s="3">
        <v>0</v>
      </c>
      <c r="AB766" s="3">
        <v>0</v>
      </c>
      <c r="AD766" t="s">
        <v>899</v>
      </c>
      <c r="AE766" s="1">
        <v>42360</v>
      </c>
      <c r="AG766" s="1">
        <v>42360</v>
      </c>
      <c r="AH766" s="1">
        <v>42598</v>
      </c>
    </row>
    <row r="767" spans="1:34" x14ac:dyDescent="0.3">
      <c r="A767">
        <v>224631</v>
      </c>
      <c r="B767" t="s">
        <v>244</v>
      </c>
      <c r="C767" t="s">
        <v>40</v>
      </c>
      <c r="D767">
        <v>10</v>
      </c>
      <c r="E767" t="s">
        <v>989</v>
      </c>
      <c r="F767" t="s">
        <v>236</v>
      </c>
      <c r="G767">
        <v>20202</v>
      </c>
      <c r="H767">
        <v>0</v>
      </c>
      <c r="I767">
        <v>46466</v>
      </c>
      <c r="J767">
        <v>56270</v>
      </c>
      <c r="K767" t="s">
        <v>30</v>
      </c>
      <c r="L767" t="s">
        <v>521</v>
      </c>
      <c r="M767" t="s">
        <v>990</v>
      </c>
      <c r="N767" t="s">
        <v>1781</v>
      </c>
      <c r="O767" t="s">
        <v>1638</v>
      </c>
      <c r="P767" t="s">
        <v>992</v>
      </c>
      <c r="Q767" t="s">
        <v>35</v>
      </c>
      <c r="R767" t="s">
        <v>1782</v>
      </c>
      <c r="S767" t="s">
        <v>994</v>
      </c>
      <c r="T767" t="str">
        <f t="shared" si="33"/>
        <v xml:space="preserve">Ability to communicate effectively in verbal and written form.  Possession of a Motor Vehicle Driver's license valid in the State of New York is preferred.  </v>
      </c>
      <c r="U767">
        <f t="shared" si="34"/>
        <v>0</v>
      </c>
      <c r="V767" s="3">
        <v>0</v>
      </c>
      <c r="W767" s="3">
        <f t="shared" si="35"/>
        <v>0</v>
      </c>
      <c r="X767" s="3">
        <v>0</v>
      </c>
      <c r="Y767" s="3">
        <v>0</v>
      </c>
      <c r="Z767" s="3">
        <v>0</v>
      </c>
      <c r="AA767" s="3">
        <v>0</v>
      </c>
      <c r="AB767" s="3">
        <v>0</v>
      </c>
      <c r="AD767" t="s">
        <v>899</v>
      </c>
      <c r="AE767" s="1">
        <v>42360</v>
      </c>
      <c r="AG767" s="1">
        <v>42360</v>
      </c>
      <c r="AH767" s="1">
        <v>42598</v>
      </c>
    </row>
    <row r="768" spans="1:34" x14ac:dyDescent="0.3">
      <c r="A768">
        <v>224640</v>
      </c>
      <c r="B768" t="s">
        <v>59</v>
      </c>
      <c r="C768" t="s">
        <v>26</v>
      </c>
      <c r="D768">
        <v>1</v>
      </c>
      <c r="E768" t="s">
        <v>1783</v>
      </c>
      <c r="F768" t="s">
        <v>497</v>
      </c>
      <c r="G768">
        <v>10053</v>
      </c>
      <c r="H768" t="s">
        <v>52</v>
      </c>
      <c r="I768">
        <v>53051</v>
      </c>
      <c r="J768">
        <v>110000</v>
      </c>
      <c r="K768" t="s">
        <v>30</v>
      </c>
      <c r="L768" t="s">
        <v>224</v>
      </c>
      <c r="M768" t="s">
        <v>7453</v>
      </c>
      <c r="N768" t="s">
        <v>7454</v>
      </c>
      <c r="O768" t="s">
        <v>500</v>
      </c>
      <c r="P768" t="s">
        <v>7455</v>
      </c>
      <c r="Q768" t="s">
        <v>1784</v>
      </c>
      <c r="R768" t="s">
        <v>107</v>
      </c>
      <c r="S768" t="s">
        <v>35</v>
      </c>
      <c r="T768" t="str">
        <f t="shared" si="33"/>
        <v>‚ Master‚„s Degree from an accredited university in Data Analytics, Economics, Energy, Engineering, Environmental Policy, Environmental Science, Political Science, Public Administration, Public Policy, Urban Planning, or a closely related field  10+ years of relevant work experience, including economic and statistical analysis  Highly experienced in MS Office, including Excel and Access, statistical software (e.g. Stata), geographic information system (GIS) and other analytical programs  Management experience in sustainability or other public policy  Experience with GHG emissions accounting, new data streams, sources of relevant data, and data analytics  Comfortable interfacing with senior officials with City, State, and Federal agencies as well as with consultants and senior business leaders; collaborative and strategically oriented  Strong ability to communicate effectively with a wide variety of stakeholders in the public eye  Strong program management, organization, interpersonal, writing and verbal communications, and consultative and influencing skills Please submit your cover letter and resume in PDF format.  Appointments are subject to OMB approval.  MOS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additional information about MOS, visit http://www1.nyc.gov/site/sustainability/index.page.</v>
      </c>
      <c r="U768">
        <f t="shared" si="34"/>
        <v>1</v>
      </c>
      <c r="V768" s="3">
        <v>1</v>
      </c>
      <c r="W768" s="3">
        <f t="shared" si="35"/>
        <v>1</v>
      </c>
      <c r="X768" s="3">
        <v>0</v>
      </c>
      <c r="Y768" s="3">
        <v>0</v>
      </c>
      <c r="Z768" s="3">
        <v>0</v>
      </c>
      <c r="AA768" s="3">
        <v>0</v>
      </c>
      <c r="AB768" s="3">
        <v>0</v>
      </c>
      <c r="AD768" t="s">
        <v>38</v>
      </c>
      <c r="AE768" s="1">
        <v>42347</v>
      </c>
      <c r="AG768" s="1">
        <v>42347</v>
      </c>
      <c r="AH768" s="1">
        <v>42598</v>
      </c>
    </row>
    <row r="769" spans="1:34" x14ac:dyDescent="0.3">
      <c r="A769">
        <v>226132</v>
      </c>
      <c r="B769" t="s">
        <v>39</v>
      </c>
      <c r="C769" t="s">
        <v>26</v>
      </c>
      <c r="D769">
        <v>6</v>
      </c>
      <c r="E769" t="s">
        <v>1776</v>
      </c>
      <c r="F769" t="s">
        <v>959</v>
      </c>
      <c r="G769">
        <v>52613</v>
      </c>
      <c r="H769">
        <v>0</v>
      </c>
      <c r="I769">
        <v>46163</v>
      </c>
      <c r="J769">
        <v>65635</v>
      </c>
      <c r="K769" t="s">
        <v>30</v>
      </c>
      <c r="L769" t="s">
        <v>78</v>
      </c>
      <c r="M769" t="s">
        <v>1078</v>
      </c>
      <c r="N769" t="s">
        <v>7449</v>
      </c>
      <c r="O769" t="s">
        <v>960</v>
      </c>
      <c r="P769" t="s">
        <v>7450</v>
      </c>
      <c r="Q769" t="s">
        <v>35</v>
      </c>
      <c r="R769" t="s">
        <v>1777</v>
      </c>
      <c r="S769" t="s">
        <v>35</v>
      </c>
      <c r="T769" t="str">
        <f t="shared" si="33"/>
        <v xml:space="preserve">‚ Experience working with highly vulnerable populations, particularly the homeless, and people with health, mental health, substance abuse issues as well as families; extensive, knowledge of community based behavioral health resources and the NYC criminal justice system.  Excellent interpersonal and communication skills.   Excellent writing and  communication skills.  Strong quantitative, analytical,  and Research, problem-solving, and organizational skills.  Demonstrated ability to initiate and manage complex and interdisciplinary projects.  Experience preparing and delivering informative and well-organized presentations  Additional Information  </v>
      </c>
      <c r="U769">
        <f t="shared" si="34"/>
        <v>0</v>
      </c>
      <c r="V769" s="3">
        <v>0</v>
      </c>
      <c r="W769" s="3">
        <f t="shared" si="35"/>
        <v>0</v>
      </c>
      <c r="X769" s="3">
        <v>0</v>
      </c>
      <c r="Y769" s="3">
        <v>0</v>
      </c>
      <c r="Z769" s="3">
        <v>0</v>
      </c>
      <c r="AA769" s="3">
        <v>0</v>
      </c>
      <c r="AB769" s="3">
        <v>0</v>
      </c>
      <c r="AD769" t="s">
        <v>38</v>
      </c>
      <c r="AE769" s="1">
        <v>42355</v>
      </c>
      <c r="AG769" s="1">
        <v>42531</v>
      </c>
      <c r="AH769" s="1">
        <v>42598</v>
      </c>
    </row>
    <row r="770" spans="1:34" x14ac:dyDescent="0.3">
      <c r="A770">
        <v>226227</v>
      </c>
      <c r="B770" t="s">
        <v>39</v>
      </c>
      <c r="C770" t="s">
        <v>40</v>
      </c>
      <c r="D770">
        <v>1</v>
      </c>
      <c r="E770" t="s">
        <v>1785</v>
      </c>
      <c r="F770" t="s">
        <v>1786</v>
      </c>
      <c r="G770">
        <v>10014</v>
      </c>
      <c r="H770" t="s">
        <v>52</v>
      </c>
      <c r="I770">
        <v>53051</v>
      </c>
      <c r="J770">
        <v>145991</v>
      </c>
      <c r="K770" t="s">
        <v>30</v>
      </c>
      <c r="L770" t="s">
        <v>1787</v>
      </c>
      <c r="M770" t="s">
        <v>44</v>
      </c>
      <c r="N770" t="s">
        <v>1788</v>
      </c>
      <c r="O770" t="s">
        <v>1789</v>
      </c>
      <c r="P770" t="s">
        <v>1790</v>
      </c>
      <c r="Q770" t="s">
        <v>35</v>
      </c>
      <c r="R770" t="s">
        <v>1791</v>
      </c>
      <c r="S770" t="s">
        <v>35</v>
      </c>
      <c r="T770" t="str">
        <f t="shared" si="33"/>
        <v xml:space="preserve">Extensive knowledge of city, state and federal child care laws and regulations; Excellent oral and written communication skills; Ability to analyze data, develop hypothesis, and allocate resources; Extensive knowledge of field operations in regards to Child Care; Ability to work effectively with a diverse work force, community representative, city and state officials.  </v>
      </c>
      <c r="U770">
        <f t="shared" si="34"/>
        <v>1</v>
      </c>
      <c r="V770" s="3">
        <v>0</v>
      </c>
      <c r="W770" s="3">
        <f t="shared" si="35"/>
        <v>1</v>
      </c>
      <c r="X770" s="3">
        <v>0</v>
      </c>
      <c r="Y770" s="3">
        <v>0</v>
      </c>
      <c r="Z770" s="3">
        <v>0</v>
      </c>
      <c r="AA770" s="3">
        <v>0</v>
      </c>
      <c r="AB770" s="3">
        <v>0</v>
      </c>
      <c r="AD770" t="s">
        <v>38</v>
      </c>
      <c r="AE770" s="1">
        <v>42356</v>
      </c>
      <c r="AG770" s="1">
        <v>42356</v>
      </c>
      <c r="AH770" s="1">
        <v>42598</v>
      </c>
    </row>
    <row r="771" spans="1:34" x14ac:dyDescent="0.3">
      <c r="A771">
        <v>226227</v>
      </c>
      <c r="B771" t="s">
        <v>39</v>
      </c>
      <c r="C771" t="s">
        <v>26</v>
      </c>
      <c r="D771">
        <v>1</v>
      </c>
      <c r="E771" t="s">
        <v>1785</v>
      </c>
      <c r="F771" t="s">
        <v>1786</v>
      </c>
      <c r="G771">
        <v>10014</v>
      </c>
      <c r="H771" t="s">
        <v>52</v>
      </c>
      <c r="I771">
        <v>53051</v>
      </c>
      <c r="J771">
        <v>145991</v>
      </c>
      <c r="K771" t="s">
        <v>30</v>
      </c>
      <c r="L771" t="s">
        <v>1787</v>
      </c>
      <c r="M771" t="s">
        <v>44</v>
      </c>
      <c r="N771" t="s">
        <v>1788</v>
      </c>
      <c r="O771" t="s">
        <v>1789</v>
      </c>
      <c r="P771" t="s">
        <v>1790</v>
      </c>
      <c r="Q771" t="s">
        <v>35</v>
      </c>
      <c r="R771" t="s">
        <v>1791</v>
      </c>
      <c r="S771" t="s">
        <v>35</v>
      </c>
      <c r="T771" t="str">
        <f t="shared" ref="T771:T834" si="36">P771&amp;" "&amp;Q771</f>
        <v xml:space="preserve">Extensive knowledge of city, state and federal child care laws and regulations; Excellent oral and written communication skills; Ability to analyze data, develop hypothesis, and allocate resources; Extensive knowledge of field operations in regards to Child Care; Ability to work effectively with a diverse work force, community representative, city and state officials.  </v>
      </c>
      <c r="U771">
        <f t="shared" ref="U771:U834" si="37">D771*W771</f>
        <v>1</v>
      </c>
      <c r="V771" s="3">
        <v>0</v>
      </c>
      <c r="W771" s="3">
        <f t="shared" ref="W771:W834" si="38">IF(OR(ISNUMBER(SEARCH("data analytics",$T771)), ISNUMBER(SEARCH("data analysis",$T771)), ISNUMBER(SEARCH("analyze data", $T771)),ISNUMBER(SEARCH("business intelligence", $T771)),ISNUMBER(SEARCH("business analysis",$T771))),1,0)</f>
        <v>1</v>
      </c>
      <c r="X771" s="3">
        <v>0</v>
      </c>
      <c r="Y771" s="3">
        <v>0</v>
      </c>
      <c r="Z771" s="3">
        <v>0</v>
      </c>
      <c r="AA771" s="3">
        <v>0</v>
      </c>
      <c r="AB771" s="3">
        <v>0</v>
      </c>
      <c r="AD771" t="s">
        <v>38</v>
      </c>
      <c r="AE771" s="1">
        <v>42356</v>
      </c>
      <c r="AG771" s="1">
        <v>42356</v>
      </c>
      <c r="AH771" s="1">
        <v>42598</v>
      </c>
    </row>
    <row r="772" spans="1:34" x14ac:dyDescent="0.3">
      <c r="A772">
        <v>226235</v>
      </c>
      <c r="B772" t="s">
        <v>39</v>
      </c>
      <c r="C772" t="s">
        <v>26</v>
      </c>
      <c r="D772">
        <v>3</v>
      </c>
      <c r="E772" t="s">
        <v>1785</v>
      </c>
      <c r="F772" t="s">
        <v>780</v>
      </c>
      <c r="G772">
        <v>82989</v>
      </c>
      <c r="H772" t="s">
        <v>52</v>
      </c>
      <c r="I772">
        <v>53051</v>
      </c>
      <c r="J772">
        <v>145991</v>
      </c>
      <c r="K772" t="s">
        <v>30</v>
      </c>
      <c r="L772" t="s">
        <v>43</v>
      </c>
      <c r="M772" t="s">
        <v>44</v>
      </c>
      <c r="N772" t="s">
        <v>1792</v>
      </c>
      <c r="O772" t="s">
        <v>782</v>
      </c>
      <c r="P772" t="s">
        <v>1793</v>
      </c>
      <c r="Q772" t="s">
        <v>35</v>
      </c>
      <c r="R772" t="s">
        <v>1794</v>
      </c>
      <c r="S772" t="s">
        <v>35</v>
      </c>
      <c r="T772" t="str">
        <f t="shared" si="36"/>
        <v xml:space="preserve">Extensive knowledge of city, state and federal child care laws and regulations; Excellent oral and written communication skills; Ability to analyze data, develop hypothesis and allocate resources; Extensive knowledge of field operations within the Bureau of Child Care; Strong leadership and team-building abilities; Ability to work effectively with a diverse workforce, providers, community representative and other officials.  </v>
      </c>
      <c r="U772">
        <f t="shared" si="37"/>
        <v>3</v>
      </c>
      <c r="V772" s="3">
        <v>0</v>
      </c>
      <c r="W772" s="3">
        <f t="shared" si="38"/>
        <v>1</v>
      </c>
      <c r="X772" s="3">
        <v>0</v>
      </c>
      <c r="Y772" s="3">
        <v>0</v>
      </c>
      <c r="Z772" s="3">
        <v>0</v>
      </c>
      <c r="AA772" s="3">
        <v>0</v>
      </c>
      <c r="AB772" s="3">
        <v>0</v>
      </c>
      <c r="AD772" t="s">
        <v>38</v>
      </c>
      <c r="AE772" s="1">
        <v>42356</v>
      </c>
      <c r="AG772" s="1">
        <v>42356</v>
      </c>
      <c r="AH772" s="1">
        <v>42598</v>
      </c>
    </row>
    <row r="773" spans="1:34" x14ac:dyDescent="0.3">
      <c r="A773">
        <v>224640</v>
      </c>
      <c r="B773" t="s">
        <v>59</v>
      </c>
      <c r="C773" t="s">
        <v>40</v>
      </c>
      <c r="D773">
        <v>1</v>
      </c>
      <c r="E773" t="s">
        <v>1783</v>
      </c>
      <c r="F773" t="s">
        <v>497</v>
      </c>
      <c r="G773">
        <v>10053</v>
      </c>
      <c r="H773" t="s">
        <v>52</v>
      </c>
      <c r="I773">
        <v>53051</v>
      </c>
      <c r="J773">
        <v>110000</v>
      </c>
      <c r="K773" t="s">
        <v>30</v>
      </c>
      <c r="L773" t="s">
        <v>224</v>
      </c>
      <c r="M773" t="s">
        <v>7453</v>
      </c>
      <c r="N773" t="s">
        <v>7454</v>
      </c>
      <c r="O773" t="s">
        <v>500</v>
      </c>
      <c r="P773" t="s">
        <v>7455</v>
      </c>
      <c r="Q773" t="s">
        <v>1784</v>
      </c>
      <c r="R773" t="s">
        <v>107</v>
      </c>
      <c r="S773" t="s">
        <v>35</v>
      </c>
      <c r="T773" t="str">
        <f t="shared" si="36"/>
        <v>‚ Master‚„s Degree from an accredited university in Data Analytics, Economics, Energy, Engineering, Environmental Policy, Environmental Science, Political Science, Public Administration, Public Policy, Urban Planning, or a closely related field  10+ years of relevant work experience, including economic and statistical analysis  Highly experienced in MS Office, including Excel and Access, statistical software (e.g. Stata), geographic information system (GIS) and other analytical programs  Management experience in sustainability or other public policy  Experience with GHG emissions accounting, new data streams, sources of relevant data, and data analytics  Comfortable interfacing with senior officials with City, State, and Federal agencies as well as with consultants and senior business leaders; collaborative and strategically oriented  Strong ability to communicate effectively with a wide variety of stakeholders in the public eye  Strong program management, organization, interpersonal, writing and verbal communications, and consultative and influencing skills Please submit your cover letter and resume in PDF format.  Appointments are subject to OMB approval.  MOS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additional information about MOS, visit http://www1.nyc.gov/site/sustainability/index.page.</v>
      </c>
      <c r="U773">
        <f t="shared" si="37"/>
        <v>1</v>
      </c>
      <c r="V773" s="3">
        <v>1</v>
      </c>
      <c r="W773" s="3">
        <f t="shared" si="38"/>
        <v>1</v>
      </c>
      <c r="X773" s="3">
        <v>0</v>
      </c>
      <c r="Y773" s="3">
        <v>0</v>
      </c>
      <c r="Z773" s="3">
        <v>0</v>
      </c>
      <c r="AA773" s="3">
        <v>0</v>
      </c>
      <c r="AB773" s="3">
        <v>0</v>
      </c>
      <c r="AD773" t="s">
        <v>38</v>
      </c>
      <c r="AE773" s="1">
        <v>42347</v>
      </c>
      <c r="AG773" s="1">
        <v>42347</v>
      </c>
      <c r="AH773" s="1">
        <v>42598</v>
      </c>
    </row>
    <row r="774" spans="1:34" x14ac:dyDescent="0.3">
      <c r="A774">
        <v>224741</v>
      </c>
      <c r="B774" t="s">
        <v>59</v>
      </c>
      <c r="C774" t="s">
        <v>26</v>
      </c>
      <c r="D774">
        <v>1</v>
      </c>
      <c r="E774" t="s">
        <v>1795</v>
      </c>
      <c r="F774" t="s">
        <v>551</v>
      </c>
      <c r="G774">
        <v>10124</v>
      </c>
      <c r="H774">
        <v>2</v>
      </c>
      <c r="I774">
        <v>46782</v>
      </c>
      <c r="J774">
        <v>68003</v>
      </c>
      <c r="K774" t="s">
        <v>30</v>
      </c>
      <c r="L774" t="s">
        <v>164</v>
      </c>
      <c r="M774" t="s">
        <v>1796</v>
      </c>
      <c r="N774" t="s">
        <v>7456</v>
      </c>
      <c r="O774" t="s">
        <v>7055</v>
      </c>
      <c r="P774" t="s">
        <v>7457</v>
      </c>
      <c r="Q774" t="s">
        <v>1797</v>
      </c>
      <c r="R774" t="s">
        <v>1527</v>
      </c>
      <c r="S774" t="s">
        <v>35</v>
      </c>
      <c r="T774" t="str">
        <f t="shared" si="36"/>
        <v>‚ Proficient oral and written communication skills  Ability to multitask  Strong analytical skills  Proficient in computer based MS Suite software  Ability to learn new eBuilder Program **** Only those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774">
        <f t="shared" si="37"/>
        <v>0</v>
      </c>
      <c r="V774" s="3">
        <v>0</v>
      </c>
      <c r="W774" s="3">
        <f t="shared" si="38"/>
        <v>0</v>
      </c>
      <c r="X774" s="3">
        <v>0</v>
      </c>
      <c r="Y774" s="3">
        <v>0</v>
      </c>
      <c r="Z774" s="3">
        <v>0</v>
      </c>
      <c r="AA774" s="3">
        <v>0</v>
      </c>
      <c r="AB774" s="3">
        <v>0</v>
      </c>
      <c r="AD774" t="s">
        <v>38</v>
      </c>
      <c r="AE774" s="1">
        <v>42383</v>
      </c>
      <c r="AG774" s="1">
        <v>42383</v>
      </c>
      <c r="AH774" s="1">
        <v>42598</v>
      </c>
    </row>
    <row r="775" spans="1:34" x14ac:dyDescent="0.3">
      <c r="A775">
        <v>224741</v>
      </c>
      <c r="B775" t="s">
        <v>59</v>
      </c>
      <c r="C775" t="s">
        <v>26</v>
      </c>
      <c r="D775">
        <v>1</v>
      </c>
      <c r="E775" t="s">
        <v>1795</v>
      </c>
      <c r="F775" t="s">
        <v>551</v>
      </c>
      <c r="G775">
        <v>10124</v>
      </c>
      <c r="H775">
        <v>2</v>
      </c>
      <c r="I775">
        <v>46782</v>
      </c>
      <c r="J775">
        <v>68003</v>
      </c>
      <c r="K775" t="s">
        <v>30</v>
      </c>
      <c r="L775" t="s">
        <v>164</v>
      </c>
      <c r="M775" t="s">
        <v>1796</v>
      </c>
      <c r="N775" t="s">
        <v>7456</v>
      </c>
      <c r="O775" t="s">
        <v>7055</v>
      </c>
      <c r="P775" t="s">
        <v>7457</v>
      </c>
      <c r="Q775" t="s">
        <v>1797</v>
      </c>
      <c r="R775" t="s">
        <v>1527</v>
      </c>
      <c r="S775" t="s">
        <v>35</v>
      </c>
      <c r="T775" t="str">
        <f t="shared" si="36"/>
        <v>‚ Proficient oral and written communication skills  Ability to multitask  Strong analytical skills  Proficient in computer based MS Suite software  Ability to learn new eBuilder Program **** Only those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775">
        <f t="shared" si="37"/>
        <v>0</v>
      </c>
      <c r="V775" s="3">
        <v>0</v>
      </c>
      <c r="W775" s="3">
        <f t="shared" si="38"/>
        <v>0</v>
      </c>
      <c r="X775" s="3">
        <v>0</v>
      </c>
      <c r="Y775" s="3">
        <v>0</v>
      </c>
      <c r="Z775" s="3">
        <v>0</v>
      </c>
      <c r="AA775" s="3">
        <v>0</v>
      </c>
      <c r="AB775" s="3">
        <v>0</v>
      </c>
      <c r="AD775" t="s">
        <v>38</v>
      </c>
      <c r="AE775" s="1">
        <v>42383</v>
      </c>
      <c r="AG775" s="1">
        <v>42383</v>
      </c>
      <c r="AH775" s="1">
        <v>42598</v>
      </c>
    </row>
    <row r="776" spans="1:34" x14ac:dyDescent="0.3">
      <c r="A776">
        <v>236652</v>
      </c>
      <c r="B776" t="s">
        <v>447</v>
      </c>
      <c r="C776" t="s">
        <v>26</v>
      </c>
      <c r="D776">
        <v>1</v>
      </c>
      <c r="E776" t="s">
        <v>1756</v>
      </c>
      <c r="F776" t="s">
        <v>1168</v>
      </c>
      <c r="G776">
        <v>56058</v>
      </c>
      <c r="H776">
        <v>0</v>
      </c>
      <c r="I776">
        <v>48895</v>
      </c>
      <c r="J776">
        <v>56229</v>
      </c>
      <c r="K776" t="s">
        <v>30</v>
      </c>
      <c r="L776" t="s">
        <v>449</v>
      </c>
      <c r="M776" t="s">
        <v>450</v>
      </c>
      <c r="N776" t="s">
        <v>7443</v>
      </c>
      <c r="O776" t="s">
        <v>1170</v>
      </c>
      <c r="P776" t="s">
        <v>35</v>
      </c>
      <c r="Q776" t="s">
        <v>35</v>
      </c>
      <c r="R776" t="s">
        <v>266</v>
      </c>
      <c r="S776" t="s">
        <v>35</v>
      </c>
      <c r="T776" t="str">
        <f t="shared" si="36"/>
        <v xml:space="preserve">   </v>
      </c>
      <c r="U776">
        <f t="shared" si="37"/>
        <v>0</v>
      </c>
      <c r="V776" s="3">
        <v>0</v>
      </c>
      <c r="W776" s="3">
        <f t="shared" si="38"/>
        <v>0</v>
      </c>
      <c r="X776" s="3">
        <v>0</v>
      </c>
      <c r="Y776" s="3">
        <v>0</v>
      </c>
      <c r="Z776" s="3">
        <v>0</v>
      </c>
      <c r="AA776" s="3">
        <v>0</v>
      </c>
      <c r="AB776" s="3">
        <v>0</v>
      </c>
      <c r="AD776" t="s">
        <v>38</v>
      </c>
      <c r="AE776" s="1">
        <v>42551</v>
      </c>
      <c r="AG776" s="1">
        <v>42551</v>
      </c>
      <c r="AH776" s="1">
        <v>42598</v>
      </c>
    </row>
    <row r="777" spans="1:34" x14ac:dyDescent="0.3">
      <c r="A777">
        <v>226235</v>
      </c>
      <c r="B777" t="s">
        <v>39</v>
      </c>
      <c r="C777" t="s">
        <v>40</v>
      </c>
      <c r="D777">
        <v>3</v>
      </c>
      <c r="E777" t="s">
        <v>1785</v>
      </c>
      <c r="F777" t="s">
        <v>780</v>
      </c>
      <c r="G777">
        <v>82989</v>
      </c>
      <c r="H777" t="s">
        <v>52</v>
      </c>
      <c r="I777">
        <v>53051</v>
      </c>
      <c r="J777">
        <v>145991</v>
      </c>
      <c r="K777" t="s">
        <v>30</v>
      </c>
      <c r="L777" t="s">
        <v>43</v>
      </c>
      <c r="M777" t="s">
        <v>44</v>
      </c>
      <c r="N777" t="s">
        <v>1792</v>
      </c>
      <c r="O777" t="s">
        <v>782</v>
      </c>
      <c r="P777" t="s">
        <v>1793</v>
      </c>
      <c r="Q777" t="s">
        <v>35</v>
      </c>
      <c r="R777" t="s">
        <v>1794</v>
      </c>
      <c r="S777" t="s">
        <v>35</v>
      </c>
      <c r="T777" t="str">
        <f t="shared" si="36"/>
        <v xml:space="preserve">Extensive knowledge of city, state and federal child care laws and regulations; Excellent oral and written communication skills; Ability to analyze data, develop hypothesis and allocate resources; Extensive knowledge of field operations within the Bureau of Child Care; Strong leadership and team-building abilities; Ability to work effectively with a diverse workforce, providers, community representative and other officials.  </v>
      </c>
      <c r="U777">
        <f t="shared" si="37"/>
        <v>3</v>
      </c>
      <c r="V777" s="3">
        <v>0</v>
      </c>
      <c r="W777" s="3">
        <f t="shared" si="38"/>
        <v>1</v>
      </c>
      <c r="X777" s="3">
        <v>0</v>
      </c>
      <c r="Y777" s="3">
        <v>0</v>
      </c>
      <c r="Z777" s="3">
        <v>0</v>
      </c>
      <c r="AA777" s="3">
        <v>0</v>
      </c>
      <c r="AB777" s="3">
        <v>0</v>
      </c>
      <c r="AD777" t="s">
        <v>38</v>
      </c>
      <c r="AE777" s="1">
        <v>42356</v>
      </c>
      <c r="AG777" s="1">
        <v>42356</v>
      </c>
      <c r="AH777" s="1">
        <v>42598</v>
      </c>
    </row>
    <row r="778" spans="1:34" x14ac:dyDescent="0.3">
      <c r="A778">
        <v>226275</v>
      </c>
      <c r="B778" t="s">
        <v>39</v>
      </c>
      <c r="C778" t="s">
        <v>26</v>
      </c>
      <c r="D778">
        <v>3</v>
      </c>
      <c r="E778" t="s">
        <v>1520</v>
      </c>
      <c r="F778" t="s">
        <v>931</v>
      </c>
      <c r="G778">
        <v>31215</v>
      </c>
      <c r="H778">
        <v>1</v>
      </c>
      <c r="I778">
        <v>41199</v>
      </c>
      <c r="J778">
        <v>47379</v>
      </c>
      <c r="K778" t="s">
        <v>30</v>
      </c>
      <c r="L778" t="s">
        <v>1334</v>
      </c>
      <c r="M778" t="s">
        <v>814</v>
      </c>
      <c r="N778" t="s">
        <v>1798</v>
      </c>
      <c r="O778" t="s">
        <v>7361</v>
      </c>
      <c r="P778" t="s">
        <v>1799</v>
      </c>
      <c r="Q778" t="s">
        <v>35</v>
      </c>
      <c r="R778" t="s">
        <v>1800</v>
      </c>
      <c r="S778" t="s">
        <v>35</v>
      </c>
      <c r="T778" t="str">
        <f t="shared" si="36"/>
        <v xml:space="preserve">--Excellent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     40 hours/week  </v>
      </c>
      <c r="U778">
        <f t="shared" si="37"/>
        <v>0</v>
      </c>
      <c r="V778" s="3">
        <v>0</v>
      </c>
      <c r="W778" s="3">
        <f t="shared" si="38"/>
        <v>0</v>
      </c>
      <c r="X778" s="3">
        <v>0</v>
      </c>
      <c r="Y778" s="3">
        <v>0</v>
      </c>
      <c r="Z778" s="3">
        <v>0</v>
      </c>
      <c r="AA778" s="3">
        <v>0</v>
      </c>
      <c r="AB778" s="3">
        <v>0</v>
      </c>
      <c r="AD778" t="s">
        <v>38</v>
      </c>
      <c r="AE778" s="1">
        <v>42356</v>
      </c>
      <c r="AG778" s="1">
        <v>42356</v>
      </c>
      <c r="AH778" s="1">
        <v>42598</v>
      </c>
    </row>
    <row r="779" spans="1:34" x14ac:dyDescent="0.3">
      <c r="A779">
        <v>226275</v>
      </c>
      <c r="B779" t="s">
        <v>39</v>
      </c>
      <c r="C779" t="s">
        <v>40</v>
      </c>
      <c r="D779">
        <v>3</v>
      </c>
      <c r="E779" t="s">
        <v>1520</v>
      </c>
      <c r="F779" t="s">
        <v>931</v>
      </c>
      <c r="G779">
        <v>31215</v>
      </c>
      <c r="H779">
        <v>1</v>
      </c>
      <c r="I779">
        <v>41199</v>
      </c>
      <c r="J779">
        <v>47379</v>
      </c>
      <c r="K779" t="s">
        <v>30</v>
      </c>
      <c r="L779" t="s">
        <v>1334</v>
      </c>
      <c r="M779" t="s">
        <v>814</v>
      </c>
      <c r="N779" t="s">
        <v>1798</v>
      </c>
      <c r="O779" t="s">
        <v>7361</v>
      </c>
      <c r="P779" t="s">
        <v>1799</v>
      </c>
      <c r="Q779" t="s">
        <v>35</v>
      </c>
      <c r="R779" t="s">
        <v>1800</v>
      </c>
      <c r="S779" t="s">
        <v>35</v>
      </c>
      <c r="T779" t="str">
        <f t="shared" si="36"/>
        <v xml:space="preserve">--Excellent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     40 hours/week  </v>
      </c>
      <c r="U779">
        <f t="shared" si="37"/>
        <v>0</v>
      </c>
      <c r="V779" s="3">
        <v>0</v>
      </c>
      <c r="W779" s="3">
        <f t="shared" si="38"/>
        <v>0</v>
      </c>
      <c r="X779" s="3">
        <v>0</v>
      </c>
      <c r="Y779" s="3">
        <v>0</v>
      </c>
      <c r="Z779" s="3">
        <v>0</v>
      </c>
      <c r="AA779" s="3">
        <v>0</v>
      </c>
      <c r="AB779" s="3">
        <v>0</v>
      </c>
      <c r="AD779" t="s">
        <v>38</v>
      </c>
      <c r="AE779" s="1">
        <v>42356</v>
      </c>
      <c r="AG779" s="1">
        <v>42356</v>
      </c>
      <c r="AH779" s="1">
        <v>42598</v>
      </c>
    </row>
    <row r="780" spans="1:34" x14ac:dyDescent="0.3">
      <c r="A780">
        <v>227127</v>
      </c>
      <c r="B780" t="s">
        <v>59</v>
      </c>
      <c r="C780" t="s">
        <v>26</v>
      </c>
      <c r="D780">
        <v>2</v>
      </c>
      <c r="E780" t="s">
        <v>1801</v>
      </c>
      <c r="F780" t="s">
        <v>1801</v>
      </c>
      <c r="G780">
        <v>34615</v>
      </c>
      <c r="H780">
        <v>2</v>
      </c>
      <c r="I780">
        <v>41250</v>
      </c>
      <c r="J780">
        <v>57295</v>
      </c>
      <c r="K780" t="s">
        <v>30</v>
      </c>
      <c r="L780" t="s">
        <v>164</v>
      </c>
      <c r="M780" t="s">
        <v>1802</v>
      </c>
      <c r="N780" t="s">
        <v>7458</v>
      </c>
      <c r="O780" t="s">
        <v>1803</v>
      </c>
      <c r="P780" t="s">
        <v>35</v>
      </c>
      <c r="Q780" t="s">
        <v>1804</v>
      </c>
      <c r="R780" t="s">
        <v>593</v>
      </c>
      <c r="S780" t="s">
        <v>35</v>
      </c>
      <c r="T780" t="str">
        <f t="shared" si="36"/>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v>
      </c>
      <c r="U780">
        <f t="shared" si="37"/>
        <v>0</v>
      </c>
      <c r="V780" s="3">
        <v>0</v>
      </c>
      <c r="W780" s="3">
        <f t="shared" si="38"/>
        <v>0</v>
      </c>
      <c r="X780" s="3">
        <v>0</v>
      </c>
      <c r="Y780" s="3">
        <v>0</v>
      </c>
      <c r="Z780" s="3">
        <v>0</v>
      </c>
      <c r="AA780" s="3">
        <v>0</v>
      </c>
      <c r="AB780" s="3">
        <v>0</v>
      </c>
      <c r="AD780" t="s">
        <v>38</v>
      </c>
      <c r="AE780" s="1">
        <v>42374</v>
      </c>
      <c r="AG780" s="1">
        <v>42374</v>
      </c>
      <c r="AH780" s="1">
        <v>42598</v>
      </c>
    </row>
    <row r="781" spans="1:34" x14ac:dyDescent="0.3">
      <c r="A781">
        <v>227127</v>
      </c>
      <c r="B781" t="s">
        <v>59</v>
      </c>
      <c r="C781" t="s">
        <v>40</v>
      </c>
      <c r="D781">
        <v>2</v>
      </c>
      <c r="E781" t="s">
        <v>1801</v>
      </c>
      <c r="F781" t="s">
        <v>1801</v>
      </c>
      <c r="G781">
        <v>34615</v>
      </c>
      <c r="H781">
        <v>2</v>
      </c>
      <c r="I781">
        <v>41250</v>
      </c>
      <c r="J781">
        <v>57295</v>
      </c>
      <c r="K781" t="s">
        <v>30</v>
      </c>
      <c r="L781" t="s">
        <v>164</v>
      </c>
      <c r="M781" t="s">
        <v>1802</v>
      </c>
      <c r="N781" t="s">
        <v>7458</v>
      </c>
      <c r="O781" t="s">
        <v>1803</v>
      </c>
      <c r="P781" t="s">
        <v>35</v>
      </c>
      <c r="Q781" t="s">
        <v>1804</v>
      </c>
      <c r="R781" t="s">
        <v>593</v>
      </c>
      <c r="S781" t="s">
        <v>35</v>
      </c>
      <c r="T781" t="str">
        <f t="shared" si="36"/>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v>
      </c>
      <c r="U781">
        <f t="shared" si="37"/>
        <v>0</v>
      </c>
      <c r="V781" s="3">
        <v>0</v>
      </c>
      <c r="W781" s="3">
        <f t="shared" si="38"/>
        <v>0</v>
      </c>
      <c r="X781" s="3">
        <v>0</v>
      </c>
      <c r="Y781" s="3">
        <v>0</v>
      </c>
      <c r="Z781" s="3">
        <v>0</v>
      </c>
      <c r="AA781" s="3">
        <v>0</v>
      </c>
      <c r="AB781" s="3">
        <v>0</v>
      </c>
      <c r="AD781" t="s">
        <v>38</v>
      </c>
      <c r="AE781" s="1">
        <v>42374</v>
      </c>
      <c r="AG781" s="1">
        <v>42374</v>
      </c>
      <c r="AH781" s="1">
        <v>42598</v>
      </c>
    </row>
    <row r="782" spans="1:34" x14ac:dyDescent="0.3">
      <c r="A782">
        <v>227159</v>
      </c>
      <c r="B782" t="s">
        <v>59</v>
      </c>
      <c r="C782" t="s">
        <v>26</v>
      </c>
      <c r="D782">
        <v>1</v>
      </c>
      <c r="E782" t="s">
        <v>1805</v>
      </c>
      <c r="F782" t="s">
        <v>236</v>
      </c>
      <c r="G782">
        <v>20202</v>
      </c>
      <c r="H782">
        <v>0</v>
      </c>
      <c r="I782">
        <v>46466</v>
      </c>
      <c r="J782">
        <v>56270</v>
      </c>
      <c r="K782" t="s">
        <v>30</v>
      </c>
      <c r="L782" t="s">
        <v>1806</v>
      </c>
      <c r="M782" t="s">
        <v>1807</v>
      </c>
      <c r="N782" t="s">
        <v>7459</v>
      </c>
      <c r="O782" t="s">
        <v>1638</v>
      </c>
      <c r="P782" t="s">
        <v>7460</v>
      </c>
      <c r="Q782" t="s">
        <v>1808</v>
      </c>
      <c r="R782" t="s">
        <v>99</v>
      </c>
      <c r="S782" t="s">
        <v>1809</v>
      </c>
      <c r="T782" t="str">
        <f t="shared" si="36"/>
        <v>‚ Ability to read construction drawings and technical reports. Technical writing ability. Knowledge and familiarity with Power Point, Excel, and Word.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782">
        <f t="shared" si="37"/>
        <v>0</v>
      </c>
      <c r="V782" s="3">
        <v>1</v>
      </c>
      <c r="W782" s="3">
        <f t="shared" si="38"/>
        <v>0</v>
      </c>
      <c r="X782" s="3">
        <v>0</v>
      </c>
      <c r="Y782" s="3">
        <v>0</v>
      </c>
      <c r="Z782" s="3">
        <v>0</v>
      </c>
      <c r="AA782" s="3">
        <v>0</v>
      </c>
      <c r="AB782" s="3">
        <v>0</v>
      </c>
      <c r="AD782" t="s">
        <v>899</v>
      </c>
      <c r="AE782" s="1">
        <v>42374</v>
      </c>
      <c r="AG782" s="1">
        <v>42374</v>
      </c>
      <c r="AH782" s="1">
        <v>42598</v>
      </c>
    </row>
    <row r="783" spans="1:34" x14ac:dyDescent="0.3">
      <c r="A783">
        <v>227159</v>
      </c>
      <c r="B783" t="s">
        <v>59</v>
      </c>
      <c r="C783" t="s">
        <v>40</v>
      </c>
      <c r="D783">
        <v>1</v>
      </c>
      <c r="E783" t="s">
        <v>1805</v>
      </c>
      <c r="F783" t="s">
        <v>236</v>
      </c>
      <c r="G783">
        <v>20202</v>
      </c>
      <c r="H783">
        <v>0</v>
      </c>
      <c r="I783">
        <v>46466</v>
      </c>
      <c r="J783">
        <v>56270</v>
      </c>
      <c r="K783" t="s">
        <v>30</v>
      </c>
      <c r="L783" t="s">
        <v>1806</v>
      </c>
      <c r="M783" t="s">
        <v>1807</v>
      </c>
      <c r="N783" t="s">
        <v>7459</v>
      </c>
      <c r="O783" t="s">
        <v>1638</v>
      </c>
      <c r="P783" t="s">
        <v>7460</v>
      </c>
      <c r="Q783" t="s">
        <v>1808</v>
      </c>
      <c r="R783" t="s">
        <v>99</v>
      </c>
      <c r="S783" t="s">
        <v>1809</v>
      </c>
      <c r="T783" t="str">
        <f t="shared" si="36"/>
        <v>‚ Ability to read construction drawings and technical reports. Technical writing ability. Knowledge and familiarity with Power Point, Excel, and Word.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783">
        <f t="shared" si="37"/>
        <v>0</v>
      </c>
      <c r="V783" s="3">
        <v>1</v>
      </c>
      <c r="W783" s="3">
        <f t="shared" si="38"/>
        <v>0</v>
      </c>
      <c r="X783" s="3">
        <v>0</v>
      </c>
      <c r="Y783" s="3">
        <v>0</v>
      </c>
      <c r="Z783" s="3">
        <v>0</v>
      </c>
      <c r="AA783" s="3">
        <v>0</v>
      </c>
      <c r="AB783" s="3">
        <v>0</v>
      </c>
      <c r="AD783" t="s">
        <v>899</v>
      </c>
      <c r="AE783" s="1">
        <v>42374</v>
      </c>
      <c r="AG783" s="1">
        <v>42374</v>
      </c>
      <c r="AH783" s="1">
        <v>42598</v>
      </c>
    </row>
    <row r="784" spans="1:34" x14ac:dyDescent="0.3">
      <c r="A784">
        <v>227240</v>
      </c>
      <c r="B784" t="s">
        <v>59</v>
      </c>
      <c r="C784" t="s">
        <v>26</v>
      </c>
      <c r="D784">
        <v>1</v>
      </c>
      <c r="E784" t="s">
        <v>1810</v>
      </c>
      <c r="F784" t="s">
        <v>191</v>
      </c>
      <c r="G784">
        <v>13632</v>
      </c>
      <c r="H784">
        <v>4</v>
      </c>
      <c r="I784">
        <v>89383</v>
      </c>
      <c r="J784">
        <v>123773</v>
      </c>
      <c r="K784" t="s">
        <v>30</v>
      </c>
      <c r="L784" t="s">
        <v>62</v>
      </c>
      <c r="M784" t="s">
        <v>1811</v>
      </c>
      <c r="N784" t="s">
        <v>7461</v>
      </c>
      <c r="O784" t="s">
        <v>7083</v>
      </c>
      <c r="P784" t="s">
        <v>7462</v>
      </c>
      <c r="Q784" t="s">
        <v>7463</v>
      </c>
      <c r="R784" t="s">
        <v>175</v>
      </c>
      <c r="S784" t="s">
        <v>1812</v>
      </c>
      <c r="T784" t="str">
        <f t="shared" si="36"/>
        <v>‚Strong understanding of database structures, theories, principles, and practices. Working technical experience with designing, building, installing, configuring and supporting database servers, including SQL Server, DB2, and Oracle. Hands-on database tuning and troubleshooting experience. Experience with data processing flowcharting techniques. Knowledge of applicable data privacy practices and laws. Good written and oral communication skills. Strong technical documentation skills. Proven analytical and problem-solving abilities. Ability to effectively prioritize and execute tasks in a high-pressure environment. There is a ‚Å“Notice of Examination‚ for this title.  Appointments are subject to OMB approval  For additional information about DEP, visit 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784">
        <f t="shared" si="37"/>
        <v>0</v>
      </c>
      <c r="V784" s="3">
        <v>0</v>
      </c>
      <c r="W784" s="3">
        <f t="shared" si="38"/>
        <v>0</v>
      </c>
      <c r="X784" s="3">
        <v>0</v>
      </c>
      <c r="Y784" s="3">
        <v>0</v>
      </c>
      <c r="Z784" s="3">
        <v>1</v>
      </c>
      <c r="AA784" s="3">
        <v>0</v>
      </c>
      <c r="AB784" s="3">
        <v>0</v>
      </c>
      <c r="AD784" t="s">
        <v>899</v>
      </c>
      <c r="AE784" s="1">
        <v>42376</v>
      </c>
      <c r="AG784" s="1">
        <v>42376</v>
      </c>
      <c r="AH784" s="1">
        <v>42598</v>
      </c>
    </row>
    <row r="785" spans="1:34" x14ac:dyDescent="0.3">
      <c r="A785">
        <v>227240</v>
      </c>
      <c r="B785" t="s">
        <v>59</v>
      </c>
      <c r="C785" t="s">
        <v>40</v>
      </c>
      <c r="D785">
        <v>1</v>
      </c>
      <c r="E785" t="s">
        <v>1810</v>
      </c>
      <c r="F785" t="s">
        <v>191</v>
      </c>
      <c r="G785">
        <v>13632</v>
      </c>
      <c r="H785">
        <v>4</v>
      </c>
      <c r="I785">
        <v>89383</v>
      </c>
      <c r="J785">
        <v>123773</v>
      </c>
      <c r="K785" t="s">
        <v>30</v>
      </c>
      <c r="L785" t="s">
        <v>62</v>
      </c>
      <c r="M785" t="s">
        <v>1811</v>
      </c>
      <c r="N785" t="s">
        <v>7461</v>
      </c>
      <c r="O785" t="s">
        <v>7083</v>
      </c>
      <c r="P785" t="s">
        <v>7462</v>
      </c>
      <c r="Q785" t="s">
        <v>7463</v>
      </c>
      <c r="R785" t="s">
        <v>175</v>
      </c>
      <c r="S785" t="s">
        <v>1812</v>
      </c>
      <c r="T785" t="str">
        <f t="shared" si="36"/>
        <v>‚Strong understanding of database structures, theories, principles, and practices. Working technical experience with designing, building, installing, configuring and supporting database servers, including SQL Server, DB2, and Oracle. Hands-on database tuning and troubleshooting experience. Experience with data processing flowcharting techniques. Knowledge of applicable data privacy practices and laws. Good written and oral communication skills. Strong technical documentation skills. Proven analytical and problem-solving abilities. Ability to effectively prioritize and execute tasks in a high-pressure environment. There is a ‚Å“Notice of Examination‚ for this title.  Appointments are subject to OMB approval  For additional information about DEP, visit 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785">
        <f t="shared" si="37"/>
        <v>0</v>
      </c>
      <c r="V785" s="3">
        <v>0</v>
      </c>
      <c r="W785" s="3">
        <f t="shared" si="38"/>
        <v>0</v>
      </c>
      <c r="X785" s="3">
        <v>0</v>
      </c>
      <c r="Y785" s="3">
        <v>0</v>
      </c>
      <c r="Z785" s="3">
        <v>1</v>
      </c>
      <c r="AA785" s="3">
        <v>0</v>
      </c>
      <c r="AB785" s="3">
        <v>0</v>
      </c>
      <c r="AD785" t="s">
        <v>899</v>
      </c>
      <c r="AE785" s="1">
        <v>42376</v>
      </c>
      <c r="AG785" s="1">
        <v>42376</v>
      </c>
      <c r="AH785" s="1">
        <v>42598</v>
      </c>
    </row>
    <row r="786" spans="1:34" x14ac:dyDescent="0.3">
      <c r="A786">
        <v>227285</v>
      </c>
      <c r="B786" t="s">
        <v>59</v>
      </c>
      <c r="C786" t="s">
        <v>26</v>
      </c>
      <c r="D786">
        <v>1</v>
      </c>
      <c r="E786" t="s">
        <v>1813</v>
      </c>
      <c r="F786" t="s">
        <v>191</v>
      </c>
      <c r="G786">
        <v>13632</v>
      </c>
      <c r="H786">
        <v>4</v>
      </c>
      <c r="I786">
        <v>89383</v>
      </c>
      <c r="J786">
        <v>123773</v>
      </c>
      <c r="K786" t="s">
        <v>30</v>
      </c>
      <c r="L786" t="s">
        <v>62</v>
      </c>
      <c r="M786" t="s">
        <v>1811</v>
      </c>
      <c r="N786" t="s">
        <v>7464</v>
      </c>
      <c r="O786" t="s">
        <v>7083</v>
      </c>
      <c r="P786" t="s">
        <v>7465</v>
      </c>
      <c r="Q786" t="s">
        <v>7466</v>
      </c>
      <c r="R786" t="s">
        <v>175</v>
      </c>
      <c r="S786" t="s">
        <v>1812</v>
      </c>
      <c r="T786" t="str">
        <f t="shared" si="36"/>
        <v>‚Good understanding of storage architecture design techniques, theories, principles, and practices.  Working technical experience with designing, building, installing, configuring, and supporting storage servers and management software.  Hands-on Fiber Channel, iSCSI, SAN/NAS/DAS troubleshooting experience.  Experience with tape/disk drives and backup and restore technologies.  Strong technical documentation skills.  Ability to conduct research into storage issues, standards, and products. There is a ‚Å“Notice of Examination‚ for this title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786">
        <f t="shared" si="37"/>
        <v>0</v>
      </c>
      <c r="V786" s="3">
        <v>0</v>
      </c>
      <c r="W786" s="3">
        <f t="shared" si="38"/>
        <v>0</v>
      </c>
      <c r="X786" s="3">
        <v>0</v>
      </c>
      <c r="Y786" s="3">
        <v>0</v>
      </c>
      <c r="Z786" s="3">
        <v>0</v>
      </c>
      <c r="AA786" s="3">
        <v>0</v>
      </c>
      <c r="AB786" s="3">
        <v>0</v>
      </c>
      <c r="AD786" t="s">
        <v>58</v>
      </c>
      <c r="AE786" s="1">
        <v>42376</v>
      </c>
      <c r="AG786" s="1">
        <v>42376</v>
      </c>
      <c r="AH786" s="1">
        <v>42598</v>
      </c>
    </row>
    <row r="787" spans="1:34" x14ac:dyDescent="0.3">
      <c r="A787">
        <v>227285</v>
      </c>
      <c r="B787" t="s">
        <v>59</v>
      </c>
      <c r="C787" t="s">
        <v>40</v>
      </c>
      <c r="D787">
        <v>1</v>
      </c>
      <c r="E787" t="s">
        <v>1813</v>
      </c>
      <c r="F787" t="s">
        <v>191</v>
      </c>
      <c r="G787">
        <v>13632</v>
      </c>
      <c r="H787">
        <v>4</v>
      </c>
      <c r="I787">
        <v>89383</v>
      </c>
      <c r="J787">
        <v>123773</v>
      </c>
      <c r="K787" t="s">
        <v>30</v>
      </c>
      <c r="L787" t="s">
        <v>62</v>
      </c>
      <c r="M787" t="s">
        <v>1811</v>
      </c>
      <c r="N787" t="s">
        <v>7464</v>
      </c>
      <c r="O787" t="s">
        <v>7083</v>
      </c>
      <c r="P787" t="s">
        <v>7465</v>
      </c>
      <c r="Q787" t="s">
        <v>7466</v>
      </c>
      <c r="R787" t="s">
        <v>175</v>
      </c>
      <c r="S787" t="s">
        <v>1812</v>
      </c>
      <c r="T787" t="str">
        <f t="shared" si="36"/>
        <v>‚Good understanding of storage architecture design techniques, theories, principles, and practices.  Working technical experience with designing, building, installing, configuring, and supporting storage servers and management software.  Hands-on Fiber Channel, iSCSI, SAN/NAS/DAS troubleshooting experience.  Experience with tape/disk drives and backup and restore technologies.  Strong technical documentation skills.  Ability to conduct research into storage issues, standards, and products. There is a ‚Å“Notice of Examination‚ for this title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787">
        <f t="shared" si="37"/>
        <v>0</v>
      </c>
      <c r="V787" s="3">
        <v>0</v>
      </c>
      <c r="W787" s="3">
        <f t="shared" si="38"/>
        <v>0</v>
      </c>
      <c r="X787" s="3">
        <v>0</v>
      </c>
      <c r="Y787" s="3">
        <v>0</v>
      </c>
      <c r="Z787" s="3">
        <v>0</v>
      </c>
      <c r="AA787" s="3">
        <v>0</v>
      </c>
      <c r="AB787" s="3">
        <v>0</v>
      </c>
      <c r="AD787" t="s">
        <v>58</v>
      </c>
      <c r="AE787" s="1">
        <v>42376</v>
      </c>
      <c r="AG787" s="1">
        <v>42376</v>
      </c>
      <c r="AH787" s="1">
        <v>42598</v>
      </c>
    </row>
    <row r="788" spans="1:34" x14ac:dyDescent="0.3">
      <c r="A788">
        <v>227292</v>
      </c>
      <c r="B788" t="s">
        <v>59</v>
      </c>
      <c r="C788" t="s">
        <v>26</v>
      </c>
      <c r="D788">
        <v>1</v>
      </c>
      <c r="E788" t="s">
        <v>800</v>
      </c>
      <c r="F788" t="s">
        <v>191</v>
      </c>
      <c r="G788">
        <v>13632</v>
      </c>
      <c r="H788">
        <v>1</v>
      </c>
      <c r="I788">
        <v>74066</v>
      </c>
      <c r="J788">
        <v>92308</v>
      </c>
      <c r="K788" t="s">
        <v>30</v>
      </c>
      <c r="L788" t="s">
        <v>62</v>
      </c>
      <c r="M788" t="s">
        <v>1811</v>
      </c>
      <c r="N788" t="s">
        <v>7467</v>
      </c>
      <c r="O788" t="s">
        <v>7083</v>
      </c>
      <c r="P788" t="s">
        <v>7468</v>
      </c>
      <c r="Q788" t="s">
        <v>1814</v>
      </c>
      <c r="R788" t="s">
        <v>175</v>
      </c>
      <c r="S788" t="s">
        <v>1812</v>
      </c>
      <c r="T788" t="str">
        <f t="shared" si="36"/>
        <v>‚GIS concepts and analytical techniques, including computerized mapping and digital data conversion, manipulation and analysis.GIS database administration and management principles, methods and techniques, including quality control methods and practices. Knowledge of GIS software tools and applications including but not limited to Arc Desktop, ArcSDE, AutoCAD suite, MS Visio and applications of MS Office Suite.Principles and practices of GIS analysis and design.Hardware and software applications development methods, tools and utilities applicable to the GIS system.  Ability to:Plan, organize, integrate, monitor, and maintain a comprehensive GIS and its related applications to meet Port-wide mapping and customer service objectives, including developing long-range GIS system goals.Develop and maintain effective customer-focused service processes with Port managers and end users.Understand, analyze and define user requirements and recommend cost effective systems solutions.Analyze complex problems, evaluate alternatives and make sound independent decisions within established guidelines.Train others in the use of GIS applications. Organize, plan and complete projects efficiently.Work collaboratively and effectively with the GIS Administration Unit. Including user representatives and outside resources and others encountered in the course of work.Communicate effectively, orally and in writing.Establish and maintain effective working relationships with those encountered in the course of work.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788">
        <f t="shared" si="37"/>
        <v>0</v>
      </c>
      <c r="V788" s="3">
        <v>0</v>
      </c>
      <c r="W788" s="3">
        <f t="shared" si="38"/>
        <v>0</v>
      </c>
      <c r="X788" s="3">
        <v>0</v>
      </c>
      <c r="Y788" s="3">
        <v>0</v>
      </c>
      <c r="Z788" s="3">
        <v>0</v>
      </c>
      <c r="AA788" s="3">
        <v>0</v>
      </c>
      <c r="AB788" s="3">
        <v>0</v>
      </c>
      <c r="AD788" t="s">
        <v>58</v>
      </c>
      <c r="AE788" s="1">
        <v>42376</v>
      </c>
      <c r="AG788" s="1">
        <v>42376</v>
      </c>
      <c r="AH788" s="1">
        <v>42598</v>
      </c>
    </row>
    <row r="789" spans="1:34" x14ac:dyDescent="0.3">
      <c r="A789">
        <v>227292</v>
      </c>
      <c r="B789" t="s">
        <v>59</v>
      </c>
      <c r="C789" t="s">
        <v>40</v>
      </c>
      <c r="D789">
        <v>1</v>
      </c>
      <c r="E789" t="s">
        <v>800</v>
      </c>
      <c r="F789" t="s">
        <v>191</v>
      </c>
      <c r="G789">
        <v>13632</v>
      </c>
      <c r="H789">
        <v>1</v>
      </c>
      <c r="I789">
        <v>74066</v>
      </c>
      <c r="J789">
        <v>92308</v>
      </c>
      <c r="K789" t="s">
        <v>30</v>
      </c>
      <c r="L789" t="s">
        <v>62</v>
      </c>
      <c r="M789" t="s">
        <v>1811</v>
      </c>
      <c r="N789" t="s">
        <v>7467</v>
      </c>
      <c r="O789" t="s">
        <v>7083</v>
      </c>
      <c r="P789" t="s">
        <v>7468</v>
      </c>
      <c r="Q789" t="s">
        <v>1814</v>
      </c>
      <c r="R789" t="s">
        <v>175</v>
      </c>
      <c r="S789" t="s">
        <v>1812</v>
      </c>
      <c r="T789" t="str">
        <f t="shared" si="36"/>
        <v>‚GIS concepts and analytical techniques, including computerized mapping and digital data conversion, manipulation and analysis.GIS database administration and management principles, methods and techniques, including quality control methods and practices. Knowledge of GIS software tools and applications including but not limited to Arc Desktop, ArcSDE, AutoCAD suite, MS Visio and applications of MS Office Suite.Principles and practices of GIS analysis and design.Hardware and software applications development methods, tools and utilities applicable to the GIS system.  Ability to:Plan, organize, integrate, monitor, and maintain a comprehensive GIS and its related applications to meet Port-wide mapping and customer service objectives, including developing long-range GIS system goals.Develop and maintain effective customer-focused service processes with Port managers and end users.Understand, analyze and define user requirements and recommend cost effective systems solutions.Analyze complex problems, evaluate alternatives and make sound independent decisions within established guidelines.Train others in the use of GIS applications. Organize, plan and complete projects efficiently.Work collaboratively and effectively with the GIS Administration Unit. Including user representatives and outside resources and others encountered in the course of work.Communicate effectively, orally and in writing.Establish and maintain effective working relationships with those encountered in the course of work.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789">
        <f t="shared" si="37"/>
        <v>0</v>
      </c>
      <c r="V789" s="3">
        <v>0</v>
      </c>
      <c r="W789" s="3">
        <f t="shared" si="38"/>
        <v>0</v>
      </c>
      <c r="X789" s="3">
        <v>0</v>
      </c>
      <c r="Y789" s="3">
        <v>0</v>
      </c>
      <c r="Z789" s="3">
        <v>0</v>
      </c>
      <c r="AA789" s="3">
        <v>0</v>
      </c>
      <c r="AB789" s="3">
        <v>0</v>
      </c>
      <c r="AD789" t="s">
        <v>58</v>
      </c>
      <c r="AE789" s="1">
        <v>42376</v>
      </c>
      <c r="AG789" s="1">
        <v>42376</v>
      </c>
      <c r="AH789" s="1">
        <v>42598</v>
      </c>
    </row>
    <row r="790" spans="1:34" x14ac:dyDescent="0.3">
      <c r="A790">
        <v>227324</v>
      </c>
      <c r="B790" t="s">
        <v>59</v>
      </c>
      <c r="C790" t="s">
        <v>26</v>
      </c>
      <c r="D790">
        <v>1</v>
      </c>
      <c r="E790" t="s">
        <v>1815</v>
      </c>
      <c r="F790" t="s">
        <v>568</v>
      </c>
      <c r="G790">
        <v>10015</v>
      </c>
      <c r="H790" t="s">
        <v>219</v>
      </c>
      <c r="I790">
        <v>65107</v>
      </c>
      <c r="J790">
        <v>173663</v>
      </c>
      <c r="K790" t="s">
        <v>30</v>
      </c>
      <c r="L790" t="s">
        <v>164</v>
      </c>
      <c r="M790" t="s">
        <v>1816</v>
      </c>
      <c r="N790" t="s">
        <v>7469</v>
      </c>
      <c r="O790" t="s">
        <v>571</v>
      </c>
      <c r="P790" t="s">
        <v>7470</v>
      </c>
      <c r="Q790" t="s">
        <v>1817</v>
      </c>
      <c r="R790" t="s">
        <v>7471</v>
      </c>
      <c r="S790" t="s">
        <v>35</v>
      </c>
      <c r="T790" t="str">
        <f t="shared" si="36"/>
        <v>10+ years‚„ experience and in-depth knowledge of water and sewer design standards, specifications and hydraulic analysis.  	Advanced experience with GIS, including analytical methodologies, such as ESRI Archinfo, ArcEditor, ArcView and spatial Analyst Extension like ArcHydro. Water Design.	Ability to handle multiple priorities and projects simultaneously.	Self-driven, hands on, problem solver with the ability to work independently with little or no supervision, while still being a team player who works well with others.	Outstanding oral and written communication and presentation skills.  Desirable to have a Master‚„s Degree in civil engineering, with a preference to water resources.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790">
        <f t="shared" si="37"/>
        <v>0</v>
      </c>
      <c r="V790" s="3">
        <v>0</v>
      </c>
      <c r="W790" s="3">
        <f t="shared" si="38"/>
        <v>0</v>
      </c>
      <c r="X790" s="3">
        <v>0</v>
      </c>
      <c r="Y790" s="3">
        <v>0</v>
      </c>
      <c r="Z790" s="3">
        <v>0</v>
      </c>
      <c r="AA790" s="3">
        <v>0</v>
      </c>
      <c r="AB790" s="3">
        <v>0</v>
      </c>
      <c r="AD790" t="s">
        <v>58</v>
      </c>
      <c r="AE790" s="1">
        <v>42377</v>
      </c>
      <c r="AG790" s="1">
        <v>42384</v>
      </c>
      <c r="AH790" s="1">
        <v>42598</v>
      </c>
    </row>
    <row r="791" spans="1:34" x14ac:dyDescent="0.3">
      <c r="A791">
        <v>227324</v>
      </c>
      <c r="B791" t="s">
        <v>59</v>
      </c>
      <c r="C791" t="s">
        <v>40</v>
      </c>
      <c r="D791">
        <v>1</v>
      </c>
      <c r="E791" t="s">
        <v>1815</v>
      </c>
      <c r="F791" t="s">
        <v>568</v>
      </c>
      <c r="G791">
        <v>10015</v>
      </c>
      <c r="H791" t="s">
        <v>219</v>
      </c>
      <c r="I791">
        <v>65107</v>
      </c>
      <c r="J791">
        <v>173663</v>
      </c>
      <c r="K791" t="s">
        <v>30</v>
      </c>
      <c r="L791" t="s">
        <v>164</v>
      </c>
      <c r="M791" t="s">
        <v>1816</v>
      </c>
      <c r="N791" t="s">
        <v>7469</v>
      </c>
      <c r="O791" t="s">
        <v>571</v>
      </c>
      <c r="P791" t="s">
        <v>7470</v>
      </c>
      <c r="Q791" t="s">
        <v>1817</v>
      </c>
      <c r="R791" t="s">
        <v>7471</v>
      </c>
      <c r="S791" t="s">
        <v>35</v>
      </c>
      <c r="T791" t="str">
        <f t="shared" si="36"/>
        <v>10+ years‚„ experience and in-depth knowledge of water and sewer design standards, specifications and hydraulic analysis.  	Advanced experience with GIS, including analytical methodologies, such as ESRI Archinfo, ArcEditor, ArcView and spatial Analyst Extension like ArcHydro. Water Design.	Ability to handle multiple priorities and projects simultaneously.	Self-driven, hands on, problem solver with the ability to work independently with little or no supervision, while still being a team player who works well with others.	Outstanding oral and written communication and presentation skills.  Desirable to have a Master‚„s Degree in civil engineering, with a preference to water resources.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791">
        <f t="shared" si="37"/>
        <v>0</v>
      </c>
      <c r="V791" s="3">
        <v>0</v>
      </c>
      <c r="W791" s="3">
        <f t="shared" si="38"/>
        <v>0</v>
      </c>
      <c r="X791" s="3">
        <v>0</v>
      </c>
      <c r="Y791" s="3">
        <v>0</v>
      </c>
      <c r="Z791" s="3">
        <v>0</v>
      </c>
      <c r="AA791" s="3">
        <v>0</v>
      </c>
      <c r="AB791" s="3">
        <v>0</v>
      </c>
      <c r="AD791" t="s">
        <v>58</v>
      </c>
      <c r="AE791" s="1">
        <v>42377</v>
      </c>
      <c r="AG791" s="1">
        <v>42384</v>
      </c>
      <c r="AH791" s="1">
        <v>42598</v>
      </c>
    </row>
    <row r="792" spans="1:34" x14ac:dyDescent="0.3">
      <c r="A792">
        <v>227351</v>
      </c>
      <c r="B792" t="s">
        <v>324</v>
      </c>
      <c r="C792" t="s">
        <v>26</v>
      </c>
      <c r="D792">
        <v>1</v>
      </c>
      <c r="E792" t="s">
        <v>1818</v>
      </c>
      <c r="F792" t="s">
        <v>326</v>
      </c>
      <c r="G792">
        <v>56057</v>
      </c>
      <c r="H792">
        <v>0</v>
      </c>
      <c r="I792">
        <v>40000</v>
      </c>
      <c r="J792">
        <v>57655</v>
      </c>
      <c r="K792" t="s">
        <v>30</v>
      </c>
      <c r="L792" t="s">
        <v>1348</v>
      </c>
      <c r="M792" t="s">
        <v>1819</v>
      </c>
      <c r="N792" t="s">
        <v>7472</v>
      </c>
      <c r="O792" t="s">
        <v>329</v>
      </c>
      <c r="P792" t="s">
        <v>1820</v>
      </c>
      <c r="Q792" t="s">
        <v>35</v>
      </c>
      <c r="R792" t="s">
        <v>866</v>
      </c>
      <c r="S792" t="s">
        <v>35</v>
      </c>
      <c r="T792" t="str">
        <f t="shared" si="36"/>
        <v xml:space="preserve">Strong writing; background in journalism; two years media relations experience (these could include a combination of employment and internship); B.A. or B.S. desired; Strong facility with various social media; familiarity with local politics and government; working familiarity with Windows Office programs; Spanish language a plus.  </v>
      </c>
      <c r="U792">
        <f t="shared" si="37"/>
        <v>0</v>
      </c>
      <c r="V792" s="3">
        <v>0</v>
      </c>
      <c r="W792" s="3">
        <f t="shared" si="38"/>
        <v>0</v>
      </c>
      <c r="X792" s="3">
        <v>0</v>
      </c>
      <c r="Y792" s="3">
        <v>0</v>
      </c>
      <c r="Z792" s="3">
        <v>0</v>
      </c>
      <c r="AA792" s="3">
        <v>0</v>
      </c>
      <c r="AB792" s="3">
        <v>0</v>
      </c>
      <c r="AD792" t="s">
        <v>38</v>
      </c>
      <c r="AE792" s="1">
        <v>42374</v>
      </c>
      <c r="AG792" s="1">
        <v>42374</v>
      </c>
      <c r="AH792" s="1">
        <v>42598</v>
      </c>
    </row>
    <row r="793" spans="1:34" x14ac:dyDescent="0.3">
      <c r="A793">
        <v>227351</v>
      </c>
      <c r="B793" t="s">
        <v>324</v>
      </c>
      <c r="C793" t="s">
        <v>40</v>
      </c>
      <c r="D793">
        <v>1</v>
      </c>
      <c r="E793" t="s">
        <v>1818</v>
      </c>
      <c r="F793" t="s">
        <v>326</v>
      </c>
      <c r="G793">
        <v>56057</v>
      </c>
      <c r="H793">
        <v>0</v>
      </c>
      <c r="I793">
        <v>40000</v>
      </c>
      <c r="J793">
        <v>57655</v>
      </c>
      <c r="K793" t="s">
        <v>30</v>
      </c>
      <c r="L793" t="s">
        <v>1348</v>
      </c>
      <c r="M793" t="s">
        <v>1819</v>
      </c>
      <c r="N793" t="s">
        <v>7472</v>
      </c>
      <c r="O793" t="s">
        <v>329</v>
      </c>
      <c r="P793" t="s">
        <v>1820</v>
      </c>
      <c r="Q793" t="s">
        <v>35</v>
      </c>
      <c r="R793" t="s">
        <v>866</v>
      </c>
      <c r="S793" t="s">
        <v>35</v>
      </c>
      <c r="T793" t="str">
        <f t="shared" si="36"/>
        <v xml:space="preserve">Strong writing; background in journalism; two years media relations experience (these could include a combination of employment and internship); B.A. or B.S. desired; Strong facility with various social media; familiarity with local politics and government; working familiarity with Windows Office programs; Spanish language a plus.  </v>
      </c>
      <c r="U793">
        <f t="shared" si="37"/>
        <v>0</v>
      </c>
      <c r="V793" s="3">
        <v>0</v>
      </c>
      <c r="W793" s="3">
        <f t="shared" si="38"/>
        <v>0</v>
      </c>
      <c r="X793" s="3">
        <v>0</v>
      </c>
      <c r="Y793" s="3">
        <v>0</v>
      </c>
      <c r="Z793" s="3">
        <v>0</v>
      </c>
      <c r="AA793" s="3">
        <v>0</v>
      </c>
      <c r="AB793" s="3">
        <v>0</v>
      </c>
      <c r="AD793" t="s">
        <v>38</v>
      </c>
      <c r="AE793" s="1">
        <v>42374</v>
      </c>
      <c r="AG793" s="1">
        <v>42374</v>
      </c>
      <c r="AH793" s="1">
        <v>42598</v>
      </c>
    </row>
    <row r="794" spans="1:34" x14ac:dyDescent="0.3">
      <c r="A794">
        <v>229069</v>
      </c>
      <c r="B794" t="s">
        <v>39</v>
      </c>
      <c r="C794" t="s">
        <v>40</v>
      </c>
      <c r="D794">
        <v>2</v>
      </c>
      <c r="E794" t="s">
        <v>1821</v>
      </c>
      <c r="F794" t="s">
        <v>1822</v>
      </c>
      <c r="G794">
        <v>71022</v>
      </c>
      <c r="H794">
        <v>1</v>
      </c>
      <c r="I794">
        <v>45273</v>
      </c>
      <c r="J794">
        <v>51158</v>
      </c>
      <c r="K794" t="s">
        <v>30</v>
      </c>
      <c r="L794" t="s">
        <v>71</v>
      </c>
      <c r="M794" t="s">
        <v>282</v>
      </c>
      <c r="N794" t="s">
        <v>7473</v>
      </c>
      <c r="O794" t="s">
        <v>7474</v>
      </c>
      <c r="P794" t="s">
        <v>35</v>
      </c>
      <c r="Q794" t="s">
        <v>7475</v>
      </c>
      <c r="R794" t="s">
        <v>1823</v>
      </c>
      <c r="S794" t="s">
        <v>35</v>
      </c>
      <c r="T794" t="str">
        <f t="shared" si="36"/>
        <v xml:space="preserve">  LICENSE REQUIREMENT A Motor Vehicle Driver License valid in State of New York.  Employees must maintain the license for the duration of their employment.  SPECIAL NOTE 1. The selected candidates will be required to provide DNA samples by swabbing. 2. This position has been identified as ‚Å“essential.‚ During ALL weather &amp; emergency events, ‚Å“essential‚ positions may require 24-hour availability. 3. The selected candidates must be able to drive agency vehicles as required.</v>
      </c>
      <c r="U794">
        <f t="shared" si="37"/>
        <v>0</v>
      </c>
      <c r="V794" s="3">
        <v>0</v>
      </c>
      <c r="W794" s="3">
        <f t="shared" si="38"/>
        <v>0</v>
      </c>
      <c r="X794" s="3">
        <v>0</v>
      </c>
      <c r="Y794" s="3">
        <v>0</v>
      </c>
      <c r="Z794" s="3">
        <v>0</v>
      </c>
      <c r="AA794" s="3">
        <v>0</v>
      </c>
      <c r="AB794" s="3">
        <v>0</v>
      </c>
      <c r="AD794" t="s">
        <v>38</v>
      </c>
      <c r="AE794" s="1">
        <v>42390</v>
      </c>
      <c r="AG794" s="1">
        <v>42390</v>
      </c>
      <c r="AH794" s="1">
        <v>42598</v>
      </c>
    </row>
    <row r="795" spans="1:34" x14ac:dyDescent="0.3">
      <c r="A795">
        <v>229124</v>
      </c>
      <c r="B795" t="s">
        <v>39</v>
      </c>
      <c r="C795" t="s">
        <v>26</v>
      </c>
      <c r="D795">
        <v>1</v>
      </c>
      <c r="E795" t="s">
        <v>1824</v>
      </c>
      <c r="F795" t="s">
        <v>975</v>
      </c>
      <c r="G795">
        <v>51193</v>
      </c>
      <c r="H795">
        <v>0</v>
      </c>
      <c r="I795">
        <v>48900</v>
      </c>
      <c r="J795">
        <v>69042</v>
      </c>
      <c r="K795" t="s">
        <v>30</v>
      </c>
      <c r="L795" t="s">
        <v>78</v>
      </c>
      <c r="M795" t="s">
        <v>1106</v>
      </c>
      <c r="N795" t="s">
        <v>1825</v>
      </c>
      <c r="O795" t="s">
        <v>978</v>
      </c>
      <c r="P795" t="s">
        <v>1826</v>
      </c>
      <c r="Q795" t="s">
        <v>35</v>
      </c>
      <c r="R795" t="s">
        <v>1827</v>
      </c>
      <c r="S795" t="s">
        <v>35</v>
      </c>
      <c r="T795" t="str">
        <f t="shared" si="36"/>
        <v xml:space="preserve">Spanish speaking applicants encouraged to apply; supervisory experience required - Experience working with HIV patients, racial/ethnic minorities, LGBT populations.  </v>
      </c>
      <c r="U795">
        <f t="shared" si="37"/>
        <v>0</v>
      </c>
      <c r="V795" s="3">
        <v>0</v>
      </c>
      <c r="W795" s="3">
        <f t="shared" si="38"/>
        <v>0</v>
      </c>
      <c r="X795" s="3">
        <v>0</v>
      </c>
      <c r="Y795" s="3">
        <v>0</v>
      </c>
      <c r="Z795" s="3">
        <v>0</v>
      </c>
      <c r="AA795" s="3">
        <v>0</v>
      </c>
      <c r="AB795" s="3">
        <v>0</v>
      </c>
      <c r="AD795" t="s">
        <v>38</v>
      </c>
      <c r="AE795" s="1">
        <v>42390</v>
      </c>
      <c r="AG795" s="1">
        <v>42403</v>
      </c>
      <c r="AH795" s="1">
        <v>42598</v>
      </c>
    </row>
    <row r="796" spans="1:34" x14ac:dyDescent="0.3">
      <c r="A796">
        <v>229124</v>
      </c>
      <c r="B796" t="s">
        <v>39</v>
      </c>
      <c r="C796" t="s">
        <v>40</v>
      </c>
      <c r="D796">
        <v>1</v>
      </c>
      <c r="E796" t="s">
        <v>1824</v>
      </c>
      <c r="F796" t="s">
        <v>975</v>
      </c>
      <c r="G796">
        <v>51193</v>
      </c>
      <c r="H796">
        <v>0</v>
      </c>
      <c r="I796">
        <v>48900</v>
      </c>
      <c r="J796">
        <v>69042</v>
      </c>
      <c r="K796" t="s">
        <v>30</v>
      </c>
      <c r="L796" t="s">
        <v>78</v>
      </c>
      <c r="M796" t="s">
        <v>1106</v>
      </c>
      <c r="N796" t="s">
        <v>1825</v>
      </c>
      <c r="O796" t="s">
        <v>978</v>
      </c>
      <c r="P796" t="s">
        <v>1826</v>
      </c>
      <c r="Q796" t="s">
        <v>35</v>
      </c>
      <c r="R796" t="s">
        <v>1827</v>
      </c>
      <c r="S796" t="s">
        <v>35</v>
      </c>
      <c r="T796" t="str">
        <f t="shared" si="36"/>
        <v xml:space="preserve">Spanish speaking applicants encouraged to apply; supervisory experience required - Experience working with HIV patients, racial/ethnic minorities, LGBT populations.  </v>
      </c>
      <c r="U796">
        <f t="shared" si="37"/>
        <v>0</v>
      </c>
      <c r="V796" s="3">
        <v>0</v>
      </c>
      <c r="W796" s="3">
        <f t="shared" si="38"/>
        <v>0</v>
      </c>
      <c r="X796" s="3">
        <v>0</v>
      </c>
      <c r="Y796" s="3">
        <v>0</v>
      </c>
      <c r="Z796" s="3">
        <v>0</v>
      </c>
      <c r="AA796" s="3">
        <v>0</v>
      </c>
      <c r="AB796" s="3">
        <v>0</v>
      </c>
      <c r="AD796" t="s">
        <v>38</v>
      </c>
      <c r="AE796" s="1">
        <v>42390</v>
      </c>
      <c r="AG796" s="1">
        <v>42403</v>
      </c>
      <c r="AH796" s="1">
        <v>42598</v>
      </c>
    </row>
    <row r="797" spans="1:34" x14ac:dyDescent="0.3">
      <c r="A797">
        <v>228447</v>
      </c>
      <c r="B797" t="s">
        <v>25</v>
      </c>
      <c r="C797" t="s">
        <v>26</v>
      </c>
      <c r="D797">
        <v>1</v>
      </c>
      <c r="E797" t="s">
        <v>1828</v>
      </c>
      <c r="F797" t="s">
        <v>218</v>
      </c>
      <c r="G797">
        <v>10009</v>
      </c>
      <c r="H797" t="s">
        <v>52</v>
      </c>
      <c r="I797">
        <v>53051</v>
      </c>
      <c r="J797">
        <v>110000</v>
      </c>
      <c r="K797" t="s">
        <v>30</v>
      </c>
      <c r="L797" t="s">
        <v>797</v>
      </c>
      <c r="M797" t="s">
        <v>836</v>
      </c>
      <c r="N797" t="s">
        <v>7476</v>
      </c>
      <c r="O797" t="s">
        <v>221</v>
      </c>
      <c r="P797" t="s">
        <v>7477</v>
      </c>
      <c r="Q797" t="s">
        <v>35</v>
      </c>
      <c r="R797" t="s">
        <v>1829</v>
      </c>
      <c r="S797" t="s">
        <v>1830</v>
      </c>
      <c r="T797" t="str">
        <f t="shared" si="36"/>
        <v xml:space="preserve">The successful candidate should possess the following: A Bachelor's degree; 10+ years‚„ experience in the broadcast production and broadcast operations environment; demonstrated, extensive experience and knowledge of broadcast operations (both television and radio) from the aspects of scheduling, traffic and master control operations; experience as a department manager or supervisor in an aspect of broadcast operations; working knowledge of FCC and CPB guidelines for broadcast; and Nielson and Arbitron ratings systems; past experience in a programming role for public television; knowledge of Microsoft Office Suite software, and Audiovault, Protrack, TracMedia, Pebblebeach, Powerpoint; ability to lift up to 50 pounds.  </v>
      </c>
      <c r="U797">
        <f t="shared" si="37"/>
        <v>0</v>
      </c>
      <c r="V797" s="3">
        <v>0</v>
      </c>
      <c r="W797" s="3">
        <f t="shared" si="38"/>
        <v>0</v>
      </c>
      <c r="X797" s="3">
        <v>0</v>
      </c>
      <c r="Y797" s="3">
        <v>0</v>
      </c>
      <c r="Z797" s="3">
        <v>0</v>
      </c>
      <c r="AA797" s="3">
        <v>0</v>
      </c>
      <c r="AB797" s="3">
        <v>0</v>
      </c>
      <c r="AD797" t="s">
        <v>38</v>
      </c>
      <c r="AE797" s="1">
        <v>42382</v>
      </c>
      <c r="AG797" s="1">
        <v>42382</v>
      </c>
      <c r="AH797" s="1">
        <v>42598</v>
      </c>
    </row>
    <row r="798" spans="1:34" x14ac:dyDescent="0.3">
      <c r="A798">
        <v>228487</v>
      </c>
      <c r="B798" t="s">
        <v>49</v>
      </c>
      <c r="C798" t="s">
        <v>40</v>
      </c>
      <c r="D798">
        <v>1</v>
      </c>
      <c r="E798" t="s">
        <v>612</v>
      </c>
      <c r="F798" t="s">
        <v>91</v>
      </c>
      <c r="G798">
        <v>10026</v>
      </c>
      <c r="H798" t="s">
        <v>796</v>
      </c>
      <c r="I798">
        <v>73144</v>
      </c>
      <c r="J798">
        <v>120000</v>
      </c>
      <c r="K798" t="s">
        <v>30</v>
      </c>
      <c r="L798" t="s">
        <v>797</v>
      </c>
      <c r="M798" t="s">
        <v>1831</v>
      </c>
      <c r="N798" t="s">
        <v>7478</v>
      </c>
      <c r="O798" t="s">
        <v>409</v>
      </c>
      <c r="P798" t="s">
        <v>7479</v>
      </c>
      <c r="Q798" t="s">
        <v>799</v>
      </c>
      <c r="R798" t="s">
        <v>56</v>
      </c>
      <c r="S798" t="s">
        <v>549</v>
      </c>
      <c r="T798" t="str">
        <f t="shared" si="36"/>
        <v>‚ At least 5+ years of related professional experience with 2+ years of strong management experience. Expert knowledge of budgeting and accounting methodology. High degree of proficiency in Excel (power user), Word, and PowerPoint. Must be detail-oriented, accurate, and possess good interpretive skills. Must demonstrate initiative, possess good verbal skills, and be able to tailor a presentation to its intended audience. Must be responsive; possess effective people skills and the ability to work with employees at all levels throughout the agency. In compliance with Federal law, all persons hired will be required to verify identity and eligibility to work in the United States and to complete the required employment eligibility verification document form upon hire.  NOTE: This position is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v>
      </c>
      <c r="U798">
        <f t="shared" si="37"/>
        <v>0</v>
      </c>
      <c r="V798" s="3">
        <v>1</v>
      </c>
      <c r="W798" s="3">
        <f t="shared" si="38"/>
        <v>0</v>
      </c>
      <c r="X798" s="3">
        <v>0</v>
      </c>
      <c r="Y798" s="3">
        <v>0</v>
      </c>
      <c r="Z798" s="3">
        <v>0</v>
      </c>
      <c r="AA798" s="3">
        <v>0</v>
      </c>
      <c r="AB798" s="3">
        <v>0</v>
      </c>
      <c r="AD798" t="s">
        <v>38</v>
      </c>
      <c r="AE798" s="1">
        <v>42383</v>
      </c>
      <c r="AG798" s="1">
        <v>42383</v>
      </c>
      <c r="AH798" s="1">
        <v>42598</v>
      </c>
    </row>
    <row r="799" spans="1:34" x14ac:dyDescent="0.3">
      <c r="A799">
        <v>228487</v>
      </c>
      <c r="B799" t="s">
        <v>49</v>
      </c>
      <c r="C799" t="s">
        <v>26</v>
      </c>
      <c r="D799">
        <v>1</v>
      </c>
      <c r="E799" t="s">
        <v>612</v>
      </c>
      <c r="F799" t="s">
        <v>91</v>
      </c>
      <c r="G799">
        <v>10026</v>
      </c>
      <c r="H799" t="s">
        <v>796</v>
      </c>
      <c r="I799">
        <v>73144</v>
      </c>
      <c r="J799">
        <v>120000</v>
      </c>
      <c r="K799" t="s">
        <v>30</v>
      </c>
      <c r="L799" t="s">
        <v>797</v>
      </c>
      <c r="M799" t="s">
        <v>1831</v>
      </c>
      <c r="N799" t="s">
        <v>7478</v>
      </c>
      <c r="O799" t="s">
        <v>409</v>
      </c>
      <c r="P799" t="s">
        <v>7479</v>
      </c>
      <c r="Q799" t="s">
        <v>799</v>
      </c>
      <c r="R799" t="s">
        <v>56</v>
      </c>
      <c r="S799" t="s">
        <v>549</v>
      </c>
      <c r="T799" t="str">
        <f t="shared" si="36"/>
        <v>‚ At least 5+ years of related professional experience with 2+ years of strong management experience. Expert knowledge of budgeting and accounting methodology. High degree of proficiency in Excel (power user), Word, and PowerPoint. Must be detail-oriented, accurate, and possess good interpretive skills. Must demonstrate initiative, possess good verbal skills, and be able to tailor a presentation to its intended audience. Must be responsive; possess effective people skills and the ability to work with employees at all levels throughout the agency. In compliance with Federal law, all persons hired will be required to verify identity and eligibility to work in the United States and to complete the required employment eligibility verification document form upon hire.  NOTE: This position is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v>
      </c>
      <c r="U799">
        <f t="shared" si="37"/>
        <v>0</v>
      </c>
      <c r="V799" s="3">
        <v>1</v>
      </c>
      <c r="W799" s="3">
        <f t="shared" si="38"/>
        <v>0</v>
      </c>
      <c r="X799" s="3">
        <v>0</v>
      </c>
      <c r="Y799" s="3">
        <v>0</v>
      </c>
      <c r="Z799" s="3">
        <v>0</v>
      </c>
      <c r="AA799" s="3">
        <v>0</v>
      </c>
      <c r="AB799" s="3">
        <v>0</v>
      </c>
      <c r="AD799" t="s">
        <v>38</v>
      </c>
      <c r="AE799" s="1">
        <v>42383</v>
      </c>
      <c r="AG799" s="1">
        <v>42383</v>
      </c>
      <c r="AH799" s="1">
        <v>42598</v>
      </c>
    </row>
    <row r="800" spans="1:34" x14ac:dyDescent="0.3">
      <c r="A800">
        <v>228525</v>
      </c>
      <c r="B800" t="s">
        <v>39</v>
      </c>
      <c r="C800" t="s">
        <v>40</v>
      </c>
      <c r="D800">
        <v>1</v>
      </c>
      <c r="E800" t="s">
        <v>1832</v>
      </c>
      <c r="F800" t="s">
        <v>631</v>
      </c>
      <c r="G800">
        <v>21849</v>
      </c>
      <c r="H800">
        <v>1</v>
      </c>
      <c r="I800">
        <v>49796</v>
      </c>
      <c r="J800">
        <v>49796</v>
      </c>
      <c r="K800" t="s">
        <v>30</v>
      </c>
      <c r="L800" t="s">
        <v>71</v>
      </c>
      <c r="M800" t="s">
        <v>282</v>
      </c>
      <c r="N800" t="s">
        <v>6715</v>
      </c>
      <c r="O800" t="s">
        <v>632</v>
      </c>
      <c r="P800" t="s">
        <v>35</v>
      </c>
      <c r="Q800" t="s">
        <v>1833</v>
      </c>
      <c r="R800" t="s">
        <v>1834</v>
      </c>
      <c r="S800" t="s">
        <v>35</v>
      </c>
      <c r="T800" t="str">
        <f t="shared" si="36"/>
        <v xml:space="preserve">  SPECIAL NOTE  1. Selected candidates will be required to provide a DNA sample by swabbing. 2. In case of an emergency, your position may be designated as essential staff.  PREFERRED SKILLS  Successful candidates should have experience in basic and advanced fingerprinting techniques as well as familiarity with submission of fingerprint data to major criminal and civilian databases.</v>
      </c>
      <c r="U800">
        <f t="shared" si="37"/>
        <v>0</v>
      </c>
      <c r="V800" s="3">
        <v>0</v>
      </c>
      <c r="W800" s="3">
        <f t="shared" si="38"/>
        <v>0</v>
      </c>
      <c r="X800" s="3">
        <v>0</v>
      </c>
      <c r="Y800" s="3">
        <v>0</v>
      </c>
      <c r="Z800" s="3">
        <v>0</v>
      </c>
      <c r="AA800" s="3">
        <v>0</v>
      </c>
      <c r="AB800" s="3">
        <v>0</v>
      </c>
      <c r="AD800" t="s">
        <v>58</v>
      </c>
      <c r="AE800" s="1">
        <v>42384</v>
      </c>
      <c r="AG800" s="1">
        <v>42384</v>
      </c>
      <c r="AH800" s="1">
        <v>42598</v>
      </c>
    </row>
    <row r="801" spans="1:34" x14ac:dyDescent="0.3">
      <c r="A801">
        <v>229125</v>
      </c>
      <c r="B801" t="s">
        <v>1158</v>
      </c>
      <c r="C801" t="s">
        <v>26</v>
      </c>
      <c r="D801">
        <v>1</v>
      </c>
      <c r="E801" t="s">
        <v>1835</v>
      </c>
      <c r="F801" t="s">
        <v>239</v>
      </c>
      <c r="G801">
        <v>83008</v>
      </c>
      <c r="H801" t="s">
        <v>240</v>
      </c>
      <c r="I801">
        <v>58675</v>
      </c>
      <c r="J801">
        <v>156793</v>
      </c>
      <c r="K801" t="s">
        <v>30</v>
      </c>
      <c r="L801" t="s">
        <v>1161</v>
      </c>
      <c r="M801" t="s">
        <v>1836</v>
      </c>
      <c r="N801" t="s">
        <v>7480</v>
      </c>
      <c r="O801" t="s">
        <v>242</v>
      </c>
      <c r="P801" t="s">
        <v>1837</v>
      </c>
      <c r="Q801" t="s">
        <v>35</v>
      </c>
      <c r="R801" t="s">
        <v>1838</v>
      </c>
      <c r="S801" t="s">
        <v>1166</v>
      </c>
      <c r="T801" t="str">
        <f t="shared" si="36"/>
        <v xml:space="preserve">Experience with supervising staff preferred. Knowledge and/or experience with Capital Design and Construction. Prior experience in data analytics and business statistics and analysis is required. Must have strong knowledge of databases, SQL language, and data mining and visualization tool (e.g. Qlikview). Excellent written and verbal communication skills and presentation skills.  </v>
      </c>
      <c r="U801">
        <f t="shared" si="37"/>
        <v>1</v>
      </c>
      <c r="V801" s="3">
        <v>0</v>
      </c>
      <c r="W801" s="3">
        <f t="shared" si="38"/>
        <v>1</v>
      </c>
      <c r="X801" s="3">
        <v>0</v>
      </c>
      <c r="Y801" s="3">
        <v>1</v>
      </c>
      <c r="Z801" s="3">
        <v>1</v>
      </c>
      <c r="AA801" s="3">
        <v>0</v>
      </c>
      <c r="AB801" s="3">
        <v>0</v>
      </c>
      <c r="AD801" t="s">
        <v>58</v>
      </c>
      <c r="AE801" s="1">
        <v>42459</v>
      </c>
      <c r="AG801" s="1">
        <v>42459</v>
      </c>
      <c r="AH801" s="1">
        <v>42598</v>
      </c>
    </row>
    <row r="802" spans="1:34" x14ac:dyDescent="0.3">
      <c r="A802">
        <v>229125</v>
      </c>
      <c r="B802" t="s">
        <v>1158</v>
      </c>
      <c r="C802" t="s">
        <v>40</v>
      </c>
      <c r="D802">
        <v>1</v>
      </c>
      <c r="E802" t="s">
        <v>1835</v>
      </c>
      <c r="F802" t="s">
        <v>239</v>
      </c>
      <c r="G802">
        <v>83008</v>
      </c>
      <c r="H802" t="s">
        <v>240</v>
      </c>
      <c r="I802">
        <v>58675</v>
      </c>
      <c r="J802">
        <v>156793</v>
      </c>
      <c r="K802" t="s">
        <v>30</v>
      </c>
      <c r="L802" t="s">
        <v>1161</v>
      </c>
      <c r="M802" t="s">
        <v>1836</v>
      </c>
      <c r="N802" t="s">
        <v>7480</v>
      </c>
      <c r="O802" t="s">
        <v>242</v>
      </c>
      <c r="P802" t="s">
        <v>1837</v>
      </c>
      <c r="Q802" t="s">
        <v>35</v>
      </c>
      <c r="R802" t="s">
        <v>1838</v>
      </c>
      <c r="S802" t="s">
        <v>1166</v>
      </c>
      <c r="T802" t="str">
        <f t="shared" si="36"/>
        <v xml:space="preserve">Experience with supervising staff preferred. Knowledge and/or experience with Capital Design and Construction. Prior experience in data analytics and business statistics and analysis is required. Must have strong knowledge of databases, SQL language, and data mining and visualization tool (e.g. Qlikview). Excellent written and verbal communication skills and presentation skills.  </v>
      </c>
      <c r="U802">
        <f t="shared" si="37"/>
        <v>1</v>
      </c>
      <c r="V802" s="3">
        <v>0</v>
      </c>
      <c r="W802" s="3">
        <f t="shared" si="38"/>
        <v>1</v>
      </c>
      <c r="X802" s="3">
        <v>0</v>
      </c>
      <c r="Y802" s="3">
        <v>1</v>
      </c>
      <c r="Z802" s="3">
        <v>1</v>
      </c>
      <c r="AA802" s="3">
        <v>0</v>
      </c>
      <c r="AB802" s="3">
        <v>0</v>
      </c>
      <c r="AD802" t="s">
        <v>58</v>
      </c>
      <c r="AE802" s="1">
        <v>42459</v>
      </c>
      <c r="AG802" s="1">
        <v>42459</v>
      </c>
      <c r="AH802" s="1">
        <v>42598</v>
      </c>
    </row>
    <row r="803" spans="1:34" x14ac:dyDescent="0.3">
      <c r="A803">
        <v>229163</v>
      </c>
      <c r="B803" t="s">
        <v>1158</v>
      </c>
      <c r="C803" t="s">
        <v>26</v>
      </c>
      <c r="D803">
        <v>1</v>
      </c>
      <c r="E803" t="s">
        <v>1839</v>
      </c>
      <c r="F803" t="s">
        <v>239</v>
      </c>
      <c r="G803">
        <v>83008</v>
      </c>
      <c r="H803" t="s">
        <v>219</v>
      </c>
      <c r="I803">
        <v>65107</v>
      </c>
      <c r="J803">
        <v>173663</v>
      </c>
      <c r="K803" t="s">
        <v>30</v>
      </c>
      <c r="L803" t="s">
        <v>1161</v>
      </c>
      <c r="M803" t="s">
        <v>1840</v>
      </c>
      <c r="N803" t="s">
        <v>1841</v>
      </c>
      <c r="O803" t="s">
        <v>242</v>
      </c>
      <c r="P803" t="s">
        <v>1842</v>
      </c>
      <c r="Q803" t="s">
        <v>35</v>
      </c>
      <c r="R803" t="s">
        <v>1843</v>
      </c>
      <c r="S803" t="s">
        <v>1166</v>
      </c>
      <c r="T803" t="str">
        <f t="shared" si="36"/>
        <v xml:space="preserve">The selected applicant should possess ten years of full time cost management experience with an emphasis in project controls and construction management in a variety of types of construction experience in public works projects (infrastructure and commercial buildings). A Certified Cost Professional is preferred.  Must possess clear analytical approach to problem solving and strong decision making abilities.  Excellent communication and presentation skills are preferred.  </v>
      </c>
      <c r="U803">
        <f t="shared" si="37"/>
        <v>0</v>
      </c>
      <c r="V803" s="3">
        <v>0</v>
      </c>
      <c r="W803" s="3">
        <f t="shared" si="38"/>
        <v>0</v>
      </c>
      <c r="X803" s="3">
        <v>0</v>
      </c>
      <c r="Y803" s="3">
        <v>0</v>
      </c>
      <c r="Z803" s="3">
        <v>0</v>
      </c>
      <c r="AA803" s="3">
        <v>0</v>
      </c>
      <c r="AB803" s="3">
        <v>0</v>
      </c>
      <c r="AD803" t="s">
        <v>58</v>
      </c>
      <c r="AE803" s="1">
        <v>42390</v>
      </c>
      <c r="AG803" s="1">
        <v>42390</v>
      </c>
      <c r="AH803" s="1">
        <v>42598</v>
      </c>
    </row>
    <row r="804" spans="1:34" x14ac:dyDescent="0.3">
      <c r="A804">
        <v>229163</v>
      </c>
      <c r="B804" t="s">
        <v>1158</v>
      </c>
      <c r="C804" t="s">
        <v>40</v>
      </c>
      <c r="D804">
        <v>1</v>
      </c>
      <c r="E804" t="s">
        <v>1839</v>
      </c>
      <c r="F804" t="s">
        <v>239</v>
      </c>
      <c r="G804">
        <v>83008</v>
      </c>
      <c r="H804" t="s">
        <v>219</v>
      </c>
      <c r="I804">
        <v>65107</v>
      </c>
      <c r="J804">
        <v>173663</v>
      </c>
      <c r="K804" t="s">
        <v>30</v>
      </c>
      <c r="L804" t="s">
        <v>1161</v>
      </c>
      <c r="M804" t="s">
        <v>1840</v>
      </c>
      <c r="N804" t="s">
        <v>1841</v>
      </c>
      <c r="O804" t="s">
        <v>242</v>
      </c>
      <c r="P804" t="s">
        <v>1842</v>
      </c>
      <c r="Q804" t="s">
        <v>35</v>
      </c>
      <c r="R804" t="s">
        <v>1843</v>
      </c>
      <c r="S804" t="s">
        <v>1166</v>
      </c>
      <c r="T804" t="str">
        <f t="shared" si="36"/>
        <v xml:space="preserve">The selected applicant should possess ten years of full time cost management experience with an emphasis in project controls and construction management in a variety of types of construction experience in public works projects (infrastructure and commercial buildings). A Certified Cost Professional is preferred.  Must possess clear analytical approach to problem solving and strong decision making abilities.  Excellent communication and presentation skills are preferred.  </v>
      </c>
      <c r="U804">
        <f t="shared" si="37"/>
        <v>0</v>
      </c>
      <c r="V804" s="3">
        <v>0</v>
      </c>
      <c r="W804" s="3">
        <f t="shared" si="38"/>
        <v>0</v>
      </c>
      <c r="X804" s="3">
        <v>0</v>
      </c>
      <c r="Y804" s="3">
        <v>0</v>
      </c>
      <c r="Z804" s="3">
        <v>0</v>
      </c>
      <c r="AA804" s="3">
        <v>0</v>
      </c>
      <c r="AB804" s="3">
        <v>0</v>
      </c>
      <c r="AD804" t="s">
        <v>58</v>
      </c>
      <c r="AE804" s="1">
        <v>42390</v>
      </c>
      <c r="AG804" s="1">
        <v>42390</v>
      </c>
      <c r="AH804" s="1">
        <v>42598</v>
      </c>
    </row>
    <row r="805" spans="1:34" x14ac:dyDescent="0.3">
      <c r="A805">
        <v>228641</v>
      </c>
      <c r="B805" t="s">
        <v>184</v>
      </c>
      <c r="C805" t="s">
        <v>40</v>
      </c>
      <c r="D805">
        <v>4</v>
      </c>
      <c r="E805" t="s">
        <v>1844</v>
      </c>
      <c r="F805" t="s">
        <v>636</v>
      </c>
      <c r="G805">
        <v>10056</v>
      </c>
      <c r="H805" t="s">
        <v>52</v>
      </c>
      <c r="I805">
        <v>53051</v>
      </c>
      <c r="J805">
        <v>90000</v>
      </c>
      <c r="K805" t="s">
        <v>30</v>
      </c>
      <c r="L805" t="s">
        <v>186</v>
      </c>
      <c r="M805" t="s">
        <v>1845</v>
      </c>
      <c r="N805" t="s">
        <v>7481</v>
      </c>
      <c r="O805" t="s">
        <v>639</v>
      </c>
      <c r="P805" t="s">
        <v>1846</v>
      </c>
      <c r="Q805" t="s">
        <v>7482</v>
      </c>
      <c r="R805" t="s">
        <v>99</v>
      </c>
      <c r="S805" t="s">
        <v>35</v>
      </c>
      <c r="T805" t="str">
        <f t="shared" si="36"/>
        <v>The preferred candidate is an experienced professional with child welfare practice and policy experience and expertise, and the personal and professional gravitas to effectively lead and manage this critical function.   The candidate must have proven experience with being an effective change agent and using data to inform practice change. The candidate must have the ability to work effectively at a leadership level within OSPS and with the foster care agencies, legal organizations, the Family Court, advocacy organizations, and other stakeholders.  The candidate must be flexible, diplomatic, and a team player, with the ability to inspire, lead and manage a team and to produce in a fast-paced environment. The preferred candidate should ideally have a graduate degree in social work, public administration, public policy or other related field. Candidate should possess strong process improvement, analytical, project management, communication and interpersonal skills.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805">
        <f t="shared" si="37"/>
        <v>0</v>
      </c>
      <c r="V805" s="3">
        <v>0</v>
      </c>
      <c r="W805" s="3">
        <f t="shared" si="38"/>
        <v>0</v>
      </c>
      <c r="X805" s="3">
        <v>0</v>
      </c>
      <c r="Y805" s="3">
        <v>0</v>
      </c>
      <c r="Z805" s="3">
        <v>0</v>
      </c>
      <c r="AA805" s="3">
        <v>0</v>
      </c>
      <c r="AB805" s="3">
        <v>0</v>
      </c>
      <c r="AD805" t="s">
        <v>58</v>
      </c>
      <c r="AE805" s="1">
        <v>42391</v>
      </c>
      <c r="AG805" s="1">
        <v>42391</v>
      </c>
      <c r="AH805" s="1">
        <v>42598</v>
      </c>
    </row>
    <row r="806" spans="1:34" x14ac:dyDescent="0.3">
      <c r="A806">
        <v>228525</v>
      </c>
      <c r="B806" t="s">
        <v>39</v>
      </c>
      <c r="C806" t="s">
        <v>26</v>
      </c>
      <c r="D806">
        <v>1</v>
      </c>
      <c r="E806" t="s">
        <v>1832</v>
      </c>
      <c r="F806" t="s">
        <v>631</v>
      </c>
      <c r="G806">
        <v>21849</v>
      </c>
      <c r="H806">
        <v>1</v>
      </c>
      <c r="I806">
        <v>49796</v>
      </c>
      <c r="J806">
        <v>49796</v>
      </c>
      <c r="K806" t="s">
        <v>30</v>
      </c>
      <c r="L806" t="s">
        <v>71</v>
      </c>
      <c r="M806" t="s">
        <v>282</v>
      </c>
      <c r="N806" t="s">
        <v>6715</v>
      </c>
      <c r="O806" t="s">
        <v>632</v>
      </c>
      <c r="P806" t="s">
        <v>35</v>
      </c>
      <c r="Q806" t="s">
        <v>1833</v>
      </c>
      <c r="R806" t="s">
        <v>1834</v>
      </c>
      <c r="S806" t="s">
        <v>35</v>
      </c>
      <c r="T806" t="str">
        <f t="shared" si="36"/>
        <v xml:space="preserve">  SPECIAL NOTE  1. Selected candidates will be required to provide a DNA sample by swabbing. 2. In case of an emergency, your position may be designated as essential staff.  PREFERRED SKILLS  Successful candidates should have experience in basic and advanced fingerprinting techniques as well as familiarity with submission of fingerprint data to major criminal and civilian databases.</v>
      </c>
      <c r="U806">
        <f t="shared" si="37"/>
        <v>0</v>
      </c>
      <c r="V806" s="3">
        <v>0</v>
      </c>
      <c r="W806" s="3">
        <f t="shared" si="38"/>
        <v>0</v>
      </c>
      <c r="X806" s="3">
        <v>0</v>
      </c>
      <c r="Y806" s="3">
        <v>0</v>
      </c>
      <c r="Z806" s="3">
        <v>0</v>
      </c>
      <c r="AA806" s="3">
        <v>0</v>
      </c>
      <c r="AB806" s="3">
        <v>0</v>
      </c>
      <c r="AD806" t="s">
        <v>58</v>
      </c>
      <c r="AE806" s="1">
        <v>42384</v>
      </c>
      <c r="AG806" s="1">
        <v>42384</v>
      </c>
      <c r="AH806" s="1">
        <v>42598</v>
      </c>
    </row>
    <row r="807" spans="1:34" x14ac:dyDescent="0.3">
      <c r="A807">
        <v>228550</v>
      </c>
      <c r="B807" t="s">
        <v>184</v>
      </c>
      <c r="C807" t="s">
        <v>26</v>
      </c>
      <c r="D807">
        <v>6</v>
      </c>
      <c r="E807" t="s">
        <v>1847</v>
      </c>
      <c r="F807" t="s">
        <v>636</v>
      </c>
      <c r="G807">
        <v>10056</v>
      </c>
      <c r="H807" t="s">
        <v>240</v>
      </c>
      <c r="I807">
        <v>58675</v>
      </c>
      <c r="J807">
        <v>95000</v>
      </c>
      <c r="K807" t="s">
        <v>30</v>
      </c>
      <c r="L807" t="s">
        <v>186</v>
      </c>
      <c r="M807" t="s">
        <v>1845</v>
      </c>
      <c r="N807" t="s">
        <v>7483</v>
      </c>
      <c r="O807" t="s">
        <v>639</v>
      </c>
      <c r="P807" t="s">
        <v>1848</v>
      </c>
      <c r="Q807" t="s">
        <v>7268</v>
      </c>
      <c r="R807" t="s">
        <v>99</v>
      </c>
      <c r="S807" t="s">
        <v>35</v>
      </c>
      <c r="T807" t="str">
        <f t="shared" si="36"/>
        <v>Strong consideration will be given to candidates with a record of proven leadership and middle management accomplishment dealing with child welfare issues; knowledge of guidelines, policies and procedures related to child welfare, safety, permanency, well-being and out of home placement of children; expertise in culturally competent social work practice; knowledge of various systems impacting children and families in foster care, strong clinical and interpersonal skills; excellent written and verbal communication skills; excellent analytical and  organizational skills; proficiency in the use of CONNECTIONS, Microsoft Access, Excel and Word;  Expertise in strengths based, solution-focused, and family centered practice.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807">
        <f t="shared" si="37"/>
        <v>0</v>
      </c>
      <c r="V807" s="3">
        <v>1</v>
      </c>
      <c r="W807" s="3">
        <f t="shared" si="38"/>
        <v>0</v>
      </c>
      <c r="X807" s="3">
        <v>0</v>
      </c>
      <c r="Y807" s="3">
        <v>0</v>
      </c>
      <c r="Z807" s="3">
        <v>0</v>
      </c>
      <c r="AA807" s="3">
        <v>0</v>
      </c>
      <c r="AB807" s="3">
        <v>0</v>
      </c>
      <c r="AD807" t="s">
        <v>58</v>
      </c>
      <c r="AE807" s="1">
        <v>42391</v>
      </c>
      <c r="AG807" s="1">
        <v>42391</v>
      </c>
      <c r="AH807" s="1">
        <v>42598</v>
      </c>
    </row>
    <row r="808" spans="1:34" x14ac:dyDescent="0.3">
      <c r="A808">
        <v>228550</v>
      </c>
      <c r="B808" t="s">
        <v>184</v>
      </c>
      <c r="C808" t="s">
        <v>40</v>
      </c>
      <c r="D808">
        <v>6</v>
      </c>
      <c r="E808" t="s">
        <v>1847</v>
      </c>
      <c r="F808" t="s">
        <v>636</v>
      </c>
      <c r="G808">
        <v>10056</v>
      </c>
      <c r="H808" t="s">
        <v>240</v>
      </c>
      <c r="I808">
        <v>58675</v>
      </c>
      <c r="J808">
        <v>95000</v>
      </c>
      <c r="K808" t="s">
        <v>30</v>
      </c>
      <c r="L808" t="s">
        <v>186</v>
      </c>
      <c r="M808" t="s">
        <v>1845</v>
      </c>
      <c r="N808" t="s">
        <v>7483</v>
      </c>
      <c r="O808" t="s">
        <v>639</v>
      </c>
      <c r="P808" t="s">
        <v>1848</v>
      </c>
      <c r="Q808" t="s">
        <v>7268</v>
      </c>
      <c r="R808" t="s">
        <v>99</v>
      </c>
      <c r="S808" t="s">
        <v>35</v>
      </c>
      <c r="T808" t="str">
        <f t="shared" si="36"/>
        <v>Strong consideration will be given to candidates with a record of proven leadership and middle management accomplishment dealing with child welfare issues; knowledge of guidelines, policies and procedures related to child welfare, safety, permanency, well-being and out of home placement of children; expertise in culturally competent social work practice; knowledge of various systems impacting children and families in foster care, strong clinical and interpersonal skills; excellent written and verbal communication skills; excellent analytical and  organizational skills; proficiency in the use of CONNECTIONS, Microsoft Access, Excel and Word;  Expertise in strengths based, solution-focused, and family centered practice.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808">
        <f t="shared" si="37"/>
        <v>0</v>
      </c>
      <c r="V808" s="3">
        <v>1</v>
      </c>
      <c r="W808" s="3">
        <f t="shared" si="38"/>
        <v>0</v>
      </c>
      <c r="X808" s="3">
        <v>0</v>
      </c>
      <c r="Y808" s="3">
        <v>0</v>
      </c>
      <c r="Z808" s="3">
        <v>0</v>
      </c>
      <c r="AA808" s="3">
        <v>0</v>
      </c>
      <c r="AB808" s="3">
        <v>0</v>
      </c>
      <c r="AD808" t="s">
        <v>58</v>
      </c>
      <c r="AE808" s="1">
        <v>42391</v>
      </c>
      <c r="AG808" s="1">
        <v>42391</v>
      </c>
      <c r="AH808" s="1">
        <v>42598</v>
      </c>
    </row>
    <row r="809" spans="1:34" x14ac:dyDescent="0.3">
      <c r="A809">
        <v>228555</v>
      </c>
      <c r="B809" t="s">
        <v>39</v>
      </c>
      <c r="C809" t="s">
        <v>26</v>
      </c>
      <c r="D809">
        <v>2</v>
      </c>
      <c r="E809" t="s">
        <v>1849</v>
      </c>
      <c r="F809" t="s">
        <v>1168</v>
      </c>
      <c r="G809">
        <v>56058</v>
      </c>
      <c r="H809">
        <v>0</v>
      </c>
      <c r="I809">
        <v>48895</v>
      </c>
      <c r="J809">
        <v>60000</v>
      </c>
      <c r="K809" t="s">
        <v>30</v>
      </c>
      <c r="L809" t="s">
        <v>840</v>
      </c>
      <c r="M809" t="s">
        <v>841</v>
      </c>
      <c r="N809" t="s">
        <v>7484</v>
      </c>
      <c r="O809" t="s">
        <v>1170</v>
      </c>
      <c r="P809" t="s">
        <v>7485</v>
      </c>
      <c r="Q809" t="s">
        <v>35</v>
      </c>
      <c r="R809" t="s">
        <v>1850</v>
      </c>
      <c r="S809" t="s">
        <v>35</v>
      </c>
      <c r="T809" t="str">
        <f t="shared" si="36"/>
        <v xml:space="preserve">‚	Master‚„s degree ‚€œ 1 year of full time satisfactory experience or Baccalaureate degree and 3 years of full time satisfactory experience 	Excellent interpersonal, written and oral communication skills 	experience using Microsoft Excel, Access and Power Point 	keen ability to prioritize and handle multiple assignments  	ability to work closely with all levels of staff inside and outside the Agency 	ability to work independently and exercise a high degree of initiative to accomplish tasks and solve problems  	experience conducting trainings and presentations  	experience working with community-based organizations;  </v>
      </c>
      <c r="U809">
        <f t="shared" si="37"/>
        <v>0</v>
      </c>
      <c r="V809" s="3">
        <v>1</v>
      </c>
      <c r="W809" s="3">
        <f t="shared" si="38"/>
        <v>0</v>
      </c>
      <c r="X809" s="3">
        <v>0</v>
      </c>
      <c r="Y809" s="3">
        <v>0</v>
      </c>
      <c r="Z809" s="3">
        <v>0</v>
      </c>
      <c r="AA809" s="3">
        <v>0</v>
      </c>
      <c r="AB809" s="3">
        <v>0</v>
      </c>
      <c r="AD809" t="s">
        <v>38</v>
      </c>
      <c r="AE809" s="1">
        <v>42384</v>
      </c>
      <c r="AG809" s="1">
        <v>42384</v>
      </c>
      <c r="AH809" s="1">
        <v>42598</v>
      </c>
    </row>
    <row r="810" spans="1:34" x14ac:dyDescent="0.3">
      <c r="A810">
        <v>228555</v>
      </c>
      <c r="B810" t="s">
        <v>39</v>
      </c>
      <c r="C810" t="s">
        <v>40</v>
      </c>
      <c r="D810">
        <v>2</v>
      </c>
      <c r="E810" t="s">
        <v>1849</v>
      </c>
      <c r="F810" t="s">
        <v>1168</v>
      </c>
      <c r="G810">
        <v>56058</v>
      </c>
      <c r="H810">
        <v>0</v>
      </c>
      <c r="I810">
        <v>48895</v>
      </c>
      <c r="J810">
        <v>60000</v>
      </c>
      <c r="K810" t="s">
        <v>30</v>
      </c>
      <c r="L810" t="s">
        <v>840</v>
      </c>
      <c r="M810" t="s">
        <v>841</v>
      </c>
      <c r="N810" t="s">
        <v>7484</v>
      </c>
      <c r="O810" t="s">
        <v>1170</v>
      </c>
      <c r="P810" t="s">
        <v>7485</v>
      </c>
      <c r="Q810" t="s">
        <v>35</v>
      </c>
      <c r="R810" t="s">
        <v>1850</v>
      </c>
      <c r="S810" t="s">
        <v>35</v>
      </c>
      <c r="T810" t="str">
        <f t="shared" si="36"/>
        <v xml:space="preserve">‚	Master‚„s degree ‚€œ 1 year of full time satisfactory experience or Baccalaureate degree and 3 years of full time satisfactory experience 	Excellent interpersonal, written and oral communication skills 	experience using Microsoft Excel, Access and Power Point 	keen ability to prioritize and handle multiple assignments  	ability to work closely with all levels of staff inside and outside the Agency 	ability to work independently and exercise a high degree of initiative to accomplish tasks and solve problems  	experience conducting trainings and presentations  	experience working with community-based organizations;  </v>
      </c>
      <c r="U810">
        <f t="shared" si="37"/>
        <v>0</v>
      </c>
      <c r="V810" s="3">
        <v>1</v>
      </c>
      <c r="W810" s="3">
        <f t="shared" si="38"/>
        <v>0</v>
      </c>
      <c r="X810" s="3">
        <v>0</v>
      </c>
      <c r="Y810" s="3">
        <v>0</v>
      </c>
      <c r="Z810" s="3">
        <v>0</v>
      </c>
      <c r="AA810" s="3">
        <v>0</v>
      </c>
      <c r="AB810" s="3">
        <v>0</v>
      </c>
      <c r="AD810" t="s">
        <v>38</v>
      </c>
      <c r="AE810" s="1">
        <v>42384</v>
      </c>
      <c r="AG810" s="1">
        <v>42384</v>
      </c>
      <c r="AH810" s="1">
        <v>42598</v>
      </c>
    </row>
    <row r="811" spans="1:34" x14ac:dyDescent="0.3">
      <c r="A811">
        <v>228596</v>
      </c>
      <c r="B811" t="s">
        <v>39</v>
      </c>
      <c r="C811" t="s">
        <v>26</v>
      </c>
      <c r="D811">
        <v>3</v>
      </c>
      <c r="E811" t="s">
        <v>1851</v>
      </c>
      <c r="F811" t="s">
        <v>959</v>
      </c>
      <c r="G811">
        <v>52613</v>
      </c>
      <c r="H811">
        <v>0</v>
      </c>
      <c r="I811">
        <v>46163</v>
      </c>
      <c r="J811">
        <v>65635</v>
      </c>
      <c r="K811" t="s">
        <v>30</v>
      </c>
      <c r="L811" t="s">
        <v>78</v>
      </c>
      <c r="M811" t="s">
        <v>1078</v>
      </c>
      <c r="N811" t="s">
        <v>7486</v>
      </c>
      <c r="O811" t="s">
        <v>960</v>
      </c>
      <c r="P811" t="s">
        <v>7487</v>
      </c>
      <c r="Q811" t="s">
        <v>35</v>
      </c>
      <c r="R811" t="s">
        <v>1852</v>
      </c>
      <c r="S811" t="s">
        <v>35</v>
      </c>
      <c r="T811" t="str">
        <f t="shared" si="36"/>
        <v xml:space="preserve">‚	5 years direct service experience working with highly vulnerable populations, particularly the homeless, and people with health, mental health, substance abuse issues as well as families    	Experience working with Law Enforcement or other criminal justice entities 	Demonstrated knowledge and  experience with evidenced-based interventions, including engagement and rapport building with hard to reach clients, harm reduction and motivational interviewing strategies, non-violent crisis intervention techniques  	Ability to respond quickly and effectively to crisis situations  	Ability to work independently and as part of a team and exercises mature and professional judgment 	Strong communication and conflict resolution skills  	Knowledge of community-based treatment systems in NYC   	Proficient  in Microsoft Worksuite 	Flexible, adaptable and have the capability to work in a fast paced, professional environment.  </v>
      </c>
      <c r="U811">
        <f t="shared" si="37"/>
        <v>0</v>
      </c>
      <c r="V811" s="3">
        <v>0</v>
      </c>
      <c r="W811" s="3">
        <f t="shared" si="38"/>
        <v>0</v>
      </c>
      <c r="X811" s="3">
        <v>0</v>
      </c>
      <c r="Y811" s="3">
        <v>0</v>
      </c>
      <c r="Z811" s="3">
        <v>0</v>
      </c>
      <c r="AA811" s="3">
        <v>0</v>
      </c>
      <c r="AB811" s="3">
        <v>0</v>
      </c>
      <c r="AD811" t="s">
        <v>38</v>
      </c>
      <c r="AE811" s="1">
        <v>42388</v>
      </c>
      <c r="AG811" s="1">
        <v>42594</v>
      </c>
      <c r="AH811" s="1">
        <v>42598</v>
      </c>
    </row>
    <row r="812" spans="1:34" x14ac:dyDescent="0.3">
      <c r="A812">
        <v>229176</v>
      </c>
      <c r="B812" t="s">
        <v>1158</v>
      </c>
      <c r="C812" t="s">
        <v>26</v>
      </c>
      <c r="D812">
        <v>2</v>
      </c>
      <c r="E812" t="s">
        <v>1853</v>
      </c>
      <c r="F812" t="s">
        <v>239</v>
      </c>
      <c r="G812">
        <v>83008</v>
      </c>
      <c r="H812" t="s">
        <v>240</v>
      </c>
      <c r="I812">
        <v>58675</v>
      </c>
      <c r="J812">
        <v>156793</v>
      </c>
      <c r="K812" t="s">
        <v>30</v>
      </c>
      <c r="L812" t="s">
        <v>1161</v>
      </c>
      <c r="M812" t="s">
        <v>1854</v>
      </c>
      <c r="N812" t="s">
        <v>7488</v>
      </c>
      <c r="O812" t="s">
        <v>242</v>
      </c>
      <c r="P812" t="s">
        <v>1855</v>
      </c>
      <c r="Q812" t="s">
        <v>35</v>
      </c>
      <c r="R812" t="s">
        <v>1856</v>
      </c>
      <c r="S812" t="s">
        <v>1166</v>
      </c>
      <c r="T812" t="str">
        <f t="shared" si="36"/>
        <v xml:space="preserve">The selected candidates will have expert knowledge of Primavera P6 software, MS Project and CPM scheduling concepts; supervisory experience; construction experience in public works projects; excellent verbal and written communication skills; ability to work collaboratively with a team and ability to perform detailed work under time-sensitive deadlines. Candidate must have excellent organizational, interpersonal, written and oral communication skills. Certifications related to schedule management by PMI or AACEI preferred. Five (5) years of full-time experience in schedule management is required. Experience in resource loading of schedules is required. Experience in conducting delay analysis and resolving scheduling disputes is preferred. Proficiency in MS Excel is required. Knowledge of Skire Unifier is preferred.  </v>
      </c>
      <c r="U812">
        <f t="shared" si="37"/>
        <v>0</v>
      </c>
      <c r="V812" s="3">
        <v>1</v>
      </c>
      <c r="W812" s="3">
        <f t="shared" si="38"/>
        <v>0</v>
      </c>
      <c r="X812" s="3">
        <v>0</v>
      </c>
      <c r="Y812" s="3">
        <v>0</v>
      </c>
      <c r="Z812" s="3">
        <v>0</v>
      </c>
      <c r="AA812" s="3">
        <v>0</v>
      </c>
      <c r="AB812" s="3">
        <v>0</v>
      </c>
      <c r="AD812" t="s">
        <v>58</v>
      </c>
      <c r="AE812" s="1">
        <v>42390</v>
      </c>
      <c r="AG812" s="1">
        <v>42390</v>
      </c>
      <c r="AH812" s="1">
        <v>42598</v>
      </c>
    </row>
    <row r="813" spans="1:34" x14ac:dyDescent="0.3">
      <c r="A813">
        <v>229176</v>
      </c>
      <c r="B813" t="s">
        <v>1158</v>
      </c>
      <c r="C813" t="s">
        <v>40</v>
      </c>
      <c r="D813">
        <v>2</v>
      </c>
      <c r="E813" t="s">
        <v>1853</v>
      </c>
      <c r="F813" t="s">
        <v>239</v>
      </c>
      <c r="G813">
        <v>83008</v>
      </c>
      <c r="H813" t="s">
        <v>240</v>
      </c>
      <c r="I813">
        <v>58675</v>
      </c>
      <c r="J813">
        <v>156793</v>
      </c>
      <c r="K813" t="s">
        <v>30</v>
      </c>
      <c r="L813" t="s">
        <v>1161</v>
      </c>
      <c r="M813" t="s">
        <v>1854</v>
      </c>
      <c r="N813" t="s">
        <v>7488</v>
      </c>
      <c r="O813" t="s">
        <v>242</v>
      </c>
      <c r="P813" t="s">
        <v>1855</v>
      </c>
      <c r="Q813" t="s">
        <v>35</v>
      </c>
      <c r="R813" t="s">
        <v>1856</v>
      </c>
      <c r="S813" t="s">
        <v>1166</v>
      </c>
      <c r="T813" t="str">
        <f t="shared" si="36"/>
        <v xml:space="preserve">The selected candidates will have expert knowledge of Primavera P6 software, MS Project and CPM scheduling concepts; supervisory experience; construction experience in public works projects; excellent verbal and written communication skills; ability to work collaboratively with a team and ability to perform detailed work under time-sensitive deadlines. Candidate must have excellent organizational, interpersonal, written and oral communication skills. Certifications related to schedule management by PMI or AACEI preferred. Five (5) years of full-time experience in schedule management is required. Experience in resource loading of schedules is required. Experience in conducting delay analysis and resolving scheduling disputes is preferred. Proficiency in MS Excel is required. Knowledge of Skire Unifier is preferred.  </v>
      </c>
      <c r="U813">
        <f t="shared" si="37"/>
        <v>0</v>
      </c>
      <c r="V813" s="3">
        <v>1</v>
      </c>
      <c r="W813" s="3">
        <f t="shared" si="38"/>
        <v>0</v>
      </c>
      <c r="X813" s="3">
        <v>0</v>
      </c>
      <c r="Y813" s="3">
        <v>0</v>
      </c>
      <c r="Z813" s="3">
        <v>0</v>
      </c>
      <c r="AA813" s="3">
        <v>0</v>
      </c>
      <c r="AB813" s="3">
        <v>0</v>
      </c>
      <c r="AD813" t="s">
        <v>58</v>
      </c>
      <c r="AE813" s="1">
        <v>42390</v>
      </c>
      <c r="AG813" s="1">
        <v>42390</v>
      </c>
      <c r="AH813" s="1">
        <v>42598</v>
      </c>
    </row>
    <row r="814" spans="1:34" x14ac:dyDescent="0.3">
      <c r="A814">
        <v>229216</v>
      </c>
      <c r="B814" t="s">
        <v>39</v>
      </c>
      <c r="C814" t="s">
        <v>26</v>
      </c>
      <c r="D814">
        <v>1</v>
      </c>
      <c r="E814" t="s">
        <v>1857</v>
      </c>
      <c r="F814" t="s">
        <v>1858</v>
      </c>
      <c r="G814" t="s">
        <v>1859</v>
      </c>
      <c r="H814" t="s">
        <v>52</v>
      </c>
      <c r="I814">
        <v>53051</v>
      </c>
      <c r="J814">
        <v>145991</v>
      </c>
      <c r="K814" t="s">
        <v>30</v>
      </c>
      <c r="L814" t="s">
        <v>1334</v>
      </c>
      <c r="M814" t="s">
        <v>1860</v>
      </c>
      <c r="N814" t="s">
        <v>7489</v>
      </c>
      <c r="O814" t="s">
        <v>1861</v>
      </c>
      <c r="P814" t="s">
        <v>7490</v>
      </c>
      <c r="Q814" t="s">
        <v>35</v>
      </c>
      <c r="R814" t="s">
        <v>1862</v>
      </c>
      <c r="S814" t="s">
        <v>35</v>
      </c>
      <c r="T814" t="str">
        <f t="shared" si="36"/>
        <v xml:space="preserve">‚	Extensive clinical experience with respect to  asthma, its environmental factors and its interventions   	Clinical experience working in neighborhoods that bear a disproportionately high burden of illness and premature death   	Operational knowledge and skills in program planning, development, implementation, management and evaluation  	Ability to develop, organize and evaluate programs  	Ability to communicate  effectively in public forums  	Strong skills  in providing effective interaction with the clinical community, other governmental and health care organizations as well as local community  organizations 	Strong interpersonal skills, ability to build trust and maintain relationships with community partners 	Strong community engagement experience , highly desirable.  </v>
      </c>
      <c r="U814">
        <f t="shared" si="37"/>
        <v>0</v>
      </c>
      <c r="V814" s="3">
        <v>0</v>
      </c>
      <c r="W814" s="3">
        <f t="shared" si="38"/>
        <v>0</v>
      </c>
      <c r="X814" s="3">
        <v>0</v>
      </c>
      <c r="Y814" s="3">
        <v>0</v>
      </c>
      <c r="Z814" s="3">
        <v>0</v>
      </c>
      <c r="AA814" s="3">
        <v>0</v>
      </c>
      <c r="AB814" s="3">
        <v>0</v>
      </c>
      <c r="AD814" t="s">
        <v>58</v>
      </c>
      <c r="AE814" s="1">
        <v>42390</v>
      </c>
      <c r="AG814" s="1">
        <v>42390</v>
      </c>
      <c r="AH814" s="1">
        <v>42598</v>
      </c>
    </row>
    <row r="815" spans="1:34" x14ac:dyDescent="0.3">
      <c r="A815">
        <v>228669</v>
      </c>
      <c r="B815" t="s">
        <v>447</v>
      </c>
      <c r="C815" t="s">
        <v>26</v>
      </c>
      <c r="D815">
        <v>2</v>
      </c>
      <c r="E815" t="s">
        <v>448</v>
      </c>
      <c r="F815" t="s">
        <v>326</v>
      </c>
      <c r="G815">
        <v>56057</v>
      </c>
      <c r="H815">
        <v>0</v>
      </c>
      <c r="I815">
        <v>34644</v>
      </c>
      <c r="J815">
        <v>45000</v>
      </c>
      <c r="K815" t="s">
        <v>30</v>
      </c>
      <c r="L815" t="s">
        <v>449</v>
      </c>
      <c r="M815" t="s">
        <v>450</v>
      </c>
      <c r="N815" t="s">
        <v>7118</v>
      </c>
      <c r="O815" t="s">
        <v>329</v>
      </c>
      <c r="P815" t="s">
        <v>35</v>
      </c>
      <c r="Q815" t="s">
        <v>35</v>
      </c>
      <c r="R815" t="s">
        <v>266</v>
      </c>
      <c r="S815" t="s">
        <v>35</v>
      </c>
      <c r="T815" t="str">
        <f t="shared" si="36"/>
        <v xml:space="preserve">   </v>
      </c>
      <c r="U815">
        <f t="shared" si="37"/>
        <v>0</v>
      </c>
      <c r="V815" s="3">
        <v>0</v>
      </c>
      <c r="W815" s="3">
        <f t="shared" si="38"/>
        <v>0</v>
      </c>
      <c r="X815" s="3">
        <v>0</v>
      </c>
      <c r="Y815" s="3">
        <v>0</v>
      </c>
      <c r="Z815" s="3">
        <v>0</v>
      </c>
      <c r="AA815" s="3">
        <v>0</v>
      </c>
      <c r="AB815" s="3">
        <v>0</v>
      </c>
      <c r="AD815" t="s">
        <v>38</v>
      </c>
      <c r="AE815" s="1">
        <v>42551</v>
      </c>
      <c r="AG815" s="1">
        <v>42551</v>
      </c>
      <c r="AH815" s="1">
        <v>42598</v>
      </c>
    </row>
    <row r="816" spans="1:34" x14ac:dyDescent="0.3">
      <c r="A816">
        <v>229216</v>
      </c>
      <c r="B816" t="s">
        <v>39</v>
      </c>
      <c r="C816" t="s">
        <v>40</v>
      </c>
      <c r="D816">
        <v>1</v>
      </c>
      <c r="E816" t="s">
        <v>1857</v>
      </c>
      <c r="F816" t="s">
        <v>1858</v>
      </c>
      <c r="G816" t="s">
        <v>1859</v>
      </c>
      <c r="H816" t="s">
        <v>52</v>
      </c>
      <c r="I816">
        <v>53051</v>
      </c>
      <c r="J816">
        <v>145991</v>
      </c>
      <c r="K816" t="s">
        <v>30</v>
      </c>
      <c r="L816" t="s">
        <v>1334</v>
      </c>
      <c r="M816" t="s">
        <v>1860</v>
      </c>
      <c r="N816" t="s">
        <v>7489</v>
      </c>
      <c r="O816" t="s">
        <v>1861</v>
      </c>
      <c r="P816" t="s">
        <v>7490</v>
      </c>
      <c r="Q816" t="s">
        <v>35</v>
      </c>
      <c r="R816" t="s">
        <v>1862</v>
      </c>
      <c r="S816" t="s">
        <v>35</v>
      </c>
      <c r="T816" t="str">
        <f t="shared" si="36"/>
        <v xml:space="preserve">‚	Extensive clinical experience with respect to  asthma, its environmental factors and its interventions   	Clinical experience working in neighborhoods that bear a disproportionately high burden of illness and premature death   	Operational knowledge and skills in program planning, development, implementation, management and evaluation  	Ability to develop, organize and evaluate programs  	Ability to communicate  effectively in public forums  	Strong skills  in providing effective interaction with the clinical community, other governmental and health care organizations as well as local community  organizations 	Strong interpersonal skills, ability to build trust and maintain relationships with community partners 	Strong community engagement experience , highly desirable.  </v>
      </c>
      <c r="U816">
        <f t="shared" si="37"/>
        <v>0</v>
      </c>
      <c r="V816" s="3">
        <v>0</v>
      </c>
      <c r="W816" s="3">
        <f t="shared" si="38"/>
        <v>0</v>
      </c>
      <c r="X816" s="3">
        <v>0</v>
      </c>
      <c r="Y816" s="3">
        <v>0</v>
      </c>
      <c r="Z816" s="3">
        <v>0</v>
      </c>
      <c r="AA816" s="3">
        <v>0</v>
      </c>
      <c r="AB816" s="3">
        <v>0</v>
      </c>
      <c r="AD816" t="s">
        <v>58</v>
      </c>
      <c r="AE816" s="1">
        <v>42390</v>
      </c>
      <c r="AG816" s="1">
        <v>42390</v>
      </c>
      <c r="AH816" s="1">
        <v>42598</v>
      </c>
    </row>
    <row r="817" spans="1:34" x14ac:dyDescent="0.3">
      <c r="A817">
        <v>228596</v>
      </c>
      <c r="B817" t="s">
        <v>39</v>
      </c>
      <c r="C817" t="s">
        <v>40</v>
      </c>
      <c r="D817">
        <v>3</v>
      </c>
      <c r="E817" t="s">
        <v>1851</v>
      </c>
      <c r="F817" t="s">
        <v>959</v>
      </c>
      <c r="G817">
        <v>52613</v>
      </c>
      <c r="H817">
        <v>0</v>
      </c>
      <c r="I817">
        <v>46163</v>
      </c>
      <c r="J817">
        <v>65635</v>
      </c>
      <c r="K817" t="s">
        <v>30</v>
      </c>
      <c r="L817" t="s">
        <v>78</v>
      </c>
      <c r="M817" t="s">
        <v>1078</v>
      </c>
      <c r="N817" t="s">
        <v>7486</v>
      </c>
      <c r="O817" t="s">
        <v>960</v>
      </c>
      <c r="P817" t="s">
        <v>7487</v>
      </c>
      <c r="Q817" t="s">
        <v>35</v>
      </c>
      <c r="R817" t="s">
        <v>1852</v>
      </c>
      <c r="S817" t="s">
        <v>35</v>
      </c>
      <c r="T817" t="str">
        <f t="shared" si="36"/>
        <v xml:space="preserve">‚	5 years direct service experience working with highly vulnerable populations, particularly the homeless, and people with health, mental health, substance abuse issues as well as families    	Experience working with Law Enforcement or other criminal justice entities 	Demonstrated knowledge and  experience with evidenced-based interventions, including engagement and rapport building with hard to reach clients, harm reduction and motivational interviewing strategies, non-violent crisis intervention techniques  	Ability to respond quickly and effectively to crisis situations  	Ability to work independently and as part of a team and exercises mature and professional judgment 	Strong communication and conflict resolution skills  	Knowledge of community-based treatment systems in NYC   	Proficient  in Microsoft Worksuite 	Flexible, adaptable and have the capability to work in a fast paced, professional environment.  </v>
      </c>
      <c r="U817">
        <f t="shared" si="37"/>
        <v>0</v>
      </c>
      <c r="V817" s="3">
        <v>0</v>
      </c>
      <c r="W817" s="3">
        <f t="shared" si="38"/>
        <v>0</v>
      </c>
      <c r="X817" s="3">
        <v>0</v>
      </c>
      <c r="Y817" s="3">
        <v>0</v>
      </c>
      <c r="Z817" s="3">
        <v>0</v>
      </c>
      <c r="AA817" s="3">
        <v>0</v>
      </c>
      <c r="AB817" s="3">
        <v>0</v>
      </c>
      <c r="AD817" t="s">
        <v>38</v>
      </c>
      <c r="AE817" s="1">
        <v>42388</v>
      </c>
      <c r="AG817" s="1">
        <v>42594</v>
      </c>
      <c r="AH817" s="1">
        <v>42598</v>
      </c>
    </row>
    <row r="818" spans="1:34" x14ac:dyDescent="0.3">
      <c r="A818">
        <v>228597</v>
      </c>
      <c r="B818" t="s">
        <v>184</v>
      </c>
      <c r="C818" t="s">
        <v>40</v>
      </c>
      <c r="D818">
        <v>1</v>
      </c>
      <c r="E818" t="s">
        <v>1863</v>
      </c>
      <c r="F818" t="s">
        <v>636</v>
      </c>
      <c r="G818">
        <v>10056</v>
      </c>
      <c r="H818" t="s">
        <v>52</v>
      </c>
      <c r="I818">
        <v>53051</v>
      </c>
      <c r="J818">
        <v>90000</v>
      </c>
      <c r="K818" t="s">
        <v>30</v>
      </c>
      <c r="L818" t="s">
        <v>186</v>
      </c>
      <c r="M818" t="s">
        <v>1845</v>
      </c>
      <c r="N818" t="s">
        <v>7491</v>
      </c>
      <c r="O818" t="s">
        <v>639</v>
      </c>
      <c r="P818" t="s">
        <v>1864</v>
      </c>
      <c r="Q818" t="s">
        <v>7482</v>
      </c>
      <c r="R818" t="s">
        <v>99</v>
      </c>
      <c r="S818" t="s">
        <v>35</v>
      </c>
      <c r="T818" t="str">
        <f t="shared" si="36"/>
        <v>The candidate is an experienced professional with a minimum of three years of supervisory or administrative child welfare practice, child welfare policy experience and expertise. The candidate must have a minimum of 18 months experience implementing an evidence-based practice model using an implementation science framework. The candidate must have the ability to work effectively with multiple stakeholders.  The candidate must be flexible, diplomatic, and a team player, with the ability to produce in a fast-paced environment. The preferred candidate should possess a graduate degree in social work, public administration, public policy or other related field. Candidate should possess strong process improvement, analytical, project management, communication and interpersonal skills.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818">
        <f t="shared" si="37"/>
        <v>0</v>
      </c>
      <c r="V818" s="3">
        <v>0</v>
      </c>
      <c r="W818" s="3">
        <f t="shared" si="38"/>
        <v>0</v>
      </c>
      <c r="X818" s="3">
        <v>0</v>
      </c>
      <c r="Y818" s="3">
        <v>0</v>
      </c>
      <c r="Z818" s="3">
        <v>0</v>
      </c>
      <c r="AA818" s="3">
        <v>0</v>
      </c>
      <c r="AB818" s="3">
        <v>0</v>
      </c>
      <c r="AD818" t="s">
        <v>58</v>
      </c>
      <c r="AE818" s="1">
        <v>42391</v>
      </c>
      <c r="AG818" s="1">
        <v>42391</v>
      </c>
      <c r="AH818" s="1">
        <v>42598</v>
      </c>
    </row>
    <row r="819" spans="1:34" x14ac:dyDescent="0.3">
      <c r="A819">
        <v>228597</v>
      </c>
      <c r="B819" t="s">
        <v>184</v>
      </c>
      <c r="C819" t="s">
        <v>26</v>
      </c>
      <c r="D819">
        <v>1</v>
      </c>
      <c r="E819" t="s">
        <v>1863</v>
      </c>
      <c r="F819" t="s">
        <v>636</v>
      </c>
      <c r="G819">
        <v>10056</v>
      </c>
      <c r="H819" t="s">
        <v>52</v>
      </c>
      <c r="I819">
        <v>53051</v>
      </c>
      <c r="J819">
        <v>90000</v>
      </c>
      <c r="K819" t="s">
        <v>30</v>
      </c>
      <c r="L819" t="s">
        <v>186</v>
      </c>
      <c r="M819" t="s">
        <v>1845</v>
      </c>
      <c r="N819" t="s">
        <v>7491</v>
      </c>
      <c r="O819" t="s">
        <v>639</v>
      </c>
      <c r="P819" t="s">
        <v>1864</v>
      </c>
      <c r="Q819" t="s">
        <v>7482</v>
      </c>
      <c r="R819" t="s">
        <v>99</v>
      </c>
      <c r="S819" t="s">
        <v>35</v>
      </c>
      <c r="T819" t="str">
        <f t="shared" si="36"/>
        <v>The candidate is an experienced professional with a minimum of three years of supervisory or administrative child welfare practice, child welfare policy experience and expertise. The candidate must have a minimum of 18 months experience implementing an evidence-based practice model using an implementation science framework. The candidate must have the ability to work effectively with multiple stakeholders.  The candidate must be flexible, diplomatic, and a team player, with the ability to produce in a fast-paced environment. The preferred candidate should possess a graduate degree in social work, public administration, public policy or other related field. Candidate should possess strong process improvement, analytical, project management, communication and interpersonal skills.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819">
        <f t="shared" si="37"/>
        <v>0</v>
      </c>
      <c r="V819" s="3">
        <v>0</v>
      </c>
      <c r="W819" s="3">
        <f t="shared" si="38"/>
        <v>0</v>
      </c>
      <c r="X819" s="3">
        <v>0</v>
      </c>
      <c r="Y819" s="3">
        <v>0</v>
      </c>
      <c r="Z819" s="3">
        <v>0</v>
      </c>
      <c r="AA819" s="3">
        <v>0</v>
      </c>
      <c r="AB819" s="3">
        <v>0</v>
      </c>
      <c r="AD819" t="s">
        <v>58</v>
      </c>
      <c r="AE819" s="1">
        <v>42391</v>
      </c>
      <c r="AG819" s="1">
        <v>42391</v>
      </c>
      <c r="AH819" s="1">
        <v>42598</v>
      </c>
    </row>
    <row r="820" spans="1:34" x14ac:dyDescent="0.3">
      <c r="A820">
        <v>228641</v>
      </c>
      <c r="B820" t="s">
        <v>184</v>
      </c>
      <c r="C820" t="s">
        <v>26</v>
      </c>
      <c r="D820">
        <v>4</v>
      </c>
      <c r="E820" t="s">
        <v>1844</v>
      </c>
      <c r="F820" t="s">
        <v>636</v>
      </c>
      <c r="G820">
        <v>10056</v>
      </c>
      <c r="H820" t="s">
        <v>52</v>
      </c>
      <c r="I820">
        <v>53051</v>
      </c>
      <c r="J820">
        <v>90000</v>
      </c>
      <c r="K820" t="s">
        <v>30</v>
      </c>
      <c r="L820" t="s">
        <v>186</v>
      </c>
      <c r="M820" t="s">
        <v>1845</v>
      </c>
      <c r="N820" t="s">
        <v>7481</v>
      </c>
      <c r="O820" t="s">
        <v>639</v>
      </c>
      <c r="P820" t="s">
        <v>1846</v>
      </c>
      <c r="Q820" t="s">
        <v>7482</v>
      </c>
      <c r="R820" t="s">
        <v>99</v>
      </c>
      <c r="S820" t="s">
        <v>35</v>
      </c>
      <c r="T820" t="str">
        <f t="shared" si="36"/>
        <v>The preferred candidate is an experienced professional with child welfare practice and policy experience and expertise, and the personal and professional gravitas to effectively lead and manage this critical function.   The candidate must have proven experience with being an effective change agent and using data to inform practice change. The candidate must have the ability to work effectively at a leadership level within OSPS and with the foster care agencies, legal organizations, the Family Court, advocacy organizations, and other stakeholders.  The candidate must be flexible, diplomatic, and a team player, with the ability to inspire, lead and manage a team and to produce in a fast-paced environment. The preferred candidate should ideally have a graduate degree in social work, public administration, public policy or other related field. Candidate should possess strong process improvement, analytical, project management, communication and interpersonal skills.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820">
        <f t="shared" si="37"/>
        <v>0</v>
      </c>
      <c r="V820" s="3">
        <v>0</v>
      </c>
      <c r="W820" s="3">
        <f t="shared" si="38"/>
        <v>0</v>
      </c>
      <c r="X820" s="3">
        <v>0</v>
      </c>
      <c r="Y820" s="3">
        <v>0</v>
      </c>
      <c r="Z820" s="3">
        <v>0</v>
      </c>
      <c r="AA820" s="3">
        <v>0</v>
      </c>
      <c r="AB820" s="3">
        <v>0</v>
      </c>
      <c r="AD820" t="s">
        <v>58</v>
      </c>
      <c r="AE820" s="1">
        <v>42391</v>
      </c>
      <c r="AG820" s="1">
        <v>42391</v>
      </c>
      <c r="AH820" s="1">
        <v>42598</v>
      </c>
    </row>
    <row r="821" spans="1:34" x14ac:dyDescent="0.3">
      <c r="A821">
        <v>229243</v>
      </c>
      <c r="B821" t="s">
        <v>524</v>
      </c>
      <c r="C821" t="s">
        <v>40</v>
      </c>
      <c r="D821">
        <v>2</v>
      </c>
      <c r="E821" t="s">
        <v>1276</v>
      </c>
      <c r="F821" t="s">
        <v>236</v>
      </c>
      <c r="G821">
        <v>20202</v>
      </c>
      <c r="H821">
        <v>0</v>
      </c>
      <c r="I821">
        <v>46466</v>
      </c>
      <c r="J821">
        <v>56000</v>
      </c>
      <c r="K821" t="s">
        <v>30</v>
      </c>
      <c r="L821" t="s">
        <v>527</v>
      </c>
      <c r="M821" t="s">
        <v>716</v>
      </c>
      <c r="N821" t="s">
        <v>6716</v>
      </c>
      <c r="O821" t="s">
        <v>1638</v>
      </c>
      <c r="P821" t="s">
        <v>1865</v>
      </c>
      <c r="Q821" t="s">
        <v>530</v>
      </c>
      <c r="R821" t="s">
        <v>1866</v>
      </c>
      <c r="S821" t="s">
        <v>35</v>
      </c>
      <c r="T821" t="str">
        <f t="shared" si="36"/>
        <v>1. Proficiency in Microsoft Word, Excel and AutoCAD. 2. Ability to read and interpret design and construction drawings as well as other contract documents. 3. Excellent communication, verbal and writing skills. 4. Excellent administrative and interpersonal skills. 5. Ability to conduct research, solve problems and pay attention to technical details. 6. Driver license valid in New York State. www.nyc.gov/parks</v>
      </c>
      <c r="U821">
        <f t="shared" si="37"/>
        <v>0</v>
      </c>
      <c r="V821" s="3">
        <v>1</v>
      </c>
      <c r="W821" s="3">
        <f t="shared" si="38"/>
        <v>0</v>
      </c>
      <c r="X821" s="3">
        <v>0</v>
      </c>
      <c r="Y821" s="3">
        <v>0</v>
      </c>
      <c r="Z821" s="3">
        <v>0</v>
      </c>
      <c r="AA821" s="3">
        <v>0</v>
      </c>
      <c r="AB821" s="3">
        <v>0</v>
      </c>
      <c r="AD821" t="s">
        <v>533</v>
      </c>
      <c r="AE821" s="1">
        <v>42398</v>
      </c>
      <c r="AG821" s="1">
        <v>42549</v>
      </c>
      <c r="AH821" s="1">
        <v>42598</v>
      </c>
    </row>
    <row r="822" spans="1:34" x14ac:dyDescent="0.3">
      <c r="A822">
        <v>229243</v>
      </c>
      <c r="B822" t="s">
        <v>524</v>
      </c>
      <c r="C822" t="s">
        <v>26</v>
      </c>
      <c r="D822">
        <v>2</v>
      </c>
      <c r="E822" t="s">
        <v>1276</v>
      </c>
      <c r="F822" t="s">
        <v>236</v>
      </c>
      <c r="G822">
        <v>20202</v>
      </c>
      <c r="H822">
        <v>0</v>
      </c>
      <c r="I822">
        <v>46466</v>
      </c>
      <c r="J822">
        <v>56000</v>
      </c>
      <c r="K822" t="s">
        <v>30</v>
      </c>
      <c r="L822" t="s">
        <v>527</v>
      </c>
      <c r="M822" t="s">
        <v>716</v>
      </c>
      <c r="N822" t="s">
        <v>6716</v>
      </c>
      <c r="O822" t="s">
        <v>1638</v>
      </c>
      <c r="P822" t="s">
        <v>1865</v>
      </c>
      <c r="Q822" t="s">
        <v>530</v>
      </c>
      <c r="R822" t="s">
        <v>1866</v>
      </c>
      <c r="S822" t="s">
        <v>35</v>
      </c>
      <c r="T822" t="str">
        <f t="shared" si="36"/>
        <v>1. Proficiency in Microsoft Word, Excel and AutoCAD. 2. Ability to read and interpret design and construction drawings as well as other contract documents. 3. Excellent communication, verbal and writing skills. 4. Excellent administrative and interpersonal skills. 5. Ability to conduct research, solve problems and pay attention to technical details. 6. Driver license valid in New York State. www.nyc.gov/parks</v>
      </c>
      <c r="U822">
        <f t="shared" si="37"/>
        <v>0</v>
      </c>
      <c r="V822" s="3">
        <v>1</v>
      </c>
      <c r="W822" s="3">
        <f t="shared" si="38"/>
        <v>0</v>
      </c>
      <c r="X822" s="3">
        <v>0</v>
      </c>
      <c r="Y822" s="3">
        <v>0</v>
      </c>
      <c r="Z822" s="3">
        <v>0</v>
      </c>
      <c r="AA822" s="3">
        <v>0</v>
      </c>
      <c r="AB822" s="3">
        <v>0</v>
      </c>
      <c r="AD822" t="s">
        <v>533</v>
      </c>
      <c r="AE822" s="1">
        <v>42398</v>
      </c>
      <c r="AG822" s="1">
        <v>42443</v>
      </c>
      <c r="AH822" s="1">
        <v>42598</v>
      </c>
    </row>
    <row r="823" spans="1:34" x14ac:dyDescent="0.3">
      <c r="A823">
        <v>229243</v>
      </c>
      <c r="B823" t="s">
        <v>524</v>
      </c>
      <c r="C823" t="s">
        <v>26</v>
      </c>
      <c r="D823">
        <v>2</v>
      </c>
      <c r="E823" t="s">
        <v>1276</v>
      </c>
      <c r="F823" t="s">
        <v>236</v>
      </c>
      <c r="G823">
        <v>20202</v>
      </c>
      <c r="H823">
        <v>0</v>
      </c>
      <c r="I823">
        <v>46466</v>
      </c>
      <c r="J823">
        <v>56000</v>
      </c>
      <c r="K823" t="s">
        <v>30</v>
      </c>
      <c r="L823" t="s">
        <v>527</v>
      </c>
      <c r="M823" t="s">
        <v>716</v>
      </c>
      <c r="N823" t="s">
        <v>6716</v>
      </c>
      <c r="O823" t="s">
        <v>1638</v>
      </c>
      <c r="P823" t="s">
        <v>1865</v>
      </c>
      <c r="Q823" t="s">
        <v>530</v>
      </c>
      <c r="R823" t="s">
        <v>1866</v>
      </c>
      <c r="S823" t="s">
        <v>35</v>
      </c>
      <c r="T823" t="str">
        <f t="shared" si="36"/>
        <v>1. Proficiency in Microsoft Word, Excel and AutoCAD. 2. Ability to read and interpret design and construction drawings as well as other contract documents. 3. Excellent communication, verbal and writing skills. 4. Excellent administrative and interpersonal skills. 5. Ability to conduct research, solve problems and pay attention to technical details. 6. Driver license valid in New York State. www.nyc.gov/parks</v>
      </c>
      <c r="U823">
        <f t="shared" si="37"/>
        <v>0</v>
      </c>
      <c r="V823" s="3">
        <v>1</v>
      </c>
      <c r="W823" s="3">
        <f t="shared" si="38"/>
        <v>0</v>
      </c>
      <c r="X823" s="3">
        <v>0</v>
      </c>
      <c r="Y823" s="3">
        <v>0</v>
      </c>
      <c r="Z823" s="3">
        <v>0</v>
      </c>
      <c r="AA823" s="3">
        <v>0</v>
      </c>
      <c r="AB823" s="3">
        <v>0</v>
      </c>
      <c r="AD823" t="s">
        <v>533</v>
      </c>
      <c r="AE823" s="1">
        <v>42398</v>
      </c>
      <c r="AG823" s="1">
        <v>42443</v>
      </c>
      <c r="AH823" s="1">
        <v>42598</v>
      </c>
    </row>
    <row r="824" spans="1:34" x14ac:dyDescent="0.3">
      <c r="A824">
        <v>229283</v>
      </c>
      <c r="B824" t="s">
        <v>1559</v>
      </c>
      <c r="C824" t="s">
        <v>26</v>
      </c>
      <c r="D824">
        <v>1</v>
      </c>
      <c r="E824" t="s">
        <v>1867</v>
      </c>
      <c r="F824" t="s">
        <v>191</v>
      </c>
      <c r="G824">
        <v>13632</v>
      </c>
      <c r="H824">
        <v>1</v>
      </c>
      <c r="I824">
        <v>74066</v>
      </c>
      <c r="J824">
        <v>85176</v>
      </c>
      <c r="K824" t="s">
        <v>30</v>
      </c>
      <c r="L824" t="s">
        <v>1868</v>
      </c>
      <c r="M824" t="s">
        <v>1869</v>
      </c>
      <c r="N824" t="s">
        <v>7492</v>
      </c>
      <c r="O824" t="s">
        <v>7083</v>
      </c>
      <c r="P824" t="s">
        <v>7493</v>
      </c>
      <c r="Q824" t="s">
        <v>35</v>
      </c>
      <c r="R824" t="s">
        <v>1870</v>
      </c>
      <c r="S824" t="s">
        <v>35</v>
      </c>
      <c r="T824" t="str">
        <f t="shared" si="36"/>
        <v xml:space="preserve">‚  Knowledge of MS Visual studio 2012, C#.Net (Server Side Programming), JavaScript, CSS,    HTML,  Ajax, JQuery, AngularJS, Entity Framework and JSON (Client Side Programming),     Database utilizing MS SQL Server 2008, 2012, and Oracle, Reporting tool utilizing MS SQL    Reporting Services, Environment using Windows 7/10 Operating Systems.     Experience with development of customized reports and extracts of data using various    platforms at mainframe and microcomputer level.   Candidate must be in the same IT Occupational group within HRA  </v>
      </c>
      <c r="U824">
        <f t="shared" si="37"/>
        <v>0</v>
      </c>
      <c r="V824" s="3">
        <v>0</v>
      </c>
      <c r="W824" s="3">
        <f t="shared" si="38"/>
        <v>0</v>
      </c>
      <c r="X824" s="3">
        <v>0</v>
      </c>
      <c r="Y824" s="3">
        <v>0</v>
      </c>
      <c r="Z824" s="3">
        <v>1</v>
      </c>
      <c r="AA824" s="3">
        <v>0</v>
      </c>
      <c r="AB824" s="3">
        <v>0</v>
      </c>
      <c r="AD824" t="s">
        <v>58</v>
      </c>
      <c r="AE824" s="1">
        <v>42395</v>
      </c>
      <c r="AG824" s="1">
        <v>42395</v>
      </c>
      <c r="AH824" s="1">
        <v>42598</v>
      </c>
    </row>
    <row r="825" spans="1:34" x14ac:dyDescent="0.3">
      <c r="A825">
        <v>229312</v>
      </c>
      <c r="B825" t="s">
        <v>39</v>
      </c>
      <c r="C825" t="s">
        <v>26</v>
      </c>
      <c r="D825">
        <v>1</v>
      </c>
      <c r="E825" t="s">
        <v>1871</v>
      </c>
      <c r="F825" t="s">
        <v>42</v>
      </c>
      <c r="G825">
        <v>21744</v>
      </c>
      <c r="H825">
        <v>3</v>
      </c>
      <c r="I825">
        <v>76340</v>
      </c>
      <c r="J825">
        <v>100322</v>
      </c>
      <c r="K825" t="s">
        <v>30</v>
      </c>
      <c r="L825" t="s">
        <v>78</v>
      </c>
      <c r="M825" t="s">
        <v>1598</v>
      </c>
      <c r="N825" t="s">
        <v>1872</v>
      </c>
      <c r="O825" t="s">
        <v>46</v>
      </c>
      <c r="P825" t="s">
        <v>7494</v>
      </c>
      <c r="Q825" t="s">
        <v>35</v>
      </c>
      <c r="R825" t="s">
        <v>1873</v>
      </c>
      <c r="S825" t="s">
        <v>35</v>
      </c>
      <c r="T825" t="str">
        <f t="shared" si="36"/>
        <v xml:space="preserve">‚	Strong analytic and statistical skills with experience in manipulating and analyzing data using statistical software such as SAS or SPSS; SAS preferred 	Excellent written and oral communication skills 	Ability to work collaboratively in a cross-disciplinary team environment 	Demonstrated organizational skills and detail orientation 	Expertise in epidemiological data analysis, research, and program evaluation methodologies 	Familiarity with geographical information software such as ArcMap. 	Experience with scientific writing  	Competency in Microsoft Office (Word, Excel, and PowerPoint) 	Willingness to adapt to new data structures and tackle novel problems creatively 	Working knowledge of or interest in a range of public health topics.  </v>
      </c>
      <c r="U825">
        <f t="shared" si="37"/>
        <v>1</v>
      </c>
      <c r="V825" s="3">
        <v>1</v>
      </c>
      <c r="W825" s="3">
        <f t="shared" si="38"/>
        <v>1</v>
      </c>
      <c r="X825" s="3">
        <v>0</v>
      </c>
      <c r="Y825" s="3">
        <v>0</v>
      </c>
      <c r="Z825" s="3">
        <v>0</v>
      </c>
      <c r="AA825" s="3">
        <v>0</v>
      </c>
      <c r="AB825" s="3">
        <v>0</v>
      </c>
      <c r="AD825" t="s">
        <v>38</v>
      </c>
      <c r="AE825" s="1">
        <v>42391</v>
      </c>
      <c r="AG825" s="1">
        <v>42391</v>
      </c>
      <c r="AH825" s="1">
        <v>42598</v>
      </c>
    </row>
    <row r="826" spans="1:34" x14ac:dyDescent="0.3">
      <c r="A826">
        <v>228698</v>
      </c>
      <c r="B826" t="s">
        <v>888</v>
      </c>
      <c r="C826" t="s">
        <v>26</v>
      </c>
      <c r="D826">
        <v>1</v>
      </c>
      <c r="E826" t="s">
        <v>1874</v>
      </c>
      <c r="F826" t="s">
        <v>326</v>
      </c>
      <c r="G826">
        <v>56057</v>
      </c>
      <c r="H826">
        <v>0</v>
      </c>
      <c r="I826">
        <v>34644</v>
      </c>
      <c r="J826">
        <v>50000</v>
      </c>
      <c r="K826" t="s">
        <v>30</v>
      </c>
      <c r="L826" t="s">
        <v>430</v>
      </c>
      <c r="M826" t="s">
        <v>1875</v>
      </c>
      <c r="N826" t="s">
        <v>1876</v>
      </c>
      <c r="O826" t="s">
        <v>329</v>
      </c>
      <c r="P826" t="s">
        <v>1877</v>
      </c>
      <c r="Q826" t="s">
        <v>35</v>
      </c>
      <c r="R826" t="s">
        <v>894</v>
      </c>
      <c r="S826" t="s">
        <v>35</v>
      </c>
      <c r="T826" t="str">
        <f t="shared" si="36"/>
        <v xml:space="preserve">Minimum 5 years of previous accounting, auditing and bookkeeping experience  Previous property management a plus   Must be professional, multi-tasking, organized, and detail-oriented  Must be flexible with work schedule to attend evening meetings  Expertise in Excel, Word, and Outlook  Excellent verbal and written communication skills  Multi-lingual preferred / Spanish  </v>
      </c>
      <c r="U826">
        <f t="shared" si="37"/>
        <v>0</v>
      </c>
      <c r="V826" s="3">
        <v>1</v>
      </c>
      <c r="W826" s="3">
        <f t="shared" si="38"/>
        <v>0</v>
      </c>
      <c r="X826" s="3">
        <v>0</v>
      </c>
      <c r="Y826" s="3">
        <v>0</v>
      </c>
      <c r="Z826" s="3">
        <v>0</v>
      </c>
      <c r="AA826" s="3">
        <v>0</v>
      </c>
      <c r="AB826" s="3">
        <v>0</v>
      </c>
      <c r="AD826" t="s">
        <v>38</v>
      </c>
      <c r="AE826" s="1">
        <v>42384</v>
      </c>
      <c r="AG826" s="1">
        <v>42384</v>
      </c>
      <c r="AH826" s="1">
        <v>42598</v>
      </c>
    </row>
    <row r="827" spans="1:34" x14ac:dyDescent="0.3">
      <c r="A827">
        <v>228698</v>
      </c>
      <c r="B827" t="s">
        <v>888</v>
      </c>
      <c r="C827" t="s">
        <v>40</v>
      </c>
      <c r="D827">
        <v>1</v>
      </c>
      <c r="E827" t="s">
        <v>1874</v>
      </c>
      <c r="F827" t="s">
        <v>326</v>
      </c>
      <c r="G827">
        <v>56057</v>
      </c>
      <c r="H827">
        <v>0</v>
      </c>
      <c r="I827">
        <v>34644</v>
      </c>
      <c r="J827">
        <v>50000</v>
      </c>
      <c r="K827" t="s">
        <v>30</v>
      </c>
      <c r="L827" t="s">
        <v>430</v>
      </c>
      <c r="M827" t="s">
        <v>1875</v>
      </c>
      <c r="N827" t="s">
        <v>1876</v>
      </c>
      <c r="O827" t="s">
        <v>329</v>
      </c>
      <c r="P827" t="s">
        <v>1877</v>
      </c>
      <c r="Q827" t="s">
        <v>35</v>
      </c>
      <c r="R827" t="s">
        <v>894</v>
      </c>
      <c r="S827" t="s">
        <v>35</v>
      </c>
      <c r="T827" t="str">
        <f t="shared" si="36"/>
        <v xml:space="preserve">Minimum 5 years of previous accounting, auditing and bookkeeping experience  Previous property management a plus   Must be professional, multi-tasking, organized, and detail-oriented  Must be flexible with work schedule to attend evening meetings  Expertise in Excel, Word, and Outlook  Excellent verbal and written communication skills  Multi-lingual preferred / Spanish  </v>
      </c>
      <c r="U827">
        <f t="shared" si="37"/>
        <v>0</v>
      </c>
      <c r="V827" s="3">
        <v>1</v>
      </c>
      <c r="W827" s="3">
        <f t="shared" si="38"/>
        <v>0</v>
      </c>
      <c r="X827" s="3">
        <v>0</v>
      </c>
      <c r="Y827" s="3">
        <v>0</v>
      </c>
      <c r="Z827" s="3">
        <v>0</v>
      </c>
      <c r="AA827" s="3">
        <v>0</v>
      </c>
      <c r="AB827" s="3">
        <v>0</v>
      </c>
      <c r="AD827" t="s">
        <v>38</v>
      </c>
      <c r="AE827" s="1">
        <v>42384</v>
      </c>
      <c r="AG827" s="1">
        <v>42384</v>
      </c>
      <c r="AH827" s="1">
        <v>42598</v>
      </c>
    </row>
    <row r="828" spans="1:34" x14ac:dyDescent="0.3">
      <c r="A828">
        <v>228713</v>
      </c>
      <c r="B828" t="s">
        <v>39</v>
      </c>
      <c r="C828" t="s">
        <v>40</v>
      </c>
      <c r="D828">
        <v>8</v>
      </c>
      <c r="E828" t="s">
        <v>1878</v>
      </c>
      <c r="F828" t="s">
        <v>959</v>
      </c>
      <c r="G828">
        <v>52613</v>
      </c>
      <c r="H828">
        <v>0</v>
      </c>
      <c r="I828">
        <v>46163</v>
      </c>
      <c r="J828">
        <v>65635</v>
      </c>
      <c r="K828" t="s">
        <v>30</v>
      </c>
      <c r="L828" t="s">
        <v>78</v>
      </c>
      <c r="M828" t="s">
        <v>759</v>
      </c>
      <c r="N828" t="s">
        <v>7495</v>
      </c>
      <c r="O828" t="s">
        <v>960</v>
      </c>
      <c r="P828" t="s">
        <v>7496</v>
      </c>
      <c r="Q828" t="s">
        <v>35</v>
      </c>
      <c r="R828" t="s">
        <v>1879</v>
      </c>
      <c r="S828" t="s">
        <v>35</v>
      </c>
      <c r="T828" t="str">
        <f t="shared" si="36"/>
        <v xml:space="preserve">‚	Spanish speaking applicants encouraged to apply 	Experience working with HIV patients/ADAP/insurance enrollments, racial/ethnic minorities, LGBT populations 	Experience working with an electronic medical record.  </v>
      </c>
      <c r="U828">
        <f t="shared" si="37"/>
        <v>0</v>
      </c>
      <c r="V828" s="3">
        <v>0</v>
      </c>
      <c r="W828" s="3">
        <f t="shared" si="38"/>
        <v>0</v>
      </c>
      <c r="X828" s="3">
        <v>0</v>
      </c>
      <c r="Y828" s="3">
        <v>0</v>
      </c>
      <c r="Z828" s="3">
        <v>0</v>
      </c>
      <c r="AA828" s="3">
        <v>0</v>
      </c>
      <c r="AB828" s="3">
        <v>0</v>
      </c>
      <c r="AD828" t="s">
        <v>38</v>
      </c>
      <c r="AE828" s="1">
        <v>42384</v>
      </c>
      <c r="AG828" s="1">
        <v>42384</v>
      </c>
      <c r="AH828" s="1">
        <v>42598</v>
      </c>
    </row>
    <row r="829" spans="1:34" x14ac:dyDescent="0.3">
      <c r="A829">
        <v>227486</v>
      </c>
      <c r="B829" t="s">
        <v>39</v>
      </c>
      <c r="C829" t="s">
        <v>26</v>
      </c>
      <c r="D829">
        <v>1</v>
      </c>
      <c r="E829" t="s">
        <v>1419</v>
      </c>
      <c r="F829" t="s">
        <v>389</v>
      </c>
      <c r="G829">
        <v>12158</v>
      </c>
      <c r="H829">
        <v>2</v>
      </c>
      <c r="I829">
        <v>44945</v>
      </c>
      <c r="J829">
        <v>72628</v>
      </c>
      <c r="K829" t="s">
        <v>30</v>
      </c>
      <c r="L829" t="s">
        <v>78</v>
      </c>
      <c r="M829" t="s">
        <v>1045</v>
      </c>
      <c r="N829" t="s">
        <v>1880</v>
      </c>
      <c r="O829" t="s">
        <v>7114</v>
      </c>
      <c r="P829" t="e">
        <f>--Excellent written, oral and interpersonal skills   --Strong analytical and organizational skills  --ability to work independently and as a team player  --Proficient in Microsoft Word and Excel   --knowledge of the procurement Policy Board (PPB) Rules and the NYC Charter   --Working experience with APT, FMS, and VENDEX Systems    --ability to multi-task and adapt to a fast-paced work environment and changing needs and priorities.</f>
        <v>#NAME?</v>
      </c>
      <c r="Q829" t="s">
        <v>35</v>
      </c>
      <c r="R829" t="s">
        <v>1881</v>
      </c>
      <c r="S829" t="s">
        <v>35</v>
      </c>
      <c r="T829" t="e">
        <f t="shared" si="36"/>
        <v>#NAME?</v>
      </c>
      <c r="U829">
        <f t="shared" si="37"/>
        <v>0</v>
      </c>
      <c r="V829" s="3">
        <v>0</v>
      </c>
      <c r="W829" s="3">
        <f t="shared" si="38"/>
        <v>0</v>
      </c>
      <c r="X829" s="3">
        <v>0</v>
      </c>
      <c r="Y829" s="3">
        <v>0</v>
      </c>
      <c r="Z829" s="3">
        <v>0</v>
      </c>
      <c r="AA829" s="3">
        <v>0</v>
      </c>
      <c r="AB829" s="3">
        <v>0</v>
      </c>
      <c r="AD829" t="s">
        <v>38</v>
      </c>
      <c r="AE829" s="1">
        <v>42375</v>
      </c>
      <c r="AG829" s="1">
        <v>42375</v>
      </c>
      <c r="AH829" s="1">
        <v>42598</v>
      </c>
    </row>
    <row r="830" spans="1:34" x14ac:dyDescent="0.3">
      <c r="A830">
        <v>228713</v>
      </c>
      <c r="B830" t="s">
        <v>39</v>
      </c>
      <c r="C830" t="s">
        <v>26</v>
      </c>
      <c r="D830">
        <v>8</v>
      </c>
      <c r="E830" t="s">
        <v>1878</v>
      </c>
      <c r="F830" t="s">
        <v>959</v>
      </c>
      <c r="G830">
        <v>52613</v>
      </c>
      <c r="H830">
        <v>0</v>
      </c>
      <c r="I830">
        <v>46163</v>
      </c>
      <c r="J830">
        <v>65635</v>
      </c>
      <c r="K830" t="s">
        <v>30</v>
      </c>
      <c r="L830" t="s">
        <v>78</v>
      </c>
      <c r="M830" t="s">
        <v>759</v>
      </c>
      <c r="N830" t="s">
        <v>7495</v>
      </c>
      <c r="O830" t="s">
        <v>960</v>
      </c>
      <c r="P830" t="s">
        <v>7496</v>
      </c>
      <c r="Q830" t="s">
        <v>35</v>
      </c>
      <c r="R830" t="s">
        <v>1879</v>
      </c>
      <c r="S830" t="s">
        <v>35</v>
      </c>
      <c r="T830" t="str">
        <f t="shared" si="36"/>
        <v xml:space="preserve">‚	Spanish speaking applicants encouraged to apply 	Experience working with HIV patients/ADAP/insurance enrollments, racial/ethnic minorities, LGBT populations 	Experience working with an electronic medical record.  </v>
      </c>
      <c r="U830">
        <f t="shared" si="37"/>
        <v>0</v>
      </c>
      <c r="V830" s="3">
        <v>0</v>
      </c>
      <c r="W830" s="3">
        <f t="shared" si="38"/>
        <v>0</v>
      </c>
      <c r="X830" s="3">
        <v>0</v>
      </c>
      <c r="Y830" s="3">
        <v>0</v>
      </c>
      <c r="Z830" s="3">
        <v>0</v>
      </c>
      <c r="AA830" s="3">
        <v>0</v>
      </c>
      <c r="AB830" s="3">
        <v>0</v>
      </c>
      <c r="AD830" t="s">
        <v>38</v>
      </c>
      <c r="AE830" s="1">
        <v>42384</v>
      </c>
      <c r="AG830" s="1">
        <v>42384</v>
      </c>
      <c r="AH830" s="1">
        <v>42598</v>
      </c>
    </row>
    <row r="831" spans="1:34" x14ac:dyDescent="0.3">
      <c r="A831">
        <v>228726</v>
      </c>
      <c r="B831" t="s">
        <v>39</v>
      </c>
      <c r="C831" t="s">
        <v>40</v>
      </c>
      <c r="D831">
        <v>3</v>
      </c>
      <c r="E831" t="s">
        <v>1882</v>
      </c>
      <c r="F831" t="s">
        <v>922</v>
      </c>
      <c r="G831">
        <v>51191</v>
      </c>
      <c r="H831">
        <v>2</v>
      </c>
      <c r="I831">
        <v>42489</v>
      </c>
      <c r="J831">
        <v>48862</v>
      </c>
      <c r="K831" t="s">
        <v>30</v>
      </c>
      <c r="L831" t="s">
        <v>513</v>
      </c>
      <c r="M831" t="s">
        <v>923</v>
      </c>
      <c r="N831" t="s">
        <v>7497</v>
      </c>
      <c r="O831" t="s">
        <v>925</v>
      </c>
      <c r="P831" t="s">
        <v>7498</v>
      </c>
      <c r="Q831" t="s">
        <v>35</v>
      </c>
      <c r="R831" t="s">
        <v>1883</v>
      </c>
      <c r="S831" t="s">
        <v>35</v>
      </c>
      <c r="T831" t="str">
        <f t="shared" si="36"/>
        <v xml:space="preserve">‚	Special certification request: Bilingual Spanish/English 	Applicant MUST have a valid NYS Driver‚„s License and be able to operate a motor vehicle.  </v>
      </c>
      <c r="U831">
        <f t="shared" si="37"/>
        <v>0</v>
      </c>
      <c r="V831" s="3">
        <v>0</v>
      </c>
      <c r="W831" s="3">
        <f t="shared" si="38"/>
        <v>0</v>
      </c>
      <c r="X831" s="3">
        <v>0</v>
      </c>
      <c r="Y831" s="3">
        <v>0</v>
      </c>
      <c r="Z831" s="3">
        <v>0</v>
      </c>
      <c r="AA831" s="3">
        <v>0</v>
      </c>
      <c r="AB831" s="3">
        <v>0</v>
      </c>
      <c r="AD831" t="s">
        <v>38</v>
      </c>
      <c r="AE831" s="1">
        <v>42384</v>
      </c>
      <c r="AG831" s="1">
        <v>42384</v>
      </c>
      <c r="AH831" s="1">
        <v>42598</v>
      </c>
    </row>
    <row r="832" spans="1:34" x14ac:dyDescent="0.3">
      <c r="A832">
        <v>229312</v>
      </c>
      <c r="B832" t="s">
        <v>39</v>
      </c>
      <c r="C832" t="s">
        <v>40</v>
      </c>
      <c r="D832">
        <v>1</v>
      </c>
      <c r="E832" t="s">
        <v>1871</v>
      </c>
      <c r="F832" t="s">
        <v>42</v>
      </c>
      <c r="G832">
        <v>21744</v>
      </c>
      <c r="H832">
        <v>3</v>
      </c>
      <c r="I832">
        <v>76340</v>
      </c>
      <c r="J832">
        <v>100322</v>
      </c>
      <c r="K832" t="s">
        <v>30</v>
      </c>
      <c r="L832" t="s">
        <v>78</v>
      </c>
      <c r="M832" t="s">
        <v>1598</v>
      </c>
      <c r="N832" t="s">
        <v>1872</v>
      </c>
      <c r="O832" t="s">
        <v>46</v>
      </c>
      <c r="P832" t="s">
        <v>7494</v>
      </c>
      <c r="Q832" t="s">
        <v>35</v>
      </c>
      <c r="R832" t="s">
        <v>1873</v>
      </c>
      <c r="S832" t="s">
        <v>35</v>
      </c>
      <c r="T832" t="str">
        <f t="shared" si="36"/>
        <v xml:space="preserve">‚	Strong analytic and statistical skills with experience in manipulating and analyzing data using statistical software such as SAS or SPSS; SAS preferred 	Excellent written and oral communication skills 	Ability to work collaboratively in a cross-disciplinary team environment 	Demonstrated organizational skills and detail orientation 	Expertise in epidemiological data analysis, research, and program evaluation methodologies 	Familiarity with geographical information software such as ArcMap. 	Experience with scientific writing  	Competency in Microsoft Office (Word, Excel, and PowerPoint) 	Willingness to adapt to new data structures and tackle novel problems creatively 	Working knowledge of or interest in a range of public health topics.  </v>
      </c>
      <c r="U832">
        <f t="shared" si="37"/>
        <v>1</v>
      </c>
      <c r="V832" s="3">
        <v>1</v>
      </c>
      <c r="W832" s="3">
        <f t="shared" si="38"/>
        <v>1</v>
      </c>
      <c r="X832" s="3">
        <v>0</v>
      </c>
      <c r="Y832" s="3">
        <v>0</v>
      </c>
      <c r="Z832" s="3">
        <v>0</v>
      </c>
      <c r="AA832" s="3">
        <v>0</v>
      </c>
      <c r="AB832" s="3">
        <v>0</v>
      </c>
      <c r="AD832" t="s">
        <v>38</v>
      </c>
      <c r="AE832" s="1">
        <v>42391</v>
      </c>
      <c r="AG832" s="1">
        <v>42391</v>
      </c>
      <c r="AH832" s="1">
        <v>42598</v>
      </c>
    </row>
    <row r="833" spans="1:34" x14ac:dyDescent="0.3">
      <c r="A833">
        <v>229321</v>
      </c>
      <c r="B833" t="s">
        <v>1158</v>
      </c>
      <c r="C833" t="s">
        <v>40</v>
      </c>
      <c r="D833">
        <v>4</v>
      </c>
      <c r="E833" t="s">
        <v>1884</v>
      </c>
      <c r="F833" t="s">
        <v>1203</v>
      </c>
      <c r="G833" t="s">
        <v>1204</v>
      </c>
      <c r="H833">
        <v>0</v>
      </c>
      <c r="I833">
        <v>48535</v>
      </c>
      <c r="J833">
        <v>132061</v>
      </c>
      <c r="K833" t="s">
        <v>30</v>
      </c>
      <c r="L833" t="s">
        <v>1161</v>
      </c>
      <c r="M833" t="s">
        <v>1575</v>
      </c>
      <c r="N833" t="s">
        <v>1885</v>
      </c>
      <c r="O833" t="s">
        <v>1207</v>
      </c>
      <c r="P833" t="s">
        <v>1886</v>
      </c>
      <c r="Q833" t="s">
        <v>35</v>
      </c>
      <c r="R833" t="s">
        <v>1887</v>
      </c>
      <c r="S833" t="s">
        <v>1888</v>
      </c>
      <c r="T833" t="str">
        <f t="shared" si="36"/>
        <v xml:space="preserve">Preference will be given to candidates with at least four years of experience in a managerial, administrative or supervisory position.  </v>
      </c>
      <c r="U833">
        <f t="shared" si="37"/>
        <v>0</v>
      </c>
      <c r="V833" s="3">
        <v>0</v>
      </c>
      <c r="W833" s="3">
        <f t="shared" si="38"/>
        <v>0</v>
      </c>
      <c r="X833" s="3">
        <v>0</v>
      </c>
      <c r="Y833" s="3">
        <v>0</v>
      </c>
      <c r="Z833" s="3">
        <v>0</v>
      </c>
      <c r="AA833" s="3">
        <v>0</v>
      </c>
      <c r="AB833" s="3">
        <v>0</v>
      </c>
      <c r="AD833" t="s">
        <v>58</v>
      </c>
      <c r="AE833" s="1">
        <v>42391</v>
      </c>
      <c r="AG833" s="1">
        <v>42391</v>
      </c>
      <c r="AH833" s="1">
        <v>42598</v>
      </c>
    </row>
    <row r="834" spans="1:34" x14ac:dyDescent="0.3">
      <c r="A834">
        <v>229321</v>
      </c>
      <c r="B834" t="s">
        <v>1158</v>
      </c>
      <c r="C834" t="s">
        <v>26</v>
      </c>
      <c r="D834">
        <v>4</v>
      </c>
      <c r="E834" t="s">
        <v>1884</v>
      </c>
      <c r="F834" t="s">
        <v>1203</v>
      </c>
      <c r="G834" t="s">
        <v>1204</v>
      </c>
      <c r="H834">
        <v>0</v>
      </c>
      <c r="I834">
        <v>48535</v>
      </c>
      <c r="J834">
        <v>132061</v>
      </c>
      <c r="K834" t="s">
        <v>30</v>
      </c>
      <c r="L834" t="s">
        <v>1161</v>
      </c>
      <c r="M834" t="s">
        <v>1575</v>
      </c>
      <c r="N834" t="s">
        <v>1885</v>
      </c>
      <c r="O834" t="s">
        <v>1207</v>
      </c>
      <c r="P834" t="s">
        <v>1886</v>
      </c>
      <c r="Q834" t="s">
        <v>35</v>
      </c>
      <c r="R834" t="s">
        <v>1887</v>
      </c>
      <c r="S834" t="s">
        <v>1888</v>
      </c>
      <c r="T834" t="str">
        <f t="shared" si="36"/>
        <v xml:space="preserve">Preference will be given to candidates with at least four years of experience in a managerial, administrative or supervisory position.  </v>
      </c>
      <c r="U834">
        <f t="shared" si="37"/>
        <v>0</v>
      </c>
      <c r="V834" s="3">
        <v>0</v>
      </c>
      <c r="W834" s="3">
        <f t="shared" si="38"/>
        <v>0</v>
      </c>
      <c r="X834" s="3">
        <v>0</v>
      </c>
      <c r="Y834" s="3">
        <v>0</v>
      </c>
      <c r="Z834" s="3">
        <v>0</v>
      </c>
      <c r="AA834" s="3">
        <v>0</v>
      </c>
      <c r="AB834" s="3">
        <v>0</v>
      </c>
      <c r="AD834" t="s">
        <v>58</v>
      </c>
      <c r="AE834" s="1">
        <v>42391</v>
      </c>
      <c r="AG834" s="1">
        <v>42391</v>
      </c>
      <c r="AH834" s="1">
        <v>42598</v>
      </c>
    </row>
    <row r="835" spans="1:34" x14ac:dyDescent="0.3">
      <c r="A835">
        <v>229324</v>
      </c>
      <c r="B835" t="s">
        <v>1158</v>
      </c>
      <c r="C835" t="s">
        <v>26</v>
      </c>
      <c r="D835">
        <v>4</v>
      </c>
      <c r="E835" t="s">
        <v>1884</v>
      </c>
      <c r="F835" t="s">
        <v>239</v>
      </c>
      <c r="G835" t="s">
        <v>1889</v>
      </c>
      <c r="H835">
        <v>0</v>
      </c>
      <c r="I835">
        <v>48535</v>
      </c>
      <c r="J835">
        <v>134433</v>
      </c>
      <c r="K835" t="s">
        <v>30</v>
      </c>
      <c r="L835" t="s">
        <v>1161</v>
      </c>
      <c r="M835" t="s">
        <v>1575</v>
      </c>
      <c r="N835" t="s">
        <v>1885</v>
      </c>
      <c r="O835" t="s">
        <v>1890</v>
      </c>
      <c r="P835" t="s">
        <v>1886</v>
      </c>
      <c r="Q835" t="s">
        <v>35</v>
      </c>
      <c r="R835" t="s">
        <v>1891</v>
      </c>
      <c r="S835" t="s">
        <v>1888</v>
      </c>
      <c r="T835" t="str">
        <f t="shared" ref="T835:T898" si="39">P835&amp;" "&amp;Q835</f>
        <v xml:space="preserve">Preference will be given to candidates with at least four years of experience in a managerial, administrative or supervisory position.  </v>
      </c>
      <c r="U835">
        <f t="shared" ref="U835:U898" si="40">D835*W835</f>
        <v>0</v>
      </c>
      <c r="V835" s="3">
        <v>0</v>
      </c>
      <c r="W835" s="3">
        <f t="shared" ref="W835:W898" si="41">IF(OR(ISNUMBER(SEARCH("data analytics",$T835)), ISNUMBER(SEARCH("data analysis",$T835)), ISNUMBER(SEARCH("analyze data", $T835)),ISNUMBER(SEARCH("business intelligence", $T835)),ISNUMBER(SEARCH("business analysis",$T835))),1,0)</f>
        <v>0</v>
      </c>
      <c r="X835" s="3">
        <v>0</v>
      </c>
      <c r="Y835" s="3">
        <v>0</v>
      </c>
      <c r="Z835" s="3">
        <v>0</v>
      </c>
      <c r="AA835" s="3">
        <v>0</v>
      </c>
      <c r="AB835" s="3">
        <v>0</v>
      </c>
      <c r="AD835" t="s">
        <v>58</v>
      </c>
      <c r="AE835" s="1">
        <v>42391</v>
      </c>
      <c r="AG835" s="1">
        <v>42391</v>
      </c>
      <c r="AH835" s="1">
        <v>42598</v>
      </c>
    </row>
    <row r="836" spans="1:34" x14ac:dyDescent="0.3">
      <c r="A836">
        <v>229324</v>
      </c>
      <c r="B836" t="s">
        <v>1158</v>
      </c>
      <c r="C836" t="s">
        <v>40</v>
      </c>
      <c r="D836">
        <v>4</v>
      </c>
      <c r="E836" t="s">
        <v>1884</v>
      </c>
      <c r="F836" t="s">
        <v>239</v>
      </c>
      <c r="G836" t="s">
        <v>1889</v>
      </c>
      <c r="H836">
        <v>0</v>
      </c>
      <c r="I836">
        <v>48535</v>
      </c>
      <c r="J836">
        <v>134433</v>
      </c>
      <c r="K836" t="s">
        <v>30</v>
      </c>
      <c r="L836" t="s">
        <v>1161</v>
      </c>
      <c r="M836" t="s">
        <v>1575</v>
      </c>
      <c r="N836" t="s">
        <v>1885</v>
      </c>
      <c r="O836" t="s">
        <v>1890</v>
      </c>
      <c r="P836" t="s">
        <v>1886</v>
      </c>
      <c r="Q836" t="s">
        <v>35</v>
      </c>
      <c r="R836" t="s">
        <v>1891</v>
      </c>
      <c r="S836" t="s">
        <v>1888</v>
      </c>
      <c r="T836" t="str">
        <f t="shared" si="39"/>
        <v xml:space="preserve">Preference will be given to candidates with at least four years of experience in a managerial, administrative or supervisory position.  </v>
      </c>
      <c r="U836">
        <f t="shared" si="40"/>
        <v>0</v>
      </c>
      <c r="V836" s="3">
        <v>0</v>
      </c>
      <c r="W836" s="3">
        <f t="shared" si="41"/>
        <v>0</v>
      </c>
      <c r="X836" s="3">
        <v>0</v>
      </c>
      <c r="Y836" s="3">
        <v>0</v>
      </c>
      <c r="Z836" s="3">
        <v>0</v>
      </c>
      <c r="AA836" s="3">
        <v>0</v>
      </c>
      <c r="AB836" s="3">
        <v>0</v>
      </c>
      <c r="AD836" t="s">
        <v>58</v>
      </c>
      <c r="AE836" s="1">
        <v>42391</v>
      </c>
      <c r="AG836" s="1">
        <v>42391</v>
      </c>
      <c r="AH836" s="1">
        <v>42598</v>
      </c>
    </row>
    <row r="837" spans="1:34" x14ac:dyDescent="0.3">
      <c r="A837">
        <v>228726</v>
      </c>
      <c r="B837" t="s">
        <v>39</v>
      </c>
      <c r="C837" t="s">
        <v>26</v>
      </c>
      <c r="D837">
        <v>3</v>
      </c>
      <c r="E837" t="s">
        <v>1882</v>
      </c>
      <c r="F837" t="s">
        <v>922</v>
      </c>
      <c r="G837">
        <v>51191</v>
      </c>
      <c r="H837">
        <v>2</v>
      </c>
      <c r="I837">
        <v>42489</v>
      </c>
      <c r="J837">
        <v>48862</v>
      </c>
      <c r="K837" t="s">
        <v>30</v>
      </c>
      <c r="L837" t="s">
        <v>513</v>
      </c>
      <c r="M837" t="s">
        <v>923</v>
      </c>
      <c r="N837" t="s">
        <v>7497</v>
      </c>
      <c r="O837" t="s">
        <v>925</v>
      </c>
      <c r="P837" t="s">
        <v>7498</v>
      </c>
      <c r="Q837" t="s">
        <v>35</v>
      </c>
      <c r="R837" t="s">
        <v>1883</v>
      </c>
      <c r="S837" t="s">
        <v>35</v>
      </c>
      <c r="T837" t="str">
        <f t="shared" si="39"/>
        <v xml:space="preserve">‚	Special certification request: Bilingual Spanish/English 	Applicant MUST have a valid NYS Driver‚„s License and be able to operate a motor vehicle.  </v>
      </c>
      <c r="U837">
        <f t="shared" si="40"/>
        <v>0</v>
      </c>
      <c r="V837" s="3">
        <v>0</v>
      </c>
      <c r="W837" s="3">
        <f t="shared" si="41"/>
        <v>0</v>
      </c>
      <c r="X837" s="3">
        <v>0</v>
      </c>
      <c r="Y837" s="3">
        <v>0</v>
      </c>
      <c r="Z837" s="3">
        <v>0</v>
      </c>
      <c r="AA837" s="3">
        <v>0</v>
      </c>
      <c r="AB837" s="3">
        <v>0</v>
      </c>
      <c r="AD837" t="s">
        <v>38</v>
      </c>
      <c r="AE837" s="1">
        <v>42384</v>
      </c>
      <c r="AG837" s="1">
        <v>42384</v>
      </c>
      <c r="AH837" s="1">
        <v>42598</v>
      </c>
    </row>
    <row r="838" spans="1:34" x14ac:dyDescent="0.3">
      <c r="A838">
        <v>228749</v>
      </c>
      <c r="B838" t="s">
        <v>244</v>
      </c>
      <c r="C838" t="s">
        <v>40</v>
      </c>
      <c r="D838">
        <v>1</v>
      </c>
      <c r="E838" t="s">
        <v>520</v>
      </c>
      <c r="F838" t="s">
        <v>191</v>
      </c>
      <c r="G838">
        <v>13632</v>
      </c>
      <c r="H838">
        <v>4</v>
      </c>
      <c r="I838">
        <v>89383</v>
      </c>
      <c r="J838">
        <v>123773</v>
      </c>
      <c r="K838" t="s">
        <v>30</v>
      </c>
      <c r="L838" t="s">
        <v>521</v>
      </c>
      <c r="M838" t="s">
        <v>522</v>
      </c>
      <c r="N838" t="s">
        <v>7131</v>
      </c>
      <c r="O838" t="s">
        <v>7083</v>
      </c>
      <c r="P838" t="s">
        <v>7132</v>
      </c>
      <c r="Q838" t="s">
        <v>35</v>
      </c>
      <c r="R838" t="s">
        <v>523</v>
      </c>
      <c r="S838" t="s">
        <v>35</v>
      </c>
      <c r="T838" t="str">
        <f t="shared" si="39"/>
        <v xml:space="preserve">‚ BA/BS Degree or equivalent, in a technology related field or other degree preferred.8-12 years of total experience in object oriented design, development, testing and deployment of mission critical business applications, at least 7 of which are in a web/client-server environment.	6+ years of enterprise/solution/application architecture experience in designing medium-to-large scale business solutions and leading/mentoring technical teams.  8+ years of hands-on development experience with projects involving the full stack of Ruby on Rails 4.x with other Open Source technologies such as Ruby 2.x, RVM, HTML5, CSS3, JavaScript, LeafletJS, jQuery 1.x/2.x, DataTables, Bootstrap 3, AngularJS, BackboneJS, PHP, MySQL 5.6, PostgreSQL 9.x, Apache, Tomcat, Linux, Ubuntu 12, Redis and Memcache.Experience in business intelligence metrics and reports using Jasper, Pentaho or BIRTExperience in build and integration with RESTful or SOAP-based APIs.Experience with configuration management, continuous integration, version control, testing and document management with Open Source tools such as GIT/GITHUB, RSpec, Silk Test, PivotalTracker and Jira.Must be flexible and willing to undertake a wide variety of challenging tasks.Experience in all phases of SDLC and standard SDLC methodologies such as Waterfall, RUP, Agile/SCRUM to deliver client solutions.Experience in UML/Rational tools or other design tools.Strong analytical, decision-making and problem solving skills.Good communication, presentation and leadership skills.Team player who can establish excellent working relationships with peers and other teams.Ability to work on multiple projects as team lead.Ability to understand business requirements and estimate for delivery commitments.Utilize application development environments, tools and methodologies across multiple platforms.Experience using Microsoft Office Applications.  </v>
      </c>
      <c r="U838">
        <f t="shared" si="40"/>
        <v>1</v>
      </c>
      <c r="V838" s="3">
        <v>0</v>
      </c>
      <c r="W838" s="3">
        <f t="shared" si="41"/>
        <v>1</v>
      </c>
      <c r="X838" s="3">
        <v>0</v>
      </c>
      <c r="Y838" s="3">
        <v>0</v>
      </c>
      <c r="Z838" s="3">
        <v>1</v>
      </c>
      <c r="AA838" s="3">
        <v>0</v>
      </c>
      <c r="AB838" s="3">
        <v>0</v>
      </c>
      <c r="AD838" t="s">
        <v>58</v>
      </c>
      <c r="AE838" s="1">
        <v>42391</v>
      </c>
      <c r="AG838" s="1">
        <v>42396</v>
      </c>
      <c r="AH838" s="1">
        <v>42598</v>
      </c>
    </row>
    <row r="839" spans="1:34" x14ac:dyDescent="0.3">
      <c r="A839">
        <v>228766</v>
      </c>
      <c r="B839" t="s">
        <v>39</v>
      </c>
      <c r="C839" t="s">
        <v>26</v>
      </c>
      <c r="D839">
        <v>7</v>
      </c>
      <c r="E839" t="s">
        <v>1892</v>
      </c>
      <c r="F839" t="s">
        <v>1589</v>
      </c>
      <c r="G839">
        <v>53039</v>
      </c>
      <c r="H839">
        <v>4</v>
      </c>
      <c r="I839">
        <v>153131</v>
      </c>
      <c r="J839">
        <v>218799</v>
      </c>
      <c r="K839" t="s">
        <v>30</v>
      </c>
      <c r="L839" t="s">
        <v>513</v>
      </c>
      <c r="M839" t="s">
        <v>759</v>
      </c>
      <c r="N839" t="s">
        <v>7499</v>
      </c>
      <c r="O839" t="s">
        <v>1590</v>
      </c>
      <c r="P839" t="s">
        <v>7500</v>
      </c>
      <c r="Q839" t="s">
        <v>1893</v>
      </c>
      <c r="R839" t="s">
        <v>1894</v>
      </c>
      <c r="S839" t="s">
        <v>35</v>
      </c>
      <c r="T839" t="str">
        <f t="shared" si="39"/>
        <v>‚	Bilingual Spanish/English 	Residency training in pediatrics, internal medicine, family practice, gynecology or in preventive medicine	Fellowship training in Infectious Diseases	Knowledge of STDs and HIV 	Experience with electronic medical records	Preferred Experience working or training in high volume primary care clinic with a diverse patient population including   racial / ethnic minorities, LGBTQ community, and Immigrants. ALL CANDIDATES MUS POSSESS A NEW YORK STATE LICENSE TO PRACTICE MEDICINE, PLUS A VALID BOARD CERTICIFICATION ISSUED BY THE APPROPRIATE AMERICAN SPECIALTY BOARD IN AN APPROVED MEDICAL SPECIALITY. THESE LICENSES MUST BE MAINTAINED FOR THE DURATION OF EMPLOYMENT.</v>
      </c>
      <c r="U839">
        <f t="shared" si="40"/>
        <v>0</v>
      </c>
      <c r="V839" s="3">
        <v>0</v>
      </c>
      <c r="W839" s="3">
        <f t="shared" si="41"/>
        <v>0</v>
      </c>
      <c r="X839" s="3">
        <v>0</v>
      </c>
      <c r="Y839" s="3">
        <v>0</v>
      </c>
      <c r="Z839" s="3">
        <v>0</v>
      </c>
      <c r="AA839" s="3">
        <v>0</v>
      </c>
      <c r="AB839" s="3">
        <v>0</v>
      </c>
      <c r="AD839" t="s">
        <v>38</v>
      </c>
      <c r="AE839" s="1">
        <v>42384</v>
      </c>
      <c r="AG839" s="1">
        <v>42402</v>
      </c>
      <c r="AH839" s="1">
        <v>42598</v>
      </c>
    </row>
    <row r="840" spans="1:34" x14ac:dyDescent="0.3">
      <c r="A840">
        <v>228766</v>
      </c>
      <c r="B840" t="s">
        <v>39</v>
      </c>
      <c r="C840" t="s">
        <v>40</v>
      </c>
      <c r="D840">
        <v>7</v>
      </c>
      <c r="E840" t="s">
        <v>1892</v>
      </c>
      <c r="F840" t="s">
        <v>1589</v>
      </c>
      <c r="G840">
        <v>53039</v>
      </c>
      <c r="H840">
        <v>4</v>
      </c>
      <c r="I840">
        <v>153131</v>
      </c>
      <c r="J840">
        <v>218799</v>
      </c>
      <c r="K840" t="s">
        <v>30</v>
      </c>
      <c r="L840" t="s">
        <v>513</v>
      </c>
      <c r="M840" t="s">
        <v>759</v>
      </c>
      <c r="N840" t="s">
        <v>7499</v>
      </c>
      <c r="O840" t="s">
        <v>1590</v>
      </c>
      <c r="P840" t="s">
        <v>7500</v>
      </c>
      <c r="Q840" t="s">
        <v>1893</v>
      </c>
      <c r="R840" t="s">
        <v>1894</v>
      </c>
      <c r="S840" t="s">
        <v>35</v>
      </c>
      <c r="T840" t="str">
        <f t="shared" si="39"/>
        <v>‚	Bilingual Spanish/English 	Residency training in pediatrics, internal medicine, family practice, gynecology or in preventive medicine	Fellowship training in Infectious Diseases	Knowledge of STDs and HIV 	Experience with electronic medical records	Preferred Experience working or training in high volume primary care clinic with a diverse patient population including   racial / ethnic minorities, LGBTQ community, and Immigrants. ALL CANDIDATES MUS POSSESS A NEW YORK STATE LICENSE TO PRACTICE MEDICINE, PLUS A VALID BOARD CERTICIFICATION ISSUED BY THE APPROPRIATE AMERICAN SPECIALTY BOARD IN AN APPROVED MEDICAL SPECIALITY. THESE LICENSES MUST BE MAINTAINED FOR THE DURATION OF EMPLOYMENT.</v>
      </c>
      <c r="U840">
        <f t="shared" si="40"/>
        <v>0</v>
      </c>
      <c r="V840" s="3">
        <v>0</v>
      </c>
      <c r="W840" s="3">
        <f t="shared" si="41"/>
        <v>0</v>
      </c>
      <c r="X840" s="3">
        <v>0</v>
      </c>
      <c r="Y840" s="3">
        <v>0</v>
      </c>
      <c r="Z840" s="3">
        <v>0</v>
      </c>
      <c r="AA840" s="3">
        <v>0</v>
      </c>
      <c r="AB840" s="3">
        <v>0</v>
      </c>
      <c r="AD840" t="s">
        <v>38</v>
      </c>
      <c r="AE840" s="1">
        <v>42384</v>
      </c>
      <c r="AG840" s="1">
        <v>42402</v>
      </c>
      <c r="AH840" s="1">
        <v>42598</v>
      </c>
    </row>
    <row r="841" spans="1:34" x14ac:dyDescent="0.3">
      <c r="A841">
        <v>227357</v>
      </c>
      <c r="B841" t="s">
        <v>1559</v>
      </c>
      <c r="C841" t="s">
        <v>26</v>
      </c>
      <c r="D841">
        <v>4</v>
      </c>
      <c r="E841" t="s">
        <v>1895</v>
      </c>
      <c r="F841" t="s">
        <v>1896</v>
      </c>
      <c r="G841">
        <v>10104</v>
      </c>
      <c r="H841">
        <v>3</v>
      </c>
      <c r="I841">
        <v>36207</v>
      </c>
      <c r="J841">
        <v>53675</v>
      </c>
      <c r="K841" t="s">
        <v>30</v>
      </c>
      <c r="L841" t="s">
        <v>1897</v>
      </c>
      <c r="M841" t="s">
        <v>1898</v>
      </c>
      <c r="N841" t="s">
        <v>7501</v>
      </c>
      <c r="O841" t="s">
        <v>1899</v>
      </c>
      <c r="P841" t="s">
        <v>35</v>
      </c>
      <c r="Q841" t="s">
        <v>1900</v>
      </c>
      <c r="R841" t="s">
        <v>1031</v>
      </c>
      <c r="S841" t="s">
        <v>35</v>
      </c>
      <c r="T841" t="str">
        <f t="shared" si="39"/>
        <v xml:space="preserve">  You must be permanent in the title of Eligibility Specialist.</v>
      </c>
      <c r="U841">
        <f t="shared" si="40"/>
        <v>0</v>
      </c>
      <c r="V841" s="3">
        <v>0</v>
      </c>
      <c r="W841" s="3">
        <f t="shared" si="41"/>
        <v>0</v>
      </c>
      <c r="X841" s="3">
        <v>0</v>
      </c>
      <c r="Y841" s="3">
        <v>0</v>
      </c>
      <c r="Z841" s="3">
        <v>0</v>
      </c>
      <c r="AA841" s="3">
        <v>0</v>
      </c>
      <c r="AB841" s="3">
        <v>0</v>
      </c>
      <c r="AD841" t="s">
        <v>38</v>
      </c>
      <c r="AE841" s="1">
        <v>42376</v>
      </c>
      <c r="AG841" s="1">
        <v>42522</v>
      </c>
      <c r="AH841" s="1">
        <v>42598</v>
      </c>
    </row>
    <row r="842" spans="1:34" x14ac:dyDescent="0.3">
      <c r="A842">
        <v>227458</v>
      </c>
      <c r="B842" t="s">
        <v>49</v>
      </c>
      <c r="C842" t="s">
        <v>26</v>
      </c>
      <c r="D842">
        <v>2</v>
      </c>
      <c r="E842" t="s">
        <v>1901</v>
      </c>
      <c r="F842" t="s">
        <v>269</v>
      </c>
      <c r="G842">
        <v>10209</v>
      </c>
      <c r="H842">
        <v>1</v>
      </c>
      <c r="I842">
        <v>10</v>
      </c>
      <c r="J842">
        <v>14</v>
      </c>
      <c r="K842" t="s">
        <v>141</v>
      </c>
      <c r="L842" t="s">
        <v>797</v>
      </c>
      <c r="M842" t="s">
        <v>1902</v>
      </c>
      <c r="N842" t="s">
        <v>6717</v>
      </c>
      <c r="O842" t="s">
        <v>272</v>
      </c>
      <c r="P842" t="s">
        <v>7502</v>
      </c>
      <c r="Q842" t="s">
        <v>655</v>
      </c>
      <c r="R842" t="s">
        <v>56</v>
      </c>
      <c r="S842" t="s">
        <v>549</v>
      </c>
      <c r="T842" t="str">
        <f t="shared" si="39"/>
        <v>‚  The preferred candidate will be self-motivated.  Possess strong analytical skills.  Excellent communication skills. In compliance with Federal law, all persons hired will be required to verify identity and eligibility to work in the United States and to complete the required employment eligibility verification document form upon hire.</v>
      </c>
      <c r="U842">
        <f t="shared" si="40"/>
        <v>0</v>
      </c>
      <c r="V842" s="3">
        <v>0</v>
      </c>
      <c r="W842" s="3">
        <f t="shared" si="41"/>
        <v>0</v>
      </c>
      <c r="X842" s="3">
        <v>0</v>
      </c>
      <c r="Y842" s="3">
        <v>0</v>
      </c>
      <c r="Z842" s="3">
        <v>0</v>
      </c>
      <c r="AA842" s="3">
        <v>0</v>
      </c>
      <c r="AB842" s="3">
        <v>0</v>
      </c>
      <c r="AD842" t="s">
        <v>38</v>
      </c>
      <c r="AE842" s="1">
        <v>42376</v>
      </c>
      <c r="AG842" s="1">
        <v>42376</v>
      </c>
      <c r="AH842" s="1">
        <v>42598</v>
      </c>
    </row>
    <row r="843" spans="1:34" x14ac:dyDescent="0.3">
      <c r="A843">
        <v>227458</v>
      </c>
      <c r="B843" t="s">
        <v>49</v>
      </c>
      <c r="C843" t="s">
        <v>40</v>
      </c>
      <c r="D843">
        <v>2</v>
      </c>
      <c r="E843" t="s">
        <v>1901</v>
      </c>
      <c r="F843" t="s">
        <v>269</v>
      </c>
      <c r="G843">
        <v>10209</v>
      </c>
      <c r="H843">
        <v>1</v>
      </c>
      <c r="I843">
        <v>10</v>
      </c>
      <c r="J843">
        <v>14</v>
      </c>
      <c r="K843" t="s">
        <v>141</v>
      </c>
      <c r="L843" t="s">
        <v>797</v>
      </c>
      <c r="M843" t="s">
        <v>1902</v>
      </c>
      <c r="N843" t="s">
        <v>6717</v>
      </c>
      <c r="O843" t="s">
        <v>272</v>
      </c>
      <c r="P843" t="s">
        <v>7502</v>
      </c>
      <c r="Q843" t="s">
        <v>655</v>
      </c>
      <c r="R843" t="s">
        <v>56</v>
      </c>
      <c r="S843" t="s">
        <v>549</v>
      </c>
      <c r="T843" t="str">
        <f t="shared" si="39"/>
        <v>‚  The preferred candidate will be self-motivated.  Possess strong analytical skills.  Excellent communication skills. In compliance with Federal law, all persons hired will be required to verify identity and eligibility to work in the United States and to complete the required employment eligibility verification document form upon hire.</v>
      </c>
      <c r="U843">
        <f t="shared" si="40"/>
        <v>0</v>
      </c>
      <c r="V843" s="3">
        <v>0</v>
      </c>
      <c r="W843" s="3">
        <f t="shared" si="41"/>
        <v>0</v>
      </c>
      <c r="X843" s="3">
        <v>0</v>
      </c>
      <c r="Y843" s="3">
        <v>0</v>
      </c>
      <c r="Z843" s="3">
        <v>0</v>
      </c>
      <c r="AA843" s="3">
        <v>0</v>
      </c>
      <c r="AB843" s="3">
        <v>0</v>
      </c>
      <c r="AD843" t="s">
        <v>38</v>
      </c>
      <c r="AE843" s="1">
        <v>42376</v>
      </c>
      <c r="AG843" s="1">
        <v>42376</v>
      </c>
      <c r="AH843" s="1">
        <v>42598</v>
      </c>
    </row>
    <row r="844" spans="1:34" x14ac:dyDescent="0.3">
      <c r="A844">
        <v>228802</v>
      </c>
      <c r="B844" t="s">
        <v>59</v>
      </c>
      <c r="C844" t="s">
        <v>26</v>
      </c>
      <c r="D844">
        <v>1</v>
      </c>
      <c r="E844" t="s">
        <v>1903</v>
      </c>
      <c r="F844" t="s">
        <v>389</v>
      </c>
      <c r="G844">
        <v>12158</v>
      </c>
      <c r="H844">
        <v>2</v>
      </c>
      <c r="I844">
        <v>44945</v>
      </c>
      <c r="J844">
        <v>72628</v>
      </c>
      <c r="K844" t="s">
        <v>30</v>
      </c>
      <c r="L844" t="s">
        <v>164</v>
      </c>
      <c r="M844" t="s">
        <v>1904</v>
      </c>
      <c r="N844" t="s">
        <v>7503</v>
      </c>
      <c r="O844" t="s">
        <v>7114</v>
      </c>
      <c r="P844" t="s">
        <v>7504</v>
      </c>
      <c r="Q844" t="s">
        <v>1905</v>
      </c>
      <c r="R844" t="s">
        <v>593</v>
      </c>
      <c r="S844" t="s">
        <v>35</v>
      </c>
      <c r="T844" t="str">
        <f t="shared" si="39"/>
        <v>‚	Bachelor‚„s degree in the field of business, public administration, project management or similar	Experience in capital budget and contract/procurement management	Knowledge in FMS2, FMS3 and Access is a plus	Interest in public service 	Interest in the City‚„s water operations and infrastructure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844">
        <f t="shared" si="40"/>
        <v>0</v>
      </c>
      <c r="V844" s="3">
        <v>0</v>
      </c>
      <c r="W844" s="3">
        <f t="shared" si="41"/>
        <v>0</v>
      </c>
      <c r="X844" s="3">
        <v>0</v>
      </c>
      <c r="Y844" s="3">
        <v>0</v>
      </c>
      <c r="Z844" s="3">
        <v>0</v>
      </c>
      <c r="AA844" s="3">
        <v>0</v>
      </c>
      <c r="AB844" s="3">
        <v>0</v>
      </c>
      <c r="AD844" t="s">
        <v>38</v>
      </c>
      <c r="AE844" s="1">
        <v>42391</v>
      </c>
      <c r="AG844" s="1">
        <v>42391</v>
      </c>
      <c r="AH844" s="1">
        <v>42598</v>
      </c>
    </row>
    <row r="845" spans="1:34" x14ac:dyDescent="0.3">
      <c r="A845">
        <v>228802</v>
      </c>
      <c r="B845" t="s">
        <v>59</v>
      </c>
      <c r="C845" t="s">
        <v>40</v>
      </c>
      <c r="D845">
        <v>1</v>
      </c>
      <c r="E845" t="s">
        <v>1903</v>
      </c>
      <c r="F845" t="s">
        <v>389</v>
      </c>
      <c r="G845">
        <v>12158</v>
      </c>
      <c r="H845">
        <v>2</v>
      </c>
      <c r="I845">
        <v>44945</v>
      </c>
      <c r="J845">
        <v>72628</v>
      </c>
      <c r="K845" t="s">
        <v>30</v>
      </c>
      <c r="L845" t="s">
        <v>164</v>
      </c>
      <c r="M845" t="s">
        <v>1904</v>
      </c>
      <c r="N845" t="s">
        <v>7503</v>
      </c>
      <c r="O845" t="s">
        <v>7114</v>
      </c>
      <c r="P845" t="s">
        <v>7504</v>
      </c>
      <c r="Q845" t="s">
        <v>1905</v>
      </c>
      <c r="R845" t="s">
        <v>593</v>
      </c>
      <c r="S845" t="s">
        <v>35</v>
      </c>
      <c r="T845" t="str">
        <f t="shared" si="39"/>
        <v>‚	Bachelor‚„s degree in the field of business, public administration, project management or similar	Experience in capital budget and contract/procurement management	Knowledge in FMS2, FMS3 and Access is a plus	Interest in public service 	Interest in the City‚„s water operations and infrastructure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845">
        <f t="shared" si="40"/>
        <v>0</v>
      </c>
      <c r="V845" s="3">
        <v>0</v>
      </c>
      <c r="W845" s="3">
        <f t="shared" si="41"/>
        <v>0</v>
      </c>
      <c r="X845" s="3">
        <v>0</v>
      </c>
      <c r="Y845" s="3">
        <v>0</v>
      </c>
      <c r="Z845" s="3">
        <v>0</v>
      </c>
      <c r="AA845" s="3">
        <v>0</v>
      </c>
      <c r="AB845" s="3">
        <v>0</v>
      </c>
      <c r="AD845" t="s">
        <v>38</v>
      </c>
      <c r="AE845" s="1">
        <v>42391</v>
      </c>
      <c r="AG845" s="1">
        <v>42391</v>
      </c>
      <c r="AH845" s="1">
        <v>42598</v>
      </c>
    </row>
    <row r="846" spans="1:34" x14ac:dyDescent="0.3">
      <c r="A846">
        <v>228815</v>
      </c>
      <c r="B846" t="s">
        <v>1125</v>
      </c>
      <c r="C846" t="s">
        <v>26</v>
      </c>
      <c r="D846">
        <v>1</v>
      </c>
      <c r="E846" t="s">
        <v>602</v>
      </c>
      <c r="F846" t="s">
        <v>148</v>
      </c>
      <c r="G846">
        <v>12626</v>
      </c>
      <c r="H846">
        <v>1</v>
      </c>
      <c r="I846">
        <v>47434</v>
      </c>
      <c r="J846">
        <v>64580</v>
      </c>
      <c r="K846" t="s">
        <v>30</v>
      </c>
      <c r="L846" t="s">
        <v>954</v>
      </c>
      <c r="M846" t="s">
        <v>1906</v>
      </c>
      <c r="N846" t="s">
        <v>7505</v>
      </c>
      <c r="O846" t="s">
        <v>7077</v>
      </c>
      <c r="P846" t="s">
        <v>7506</v>
      </c>
      <c r="Q846" t="s">
        <v>35</v>
      </c>
      <c r="R846" t="s">
        <v>1907</v>
      </c>
      <c r="S846" t="s">
        <v>35</v>
      </c>
      <c r="T846" t="str">
        <f t="shared" si="39"/>
        <v xml:space="preserve">‚	Two years of experience in NYC government with budgeting; 	Experience with quantitative and qualitative analysis and quality assurance; 	Experience at NYC OMB;	Experience with FMS 2/3, CHRMS and Business Objects;	Interest in law enforcement operations; 	Strong written and oral communications skills;	Ability to work collaboratively with a diverse, multidisciplinary team; and,	Ability to manage multiple projects and prioritize tasks in order to meet deadlines.  </v>
      </c>
      <c r="U846">
        <f t="shared" si="40"/>
        <v>0</v>
      </c>
      <c r="V846" s="3">
        <v>0</v>
      </c>
      <c r="W846" s="3">
        <f t="shared" si="41"/>
        <v>0</v>
      </c>
      <c r="X846" s="3">
        <v>0</v>
      </c>
      <c r="Y846" s="3">
        <v>0</v>
      </c>
      <c r="Z846" s="3">
        <v>0</v>
      </c>
      <c r="AA846" s="3">
        <v>0</v>
      </c>
      <c r="AB846" s="3">
        <v>0</v>
      </c>
      <c r="AD846" t="s">
        <v>38</v>
      </c>
      <c r="AE846" s="1">
        <v>42384</v>
      </c>
      <c r="AG846" s="1">
        <v>42384</v>
      </c>
      <c r="AH846" s="1">
        <v>42598</v>
      </c>
    </row>
    <row r="847" spans="1:34" x14ac:dyDescent="0.3">
      <c r="A847">
        <v>228815</v>
      </c>
      <c r="B847" t="s">
        <v>1125</v>
      </c>
      <c r="C847" t="s">
        <v>40</v>
      </c>
      <c r="D847">
        <v>1</v>
      </c>
      <c r="E847" t="s">
        <v>602</v>
      </c>
      <c r="F847" t="s">
        <v>148</v>
      </c>
      <c r="G847">
        <v>12626</v>
      </c>
      <c r="H847">
        <v>1</v>
      </c>
      <c r="I847">
        <v>47434</v>
      </c>
      <c r="J847">
        <v>64580</v>
      </c>
      <c r="K847" t="s">
        <v>30</v>
      </c>
      <c r="L847" t="s">
        <v>954</v>
      </c>
      <c r="M847" t="s">
        <v>1906</v>
      </c>
      <c r="N847" t="s">
        <v>7505</v>
      </c>
      <c r="O847" t="s">
        <v>7077</v>
      </c>
      <c r="P847" t="s">
        <v>7506</v>
      </c>
      <c r="Q847" t="s">
        <v>35</v>
      </c>
      <c r="R847" t="s">
        <v>1907</v>
      </c>
      <c r="S847" t="s">
        <v>35</v>
      </c>
      <c r="T847" t="str">
        <f t="shared" si="39"/>
        <v xml:space="preserve">‚	Two years of experience in NYC government with budgeting; 	Experience with quantitative and qualitative analysis and quality assurance; 	Experience at NYC OMB;	Experience with FMS 2/3, CHRMS and Business Objects;	Interest in law enforcement operations; 	Strong written and oral communications skills;	Ability to work collaboratively with a diverse, multidisciplinary team; and,	Ability to manage multiple projects and prioritize tasks in order to meet deadlines.  </v>
      </c>
      <c r="U847">
        <f t="shared" si="40"/>
        <v>0</v>
      </c>
      <c r="V847" s="3">
        <v>0</v>
      </c>
      <c r="W847" s="3">
        <f t="shared" si="41"/>
        <v>0</v>
      </c>
      <c r="X847" s="3">
        <v>0</v>
      </c>
      <c r="Y847" s="3">
        <v>0</v>
      </c>
      <c r="Z847" s="3">
        <v>0</v>
      </c>
      <c r="AA847" s="3">
        <v>0</v>
      </c>
      <c r="AB847" s="3">
        <v>0</v>
      </c>
      <c r="AD847" t="s">
        <v>38</v>
      </c>
      <c r="AE847" s="1">
        <v>42384</v>
      </c>
      <c r="AG847" s="1">
        <v>42384</v>
      </c>
      <c r="AH847" s="1">
        <v>42598</v>
      </c>
    </row>
    <row r="848" spans="1:34" x14ac:dyDescent="0.3">
      <c r="A848">
        <v>249864</v>
      </c>
      <c r="B848" t="s">
        <v>1592</v>
      </c>
      <c r="C848" t="s">
        <v>40</v>
      </c>
      <c r="D848">
        <v>1</v>
      </c>
      <c r="E848" t="s">
        <v>1908</v>
      </c>
      <c r="F848" t="s">
        <v>148</v>
      </c>
      <c r="G848">
        <v>12626</v>
      </c>
      <c r="H848">
        <v>2</v>
      </c>
      <c r="I848">
        <v>56458</v>
      </c>
      <c r="J848">
        <v>72310</v>
      </c>
      <c r="K848" t="s">
        <v>30</v>
      </c>
      <c r="L848" t="s">
        <v>430</v>
      </c>
      <c r="M848" t="s">
        <v>971</v>
      </c>
      <c r="N848" t="s">
        <v>7507</v>
      </c>
      <c r="O848" t="s">
        <v>7077</v>
      </c>
      <c r="P848" t="s">
        <v>7508</v>
      </c>
      <c r="Q848" t="s">
        <v>35</v>
      </c>
      <c r="R848" t="s">
        <v>1909</v>
      </c>
      <c r="S848" t="s">
        <v>35</v>
      </c>
      <c r="T848" t="str">
        <f t="shared" si="39"/>
        <v xml:space="preserve">‚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people skills and leadership skills.  Familiarity with the NYCHRL.  </v>
      </c>
      <c r="U848">
        <f t="shared" si="40"/>
        <v>0</v>
      </c>
      <c r="V848" s="3">
        <v>1</v>
      </c>
      <c r="W848" s="3">
        <f t="shared" si="41"/>
        <v>0</v>
      </c>
      <c r="X848" s="3">
        <v>0</v>
      </c>
      <c r="Y848" s="3">
        <v>0</v>
      </c>
      <c r="Z848" s="3">
        <v>0</v>
      </c>
      <c r="AA848" s="3">
        <v>0</v>
      </c>
      <c r="AB848" s="3">
        <v>0</v>
      </c>
      <c r="AD848" t="s">
        <v>38</v>
      </c>
      <c r="AE848" s="1">
        <v>42580</v>
      </c>
      <c r="AF848" s="1">
        <v>42674</v>
      </c>
      <c r="AG848" s="1">
        <v>42580</v>
      </c>
      <c r="AH848" s="1">
        <v>42598</v>
      </c>
    </row>
    <row r="849" spans="1:34" x14ac:dyDescent="0.3">
      <c r="A849">
        <v>227486</v>
      </c>
      <c r="B849" t="s">
        <v>39</v>
      </c>
      <c r="C849" t="s">
        <v>40</v>
      </c>
      <c r="D849">
        <v>1</v>
      </c>
      <c r="E849" t="s">
        <v>1419</v>
      </c>
      <c r="F849" t="s">
        <v>389</v>
      </c>
      <c r="G849">
        <v>12158</v>
      </c>
      <c r="H849">
        <v>2</v>
      </c>
      <c r="I849">
        <v>44945</v>
      </c>
      <c r="J849">
        <v>72628</v>
      </c>
      <c r="K849" t="s">
        <v>30</v>
      </c>
      <c r="L849" t="s">
        <v>78</v>
      </c>
      <c r="M849" t="s">
        <v>1045</v>
      </c>
      <c r="N849" t="s">
        <v>1880</v>
      </c>
      <c r="O849" t="s">
        <v>7114</v>
      </c>
      <c r="P849" t="e">
        <f>--Excellent written, oral and interpersonal skills   --Strong analytical and organizational skills  --ability to work independently and as a team player  --Proficient in Microsoft Word and Excel   --knowledge of the procurement Policy Board (PPB) Rules and the NYC Charter   --Working experience with APT, FMS, and VENDEX Systems    --ability to multi-task and adapt to a fast-paced work environment and changing needs and priorities.</f>
        <v>#NAME?</v>
      </c>
      <c r="Q849" t="s">
        <v>35</v>
      </c>
      <c r="R849" t="s">
        <v>1881</v>
      </c>
      <c r="S849" t="s">
        <v>35</v>
      </c>
      <c r="T849" t="e">
        <f t="shared" si="39"/>
        <v>#NAME?</v>
      </c>
      <c r="U849">
        <f t="shared" si="40"/>
        <v>0</v>
      </c>
      <c r="V849" s="3">
        <v>0</v>
      </c>
      <c r="W849" s="3">
        <f t="shared" si="41"/>
        <v>0</v>
      </c>
      <c r="X849" s="3">
        <v>0</v>
      </c>
      <c r="Y849" s="3">
        <v>0</v>
      </c>
      <c r="Z849" s="3">
        <v>0</v>
      </c>
      <c r="AA849" s="3">
        <v>0</v>
      </c>
      <c r="AB849" s="3">
        <v>0</v>
      </c>
      <c r="AD849" t="s">
        <v>38</v>
      </c>
      <c r="AE849" s="1">
        <v>42375</v>
      </c>
      <c r="AG849" s="1">
        <v>42375</v>
      </c>
      <c r="AH849" s="1">
        <v>42598</v>
      </c>
    </row>
    <row r="850" spans="1:34" x14ac:dyDescent="0.3">
      <c r="A850">
        <v>227523</v>
      </c>
      <c r="B850" t="s">
        <v>244</v>
      </c>
      <c r="C850" t="s">
        <v>26</v>
      </c>
      <c r="D850">
        <v>1</v>
      </c>
      <c r="E850" t="s">
        <v>1910</v>
      </c>
      <c r="F850" t="s">
        <v>652</v>
      </c>
      <c r="G850">
        <v>12627</v>
      </c>
      <c r="H850">
        <v>0</v>
      </c>
      <c r="I850">
        <v>62260</v>
      </c>
      <c r="J850">
        <v>92704</v>
      </c>
      <c r="K850" t="s">
        <v>30</v>
      </c>
      <c r="L850" t="s">
        <v>521</v>
      </c>
      <c r="M850" t="s">
        <v>1911</v>
      </c>
      <c r="N850" t="s">
        <v>7509</v>
      </c>
      <c r="O850" t="s">
        <v>7163</v>
      </c>
      <c r="P850" t="s">
        <v>7510</v>
      </c>
      <c r="Q850" t="s">
        <v>1912</v>
      </c>
      <c r="R850" t="s">
        <v>1913</v>
      </c>
      <c r="S850" t="s">
        <v>35</v>
      </c>
      <c r="T850" t="str">
        <f t="shared" si="39"/>
        <v>‚	Ability to handle confidential information with discretion .	Ability to translate complex data analysis and research principles into user friendly products. Highly skilled at manipulating and managing large, complex databases, spreadsheets and queries and generating organizational metrics to assist with business decisions. Experience must include providing descriptive, correlation and other forms of analyses.	Advanced proficiency in Microsoft Office applications - Word, Excel, Access, Outlook; experience with HR information systems and reporting modules preferred.	Demonstrated ability to interface collaboratively with both internal and external partners and act as liaison when needed.	Excellent organization skills and meticulous attention to detail; process oriented; flexible and open to changing priorities and managing multiple tasks simultaneously within compressed timeframes. 	Excellent communication skills, written and oral, and interpersonal skills.	Able to work both independently and as part of a team.	Experience with New York City‚„s Human Resources information systems (PMS, CHRMS, etc.) is preferred. *** IN ORDER TO BE CONSIDERED FOR THIS POSITION CANDIDATES MUST BE SERVING PERMANENTLY IN THE TITLE OF ASSOCIATE STAFF ANALYST ***</v>
      </c>
      <c r="U850">
        <f t="shared" si="40"/>
        <v>1</v>
      </c>
      <c r="V850" s="3">
        <v>1</v>
      </c>
      <c r="W850" s="3">
        <f t="shared" si="41"/>
        <v>1</v>
      </c>
      <c r="X850" s="3">
        <v>0</v>
      </c>
      <c r="Y850" s="3">
        <v>0</v>
      </c>
      <c r="Z850" s="3">
        <v>0</v>
      </c>
      <c r="AA850" s="3">
        <v>0</v>
      </c>
      <c r="AB850" s="3">
        <v>0</v>
      </c>
      <c r="AD850" t="s">
        <v>38</v>
      </c>
      <c r="AE850" s="1">
        <v>42382</v>
      </c>
      <c r="AG850" s="1">
        <v>42382</v>
      </c>
      <c r="AH850" s="1">
        <v>42598</v>
      </c>
    </row>
    <row r="851" spans="1:34" x14ac:dyDescent="0.3">
      <c r="A851">
        <v>228900</v>
      </c>
      <c r="B851" t="s">
        <v>1757</v>
      </c>
      <c r="C851" t="s">
        <v>26</v>
      </c>
      <c r="D851">
        <v>2</v>
      </c>
      <c r="E851" t="s">
        <v>1914</v>
      </c>
      <c r="F851" t="s">
        <v>239</v>
      </c>
      <c r="G851">
        <v>83008</v>
      </c>
      <c r="H851" t="s">
        <v>240</v>
      </c>
      <c r="I851">
        <v>58675</v>
      </c>
      <c r="J851">
        <v>90000</v>
      </c>
      <c r="K851" t="s">
        <v>30</v>
      </c>
      <c r="L851" t="s">
        <v>797</v>
      </c>
      <c r="M851" t="s">
        <v>1915</v>
      </c>
      <c r="N851" t="s">
        <v>7511</v>
      </c>
      <c r="O851" t="s">
        <v>242</v>
      </c>
      <c r="P851" t="s">
        <v>7512</v>
      </c>
      <c r="Q851" t="s">
        <v>7446</v>
      </c>
      <c r="R851" t="s">
        <v>1916</v>
      </c>
      <c r="S851" t="s">
        <v>35</v>
      </c>
      <c r="T851" t="str">
        <f t="shared" si="39"/>
        <v>‚	A valid New York State Professional Engineer‚„s or Registered Architect license;	Exposure to NYC construction contracts and cost estimating; 	Excellent analytical writing, presentation, communication, and organizational skills including Microsoft Office Suite proficiency. We appreciate every applicant‚„s interest; however, only those under consideration will be contacted.  Note: Vacancy notices listed as ‚Å“Until Filled‚ will be posted for at least five work days.</v>
      </c>
      <c r="U851">
        <f t="shared" si="40"/>
        <v>0</v>
      </c>
      <c r="V851" s="3">
        <v>0</v>
      </c>
      <c r="W851" s="3">
        <f t="shared" si="41"/>
        <v>0</v>
      </c>
      <c r="X851" s="3">
        <v>0</v>
      </c>
      <c r="Y851" s="3">
        <v>0</v>
      </c>
      <c r="Z851" s="3">
        <v>0</v>
      </c>
      <c r="AA851" s="3">
        <v>0</v>
      </c>
      <c r="AB851" s="3">
        <v>0</v>
      </c>
      <c r="AD851" t="s">
        <v>58</v>
      </c>
      <c r="AE851" s="1">
        <v>42388</v>
      </c>
      <c r="AG851" s="1">
        <v>42388</v>
      </c>
      <c r="AH851" s="1">
        <v>42598</v>
      </c>
    </row>
    <row r="852" spans="1:34" x14ac:dyDescent="0.3">
      <c r="A852">
        <v>228900</v>
      </c>
      <c r="B852" t="s">
        <v>1757</v>
      </c>
      <c r="C852" t="s">
        <v>40</v>
      </c>
      <c r="D852">
        <v>2</v>
      </c>
      <c r="E852" t="s">
        <v>1914</v>
      </c>
      <c r="F852" t="s">
        <v>239</v>
      </c>
      <c r="G852">
        <v>83008</v>
      </c>
      <c r="H852" t="s">
        <v>240</v>
      </c>
      <c r="I852">
        <v>58675</v>
      </c>
      <c r="J852">
        <v>90000</v>
      </c>
      <c r="K852" t="s">
        <v>30</v>
      </c>
      <c r="L852" t="s">
        <v>797</v>
      </c>
      <c r="M852" t="s">
        <v>1915</v>
      </c>
      <c r="N852" t="s">
        <v>7511</v>
      </c>
      <c r="O852" t="s">
        <v>242</v>
      </c>
      <c r="P852" t="s">
        <v>7512</v>
      </c>
      <c r="Q852" t="s">
        <v>7446</v>
      </c>
      <c r="R852" t="s">
        <v>1916</v>
      </c>
      <c r="S852" t="s">
        <v>35</v>
      </c>
      <c r="T852" t="str">
        <f t="shared" si="39"/>
        <v>‚	A valid New York State Professional Engineer‚„s or Registered Architect license;	Exposure to NYC construction contracts and cost estimating; 	Excellent analytical writing, presentation, communication, and organizational skills including Microsoft Office Suite proficiency. We appreciate every applicant‚„s interest; however, only those under consideration will be contacted.  Note: Vacancy notices listed as ‚Å“Until Filled‚ will be posted for at least five work days.</v>
      </c>
      <c r="U852">
        <f t="shared" si="40"/>
        <v>0</v>
      </c>
      <c r="V852" s="3">
        <v>0</v>
      </c>
      <c r="W852" s="3">
        <f t="shared" si="41"/>
        <v>0</v>
      </c>
      <c r="X852" s="3">
        <v>0</v>
      </c>
      <c r="Y852" s="3">
        <v>0</v>
      </c>
      <c r="Z852" s="3">
        <v>0</v>
      </c>
      <c r="AA852" s="3">
        <v>0</v>
      </c>
      <c r="AB852" s="3">
        <v>0</v>
      </c>
      <c r="AD852" t="s">
        <v>58</v>
      </c>
      <c r="AE852" s="1">
        <v>42388</v>
      </c>
      <c r="AG852" s="1">
        <v>42388</v>
      </c>
      <c r="AH852" s="1">
        <v>42598</v>
      </c>
    </row>
    <row r="853" spans="1:34" x14ac:dyDescent="0.3">
      <c r="A853">
        <v>227629</v>
      </c>
      <c r="B853" t="s">
        <v>524</v>
      </c>
      <c r="C853" t="s">
        <v>26</v>
      </c>
      <c r="D853">
        <v>1</v>
      </c>
      <c r="E853" t="s">
        <v>1005</v>
      </c>
      <c r="F853" t="s">
        <v>1006</v>
      </c>
      <c r="G853">
        <v>20315</v>
      </c>
      <c r="H853">
        <v>1</v>
      </c>
      <c r="I853">
        <v>65000</v>
      </c>
      <c r="J853">
        <v>88000</v>
      </c>
      <c r="K853" t="s">
        <v>30</v>
      </c>
      <c r="L853" t="s">
        <v>527</v>
      </c>
      <c r="M853" t="s">
        <v>716</v>
      </c>
      <c r="N853" t="s">
        <v>7513</v>
      </c>
      <c r="O853" t="s">
        <v>7242</v>
      </c>
      <c r="P853" t="s">
        <v>1917</v>
      </c>
      <c r="Q853" t="s">
        <v>1918</v>
      </c>
      <c r="R853" t="s">
        <v>1919</v>
      </c>
      <c r="S853" t="s">
        <v>35</v>
      </c>
      <c r="T853" t="str">
        <f t="shared" si="39"/>
        <v>1. Experience with NYC Construction Codes and the National Electric Code. 2. Ability to produce contract drawings, technical specifications and estimates for construction projects. 3. Experience in supervising employees performing project management work, such as planning, administering, managing, coordinating or expediting, on engineering and/or architectural and/or landscape architectural projects, or supervising a construction project. 4. Proficiency in AutoCAD. 5. Excellent communication and organizational skills. 6. Knowledge of Microsoft Outlook, Word, Excel and PowerPoint  7. A driver license valid in New York State. NOTE: *Posting period extended. Previous applicants to this posting are still under consideration and need not reapply.  www.nyc.gov/parks</v>
      </c>
      <c r="U853">
        <f t="shared" si="40"/>
        <v>0</v>
      </c>
      <c r="V853" s="3">
        <v>1</v>
      </c>
      <c r="W853" s="3">
        <f t="shared" si="41"/>
        <v>0</v>
      </c>
      <c r="X853" s="3">
        <v>0</v>
      </c>
      <c r="Y853" s="3">
        <v>0</v>
      </c>
      <c r="Z853" s="3">
        <v>0</v>
      </c>
      <c r="AA853" s="3">
        <v>0</v>
      </c>
      <c r="AB853" s="3">
        <v>0</v>
      </c>
      <c r="AD853" t="s">
        <v>533</v>
      </c>
      <c r="AE853" s="1">
        <v>42454</v>
      </c>
      <c r="AG853" s="1">
        <v>42549</v>
      </c>
      <c r="AH853" s="1">
        <v>42598</v>
      </c>
    </row>
    <row r="854" spans="1:34" x14ac:dyDescent="0.3">
      <c r="A854">
        <v>228904</v>
      </c>
      <c r="B854" t="s">
        <v>59</v>
      </c>
      <c r="C854" t="s">
        <v>26</v>
      </c>
      <c r="D854">
        <v>1</v>
      </c>
      <c r="E854" t="s">
        <v>1920</v>
      </c>
      <c r="F854" t="s">
        <v>1006</v>
      </c>
      <c r="G854">
        <v>20315</v>
      </c>
      <c r="H854">
        <v>3</v>
      </c>
      <c r="I854">
        <v>81443</v>
      </c>
      <c r="J854">
        <v>110413</v>
      </c>
      <c r="K854" t="s">
        <v>30</v>
      </c>
      <c r="L854" t="s">
        <v>62</v>
      </c>
      <c r="M854" t="s">
        <v>63</v>
      </c>
      <c r="N854" t="s">
        <v>7514</v>
      </c>
      <c r="O854" t="s">
        <v>7242</v>
      </c>
      <c r="P854" t="s">
        <v>7515</v>
      </c>
      <c r="Q854" t="s">
        <v>7516</v>
      </c>
      <c r="R854" t="s">
        <v>1251</v>
      </c>
      <c r="S854" t="s">
        <v>35</v>
      </c>
      <c r="T854" t="str">
        <f t="shared" si="39"/>
        <v>‚ Experience in the planning, layout and details of contract drawings, specifications, shop drawing review, field inspections and investigations.  Experience in the design of low, medium and high voltage electrical distribution systems, electrical substations, switchgear, motor control centers and emergency power generation systems for water and wastewater facilities.  Experience in the design of communication, lighting, fire safety and security systems for water and wastewater facilities.  Experience with electrical power distribution system design software applications.  Knowledge of current NYC Building Code, NYCEC, NEC, FDNY, NFPA, IEEE, UL, ANSI, and other related Codes &amp; Standards, including CSI Standards.  Experience in the application of code requirements and preparation of technical reports.  Proficiency in AutoCAD, lighting design software and Microsoft Office suite.  Excellent leadership, communication and writing skills. A valid New York State Professional Engineer‚„s License. Current New York State registration as a  Professional Engineer must be maintained for the duration of your employment.  A Motor Vehicle Driver‚„s License valid in the state of New York may be required for some assignments. Employees must maintain this license for the duration of their employment.</v>
      </c>
      <c r="U854">
        <f t="shared" si="40"/>
        <v>0</v>
      </c>
      <c r="V854" s="3">
        <v>0</v>
      </c>
      <c r="W854" s="3">
        <f t="shared" si="41"/>
        <v>0</v>
      </c>
      <c r="X854" s="3">
        <v>0</v>
      </c>
      <c r="Y854" s="3">
        <v>0</v>
      </c>
      <c r="Z854" s="3">
        <v>0</v>
      </c>
      <c r="AA854" s="3">
        <v>0</v>
      </c>
      <c r="AB854" s="3">
        <v>0</v>
      </c>
      <c r="AD854" t="s">
        <v>58</v>
      </c>
      <c r="AE854" s="1">
        <v>42419</v>
      </c>
      <c r="AG854" s="1">
        <v>42419</v>
      </c>
      <c r="AH854" s="1">
        <v>42598</v>
      </c>
    </row>
    <row r="855" spans="1:34" x14ac:dyDescent="0.3">
      <c r="A855">
        <v>228904</v>
      </c>
      <c r="B855" t="s">
        <v>59</v>
      </c>
      <c r="C855" t="s">
        <v>40</v>
      </c>
      <c r="D855">
        <v>1</v>
      </c>
      <c r="E855" t="s">
        <v>1920</v>
      </c>
      <c r="F855" t="s">
        <v>1006</v>
      </c>
      <c r="G855">
        <v>20315</v>
      </c>
      <c r="H855">
        <v>3</v>
      </c>
      <c r="I855">
        <v>81443</v>
      </c>
      <c r="J855">
        <v>110413</v>
      </c>
      <c r="K855" t="s">
        <v>30</v>
      </c>
      <c r="L855" t="s">
        <v>62</v>
      </c>
      <c r="M855" t="s">
        <v>63</v>
      </c>
      <c r="N855" t="s">
        <v>7514</v>
      </c>
      <c r="O855" t="s">
        <v>7242</v>
      </c>
      <c r="P855" t="s">
        <v>7515</v>
      </c>
      <c r="Q855" t="s">
        <v>7516</v>
      </c>
      <c r="R855" t="s">
        <v>1251</v>
      </c>
      <c r="S855" t="s">
        <v>35</v>
      </c>
      <c r="T855" t="str">
        <f t="shared" si="39"/>
        <v>‚ Experience in the planning, layout and details of contract drawings, specifications, shop drawing review, field inspections and investigations.  Experience in the design of low, medium and high voltage electrical distribution systems, electrical substations, switchgear, motor control centers and emergency power generation systems for water and wastewater facilities.  Experience in the design of communication, lighting, fire safety and security systems for water and wastewater facilities.  Experience with electrical power distribution system design software applications.  Knowledge of current NYC Building Code, NYCEC, NEC, FDNY, NFPA, IEEE, UL, ANSI, and other related Codes &amp; Standards, including CSI Standards.  Experience in the application of code requirements and preparation of technical reports.  Proficiency in AutoCAD, lighting design software and Microsoft Office suite.  Excellent leadership, communication and writing skills. A valid New York State Professional Engineer‚„s License. Current New York State registration as a  Professional Engineer must be maintained for the duration of your employment.  A Motor Vehicle Driver‚„s License valid in the state of New York may be required for some assignments. Employees must maintain this license for the duration of their employment.</v>
      </c>
      <c r="U855">
        <f t="shared" si="40"/>
        <v>0</v>
      </c>
      <c r="V855" s="3">
        <v>0</v>
      </c>
      <c r="W855" s="3">
        <f t="shared" si="41"/>
        <v>0</v>
      </c>
      <c r="X855" s="3">
        <v>0</v>
      </c>
      <c r="Y855" s="3">
        <v>0</v>
      </c>
      <c r="Z855" s="3">
        <v>0</v>
      </c>
      <c r="AA855" s="3">
        <v>0</v>
      </c>
      <c r="AB855" s="3">
        <v>0</v>
      </c>
      <c r="AD855" t="s">
        <v>58</v>
      </c>
      <c r="AE855" s="1">
        <v>42419</v>
      </c>
      <c r="AG855" s="1">
        <v>42419</v>
      </c>
      <c r="AH855" s="1">
        <v>42598</v>
      </c>
    </row>
    <row r="856" spans="1:34" x14ac:dyDescent="0.3">
      <c r="A856">
        <v>227523</v>
      </c>
      <c r="B856" t="s">
        <v>244</v>
      </c>
      <c r="C856" t="s">
        <v>26</v>
      </c>
      <c r="D856">
        <v>1</v>
      </c>
      <c r="E856" t="s">
        <v>1910</v>
      </c>
      <c r="F856" t="s">
        <v>652</v>
      </c>
      <c r="G856">
        <v>12627</v>
      </c>
      <c r="H856">
        <v>0</v>
      </c>
      <c r="I856">
        <v>62260</v>
      </c>
      <c r="J856">
        <v>92704</v>
      </c>
      <c r="K856" t="s">
        <v>30</v>
      </c>
      <c r="L856" t="s">
        <v>521</v>
      </c>
      <c r="M856" t="s">
        <v>1911</v>
      </c>
      <c r="N856" t="s">
        <v>7509</v>
      </c>
      <c r="O856" t="s">
        <v>7163</v>
      </c>
      <c r="P856" t="s">
        <v>7510</v>
      </c>
      <c r="Q856" t="s">
        <v>1912</v>
      </c>
      <c r="R856" t="s">
        <v>1913</v>
      </c>
      <c r="S856" t="s">
        <v>35</v>
      </c>
      <c r="T856" t="str">
        <f t="shared" si="39"/>
        <v>‚	Ability to handle confidential information with discretion .	Ability to translate complex data analysis and research principles into user friendly products. Highly skilled at manipulating and managing large, complex databases, spreadsheets and queries and generating organizational metrics to assist with business decisions. Experience must include providing descriptive, correlation and other forms of analyses.	Advanced proficiency in Microsoft Office applications - Word, Excel, Access, Outlook; experience with HR information systems and reporting modules preferred.	Demonstrated ability to interface collaboratively with both internal and external partners and act as liaison when needed.	Excellent organization skills and meticulous attention to detail; process oriented; flexible and open to changing priorities and managing multiple tasks simultaneously within compressed timeframes. 	Excellent communication skills, written and oral, and interpersonal skills.	Able to work both independently and as part of a team.	Experience with New York City‚„s Human Resources information systems (PMS, CHRMS, etc.) is preferred. *** IN ORDER TO BE CONSIDERED FOR THIS POSITION CANDIDATES MUST BE SERVING PERMANENTLY IN THE TITLE OF ASSOCIATE STAFF ANALYST ***</v>
      </c>
      <c r="U856">
        <f t="shared" si="40"/>
        <v>1</v>
      </c>
      <c r="V856" s="3">
        <v>1</v>
      </c>
      <c r="W856" s="3">
        <f t="shared" si="41"/>
        <v>1</v>
      </c>
      <c r="X856" s="3">
        <v>0</v>
      </c>
      <c r="Y856" s="3">
        <v>0</v>
      </c>
      <c r="Z856" s="3">
        <v>0</v>
      </c>
      <c r="AA856" s="3">
        <v>0</v>
      </c>
      <c r="AB856" s="3">
        <v>0</v>
      </c>
      <c r="AD856" t="s">
        <v>38</v>
      </c>
      <c r="AE856" s="1">
        <v>42382</v>
      </c>
      <c r="AG856" s="1">
        <v>42382</v>
      </c>
      <c r="AH856" s="1">
        <v>42598</v>
      </c>
    </row>
    <row r="857" spans="1:34" x14ac:dyDescent="0.3">
      <c r="A857">
        <v>227629</v>
      </c>
      <c r="B857" t="s">
        <v>524</v>
      </c>
      <c r="C857" t="s">
        <v>40</v>
      </c>
      <c r="D857">
        <v>1</v>
      </c>
      <c r="E857" t="s">
        <v>1005</v>
      </c>
      <c r="F857" t="s">
        <v>1006</v>
      </c>
      <c r="G857">
        <v>20315</v>
      </c>
      <c r="H857">
        <v>1</v>
      </c>
      <c r="I857">
        <v>65000</v>
      </c>
      <c r="J857">
        <v>88000</v>
      </c>
      <c r="K857" t="s">
        <v>30</v>
      </c>
      <c r="L857" t="s">
        <v>527</v>
      </c>
      <c r="M857" t="s">
        <v>716</v>
      </c>
      <c r="N857" t="s">
        <v>7513</v>
      </c>
      <c r="O857" t="s">
        <v>7242</v>
      </c>
      <c r="P857" t="s">
        <v>1917</v>
      </c>
      <c r="Q857" t="s">
        <v>1918</v>
      </c>
      <c r="R857" t="s">
        <v>1919</v>
      </c>
      <c r="S857" t="s">
        <v>35</v>
      </c>
      <c r="T857" t="str">
        <f t="shared" si="39"/>
        <v>1. Experience with NYC Construction Codes and the National Electric Code. 2. Ability to produce contract drawings, technical specifications and estimates for construction projects. 3. Experience in supervising employees performing project management work, such as planning, administering, managing, coordinating or expediting, on engineering and/or architectural and/or landscape architectural projects, or supervising a construction project. 4. Proficiency in AutoCAD. 5. Excellent communication and organizational skills. 6. Knowledge of Microsoft Outlook, Word, Excel and PowerPoint  7. A driver license valid in New York State. NOTE: *Posting period extended. Previous applicants to this posting are still under consideration and need not reapply.  www.nyc.gov/parks</v>
      </c>
      <c r="U857">
        <f t="shared" si="40"/>
        <v>0</v>
      </c>
      <c r="V857" s="3">
        <v>1</v>
      </c>
      <c r="W857" s="3">
        <f t="shared" si="41"/>
        <v>0</v>
      </c>
      <c r="X857" s="3">
        <v>0</v>
      </c>
      <c r="Y857" s="3">
        <v>0</v>
      </c>
      <c r="Z857" s="3">
        <v>0</v>
      </c>
      <c r="AA857" s="3">
        <v>0</v>
      </c>
      <c r="AB857" s="3">
        <v>0</v>
      </c>
      <c r="AD857" t="s">
        <v>533</v>
      </c>
      <c r="AE857" s="1">
        <v>42454</v>
      </c>
      <c r="AG857" s="1">
        <v>42549</v>
      </c>
      <c r="AH857" s="1">
        <v>42598</v>
      </c>
    </row>
    <row r="858" spans="1:34" x14ac:dyDescent="0.3">
      <c r="A858">
        <v>228927</v>
      </c>
      <c r="B858" t="s">
        <v>39</v>
      </c>
      <c r="C858" t="s">
        <v>26</v>
      </c>
      <c r="D858">
        <v>1</v>
      </c>
      <c r="E858" t="s">
        <v>1921</v>
      </c>
      <c r="F858" t="s">
        <v>652</v>
      </c>
      <c r="G858">
        <v>12627</v>
      </c>
      <c r="H858">
        <v>0</v>
      </c>
      <c r="I858">
        <v>62260</v>
      </c>
      <c r="J858">
        <v>92704</v>
      </c>
      <c r="K858" t="s">
        <v>30</v>
      </c>
      <c r="L858" t="s">
        <v>78</v>
      </c>
      <c r="M858" t="s">
        <v>1106</v>
      </c>
      <c r="N858" t="s">
        <v>7517</v>
      </c>
      <c r="O858" t="s">
        <v>7163</v>
      </c>
      <c r="P858" t="s">
        <v>7518</v>
      </c>
      <c r="Q858" t="s">
        <v>35</v>
      </c>
      <c r="R858" t="s">
        <v>1922</v>
      </c>
      <c r="S858" t="s">
        <v>35</v>
      </c>
      <c r="T858" t="str">
        <f t="shared" si="39"/>
        <v xml:space="preserve">‚	Strong organizational and administrative skills;  ability to multitask 	Excellent interpersonal and oral, written communication skills 	Bilingual Spanish/English preferred.    228927  </v>
      </c>
      <c r="U858">
        <f t="shared" si="40"/>
        <v>0</v>
      </c>
      <c r="V858" s="3">
        <v>0</v>
      </c>
      <c r="W858" s="3">
        <f t="shared" si="41"/>
        <v>0</v>
      </c>
      <c r="X858" s="3">
        <v>0</v>
      </c>
      <c r="Y858" s="3">
        <v>0</v>
      </c>
      <c r="Z858" s="3">
        <v>0</v>
      </c>
      <c r="AA858" s="3">
        <v>0</v>
      </c>
      <c r="AB858" s="3">
        <v>0</v>
      </c>
      <c r="AD858" t="s">
        <v>38</v>
      </c>
      <c r="AE858" s="1">
        <v>42388</v>
      </c>
      <c r="AG858" s="1">
        <v>42389</v>
      </c>
      <c r="AH858" s="1">
        <v>42598</v>
      </c>
    </row>
    <row r="859" spans="1:34" x14ac:dyDescent="0.3">
      <c r="A859">
        <v>228927</v>
      </c>
      <c r="B859" t="s">
        <v>39</v>
      </c>
      <c r="C859" t="s">
        <v>40</v>
      </c>
      <c r="D859">
        <v>1</v>
      </c>
      <c r="E859" t="s">
        <v>1921</v>
      </c>
      <c r="F859" t="s">
        <v>652</v>
      </c>
      <c r="G859">
        <v>12627</v>
      </c>
      <c r="H859">
        <v>0</v>
      </c>
      <c r="I859">
        <v>62260</v>
      </c>
      <c r="J859">
        <v>92704</v>
      </c>
      <c r="K859" t="s">
        <v>30</v>
      </c>
      <c r="L859" t="s">
        <v>78</v>
      </c>
      <c r="M859" t="s">
        <v>1106</v>
      </c>
      <c r="N859" t="s">
        <v>7517</v>
      </c>
      <c r="O859" t="s">
        <v>7163</v>
      </c>
      <c r="P859" t="s">
        <v>7518</v>
      </c>
      <c r="Q859" t="s">
        <v>35</v>
      </c>
      <c r="R859" t="s">
        <v>1922</v>
      </c>
      <c r="S859" t="s">
        <v>35</v>
      </c>
      <c r="T859" t="str">
        <f t="shared" si="39"/>
        <v xml:space="preserve">‚	Strong organizational and administrative skills;  ability to multitask 	Excellent interpersonal and oral, written communication skills 	Bilingual Spanish/English preferred.    228927  </v>
      </c>
      <c r="U859">
        <f t="shared" si="40"/>
        <v>0</v>
      </c>
      <c r="V859" s="3">
        <v>0</v>
      </c>
      <c r="W859" s="3">
        <f t="shared" si="41"/>
        <v>0</v>
      </c>
      <c r="X859" s="3">
        <v>0</v>
      </c>
      <c r="Y859" s="3">
        <v>0</v>
      </c>
      <c r="Z859" s="3">
        <v>0</v>
      </c>
      <c r="AA859" s="3">
        <v>0</v>
      </c>
      <c r="AB859" s="3">
        <v>0</v>
      </c>
      <c r="AD859" t="s">
        <v>38</v>
      </c>
      <c r="AE859" s="1">
        <v>42388</v>
      </c>
      <c r="AG859" s="1">
        <v>42389</v>
      </c>
      <c r="AH859" s="1">
        <v>42598</v>
      </c>
    </row>
    <row r="860" spans="1:34" x14ac:dyDescent="0.3">
      <c r="A860">
        <v>228945</v>
      </c>
      <c r="B860" t="s">
        <v>59</v>
      </c>
      <c r="C860" t="s">
        <v>40</v>
      </c>
      <c r="D860">
        <v>1</v>
      </c>
      <c r="E860" t="s">
        <v>1923</v>
      </c>
      <c r="F860" t="s">
        <v>568</v>
      </c>
      <c r="G860">
        <v>10015</v>
      </c>
      <c r="H860" t="s">
        <v>219</v>
      </c>
      <c r="I860">
        <v>65107</v>
      </c>
      <c r="J860">
        <v>173663</v>
      </c>
      <c r="K860" t="s">
        <v>30</v>
      </c>
      <c r="L860" t="s">
        <v>62</v>
      </c>
      <c r="M860" t="s">
        <v>63</v>
      </c>
      <c r="N860" t="s">
        <v>6718</v>
      </c>
      <c r="O860" t="s">
        <v>571</v>
      </c>
      <c r="P860" t="s">
        <v>35</v>
      </c>
      <c r="Q860" t="s">
        <v>1924</v>
      </c>
      <c r="R860" t="s">
        <v>703</v>
      </c>
      <c r="S860" t="s">
        <v>67</v>
      </c>
      <c r="T860" t="str">
        <f t="shared" si="39"/>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Appointmnents are subject to OMB approval.  For additional about DEP, visit www.nyc.gov/dep</v>
      </c>
      <c r="U860">
        <f t="shared" si="40"/>
        <v>0</v>
      </c>
      <c r="V860" s="3">
        <v>0</v>
      </c>
      <c r="W860" s="3">
        <f t="shared" si="41"/>
        <v>0</v>
      </c>
      <c r="X860" s="3">
        <v>0</v>
      </c>
      <c r="Y860" s="3">
        <v>0</v>
      </c>
      <c r="Z860" s="3">
        <v>0</v>
      </c>
      <c r="AA860" s="3">
        <v>0</v>
      </c>
      <c r="AB860" s="3">
        <v>0</v>
      </c>
      <c r="AD860" t="s">
        <v>58</v>
      </c>
      <c r="AE860" s="1">
        <v>42391</v>
      </c>
      <c r="AG860" s="1">
        <v>42391</v>
      </c>
      <c r="AH860" s="1">
        <v>42598</v>
      </c>
    </row>
    <row r="861" spans="1:34" x14ac:dyDescent="0.3">
      <c r="A861">
        <v>228945</v>
      </c>
      <c r="B861" t="s">
        <v>59</v>
      </c>
      <c r="C861" t="s">
        <v>26</v>
      </c>
      <c r="D861">
        <v>1</v>
      </c>
      <c r="E861" t="s">
        <v>1923</v>
      </c>
      <c r="F861" t="s">
        <v>568</v>
      </c>
      <c r="G861">
        <v>10015</v>
      </c>
      <c r="H861" t="s">
        <v>219</v>
      </c>
      <c r="I861">
        <v>65107</v>
      </c>
      <c r="J861">
        <v>173663</v>
      </c>
      <c r="K861" t="s">
        <v>30</v>
      </c>
      <c r="L861" t="s">
        <v>62</v>
      </c>
      <c r="M861" t="s">
        <v>63</v>
      </c>
      <c r="N861" t="s">
        <v>6718</v>
      </c>
      <c r="O861" t="s">
        <v>571</v>
      </c>
      <c r="P861" t="s">
        <v>35</v>
      </c>
      <c r="Q861" t="s">
        <v>1924</v>
      </c>
      <c r="R861" t="s">
        <v>703</v>
      </c>
      <c r="S861" t="s">
        <v>67</v>
      </c>
      <c r="T861" t="str">
        <f t="shared" si="39"/>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Appointmnents are subject to OMB approval.  For additional about DEP, visit www.nyc.gov/dep</v>
      </c>
      <c r="U861">
        <f t="shared" si="40"/>
        <v>0</v>
      </c>
      <c r="V861" s="3">
        <v>0</v>
      </c>
      <c r="W861" s="3">
        <f t="shared" si="41"/>
        <v>0</v>
      </c>
      <c r="X861" s="3">
        <v>0</v>
      </c>
      <c r="Y861" s="3">
        <v>0</v>
      </c>
      <c r="Z861" s="3">
        <v>0</v>
      </c>
      <c r="AA861" s="3">
        <v>0</v>
      </c>
      <c r="AB861" s="3">
        <v>0</v>
      </c>
      <c r="AD861" t="s">
        <v>58</v>
      </c>
      <c r="AE861" s="1">
        <v>42391</v>
      </c>
      <c r="AG861" s="1">
        <v>42391</v>
      </c>
      <c r="AH861" s="1">
        <v>42598</v>
      </c>
    </row>
    <row r="862" spans="1:34" x14ac:dyDescent="0.3">
      <c r="A862">
        <v>228947</v>
      </c>
      <c r="B862" t="s">
        <v>244</v>
      </c>
      <c r="C862" t="s">
        <v>26</v>
      </c>
      <c r="D862">
        <v>1</v>
      </c>
      <c r="E862" t="s">
        <v>594</v>
      </c>
      <c r="F862" t="s">
        <v>595</v>
      </c>
      <c r="G862">
        <v>40502</v>
      </c>
      <c r="H862">
        <v>2</v>
      </c>
      <c r="I862">
        <v>58617</v>
      </c>
      <c r="J862">
        <v>88661</v>
      </c>
      <c r="K862" t="s">
        <v>30</v>
      </c>
      <c r="L862" t="s">
        <v>521</v>
      </c>
      <c r="M862" t="s">
        <v>596</v>
      </c>
      <c r="N862" t="s">
        <v>1925</v>
      </c>
      <c r="O862" t="s">
        <v>598</v>
      </c>
      <c r="P862" t="s">
        <v>1926</v>
      </c>
      <c r="Q862" t="s">
        <v>600</v>
      </c>
      <c r="R862" t="s">
        <v>1927</v>
      </c>
      <c r="S862" t="s">
        <v>35</v>
      </c>
      <c r="T862" t="str">
        <f t="shared" si="39"/>
        <v>Baccalaureate and/or Masters degree in accounting or public administration,from accredited college and five to seven years of professional experience in the areas of job description preferred, working knowledge of Microsoft Office software, CPA license will bear more weight. *** IN ORDER TO BE CONSIDERED FOR THIS POSITION CANDIDATES MUST BE SERVING PERMANENTLY IN THE TITLE OF MANAGEMENT AUDITOR ***</v>
      </c>
      <c r="U862">
        <f t="shared" si="40"/>
        <v>0</v>
      </c>
      <c r="V862" s="3">
        <v>0</v>
      </c>
      <c r="W862" s="3">
        <f t="shared" si="41"/>
        <v>0</v>
      </c>
      <c r="X862" s="3">
        <v>0</v>
      </c>
      <c r="Y862" s="3">
        <v>0</v>
      </c>
      <c r="Z862" s="3">
        <v>0</v>
      </c>
      <c r="AA862" s="3">
        <v>0</v>
      </c>
      <c r="AB862" s="3">
        <v>0</v>
      </c>
      <c r="AD862" t="s">
        <v>38</v>
      </c>
      <c r="AE862" s="1">
        <v>42391</v>
      </c>
      <c r="AG862" s="1">
        <v>42391</v>
      </c>
      <c r="AH862" s="1">
        <v>42598</v>
      </c>
    </row>
    <row r="863" spans="1:34" x14ac:dyDescent="0.3">
      <c r="A863">
        <v>227629</v>
      </c>
      <c r="B863" t="s">
        <v>524</v>
      </c>
      <c r="C863" t="s">
        <v>26</v>
      </c>
      <c r="D863">
        <v>1</v>
      </c>
      <c r="E863" t="s">
        <v>1005</v>
      </c>
      <c r="F863" t="s">
        <v>1006</v>
      </c>
      <c r="G863">
        <v>20315</v>
      </c>
      <c r="H863">
        <v>1</v>
      </c>
      <c r="I863">
        <v>65000</v>
      </c>
      <c r="J863">
        <v>88000</v>
      </c>
      <c r="K863" t="s">
        <v>30</v>
      </c>
      <c r="L863" t="s">
        <v>527</v>
      </c>
      <c r="M863" t="s">
        <v>716</v>
      </c>
      <c r="N863" t="s">
        <v>7513</v>
      </c>
      <c r="O863" t="s">
        <v>7242</v>
      </c>
      <c r="P863" t="s">
        <v>1917</v>
      </c>
      <c r="Q863" t="s">
        <v>1918</v>
      </c>
      <c r="R863" t="s">
        <v>1919</v>
      </c>
      <c r="S863" t="s">
        <v>35</v>
      </c>
      <c r="T863" t="str">
        <f t="shared" si="39"/>
        <v>1. Experience with NYC Construction Codes and the National Electric Code. 2. Ability to produce contract drawings, technical specifications and estimates for construction projects. 3. Experience in supervising employees performing project management work, such as planning, administering, managing, coordinating or expediting, on engineering and/or architectural and/or landscape architectural projects, or supervising a construction project. 4. Proficiency in AutoCAD. 5. Excellent communication and organizational skills. 6. Knowledge of Microsoft Outlook, Word, Excel and PowerPoint  7. A driver license valid in New York State. NOTE: *Posting period extended. Previous applicants to this posting are still under consideration and need not reapply.  www.nyc.gov/parks</v>
      </c>
      <c r="U863">
        <f t="shared" si="40"/>
        <v>0</v>
      </c>
      <c r="V863" s="3">
        <v>1</v>
      </c>
      <c r="W863" s="3">
        <f t="shared" si="41"/>
        <v>0</v>
      </c>
      <c r="X863" s="3">
        <v>0</v>
      </c>
      <c r="Y863" s="3">
        <v>0</v>
      </c>
      <c r="Z863" s="3">
        <v>0</v>
      </c>
      <c r="AA863" s="3">
        <v>0</v>
      </c>
      <c r="AB863" s="3">
        <v>0</v>
      </c>
      <c r="AD863" t="s">
        <v>533</v>
      </c>
      <c r="AE863" s="1">
        <v>42454</v>
      </c>
      <c r="AG863" s="1">
        <v>42453</v>
      </c>
      <c r="AH863" s="1">
        <v>42598</v>
      </c>
    </row>
    <row r="864" spans="1:34" x14ac:dyDescent="0.3">
      <c r="A864">
        <v>227739</v>
      </c>
      <c r="B864" t="s">
        <v>244</v>
      </c>
      <c r="C864" t="s">
        <v>26</v>
      </c>
      <c r="D864">
        <v>1</v>
      </c>
      <c r="E864" t="s">
        <v>1928</v>
      </c>
      <c r="F864" t="s">
        <v>1929</v>
      </c>
      <c r="G864">
        <v>22315</v>
      </c>
      <c r="H864">
        <v>2</v>
      </c>
      <c r="I864">
        <v>61237</v>
      </c>
      <c r="J864">
        <v>88686</v>
      </c>
      <c r="K864" t="s">
        <v>30</v>
      </c>
      <c r="L864" t="s">
        <v>521</v>
      </c>
      <c r="M864" t="s">
        <v>643</v>
      </c>
      <c r="N864" t="s">
        <v>7519</v>
      </c>
      <c r="O864" t="s">
        <v>7520</v>
      </c>
      <c r="P864" t="s">
        <v>1279</v>
      </c>
      <c r="Q864" t="s">
        <v>1930</v>
      </c>
      <c r="R864" t="s">
        <v>1931</v>
      </c>
      <c r="S864" t="s">
        <v>35</v>
      </c>
      <c r="T864" t="str">
        <f t="shared" si="39"/>
        <v>Ability to communicate effectively in verbal and written form. *** IN ORDER TO BE CONSIDERED FOR THIS POSITION CANDIDATES MUST BE SERVING PERMANENTLY IN THE TITLE OF HIGHWAY TRANSPORTATION SPECIALIST ***</v>
      </c>
      <c r="U864">
        <f t="shared" si="40"/>
        <v>0</v>
      </c>
      <c r="V864" s="3">
        <v>0</v>
      </c>
      <c r="W864" s="3">
        <f t="shared" si="41"/>
        <v>0</v>
      </c>
      <c r="X864" s="3">
        <v>0</v>
      </c>
      <c r="Y864" s="3">
        <v>0</v>
      </c>
      <c r="Z864" s="3">
        <v>0</v>
      </c>
      <c r="AA864" s="3">
        <v>0</v>
      </c>
      <c r="AB864" s="3">
        <v>0</v>
      </c>
      <c r="AD864" t="s">
        <v>38</v>
      </c>
      <c r="AE864" s="1">
        <v>42396</v>
      </c>
      <c r="AG864" s="1">
        <v>42408</v>
      </c>
      <c r="AH864" s="1">
        <v>42598</v>
      </c>
    </row>
    <row r="865" spans="1:34" x14ac:dyDescent="0.3">
      <c r="A865">
        <v>227739</v>
      </c>
      <c r="B865" t="s">
        <v>244</v>
      </c>
      <c r="C865" t="s">
        <v>26</v>
      </c>
      <c r="D865">
        <v>1</v>
      </c>
      <c r="E865" t="s">
        <v>1928</v>
      </c>
      <c r="F865" t="s">
        <v>1929</v>
      </c>
      <c r="G865">
        <v>22315</v>
      </c>
      <c r="H865">
        <v>2</v>
      </c>
      <c r="I865">
        <v>61237</v>
      </c>
      <c r="J865">
        <v>88686</v>
      </c>
      <c r="K865" t="s">
        <v>30</v>
      </c>
      <c r="L865" t="s">
        <v>521</v>
      </c>
      <c r="M865" t="s">
        <v>643</v>
      </c>
      <c r="N865" t="s">
        <v>7519</v>
      </c>
      <c r="O865" t="s">
        <v>7520</v>
      </c>
      <c r="P865" t="s">
        <v>1279</v>
      </c>
      <c r="Q865" t="s">
        <v>1930</v>
      </c>
      <c r="R865" t="s">
        <v>1931</v>
      </c>
      <c r="S865" t="s">
        <v>35</v>
      </c>
      <c r="T865" t="str">
        <f t="shared" si="39"/>
        <v>Ability to communicate effectively in verbal and written form. *** IN ORDER TO BE CONSIDERED FOR THIS POSITION CANDIDATES MUST BE SERVING PERMANENTLY IN THE TITLE OF HIGHWAY TRANSPORTATION SPECIALIST ***</v>
      </c>
      <c r="U865">
        <f t="shared" si="40"/>
        <v>0</v>
      </c>
      <c r="V865" s="3">
        <v>0</v>
      </c>
      <c r="W865" s="3">
        <f t="shared" si="41"/>
        <v>0</v>
      </c>
      <c r="X865" s="3">
        <v>0</v>
      </c>
      <c r="Y865" s="3">
        <v>0</v>
      </c>
      <c r="Z865" s="3">
        <v>0</v>
      </c>
      <c r="AA865" s="3">
        <v>0</v>
      </c>
      <c r="AB865" s="3">
        <v>0</v>
      </c>
      <c r="AD865" t="s">
        <v>38</v>
      </c>
      <c r="AE865" s="1">
        <v>42396</v>
      </c>
      <c r="AG865" s="1">
        <v>42408</v>
      </c>
      <c r="AH865" s="1">
        <v>42598</v>
      </c>
    </row>
    <row r="866" spans="1:34" x14ac:dyDescent="0.3">
      <c r="A866">
        <v>228947</v>
      </c>
      <c r="B866" t="s">
        <v>244</v>
      </c>
      <c r="C866" t="s">
        <v>26</v>
      </c>
      <c r="D866">
        <v>1</v>
      </c>
      <c r="E866" t="s">
        <v>594</v>
      </c>
      <c r="F866" t="s">
        <v>595</v>
      </c>
      <c r="G866">
        <v>40502</v>
      </c>
      <c r="H866">
        <v>2</v>
      </c>
      <c r="I866">
        <v>58617</v>
      </c>
      <c r="J866">
        <v>88661</v>
      </c>
      <c r="K866" t="s">
        <v>30</v>
      </c>
      <c r="L866" t="s">
        <v>521</v>
      </c>
      <c r="M866" t="s">
        <v>596</v>
      </c>
      <c r="N866" t="s">
        <v>1925</v>
      </c>
      <c r="O866" t="s">
        <v>598</v>
      </c>
      <c r="P866" t="s">
        <v>1926</v>
      </c>
      <c r="Q866" t="s">
        <v>600</v>
      </c>
      <c r="R866" t="s">
        <v>1927</v>
      </c>
      <c r="S866" t="s">
        <v>35</v>
      </c>
      <c r="T866" t="str">
        <f t="shared" si="39"/>
        <v>Baccalaureate and/or Masters degree in accounting or public administration,from accredited college and five to seven years of professional experience in the areas of job description preferred, working knowledge of Microsoft Office software, CPA license will bear more weight. *** IN ORDER TO BE CONSIDERED FOR THIS POSITION CANDIDATES MUST BE SERVING PERMANENTLY IN THE TITLE OF MANAGEMENT AUDITOR ***</v>
      </c>
      <c r="U866">
        <f t="shared" si="40"/>
        <v>0</v>
      </c>
      <c r="V866" s="3">
        <v>0</v>
      </c>
      <c r="W866" s="3">
        <f t="shared" si="41"/>
        <v>0</v>
      </c>
      <c r="X866" s="3">
        <v>0</v>
      </c>
      <c r="Y866" s="3">
        <v>0</v>
      </c>
      <c r="Z866" s="3">
        <v>0</v>
      </c>
      <c r="AA866" s="3">
        <v>0</v>
      </c>
      <c r="AB866" s="3">
        <v>0</v>
      </c>
      <c r="AD866" t="s">
        <v>38</v>
      </c>
      <c r="AE866" s="1">
        <v>42391</v>
      </c>
      <c r="AG866" s="1">
        <v>42391</v>
      </c>
      <c r="AH866" s="1">
        <v>42598</v>
      </c>
    </row>
    <row r="867" spans="1:34" x14ac:dyDescent="0.3">
      <c r="A867">
        <v>229051</v>
      </c>
      <c r="B867" t="s">
        <v>39</v>
      </c>
      <c r="C867" t="s">
        <v>26</v>
      </c>
      <c r="D867">
        <v>7</v>
      </c>
      <c r="E867" t="s">
        <v>1932</v>
      </c>
      <c r="F867" t="s">
        <v>269</v>
      </c>
      <c r="G867">
        <v>10209</v>
      </c>
      <c r="H867">
        <v>1</v>
      </c>
      <c r="I867">
        <v>10</v>
      </c>
      <c r="J867">
        <v>14</v>
      </c>
      <c r="K867" t="s">
        <v>141</v>
      </c>
      <c r="L867" t="s">
        <v>78</v>
      </c>
      <c r="M867" t="s">
        <v>466</v>
      </c>
      <c r="N867" t="s">
        <v>1933</v>
      </c>
      <c r="O867" t="s">
        <v>272</v>
      </c>
      <c r="P867" t="s">
        <v>1934</v>
      </c>
      <c r="Q867" t="s">
        <v>35</v>
      </c>
      <c r="R867" t="s">
        <v>1935</v>
      </c>
      <c r="S867" t="s">
        <v>35</v>
      </c>
      <c r="T867" t="str">
        <f t="shared" si="39"/>
        <v xml:space="preserve">The candidate will have excellent verbal and written communication skills. The candidate will have an interest in infectious disease epidemiology.  </v>
      </c>
      <c r="U867">
        <f t="shared" si="40"/>
        <v>0</v>
      </c>
      <c r="V867" s="3">
        <v>0</v>
      </c>
      <c r="W867" s="3">
        <f t="shared" si="41"/>
        <v>0</v>
      </c>
      <c r="X867" s="3">
        <v>0</v>
      </c>
      <c r="Y867" s="3">
        <v>0</v>
      </c>
      <c r="Z867" s="3">
        <v>0</v>
      </c>
      <c r="AA867" s="3">
        <v>0</v>
      </c>
      <c r="AB867" s="3">
        <v>0</v>
      </c>
      <c r="AD867" t="s">
        <v>38</v>
      </c>
      <c r="AE867" s="1">
        <v>42389</v>
      </c>
      <c r="AG867" s="1">
        <v>42389</v>
      </c>
      <c r="AH867" s="1">
        <v>42598</v>
      </c>
    </row>
    <row r="868" spans="1:34" x14ac:dyDescent="0.3">
      <c r="A868">
        <v>229051</v>
      </c>
      <c r="B868" t="s">
        <v>39</v>
      </c>
      <c r="C868" t="s">
        <v>40</v>
      </c>
      <c r="D868">
        <v>7</v>
      </c>
      <c r="E868" t="s">
        <v>1932</v>
      </c>
      <c r="F868" t="s">
        <v>269</v>
      </c>
      <c r="G868">
        <v>10209</v>
      </c>
      <c r="H868">
        <v>1</v>
      </c>
      <c r="I868">
        <v>10</v>
      </c>
      <c r="J868">
        <v>14</v>
      </c>
      <c r="K868" t="s">
        <v>141</v>
      </c>
      <c r="L868" t="s">
        <v>78</v>
      </c>
      <c r="M868" t="s">
        <v>466</v>
      </c>
      <c r="N868" t="s">
        <v>1933</v>
      </c>
      <c r="O868" t="s">
        <v>272</v>
      </c>
      <c r="P868" t="s">
        <v>1934</v>
      </c>
      <c r="Q868" t="s">
        <v>35</v>
      </c>
      <c r="R868" t="s">
        <v>1935</v>
      </c>
      <c r="S868" t="s">
        <v>35</v>
      </c>
      <c r="T868" t="str">
        <f t="shared" si="39"/>
        <v xml:space="preserve">The candidate will have excellent verbal and written communication skills. The candidate will have an interest in infectious disease epidemiology.  </v>
      </c>
      <c r="U868">
        <f t="shared" si="40"/>
        <v>0</v>
      </c>
      <c r="V868" s="3">
        <v>0</v>
      </c>
      <c r="W868" s="3">
        <f t="shared" si="41"/>
        <v>0</v>
      </c>
      <c r="X868" s="3">
        <v>0</v>
      </c>
      <c r="Y868" s="3">
        <v>0</v>
      </c>
      <c r="Z868" s="3">
        <v>0</v>
      </c>
      <c r="AA868" s="3">
        <v>0</v>
      </c>
      <c r="AB868" s="3">
        <v>0</v>
      </c>
      <c r="AD868" t="s">
        <v>38</v>
      </c>
      <c r="AE868" s="1">
        <v>42389</v>
      </c>
      <c r="AG868" s="1">
        <v>42389</v>
      </c>
      <c r="AH868" s="1">
        <v>42598</v>
      </c>
    </row>
    <row r="869" spans="1:34" x14ac:dyDescent="0.3">
      <c r="A869">
        <v>229069</v>
      </c>
      <c r="B869" t="s">
        <v>39</v>
      </c>
      <c r="C869" t="s">
        <v>26</v>
      </c>
      <c r="D869">
        <v>2</v>
      </c>
      <c r="E869" t="s">
        <v>1821</v>
      </c>
      <c r="F869" t="s">
        <v>1822</v>
      </c>
      <c r="G869">
        <v>71022</v>
      </c>
      <c r="H869">
        <v>1</v>
      </c>
      <c r="I869">
        <v>45273</v>
      </c>
      <c r="J869">
        <v>51158</v>
      </c>
      <c r="K869" t="s">
        <v>30</v>
      </c>
      <c r="L869" t="s">
        <v>71</v>
      </c>
      <c r="M869" t="s">
        <v>282</v>
      </c>
      <c r="N869" t="s">
        <v>7473</v>
      </c>
      <c r="O869" t="s">
        <v>7474</v>
      </c>
      <c r="P869" t="s">
        <v>35</v>
      </c>
      <c r="Q869" t="s">
        <v>7475</v>
      </c>
      <c r="R869" t="s">
        <v>1823</v>
      </c>
      <c r="S869" t="s">
        <v>35</v>
      </c>
      <c r="T869" t="str">
        <f t="shared" si="39"/>
        <v xml:space="preserve">  LICENSE REQUIREMENT A Motor Vehicle Driver License valid in State of New York.  Employees must maintain the license for the duration of their employment.  SPECIAL NOTE 1. The selected candidates will be required to provide DNA samples by swabbing. 2. This position has been identified as ‚Å“essential.‚ During ALL weather &amp; emergency events, ‚Å“essential‚ positions may require 24-hour availability. 3. The selected candidates must be able to drive agency vehicles as required.</v>
      </c>
      <c r="U869">
        <f t="shared" si="40"/>
        <v>0</v>
      </c>
      <c r="V869" s="3">
        <v>0</v>
      </c>
      <c r="W869" s="3">
        <f t="shared" si="41"/>
        <v>0</v>
      </c>
      <c r="X869" s="3">
        <v>0</v>
      </c>
      <c r="Y869" s="3">
        <v>0</v>
      </c>
      <c r="Z869" s="3">
        <v>0</v>
      </c>
      <c r="AA869" s="3">
        <v>0</v>
      </c>
      <c r="AB869" s="3">
        <v>0</v>
      </c>
      <c r="AD869" t="s">
        <v>38</v>
      </c>
      <c r="AE869" s="1">
        <v>42390</v>
      </c>
      <c r="AG869" s="1">
        <v>42390</v>
      </c>
      <c r="AH869" s="1">
        <v>42598</v>
      </c>
    </row>
    <row r="870" spans="1:34" x14ac:dyDescent="0.3">
      <c r="A870">
        <v>227896</v>
      </c>
      <c r="B870" t="s">
        <v>1936</v>
      </c>
      <c r="C870" t="s">
        <v>40</v>
      </c>
      <c r="D870">
        <v>1</v>
      </c>
      <c r="E870" t="s">
        <v>1937</v>
      </c>
      <c r="F870" t="s">
        <v>51</v>
      </c>
      <c r="G870">
        <v>10050</v>
      </c>
      <c r="H870" t="s">
        <v>52</v>
      </c>
      <c r="I870">
        <v>90000</v>
      </c>
      <c r="J870">
        <v>110000</v>
      </c>
      <c r="K870" t="s">
        <v>30</v>
      </c>
      <c r="L870" t="s">
        <v>1938</v>
      </c>
      <c r="M870" t="s">
        <v>1939</v>
      </c>
      <c r="N870" t="s">
        <v>1940</v>
      </c>
      <c r="O870" t="s">
        <v>54</v>
      </c>
      <c r="P870" t="s">
        <v>7521</v>
      </c>
      <c r="Q870" t="s">
        <v>1941</v>
      </c>
      <c r="R870" t="s">
        <v>1942</v>
      </c>
      <c r="S870" t="s">
        <v>7522</v>
      </c>
      <c r="T870" t="str">
        <f t="shared" si="39"/>
        <v>‚ Strong hands-on administration experience on Windows 2012 server- Forest, Domain trust, AD, DFS, DNS, WINS, DHCP, Group Policy, Distribution lists, Windows folder security, and IP filter. Expert level knowledge at Active Directory LDAP service, shell scripting, Certificate services (PKI), AD Site Topology - all under a multi-site multi-domain Windows 2012 environment. Strong troubleshooting skills in a Windows 2012 environment - Event log analysis, installation and administration of Windows Server 20 12, including user setup and defining roles, performance tuning, backup and restore, security monitoring, registry and AD scripting. Heavy Root Cause Analysis. Ability to work well with your supervisor, other departments, agencies, and technical support staff. This includes the ability to clearly document and explain problems, as well as work with others to resolve software defects. Working knowledge of TCP/IP protocol. Ability to plan, manage time according to schedules, and provide status updates required. Ability to quickly learn new tools and resolve issues using all available resources. Experience in the administration of Windows 2008/2012 server: Experience in the administration of MS Exchange 2013 Enterprise. Strong interpersonal skills and ability to work well in a team environment. Has the ability to be self motivated and find answers on his/her own. MCSE certified in Windows 2008 or Windows 2012 is desired. Additional Knowledge in Netbackup, Blackberry, HP printer server, Solarwind, is a plus. Weekend work is required. Previous experience working with an enterprise wide, large scale environment. Experience working with PeopleSoft Implementations in a government or civil service environment. Excellent Communications skills (Oral and written), interpersonal, and organizational skills. Experience working within a matrix environment. P220</v>
      </c>
      <c r="U870">
        <f t="shared" si="40"/>
        <v>0</v>
      </c>
      <c r="V870" s="3">
        <v>0</v>
      </c>
      <c r="W870" s="3">
        <f t="shared" si="41"/>
        <v>0</v>
      </c>
      <c r="X870" s="3">
        <v>0</v>
      </c>
      <c r="Y870" s="3">
        <v>0</v>
      </c>
      <c r="Z870" s="3">
        <v>0</v>
      </c>
      <c r="AA870" s="3">
        <v>0</v>
      </c>
      <c r="AB870" s="3">
        <v>0</v>
      </c>
      <c r="AD870" t="s">
        <v>899</v>
      </c>
      <c r="AE870" s="1">
        <v>42380</v>
      </c>
      <c r="AG870" s="1">
        <v>42380</v>
      </c>
      <c r="AH870" s="1">
        <v>42598</v>
      </c>
    </row>
    <row r="871" spans="1:34" x14ac:dyDescent="0.3">
      <c r="A871">
        <v>227896</v>
      </c>
      <c r="B871" t="s">
        <v>1936</v>
      </c>
      <c r="C871" t="s">
        <v>26</v>
      </c>
      <c r="D871">
        <v>1</v>
      </c>
      <c r="E871" t="s">
        <v>1937</v>
      </c>
      <c r="F871" t="s">
        <v>51</v>
      </c>
      <c r="G871">
        <v>10050</v>
      </c>
      <c r="H871" t="s">
        <v>52</v>
      </c>
      <c r="I871">
        <v>90000</v>
      </c>
      <c r="J871">
        <v>110000</v>
      </c>
      <c r="K871" t="s">
        <v>30</v>
      </c>
      <c r="L871" t="s">
        <v>1938</v>
      </c>
      <c r="M871" t="s">
        <v>1939</v>
      </c>
      <c r="N871" t="s">
        <v>1940</v>
      </c>
      <c r="O871" t="s">
        <v>54</v>
      </c>
      <c r="P871" t="s">
        <v>7521</v>
      </c>
      <c r="Q871" t="s">
        <v>1941</v>
      </c>
      <c r="R871" t="s">
        <v>1942</v>
      </c>
      <c r="S871" t="s">
        <v>7522</v>
      </c>
      <c r="T871" t="str">
        <f t="shared" si="39"/>
        <v>‚ Strong hands-on administration experience on Windows 2012 server- Forest, Domain trust, AD, DFS, DNS, WINS, DHCP, Group Policy, Distribution lists, Windows folder security, and IP filter. Expert level knowledge at Active Directory LDAP service, shell scripting, Certificate services (PKI), AD Site Topology - all under a multi-site multi-domain Windows 2012 environment. Strong troubleshooting skills in a Windows 2012 environment - Event log analysis, installation and administration of Windows Server 20 12, including user setup and defining roles, performance tuning, backup and restore, security monitoring, registry and AD scripting. Heavy Root Cause Analysis. Ability to work well with your supervisor, other departments, agencies, and technical support staff. This includes the ability to clearly document and explain problems, as well as work with others to resolve software defects. Working knowledge of TCP/IP protocol. Ability to plan, manage time according to schedules, and provide status updates required. Ability to quickly learn new tools and resolve issues using all available resources. Experience in the administration of Windows 2008/2012 server: Experience in the administration of MS Exchange 2013 Enterprise. Strong interpersonal skills and ability to work well in a team environment. Has the ability to be self motivated and find answers on his/her own. MCSE certified in Windows 2008 or Windows 2012 is desired. Additional Knowledge in Netbackup, Blackberry, HP printer server, Solarwind, is a plus. Weekend work is required. Previous experience working with an enterprise wide, large scale environment. Experience working with PeopleSoft Implementations in a government or civil service environment. Excellent Communications skills (Oral and written), interpersonal, and organizational skills. Experience working within a matrix environment. P220</v>
      </c>
      <c r="U871">
        <f t="shared" si="40"/>
        <v>0</v>
      </c>
      <c r="V871" s="3">
        <v>0</v>
      </c>
      <c r="W871" s="3">
        <f t="shared" si="41"/>
        <v>0</v>
      </c>
      <c r="X871" s="3">
        <v>0</v>
      </c>
      <c r="Y871" s="3">
        <v>0</v>
      </c>
      <c r="Z871" s="3">
        <v>0</v>
      </c>
      <c r="AA871" s="3">
        <v>0</v>
      </c>
      <c r="AB871" s="3">
        <v>0</v>
      </c>
      <c r="AD871" t="s">
        <v>899</v>
      </c>
      <c r="AE871" s="1">
        <v>42380</v>
      </c>
      <c r="AG871" s="1">
        <v>42380</v>
      </c>
      <c r="AH871" s="1">
        <v>42598</v>
      </c>
    </row>
    <row r="872" spans="1:34" x14ac:dyDescent="0.3">
      <c r="A872">
        <v>226823</v>
      </c>
      <c r="B872" t="s">
        <v>25</v>
      </c>
      <c r="C872" t="s">
        <v>40</v>
      </c>
      <c r="D872">
        <v>1</v>
      </c>
      <c r="E872" t="s">
        <v>1943</v>
      </c>
      <c r="F872" t="s">
        <v>28</v>
      </c>
      <c r="G872" t="s">
        <v>29</v>
      </c>
      <c r="H872">
        <v>0</v>
      </c>
      <c r="I872">
        <v>49492</v>
      </c>
      <c r="J872">
        <v>92700</v>
      </c>
      <c r="K872" t="s">
        <v>30</v>
      </c>
      <c r="L872" t="s">
        <v>350</v>
      </c>
      <c r="M872" t="s">
        <v>971</v>
      </c>
      <c r="N872" t="s">
        <v>7523</v>
      </c>
      <c r="O872" t="s">
        <v>7052</v>
      </c>
      <c r="P872" t="s">
        <v>6719</v>
      </c>
      <c r="Q872" t="s">
        <v>1944</v>
      </c>
      <c r="R872" t="s">
        <v>1945</v>
      </c>
      <c r="S872" t="s">
        <v>756</v>
      </c>
      <c r="T872" t="str">
        <f t="shared" si="39"/>
        <v>The successful candidate should possess the following:Superior oral, written and presentation skills;Demonstrated facility with negotiation and persuasion techniques;Self-motivation;Strong coaching techniques;Familiarity with unionized environments;Organized and detail-oriented;Problem-solver; Ability to identify and solve challenging problems;Analytical: ability to draw conclusions from data in a logical, systematic way;Conceptual: ability to go beyond the details and see the big picture;Results-driven: focused on achieving results that promote business success;Ability to manage multiple priorities under tight deadlines;Proven track-record of success as a team builder with demonstrated ability to lead, coach, and motivate team members;Active listening skills;Ability to work collaboratively with diverse team members Educational  Requirements;3+ years of relevant work experience related to industrial/organizational  psychology , organizational  development, training, or human resources, or in a related social science field; or equivalent;5+ years of relevant work experience related to industrial/organizational  psychology;Organizational  development, training, or human resources, or in a related social science field; or equivalent;MS Project, Visio, PowerPoint, Excel, Word, Publisher. Special Note: In order to be considered for this position, you must have recently taken the Administrative Manager Exam or have a permanent Administrative Manager title.  For more information regarding the civil service process, please visit the DCAS website at: http://www.nyc.gov/html/dcas/html/work/work.shtml</v>
      </c>
      <c r="U872">
        <f t="shared" si="40"/>
        <v>0</v>
      </c>
      <c r="V872" s="3">
        <v>1</v>
      </c>
      <c r="W872" s="3">
        <f t="shared" si="41"/>
        <v>0</v>
      </c>
      <c r="X872" s="3">
        <v>0</v>
      </c>
      <c r="Y872" s="3">
        <v>0</v>
      </c>
      <c r="Z872" s="3">
        <v>0</v>
      </c>
      <c r="AA872" s="3">
        <v>0</v>
      </c>
      <c r="AB872" s="3">
        <v>0</v>
      </c>
      <c r="AD872" t="s">
        <v>38</v>
      </c>
      <c r="AE872" s="1">
        <v>42367</v>
      </c>
      <c r="AG872" s="1">
        <v>42367</v>
      </c>
      <c r="AH872" s="1">
        <v>42598</v>
      </c>
    </row>
    <row r="873" spans="1:34" x14ac:dyDescent="0.3">
      <c r="A873">
        <v>226823</v>
      </c>
      <c r="B873" t="s">
        <v>25</v>
      </c>
      <c r="C873" t="s">
        <v>26</v>
      </c>
      <c r="D873">
        <v>1</v>
      </c>
      <c r="E873" t="s">
        <v>1943</v>
      </c>
      <c r="F873" t="s">
        <v>28</v>
      </c>
      <c r="G873" t="s">
        <v>29</v>
      </c>
      <c r="H873">
        <v>0</v>
      </c>
      <c r="I873">
        <v>49492</v>
      </c>
      <c r="J873">
        <v>92700</v>
      </c>
      <c r="K873" t="s">
        <v>30</v>
      </c>
      <c r="L873" t="s">
        <v>350</v>
      </c>
      <c r="M873" t="s">
        <v>971</v>
      </c>
      <c r="N873" t="s">
        <v>7523</v>
      </c>
      <c r="O873" t="s">
        <v>7052</v>
      </c>
      <c r="P873" t="s">
        <v>6719</v>
      </c>
      <c r="Q873" t="s">
        <v>1944</v>
      </c>
      <c r="R873" t="s">
        <v>1945</v>
      </c>
      <c r="S873" t="s">
        <v>756</v>
      </c>
      <c r="T873" t="str">
        <f t="shared" si="39"/>
        <v>The successful candidate should possess the following:Superior oral, written and presentation skills;Demonstrated facility with negotiation and persuasion techniques;Self-motivation;Strong coaching techniques;Familiarity with unionized environments;Organized and detail-oriented;Problem-solver; Ability to identify and solve challenging problems;Analytical: ability to draw conclusions from data in a logical, systematic way;Conceptual: ability to go beyond the details and see the big picture;Results-driven: focused on achieving results that promote business success;Ability to manage multiple priorities under tight deadlines;Proven track-record of success as a team builder with demonstrated ability to lead, coach, and motivate team members;Active listening skills;Ability to work collaboratively with diverse team members Educational  Requirements;3+ years of relevant work experience related to industrial/organizational  psychology , organizational  development, training, or human resources, or in a related social science field; or equivalent;5+ years of relevant work experience related to industrial/organizational  psychology;Organizational  development, training, or human resources, or in a related social science field; or equivalent;MS Project, Visio, PowerPoint, Excel, Word, Publisher. Special Note: In order to be considered for this position, you must have recently taken the Administrative Manager Exam or have a permanent Administrative Manager title.  For more information regarding the civil service process, please visit the DCAS website at: http://www.nyc.gov/html/dcas/html/work/work.shtml</v>
      </c>
      <c r="U873">
        <f t="shared" si="40"/>
        <v>0</v>
      </c>
      <c r="V873" s="3">
        <v>1</v>
      </c>
      <c r="W873" s="3">
        <f t="shared" si="41"/>
        <v>0</v>
      </c>
      <c r="X873" s="3">
        <v>0</v>
      </c>
      <c r="Y873" s="3">
        <v>0</v>
      </c>
      <c r="Z873" s="3">
        <v>0</v>
      </c>
      <c r="AA873" s="3">
        <v>0</v>
      </c>
      <c r="AB873" s="3">
        <v>0</v>
      </c>
      <c r="AD873" t="s">
        <v>38</v>
      </c>
      <c r="AE873" s="1">
        <v>42367</v>
      </c>
      <c r="AG873" s="1">
        <v>42367</v>
      </c>
      <c r="AH873" s="1">
        <v>42598</v>
      </c>
    </row>
    <row r="874" spans="1:34" x14ac:dyDescent="0.3">
      <c r="A874">
        <v>228051</v>
      </c>
      <c r="B874" t="s">
        <v>89</v>
      </c>
      <c r="C874" t="s">
        <v>26</v>
      </c>
      <c r="D874">
        <v>1</v>
      </c>
      <c r="E874" t="s">
        <v>1946</v>
      </c>
      <c r="F874" t="s">
        <v>1947</v>
      </c>
      <c r="G874">
        <v>40910</v>
      </c>
      <c r="H874">
        <v>2</v>
      </c>
      <c r="I874">
        <v>50623</v>
      </c>
      <c r="J874">
        <v>76696</v>
      </c>
      <c r="K874" t="s">
        <v>30</v>
      </c>
      <c r="L874" t="s">
        <v>1948</v>
      </c>
      <c r="M874" t="s">
        <v>1949</v>
      </c>
      <c r="N874" t="s">
        <v>6720</v>
      </c>
      <c r="O874" t="s">
        <v>1950</v>
      </c>
      <c r="P874" t="s">
        <v>7524</v>
      </c>
      <c r="Q874" t="s">
        <v>35</v>
      </c>
      <c r="R874" t="s">
        <v>99</v>
      </c>
      <c r="S874" t="s">
        <v>35</v>
      </c>
      <c r="T874" t="str">
        <f t="shared" si="39"/>
        <v xml:space="preserve">‚        In depth understanding of Property Management operations and processes (including maintenance, annual reviews, transfers, rent collection, etc.)        Experience managing projects, working effectively in a high volume and high pressure environment.        Excellent verbal and written communication skills.        Excellent conceptual, organizational, and analytical skills.        Ability to manage complex workload and prioritize when tasked with multiple assignments under stringent deadlines.        Strong interpersonal skills and ability to interface with all levels of staff and external contacts.        Ability to handle sensitive information and deal with complex issues.  </v>
      </c>
      <c r="U874">
        <f t="shared" si="40"/>
        <v>0</v>
      </c>
      <c r="V874" s="3">
        <v>0</v>
      </c>
      <c r="W874" s="3">
        <f t="shared" si="41"/>
        <v>0</v>
      </c>
      <c r="X874" s="3">
        <v>0</v>
      </c>
      <c r="Y874" s="3">
        <v>0</v>
      </c>
      <c r="Z874" s="3">
        <v>0</v>
      </c>
      <c r="AA874" s="3">
        <v>0</v>
      </c>
      <c r="AB874" s="3">
        <v>0</v>
      </c>
      <c r="AD874" t="s">
        <v>100</v>
      </c>
      <c r="AE874" s="1">
        <v>42559</v>
      </c>
      <c r="AF874" s="1">
        <v>42624</v>
      </c>
      <c r="AG874" s="1">
        <v>42566</v>
      </c>
      <c r="AH874" s="1">
        <v>42598</v>
      </c>
    </row>
    <row r="875" spans="1:34" x14ac:dyDescent="0.3">
      <c r="A875">
        <v>228051</v>
      </c>
      <c r="B875" t="s">
        <v>89</v>
      </c>
      <c r="C875" t="s">
        <v>40</v>
      </c>
      <c r="D875">
        <v>1</v>
      </c>
      <c r="E875" t="s">
        <v>1946</v>
      </c>
      <c r="F875" t="s">
        <v>1947</v>
      </c>
      <c r="G875">
        <v>40910</v>
      </c>
      <c r="H875">
        <v>2</v>
      </c>
      <c r="I875">
        <v>50623</v>
      </c>
      <c r="J875">
        <v>76696</v>
      </c>
      <c r="K875" t="s">
        <v>30</v>
      </c>
      <c r="L875" t="s">
        <v>1948</v>
      </c>
      <c r="M875" t="s">
        <v>1949</v>
      </c>
      <c r="N875" t="s">
        <v>6720</v>
      </c>
      <c r="O875" t="s">
        <v>1950</v>
      </c>
      <c r="P875" t="s">
        <v>7524</v>
      </c>
      <c r="Q875" t="s">
        <v>35</v>
      </c>
      <c r="R875" t="s">
        <v>99</v>
      </c>
      <c r="S875" t="s">
        <v>35</v>
      </c>
      <c r="T875" t="str">
        <f t="shared" si="39"/>
        <v xml:space="preserve">‚        In depth understanding of Property Management operations and processes (including maintenance, annual reviews, transfers, rent collection, etc.)        Experience managing projects, working effectively in a high volume and high pressure environment.        Excellent verbal and written communication skills.        Excellent conceptual, organizational, and analytical skills.        Ability to manage complex workload and prioritize when tasked with multiple assignments under stringent deadlines.        Strong interpersonal skills and ability to interface with all levels of staff and external contacts.        Ability to handle sensitive information and deal with complex issues.  </v>
      </c>
      <c r="U875">
        <f t="shared" si="40"/>
        <v>0</v>
      </c>
      <c r="V875" s="3">
        <v>0</v>
      </c>
      <c r="W875" s="3">
        <f t="shared" si="41"/>
        <v>0</v>
      </c>
      <c r="X875" s="3">
        <v>0</v>
      </c>
      <c r="Y875" s="3">
        <v>0</v>
      </c>
      <c r="Z875" s="3">
        <v>0</v>
      </c>
      <c r="AA875" s="3">
        <v>0</v>
      </c>
      <c r="AB875" s="3">
        <v>0</v>
      </c>
      <c r="AD875" t="s">
        <v>100</v>
      </c>
      <c r="AE875" s="1">
        <v>42559</v>
      </c>
      <c r="AF875" s="1">
        <v>42624</v>
      </c>
      <c r="AG875" s="1">
        <v>42566</v>
      </c>
      <c r="AH875" s="1">
        <v>42598</v>
      </c>
    </row>
    <row r="876" spans="1:34" x14ac:dyDescent="0.3">
      <c r="A876">
        <v>228094</v>
      </c>
      <c r="B876" t="s">
        <v>379</v>
      </c>
      <c r="C876" t="s">
        <v>40</v>
      </c>
      <c r="D876">
        <v>1</v>
      </c>
      <c r="E876" t="s">
        <v>191</v>
      </c>
      <c r="F876" t="s">
        <v>191</v>
      </c>
      <c r="G876">
        <v>13632</v>
      </c>
      <c r="H876">
        <v>2</v>
      </c>
      <c r="I876">
        <v>77157</v>
      </c>
      <c r="J876">
        <v>99406</v>
      </c>
      <c r="K876" t="s">
        <v>30</v>
      </c>
      <c r="L876" t="s">
        <v>382</v>
      </c>
      <c r="M876" t="s">
        <v>241</v>
      </c>
      <c r="N876" t="s">
        <v>7525</v>
      </c>
      <c r="O876" t="s">
        <v>7083</v>
      </c>
      <c r="P876" t="s">
        <v>6721</v>
      </c>
      <c r="Q876" t="s">
        <v>35</v>
      </c>
      <c r="R876" t="s">
        <v>1951</v>
      </c>
      <c r="S876" t="s">
        <v>35</v>
      </c>
      <c r="T876" t="str">
        <f t="shared" si="39"/>
        <v xml:space="preserve">Preferred Skills:	Minimum of 8years experience working with business and product owners on complex application development projects with expertise in Waterfall and Agile development methodologies.	Ability to liaise with the business user and technical community to create, functional and technical specifications on mainframe as well as consumer facing applications and websites.	Must have proven experience preparing requirements specifications, traceability matrices, As-Built documentation, doing gap analysis to identify process problems, working on process improvement flowcharts etc.	Must have basic design, Java, Java Script, .NET and fronted technologies experience to work with development team and determine the level of effort, build timelines and manage expectations.	Must be able to define test scenarios and conditions, develop complete test plans and facilitate testing according to plan in support of user acceptance and production release.	Ability to effectively manage multiple projects/tasks of varying complexities, meet deadlines, and work well under pressure.	Ability to work independently on strategic issues with developers and business users.	Participate in release planning by working with business owners to gather and articulate all of the requirements needed for a successful project implementation  </v>
      </c>
      <c r="U876">
        <f t="shared" si="40"/>
        <v>0</v>
      </c>
      <c r="V876" s="3">
        <v>0</v>
      </c>
      <c r="W876" s="3">
        <f t="shared" si="41"/>
        <v>0</v>
      </c>
      <c r="X876" s="3">
        <v>0</v>
      </c>
      <c r="Y876" s="3">
        <v>0</v>
      </c>
      <c r="Z876" s="3">
        <v>0</v>
      </c>
      <c r="AA876" s="3">
        <v>0</v>
      </c>
      <c r="AB876" s="3">
        <v>0</v>
      </c>
      <c r="AD876" t="s">
        <v>58</v>
      </c>
      <c r="AE876" s="1">
        <v>42381</v>
      </c>
      <c r="AG876" s="1">
        <v>42388</v>
      </c>
      <c r="AH876" s="1">
        <v>42598</v>
      </c>
    </row>
    <row r="877" spans="1:34" x14ac:dyDescent="0.3">
      <c r="A877">
        <v>230545</v>
      </c>
      <c r="B877" t="s">
        <v>1158</v>
      </c>
      <c r="C877" t="s">
        <v>40</v>
      </c>
      <c r="D877">
        <v>5</v>
      </c>
      <c r="E877" t="s">
        <v>1573</v>
      </c>
      <c r="F877" t="s">
        <v>119</v>
      </c>
      <c r="G877">
        <v>22427</v>
      </c>
      <c r="H877">
        <v>3</v>
      </c>
      <c r="I877">
        <v>81443</v>
      </c>
      <c r="J877">
        <v>110413</v>
      </c>
      <c r="K877" t="s">
        <v>30</v>
      </c>
      <c r="L877" t="s">
        <v>1161</v>
      </c>
      <c r="M877" t="s">
        <v>1952</v>
      </c>
      <c r="N877" t="s">
        <v>1953</v>
      </c>
      <c r="O877" t="s">
        <v>7122</v>
      </c>
      <c r="P877" t="s">
        <v>1578</v>
      </c>
      <c r="Q877" t="s">
        <v>35</v>
      </c>
      <c r="R877" t="s">
        <v>1954</v>
      </c>
      <c r="S877" t="s">
        <v>1166</v>
      </c>
      <c r="T877" t="str">
        <f t="shared" si="39"/>
        <v xml:space="preserve">Experience in construction and construction administration functions. The successful candidates will demonstrate that s/he is comfortable having direct interaction with high-level public officials, possess excellent interpersonal skills, and knowledge of business processes in the capital design and construction areas. Excellent verbal and written communication skills are required.  </v>
      </c>
      <c r="U877">
        <f t="shared" si="40"/>
        <v>0</v>
      </c>
      <c r="V877" s="3">
        <v>0</v>
      </c>
      <c r="W877" s="3">
        <f t="shared" si="41"/>
        <v>0</v>
      </c>
      <c r="X877" s="3">
        <v>0</v>
      </c>
      <c r="Y877" s="3">
        <v>0</v>
      </c>
      <c r="Z877" s="3">
        <v>0</v>
      </c>
      <c r="AA877" s="3">
        <v>0</v>
      </c>
      <c r="AB877" s="3">
        <v>0</v>
      </c>
      <c r="AD877" t="s">
        <v>899</v>
      </c>
      <c r="AE877" s="1">
        <v>42410</v>
      </c>
      <c r="AG877" s="1">
        <v>42410</v>
      </c>
      <c r="AH877" s="1">
        <v>42598</v>
      </c>
    </row>
    <row r="878" spans="1:34" x14ac:dyDescent="0.3">
      <c r="A878">
        <v>228094</v>
      </c>
      <c r="B878" t="s">
        <v>379</v>
      </c>
      <c r="C878" t="s">
        <v>26</v>
      </c>
      <c r="D878">
        <v>1</v>
      </c>
      <c r="E878" t="s">
        <v>191</v>
      </c>
      <c r="F878" t="s">
        <v>191</v>
      </c>
      <c r="G878">
        <v>13632</v>
      </c>
      <c r="H878">
        <v>2</v>
      </c>
      <c r="I878">
        <v>77157</v>
      </c>
      <c r="J878">
        <v>99406</v>
      </c>
      <c r="K878" t="s">
        <v>30</v>
      </c>
      <c r="L878" t="s">
        <v>382</v>
      </c>
      <c r="M878" t="s">
        <v>241</v>
      </c>
      <c r="N878" t="s">
        <v>7525</v>
      </c>
      <c r="O878" t="s">
        <v>7083</v>
      </c>
      <c r="P878" t="s">
        <v>6721</v>
      </c>
      <c r="Q878" t="s">
        <v>35</v>
      </c>
      <c r="R878" t="s">
        <v>1951</v>
      </c>
      <c r="S878" t="s">
        <v>35</v>
      </c>
      <c r="T878" t="str">
        <f t="shared" si="39"/>
        <v xml:space="preserve">Preferred Skills:	Minimum of 8years experience working with business and product owners on complex application development projects with expertise in Waterfall and Agile development methodologies.	Ability to liaise with the business user and technical community to create, functional and technical specifications on mainframe as well as consumer facing applications and websites.	Must have proven experience preparing requirements specifications, traceability matrices, As-Built documentation, doing gap analysis to identify process problems, working on process improvement flowcharts etc.	Must have basic design, Java, Java Script, .NET and fronted technologies experience to work with development team and determine the level of effort, build timelines and manage expectations.	Must be able to define test scenarios and conditions, develop complete test plans and facilitate testing according to plan in support of user acceptance and production release.	Ability to effectively manage multiple projects/tasks of varying complexities, meet deadlines, and work well under pressure.	Ability to work independently on strategic issues with developers and business users.	Participate in release planning by working with business owners to gather and articulate all of the requirements needed for a successful project implementation  </v>
      </c>
      <c r="U878">
        <f t="shared" si="40"/>
        <v>0</v>
      </c>
      <c r="V878" s="3">
        <v>0</v>
      </c>
      <c r="W878" s="3">
        <f t="shared" si="41"/>
        <v>0</v>
      </c>
      <c r="X878" s="3">
        <v>0</v>
      </c>
      <c r="Y878" s="3">
        <v>0</v>
      </c>
      <c r="Z878" s="3">
        <v>0</v>
      </c>
      <c r="AA878" s="3">
        <v>0</v>
      </c>
      <c r="AB878" s="3">
        <v>0</v>
      </c>
      <c r="AD878" t="s">
        <v>58</v>
      </c>
      <c r="AE878" s="1">
        <v>42381</v>
      </c>
      <c r="AG878" s="1">
        <v>42388</v>
      </c>
      <c r="AH878" s="1">
        <v>42598</v>
      </c>
    </row>
    <row r="879" spans="1:34" x14ac:dyDescent="0.3">
      <c r="A879">
        <v>226854</v>
      </c>
      <c r="B879" t="s">
        <v>39</v>
      </c>
      <c r="C879" t="s">
        <v>26</v>
      </c>
      <c r="D879">
        <v>2</v>
      </c>
      <c r="E879" t="s">
        <v>1955</v>
      </c>
      <c r="F879" t="s">
        <v>42</v>
      </c>
      <c r="G879">
        <v>21744</v>
      </c>
      <c r="H879">
        <v>1</v>
      </c>
      <c r="I879">
        <v>57969</v>
      </c>
      <c r="J879">
        <v>70142</v>
      </c>
      <c r="K879" t="s">
        <v>30</v>
      </c>
      <c r="L879" t="s">
        <v>43</v>
      </c>
      <c r="M879" t="s">
        <v>814</v>
      </c>
      <c r="N879" t="s">
        <v>1956</v>
      </c>
      <c r="O879" t="s">
        <v>46</v>
      </c>
      <c r="P879" t="s">
        <v>1957</v>
      </c>
      <c r="Q879" t="s">
        <v>35</v>
      </c>
      <c r="R879" t="s">
        <v>1958</v>
      </c>
      <c r="S879" t="s">
        <v>35</v>
      </c>
      <c r="T879" t="str">
        <f t="shared" si="39"/>
        <v xml:space="preserve">The candidate should be able to handle multiple tasks with minimal supervision work independently and in teams to analyze data, to provide interpretations of statistical analyses, and to present findings in written reports and spoken presentations, knowledge of SAS or STATA is a plus. Candidate should be highly organized, with the ability to work well in teams on multiple simultaneous projects.knowledge of  </v>
      </c>
      <c r="U879">
        <f t="shared" si="40"/>
        <v>2</v>
      </c>
      <c r="V879" s="3">
        <v>0</v>
      </c>
      <c r="W879" s="3">
        <f t="shared" si="41"/>
        <v>1</v>
      </c>
      <c r="X879" s="3">
        <v>0</v>
      </c>
      <c r="Y879" s="3">
        <v>0</v>
      </c>
      <c r="Z879" s="3">
        <v>0</v>
      </c>
      <c r="AA879" s="3">
        <v>0</v>
      </c>
      <c r="AB879" s="3">
        <v>0</v>
      </c>
      <c r="AD879" t="s">
        <v>38</v>
      </c>
      <c r="AE879" s="1">
        <v>42367</v>
      </c>
      <c r="AG879" s="1">
        <v>42367</v>
      </c>
      <c r="AH879" s="1">
        <v>42598</v>
      </c>
    </row>
    <row r="880" spans="1:34" x14ac:dyDescent="0.3">
      <c r="A880">
        <v>226854</v>
      </c>
      <c r="B880" t="s">
        <v>39</v>
      </c>
      <c r="C880" t="s">
        <v>40</v>
      </c>
      <c r="D880">
        <v>2</v>
      </c>
      <c r="E880" t="s">
        <v>1955</v>
      </c>
      <c r="F880" t="s">
        <v>42</v>
      </c>
      <c r="G880">
        <v>21744</v>
      </c>
      <c r="H880">
        <v>1</v>
      </c>
      <c r="I880">
        <v>57969</v>
      </c>
      <c r="J880">
        <v>70142</v>
      </c>
      <c r="K880" t="s">
        <v>30</v>
      </c>
      <c r="L880" t="s">
        <v>43</v>
      </c>
      <c r="M880" t="s">
        <v>814</v>
      </c>
      <c r="N880" t="s">
        <v>1956</v>
      </c>
      <c r="O880" t="s">
        <v>46</v>
      </c>
      <c r="P880" t="s">
        <v>1957</v>
      </c>
      <c r="Q880" t="s">
        <v>35</v>
      </c>
      <c r="R880" t="s">
        <v>1958</v>
      </c>
      <c r="S880" t="s">
        <v>35</v>
      </c>
      <c r="T880" t="str">
        <f t="shared" si="39"/>
        <v xml:space="preserve">The candidate should be able to handle multiple tasks with minimal supervision work independently and in teams to analyze data, to provide interpretations of statistical analyses, and to present findings in written reports and spoken presentations, knowledge of SAS or STATA is a plus. Candidate should be highly organized, with the ability to work well in teams on multiple simultaneous projects.knowledge of  </v>
      </c>
      <c r="U880">
        <f t="shared" si="40"/>
        <v>2</v>
      </c>
      <c r="V880" s="3">
        <v>0</v>
      </c>
      <c r="W880" s="3">
        <f t="shared" si="41"/>
        <v>1</v>
      </c>
      <c r="X880" s="3">
        <v>0</v>
      </c>
      <c r="Y880" s="3">
        <v>0</v>
      </c>
      <c r="Z880" s="3">
        <v>0</v>
      </c>
      <c r="AA880" s="3">
        <v>0</v>
      </c>
      <c r="AB880" s="3">
        <v>0</v>
      </c>
      <c r="AD880" t="s">
        <v>38</v>
      </c>
      <c r="AE880" s="1">
        <v>42367</v>
      </c>
      <c r="AG880" s="1">
        <v>42367</v>
      </c>
      <c r="AH880" s="1">
        <v>42598</v>
      </c>
    </row>
    <row r="881" spans="1:34" x14ac:dyDescent="0.3">
      <c r="A881">
        <v>226868</v>
      </c>
      <c r="B881" t="s">
        <v>39</v>
      </c>
      <c r="C881" t="s">
        <v>26</v>
      </c>
      <c r="D881">
        <v>1</v>
      </c>
      <c r="E881" t="s">
        <v>1419</v>
      </c>
      <c r="F881" t="s">
        <v>389</v>
      </c>
      <c r="G881">
        <v>12158</v>
      </c>
      <c r="H881">
        <v>2</v>
      </c>
      <c r="I881">
        <v>44945</v>
      </c>
      <c r="J881">
        <v>72628</v>
      </c>
      <c r="K881" t="s">
        <v>30</v>
      </c>
      <c r="L881" t="s">
        <v>78</v>
      </c>
      <c r="M881" t="s">
        <v>1045</v>
      </c>
      <c r="N881" t="s">
        <v>1959</v>
      </c>
      <c r="O881" t="s">
        <v>7114</v>
      </c>
      <c r="P881" t="s">
        <v>1960</v>
      </c>
      <c r="Q881" t="s">
        <v>35</v>
      </c>
      <c r="R881" t="s">
        <v>1961</v>
      </c>
      <c r="S881" t="s">
        <v>35</v>
      </c>
      <c r="T881" t="str">
        <f t="shared" si="39"/>
        <v xml:space="preserve">Excellent written, oral and interpersonal skills  Strong analytical and organizational skills  Ability to work independently and as a team player  Proficient in Microsoft Word and Excel  Knowledge of the Procurement Policy Board (PPB) Rules and the NYC Charter  Working experience with APT, FMS, and VENDEX Systems  Ability to multi-task and adapt to a fast-paced work environment and changing needs and priorities.  </v>
      </c>
      <c r="U881">
        <f t="shared" si="40"/>
        <v>0</v>
      </c>
      <c r="V881" s="3">
        <v>1</v>
      </c>
      <c r="W881" s="3">
        <f t="shared" si="41"/>
        <v>0</v>
      </c>
      <c r="X881" s="3">
        <v>0</v>
      </c>
      <c r="Y881" s="3">
        <v>0</v>
      </c>
      <c r="Z881" s="3">
        <v>0</v>
      </c>
      <c r="AA881" s="3">
        <v>0</v>
      </c>
      <c r="AB881" s="3">
        <v>0</v>
      </c>
      <c r="AD881" t="s">
        <v>38</v>
      </c>
      <c r="AE881" s="1">
        <v>42367</v>
      </c>
      <c r="AG881" s="1">
        <v>42367</v>
      </c>
      <c r="AH881" s="1">
        <v>42598</v>
      </c>
    </row>
    <row r="882" spans="1:34" x14ac:dyDescent="0.3">
      <c r="A882">
        <v>228095</v>
      </c>
      <c r="B882" t="s">
        <v>39</v>
      </c>
      <c r="C882" t="s">
        <v>40</v>
      </c>
      <c r="D882">
        <v>1</v>
      </c>
      <c r="E882" t="s">
        <v>1962</v>
      </c>
      <c r="F882" t="s">
        <v>551</v>
      </c>
      <c r="G882">
        <v>10124</v>
      </c>
      <c r="H882">
        <v>2</v>
      </c>
      <c r="I882">
        <v>46782</v>
      </c>
      <c r="J882">
        <v>68003</v>
      </c>
      <c r="K882" t="s">
        <v>30</v>
      </c>
      <c r="L882" t="s">
        <v>78</v>
      </c>
      <c r="M882" t="s">
        <v>424</v>
      </c>
      <c r="N882" t="s">
        <v>7526</v>
      </c>
      <c r="O882" t="s">
        <v>7055</v>
      </c>
      <c r="P882" t="s">
        <v>7527</v>
      </c>
      <c r="Q882" t="s">
        <v>35</v>
      </c>
      <c r="R882" t="s">
        <v>1963</v>
      </c>
      <c r="S882" t="s">
        <v>35</v>
      </c>
      <c r="T882" t="str">
        <f t="shared" si="39"/>
        <v xml:space="preserve">‚ Ability to multi-task, work under pressure and is detail-oriented   Superior organizational and interpersonal skills Knowledge of the City of New York‚„s Civil Service Rules and Regulations, New York City Collective Bargaining Law Advanced training and skill in personnel administration  Ability to exercise independent judgment appropriately  Excellent research, written and communication skills  Knowledge of Microsoft Excel and Word.  </v>
      </c>
      <c r="U882">
        <f t="shared" si="40"/>
        <v>0</v>
      </c>
      <c r="V882" s="3">
        <v>1</v>
      </c>
      <c r="W882" s="3">
        <f t="shared" si="41"/>
        <v>0</v>
      </c>
      <c r="X882" s="3">
        <v>0</v>
      </c>
      <c r="Y882" s="3">
        <v>0</v>
      </c>
      <c r="Z882" s="3">
        <v>0</v>
      </c>
      <c r="AA882" s="3">
        <v>0</v>
      </c>
      <c r="AB882" s="3">
        <v>0</v>
      </c>
      <c r="AD882" t="s">
        <v>38</v>
      </c>
      <c r="AE882" s="1">
        <v>42381</v>
      </c>
      <c r="AG882" s="1">
        <v>42381</v>
      </c>
      <c r="AH882" s="1">
        <v>42598</v>
      </c>
    </row>
    <row r="883" spans="1:34" x14ac:dyDescent="0.3">
      <c r="A883">
        <v>228095</v>
      </c>
      <c r="B883" t="s">
        <v>39</v>
      </c>
      <c r="C883" t="s">
        <v>26</v>
      </c>
      <c r="D883">
        <v>1</v>
      </c>
      <c r="E883" t="s">
        <v>1962</v>
      </c>
      <c r="F883" t="s">
        <v>551</v>
      </c>
      <c r="G883">
        <v>10124</v>
      </c>
      <c r="H883">
        <v>2</v>
      </c>
      <c r="I883">
        <v>46782</v>
      </c>
      <c r="J883">
        <v>68003</v>
      </c>
      <c r="K883" t="s">
        <v>30</v>
      </c>
      <c r="L883" t="s">
        <v>78</v>
      </c>
      <c r="M883" t="s">
        <v>424</v>
      </c>
      <c r="N883" t="s">
        <v>7526</v>
      </c>
      <c r="O883" t="s">
        <v>7055</v>
      </c>
      <c r="P883" t="s">
        <v>7527</v>
      </c>
      <c r="Q883" t="s">
        <v>35</v>
      </c>
      <c r="R883" t="s">
        <v>1963</v>
      </c>
      <c r="S883" t="s">
        <v>35</v>
      </c>
      <c r="T883" t="str">
        <f t="shared" si="39"/>
        <v xml:space="preserve">‚ Ability to multi-task, work under pressure and is detail-oriented   Superior organizational and interpersonal skills Knowledge of the City of New York‚„s Civil Service Rules and Regulations, New York City Collective Bargaining Law Advanced training and skill in personnel administration  Ability to exercise independent judgment appropriately  Excellent research, written and communication skills  Knowledge of Microsoft Excel and Word.  </v>
      </c>
      <c r="U883">
        <f t="shared" si="40"/>
        <v>0</v>
      </c>
      <c r="V883" s="3">
        <v>1</v>
      </c>
      <c r="W883" s="3">
        <f t="shared" si="41"/>
        <v>0</v>
      </c>
      <c r="X883" s="3">
        <v>0</v>
      </c>
      <c r="Y883" s="3">
        <v>0</v>
      </c>
      <c r="Z883" s="3">
        <v>0</v>
      </c>
      <c r="AA883" s="3">
        <v>0</v>
      </c>
      <c r="AB883" s="3">
        <v>0</v>
      </c>
      <c r="AD883" t="s">
        <v>38</v>
      </c>
      <c r="AE883" s="1">
        <v>42381</v>
      </c>
      <c r="AG883" s="1">
        <v>42381</v>
      </c>
      <c r="AH883" s="1">
        <v>42598</v>
      </c>
    </row>
    <row r="884" spans="1:34" x14ac:dyDescent="0.3">
      <c r="A884">
        <v>228116</v>
      </c>
      <c r="B884" t="s">
        <v>210</v>
      </c>
      <c r="C884" t="s">
        <v>26</v>
      </c>
      <c r="D884">
        <v>1</v>
      </c>
      <c r="E884" t="s">
        <v>1964</v>
      </c>
      <c r="F884" t="s">
        <v>1965</v>
      </c>
      <c r="G884">
        <v>95143</v>
      </c>
      <c r="H884" t="s">
        <v>163</v>
      </c>
      <c r="I884">
        <v>96459</v>
      </c>
      <c r="J884">
        <v>218203</v>
      </c>
      <c r="K884" t="s">
        <v>30</v>
      </c>
      <c r="L884" t="s">
        <v>213</v>
      </c>
      <c r="M884" t="s">
        <v>1966</v>
      </c>
      <c r="N884" t="s">
        <v>7528</v>
      </c>
      <c r="O884" t="s">
        <v>7529</v>
      </c>
      <c r="P884" t="s">
        <v>7530</v>
      </c>
      <c r="Q884" t="s">
        <v>35</v>
      </c>
      <c r="R884" t="s">
        <v>1967</v>
      </c>
      <c r="S884" t="s">
        <v>35</v>
      </c>
      <c r="T884" t="str">
        <f t="shared" si="39"/>
        <v xml:space="preserve">‚Exceptional leader with a proven track record in workforce development, operations, program management and service delivery Significant knowledge of adult learning principles and occupational skills trainingSignificant experience working with industry and employers.Experience directing large systemsExperience managing senior staff Knowledge of New York City labor marketExcellent interpersonal, organizational, strategic thinking and quantitative/qualitative skills.Strong communications, presentation and writing skills.Ability to manage teams; implement change management processesKnowledge of government procurement principles, rules and implementation.  </v>
      </c>
      <c r="U884">
        <f t="shared" si="40"/>
        <v>0</v>
      </c>
      <c r="V884" s="3">
        <v>0</v>
      </c>
      <c r="W884" s="3">
        <f t="shared" si="41"/>
        <v>0</v>
      </c>
      <c r="X884" s="3">
        <v>0</v>
      </c>
      <c r="Y884" s="3">
        <v>0</v>
      </c>
      <c r="Z884" s="3">
        <v>0</v>
      </c>
      <c r="AA884" s="3">
        <v>0</v>
      </c>
      <c r="AB884" s="3">
        <v>0</v>
      </c>
      <c r="AD884" t="s">
        <v>38</v>
      </c>
      <c r="AE884" s="1">
        <v>42381</v>
      </c>
      <c r="AG884" s="1">
        <v>42401</v>
      </c>
      <c r="AH884" s="1">
        <v>42598</v>
      </c>
    </row>
    <row r="885" spans="1:34" x14ac:dyDescent="0.3">
      <c r="A885">
        <v>228116</v>
      </c>
      <c r="B885" t="s">
        <v>210</v>
      </c>
      <c r="C885" t="s">
        <v>40</v>
      </c>
      <c r="D885">
        <v>1</v>
      </c>
      <c r="E885" t="s">
        <v>1964</v>
      </c>
      <c r="F885" t="s">
        <v>1965</v>
      </c>
      <c r="G885">
        <v>95143</v>
      </c>
      <c r="H885" t="s">
        <v>163</v>
      </c>
      <c r="I885">
        <v>96459</v>
      </c>
      <c r="J885">
        <v>218203</v>
      </c>
      <c r="K885" t="s">
        <v>30</v>
      </c>
      <c r="L885" t="s">
        <v>213</v>
      </c>
      <c r="M885" t="s">
        <v>1966</v>
      </c>
      <c r="N885" t="s">
        <v>7528</v>
      </c>
      <c r="O885" t="s">
        <v>7529</v>
      </c>
      <c r="P885" t="s">
        <v>7530</v>
      </c>
      <c r="Q885" t="s">
        <v>35</v>
      </c>
      <c r="R885" t="s">
        <v>1967</v>
      </c>
      <c r="S885" t="s">
        <v>35</v>
      </c>
      <c r="T885" t="str">
        <f t="shared" si="39"/>
        <v xml:space="preserve">‚Exceptional leader with a proven track record in workforce development, operations, program management and service delivery Significant knowledge of adult learning principles and occupational skills trainingSignificant experience working with industry and employers.Experience directing large systemsExperience managing senior staff Knowledge of New York City labor marketExcellent interpersonal, organizational, strategic thinking and quantitative/qualitative skills.Strong communications, presentation and writing skills.Ability to manage teams; implement change management processesKnowledge of government procurement principles, rules and implementation.  </v>
      </c>
      <c r="U885">
        <f t="shared" si="40"/>
        <v>0</v>
      </c>
      <c r="V885" s="3">
        <v>0</v>
      </c>
      <c r="W885" s="3">
        <f t="shared" si="41"/>
        <v>0</v>
      </c>
      <c r="X885" s="3">
        <v>0</v>
      </c>
      <c r="Y885" s="3">
        <v>0</v>
      </c>
      <c r="Z885" s="3">
        <v>0</v>
      </c>
      <c r="AA885" s="3">
        <v>0</v>
      </c>
      <c r="AB885" s="3">
        <v>0</v>
      </c>
      <c r="AD885" t="s">
        <v>38</v>
      </c>
      <c r="AE885" s="1">
        <v>42381</v>
      </c>
      <c r="AG885" s="1">
        <v>42401</v>
      </c>
      <c r="AH885" s="1">
        <v>42598</v>
      </c>
    </row>
    <row r="886" spans="1:34" x14ac:dyDescent="0.3">
      <c r="A886">
        <v>226868</v>
      </c>
      <c r="B886" t="s">
        <v>39</v>
      </c>
      <c r="C886" t="s">
        <v>40</v>
      </c>
      <c r="D886">
        <v>1</v>
      </c>
      <c r="E886" t="s">
        <v>1419</v>
      </c>
      <c r="F886" t="s">
        <v>389</v>
      </c>
      <c r="G886">
        <v>12158</v>
      </c>
      <c r="H886">
        <v>2</v>
      </c>
      <c r="I886">
        <v>44945</v>
      </c>
      <c r="J886">
        <v>72628</v>
      </c>
      <c r="K886" t="s">
        <v>30</v>
      </c>
      <c r="L886" t="s">
        <v>78</v>
      </c>
      <c r="M886" t="s">
        <v>1045</v>
      </c>
      <c r="N886" t="s">
        <v>1959</v>
      </c>
      <c r="O886" t="s">
        <v>7114</v>
      </c>
      <c r="P886" t="s">
        <v>1960</v>
      </c>
      <c r="Q886" t="s">
        <v>35</v>
      </c>
      <c r="R886" t="s">
        <v>1961</v>
      </c>
      <c r="S886" t="s">
        <v>35</v>
      </c>
      <c r="T886" t="str">
        <f t="shared" si="39"/>
        <v xml:space="preserve">Excellent written, oral and interpersonal skills  Strong analytical and organizational skills  Ability to work independently and as a team player  Proficient in Microsoft Word and Excel  Knowledge of the Procurement Policy Board (PPB) Rules and the NYC Charter  Working experience with APT, FMS, and VENDEX Systems  Ability to multi-task and adapt to a fast-paced work environment and changing needs and priorities.  </v>
      </c>
      <c r="U886">
        <f t="shared" si="40"/>
        <v>0</v>
      </c>
      <c r="V886" s="3">
        <v>1</v>
      </c>
      <c r="W886" s="3">
        <f t="shared" si="41"/>
        <v>0</v>
      </c>
      <c r="X886" s="3">
        <v>0</v>
      </c>
      <c r="Y886" s="3">
        <v>0</v>
      </c>
      <c r="Z886" s="3">
        <v>0</v>
      </c>
      <c r="AA886" s="3">
        <v>0</v>
      </c>
      <c r="AB886" s="3">
        <v>0</v>
      </c>
      <c r="AD886" t="s">
        <v>38</v>
      </c>
      <c r="AE886" s="1">
        <v>42367</v>
      </c>
      <c r="AG886" s="1">
        <v>42367</v>
      </c>
      <c r="AH886" s="1">
        <v>42598</v>
      </c>
    </row>
    <row r="887" spans="1:34" x14ac:dyDescent="0.3">
      <c r="A887">
        <v>226891</v>
      </c>
      <c r="B887" t="s">
        <v>39</v>
      </c>
      <c r="C887" t="s">
        <v>26</v>
      </c>
      <c r="D887">
        <v>1</v>
      </c>
      <c r="E887" t="s">
        <v>1968</v>
      </c>
      <c r="F887" t="s">
        <v>1969</v>
      </c>
      <c r="G887" t="s">
        <v>1970</v>
      </c>
      <c r="H887" t="s">
        <v>219</v>
      </c>
      <c r="I887">
        <v>65107</v>
      </c>
      <c r="J887">
        <v>173663</v>
      </c>
      <c r="K887" t="s">
        <v>30</v>
      </c>
      <c r="L887" t="s">
        <v>78</v>
      </c>
      <c r="M887" t="s">
        <v>1236</v>
      </c>
      <c r="N887" t="s">
        <v>7531</v>
      </c>
      <c r="O887" t="s">
        <v>1971</v>
      </c>
      <c r="P887" t="s">
        <v>6722</v>
      </c>
      <c r="Q887" t="s">
        <v>35</v>
      </c>
      <c r="R887" t="s">
        <v>1972</v>
      </c>
      <c r="S887" t="s">
        <v>35</v>
      </c>
      <c r="T887" t="str">
        <f t="shared" si="39"/>
        <v xml:space="preserve">Desired Skills and Experience:  A Master's or Ph.D. in public health, epidemiology, or related field  Expertise in clinical and scientific literature related to chronic disease and related risk factors, worksite wellness, the built environment    Prior experience supervising and guiding the work of other staff is expected  Ability to handle multiple high-priority projects and assignments simultaneously, to shift fluidly among them, and to work independently, when necessary, towards creative problem solving; and   Preferred candidates should have excellent analytical and reasoning skills; strong written and oral communication skills; superior interpersonal skills  Broad medical knowledge and ability to communicate clinical concepts to non-clinical staff.  </v>
      </c>
      <c r="U887">
        <f t="shared" si="40"/>
        <v>0</v>
      </c>
      <c r="V887" s="3">
        <v>0</v>
      </c>
      <c r="W887" s="3">
        <f t="shared" si="41"/>
        <v>0</v>
      </c>
      <c r="X887" s="3">
        <v>0</v>
      </c>
      <c r="Y887" s="3">
        <v>0</v>
      </c>
      <c r="Z887" s="3">
        <v>0</v>
      </c>
      <c r="AA887" s="3">
        <v>0</v>
      </c>
      <c r="AB887" s="3">
        <v>0</v>
      </c>
      <c r="AD887" t="s">
        <v>58</v>
      </c>
      <c r="AE887" s="1">
        <v>42367</v>
      </c>
      <c r="AG887" s="1">
        <v>42367</v>
      </c>
      <c r="AH887" s="1">
        <v>42598</v>
      </c>
    </row>
    <row r="888" spans="1:34" x14ac:dyDescent="0.3">
      <c r="A888">
        <v>226891</v>
      </c>
      <c r="B888" t="s">
        <v>39</v>
      </c>
      <c r="C888" t="s">
        <v>40</v>
      </c>
      <c r="D888">
        <v>1</v>
      </c>
      <c r="E888" t="s">
        <v>1968</v>
      </c>
      <c r="F888" t="s">
        <v>1969</v>
      </c>
      <c r="G888" t="s">
        <v>1970</v>
      </c>
      <c r="H888" t="s">
        <v>219</v>
      </c>
      <c r="I888">
        <v>65107</v>
      </c>
      <c r="J888">
        <v>173663</v>
      </c>
      <c r="K888" t="s">
        <v>30</v>
      </c>
      <c r="L888" t="s">
        <v>78</v>
      </c>
      <c r="M888" t="s">
        <v>1236</v>
      </c>
      <c r="N888" t="s">
        <v>7531</v>
      </c>
      <c r="O888" t="s">
        <v>1971</v>
      </c>
      <c r="P888" t="s">
        <v>6722</v>
      </c>
      <c r="Q888" t="s">
        <v>35</v>
      </c>
      <c r="R888" t="s">
        <v>1972</v>
      </c>
      <c r="S888" t="s">
        <v>35</v>
      </c>
      <c r="T888" t="str">
        <f t="shared" si="39"/>
        <v xml:space="preserve">Desired Skills and Experience:  A Master's or Ph.D. in public health, epidemiology, or related field  Expertise in clinical and scientific literature related to chronic disease and related risk factors, worksite wellness, the built environment    Prior experience supervising and guiding the work of other staff is expected  Ability to handle multiple high-priority projects and assignments simultaneously, to shift fluidly among them, and to work independently, when necessary, towards creative problem solving; and   Preferred candidates should have excellent analytical and reasoning skills; strong written and oral communication skills; superior interpersonal skills  Broad medical knowledge and ability to communicate clinical concepts to non-clinical staff.  </v>
      </c>
      <c r="U888">
        <f t="shared" si="40"/>
        <v>0</v>
      </c>
      <c r="V888" s="3">
        <v>0</v>
      </c>
      <c r="W888" s="3">
        <f t="shared" si="41"/>
        <v>0</v>
      </c>
      <c r="X888" s="3">
        <v>0</v>
      </c>
      <c r="Y888" s="3">
        <v>0</v>
      </c>
      <c r="Z888" s="3">
        <v>0</v>
      </c>
      <c r="AA888" s="3">
        <v>0</v>
      </c>
      <c r="AB888" s="3">
        <v>0</v>
      </c>
      <c r="AD888" t="s">
        <v>58</v>
      </c>
      <c r="AE888" s="1">
        <v>42367</v>
      </c>
      <c r="AG888" s="1">
        <v>42367</v>
      </c>
      <c r="AH888" s="1">
        <v>42598</v>
      </c>
    </row>
    <row r="889" spans="1:34" x14ac:dyDescent="0.3">
      <c r="A889">
        <v>226899</v>
      </c>
      <c r="B889" t="s">
        <v>39</v>
      </c>
      <c r="C889" t="s">
        <v>26</v>
      </c>
      <c r="D889">
        <v>1</v>
      </c>
      <c r="E889" t="s">
        <v>1973</v>
      </c>
      <c r="F889" t="s">
        <v>42</v>
      </c>
      <c r="G889">
        <v>21744</v>
      </c>
      <c r="H889">
        <v>3</v>
      </c>
      <c r="I889">
        <v>76340</v>
      </c>
      <c r="J889">
        <v>95000</v>
      </c>
      <c r="K889" t="s">
        <v>30</v>
      </c>
      <c r="L889" t="s">
        <v>78</v>
      </c>
      <c r="M889" t="s">
        <v>1702</v>
      </c>
      <c r="N889" t="s">
        <v>6723</v>
      </c>
      <c r="O889" t="s">
        <v>46</v>
      </c>
      <c r="P889" t="s">
        <v>7532</v>
      </c>
      <c r="Q889" t="s">
        <v>35</v>
      </c>
      <c r="R889" t="s">
        <v>1974</v>
      </c>
      <c r="S889" t="s">
        <v>35</v>
      </c>
      <c r="T889" t="str">
        <f t="shared" si="39"/>
        <v xml:space="preserve">‚	Minimum of 5 years‚„ experience working in the health insurance field with expertise about public health insurance programs and managed care benefit design structures and strategies 	Understanding of private health insurance sector operational structures and product design 	Understanding of NY state oversight of the health insurance sector, including the Department of Financial Services and the NY State of Health Marketplace, as it relates to health insurance benefit design 	Expertise regarding the health insurance companies that offer products in the NYC market, including Medicaid Managed Care, Medicare Advantage and commercial products. 	Experience managing multi-faceted projects and creating work plans 	Superior project management skills, highly organized and detail-oriented 	Successful experience working within tight timelines 	Proficient in Microsoft Word, Excel, PowerPoint and Outlook.  </v>
      </c>
      <c r="U889">
        <f t="shared" si="40"/>
        <v>0</v>
      </c>
      <c r="V889" s="3">
        <v>1</v>
      </c>
      <c r="W889" s="3">
        <f t="shared" si="41"/>
        <v>0</v>
      </c>
      <c r="X889" s="3">
        <v>0</v>
      </c>
      <c r="Y889" s="3">
        <v>0</v>
      </c>
      <c r="Z889" s="3">
        <v>0</v>
      </c>
      <c r="AA889" s="3">
        <v>0</v>
      </c>
      <c r="AB889" s="3">
        <v>0</v>
      </c>
      <c r="AD889" t="s">
        <v>38</v>
      </c>
      <c r="AE889" s="1">
        <v>42367</v>
      </c>
      <c r="AG889" s="1">
        <v>42367</v>
      </c>
      <c r="AH889" s="1">
        <v>42598</v>
      </c>
    </row>
    <row r="890" spans="1:34" x14ac:dyDescent="0.3">
      <c r="A890">
        <v>228151</v>
      </c>
      <c r="B890" t="s">
        <v>39</v>
      </c>
      <c r="C890" t="s">
        <v>26</v>
      </c>
      <c r="D890">
        <v>1</v>
      </c>
      <c r="E890" t="s">
        <v>1975</v>
      </c>
      <c r="F890" t="s">
        <v>263</v>
      </c>
      <c r="G890">
        <v>21538</v>
      </c>
      <c r="H890">
        <v>2</v>
      </c>
      <c r="I890">
        <v>47839</v>
      </c>
      <c r="J890">
        <v>70058</v>
      </c>
      <c r="K890" t="s">
        <v>30</v>
      </c>
      <c r="L890" t="s">
        <v>78</v>
      </c>
      <c r="M890" t="s">
        <v>79</v>
      </c>
      <c r="N890" t="s">
        <v>1976</v>
      </c>
      <c r="O890" t="s">
        <v>265</v>
      </c>
      <c r="P890" t="s">
        <v>7533</v>
      </c>
      <c r="Q890" t="s">
        <v>1977</v>
      </c>
      <c r="R890" t="s">
        <v>1978</v>
      </c>
      <c r="S890" t="s">
        <v>35</v>
      </c>
      <c r="T890" t="str">
        <f t="shared" si="39"/>
        <v>‚ Ideal candidate must be able to climb ladders and work in confined spaces, work in high altitudes (building roofs) in order to perform water testing  Knowledge of water sampling and testing equipment  Pass medical clearance and FIT testing for wearing proper PPE respirators and must complete and pass Agency required trainings and be in compliance with position related certificates and licenses. License Requirement Must possess a motor vehicle driver license valid in the State of New York. This license must be maintained for the duration of employment.  For Assignment to Level II  To be assigned to Assignment Level II, candidates must have one additional year of the experience described in ''2'' above for a total of two years of experience.</v>
      </c>
      <c r="U890">
        <f t="shared" si="40"/>
        <v>0</v>
      </c>
      <c r="V890" s="3">
        <v>0</v>
      </c>
      <c r="W890" s="3">
        <f t="shared" si="41"/>
        <v>0</v>
      </c>
      <c r="X890" s="3">
        <v>0</v>
      </c>
      <c r="Y890" s="3">
        <v>0</v>
      </c>
      <c r="Z890" s="3">
        <v>0</v>
      </c>
      <c r="AA890" s="3">
        <v>0</v>
      </c>
      <c r="AB890" s="3">
        <v>0</v>
      </c>
      <c r="AD890" t="s">
        <v>38</v>
      </c>
      <c r="AE890" s="1">
        <v>42381</v>
      </c>
      <c r="AG890" s="1">
        <v>42381</v>
      </c>
      <c r="AH890" s="1">
        <v>42598</v>
      </c>
    </row>
    <row r="891" spans="1:34" x14ac:dyDescent="0.3">
      <c r="A891">
        <v>228151</v>
      </c>
      <c r="B891" t="s">
        <v>39</v>
      </c>
      <c r="C891" t="s">
        <v>40</v>
      </c>
      <c r="D891">
        <v>1</v>
      </c>
      <c r="E891" t="s">
        <v>1975</v>
      </c>
      <c r="F891" t="s">
        <v>263</v>
      </c>
      <c r="G891">
        <v>21538</v>
      </c>
      <c r="H891">
        <v>2</v>
      </c>
      <c r="I891">
        <v>47839</v>
      </c>
      <c r="J891">
        <v>70058</v>
      </c>
      <c r="K891" t="s">
        <v>30</v>
      </c>
      <c r="L891" t="s">
        <v>78</v>
      </c>
      <c r="M891" t="s">
        <v>79</v>
      </c>
      <c r="N891" t="s">
        <v>1976</v>
      </c>
      <c r="O891" t="s">
        <v>265</v>
      </c>
      <c r="P891" t="s">
        <v>7533</v>
      </c>
      <c r="Q891" t="s">
        <v>1977</v>
      </c>
      <c r="R891" t="s">
        <v>1978</v>
      </c>
      <c r="S891" t="s">
        <v>35</v>
      </c>
      <c r="T891" t="str">
        <f t="shared" si="39"/>
        <v>‚ Ideal candidate must be able to climb ladders and work in confined spaces, work in high altitudes (building roofs) in order to perform water testing  Knowledge of water sampling and testing equipment  Pass medical clearance and FIT testing for wearing proper PPE respirators and must complete and pass Agency required trainings and be in compliance with position related certificates and licenses. License Requirement Must possess a motor vehicle driver license valid in the State of New York. This license must be maintained for the duration of employment.  For Assignment to Level II  To be assigned to Assignment Level II, candidates must have one additional year of the experience described in ''2'' above for a total of two years of experience.</v>
      </c>
      <c r="U891">
        <f t="shared" si="40"/>
        <v>0</v>
      </c>
      <c r="V891" s="3">
        <v>0</v>
      </c>
      <c r="W891" s="3">
        <f t="shared" si="41"/>
        <v>0</v>
      </c>
      <c r="X891" s="3">
        <v>0</v>
      </c>
      <c r="Y891" s="3">
        <v>0</v>
      </c>
      <c r="Z891" s="3">
        <v>0</v>
      </c>
      <c r="AA891" s="3">
        <v>0</v>
      </c>
      <c r="AB891" s="3">
        <v>0</v>
      </c>
      <c r="AD891" t="s">
        <v>38</v>
      </c>
      <c r="AE891" s="1">
        <v>42381</v>
      </c>
      <c r="AG891" s="1">
        <v>42381</v>
      </c>
      <c r="AH891" s="1">
        <v>42598</v>
      </c>
    </row>
    <row r="892" spans="1:34" x14ac:dyDescent="0.3">
      <c r="A892">
        <v>228262</v>
      </c>
      <c r="B892" t="s">
        <v>39</v>
      </c>
      <c r="C892" t="s">
        <v>26</v>
      </c>
      <c r="D892">
        <v>1</v>
      </c>
      <c r="E892" t="s">
        <v>1979</v>
      </c>
      <c r="F892" t="s">
        <v>691</v>
      </c>
      <c r="G892">
        <v>10033</v>
      </c>
      <c r="H892" t="s">
        <v>52</v>
      </c>
      <c r="I892">
        <v>53051</v>
      </c>
      <c r="J892">
        <v>145991</v>
      </c>
      <c r="K892" t="s">
        <v>30</v>
      </c>
      <c r="L892" t="s">
        <v>78</v>
      </c>
      <c r="M892" t="s">
        <v>1382</v>
      </c>
      <c r="N892" t="s">
        <v>7534</v>
      </c>
      <c r="O892" t="s">
        <v>693</v>
      </c>
      <c r="P892" t="s">
        <v>7535</v>
      </c>
      <c r="Q892" t="s">
        <v>35</v>
      </c>
      <c r="R892" t="s">
        <v>1980</v>
      </c>
      <c r="S892" t="s">
        <v>35</v>
      </c>
      <c r="T892" t="str">
        <f t="shared" si="39"/>
        <v xml:space="preserve">‚	Strong experience in health communications, including developing and implementing a comprehensive annual communications strategy incorporating paid, social and earned media components 	Strong experience in tobacco control and chronic disease prevention is a plus.  </v>
      </c>
      <c r="U892">
        <f t="shared" si="40"/>
        <v>0</v>
      </c>
      <c r="V892" s="3">
        <v>0</v>
      </c>
      <c r="W892" s="3">
        <f t="shared" si="41"/>
        <v>0</v>
      </c>
      <c r="X892" s="3">
        <v>0</v>
      </c>
      <c r="Y892" s="3">
        <v>0</v>
      </c>
      <c r="Z892" s="3">
        <v>0</v>
      </c>
      <c r="AA892" s="3">
        <v>0</v>
      </c>
      <c r="AB892" s="3">
        <v>0</v>
      </c>
      <c r="AD892" t="s">
        <v>38</v>
      </c>
      <c r="AE892" s="1">
        <v>42381</v>
      </c>
      <c r="AG892" s="1">
        <v>42381</v>
      </c>
      <c r="AH892" s="1">
        <v>42598</v>
      </c>
    </row>
    <row r="893" spans="1:34" x14ac:dyDescent="0.3">
      <c r="A893">
        <v>228262</v>
      </c>
      <c r="B893" t="s">
        <v>39</v>
      </c>
      <c r="C893" t="s">
        <v>40</v>
      </c>
      <c r="D893">
        <v>1</v>
      </c>
      <c r="E893" t="s">
        <v>1979</v>
      </c>
      <c r="F893" t="s">
        <v>691</v>
      </c>
      <c r="G893">
        <v>10033</v>
      </c>
      <c r="H893" t="s">
        <v>52</v>
      </c>
      <c r="I893">
        <v>53051</v>
      </c>
      <c r="J893">
        <v>145991</v>
      </c>
      <c r="K893" t="s">
        <v>30</v>
      </c>
      <c r="L893" t="s">
        <v>78</v>
      </c>
      <c r="M893" t="s">
        <v>1382</v>
      </c>
      <c r="N893" t="s">
        <v>7534</v>
      </c>
      <c r="O893" t="s">
        <v>693</v>
      </c>
      <c r="P893" t="s">
        <v>7535</v>
      </c>
      <c r="Q893" t="s">
        <v>35</v>
      </c>
      <c r="R893" t="s">
        <v>1980</v>
      </c>
      <c r="S893" t="s">
        <v>35</v>
      </c>
      <c r="T893" t="str">
        <f t="shared" si="39"/>
        <v xml:space="preserve">‚	Strong experience in health communications, including developing and implementing a comprehensive annual communications strategy incorporating paid, social and earned media components 	Strong experience in tobacco control and chronic disease prevention is a plus.  </v>
      </c>
      <c r="U893">
        <f t="shared" si="40"/>
        <v>0</v>
      </c>
      <c r="V893" s="3">
        <v>0</v>
      </c>
      <c r="W893" s="3">
        <f t="shared" si="41"/>
        <v>0</v>
      </c>
      <c r="X893" s="3">
        <v>0</v>
      </c>
      <c r="Y893" s="3">
        <v>0</v>
      </c>
      <c r="Z893" s="3">
        <v>0</v>
      </c>
      <c r="AA893" s="3">
        <v>0</v>
      </c>
      <c r="AB893" s="3">
        <v>0</v>
      </c>
      <c r="AD893" t="s">
        <v>38</v>
      </c>
      <c r="AE893" s="1">
        <v>42381</v>
      </c>
      <c r="AG893" s="1">
        <v>42381</v>
      </c>
      <c r="AH893" s="1">
        <v>42598</v>
      </c>
    </row>
    <row r="894" spans="1:34" x14ac:dyDescent="0.3">
      <c r="A894">
        <v>226899</v>
      </c>
      <c r="B894" t="s">
        <v>39</v>
      </c>
      <c r="C894" t="s">
        <v>40</v>
      </c>
      <c r="D894">
        <v>1</v>
      </c>
      <c r="E894" t="s">
        <v>1973</v>
      </c>
      <c r="F894" t="s">
        <v>42</v>
      </c>
      <c r="G894">
        <v>21744</v>
      </c>
      <c r="H894">
        <v>3</v>
      </c>
      <c r="I894">
        <v>76340</v>
      </c>
      <c r="J894">
        <v>95000</v>
      </c>
      <c r="K894" t="s">
        <v>30</v>
      </c>
      <c r="L894" t="s">
        <v>78</v>
      </c>
      <c r="M894" t="s">
        <v>1702</v>
      </c>
      <c r="N894" t="s">
        <v>6723</v>
      </c>
      <c r="O894" t="s">
        <v>46</v>
      </c>
      <c r="P894" t="s">
        <v>7532</v>
      </c>
      <c r="Q894" t="s">
        <v>35</v>
      </c>
      <c r="R894" t="s">
        <v>1974</v>
      </c>
      <c r="S894" t="s">
        <v>35</v>
      </c>
      <c r="T894" t="str">
        <f t="shared" si="39"/>
        <v xml:space="preserve">‚	Minimum of 5 years‚„ experience working in the health insurance field with expertise about public health insurance programs and managed care benefit design structures and strategies 	Understanding of private health insurance sector operational structures and product design 	Understanding of NY state oversight of the health insurance sector, including the Department of Financial Services and the NY State of Health Marketplace, as it relates to health insurance benefit design 	Expertise regarding the health insurance companies that offer products in the NYC market, including Medicaid Managed Care, Medicare Advantage and commercial products. 	Experience managing multi-faceted projects and creating work plans 	Superior project management skills, highly organized and detail-oriented 	Successful experience working within tight timelines 	Proficient in Microsoft Word, Excel, PowerPoint and Outlook.  </v>
      </c>
      <c r="U894">
        <f t="shared" si="40"/>
        <v>0</v>
      </c>
      <c r="V894" s="3">
        <v>1</v>
      </c>
      <c r="W894" s="3">
        <f t="shared" si="41"/>
        <v>0</v>
      </c>
      <c r="X894" s="3">
        <v>0</v>
      </c>
      <c r="Y894" s="3">
        <v>0</v>
      </c>
      <c r="Z894" s="3">
        <v>0</v>
      </c>
      <c r="AA894" s="3">
        <v>0</v>
      </c>
      <c r="AB894" s="3">
        <v>0</v>
      </c>
      <c r="AD894" t="s">
        <v>38</v>
      </c>
      <c r="AE894" s="1">
        <v>42367</v>
      </c>
      <c r="AG894" s="1">
        <v>42367</v>
      </c>
      <c r="AH894" s="1">
        <v>42598</v>
      </c>
    </row>
    <row r="895" spans="1:34" x14ac:dyDescent="0.3">
      <c r="A895">
        <v>226987</v>
      </c>
      <c r="B895" t="s">
        <v>1158</v>
      </c>
      <c r="C895" t="s">
        <v>26</v>
      </c>
      <c r="D895">
        <v>1</v>
      </c>
      <c r="E895" t="s">
        <v>1981</v>
      </c>
      <c r="F895" t="s">
        <v>239</v>
      </c>
      <c r="G895" t="s">
        <v>1889</v>
      </c>
      <c r="H895">
        <v>0</v>
      </c>
      <c r="I895">
        <v>48535</v>
      </c>
      <c r="J895">
        <v>134433</v>
      </c>
      <c r="K895" t="s">
        <v>30</v>
      </c>
      <c r="L895" t="s">
        <v>1161</v>
      </c>
      <c r="M895" t="s">
        <v>1982</v>
      </c>
      <c r="N895" t="s">
        <v>1983</v>
      </c>
      <c r="O895" t="s">
        <v>1890</v>
      </c>
      <c r="P895" t="s">
        <v>7536</v>
      </c>
      <c r="Q895" t="s">
        <v>35</v>
      </c>
      <c r="R895" t="s">
        <v>1984</v>
      </c>
      <c r="S895" t="s">
        <v>1888</v>
      </c>
      <c r="T895" t="str">
        <f t="shared" si="39"/>
        <v xml:space="preserve">A minimum of ten years‚„ experience in environmental subsurface investigations and hazardous materials management, specifically Phase I and Phase II Environmental investigations, Infrastructure Corridor Assessments, spill closure, HASP, SAMP, MHP and RAP and the requirements of SEQR/CEQR &amp; ULURP process.  </v>
      </c>
      <c r="U895">
        <f t="shared" si="40"/>
        <v>0</v>
      </c>
      <c r="V895" s="3">
        <v>0</v>
      </c>
      <c r="W895" s="3">
        <f t="shared" si="41"/>
        <v>0</v>
      </c>
      <c r="X895" s="3">
        <v>0</v>
      </c>
      <c r="Y895" s="3">
        <v>0</v>
      </c>
      <c r="Z895" s="3">
        <v>0</v>
      </c>
      <c r="AA895" s="3">
        <v>0</v>
      </c>
      <c r="AB895" s="3">
        <v>0</v>
      </c>
      <c r="AD895" t="s">
        <v>899</v>
      </c>
      <c r="AE895" s="1">
        <v>42404</v>
      </c>
      <c r="AG895" s="1">
        <v>42404</v>
      </c>
      <c r="AH895" s="1">
        <v>42598</v>
      </c>
    </row>
    <row r="896" spans="1:34" x14ac:dyDescent="0.3">
      <c r="A896">
        <v>226987</v>
      </c>
      <c r="B896" t="s">
        <v>1158</v>
      </c>
      <c r="C896" t="s">
        <v>40</v>
      </c>
      <c r="D896">
        <v>1</v>
      </c>
      <c r="E896" t="s">
        <v>1981</v>
      </c>
      <c r="F896" t="s">
        <v>239</v>
      </c>
      <c r="G896" t="s">
        <v>1889</v>
      </c>
      <c r="H896">
        <v>0</v>
      </c>
      <c r="I896">
        <v>48535</v>
      </c>
      <c r="J896">
        <v>134433</v>
      </c>
      <c r="K896" t="s">
        <v>30</v>
      </c>
      <c r="L896" t="s">
        <v>1161</v>
      </c>
      <c r="M896" t="s">
        <v>1982</v>
      </c>
      <c r="N896" t="s">
        <v>1983</v>
      </c>
      <c r="O896" t="s">
        <v>1890</v>
      </c>
      <c r="P896" t="s">
        <v>7536</v>
      </c>
      <c r="Q896" t="s">
        <v>35</v>
      </c>
      <c r="R896" t="s">
        <v>1984</v>
      </c>
      <c r="S896" t="s">
        <v>1888</v>
      </c>
      <c r="T896" t="str">
        <f t="shared" si="39"/>
        <v xml:space="preserve">A minimum of ten years‚„ experience in environmental subsurface investigations and hazardous materials management, specifically Phase I and Phase II Environmental investigations, Infrastructure Corridor Assessments, spill closure, HASP, SAMP, MHP and RAP and the requirements of SEQR/CEQR &amp; ULURP process.  </v>
      </c>
      <c r="U896">
        <f t="shared" si="40"/>
        <v>0</v>
      </c>
      <c r="V896" s="3">
        <v>0</v>
      </c>
      <c r="W896" s="3">
        <f t="shared" si="41"/>
        <v>0</v>
      </c>
      <c r="X896" s="3">
        <v>0</v>
      </c>
      <c r="Y896" s="3">
        <v>0</v>
      </c>
      <c r="Z896" s="3">
        <v>0</v>
      </c>
      <c r="AA896" s="3">
        <v>0</v>
      </c>
      <c r="AB896" s="3">
        <v>0</v>
      </c>
      <c r="AD896" t="s">
        <v>899</v>
      </c>
      <c r="AE896" s="1">
        <v>42404</v>
      </c>
      <c r="AG896" s="1">
        <v>42404</v>
      </c>
      <c r="AH896" s="1">
        <v>42598</v>
      </c>
    </row>
    <row r="897" spans="1:34" x14ac:dyDescent="0.3">
      <c r="A897">
        <v>226992</v>
      </c>
      <c r="B897" t="s">
        <v>39</v>
      </c>
      <c r="C897" t="s">
        <v>40</v>
      </c>
      <c r="D897">
        <v>2</v>
      </c>
      <c r="E897" t="s">
        <v>1985</v>
      </c>
      <c r="F897" t="s">
        <v>140</v>
      </c>
      <c r="G897">
        <v>53040</v>
      </c>
      <c r="H897">
        <v>1</v>
      </c>
      <c r="I897">
        <v>71</v>
      </c>
      <c r="J897">
        <v>76</v>
      </c>
      <c r="K897" t="s">
        <v>141</v>
      </c>
      <c r="L897" t="s">
        <v>513</v>
      </c>
      <c r="M897" t="s">
        <v>947</v>
      </c>
      <c r="N897" t="s">
        <v>6724</v>
      </c>
      <c r="O897" t="s">
        <v>144</v>
      </c>
      <c r="P897" t="s">
        <v>7537</v>
      </c>
      <c r="Q897" t="s">
        <v>1986</v>
      </c>
      <c r="R897" t="s">
        <v>7538</v>
      </c>
      <c r="S897" t="s">
        <v>35</v>
      </c>
      <c r="T897" t="str">
        <f t="shared" si="39"/>
        <v>‚	Effective communication and interpersonal skills; proficiency in internet usage and Microsoft Office (Word, Excel and Outlook); 	Board Certification in Pediatrics or Adolescent Health;  	Master‚„s Degree in Public Health (MPH). **ALL CANDIDATES MUST POSSESS A VALID NEW YORK STATE LICENSE TO PRACTICE MEDICINE AND THIS LICENCE MUST BE MAINTAINED FOR THE DURATION OF EMPLOYMENT.   $71.23/hour hiring rate, $76.30/hour after one year   Hours:				20-35 hours/week (5 day work week, 4-7 hours/day)</v>
      </c>
      <c r="U897">
        <f t="shared" si="40"/>
        <v>0</v>
      </c>
      <c r="V897" s="3">
        <v>1</v>
      </c>
      <c r="W897" s="3">
        <f t="shared" si="41"/>
        <v>0</v>
      </c>
      <c r="X897" s="3">
        <v>0</v>
      </c>
      <c r="Y897" s="3">
        <v>0</v>
      </c>
      <c r="Z897" s="3">
        <v>0</v>
      </c>
      <c r="AA897" s="3">
        <v>0</v>
      </c>
      <c r="AB897" s="3">
        <v>0</v>
      </c>
      <c r="AD897" t="s">
        <v>58</v>
      </c>
      <c r="AE897" s="1">
        <v>42368</v>
      </c>
      <c r="AG897" s="1">
        <v>42368</v>
      </c>
      <c r="AH897" s="1">
        <v>42598</v>
      </c>
    </row>
    <row r="898" spans="1:34" x14ac:dyDescent="0.3">
      <c r="A898">
        <v>226992</v>
      </c>
      <c r="B898" t="s">
        <v>39</v>
      </c>
      <c r="C898" t="s">
        <v>26</v>
      </c>
      <c r="D898">
        <v>2</v>
      </c>
      <c r="E898" t="s">
        <v>1985</v>
      </c>
      <c r="F898" t="s">
        <v>140</v>
      </c>
      <c r="G898">
        <v>53040</v>
      </c>
      <c r="H898">
        <v>1</v>
      </c>
      <c r="I898">
        <v>71</v>
      </c>
      <c r="J898">
        <v>76</v>
      </c>
      <c r="K898" t="s">
        <v>141</v>
      </c>
      <c r="L898" t="s">
        <v>513</v>
      </c>
      <c r="M898" t="s">
        <v>947</v>
      </c>
      <c r="N898" t="s">
        <v>6724</v>
      </c>
      <c r="O898" t="s">
        <v>144</v>
      </c>
      <c r="P898" t="s">
        <v>7537</v>
      </c>
      <c r="Q898" t="s">
        <v>1986</v>
      </c>
      <c r="R898" t="s">
        <v>7538</v>
      </c>
      <c r="S898" t="s">
        <v>35</v>
      </c>
      <c r="T898" t="str">
        <f t="shared" si="39"/>
        <v>‚	Effective communication and interpersonal skills; proficiency in internet usage and Microsoft Office (Word, Excel and Outlook); 	Board Certification in Pediatrics or Adolescent Health;  	Master‚„s Degree in Public Health (MPH). **ALL CANDIDATES MUST POSSESS A VALID NEW YORK STATE LICENSE TO PRACTICE MEDICINE AND THIS LICENCE MUST BE MAINTAINED FOR THE DURATION OF EMPLOYMENT.   $71.23/hour hiring rate, $76.30/hour after one year   Hours:				20-35 hours/week (5 day work week, 4-7 hours/day)</v>
      </c>
      <c r="U898">
        <f t="shared" si="40"/>
        <v>0</v>
      </c>
      <c r="V898" s="3">
        <v>1</v>
      </c>
      <c r="W898" s="3">
        <f t="shared" si="41"/>
        <v>0</v>
      </c>
      <c r="X898" s="3">
        <v>0</v>
      </c>
      <c r="Y898" s="3">
        <v>0</v>
      </c>
      <c r="Z898" s="3">
        <v>0</v>
      </c>
      <c r="AA898" s="3">
        <v>0</v>
      </c>
      <c r="AB898" s="3">
        <v>0</v>
      </c>
      <c r="AD898" t="s">
        <v>58</v>
      </c>
      <c r="AE898" s="1">
        <v>42368</v>
      </c>
      <c r="AG898" s="1">
        <v>42368</v>
      </c>
      <c r="AH898" s="1">
        <v>42598</v>
      </c>
    </row>
    <row r="899" spans="1:34" x14ac:dyDescent="0.3">
      <c r="A899">
        <v>231349</v>
      </c>
      <c r="B899" t="s">
        <v>524</v>
      </c>
      <c r="C899" t="s">
        <v>26</v>
      </c>
      <c r="D899">
        <v>1</v>
      </c>
      <c r="E899" t="s">
        <v>1987</v>
      </c>
      <c r="F899" t="s">
        <v>1455</v>
      </c>
      <c r="G899">
        <v>21210</v>
      </c>
      <c r="H899">
        <v>0</v>
      </c>
      <c r="I899">
        <v>70000</v>
      </c>
      <c r="J899">
        <v>77000</v>
      </c>
      <c r="K899" t="s">
        <v>30</v>
      </c>
      <c r="L899" t="s">
        <v>527</v>
      </c>
      <c r="M899" t="s">
        <v>716</v>
      </c>
      <c r="N899" t="s">
        <v>7539</v>
      </c>
      <c r="O899" t="s">
        <v>1457</v>
      </c>
      <c r="P899" t="s">
        <v>1988</v>
      </c>
      <c r="Q899" t="s">
        <v>530</v>
      </c>
      <c r="R899" t="s">
        <v>1989</v>
      </c>
      <c r="S899" t="s">
        <v>35</v>
      </c>
      <c r="T899" t="str">
        <f t="shared" ref="T899:T962" si="42">P899&amp;" "&amp;Q899</f>
        <v>1. Four years of full-time, paid experience in developing architectural or building system specifications. 2. A four-year degree in architecture or engineering from an accredited college. 3. A motor vehicle driver license valid in the State of New York. 4. CSI certification as a ''construction specifier'' (CCS). 5. Architecture or Professional Engineer License. 6. Initiative to stay abreast of changing technologies, methods and materials. 7. Extraordinary organizational skills. 8. Excellent written and verbal communication skills. 9. Experience in NYC public design and construction contracts. 10. Proficiency in Microsoft Word, Excel and MasterSpec. Basic level skills in AutoCAD. www.nyc.gov/parks</v>
      </c>
      <c r="U899">
        <f t="shared" ref="U899:U962" si="43">D899*W899</f>
        <v>0</v>
      </c>
      <c r="V899" s="3">
        <v>1</v>
      </c>
      <c r="W899" s="3">
        <f t="shared" ref="W899:W962" si="44">IF(OR(ISNUMBER(SEARCH("data analytics",$T899)), ISNUMBER(SEARCH("data analysis",$T899)), ISNUMBER(SEARCH("analyze data", $T899)),ISNUMBER(SEARCH("business intelligence", $T899)),ISNUMBER(SEARCH("business analysis",$T899))),1,0)</f>
        <v>0</v>
      </c>
      <c r="X899" s="3">
        <v>0</v>
      </c>
      <c r="Y899" s="3">
        <v>0</v>
      </c>
      <c r="Z899" s="3">
        <v>0</v>
      </c>
      <c r="AA899" s="3">
        <v>0</v>
      </c>
      <c r="AB899" s="3">
        <v>0</v>
      </c>
      <c r="AD899" t="s">
        <v>533</v>
      </c>
      <c r="AE899" s="1">
        <v>42419</v>
      </c>
      <c r="AG899" s="1">
        <v>42439</v>
      </c>
      <c r="AH899" s="1">
        <v>42598</v>
      </c>
    </row>
    <row r="900" spans="1:34" x14ac:dyDescent="0.3">
      <c r="A900">
        <v>228265</v>
      </c>
      <c r="B900" t="s">
        <v>1158</v>
      </c>
      <c r="C900" t="s">
        <v>26</v>
      </c>
      <c r="D900">
        <v>1</v>
      </c>
      <c r="E900" t="s">
        <v>1990</v>
      </c>
      <c r="F900" t="s">
        <v>1991</v>
      </c>
      <c r="G900">
        <v>22092</v>
      </c>
      <c r="H900">
        <v>0</v>
      </c>
      <c r="I900">
        <v>51586</v>
      </c>
      <c r="J900">
        <v>77404</v>
      </c>
      <c r="K900" t="s">
        <v>30</v>
      </c>
      <c r="L900" t="s">
        <v>1161</v>
      </c>
      <c r="M900" t="s">
        <v>1622</v>
      </c>
      <c r="N900" t="s">
        <v>7540</v>
      </c>
      <c r="O900" t="s">
        <v>1992</v>
      </c>
      <c r="P900" t="s">
        <v>1993</v>
      </c>
      <c r="Q900" t="s">
        <v>35</v>
      </c>
      <c r="R900" t="s">
        <v>1994</v>
      </c>
      <c r="S900" t="s">
        <v>1166</v>
      </c>
      <c r="T900" t="str">
        <f t="shared" si="42"/>
        <v xml:space="preserve">Applicant should possess experience supporting municipal construction projects as a Resident Engineer, Project Engineer, or Quality Assurance Investigator / Specialist. A minimum of five years of structures construction related experience is preferred. Practical working knowledge of Title II of The Americans With Disabilities Act is required. OSHA 10 hour certification preferred. Must be computer literate. A Valid NYS Driver License is required.  </v>
      </c>
      <c r="U900">
        <f t="shared" si="43"/>
        <v>0</v>
      </c>
      <c r="V900" s="3">
        <v>0</v>
      </c>
      <c r="W900" s="3">
        <f t="shared" si="44"/>
        <v>0</v>
      </c>
      <c r="X900" s="3">
        <v>0</v>
      </c>
      <c r="Y900" s="3">
        <v>0</v>
      </c>
      <c r="Z900" s="3">
        <v>0</v>
      </c>
      <c r="AA900" s="3">
        <v>0</v>
      </c>
      <c r="AB900" s="3">
        <v>0</v>
      </c>
      <c r="AD900" t="s">
        <v>38</v>
      </c>
      <c r="AE900" s="1">
        <v>42408</v>
      </c>
      <c r="AG900" s="1">
        <v>42408</v>
      </c>
      <c r="AH900" s="1">
        <v>42598</v>
      </c>
    </row>
    <row r="901" spans="1:34" x14ac:dyDescent="0.3">
      <c r="A901">
        <v>228265</v>
      </c>
      <c r="B901" t="s">
        <v>1158</v>
      </c>
      <c r="C901" t="s">
        <v>40</v>
      </c>
      <c r="D901">
        <v>1</v>
      </c>
      <c r="E901" t="s">
        <v>1990</v>
      </c>
      <c r="F901" t="s">
        <v>1991</v>
      </c>
      <c r="G901">
        <v>22092</v>
      </c>
      <c r="H901">
        <v>0</v>
      </c>
      <c r="I901">
        <v>51586</v>
      </c>
      <c r="J901">
        <v>77404</v>
      </c>
      <c r="K901" t="s">
        <v>30</v>
      </c>
      <c r="L901" t="s">
        <v>1161</v>
      </c>
      <c r="M901" t="s">
        <v>1622</v>
      </c>
      <c r="N901" t="s">
        <v>7540</v>
      </c>
      <c r="O901" t="s">
        <v>1992</v>
      </c>
      <c r="P901" t="s">
        <v>1993</v>
      </c>
      <c r="Q901" t="s">
        <v>35</v>
      </c>
      <c r="R901" t="s">
        <v>1994</v>
      </c>
      <c r="S901" t="s">
        <v>1166</v>
      </c>
      <c r="T901" t="str">
        <f t="shared" si="42"/>
        <v xml:space="preserve">Applicant should possess experience supporting municipal construction projects as a Resident Engineer, Project Engineer, or Quality Assurance Investigator / Specialist. A minimum of five years of structures construction related experience is preferred. Practical working knowledge of Title II of The Americans With Disabilities Act is required. OSHA 10 hour certification preferred. Must be computer literate. A Valid NYS Driver License is required.  </v>
      </c>
      <c r="U901">
        <f t="shared" si="43"/>
        <v>0</v>
      </c>
      <c r="V901" s="3">
        <v>0</v>
      </c>
      <c r="W901" s="3">
        <f t="shared" si="44"/>
        <v>0</v>
      </c>
      <c r="X901" s="3">
        <v>0</v>
      </c>
      <c r="Y901" s="3">
        <v>0</v>
      </c>
      <c r="Z901" s="3">
        <v>0</v>
      </c>
      <c r="AA901" s="3">
        <v>0</v>
      </c>
      <c r="AB901" s="3">
        <v>0</v>
      </c>
      <c r="AD901" t="s">
        <v>38</v>
      </c>
      <c r="AE901" s="1">
        <v>42408</v>
      </c>
      <c r="AG901" s="1">
        <v>42408</v>
      </c>
      <c r="AH901" s="1">
        <v>42598</v>
      </c>
    </row>
    <row r="902" spans="1:34" x14ac:dyDescent="0.3">
      <c r="A902">
        <v>228340</v>
      </c>
      <c r="B902" t="s">
        <v>59</v>
      </c>
      <c r="C902" t="s">
        <v>40</v>
      </c>
      <c r="D902">
        <v>1</v>
      </c>
      <c r="E902" t="s">
        <v>1995</v>
      </c>
      <c r="F902" t="s">
        <v>360</v>
      </c>
      <c r="G902">
        <v>20215</v>
      </c>
      <c r="H902">
        <v>2</v>
      </c>
      <c r="I902">
        <v>72805</v>
      </c>
      <c r="J902">
        <v>101148</v>
      </c>
      <c r="K902" t="s">
        <v>30</v>
      </c>
      <c r="L902" t="s">
        <v>62</v>
      </c>
      <c r="M902" t="s">
        <v>63</v>
      </c>
      <c r="N902" t="s">
        <v>7541</v>
      </c>
      <c r="O902" t="s">
        <v>7109</v>
      </c>
      <c r="P902" t="s">
        <v>7542</v>
      </c>
      <c r="Q902" t="s">
        <v>35</v>
      </c>
      <c r="R902" t="s">
        <v>1251</v>
      </c>
      <c r="S902" t="s">
        <v>35</v>
      </c>
      <c r="T902" t="str">
        <f t="shared" si="42"/>
        <v xml:space="preserve">‚ Essential Skills: Experienced in the planning, layout and details of contract drawings, specifications, shop drawing review, field inspections and investigations.    Intermediate/Advanced Computer software skills in using Civil 3D and Microsoft Office Suite (Word, Excel &amp; PowerPoint)  Experienced in the design of site plans, piping plans, grading and drainage plans, and stormwater management for facilities during and post construction.   Experienced in the application of code requirements, standards for design and construction, and preparation of technical reports, related design software applications, excellent communication skills, writing skills and leadership skills.  </v>
      </c>
      <c r="U902">
        <f t="shared" si="43"/>
        <v>0</v>
      </c>
      <c r="V902" s="3">
        <v>1</v>
      </c>
      <c r="W902" s="3">
        <f t="shared" si="44"/>
        <v>0</v>
      </c>
      <c r="X902" s="3">
        <v>0</v>
      </c>
      <c r="Y902" s="3">
        <v>0</v>
      </c>
      <c r="Z902" s="3">
        <v>0</v>
      </c>
      <c r="AA902" s="3">
        <v>0</v>
      </c>
      <c r="AB902" s="3">
        <v>0</v>
      </c>
      <c r="AD902" t="s">
        <v>58</v>
      </c>
      <c r="AE902" s="1">
        <v>42417</v>
      </c>
      <c r="AG902" s="1">
        <v>42417</v>
      </c>
      <c r="AH902" s="1">
        <v>42598</v>
      </c>
    </row>
    <row r="903" spans="1:34" x14ac:dyDescent="0.3">
      <c r="A903">
        <v>228340</v>
      </c>
      <c r="B903" t="s">
        <v>59</v>
      </c>
      <c r="C903" t="s">
        <v>26</v>
      </c>
      <c r="D903">
        <v>1</v>
      </c>
      <c r="E903" t="s">
        <v>1995</v>
      </c>
      <c r="F903" t="s">
        <v>360</v>
      </c>
      <c r="G903">
        <v>20215</v>
      </c>
      <c r="H903">
        <v>2</v>
      </c>
      <c r="I903">
        <v>72805</v>
      </c>
      <c r="J903">
        <v>101148</v>
      </c>
      <c r="K903" t="s">
        <v>30</v>
      </c>
      <c r="L903" t="s">
        <v>62</v>
      </c>
      <c r="M903" t="s">
        <v>63</v>
      </c>
      <c r="N903" t="s">
        <v>7541</v>
      </c>
      <c r="O903" t="s">
        <v>7109</v>
      </c>
      <c r="P903" t="s">
        <v>7542</v>
      </c>
      <c r="Q903" t="s">
        <v>35</v>
      </c>
      <c r="R903" t="s">
        <v>1251</v>
      </c>
      <c r="S903" t="s">
        <v>35</v>
      </c>
      <c r="T903" t="str">
        <f t="shared" si="42"/>
        <v xml:space="preserve">‚ Essential Skills: Experienced in the planning, layout and details of contract drawings, specifications, shop drawing review, field inspections and investigations.    Intermediate/Advanced Computer software skills in using Civil 3D and Microsoft Office Suite (Word, Excel &amp; PowerPoint)  Experienced in the design of site plans, piping plans, grading and drainage plans, and stormwater management for facilities during and post construction.   Experienced in the application of code requirements, standards for design and construction, and preparation of technical reports, related design software applications, excellent communication skills, writing skills and leadership skills.  </v>
      </c>
      <c r="U903">
        <f t="shared" si="43"/>
        <v>0</v>
      </c>
      <c r="V903" s="3">
        <v>1</v>
      </c>
      <c r="W903" s="3">
        <f t="shared" si="44"/>
        <v>0</v>
      </c>
      <c r="X903" s="3">
        <v>0</v>
      </c>
      <c r="Y903" s="3">
        <v>0</v>
      </c>
      <c r="Z903" s="3">
        <v>0</v>
      </c>
      <c r="AA903" s="3">
        <v>0</v>
      </c>
      <c r="AB903" s="3">
        <v>0</v>
      </c>
      <c r="AD903" t="s">
        <v>58</v>
      </c>
      <c r="AE903" s="1">
        <v>42417</v>
      </c>
      <c r="AG903" s="1">
        <v>42417</v>
      </c>
      <c r="AH903" s="1">
        <v>42598</v>
      </c>
    </row>
    <row r="904" spans="1:34" x14ac:dyDescent="0.3">
      <c r="A904">
        <v>227045</v>
      </c>
      <c r="B904" t="s">
        <v>39</v>
      </c>
      <c r="C904" t="s">
        <v>40</v>
      </c>
      <c r="D904">
        <v>2</v>
      </c>
      <c r="E904" t="s">
        <v>1996</v>
      </c>
      <c r="F904" t="s">
        <v>140</v>
      </c>
      <c r="G904">
        <v>53040</v>
      </c>
      <c r="H904">
        <v>1</v>
      </c>
      <c r="I904">
        <v>71</v>
      </c>
      <c r="J904">
        <v>76</v>
      </c>
      <c r="K904" t="s">
        <v>141</v>
      </c>
      <c r="L904" t="s">
        <v>513</v>
      </c>
      <c r="M904" t="s">
        <v>142</v>
      </c>
      <c r="N904" t="s">
        <v>7543</v>
      </c>
      <c r="O904" t="s">
        <v>144</v>
      </c>
      <c r="P904" t="s">
        <v>7544</v>
      </c>
      <c r="Q904" t="s">
        <v>1997</v>
      </c>
      <c r="R904" t="s">
        <v>7545</v>
      </c>
      <c r="S904" t="s">
        <v>35</v>
      </c>
      <c r="T904" t="str">
        <f t="shared" si="42"/>
        <v>‚	Effective communication and interpersonal skills; proficiency in internet usage and Microsoft Office (Word, Excel and Outlook)  	Board Certification in Pediatrics or Adolescent Health  	Master‚„s Degree in Public Health (MPH). **ALL CANDIDATES MUST POSSESS A VALID NEW YORK STATE LICENSE TO PRACTICE MEDICINE AND THIS LICENCE MUST BE MAINTAINED FOR THE DURATION OF EMPLOYMENT.   Hours:				20-35 hours/week (5 day work week, 4-7 hours/day)  $71.23/hour hiring rate, $76.30/hour after one year</v>
      </c>
      <c r="U904">
        <f t="shared" si="43"/>
        <v>0</v>
      </c>
      <c r="V904" s="3">
        <v>1</v>
      </c>
      <c r="W904" s="3">
        <f t="shared" si="44"/>
        <v>0</v>
      </c>
      <c r="X904" s="3">
        <v>0</v>
      </c>
      <c r="Y904" s="3">
        <v>0</v>
      </c>
      <c r="Z904" s="3">
        <v>0</v>
      </c>
      <c r="AA904" s="3">
        <v>0</v>
      </c>
      <c r="AB904" s="3">
        <v>0</v>
      </c>
      <c r="AD904" t="s">
        <v>58</v>
      </c>
      <c r="AE904" s="1">
        <v>42369</v>
      </c>
      <c r="AG904" s="1">
        <v>42369</v>
      </c>
      <c r="AH904" s="1">
        <v>42598</v>
      </c>
    </row>
    <row r="905" spans="1:34" x14ac:dyDescent="0.3">
      <c r="A905">
        <v>228364</v>
      </c>
      <c r="B905" t="s">
        <v>39</v>
      </c>
      <c r="C905" t="s">
        <v>26</v>
      </c>
      <c r="D905">
        <v>1</v>
      </c>
      <c r="E905" t="s">
        <v>1998</v>
      </c>
      <c r="F905" t="s">
        <v>110</v>
      </c>
      <c r="G905">
        <v>10251</v>
      </c>
      <c r="H905">
        <v>2</v>
      </c>
      <c r="I905">
        <v>29690</v>
      </c>
      <c r="J905">
        <v>34143</v>
      </c>
      <c r="K905" t="s">
        <v>30</v>
      </c>
      <c r="L905" t="s">
        <v>71</v>
      </c>
      <c r="M905" t="s">
        <v>282</v>
      </c>
      <c r="N905" t="s">
        <v>6725</v>
      </c>
      <c r="O905" t="s">
        <v>113</v>
      </c>
      <c r="P905" t="s">
        <v>7546</v>
      </c>
      <c r="Q905" t="s">
        <v>35</v>
      </c>
      <c r="R905" t="s">
        <v>1999</v>
      </c>
      <c r="S905" t="s">
        <v>35</v>
      </c>
      <c r="T905" t="str">
        <f t="shared" si="42"/>
        <v xml:space="preserve">PREFERRED SKILLS  Must have experience in data entry and be familiar with Microsoft word and other office computer programs.  Must be detail oriented.  Have good organizing skills and ability to follow through on tasks, reliable and punctual.  Adhere to strict data confidentiality. Must be highly organized and possess excellent oral communication and interpersonal skills.  SPECIAL NOTE  1. Selected candidates will be required to provide a DNA sample by swabbing. 2. This position has been identified as ‚Å“essential.‚ During ALL weather &amp; emergency  events, ‚Å“essential‚ positions may require 24-hour availability  </v>
      </c>
      <c r="U905">
        <f t="shared" si="43"/>
        <v>0</v>
      </c>
      <c r="V905" s="3">
        <v>0</v>
      </c>
      <c r="W905" s="3">
        <f t="shared" si="44"/>
        <v>0</v>
      </c>
      <c r="X905" s="3">
        <v>0</v>
      </c>
      <c r="Y905" s="3">
        <v>0</v>
      </c>
      <c r="Z905" s="3">
        <v>0</v>
      </c>
      <c r="AA905" s="3">
        <v>0</v>
      </c>
      <c r="AB905" s="3">
        <v>0</v>
      </c>
      <c r="AD905" t="s">
        <v>38</v>
      </c>
      <c r="AE905" s="1">
        <v>42382</v>
      </c>
      <c r="AG905" s="1">
        <v>42382</v>
      </c>
      <c r="AH905" s="1">
        <v>42598</v>
      </c>
    </row>
    <row r="906" spans="1:34" x14ac:dyDescent="0.3">
      <c r="A906">
        <v>226996</v>
      </c>
      <c r="B906" t="s">
        <v>1158</v>
      </c>
      <c r="C906" t="s">
        <v>40</v>
      </c>
      <c r="D906">
        <v>1</v>
      </c>
      <c r="E906" t="s">
        <v>1981</v>
      </c>
      <c r="F906" t="s">
        <v>2000</v>
      </c>
      <c r="G906" t="s">
        <v>2001</v>
      </c>
      <c r="H906">
        <v>0</v>
      </c>
      <c r="I906">
        <v>48535</v>
      </c>
      <c r="J906">
        <v>132061</v>
      </c>
      <c r="K906" t="s">
        <v>30</v>
      </c>
      <c r="L906" t="s">
        <v>1161</v>
      </c>
      <c r="M906" t="s">
        <v>1982</v>
      </c>
      <c r="N906" t="s">
        <v>1983</v>
      </c>
      <c r="O906" t="s">
        <v>571</v>
      </c>
      <c r="P906" t="s">
        <v>2002</v>
      </c>
      <c r="Q906" t="s">
        <v>35</v>
      </c>
      <c r="R906" t="s">
        <v>2003</v>
      </c>
      <c r="S906" t="s">
        <v>1166</v>
      </c>
      <c r="T906" t="str">
        <f t="shared" si="42"/>
        <v xml:space="preserve">A minimum of ten years' experience in environmental subsurface investigations and hazardous materials management, specifically Phase I and Phase II Environmental investigations, Infrastructure Corridor Assessments, spill closure, HASP, SAMP, MHP and RAP and the requirements of SEQR/CEQR &amp; ULURP process.  </v>
      </c>
      <c r="U906">
        <f t="shared" si="43"/>
        <v>0</v>
      </c>
      <c r="V906" s="3">
        <v>0</v>
      </c>
      <c r="W906" s="3">
        <f t="shared" si="44"/>
        <v>0</v>
      </c>
      <c r="X906" s="3">
        <v>0</v>
      </c>
      <c r="Y906" s="3">
        <v>0</v>
      </c>
      <c r="Z906" s="3">
        <v>0</v>
      </c>
      <c r="AA906" s="3">
        <v>0</v>
      </c>
      <c r="AB906" s="3">
        <v>0</v>
      </c>
      <c r="AD906" t="s">
        <v>899</v>
      </c>
      <c r="AE906" s="1">
        <v>42404</v>
      </c>
      <c r="AG906" s="1">
        <v>42404</v>
      </c>
      <c r="AH906" s="1">
        <v>42598</v>
      </c>
    </row>
    <row r="907" spans="1:34" x14ac:dyDescent="0.3">
      <c r="A907">
        <v>226996</v>
      </c>
      <c r="B907" t="s">
        <v>1158</v>
      </c>
      <c r="C907" t="s">
        <v>26</v>
      </c>
      <c r="D907">
        <v>1</v>
      </c>
      <c r="E907" t="s">
        <v>1981</v>
      </c>
      <c r="F907" t="s">
        <v>2000</v>
      </c>
      <c r="G907" t="s">
        <v>2001</v>
      </c>
      <c r="H907">
        <v>0</v>
      </c>
      <c r="I907">
        <v>48535</v>
      </c>
      <c r="J907">
        <v>132061</v>
      </c>
      <c r="K907" t="s">
        <v>30</v>
      </c>
      <c r="L907" t="s">
        <v>1161</v>
      </c>
      <c r="M907" t="s">
        <v>1982</v>
      </c>
      <c r="N907" t="s">
        <v>1983</v>
      </c>
      <c r="O907" t="s">
        <v>571</v>
      </c>
      <c r="P907" t="s">
        <v>2002</v>
      </c>
      <c r="Q907" t="s">
        <v>35</v>
      </c>
      <c r="R907" t="s">
        <v>2003</v>
      </c>
      <c r="S907" t="s">
        <v>1166</v>
      </c>
      <c r="T907" t="str">
        <f t="shared" si="42"/>
        <v xml:space="preserve">A minimum of ten years' experience in environmental subsurface investigations and hazardous materials management, specifically Phase I and Phase II Environmental investigations, Infrastructure Corridor Assessments, spill closure, HASP, SAMP, MHP and RAP and the requirements of SEQR/CEQR &amp; ULURP process.  </v>
      </c>
      <c r="U907">
        <f t="shared" si="43"/>
        <v>0</v>
      </c>
      <c r="V907" s="3">
        <v>0</v>
      </c>
      <c r="W907" s="3">
        <f t="shared" si="44"/>
        <v>0</v>
      </c>
      <c r="X907" s="3">
        <v>0</v>
      </c>
      <c r="Y907" s="3">
        <v>0</v>
      </c>
      <c r="Z907" s="3">
        <v>0</v>
      </c>
      <c r="AA907" s="3">
        <v>0</v>
      </c>
      <c r="AB907" s="3">
        <v>0</v>
      </c>
      <c r="AD907" t="s">
        <v>899</v>
      </c>
      <c r="AE907" s="1">
        <v>42404</v>
      </c>
      <c r="AG907" s="1">
        <v>42404</v>
      </c>
      <c r="AH907" s="1">
        <v>42598</v>
      </c>
    </row>
    <row r="908" spans="1:34" x14ac:dyDescent="0.3">
      <c r="A908">
        <v>227001</v>
      </c>
      <c r="B908" t="s">
        <v>39</v>
      </c>
      <c r="C908" t="s">
        <v>26</v>
      </c>
      <c r="D908">
        <v>2</v>
      </c>
      <c r="E908" t="s">
        <v>2004</v>
      </c>
      <c r="F908" t="s">
        <v>140</v>
      </c>
      <c r="G908">
        <v>53040</v>
      </c>
      <c r="H908">
        <v>2</v>
      </c>
      <c r="I908">
        <v>71</v>
      </c>
      <c r="J908">
        <v>76</v>
      </c>
      <c r="K908" t="s">
        <v>141</v>
      </c>
      <c r="L908" t="s">
        <v>513</v>
      </c>
      <c r="M908" t="s">
        <v>947</v>
      </c>
      <c r="N908" t="s">
        <v>7547</v>
      </c>
      <c r="O908" t="s">
        <v>144</v>
      </c>
      <c r="P908" t="s">
        <v>7548</v>
      </c>
      <c r="Q908" t="s">
        <v>2005</v>
      </c>
      <c r="R908" t="s">
        <v>7549</v>
      </c>
      <c r="S908" t="s">
        <v>35</v>
      </c>
      <c r="T908" t="str">
        <f t="shared" si="42"/>
        <v>‚	Experience with clinical and/or administrative supervision of physicians 	Effective communication and interpersonal skills; proficiency in internet usage and Microsoft Office (Word, Excel and Outlook) 	Board Certification in Pediatrics or Adolescent Health  	Master‚„s Degree in Public Health (MPH). **ALL CANDIDATES MUST POSSESS A VALID NEW YORK STATE LICENSE TO PRACTICE MEDICINE AND THIS LICENCE MUST BE MAINTAINED FOR THE DURATION OF EMPLOYMENT.   Hours:				35 hours/week (5 day work week)  $71.23/hour hiring rate, $76.30/hour after one year</v>
      </c>
      <c r="U908">
        <f t="shared" si="43"/>
        <v>0</v>
      </c>
      <c r="V908" s="3">
        <v>1</v>
      </c>
      <c r="W908" s="3">
        <f t="shared" si="44"/>
        <v>0</v>
      </c>
      <c r="X908" s="3">
        <v>0</v>
      </c>
      <c r="Y908" s="3">
        <v>0</v>
      </c>
      <c r="Z908" s="3">
        <v>0</v>
      </c>
      <c r="AA908" s="3">
        <v>0</v>
      </c>
      <c r="AB908" s="3">
        <v>0</v>
      </c>
      <c r="AD908" t="s">
        <v>58</v>
      </c>
      <c r="AE908" s="1">
        <v>42369</v>
      </c>
      <c r="AG908" s="1">
        <v>42369</v>
      </c>
      <c r="AH908" s="1">
        <v>42598</v>
      </c>
    </row>
    <row r="909" spans="1:34" x14ac:dyDescent="0.3">
      <c r="A909">
        <v>227001</v>
      </c>
      <c r="B909" t="s">
        <v>39</v>
      </c>
      <c r="C909" t="s">
        <v>40</v>
      </c>
      <c r="D909">
        <v>2</v>
      </c>
      <c r="E909" t="s">
        <v>2004</v>
      </c>
      <c r="F909" t="s">
        <v>140</v>
      </c>
      <c r="G909">
        <v>53040</v>
      </c>
      <c r="H909">
        <v>2</v>
      </c>
      <c r="I909">
        <v>71</v>
      </c>
      <c r="J909">
        <v>76</v>
      </c>
      <c r="K909" t="s">
        <v>141</v>
      </c>
      <c r="L909" t="s">
        <v>513</v>
      </c>
      <c r="M909" t="s">
        <v>947</v>
      </c>
      <c r="N909" t="s">
        <v>7547</v>
      </c>
      <c r="O909" t="s">
        <v>144</v>
      </c>
      <c r="P909" t="s">
        <v>7548</v>
      </c>
      <c r="Q909" t="s">
        <v>2005</v>
      </c>
      <c r="R909" t="s">
        <v>7549</v>
      </c>
      <c r="S909" t="s">
        <v>35</v>
      </c>
      <c r="T909" t="str">
        <f t="shared" si="42"/>
        <v>‚	Experience with clinical and/or administrative supervision of physicians 	Effective communication and interpersonal skills; proficiency in internet usage and Microsoft Office (Word, Excel and Outlook) 	Board Certification in Pediatrics or Adolescent Health  	Master‚„s Degree in Public Health (MPH). **ALL CANDIDATES MUST POSSESS A VALID NEW YORK STATE LICENSE TO PRACTICE MEDICINE AND THIS LICENCE MUST BE MAINTAINED FOR THE DURATION OF EMPLOYMENT.   Hours:				35 hours/week (5 day work week)  $71.23/hour hiring rate, $76.30/hour after one year</v>
      </c>
      <c r="U909">
        <f t="shared" si="43"/>
        <v>0</v>
      </c>
      <c r="V909" s="3">
        <v>1</v>
      </c>
      <c r="W909" s="3">
        <f t="shared" si="44"/>
        <v>0</v>
      </c>
      <c r="X909" s="3">
        <v>0</v>
      </c>
      <c r="Y909" s="3">
        <v>0</v>
      </c>
      <c r="Z909" s="3">
        <v>0</v>
      </c>
      <c r="AA909" s="3">
        <v>0</v>
      </c>
      <c r="AB909" s="3">
        <v>0</v>
      </c>
      <c r="AD909" t="s">
        <v>58</v>
      </c>
      <c r="AE909" s="1">
        <v>42369</v>
      </c>
      <c r="AG909" s="1">
        <v>42369</v>
      </c>
      <c r="AH909" s="1">
        <v>42598</v>
      </c>
    </row>
    <row r="910" spans="1:34" x14ac:dyDescent="0.3">
      <c r="A910">
        <v>227045</v>
      </c>
      <c r="B910" t="s">
        <v>39</v>
      </c>
      <c r="C910" t="s">
        <v>26</v>
      </c>
      <c r="D910">
        <v>2</v>
      </c>
      <c r="E910" t="s">
        <v>1996</v>
      </c>
      <c r="F910" t="s">
        <v>140</v>
      </c>
      <c r="G910">
        <v>53040</v>
      </c>
      <c r="H910">
        <v>1</v>
      </c>
      <c r="I910">
        <v>71</v>
      </c>
      <c r="J910">
        <v>76</v>
      </c>
      <c r="K910" t="s">
        <v>141</v>
      </c>
      <c r="L910" t="s">
        <v>513</v>
      </c>
      <c r="M910" t="s">
        <v>142</v>
      </c>
      <c r="N910" t="s">
        <v>7543</v>
      </c>
      <c r="O910" t="s">
        <v>144</v>
      </c>
      <c r="P910" t="s">
        <v>7544</v>
      </c>
      <c r="Q910" t="s">
        <v>1997</v>
      </c>
      <c r="R910" t="s">
        <v>7545</v>
      </c>
      <c r="S910" t="s">
        <v>35</v>
      </c>
      <c r="T910" t="str">
        <f t="shared" si="42"/>
        <v>‚	Effective communication and interpersonal skills; proficiency in internet usage and Microsoft Office (Word, Excel and Outlook)  	Board Certification in Pediatrics or Adolescent Health  	Master‚„s Degree in Public Health (MPH). **ALL CANDIDATES MUST POSSESS A VALID NEW YORK STATE LICENSE TO PRACTICE MEDICINE AND THIS LICENCE MUST BE MAINTAINED FOR THE DURATION OF EMPLOYMENT.   Hours:				20-35 hours/week (5 day work week, 4-7 hours/day)  $71.23/hour hiring rate, $76.30/hour after one year</v>
      </c>
      <c r="U910">
        <f t="shared" si="43"/>
        <v>0</v>
      </c>
      <c r="V910" s="3">
        <v>1</v>
      </c>
      <c r="W910" s="3">
        <f t="shared" si="44"/>
        <v>0</v>
      </c>
      <c r="X910" s="3">
        <v>0</v>
      </c>
      <c r="Y910" s="3">
        <v>0</v>
      </c>
      <c r="Z910" s="3">
        <v>0</v>
      </c>
      <c r="AA910" s="3">
        <v>0</v>
      </c>
      <c r="AB910" s="3">
        <v>0</v>
      </c>
      <c r="AD910" t="s">
        <v>58</v>
      </c>
      <c r="AE910" s="1">
        <v>42369</v>
      </c>
      <c r="AG910" s="1">
        <v>42369</v>
      </c>
      <c r="AH910" s="1">
        <v>42598</v>
      </c>
    </row>
    <row r="911" spans="1:34" x14ac:dyDescent="0.3">
      <c r="A911">
        <v>227067</v>
      </c>
      <c r="B911" t="s">
        <v>39</v>
      </c>
      <c r="C911" t="s">
        <v>40</v>
      </c>
      <c r="D911">
        <v>2</v>
      </c>
      <c r="E911" t="s">
        <v>2004</v>
      </c>
      <c r="F911" t="s">
        <v>140</v>
      </c>
      <c r="G911">
        <v>53040</v>
      </c>
      <c r="H911">
        <v>2</v>
      </c>
      <c r="I911">
        <v>71</v>
      </c>
      <c r="J911">
        <v>76</v>
      </c>
      <c r="K911" t="s">
        <v>141</v>
      </c>
      <c r="L911" t="s">
        <v>513</v>
      </c>
      <c r="M911" t="s">
        <v>947</v>
      </c>
      <c r="N911" t="s">
        <v>7550</v>
      </c>
      <c r="O911" t="s">
        <v>144</v>
      </c>
      <c r="P911" t="s">
        <v>7548</v>
      </c>
      <c r="Q911" t="s">
        <v>1986</v>
      </c>
      <c r="R911" t="s">
        <v>7551</v>
      </c>
      <c r="S911" t="s">
        <v>35</v>
      </c>
      <c r="T911" t="str">
        <f t="shared" si="42"/>
        <v>‚	Experience with clinical and/or administrative supervision of physicians 	Effective communication and interpersonal skills; proficiency in internet usage and Microsoft Office (Word, Excel and Outlook) 	Board Certification in Pediatrics or Adolescent Health  	Master‚„s Degree in Public Health (MPH). **ALL CANDIDATES MUST POSSESS A VALID NEW YORK STATE LICENSE TO PRACTICE MEDICINE AND THIS LICENCE MUST BE MAINTAINED FOR THE DURATION OF EMPLOYMENT.   $71.23/hour hiring rate, $76.30/hour after one year   Hours:				20-35 hours/week (5 day work week, 4-7 hours/day)</v>
      </c>
      <c r="U911">
        <f t="shared" si="43"/>
        <v>0</v>
      </c>
      <c r="V911" s="3">
        <v>1</v>
      </c>
      <c r="W911" s="3">
        <f t="shared" si="44"/>
        <v>0</v>
      </c>
      <c r="X911" s="3">
        <v>0</v>
      </c>
      <c r="Y911" s="3">
        <v>0</v>
      </c>
      <c r="Z911" s="3">
        <v>0</v>
      </c>
      <c r="AA911" s="3">
        <v>0</v>
      </c>
      <c r="AB911" s="3">
        <v>0</v>
      </c>
      <c r="AD911" t="s">
        <v>58</v>
      </c>
      <c r="AE911" s="1">
        <v>42369</v>
      </c>
      <c r="AG911" s="1">
        <v>42369</v>
      </c>
      <c r="AH911" s="1">
        <v>42598</v>
      </c>
    </row>
    <row r="912" spans="1:34" x14ac:dyDescent="0.3">
      <c r="A912">
        <v>227067</v>
      </c>
      <c r="B912" t="s">
        <v>39</v>
      </c>
      <c r="C912" t="s">
        <v>26</v>
      </c>
      <c r="D912">
        <v>2</v>
      </c>
      <c r="E912" t="s">
        <v>2004</v>
      </c>
      <c r="F912" t="s">
        <v>140</v>
      </c>
      <c r="G912">
        <v>53040</v>
      </c>
      <c r="H912">
        <v>2</v>
      </c>
      <c r="I912">
        <v>71</v>
      </c>
      <c r="J912">
        <v>76</v>
      </c>
      <c r="K912" t="s">
        <v>141</v>
      </c>
      <c r="L912" t="s">
        <v>513</v>
      </c>
      <c r="M912" t="s">
        <v>947</v>
      </c>
      <c r="N912" t="s">
        <v>7550</v>
      </c>
      <c r="O912" t="s">
        <v>144</v>
      </c>
      <c r="P912" t="s">
        <v>7548</v>
      </c>
      <c r="Q912" t="s">
        <v>1986</v>
      </c>
      <c r="R912" t="s">
        <v>7551</v>
      </c>
      <c r="S912" t="s">
        <v>35</v>
      </c>
      <c r="T912" t="str">
        <f t="shared" si="42"/>
        <v>‚	Experience with clinical and/or administrative supervision of physicians 	Effective communication and interpersonal skills; proficiency in internet usage and Microsoft Office (Word, Excel and Outlook) 	Board Certification in Pediatrics or Adolescent Health  	Master‚„s Degree in Public Health (MPH). **ALL CANDIDATES MUST POSSESS A VALID NEW YORK STATE LICENSE TO PRACTICE MEDICINE AND THIS LICENCE MUST BE MAINTAINED FOR THE DURATION OF EMPLOYMENT.   $71.23/hour hiring rate, $76.30/hour after one year   Hours:				20-35 hours/week (5 day work week, 4-7 hours/day)</v>
      </c>
      <c r="U912">
        <f t="shared" si="43"/>
        <v>0</v>
      </c>
      <c r="V912" s="3">
        <v>1</v>
      </c>
      <c r="W912" s="3">
        <f t="shared" si="44"/>
        <v>0</v>
      </c>
      <c r="X912" s="3">
        <v>0</v>
      </c>
      <c r="Y912" s="3">
        <v>0</v>
      </c>
      <c r="Z912" s="3">
        <v>0</v>
      </c>
      <c r="AA912" s="3">
        <v>0</v>
      </c>
      <c r="AB912" s="3">
        <v>0</v>
      </c>
      <c r="AD912" t="s">
        <v>58</v>
      </c>
      <c r="AE912" s="1">
        <v>42369</v>
      </c>
      <c r="AG912" s="1">
        <v>42369</v>
      </c>
      <c r="AH912" s="1">
        <v>42598</v>
      </c>
    </row>
    <row r="913" spans="1:34" x14ac:dyDescent="0.3">
      <c r="A913">
        <v>228383</v>
      </c>
      <c r="B913" t="s">
        <v>39</v>
      </c>
      <c r="C913" t="s">
        <v>26</v>
      </c>
      <c r="D913">
        <v>1</v>
      </c>
      <c r="E913" t="s">
        <v>2006</v>
      </c>
      <c r="F913" t="s">
        <v>551</v>
      </c>
      <c r="G913">
        <v>10124</v>
      </c>
      <c r="H913">
        <v>2</v>
      </c>
      <c r="I913">
        <v>46782</v>
      </c>
      <c r="J913">
        <v>68003</v>
      </c>
      <c r="K913" t="s">
        <v>30</v>
      </c>
      <c r="L913" t="s">
        <v>319</v>
      </c>
      <c r="M913" t="s">
        <v>442</v>
      </c>
      <c r="N913" t="s">
        <v>2007</v>
      </c>
      <c r="O913" t="s">
        <v>7055</v>
      </c>
      <c r="P913" t="s">
        <v>2008</v>
      </c>
      <c r="Q913" t="s">
        <v>35</v>
      </c>
      <c r="R913" t="s">
        <v>2009</v>
      </c>
      <c r="S913" t="s">
        <v>35</v>
      </c>
      <c r="T913" t="str">
        <f t="shared" si="42"/>
        <v xml:space="preserve">Excellent customer service, written and communication skills. Must be able to multi-task and set priorities. Knowledgeable with Microsoft Word, Excel, PowerPoint, and Visio. Type 50 words per minute.  </v>
      </c>
      <c r="U913">
        <f t="shared" si="43"/>
        <v>0</v>
      </c>
      <c r="V913" s="3">
        <v>1</v>
      </c>
      <c r="W913" s="3">
        <f t="shared" si="44"/>
        <v>0</v>
      </c>
      <c r="X913" s="3">
        <v>0</v>
      </c>
      <c r="Y913" s="3">
        <v>0</v>
      </c>
      <c r="Z913" s="3">
        <v>0</v>
      </c>
      <c r="AA913" s="3">
        <v>0</v>
      </c>
      <c r="AB913" s="3">
        <v>0</v>
      </c>
      <c r="AD913" t="s">
        <v>38</v>
      </c>
      <c r="AE913" s="1">
        <v>42383</v>
      </c>
      <c r="AG913" s="1">
        <v>42383</v>
      </c>
      <c r="AH913" s="1">
        <v>42598</v>
      </c>
    </row>
    <row r="914" spans="1:34" x14ac:dyDescent="0.3">
      <c r="A914">
        <v>228383</v>
      </c>
      <c r="B914" t="s">
        <v>39</v>
      </c>
      <c r="C914" t="s">
        <v>40</v>
      </c>
      <c r="D914">
        <v>1</v>
      </c>
      <c r="E914" t="s">
        <v>2006</v>
      </c>
      <c r="F914" t="s">
        <v>551</v>
      </c>
      <c r="G914">
        <v>10124</v>
      </c>
      <c r="H914">
        <v>2</v>
      </c>
      <c r="I914">
        <v>46782</v>
      </c>
      <c r="J914">
        <v>68003</v>
      </c>
      <c r="K914" t="s">
        <v>30</v>
      </c>
      <c r="L914" t="s">
        <v>319</v>
      </c>
      <c r="M914" t="s">
        <v>442</v>
      </c>
      <c r="N914" t="s">
        <v>2007</v>
      </c>
      <c r="O914" t="s">
        <v>7055</v>
      </c>
      <c r="P914" t="s">
        <v>2008</v>
      </c>
      <c r="Q914" t="s">
        <v>35</v>
      </c>
      <c r="R914" t="s">
        <v>2009</v>
      </c>
      <c r="S914" t="s">
        <v>35</v>
      </c>
      <c r="T914" t="str">
        <f t="shared" si="42"/>
        <v xml:space="preserve">Excellent customer service, written and communication skills. Must be able to multi-task and set priorities. Knowledgeable with Microsoft Word, Excel, PowerPoint, and Visio. Type 50 words per minute.  </v>
      </c>
      <c r="U914">
        <f t="shared" si="43"/>
        <v>0</v>
      </c>
      <c r="V914" s="3">
        <v>1</v>
      </c>
      <c r="W914" s="3">
        <f t="shared" si="44"/>
        <v>0</v>
      </c>
      <c r="X914" s="3">
        <v>0</v>
      </c>
      <c r="Y914" s="3">
        <v>0</v>
      </c>
      <c r="Z914" s="3">
        <v>0</v>
      </c>
      <c r="AA914" s="3">
        <v>0</v>
      </c>
      <c r="AB914" s="3">
        <v>0</v>
      </c>
      <c r="AD914" t="s">
        <v>38</v>
      </c>
      <c r="AE914" s="1">
        <v>42383</v>
      </c>
      <c r="AG914" s="1">
        <v>42383</v>
      </c>
      <c r="AH914" s="1">
        <v>42598</v>
      </c>
    </row>
    <row r="915" spans="1:34" x14ac:dyDescent="0.3">
      <c r="A915">
        <v>228388</v>
      </c>
      <c r="B915" t="s">
        <v>524</v>
      </c>
      <c r="C915" t="s">
        <v>26</v>
      </c>
      <c r="D915">
        <v>8</v>
      </c>
      <c r="E915" t="s">
        <v>2010</v>
      </c>
      <c r="F915" t="s">
        <v>2011</v>
      </c>
      <c r="G915">
        <v>21310</v>
      </c>
      <c r="H915">
        <v>0</v>
      </c>
      <c r="I915">
        <v>51586</v>
      </c>
      <c r="J915">
        <v>60000</v>
      </c>
      <c r="K915" t="s">
        <v>30</v>
      </c>
      <c r="L915" t="s">
        <v>527</v>
      </c>
      <c r="M915" t="s">
        <v>716</v>
      </c>
      <c r="N915" t="s">
        <v>7552</v>
      </c>
      <c r="O915" t="s">
        <v>7553</v>
      </c>
      <c r="P915" t="s">
        <v>2012</v>
      </c>
      <c r="Q915" t="s">
        <v>2013</v>
      </c>
      <c r="R915" t="s">
        <v>2014</v>
      </c>
      <c r="S915" t="s">
        <v>35</v>
      </c>
      <c r="T915" t="str">
        <f t="shared" si="42"/>
        <v>1. Demonstrated ability to design and complete Landscape Architecture projects as demonstrated by a portfolio. 2. Knowledge of AutoCAD. 3. Knowledge of PhotoShop, PowerPoint and 3D rendering. 4. Excellent communication, interpersonal and organizational skills. 5. Proficiency in Microsoft Word and Excel.   6. Driver license valid in New York State. Note: A Motor Vehicle Driver License valid in New York State may be required for certain assignments. If required, this license must be maintained for the duration of the assignment.  www.nyc.gov/parks</v>
      </c>
      <c r="U915">
        <f t="shared" si="43"/>
        <v>0</v>
      </c>
      <c r="V915" s="3">
        <v>1</v>
      </c>
      <c r="W915" s="3">
        <f t="shared" si="44"/>
        <v>0</v>
      </c>
      <c r="X915" s="3">
        <v>0</v>
      </c>
      <c r="Y915" s="3">
        <v>0</v>
      </c>
      <c r="Z915" s="3">
        <v>0</v>
      </c>
      <c r="AA915" s="3">
        <v>0</v>
      </c>
      <c r="AB915" s="3">
        <v>0</v>
      </c>
      <c r="AD915" t="s">
        <v>533</v>
      </c>
      <c r="AE915" s="1">
        <v>42384</v>
      </c>
      <c r="AG915" s="1">
        <v>42549</v>
      </c>
      <c r="AH915" s="1">
        <v>42598</v>
      </c>
    </row>
    <row r="916" spans="1:34" x14ac:dyDescent="0.3">
      <c r="A916">
        <v>228388</v>
      </c>
      <c r="B916" t="s">
        <v>524</v>
      </c>
      <c r="C916" t="s">
        <v>40</v>
      </c>
      <c r="D916">
        <v>8</v>
      </c>
      <c r="E916" t="s">
        <v>2010</v>
      </c>
      <c r="F916" t="s">
        <v>2011</v>
      </c>
      <c r="G916">
        <v>21310</v>
      </c>
      <c r="H916">
        <v>0</v>
      </c>
      <c r="I916">
        <v>51586</v>
      </c>
      <c r="J916">
        <v>60000</v>
      </c>
      <c r="K916" t="s">
        <v>30</v>
      </c>
      <c r="L916" t="s">
        <v>527</v>
      </c>
      <c r="M916" t="s">
        <v>716</v>
      </c>
      <c r="N916" t="s">
        <v>7552</v>
      </c>
      <c r="O916" t="s">
        <v>7553</v>
      </c>
      <c r="P916" t="s">
        <v>2012</v>
      </c>
      <c r="Q916" t="s">
        <v>2013</v>
      </c>
      <c r="R916" t="s">
        <v>2014</v>
      </c>
      <c r="S916" t="s">
        <v>35</v>
      </c>
      <c r="T916" t="str">
        <f t="shared" si="42"/>
        <v>1. Demonstrated ability to design and complete Landscape Architecture projects as demonstrated by a portfolio. 2. Knowledge of AutoCAD. 3. Knowledge of PhotoShop, PowerPoint and 3D rendering. 4. Excellent communication, interpersonal and organizational skills. 5. Proficiency in Microsoft Word and Excel.   6. Driver license valid in New York State. Note: A Motor Vehicle Driver License valid in New York State may be required for certain assignments. If required, this license must be maintained for the duration of the assignment.  www.nyc.gov/parks</v>
      </c>
      <c r="U916">
        <f t="shared" si="43"/>
        <v>0</v>
      </c>
      <c r="V916" s="3">
        <v>1</v>
      </c>
      <c r="W916" s="3">
        <f t="shared" si="44"/>
        <v>0</v>
      </c>
      <c r="X916" s="3">
        <v>0</v>
      </c>
      <c r="Y916" s="3">
        <v>0</v>
      </c>
      <c r="Z916" s="3">
        <v>0</v>
      </c>
      <c r="AA916" s="3">
        <v>0</v>
      </c>
      <c r="AB916" s="3">
        <v>0</v>
      </c>
      <c r="AD916" t="s">
        <v>533</v>
      </c>
      <c r="AE916" s="1">
        <v>42384</v>
      </c>
      <c r="AG916" s="1">
        <v>42549</v>
      </c>
      <c r="AH916" s="1">
        <v>42598</v>
      </c>
    </row>
    <row r="917" spans="1:34" x14ac:dyDescent="0.3">
      <c r="A917">
        <v>228388</v>
      </c>
      <c r="B917" t="s">
        <v>524</v>
      </c>
      <c r="C917" t="s">
        <v>26</v>
      </c>
      <c r="D917">
        <v>8</v>
      </c>
      <c r="E917" t="s">
        <v>2010</v>
      </c>
      <c r="F917" t="s">
        <v>2011</v>
      </c>
      <c r="G917">
        <v>21310</v>
      </c>
      <c r="H917">
        <v>0</v>
      </c>
      <c r="I917">
        <v>51586</v>
      </c>
      <c r="J917">
        <v>60000</v>
      </c>
      <c r="K917" t="s">
        <v>30</v>
      </c>
      <c r="L917" t="s">
        <v>527</v>
      </c>
      <c r="M917" t="s">
        <v>716</v>
      </c>
      <c r="N917" t="s">
        <v>7552</v>
      </c>
      <c r="O917" t="s">
        <v>7553</v>
      </c>
      <c r="P917" t="s">
        <v>2012</v>
      </c>
      <c r="Q917" t="s">
        <v>2013</v>
      </c>
      <c r="R917" t="s">
        <v>2014</v>
      </c>
      <c r="S917" t="s">
        <v>35</v>
      </c>
      <c r="T917" t="str">
        <f t="shared" si="42"/>
        <v>1. Demonstrated ability to design and complete Landscape Architecture projects as demonstrated by a portfolio. 2. Knowledge of AutoCAD. 3. Knowledge of PhotoShop, PowerPoint and 3D rendering. 4. Excellent communication, interpersonal and organizational skills. 5. Proficiency in Microsoft Word and Excel.   6. Driver license valid in New York State. Note: A Motor Vehicle Driver License valid in New York State may be required for certain assignments. If required, this license must be maintained for the duration of the assignment.  www.nyc.gov/parks</v>
      </c>
      <c r="U917">
        <f t="shared" si="43"/>
        <v>0</v>
      </c>
      <c r="V917" s="3">
        <v>1</v>
      </c>
      <c r="W917" s="3">
        <f t="shared" si="44"/>
        <v>0</v>
      </c>
      <c r="X917" s="3">
        <v>0</v>
      </c>
      <c r="Y917" s="3">
        <v>0</v>
      </c>
      <c r="Z917" s="3">
        <v>0</v>
      </c>
      <c r="AA917" s="3">
        <v>0</v>
      </c>
      <c r="AB917" s="3">
        <v>0</v>
      </c>
      <c r="AD917" t="s">
        <v>533</v>
      </c>
      <c r="AE917" s="1">
        <v>42384</v>
      </c>
      <c r="AG917" s="1">
        <v>42401</v>
      </c>
      <c r="AH917" s="1">
        <v>42598</v>
      </c>
    </row>
    <row r="918" spans="1:34" x14ac:dyDescent="0.3">
      <c r="A918">
        <v>230987</v>
      </c>
      <c r="B918" t="s">
        <v>666</v>
      </c>
      <c r="C918" t="s">
        <v>40</v>
      </c>
      <c r="D918">
        <v>1</v>
      </c>
      <c r="E918" t="s">
        <v>2015</v>
      </c>
      <c r="F918" t="s">
        <v>239</v>
      </c>
      <c r="G918">
        <v>83008</v>
      </c>
      <c r="H918" t="s">
        <v>52</v>
      </c>
      <c r="I918">
        <v>53051</v>
      </c>
      <c r="J918">
        <v>145991</v>
      </c>
      <c r="K918" t="s">
        <v>30</v>
      </c>
      <c r="L918" t="s">
        <v>2016</v>
      </c>
      <c r="M918" t="s">
        <v>2017</v>
      </c>
      <c r="N918" t="s">
        <v>2018</v>
      </c>
      <c r="O918" t="s">
        <v>242</v>
      </c>
      <c r="P918" t="s">
        <v>7554</v>
      </c>
      <c r="Q918" t="s">
        <v>35</v>
      </c>
      <c r="R918" t="s">
        <v>2019</v>
      </c>
      <c r="S918" t="s">
        <v>35</v>
      </c>
      <c r="T918" t="str">
        <f t="shared" si="42"/>
        <v xml:space="preserve">A Motor Vehicle Driver License valid in the State of New York. This license must be maintained for the duration of employment.  Knowledge of AutoCad, SCADA, BMS/BAS systems. Familiarity of network based Video Surveillance systems (Cameras, NVR‚„s, Axis, Genetec). Ability to read and interpret electrical, mechanical and technical diagrams / drawings. Strong skills in the operation and configuration of Windows PC‚„s; knowledge of Windows 7. Experience with MS-Office app‚„s (Word, Excel, Visio, Project). Strong organizational, oral and written communications / analytical skills. Strong leadership, customer service and communications skills. Solid interpersonal skills and team orientation; excellent technical problem solving skills. Ability to set priorities and multi-task while maintaining a high level of detail and accuracy. Ability to work in a fast paced, dynamic environment with minimal directives to achieve goals. Direct Architectural/Construction/Engineering experience performing construction management and directly interfacing with contractors, owners and designers.  </v>
      </c>
      <c r="U918">
        <f t="shared" si="43"/>
        <v>0</v>
      </c>
      <c r="V918" s="3">
        <v>1</v>
      </c>
      <c r="W918" s="3">
        <f t="shared" si="44"/>
        <v>0</v>
      </c>
      <c r="X918" s="3">
        <v>0</v>
      </c>
      <c r="Y918" s="3">
        <v>0</v>
      </c>
      <c r="Z918" s="3">
        <v>0</v>
      </c>
      <c r="AA918" s="3">
        <v>0</v>
      </c>
      <c r="AB918" s="3">
        <v>0</v>
      </c>
      <c r="AD918" t="s">
        <v>58</v>
      </c>
      <c r="AE918" s="1">
        <v>42548</v>
      </c>
      <c r="AG918" s="1">
        <v>42548</v>
      </c>
      <c r="AH918" s="1">
        <v>42598</v>
      </c>
    </row>
    <row r="919" spans="1:34" x14ac:dyDescent="0.3">
      <c r="A919">
        <v>230995</v>
      </c>
      <c r="B919" t="s">
        <v>873</v>
      </c>
      <c r="C919" t="s">
        <v>26</v>
      </c>
      <c r="D919">
        <v>1</v>
      </c>
      <c r="E919" t="s">
        <v>1202</v>
      </c>
      <c r="F919" t="s">
        <v>1203</v>
      </c>
      <c r="G919" t="s">
        <v>1204</v>
      </c>
      <c r="H919">
        <v>0</v>
      </c>
      <c r="I919">
        <v>48535</v>
      </c>
      <c r="J919">
        <v>132061</v>
      </c>
      <c r="K919" t="s">
        <v>30</v>
      </c>
      <c r="L919" t="s">
        <v>1205</v>
      </c>
      <c r="M919" t="s">
        <v>1206</v>
      </c>
      <c r="N919" t="s">
        <v>7282</v>
      </c>
      <c r="O919" t="s">
        <v>1207</v>
      </c>
      <c r="P919" t="s">
        <v>7283</v>
      </c>
      <c r="Q919" t="s">
        <v>35</v>
      </c>
      <c r="R919" t="s">
        <v>1208</v>
      </c>
      <c r="S919" t="s">
        <v>1209</v>
      </c>
      <c r="T919" t="str">
        <f t="shared" si="42"/>
        <v xml:space="preserve">‚ The selected candidate should be proficient in AutoCAD 9.  Have knowledge of the NYC Construction Code and Zoning Resolution. Have a valid New York State driver‚„s license; be familiar with the design of large transportation structure. Have past experience with planning and design of commercial and/or public building, and have excellent communication, organization and writing skills.  </v>
      </c>
      <c r="U919">
        <f t="shared" si="43"/>
        <v>0</v>
      </c>
      <c r="V919" s="3">
        <v>0</v>
      </c>
      <c r="W919" s="3">
        <f t="shared" si="44"/>
        <v>0</v>
      </c>
      <c r="X919" s="3">
        <v>0</v>
      </c>
      <c r="Y919" s="3">
        <v>0</v>
      </c>
      <c r="Z919" s="3">
        <v>0</v>
      </c>
      <c r="AA919" s="3">
        <v>0</v>
      </c>
      <c r="AB919" s="3">
        <v>0</v>
      </c>
      <c r="AD919" t="s">
        <v>58</v>
      </c>
      <c r="AE919" s="1">
        <v>42486</v>
      </c>
      <c r="AG919" s="1">
        <v>42486</v>
      </c>
      <c r="AH919" s="1">
        <v>42598</v>
      </c>
    </row>
    <row r="920" spans="1:34" x14ac:dyDescent="0.3">
      <c r="A920">
        <v>230136</v>
      </c>
      <c r="B920" t="s">
        <v>2020</v>
      </c>
      <c r="C920" t="s">
        <v>26</v>
      </c>
      <c r="D920">
        <v>3</v>
      </c>
      <c r="E920" t="s">
        <v>2021</v>
      </c>
      <c r="F920" t="s">
        <v>2022</v>
      </c>
      <c r="G920">
        <v>60217</v>
      </c>
      <c r="H920">
        <v>1</v>
      </c>
      <c r="I920">
        <v>49271</v>
      </c>
      <c r="J920">
        <v>75146</v>
      </c>
      <c r="K920" t="s">
        <v>30</v>
      </c>
      <c r="L920" t="s">
        <v>2023</v>
      </c>
      <c r="M920" t="s">
        <v>2024</v>
      </c>
      <c r="N920" t="s">
        <v>7555</v>
      </c>
      <c r="O920" t="s">
        <v>2025</v>
      </c>
      <c r="P920" t="s">
        <v>7556</v>
      </c>
      <c r="Q920" t="s">
        <v>35</v>
      </c>
      <c r="R920" t="s">
        <v>2026</v>
      </c>
      <c r="S920" t="s">
        <v>2027</v>
      </c>
      <c r="T920" t="str">
        <f t="shared" si="42"/>
        <v xml:space="preserve">‚Excellent interpersonal, communication, and organizational skillsExperience with cataloging systems and archival discovery toolsAbility to work effectively both independently and collaboratively on multiple on-going projectsDemonstrated experience in database management and data migrationStrong computer skills  </v>
      </c>
      <c r="U920">
        <f t="shared" si="43"/>
        <v>0</v>
      </c>
      <c r="V920" s="3">
        <v>0</v>
      </c>
      <c r="W920" s="3">
        <f t="shared" si="44"/>
        <v>0</v>
      </c>
      <c r="X920" s="3">
        <v>0</v>
      </c>
      <c r="Y920" s="3">
        <v>0</v>
      </c>
      <c r="Z920" s="3">
        <v>0</v>
      </c>
      <c r="AA920" s="3">
        <v>0</v>
      </c>
      <c r="AB920" s="3">
        <v>1</v>
      </c>
      <c r="AD920" t="s">
        <v>38</v>
      </c>
      <c r="AE920" s="1">
        <v>42417</v>
      </c>
      <c r="AG920" s="1">
        <v>42433</v>
      </c>
      <c r="AH920" s="1">
        <v>42598</v>
      </c>
    </row>
    <row r="921" spans="1:34" x14ac:dyDescent="0.3">
      <c r="A921">
        <v>230136</v>
      </c>
      <c r="B921" t="s">
        <v>2020</v>
      </c>
      <c r="C921" t="s">
        <v>40</v>
      </c>
      <c r="D921">
        <v>3</v>
      </c>
      <c r="E921" t="s">
        <v>2021</v>
      </c>
      <c r="F921" t="s">
        <v>2022</v>
      </c>
      <c r="G921">
        <v>60217</v>
      </c>
      <c r="H921">
        <v>1</v>
      </c>
      <c r="I921">
        <v>49271</v>
      </c>
      <c r="J921">
        <v>75146</v>
      </c>
      <c r="K921" t="s">
        <v>30</v>
      </c>
      <c r="L921" t="s">
        <v>2023</v>
      </c>
      <c r="M921" t="s">
        <v>2024</v>
      </c>
      <c r="N921" t="s">
        <v>7555</v>
      </c>
      <c r="O921" t="s">
        <v>2025</v>
      </c>
      <c r="P921" t="s">
        <v>7556</v>
      </c>
      <c r="Q921" t="s">
        <v>35</v>
      </c>
      <c r="R921" t="s">
        <v>2026</v>
      </c>
      <c r="S921" t="s">
        <v>2027</v>
      </c>
      <c r="T921" t="str">
        <f t="shared" si="42"/>
        <v xml:space="preserve">‚Excellent interpersonal, communication, and organizational skillsExperience with cataloging systems and archival discovery toolsAbility to work effectively both independently and collaboratively on multiple on-going projectsDemonstrated experience in database management and data migrationStrong computer skills  </v>
      </c>
      <c r="U921">
        <f t="shared" si="43"/>
        <v>0</v>
      </c>
      <c r="V921" s="3">
        <v>0</v>
      </c>
      <c r="W921" s="3">
        <f t="shared" si="44"/>
        <v>0</v>
      </c>
      <c r="X921" s="3">
        <v>0</v>
      </c>
      <c r="Y921" s="3">
        <v>0</v>
      </c>
      <c r="Z921" s="3">
        <v>0</v>
      </c>
      <c r="AA921" s="3">
        <v>0</v>
      </c>
      <c r="AB921" s="3">
        <v>1</v>
      </c>
      <c r="AD921" t="s">
        <v>38</v>
      </c>
      <c r="AE921" s="1">
        <v>42417</v>
      </c>
      <c r="AG921" s="1">
        <v>42433</v>
      </c>
      <c r="AH921" s="1">
        <v>42598</v>
      </c>
    </row>
    <row r="922" spans="1:34" x14ac:dyDescent="0.3">
      <c r="A922">
        <v>230147</v>
      </c>
      <c r="B922" t="s">
        <v>39</v>
      </c>
      <c r="C922" t="s">
        <v>26</v>
      </c>
      <c r="D922">
        <v>1</v>
      </c>
      <c r="E922" t="s">
        <v>2028</v>
      </c>
      <c r="F922" t="s">
        <v>551</v>
      </c>
      <c r="G922">
        <v>10124</v>
      </c>
      <c r="H922">
        <v>1</v>
      </c>
      <c r="I922">
        <v>41810</v>
      </c>
      <c r="J922">
        <v>61248</v>
      </c>
      <c r="K922" t="s">
        <v>30</v>
      </c>
      <c r="L922" t="s">
        <v>78</v>
      </c>
      <c r="M922" t="s">
        <v>983</v>
      </c>
      <c r="N922" t="s">
        <v>7557</v>
      </c>
      <c r="O922" t="s">
        <v>7055</v>
      </c>
      <c r="P922" t="s">
        <v>2029</v>
      </c>
      <c r="Q922" t="s">
        <v>35</v>
      </c>
      <c r="R922" t="s">
        <v>2030</v>
      </c>
      <c r="S922" t="s">
        <v>35</v>
      </c>
      <c r="T922" t="str">
        <f t="shared" si="42"/>
        <v xml:space="preserve">Must be capable of exercising independent judgment   Excellent organizational, verbal and written skills required  Proficient in  MS Word, Excel and PowerPoint.  </v>
      </c>
      <c r="U922">
        <f t="shared" si="43"/>
        <v>0</v>
      </c>
      <c r="V922" s="3">
        <v>1</v>
      </c>
      <c r="W922" s="3">
        <f t="shared" si="44"/>
        <v>0</v>
      </c>
      <c r="X922" s="3">
        <v>0</v>
      </c>
      <c r="Y922" s="3">
        <v>0</v>
      </c>
      <c r="Z922" s="3">
        <v>0</v>
      </c>
      <c r="AA922" s="3">
        <v>0</v>
      </c>
      <c r="AB922" s="3">
        <v>0</v>
      </c>
      <c r="AD922" t="s">
        <v>38</v>
      </c>
      <c r="AE922" s="1">
        <v>42480</v>
      </c>
      <c r="AG922" s="1">
        <v>42480</v>
      </c>
      <c r="AH922" s="1">
        <v>42598</v>
      </c>
    </row>
    <row r="923" spans="1:34" x14ac:dyDescent="0.3">
      <c r="A923">
        <v>230147</v>
      </c>
      <c r="B923" t="s">
        <v>39</v>
      </c>
      <c r="C923" t="s">
        <v>40</v>
      </c>
      <c r="D923">
        <v>1</v>
      </c>
      <c r="E923" t="s">
        <v>2028</v>
      </c>
      <c r="F923" t="s">
        <v>551</v>
      </c>
      <c r="G923">
        <v>10124</v>
      </c>
      <c r="H923">
        <v>1</v>
      </c>
      <c r="I923">
        <v>41810</v>
      </c>
      <c r="J923">
        <v>61248</v>
      </c>
      <c r="K923" t="s">
        <v>30</v>
      </c>
      <c r="L923" t="s">
        <v>78</v>
      </c>
      <c r="M923" t="s">
        <v>983</v>
      </c>
      <c r="N923" t="s">
        <v>7557</v>
      </c>
      <c r="O923" t="s">
        <v>7055</v>
      </c>
      <c r="P923" t="s">
        <v>2029</v>
      </c>
      <c r="Q923" t="s">
        <v>35</v>
      </c>
      <c r="R923" t="s">
        <v>2030</v>
      </c>
      <c r="S923" t="s">
        <v>35</v>
      </c>
      <c r="T923" t="str">
        <f t="shared" si="42"/>
        <v xml:space="preserve">Must be capable of exercising independent judgment   Excellent organizational, verbal and written skills required  Proficient in  MS Word, Excel and PowerPoint.  </v>
      </c>
      <c r="U923">
        <f t="shared" si="43"/>
        <v>0</v>
      </c>
      <c r="V923" s="3">
        <v>1</v>
      </c>
      <c r="W923" s="3">
        <f t="shared" si="44"/>
        <v>0</v>
      </c>
      <c r="X923" s="3">
        <v>0</v>
      </c>
      <c r="Y923" s="3">
        <v>0</v>
      </c>
      <c r="Z923" s="3">
        <v>0</v>
      </c>
      <c r="AA923" s="3">
        <v>0</v>
      </c>
      <c r="AB923" s="3">
        <v>0</v>
      </c>
      <c r="AD923" t="s">
        <v>38</v>
      </c>
      <c r="AE923" s="1">
        <v>42480</v>
      </c>
      <c r="AG923" s="1">
        <v>42480</v>
      </c>
      <c r="AH923" s="1">
        <v>42598</v>
      </c>
    </row>
    <row r="924" spans="1:34" x14ac:dyDescent="0.3">
      <c r="A924">
        <v>231112</v>
      </c>
      <c r="B924" t="s">
        <v>1125</v>
      </c>
      <c r="C924" t="s">
        <v>26</v>
      </c>
      <c r="D924">
        <v>1</v>
      </c>
      <c r="E924" t="s">
        <v>2031</v>
      </c>
      <c r="F924" t="s">
        <v>1127</v>
      </c>
      <c r="G924">
        <v>31144</v>
      </c>
      <c r="H924" t="s">
        <v>52</v>
      </c>
      <c r="I924">
        <v>75000</v>
      </c>
      <c r="J924">
        <v>120000</v>
      </c>
      <c r="K924" t="s">
        <v>30</v>
      </c>
      <c r="L924" t="s">
        <v>954</v>
      </c>
      <c r="M924" t="s">
        <v>1128</v>
      </c>
      <c r="N924" t="s">
        <v>7558</v>
      </c>
      <c r="O924" t="s">
        <v>7261</v>
      </c>
      <c r="P924" t="s">
        <v>6726</v>
      </c>
      <c r="Q924" t="s">
        <v>35</v>
      </c>
      <c r="R924" t="s">
        <v>2032</v>
      </c>
      <c r="S924" t="s">
        <v>35</v>
      </c>
      <c r="T924" t="str">
        <f t="shared" si="42"/>
        <v xml:space="preserve">The preferred candidate should possess the following:  	At least ten years of on-the-ground professional experience conducting and/or overseeing investigations related to criminal justice, law enforcement or police accountability issues, including at least three years of employment at a law enforcement agency;	Strong familiarity with police procedures, and in particular, the policies and operations of the New York City Police Department;	Practical understanding of and appreciation for police accountability issues;	Strong writing and oral presentation skills to communicate investigative findings and analysis in an objective, clear, effective and compelling manner;	The ability to work with multidisciplinary teams, comprised of investigators, attorneys, policy analysts, and auditors, and to comprehend complex legal issues, statistical data, and policy issues;	At least three years in a supervisory, managerial or executive capacity overseeing junior staff; 	Effective problem solving abilities and excellent judgment;	Superb organizational and people management skills;	Ability to function, exhibit flexibility, and thrive in a dynamic work environment; 	Familiarity with New York City a plus.  </v>
      </c>
      <c r="U924">
        <f t="shared" si="43"/>
        <v>0</v>
      </c>
      <c r="V924" s="3">
        <v>0</v>
      </c>
      <c r="W924" s="3">
        <f t="shared" si="44"/>
        <v>0</v>
      </c>
      <c r="X924" s="3">
        <v>0</v>
      </c>
      <c r="Y924" s="3">
        <v>0</v>
      </c>
      <c r="Z924" s="3">
        <v>0</v>
      </c>
      <c r="AA924" s="3">
        <v>0</v>
      </c>
      <c r="AB924" s="3">
        <v>0</v>
      </c>
      <c r="AD924" t="s">
        <v>38</v>
      </c>
      <c r="AE924" s="1">
        <v>42410</v>
      </c>
      <c r="AG924" s="1">
        <v>42410</v>
      </c>
      <c r="AH924" s="1">
        <v>42598</v>
      </c>
    </row>
    <row r="925" spans="1:34" x14ac:dyDescent="0.3">
      <c r="A925">
        <v>231112</v>
      </c>
      <c r="B925" t="s">
        <v>1125</v>
      </c>
      <c r="C925" t="s">
        <v>40</v>
      </c>
      <c r="D925">
        <v>1</v>
      </c>
      <c r="E925" t="s">
        <v>2031</v>
      </c>
      <c r="F925" t="s">
        <v>1127</v>
      </c>
      <c r="G925">
        <v>31144</v>
      </c>
      <c r="H925" t="s">
        <v>52</v>
      </c>
      <c r="I925">
        <v>75000</v>
      </c>
      <c r="J925">
        <v>120000</v>
      </c>
      <c r="K925" t="s">
        <v>30</v>
      </c>
      <c r="L925" t="s">
        <v>954</v>
      </c>
      <c r="M925" t="s">
        <v>1128</v>
      </c>
      <c r="N925" t="s">
        <v>7558</v>
      </c>
      <c r="O925" t="s">
        <v>7261</v>
      </c>
      <c r="P925" t="s">
        <v>6726</v>
      </c>
      <c r="Q925" t="s">
        <v>35</v>
      </c>
      <c r="R925" t="s">
        <v>2032</v>
      </c>
      <c r="S925" t="s">
        <v>35</v>
      </c>
      <c r="T925" t="str">
        <f t="shared" si="42"/>
        <v xml:space="preserve">The preferred candidate should possess the following:  	At least ten years of on-the-ground professional experience conducting and/or overseeing investigations related to criminal justice, law enforcement or police accountability issues, including at least three years of employment at a law enforcement agency;	Strong familiarity with police procedures, and in particular, the policies and operations of the New York City Police Department;	Practical understanding of and appreciation for police accountability issues;	Strong writing and oral presentation skills to communicate investigative findings and analysis in an objective, clear, effective and compelling manner;	The ability to work with multidisciplinary teams, comprised of investigators, attorneys, policy analysts, and auditors, and to comprehend complex legal issues, statistical data, and policy issues;	At least three years in a supervisory, managerial or executive capacity overseeing junior staff; 	Effective problem solving abilities and excellent judgment;	Superb organizational and people management skills;	Ability to function, exhibit flexibility, and thrive in a dynamic work environment; 	Familiarity with New York City a plus.  </v>
      </c>
      <c r="U925">
        <f t="shared" si="43"/>
        <v>0</v>
      </c>
      <c r="V925" s="3">
        <v>0</v>
      </c>
      <c r="W925" s="3">
        <f t="shared" si="44"/>
        <v>0</v>
      </c>
      <c r="X925" s="3">
        <v>0</v>
      </c>
      <c r="Y925" s="3">
        <v>0</v>
      </c>
      <c r="Z925" s="3">
        <v>0</v>
      </c>
      <c r="AA925" s="3">
        <v>0</v>
      </c>
      <c r="AB925" s="3">
        <v>0</v>
      </c>
      <c r="AD925" t="s">
        <v>38</v>
      </c>
      <c r="AE925" s="1">
        <v>42410</v>
      </c>
      <c r="AG925" s="1">
        <v>42410</v>
      </c>
      <c r="AH925" s="1">
        <v>42598</v>
      </c>
    </row>
    <row r="926" spans="1:34" x14ac:dyDescent="0.3">
      <c r="A926">
        <v>231144</v>
      </c>
      <c r="B926" t="s">
        <v>1125</v>
      </c>
      <c r="C926" t="s">
        <v>26</v>
      </c>
      <c r="D926">
        <v>1</v>
      </c>
      <c r="E926" t="s">
        <v>2033</v>
      </c>
      <c r="F926" t="s">
        <v>1127</v>
      </c>
      <c r="G926">
        <v>31144</v>
      </c>
      <c r="H926" t="s">
        <v>52</v>
      </c>
      <c r="I926">
        <v>75000</v>
      </c>
      <c r="J926">
        <v>120000</v>
      </c>
      <c r="K926" t="s">
        <v>30</v>
      </c>
      <c r="L926" t="s">
        <v>954</v>
      </c>
      <c r="M926" t="s">
        <v>1128</v>
      </c>
      <c r="N926" t="s">
        <v>7559</v>
      </c>
      <c r="O926" t="s">
        <v>7261</v>
      </c>
      <c r="P926" t="s">
        <v>7560</v>
      </c>
      <c r="Q926" t="s">
        <v>35</v>
      </c>
      <c r="R926" t="s">
        <v>2034</v>
      </c>
      <c r="S926" t="s">
        <v>35</v>
      </c>
      <c r="T926" t="str">
        <f t="shared" si="42"/>
        <v xml:space="preserve">‚	Superb writing and editorial skills, with particular emphasis on the drafting and editing of substantive investigative and public policy reports. 	Excellent organizational, project management, and people management skills, with the ability to compile information from multi-disciplinary teams ‚€œ including investigators, policy analysts, auditors, and attorneys -- and present such material in a clear, concise manner and with OIG-NYPD‚„s organizational voice.	The ability to comprehend, synthesize, and communicate complex legal issues and analytical data in a clear, effective, and compelling manner to a broad audience.	Prior substantial experience in the fields of law enforcement and/or criminal justice is strongly preferred.  </v>
      </c>
      <c r="U926">
        <f t="shared" si="43"/>
        <v>0</v>
      </c>
      <c r="V926" s="3">
        <v>0</v>
      </c>
      <c r="W926" s="3">
        <f t="shared" si="44"/>
        <v>0</v>
      </c>
      <c r="X926" s="3">
        <v>0</v>
      </c>
      <c r="Y926" s="3">
        <v>0</v>
      </c>
      <c r="Z926" s="3">
        <v>0</v>
      </c>
      <c r="AA926" s="3">
        <v>0</v>
      </c>
      <c r="AB926" s="3">
        <v>0</v>
      </c>
      <c r="AD926" t="s">
        <v>38</v>
      </c>
      <c r="AE926" s="1">
        <v>42410</v>
      </c>
      <c r="AG926" s="1">
        <v>42410</v>
      </c>
      <c r="AH926" s="1">
        <v>42598</v>
      </c>
    </row>
    <row r="927" spans="1:34" x14ac:dyDescent="0.3">
      <c r="A927">
        <v>230150</v>
      </c>
      <c r="B927" t="s">
        <v>59</v>
      </c>
      <c r="C927" t="s">
        <v>40</v>
      </c>
      <c r="D927">
        <v>1</v>
      </c>
      <c r="E927" t="s">
        <v>2035</v>
      </c>
      <c r="F927" t="s">
        <v>263</v>
      </c>
      <c r="G927">
        <v>21538</v>
      </c>
      <c r="H927">
        <v>3</v>
      </c>
      <c r="I927">
        <v>59538</v>
      </c>
      <c r="J927">
        <v>84941</v>
      </c>
      <c r="K927" t="s">
        <v>30</v>
      </c>
      <c r="L927" t="s">
        <v>164</v>
      </c>
      <c r="M927" t="s">
        <v>2036</v>
      </c>
      <c r="N927" t="s">
        <v>7561</v>
      </c>
      <c r="O927" t="s">
        <v>265</v>
      </c>
      <c r="P927" t="s">
        <v>2037</v>
      </c>
      <c r="Q927" t="s">
        <v>1804</v>
      </c>
      <c r="R927" t="s">
        <v>2038</v>
      </c>
      <c r="S927" t="s">
        <v>35</v>
      </c>
      <c r="T927" t="str">
        <f t="shared" si="42"/>
        <v>Applicants should have excellent communication skills (oral and written), experience using Microsoft Office programs, familiarity with applicable OSHA and PESH regulations, experience with safety hazard recognition and mitigation methods.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v>
      </c>
      <c r="U927">
        <f t="shared" si="43"/>
        <v>0</v>
      </c>
      <c r="V927" s="3">
        <v>0</v>
      </c>
      <c r="W927" s="3">
        <f t="shared" si="44"/>
        <v>0</v>
      </c>
      <c r="X927" s="3">
        <v>0</v>
      </c>
      <c r="Y927" s="3">
        <v>0</v>
      </c>
      <c r="Z927" s="3">
        <v>0</v>
      </c>
      <c r="AA927" s="3">
        <v>0</v>
      </c>
      <c r="AB927" s="3">
        <v>0</v>
      </c>
      <c r="AD927" t="s">
        <v>38</v>
      </c>
      <c r="AE927" s="1">
        <v>42403</v>
      </c>
      <c r="AG927" s="1">
        <v>42403</v>
      </c>
      <c r="AH927" s="1">
        <v>42598</v>
      </c>
    </row>
    <row r="928" spans="1:34" x14ac:dyDescent="0.3">
      <c r="A928">
        <v>230150</v>
      </c>
      <c r="B928" t="s">
        <v>59</v>
      </c>
      <c r="C928" t="s">
        <v>26</v>
      </c>
      <c r="D928">
        <v>1</v>
      </c>
      <c r="E928" t="s">
        <v>2035</v>
      </c>
      <c r="F928" t="s">
        <v>263</v>
      </c>
      <c r="G928">
        <v>21538</v>
      </c>
      <c r="H928">
        <v>3</v>
      </c>
      <c r="I928">
        <v>59538</v>
      </c>
      <c r="J928">
        <v>84941</v>
      </c>
      <c r="K928" t="s">
        <v>30</v>
      </c>
      <c r="L928" t="s">
        <v>164</v>
      </c>
      <c r="M928" t="s">
        <v>2036</v>
      </c>
      <c r="N928" t="s">
        <v>7561</v>
      </c>
      <c r="O928" t="s">
        <v>265</v>
      </c>
      <c r="P928" t="s">
        <v>2037</v>
      </c>
      <c r="Q928" t="s">
        <v>1804</v>
      </c>
      <c r="R928" t="s">
        <v>2038</v>
      </c>
      <c r="S928" t="s">
        <v>35</v>
      </c>
      <c r="T928" t="str">
        <f t="shared" si="42"/>
        <v>Applicants should have excellent communication skills (oral and written), experience using Microsoft Office programs, familiarity with applicable OSHA and PESH regulations, experience with safety hazard recognition and mitigation methods.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v>
      </c>
      <c r="U928">
        <f t="shared" si="43"/>
        <v>0</v>
      </c>
      <c r="V928" s="3">
        <v>0</v>
      </c>
      <c r="W928" s="3">
        <f t="shared" si="44"/>
        <v>0</v>
      </c>
      <c r="X928" s="3">
        <v>0</v>
      </c>
      <c r="Y928" s="3">
        <v>0</v>
      </c>
      <c r="Z928" s="3">
        <v>0</v>
      </c>
      <c r="AA928" s="3">
        <v>0</v>
      </c>
      <c r="AB928" s="3">
        <v>0</v>
      </c>
      <c r="AD928" t="s">
        <v>38</v>
      </c>
      <c r="AE928" s="1">
        <v>42403</v>
      </c>
      <c r="AG928" s="1">
        <v>42403</v>
      </c>
      <c r="AH928" s="1">
        <v>42598</v>
      </c>
    </row>
    <row r="929" spans="1:34" x14ac:dyDescent="0.3">
      <c r="A929">
        <v>230160</v>
      </c>
      <c r="B929" t="s">
        <v>39</v>
      </c>
      <c r="C929" t="s">
        <v>26</v>
      </c>
      <c r="D929">
        <v>1</v>
      </c>
      <c r="E929" t="s">
        <v>1306</v>
      </c>
      <c r="F929" t="s">
        <v>574</v>
      </c>
      <c r="G929">
        <v>40510</v>
      </c>
      <c r="H929">
        <v>1</v>
      </c>
      <c r="I929">
        <v>45385</v>
      </c>
      <c r="J929">
        <v>61669</v>
      </c>
      <c r="K929" t="s">
        <v>30</v>
      </c>
      <c r="L929" t="s">
        <v>78</v>
      </c>
      <c r="M929" t="s">
        <v>983</v>
      </c>
      <c r="N929" t="s">
        <v>7562</v>
      </c>
      <c r="O929" t="s">
        <v>577</v>
      </c>
      <c r="P929" t="s">
        <v>7563</v>
      </c>
      <c r="Q929" t="s">
        <v>35</v>
      </c>
      <c r="R929" t="s">
        <v>2039</v>
      </c>
      <c r="S929" t="s">
        <v>35</v>
      </c>
      <c r="T929" t="str">
        <f t="shared" si="42"/>
        <v xml:space="preserve">Knowledge of the New York City‚„s Capital Budget. Knowledge of general capital budget maintenance duties.  </v>
      </c>
      <c r="U929">
        <f t="shared" si="43"/>
        <v>0</v>
      </c>
      <c r="V929" s="3">
        <v>0</v>
      </c>
      <c r="W929" s="3">
        <f t="shared" si="44"/>
        <v>0</v>
      </c>
      <c r="X929" s="3">
        <v>0</v>
      </c>
      <c r="Y929" s="3">
        <v>0</v>
      </c>
      <c r="Z929" s="3">
        <v>0</v>
      </c>
      <c r="AA929" s="3">
        <v>0</v>
      </c>
      <c r="AB929" s="3">
        <v>0</v>
      </c>
      <c r="AD929" t="s">
        <v>38</v>
      </c>
      <c r="AE929" s="1">
        <v>42401</v>
      </c>
      <c r="AG929" s="1">
        <v>42401</v>
      </c>
      <c r="AH929" s="1">
        <v>42598</v>
      </c>
    </row>
    <row r="930" spans="1:34" x14ac:dyDescent="0.3">
      <c r="A930">
        <v>230160</v>
      </c>
      <c r="B930" t="s">
        <v>39</v>
      </c>
      <c r="C930" t="s">
        <v>40</v>
      </c>
      <c r="D930">
        <v>1</v>
      </c>
      <c r="E930" t="s">
        <v>1306</v>
      </c>
      <c r="F930" t="s">
        <v>574</v>
      </c>
      <c r="G930">
        <v>40510</v>
      </c>
      <c r="H930">
        <v>1</v>
      </c>
      <c r="I930">
        <v>45385</v>
      </c>
      <c r="J930">
        <v>61669</v>
      </c>
      <c r="K930" t="s">
        <v>30</v>
      </c>
      <c r="L930" t="s">
        <v>78</v>
      </c>
      <c r="M930" t="s">
        <v>983</v>
      </c>
      <c r="N930" t="s">
        <v>7562</v>
      </c>
      <c r="O930" t="s">
        <v>577</v>
      </c>
      <c r="P930" t="s">
        <v>7563</v>
      </c>
      <c r="Q930" t="s">
        <v>35</v>
      </c>
      <c r="R930" t="s">
        <v>2039</v>
      </c>
      <c r="S930" t="s">
        <v>35</v>
      </c>
      <c r="T930" t="str">
        <f t="shared" si="42"/>
        <v xml:space="preserve">Knowledge of the New York City‚„s Capital Budget. Knowledge of general capital budget maintenance duties.  </v>
      </c>
      <c r="U930">
        <f t="shared" si="43"/>
        <v>0</v>
      </c>
      <c r="V930" s="3">
        <v>0</v>
      </c>
      <c r="W930" s="3">
        <f t="shared" si="44"/>
        <v>0</v>
      </c>
      <c r="X930" s="3">
        <v>0</v>
      </c>
      <c r="Y930" s="3">
        <v>0</v>
      </c>
      <c r="Z930" s="3">
        <v>0</v>
      </c>
      <c r="AA930" s="3">
        <v>0</v>
      </c>
      <c r="AB930" s="3">
        <v>0</v>
      </c>
      <c r="AD930" t="s">
        <v>38</v>
      </c>
      <c r="AE930" s="1">
        <v>42401</v>
      </c>
      <c r="AG930" s="1">
        <v>42401</v>
      </c>
      <c r="AH930" s="1">
        <v>42598</v>
      </c>
    </row>
    <row r="931" spans="1:34" x14ac:dyDescent="0.3">
      <c r="A931">
        <v>230201</v>
      </c>
      <c r="B931" t="s">
        <v>1158</v>
      </c>
      <c r="C931" t="s">
        <v>40</v>
      </c>
      <c r="D931">
        <v>1</v>
      </c>
      <c r="E931" t="s">
        <v>7564</v>
      </c>
      <c r="F931" t="s">
        <v>1202</v>
      </c>
      <c r="G931">
        <v>10004</v>
      </c>
      <c r="H931" t="s">
        <v>219</v>
      </c>
      <c r="I931">
        <v>65107</v>
      </c>
      <c r="J931">
        <v>173663</v>
      </c>
      <c r="K931" t="s">
        <v>30</v>
      </c>
      <c r="L931" t="s">
        <v>1161</v>
      </c>
      <c r="M931" t="s">
        <v>2040</v>
      </c>
      <c r="N931" t="s">
        <v>7565</v>
      </c>
      <c r="O931" t="s">
        <v>1207</v>
      </c>
      <c r="P931" t="s">
        <v>2041</v>
      </c>
      <c r="Q931" t="s">
        <v>35</v>
      </c>
      <c r="R931" t="s">
        <v>2042</v>
      </c>
      <c r="S931" t="s">
        <v>1888</v>
      </c>
      <c r="T931" t="str">
        <f t="shared" si="42"/>
        <v xml:space="preserve">The candidate must have excellent management skills and the ability to communicate effectively both verbally and in writing. The candidate must have at least 10 years of experience in a managerial, administrative, or supervisory position. AutoCAD, BIM, and LEED AP preferred.  </v>
      </c>
      <c r="U931">
        <f t="shared" si="43"/>
        <v>0</v>
      </c>
      <c r="V931" s="3">
        <v>0</v>
      </c>
      <c r="W931" s="3">
        <f t="shared" si="44"/>
        <v>0</v>
      </c>
      <c r="X931" s="3">
        <v>0</v>
      </c>
      <c r="Y931" s="3">
        <v>0</v>
      </c>
      <c r="Z931" s="3">
        <v>0</v>
      </c>
      <c r="AA931" s="3">
        <v>0</v>
      </c>
      <c r="AB931" s="3">
        <v>0</v>
      </c>
      <c r="AD931" t="s">
        <v>58</v>
      </c>
      <c r="AE931" s="1">
        <v>42412</v>
      </c>
      <c r="AG931" s="1">
        <v>42425</v>
      </c>
      <c r="AH931" s="1">
        <v>42598</v>
      </c>
    </row>
    <row r="932" spans="1:34" x14ac:dyDescent="0.3">
      <c r="A932">
        <v>234884</v>
      </c>
      <c r="B932" t="s">
        <v>59</v>
      </c>
      <c r="C932" t="s">
        <v>26</v>
      </c>
      <c r="D932">
        <v>2</v>
      </c>
      <c r="E932" t="s">
        <v>256</v>
      </c>
      <c r="F932" t="s">
        <v>119</v>
      </c>
      <c r="G932">
        <v>22427</v>
      </c>
      <c r="H932">
        <v>1</v>
      </c>
      <c r="I932">
        <v>61237</v>
      </c>
      <c r="J932">
        <v>88686</v>
      </c>
      <c r="K932" t="s">
        <v>30</v>
      </c>
      <c r="L932" t="s">
        <v>62</v>
      </c>
      <c r="M932" t="s">
        <v>1299</v>
      </c>
      <c r="N932" t="s">
        <v>2043</v>
      </c>
      <c r="O932" t="s">
        <v>7122</v>
      </c>
      <c r="P932" t="s">
        <v>35</v>
      </c>
      <c r="Q932" t="s">
        <v>2044</v>
      </c>
      <c r="R932" t="s">
        <v>593</v>
      </c>
      <c r="S932" t="s">
        <v>35</v>
      </c>
      <c r="T932" t="str">
        <f t="shared" si="42"/>
        <v xml:space="preserve">  Please note in order to be considered for this position, you must either have applied to the Associate Project Manager Exam or already hold a Permanent Civil Service Title of Associate Project Manager. A valid Driver's License is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932">
        <f t="shared" si="43"/>
        <v>0</v>
      </c>
      <c r="V932" s="3">
        <v>0</v>
      </c>
      <c r="W932" s="3">
        <f t="shared" si="44"/>
        <v>0</v>
      </c>
      <c r="X932" s="3">
        <v>0</v>
      </c>
      <c r="Y932" s="3">
        <v>0</v>
      </c>
      <c r="Z932" s="3">
        <v>0</v>
      </c>
      <c r="AA932" s="3">
        <v>0</v>
      </c>
      <c r="AB932" s="3">
        <v>0</v>
      </c>
      <c r="AD932" t="s">
        <v>58</v>
      </c>
      <c r="AE932" s="1">
        <v>42439</v>
      </c>
      <c r="AG932" s="1">
        <v>42439</v>
      </c>
      <c r="AH932" s="1">
        <v>42598</v>
      </c>
    </row>
    <row r="933" spans="1:34" x14ac:dyDescent="0.3">
      <c r="A933">
        <v>230201</v>
      </c>
      <c r="B933" t="s">
        <v>1158</v>
      </c>
      <c r="C933" t="s">
        <v>26</v>
      </c>
      <c r="D933">
        <v>1</v>
      </c>
      <c r="E933" t="s">
        <v>7564</v>
      </c>
      <c r="F933" t="s">
        <v>1202</v>
      </c>
      <c r="G933">
        <v>10004</v>
      </c>
      <c r="H933" t="s">
        <v>219</v>
      </c>
      <c r="I933">
        <v>65107</v>
      </c>
      <c r="J933">
        <v>173663</v>
      </c>
      <c r="K933" t="s">
        <v>30</v>
      </c>
      <c r="L933" t="s">
        <v>1161</v>
      </c>
      <c r="M933" t="s">
        <v>2040</v>
      </c>
      <c r="N933" t="s">
        <v>7565</v>
      </c>
      <c r="O933" t="s">
        <v>1207</v>
      </c>
      <c r="P933" t="s">
        <v>2041</v>
      </c>
      <c r="Q933" t="s">
        <v>35</v>
      </c>
      <c r="R933" t="s">
        <v>2042</v>
      </c>
      <c r="S933" t="s">
        <v>1888</v>
      </c>
      <c r="T933" t="str">
        <f t="shared" si="42"/>
        <v xml:space="preserve">The candidate must have excellent management skills and the ability to communicate effectively both verbally and in writing. The candidate must have at least 10 years of experience in a managerial, administrative, or supervisory position. AutoCAD, BIM, and LEED AP preferred.  </v>
      </c>
      <c r="U933">
        <f t="shared" si="43"/>
        <v>0</v>
      </c>
      <c r="V933" s="3">
        <v>0</v>
      </c>
      <c r="W933" s="3">
        <f t="shared" si="44"/>
        <v>0</v>
      </c>
      <c r="X933" s="3">
        <v>0</v>
      </c>
      <c r="Y933" s="3">
        <v>0</v>
      </c>
      <c r="Z933" s="3">
        <v>0</v>
      </c>
      <c r="AA933" s="3">
        <v>0</v>
      </c>
      <c r="AB933" s="3">
        <v>0</v>
      </c>
      <c r="AD933" t="s">
        <v>58</v>
      </c>
      <c r="AE933" s="1">
        <v>42412</v>
      </c>
      <c r="AG933" s="1">
        <v>42425</v>
      </c>
      <c r="AH933" s="1">
        <v>42598</v>
      </c>
    </row>
    <row r="934" spans="1:34" x14ac:dyDescent="0.3">
      <c r="A934">
        <v>231144</v>
      </c>
      <c r="B934" t="s">
        <v>1125</v>
      </c>
      <c r="C934" t="s">
        <v>40</v>
      </c>
      <c r="D934">
        <v>1</v>
      </c>
      <c r="E934" t="s">
        <v>2033</v>
      </c>
      <c r="F934" t="s">
        <v>1127</v>
      </c>
      <c r="G934">
        <v>31144</v>
      </c>
      <c r="H934" t="s">
        <v>52</v>
      </c>
      <c r="I934">
        <v>75000</v>
      </c>
      <c r="J934">
        <v>120000</v>
      </c>
      <c r="K934" t="s">
        <v>30</v>
      </c>
      <c r="L934" t="s">
        <v>954</v>
      </c>
      <c r="M934" t="s">
        <v>1128</v>
      </c>
      <c r="N934" t="s">
        <v>7559</v>
      </c>
      <c r="O934" t="s">
        <v>7261</v>
      </c>
      <c r="P934" t="s">
        <v>7560</v>
      </c>
      <c r="Q934" t="s">
        <v>35</v>
      </c>
      <c r="R934" t="s">
        <v>2034</v>
      </c>
      <c r="S934" t="s">
        <v>35</v>
      </c>
      <c r="T934" t="str">
        <f t="shared" si="42"/>
        <v xml:space="preserve">‚	Superb writing and editorial skills, with particular emphasis on the drafting and editing of substantive investigative and public policy reports. 	Excellent organizational, project management, and people management skills, with the ability to compile information from multi-disciplinary teams ‚€œ including investigators, policy analysts, auditors, and attorneys -- and present such material in a clear, concise manner and with OIG-NYPD‚„s organizational voice.	The ability to comprehend, synthesize, and communicate complex legal issues and analytical data in a clear, effective, and compelling manner to a broad audience.	Prior substantial experience in the fields of law enforcement and/or criminal justice is strongly preferred.  </v>
      </c>
      <c r="U934">
        <f t="shared" si="43"/>
        <v>0</v>
      </c>
      <c r="V934" s="3">
        <v>0</v>
      </c>
      <c r="W934" s="3">
        <f t="shared" si="44"/>
        <v>0</v>
      </c>
      <c r="X934" s="3">
        <v>0</v>
      </c>
      <c r="Y934" s="3">
        <v>0</v>
      </c>
      <c r="Z934" s="3">
        <v>0</v>
      </c>
      <c r="AA934" s="3">
        <v>0</v>
      </c>
      <c r="AB934" s="3">
        <v>0</v>
      </c>
      <c r="AD934" t="s">
        <v>38</v>
      </c>
      <c r="AE934" s="1">
        <v>42410</v>
      </c>
      <c r="AG934" s="1">
        <v>42410</v>
      </c>
      <c r="AH934" s="1">
        <v>42598</v>
      </c>
    </row>
    <row r="935" spans="1:34" x14ac:dyDescent="0.3">
      <c r="A935">
        <v>231151</v>
      </c>
      <c r="B935" t="s">
        <v>39</v>
      </c>
      <c r="C935" t="s">
        <v>26</v>
      </c>
      <c r="D935">
        <v>1</v>
      </c>
      <c r="E935" t="s">
        <v>2045</v>
      </c>
      <c r="F935" t="s">
        <v>42</v>
      </c>
      <c r="G935">
        <v>21744</v>
      </c>
      <c r="H935">
        <v>2</v>
      </c>
      <c r="I935">
        <v>68239</v>
      </c>
      <c r="J935">
        <v>85644</v>
      </c>
      <c r="K935" t="s">
        <v>30</v>
      </c>
      <c r="L935" t="s">
        <v>43</v>
      </c>
      <c r="M935" t="s">
        <v>2046</v>
      </c>
      <c r="N935" t="s">
        <v>7566</v>
      </c>
      <c r="O935" t="s">
        <v>46</v>
      </c>
      <c r="P935" t="s">
        <v>2047</v>
      </c>
      <c r="Q935" t="s">
        <v>35</v>
      </c>
      <c r="R935" t="s">
        <v>2048</v>
      </c>
      <c r="S935" t="s">
        <v>35</v>
      </c>
      <c r="T935" t="str">
        <f t="shared" si="42"/>
        <v xml:space="preserve">-	Proficiency with SAS and spreadsheet packages, including Microsoft Excel  -	Experience with data cleaning and data manipulation; experience working with large datasets  -	Experience with data analysis and epidemiologic studies  -	Strong organizational skills   -	Ability to work well in teams and independently  -	Ability to work on multiple projects simultaneously   -	Strong written and verbal communication skills  </v>
      </c>
      <c r="U935">
        <f t="shared" si="43"/>
        <v>1</v>
      </c>
      <c r="V935" s="3">
        <v>1</v>
      </c>
      <c r="W935" s="3">
        <f t="shared" si="44"/>
        <v>1</v>
      </c>
      <c r="X935" s="3">
        <v>0</v>
      </c>
      <c r="Y935" s="3">
        <v>0</v>
      </c>
      <c r="Z935" s="3">
        <v>0</v>
      </c>
      <c r="AA935" s="3">
        <v>0</v>
      </c>
      <c r="AB935" s="3">
        <v>0</v>
      </c>
      <c r="AD935" t="s">
        <v>38</v>
      </c>
      <c r="AE935" s="1">
        <v>42410</v>
      </c>
      <c r="AG935" s="1">
        <v>42410</v>
      </c>
      <c r="AH935" s="1">
        <v>42598</v>
      </c>
    </row>
    <row r="936" spans="1:34" x14ac:dyDescent="0.3">
      <c r="A936">
        <v>231151</v>
      </c>
      <c r="B936" t="s">
        <v>39</v>
      </c>
      <c r="C936" t="s">
        <v>40</v>
      </c>
      <c r="D936">
        <v>1</v>
      </c>
      <c r="E936" t="s">
        <v>2045</v>
      </c>
      <c r="F936" t="s">
        <v>42</v>
      </c>
      <c r="G936">
        <v>21744</v>
      </c>
      <c r="H936">
        <v>2</v>
      </c>
      <c r="I936">
        <v>68239</v>
      </c>
      <c r="J936">
        <v>85644</v>
      </c>
      <c r="K936" t="s">
        <v>30</v>
      </c>
      <c r="L936" t="s">
        <v>43</v>
      </c>
      <c r="M936" t="s">
        <v>2046</v>
      </c>
      <c r="N936" t="s">
        <v>7566</v>
      </c>
      <c r="O936" t="s">
        <v>46</v>
      </c>
      <c r="P936" t="s">
        <v>2047</v>
      </c>
      <c r="Q936" t="s">
        <v>35</v>
      </c>
      <c r="R936" t="s">
        <v>2048</v>
      </c>
      <c r="S936" t="s">
        <v>35</v>
      </c>
      <c r="T936" t="str">
        <f t="shared" si="42"/>
        <v xml:space="preserve">-	Proficiency with SAS and spreadsheet packages, including Microsoft Excel  -	Experience with data cleaning and data manipulation; experience working with large datasets  -	Experience with data analysis and epidemiologic studies  -	Strong organizational skills   -	Ability to work well in teams and independently  -	Ability to work on multiple projects simultaneously   -	Strong written and verbal communication skills  </v>
      </c>
      <c r="U936">
        <f t="shared" si="43"/>
        <v>1</v>
      </c>
      <c r="V936" s="3">
        <v>1</v>
      </c>
      <c r="W936" s="3">
        <f t="shared" si="44"/>
        <v>1</v>
      </c>
      <c r="X936" s="3">
        <v>0</v>
      </c>
      <c r="Y936" s="3">
        <v>0</v>
      </c>
      <c r="Z936" s="3">
        <v>0</v>
      </c>
      <c r="AA936" s="3">
        <v>0</v>
      </c>
      <c r="AB936" s="3">
        <v>0</v>
      </c>
      <c r="AD936" t="s">
        <v>38</v>
      </c>
      <c r="AE936" s="1">
        <v>42410</v>
      </c>
      <c r="AG936" s="1">
        <v>42410</v>
      </c>
      <c r="AH936" s="1">
        <v>42598</v>
      </c>
    </row>
    <row r="937" spans="1:34" x14ac:dyDescent="0.3">
      <c r="A937">
        <v>231293</v>
      </c>
      <c r="B937" t="s">
        <v>244</v>
      </c>
      <c r="C937" t="s">
        <v>40</v>
      </c>
      <c r="D937">
        <v>5</v>
      </c>
      <c r="E937" t="s">
        <v>937</v>
      </c>
      <c r="F937" t="s">
        <v>938</v>
      </c>
      <c r="G937">
        <v>91547</v>
      </c>
      <c r="H937">
        <v>0</v>
      </c>
      <c r="I937">
        <v>48211</v>
      </c>
      <c r="J937">
        <v>55443</v>
      </c>
      <c r="K937" t="s">
        <v>30</v>
      </c>
      <c r="L937" t="s">
        <v>248</v>
      </c>
      <c r="M937" t="s">
        <v>939</v>
      </c>
      <c r="N937" t="s">
        <v>940</v>
      </c>
      <c r="O937" t="s">
        <v>7228</v>
      </c>
      <c r="P937" t="s">
        <v>35</v>
      </c>
      <c r="Q937" t="s">
        <v>941</v>
      </c>
      <c r="R937" t="s">
        <v>2049</v>
      </c>
      <c r="S937" t="s">
        <v>943</v>
      </c>
      <c r="T937" t="str">
        <f t="shared" si="42"/>
        <v xml:space="preserve">  MMC REQUIREMENT: The Merchant Mariner Credential (MMC) with endorsement must be maintained for the duration of employment.  MEDICAL/PHYSICAL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TWIC REQUIREMENT: At the time of appointment, candidates must possess a valid Transportation Worker Identification Credential (TWIC) issued by the U.S. Transportation Security Administration (TSA). A valid TWIC must be maintained for the duration of employment.</v>
      </c>
      <c r="U937">
        <f t="shared" si="43"/>
        <v>0</v>
      </c>
      <c r="V937" s="3">
        <v>0</v>
      </c>
      <c r="W937" s="3">
        <f t="shared" si="44"/>
        <v>0</v>
      </c>
      <c r="X937" s="3">
        <v>0</v>
      </c>
      <c r="Y937" s="3">
        <v>0</v>
      </c>
      <c r="Z937" s="3">
        <v>0</v>
      </c>
      <c r="AA937" s="3">
        <v>0</v>
      </c>
      <c r="AB937" s="3">
        <v>0</v>
      </c>
      <c r="AD937" t="s">
        <v>38</v>
      </c>
      <c r="AE937" s="1">
        <v>42432</v>
      </c>
      <c r="AG937" s="1">
        <v>42432</v>
      </c>
      <c r="AH937" s="1">
        <v>42598</v>
      </c>
    </row>
    <row r="938" spans="1:34" x14ac:dyDescent="0.3">
      <c r="A938">
        <v>230207</v>
      </c>
      <c r="B938" t="s">
        <v>1158</v>
      </c>
      <c r="C938" t="s">
        <v>40</v>
      </c>
      <c r="D938">
        <v>1</v>
      </c>
      <c r="E938" t="s">
        <v>2050</v>
      </c>
      <c r="F938" t="s">
        <v>568</v>
      </c>
      <c r="G938">
        <v>10015</v>
      </c>
      <c r="H938" t="s">
        <v>219</v>
      </c>
      <c r="I938">
        <v>65107</v>
      </c>
      <c r="J938">
        <v>173663</v>
      </c>
      <c r="K938" t="s">
        <v>30</v>
      </c>
      <c r="L938" t="s">
        <v>1161</v>
      </c>
      <c r="M938" t="s">
        <v>2040</v>
      </c>
      <c r="N938" t="s">
        <v>7565</v>
      </c>
      <c r="O938" t="s">
        <v>571</v>
      </c>
      <c r="P938" t="s">
        <v>2041</v>
      </c>
      <c r="Q938" t="s">
        <v>35</v>
      </c>
      <c r="R938" t="s">
        <v>2051</v>
      </c>
      <c r="S938" t="s">
        <v>1888</v>
      </c>
      <c r="T938" t="str">
        <f t="shared" si="42"/>
        <v xml:space="preserve">The candidate must have excellent management skills and the ability to communicate effectively both verbally and in writing. The candidate must have at least 10 years of experience in a managerial, administrative, or supervisory position. AutoCAD, BIM, and LEED AP preferred.  </v>
      </c>
      <c r="U938">
        <f t="shared" si="43"/>
        <v>0</v>
      </c>
      <c r="V938" s="3">
        <v>0</v>
      </c>
      <c r="W938" s="3">
        <f t="shared" si="44"/>
        <v>0</v>
      </c>
      <c r="X938" s="3">
        <v>0</v>
      </c>
      <c r="Y938" s="3">
        <v>0</v>
      </c>
      <c r="Z938" s="3">
        <v>0</v>
      </c>
      <c r="AA938" s="3">
        <v>0</v>
      </c>
      <c r="AB938" s="3">
        <v>0</v>
      </c>
      <c r="AD938" t="s">
        <v>58</v>
      </c>
      <c r="AE938" s="1">
        <v>42412</v>
      </c>
      <c r="AG938" s="1">
        <v>42425</v>
      </c>
      <c r="AH938" s="1">
        <v>42598</v>
      </c>
    </row>
    <row r="939" spans="1:34" x14ac:dyDescent="0.3">
      <c r="A939">
        <v>230207</v>
      </c>
      <c r="B939" t="s">
        <v>1158</v>
      </c>
      <c r="C939" t="s">
        <v>26</v>
      </c>
      <c r="D939">
        <v>1</v>
      </c>
      <c r="E939" t="s">
        <v>2050</v>
      </c>
      <c r="F939" t="s">
        <v>568</v>
      </c>
      <c r="G939">
        <v>10015</v>
      </c>
      <c r="H939" t="s">
        <v>219</v>
      </c>
      <c r="I939">
        <v>65107</v>
      </c>
      <c r="J939">
        <v>173663</v>
      </c>
      <c r="K939" t="s">
        <v>30</v>
      </c>
      <c r="L939" t="s">
        <v>1161</v>
      </c>
      <c r="M939" t="s">
        <v>2040</v>
      </c>
      <c r="N939" t="s">
        <v>7565</v>
      </c>
      <c r="O939" t="s">
        <v>571</v>
      </c>
      <c r="P939" t="s">
        <v>2041</v>
      </c>
      <c r="Q939" t="s">
        <v>35</v>
      </c>
      <c r="R939" t="s">
        <v>2051</v>
      </c>
      <c r="S939" t="s">
        <v>1888</v>
      </c>
      <c r="T939" t="str">
        <f t="shared" si="42"/>
        <v xml:space="preserve">The candidate must have excellent management skills and the ability to communicate effectively both verbally and in writing. The candidate must have at least 10 years of experience in a managerial, administrative, or supervisory position. AutoCAD, BIM, and LEED AP preferred.  </v>
      </c>
      <c r="U939">
        <f t="shared" si="43"/>
        <v>0</v>
      </c>
      <c r="V939" s="3">
        <v>0</v>
      </c>
      <c r="W939" s="3">
        <f t="shared" si="44"/>
        <v>0</v>
      </c>
      <c r="X939" s="3">
        <v>0</v>
      </c>
      <c r="Y939" s="3">
        <v>0</v>
      </c>
      <c r="Z939" s="3">
        <v>0</v>
      </c>
      <c r="AA939" s="3">
        <v>0</v>
      </c>
      <c r="AB939" s="3">
        <v>0</v>
      </c>
      <c r="AD939" t="s">
        <v>58</v>
      </c>
      <c r="AE939" s="1">
        <v>42412</v>
      </c>
      <c r="AG939" s="1">
        <v>42425</v>
      </c>
      <c r="AH939" s="1">
        <v>42598</v>
      </c>
    </row>
    <row r="940" spans="1:34" x14ac:dyDescent="0.3">
      <c r="A940">
        <v>230211</v>
      </c>
      <c r="B940" t="s">
        <v>59</v>
      </c>
      <c r="C940" t="s">
        <v>26</v>
      </c>
      <c r="D940">
        <v>5</v>
      </c>
      <c r="E940" t="s">
        <v>2052</v>
      </c>
      <c r="F940" t="s">
        <v>335</v>
      </c>
      <c r="G940">
        <v>81310</v>
      </c>
      <c r="H940">
        <v>1</v>
      </c>
      <c r="I940">
        <v>39233</v>
      </c>
      <c r="J940">
        <v>56467</v>
      </c>
      <c r="K940" t="s">
        <v>30</v>
      </c>
      <c r="L940" t="s">
        <v>2053</v>
      </c>
      <c r="M940" t="s">
        <v>2054</v>
      </c>
      <c r="N940" t="s">
        <v>2055</v>
      </c>
      <c r="O940" t="s">
        <v>337</v>
      </c>
      <c r="P940" t="s">
        <v>2056</v>
      </c>
      <c r="Q940" t="s">
        <v>2057</v>
      </c>
      <c r="R940" t="s">
        <v>593</v>
      </c>
      <c r="S940" t="s">
        <v>35</v>
      </c>
      <c r="T940" t="str">
        <f t="shared" si="42"/>
        <v>Knowledge of Green Infrastructure maintenance techniques and systems, understanding of native and ornamental plant care, knowledge of landscape-based stormwater systems, and experience organizing, scheduling and overseeing work of other staff.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940">
        <f t="shared" si="43"/>
        <v>0</v>
      </c>
      <c r="V940" s="3">
        <v>0</v>
      </c>
      <c r="W940" s="3">
        <f t="shared" si="44"/>
        <v>0</v>
      </c>
      <c r="X940" s="3">
        <v>0</v>
      </c>
      <c r="Y940" s="3">
        <v>0</v>
      </c>
      <c r="Z940" s="3">
        <v>0</v>
      </c>
      <c r="AA940" s="3">
        <v>0</v>
      </c>
      <c r="AB940" s="3">
        <v>0</v>
      </c>
      <c r="AD940" t="s">
        <v>38</v>
      </c>
      <c r="AE940" s="1">
        <v>42405</v>
      </c>
      <c r="AG940" s="1">
        <v>42405</v>
      </c>
      <c r="AH940" s="1">
        <v>42598</v>
      </c>
    </row>
    <row r="941" spans="1:34" x14ac:dyDescent="0.3">
      <c r="A941">
        <v>230211</v>
      </c>
      <c r="B941" t="s">
        <v>59</v>
      </c>
      <c r="C941" t="s">
        <v>40</v>
      </c>
      <c r="D941">
        <v>5</v>
      </c>
      <c r="E941" t="s">
        <v>2052</v>
      </c>
      <c r="F941" t="s">
        <v>335</v>
      </c>
      <c r="G941">
        <v>81310</v>
      </c>
      <c r="H941">
        <v>1</v>
      </c>
      <c r="I941">
        <v>39233</v>
      </c>
      <c r="J941">
        <v>56467</v>
      </c>
      <c r="K941" t="s">
        <v>30</v>
      </c>
      <c r="L941" t="s">
        <v>2053</v>
      </c>
      <c r="M941" t="s">
        <v>2054</v>
      </c>
      <c r="N941" t="s">
        <v>2055</v>
      </c>
      <c r="O941" t="s">
        <v>337</v>
      </c>
      <c r="P941" t="s">
        <v>2056</v>
      </c>
      <c r="Q941" t="s">
        <v>2057</v>
      </c>
      <c r="R941" t="s">
        <v>593</v>
      </c>
      <c r="S941" t="s">
        <v>35</v>
      </c>
      <c r="T941" t="str">
        <f t="shared" si="42"/>
        <v>Knowledge of Green Infrastructure maintenance techniques and systems, understanding of native and ornamental plant care, knowledge of landscape-based stormwater systems, and experience organizing, scheduling and overseeing work of other staff.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941">
        <f t="shared" si="43"/>
        <v>0</v>
      </c>
      <c r="V941" s="3">
        <v>0</v>
      </c>
      <c r="W941" s="3">
        <f t="shared" si="44"/>
        <v>0</v>
      </c>
      <c r="X941" s="3">
        <v>0</v>
      </c>
      <c r="Y941" s="3">
        <v>0</v>
      </c>
      <c r="Z941" s="3">
        <v>0</v>
      </c>
      <c r="AA941" s="3">
        <v>0</v>
      </c>
      <c r="AB941" s="3">
        <v>0</v>
      </c>
      <c r="AD941" t="s">
        <v>38</v>
      </c>
      <c r="AE941" s="1">
        <v>42405</v>
      </c>
      <c r="AG941" s="1">
        <v>42405</v>
      </c>
      <c r="AH941" s="1">
        <v>42598</v>
      </c>
    </row>
    <row r="942" spans="1:34" x14ac:dyDescent="0.3">
      <c r="A942">
        <v>230214</v>
      </c>
      <c r="B942" t="s">
        <v>1158</v>
      </c>
      <c r="C942" t="s">
        <v>26</v>
      </c>
      <c r="D942">
        <v>1</v>
      </c>
      <c r="E942" t="s">
        <v>2058</v>
      </c>
      <c r="F942" t="s">
        <v>1203</v>
      </c>
      <c r="G942" t="s">
        <v>1204</v>
      </c>
      <c r="H942">
        <v>0</v>
      </c>
      <c r="I942">
        <v>48535</v>
      </c>
      <c r="J942">
        <v>132061</v>
      </c>
      <c r="K942" t="s">
        <v>30</v>
      </c>
      <c r="L942" t="s">
        <v>1161</v>
      </c>
      <c r="M942" t="s">
        <v>2040</v>
      </c>
      <c r="N942" t="s">
        <v>7567</v>
      </c>
      <c r="O942" t="s">
        <v>1207</v>
      </c>
      <c r="P942" t="s">
        <v>2059</v>
      </c>
      <c r="Q942" t="s">
        <v>35</v>
      </c>
      <c r="R942" t="s">
        <v>2060</v>
      </c>
      <c r="S942" t="s">
        <v>1888</v>
      </c>
      <c r="T942" t="str">
        <f t="shared" si="42"/>
        <v xml:space="preserve">Preference will be given to candidates with a minimum of 15 years full-time experience. Previous experience should include scoping, design, and preparation of construction documents. The candidate must have a thorough understanding of current architectural design principles and practices, the NYC Building Codes, the NYC Energy Code, as well as general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New York State RA is required. AutoCAD required, BIM preferred, LEED AP preferred.  </v>
      </c>
      <c r="U942">
        <f t="shared" si="43"/>
        <v>0</v>
      </c>
      <c r="V942" s="3">
        <v>0</v>
      </c>
      <c r="W942" s="3">
        <f t="shared" si="44"/>
        <v>0</v>
      </c>
      <c r="X942" s="3">
        <v>0</v>
      </c>
      <c r="Y942" s="3">
        <v>0</v>
      </c>
      <c r="Z942" s="3">
        <v>0</v>
      </c>
      <c r="AA942" s="3">
        <v>0</v>
      </c>
      <c r="AB942" s="3">
        <v>0</v>
      </c>
      <c r="AD942" t="s">
        <v>58</v>
      </c>
      <c r="AE942" s="1">
        <v>42412</v>
      </c>
      <c r="AG942" s="1">
        <v>42426</v>
      </c>
      <c r="AH942" s="1">
        <v>42598</v>
      </c>
    </row>
    <row r="943" spans="1:34" x14ac:dyDescent="0.3">
      <c r="A943">
        <v>231293</v>
      </c>
      <c r="B943" t="s">
        <v>244</v>
      </c>
      <c r="C943" t="s">
        <v>26</v>
      </c>
      <c r="D943">
        <v>5</v>
      </c>
      <c r="E943" t="s">
        <v>937</v>
      </c>
      <c r="F943" t="s">
        <v>938</v>
      </c>
      <c r="G943">
        <v>91547</v>
      </c>
      <c r="H943">
        <v>0</v>
      </c>
      <c r="I943">
        <v>48211</v>
      </c>
      <c r="J943">
        <v>55443</v>
      </c>
      <c r="K943" t="s">
        <v>30</v>
      </c>
      <c r="L943" t="s">
        <v>248</v>
      </c>
      <c r="M943" t="s">
        <v>939</v>
      </c>
      <c r="N943" t="s">
        <v>940</v>
      </c>
      <c r="O943" t="s">
        <v>7228</v>
      </c>
      <c r="P943" t="s">
        <v>35</v>
      </c>
      <c r="Q943" t="s">
        <v>941</v>
      </c>
      <c r="R943" t="s">
        <v>2049</v>
      </c>
      <c r="S943" t="s">
        <v>943</v>
      </c>
      <c r="T943" t="str">
        <f t="shared" si="42"/>
        <v xml:space="preserve">  MMC REQUIREMENT: The Merchant Mariner Credential (MMC) with endorsement must be maintained for the duration of employment.  MEDICAL/PHYSICAL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TWIC REQUIREMENT: At the time of appointment, candidates must possess a valid Transportation Worker Identification Credential (TWIC) issued by the U.S. Transportation Security Administration (TSA). A valid TWIC must be maintained for the duration of employment.</v>
      </c>
      <c r="U943">
        <f t="shared" si="43"/>
        <v>0</v>
      </c>
      <c r="V943" s="3">
        <v>0</v>
      </c>
      <c r="W943" s="3">
        <f t="shared" si="44"/>
        <v>0</v>
      </c>
      <c r="X943" s="3">
        <v>0</v>
      </c>
      <c r="Y943" s="3">
        <v>0</v>
      </c>
      <c r="Z943" s="3">
        <v>0</v>
      </c>
      <c r="AA943" s="3">
        <v>0</v>
      </c>
      <c r="AB943" s="3">
        <v>0</v>
      </c>
      <c r="AD943" t="s">
        <v>38</v>
      </c>
      <c r="AE943" s="1">
        <v>42432</v>
      </c>
      <c r="AG943" s="1">
        <v>42432</v>
      </c>
      <c r="AH943" s="1">
        <v>42598</v>
      </c>
    </row>
    <row r="944" spans="1:34" x14ac:dyDescent="0.3">
      <c r="A944">
        <v>231342</v>
      </c>
      <c r="B944" t="s">
        <v>1158</v>
      </c>
      <c r="C944" t="s">
        <v>26</v>
      </c>
      <c r="D944">
        <v>2</v>
      </c>
      <c r="E944" t="s">
        <v>2061</v>
      </c>
      <c r="F944" t="s">
        <v>119</v>
      </c>
      <c r="G944">
        <v>22427</v>
      </c>
      <c r="H944">
        <v>2</v>
      </c>
      <c r="I944">
        <v>67467</v>
      </c>
      <c r="J944">
        <v>98882</v>
      </c>
      <c r="K944" t="s">
        <v>30</v>
      </c>
      <c r="L944" t="s">
        <v>1161</v>
      </c>
      <c r="M944" t="s">
        <v>2062</v>
      </c>
      <c r="N944" t="s">
        <v>2063</v>
      </c>
      <c r="O944" t="s">
        <v>7122</v>
      </c>
      <c r="P944" t="s">
        <v>2064</v>
      </c>
      <c r="Q944" t="s">
        <v>35</v>
      </c>
      <c r="R944" t="s">
        <v>2065</v>
      </c>
      <c r="S944" t="s">
        <v>1166</v>
      </c>
      <c r="T944" t="str">
        <f t="shared" si="42"/>
        <v xml:space="preserve">A minimum of 10 years experience in environmental subsurface investigations and/or hazardous materials management, Environmental Assessments (EAS), Environmental Impact Statements (EIS), City Environmental Quality Review (CEQR) and State Environmental Quality Review(SEQR) Storm Water Management Planning within NYC. Private environmental management and oversight for a construction firm, city agency or private company is desired. A strong knowledge of federal, state and city construction, environmental health and safety regulations and valid OSHA HAZWOPER &amp; 30 hour OSHA Construction Safety certification is required. Certification as a Chemical Hazardous Materials Manager (CHMM) is a plus.  </v>
      </c>
      <c r="U944">
        <f t="shared" si="43"/>
        <v>0</v>
      </c>
      <c r="V944" s="3">
        <v>0</v>
      </c>
      <c r="W944" s="3">
        <f t="shared" si="44"/>
        <v>0</v>
      </c>
      <c r="X944" s="3">
        <v>0</v>
      </c>
      <c r="Y944" s="3">
        <v>0</v>
      </c>
      <c r="Z944" s="3">
        <v>0</v>
      </c>
      <c r="AA944" s="3">
        <v>0</v>
      </c>
      <c r="AB944" s="3">
        <v>0</v>
      </c>
      <c r="AD944" t="s">
        <v>899</v>
      </c>
      <c r="AE944" s="1">
        <v>42510</v>
      </c>
      <c r="AG944" s="1">
        <v>42522</v>
      </c>
      <c r="AH944" s="1">
        <v>42598</v>
      </c>
    </row>
    <row r="945" spans="1:34" x14ac:dyDescent="0.3">
      <c r="A945">
        <v>231342</v>
      </c>
      <c r="B945" t="s">
        <v>1158</v>
      </c>
      <c r="C945" t="s">
        <v>40</v>
      </c>
      <c r="D945">
        <v>2</v>
      </c>
      <c r="E945" t="s">
        <v>2061</v>
      </c>
      <c r="F945" t="s">
        <v>119</v>
      </c>
      <c r="G945">
        <v>22427</v>
      </c>
      <c r="H945">
        <v>2</v>
      </c>
      <c r="I945">
        <v>67467</v>
      </c>
      <c r="J945">
        <v>98882</v>
      </c>
      <c r="K945" t="s">
        <v>30</v>
      </c>
      <c r="L945" t="s">
        <v>1161</v>
      </c>
      <c r="M945" t="s">
        <v>2062</v>
      </c>
      <c r="N945" t="s">
        <v>2063</v>
      </c>
      <c r="O945" t="s">
        <v>7122</v>
      </c>
      <c r="P945" t="s">
        <v>2064</v>
      </c>
      <c r="Q945" t="s">
        <v>35</v>
      </c>
      <c r="R945" t="s">
        <v>2065</v>
      </c>
      <c r="S945" t="s">
        <v>1166</v>
      </c>
      <c r="T945" t="str">
        <f t="shared" si="42"/>
        <v xml:space="preserve">A minimum of 10 years experience in environmental subsurface investigations and/or hazardous materials management, Environmental Assessments (EAS), Environmental Impact Statements (EIS), City Environmental Quality Review (CEQR) and State Environmental Quality Review(SEQR) Storm Water Management Planning within NYC. Private environmental management and oversight for a construction firm, city agency or private company is desired. A strong knowledge of federal, state and city construction, environmental health and safety regulations and valid OSHA HAZWOPER &amp; 30 hour OSHA Construction Safety certification is required. Certification as a Chemical Hazardous Materials Manager (CHMM) is a plus.  </v>
      </c>
      <c r="U945">
        <f t="shared" si="43"/>
        <v>0</v>
      </c>
      <c r="V945" s="3">
        <v>0</v>
      </c>
      <c r="W945" s="3">
        <f t="shared" si="44"/>
        <v>0</v>
      </c>
      <c r="X945" s="3">
        <v>0</v>
      </c>
      <c r="Y945" s="3">
        <v>0</v>
      </c>
      <c r="Z945" s="3">
        <v>0</v>
      </c>
      <c r="AA945" s="3">
        <v>0</v>
      </c>
      <c r="AB945" s="3">
        <v>0</v>
      </c>
      <c r="AD945" t="s">
        <v>899</v>
      </c>
      <c r="AE945" s="1">
        <v>42510</v>
      </c>
      <c r="AG945" s="1">
        <v>42522</v>
      </c>
      <c r="AH945" s="1">
        <v>42598</v>
      </c>
    </row>
    <row r="946" spans="1:34" x14ac:dyDescent="0.3">
      <c r="A946">
        <v>231349</v>
      </c>
      <c r="B946" t="s">
        <v>524</v>
      </c>
      <c r="C946" t="s">
        <v>40</v>
      </c>
      <c r="D946">
        <v>1</v>
      </c>
      <c r="E946" t="s">
        <v>1987</v>
      </c>
      <c r="F946" t="s">
        <v>1455</v>
      </c>
      <c r="G946">
        <v>21210</v>
      </c>
      <c r="H946">
        <v>0</v>
      </c>
      <c r="I946">
        <v>70000</v>
      </c>
      <c r="J946">
        <v>77000</v>
      </c>
      <c r="K946" t="s">
        <v>30</v>
      </c>
      <c r="L946" t="s">
        <v>527</v>
      </c>
      <c r="M946" t="s">
        <v>716</v>
      </c>
      <c r="N946" t="s">
        <v>7539</v>
      </c>
      <c r="O946" t="s">
        <v>1457</v>
      </c>
      <c r="P946" t="s">
        <v>1988</v>
      </c>
      <c r="Q946" t="s">
        <v>530</v>
      </c>
      <c r="R946" t="s">
        <v>1989</v>
      </c>
      <c r="S946" t="s">
        <v>35</v>
      </c>
      <c r="T946" t="str">
        <f t="shared" si="42"/>
        <v>1. Four years of full-time, paid experience in developing architectural or building system specifications. 2. A four-year degree in architecture or engineering from an accredited college. 3. A motor vehicle driver license valid in the State of New York. 4. CSI certification as a ''construction specifier'' (CCS). 5. Architecture or Professional Engineer License. 6. Initiative to stay abreast of changing technologies, methods and materials. 7. Extraordinary organizational skills. 8. Excellent written and verbal communication skills. 9. Experience in NYC public design and construction contracts. 10. Proficiency in Microsoft Word, Excel and MasterSpec. Basic level skills in AutoCAD. www.nyc.gov/parks</v>
      </c>
      <c r="U946">
        <f t="shared" si="43"/>
        <v>0</v>
      </c>
      <c r="V946" s="3">
        <v>1</v>
      </c>
      <c r="W946" s="3">
        <f t="shared" si="44"/>
        <v>0</v>
      </c>
      <c r="X946" s="3">
        <v>0</v>
      </c>
      <c r="Y946" s="3">
        <v>0</v>
      </c>
      <c r="Z946" s="3">
        <v>0</v>
      </c>
      <c r="AA946" s="3">
        <v>0</v>
      </c>
      <c r="AB946" s="3">
        <v>0</v>
      </c>
      <c r="AD946" t="s">
        <v>533</v>
      </c>
      <c r="AE946" s="1">
        <v>42419</v>
      </c>
      <c r="AG946" s="1">
        <v>42549</v>
      </c>
      <c r="AH946" s="1">
        <v>42598</v>
      </c>
    </row>
    <row r="947" spans="1:34" x14ac:dyDescent="0.3">
      <c r="A947">
        <v>230214</v>
      </c>
      <c r="B947" t="s">
        <v>1158</v>
      </c>
      <c r="C947" t="s">
        <v>40</v>
      </c>
      <c r="D947">
        <v>1</v>
      </c>
      <c r="E947" t="s">
        <v>2058</v>
      </c>
      <c r="F947" t="s">
        <v>1203</v>
      </c>
      <c r="G947" t="s">
        <v>1204</v>
      </c>
      <c r="H947">
        <v>0</v>
      </c>
      <c r="I947">
        <v>48535</v>
      </c>
      <c r="J947">
        <v>132061</v>
      </c>
      <c r="K947" t="s">
        <v>30</v>
      </c>
      <c r="L947" t="s">
        <v>1161</v>
      </c>
      <c r="M947" t="s">
        <v>2040</v>
      </c>
      <c r="N947" t="s">
        <v>7567</v>
      </c>
      <c r="O947" t="s">
        <v>1207</v>
      </c>
      <c r="P947" t="s">
        <v>2059</v>
      </c>
      <c r="Q947" t="s">
        <v>35</v>
      </c>
      <c r="R947" t="s">
        <v>2060</v>
      </c>
      <c r="S947" t="s">
        <v>1888</v>
      </c>
      <c r="T947" t="str">
        <f t="shared" si="42"/>
        <v xml:space="preserve">Preference will be given to candidates with a minimum of 15 years full-time experience. Previous experience should include scoping, design, and preparation of construction documents. The candidate must have a thorough understanding of current architectural design principles and practices, the NYC Building Codes, the NYC Energy Code, as well as general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New York State RA is required. AutoCAD required, BIM preferred, LEED AP preferred.  </v>
      </c>
      <c r="U947">
        <f t="shared" si="43"/>
        <v>0</v>
      </c>
      <c r="V947" s="3">
        <v>0</v>
      </c>
      <c r="W947" s="3">
        <f t="shared" si="44"/>
        <v>0</v>
      </c>
      <c r="X947" s="3">
        <v>0</v>
      </c>
      <c r="Y947" s="3">
        <v>0</v>
      </c>
      <c r="Z947" s="3">
        <v>0</v>
      </c>
      <c r="AA947" s="3">
        <v>0</v>
      </c>
      <c r="AB947" s="3">
        <v>0</v>
      </c>
      <c r="AD947" t="s">
        <v>58</v>
      </c>
      <c r="AE947" s="1">
        <v>42412</v>
      </c>
      <c r="AG947" s="1">
        <v>42426</v>
      </c>
      <c r="AH947" s="1">
        <v>42598</v>
      </c>
    </row>
    <row r="948" spans="1:34" x14ac:dyDescent="0.3">
      <c r="A948">
        <v>230250</v>
      </c>
      <c r="B948" t="s">
        <v>59</v>
      </c>
      <c r="C948" t="s">
        <v>26</v>
      </c>
      <c r="D948">
        <v>4</v>
      </c>
      <c r="E948" t="s">
        <v>2066</v>
      </c>
      <c r="F948" t="s">
        <v>2067</v>
      </c>
      <c r="G948">
        <v>20113</v>
      </c>
      <c r="H948">
        <v>4</v>
      </c>
      <c r="I948">
        <v>50674</v>
      </c>
      <c r="J948">
        <v>70623</v>
      </c>
      <c r="K948" t="s">
        <v>30</v>
      </c>
      <c r="L948" t="s">
        <v>164</v>
      </c>
      <c r="M948" t="s">
        <v>2068</v>
      </c>
      <c r="N948" t="s">
        <v>7568</v>
      </c>
      <c r="O948" t="s">
        <v>7569</v>
      </c>
      <c r="P948" t="s">
        <v>35</v>
      </c>
      <c r="Q948" t="s">
        <v>2069</v>
      </c>
      <c r="R948" t="s">
        <v>593</v>
      </c>
      <c r="S948" t="s">
        <v>35</v>
      </c>
      <c r="T948" t="str">
        <f t="shared" si="42"/>
        <v xml:space="preserve">  Please note in order to be considered for this position, you must either be reachable on the Engineering Technician Exam or already hold a Permanent Civil Service Title of Engineering Technician.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948">
        <f t="shared" si="43"/>
        <v>0</v>
      </c>
      <c r="V948" s="3">
        <v>0</v>
      </c>
      <c r="W948" s="3">
        <f t="shared" si="44"/>
        <v>0</v>
      </c>
      <c r="X948" s="3">
        <v>0</v>
      </c>
      <c r="Y948" s="3">
        <v>0</v>
      </c>
      <c r="Z948" s="3">
        <v>0</v>
      </c>
      <c r="AA948" s="3">
        <v>0</v>
      </c>
      <c r="AB948" s="3">
        <v>0</v>
      </c>
      <c r="AD948" t="s">
        <v>38</v>
      </c>
      <c r="AE948" s="1">
        <v>42403</v>
      </c>
      <c r="AG948" s="1">
        <v>42403</v>
      </c>
      <c r="AH948" s="1">
        <v>42598</v>
      </c>
    </row>
    <row r="949" spans="1:34" x14ac:dyDescent="0.3">
      <c r="A949">
        <v>230250</v>
      </c>
      <c r="B949" t="s">
        <v>59</v>
      </c>
      <c r="C949" t="s">
        <v>40</v>
      </c>
      <c r="D949">
        <v>4</v>
      </c>
      <c r="E949" t="s">
        <v>2066</v>
      </c>
      <c r="F949" t="s">
        <v>2067</v>
      </c>
      <c r="G949">
        <v>20113</v>
      </c>
      <c r="H949">
        <v>4</v>
      </c>
      <c r="I949">
        <v>50674</v>
      </c>
      <c r="J949">
        <v>70623</v>
      </c>
      <c r="K949" t="s">
        <v>30</v>
      </c>
      <c r="L949" t="s">
        <v>164</v>
      </c>
      <c r="M949" t="s">
        <v>2068</v>
      </c>
      <c r="N949" t="s">
        <v>7568</v>
      </c>
      <c r="O949" t="s">
        <v>7569</v>
      </c>
      <c r="P949" t="s">
        <v>35</v>
      </c>
      <c r="Q949" t="s">
        <v>2069</v>
      </c>
      <c r="R949" t="s">
        <v>593</v>
      </c>
      <c r="S949" t="s">
        <v>35</v>
      </c>
      <c r="T949" t="str">
        <f t="shared" si="42"/>
        <v xml:space="preserve">  Please note in order to be considered for this position, you must either be reachable on the Engineering Technician Exam or already hold a Permanent Civil Service Title of Engineering Technician.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949">
        <f t="shared" si="43"/>
        <v>0</v>
      </c>
      <c r="V949" s="3">
        <v>0</v>
      </c>
      <c r="W949" s="3">
        <f t="shared" si="44"/>
        <v>0</v>
      </c>
      <c r="X949" s="3">
        <v>0</v>
      </c>
      <c r="Y949" s="3">
        <v>0</v>
      </c>
      <c r="Z949" s="3">
        <v>0</v>
      </c>
      <c r="AA949" s="3">
        <v>0</v>
      </c>
      <c r="AB949" s="3">
        <v>0</v>
      </c>
      <c r="AD949" t="s">
        <v>38</v>
      </c>
      <c r="AE949" s="1">
        <v>42403</v>
      </c>
      <c r="AG949" s="1">
        <v>42403</v>
      </c>
      <c r="AH949" s="1">
        <v>42598</v>
      </c>
    </row>
    <row r="950" spans="1:34" x14ac:dyDescent="0.3">
      <c r="A950">
        <v>230259</v>
      </c>
      <c r="B950" t="s">
        <v>39</v>
      </c>
      <c r="C950" t="s">
        <v>40</v>
      </c>
      <c r="D950">
        <v>1</v>
      </c>
      <c r="E950" t="s">
        <v>2070</v>
      </c>
      <c r="F950" t="s">
        <v>922</v>
      </c>
      <c r="G950">
        <v>51191</v>
      </c>
      <c r="H950">
        <v>2</v>
      </c>
      <c r="I950">
        <v>42489</v>
      </c>
      <c r="J950">
        <v>54142</v>
      </c>
      <c r="K950" t="s">
        <v>30</v>
      </c>
      <c r="L950" t="s">
        <v>513</v>
      </c>
      <c r="M950" t="s">
        <v>923</v>
      </c>
      <c r="N950" t="s">
        <v>7570</v>
      </c>
      <c r="O950" t="s">
        <v>925</v>
      </c>
      <c r="P950" t="s">
        <v>7571</v>
      </c>
      <c r="Q950" t="s">
        <v>35</v>
      </c>
      <c r="R950" t="s">
        <v>2071</v>
      </c>
      <c r="S950" t="s">
        <v>35</v>
      </c>
      <c r="T950" t="str">
        <f t="shared" si="42"/>
        <v xml:space="preserve">‚	Bilingual English/Spanish speaking preferred 	Experience working with HIV patients/ADAP/insurance enrollments, racial/ethnic minorities, LGBT populations.  </v>
      </c>
      <c r="U950">
        <f t="shared" si="43"/>
        <v>0</v>
      </c>
      <c r="V950" s="3">
        <v>0</v>
      </c>
      <c r="W950" s="3">
        <f t="shared" si="44"/>
        <v>0</v>
      </c>
      <c r="X950" s="3">
        <v>0</v>
      </c>
      <c r="Y950" s="3">
        <v>0</v>
      </c>
      <c r="Z950" s="3">
        <v>0</v>
      </c>
      <c r="AA950" s="3">
        <v>0</v>
      </c>
      <c r="AB950" s="3">
        <v>0</v>
      </c>
      <c r="AD950" t="s">
        <v>38</v>
      </c>
      <c r="AE950" s="1">
        <v>42402</v>
      </c>
      <c r="AG950" s="1">
        <v>42402</v>
      </c>
      <c r="AH950" s="1">
        <v>42598</v>
      </c>
    </row>
    <row r="951" spans="1:34" x14ac:dyDescent="0.3">
      <c r="A951">
        <v>230259</v>
      </c>
      <c r="B951" t="s">
        <v>39</v>
      </c>
      <c r="C951" t="s">
        <v>26</v>
      </c>
      <c r="D951">
        <v>1</v>
      </c>
      <c r="E951" t="s">
        <v>2070</v>
      </c>
      <c r="F951" t="s">
        <v>922</v>
      </c>
      <c r="G951">
        <v>51191</v>
      </c>
      <c r="H951">
        <v>2</v>
      </c>
      <c r="I951">
        <v>42489</v>
      </c>
      <c r="J951">
        <v>54142</v>
      </c>
      <c r="K951" t="s">
        <v>30</v>
      </c>
      <c r="L951" t="s">
        <v>513</v>
      </c>
      <c r="M951" t="s">
        <v>923</v>
      </c>
      <c r="N951" t="s">
        <v>7570</v>
      </c>
      <c r="O951" t="s">
        <v>925</v>
      </c>
      <c r="P951" t="s">
        <v>7571</v>
      </c>
      <c r="Q951" t="s">
        <v>35</v>
      </c>
      <c r="R951" t="s">
        <v>2071</v>
      </c>
      <c r="S951" t="s">
        <v>35</v>
      </c>
      <c r="T951" t="str">
        <f t="shared" si="42"/>
        <v xml:space="preserve">‚	Bilingual English/Spanish speaking preferred 	Experience working with HIV patients/ADAP/insurance enrollments, racial/ethnic minorities, LGBT populations.  </v>
      </c>
      <c r="U951">
        <f t="shared" si="43"/>
        <v>0</v>
      </c>
      <c r="V951" s="3">
        <v>0</v>
      </c>
      <c r="W951" s="3">
        <f t="shared" si="44"/>
        <v>0</v>
      </c>
      <c r="X951" s="3">
        <v>0</v>
      </c>
      <c r="Y951" s="3">
        <v>0</v>
      </c>
      <c r="Z951" s="3">
        <v>0</v>
      </c>
      <c r="AA951" s="3">
        <v>0</v>
      </c>
      <c r="AB951" s="3">
        <v>0</v>
      </c>
      <c r="AD951" t="s">
        <v>38</v>
      </c>
      <c r="AE951" s="1">
        <v>42402</v>
      </c>
      <c r="AG951" s="1">
        <v>42402</v>
      </c>
      <c r="AH951" s="1">
        <v>42598</v>
      </c>
    </row>
    <row r="952" spans="1:34" x14ac:dyDescent="0.3">
      <c r="A952">
        <v>231349</v>
      </c>
      <c r="B952" t="s">
        <v>524</v>
      </c>
      <c r="C952" t="s">
        <v>26</v>
      </c>
      <c r="D952">
        <v>1</v>
      </c>
      <c r="E952" t="s">
        <v>1987</v>
      </c>
      <c r="F952" t="s">
        <v>1455</v>
      </c>
      <c r="G952">
        <v>21210</v>
      </c>
      <c r="H952">
        <v>0</v>
      </c>
      <c r="I952">
        <v>70000</v>
      </c>
      <c r="J952">
        <v>77000</v>
      </c>
      <c r="K952" t="s">
        <v>30</v>
      </c>
      <c r="L952" t="s">
        <v>527</v>
      </c>
      <c r="M952" t="s">
        <v>716</v>
      </c>
      <c r="N952" t="s">
        <v>7539</v>
      </c>
      <c r="O952" t="s">
        <v>1457</v>
      </c>
      <c r="P952" t="s">
        <v>1988</v>
      </c>
      <c r="Q952" t="s">
        <v>530</v>
      </c>
      <c r="R952" t="s">
        <v>1989</v>
      </c>
      <c r="S952" t="s">
        <v>35</v>
      </c>
      <c r="T952" t="str">
        <f t="shared" si="42"/>
        <v>1. Four years of full-time, paid experience in developing architectural or building system specifications. 2. A four-year degree in architecture or engineering from an accredited college. 3. A motor vehicle driver license valid in the State of New York. 4. CSI certification as a ''construction specifier'' (CCS). 5. Architecture or Professional Engineer License. 6. Initiative to stay abreast of changing technologies, methods and materials. 7. Extraordinary organizational skills. 8. Excellent written and verbal communication skills. 9. Experience in NYC public design and construction contracts. 10. Proficiency in Microsoft Word, Excel and MasterSpec. Basic level skills in AutoCAD. www.nyc.gov/parks</v>
      </c>
      <c r="U952">
        <f t="shared" si="43"/>
        <v>0</v>
      </c>
      <c r="V952" s="3">
        <v>1</v>
      </c>
      <c r="W952" s="3">
        <f t="shared" si="44"/>
        <v>0</v>
      </c>
      <c r="X952" s="3">
        <v>0</v>
      </c>
      <c r="Y952" s="3">
        <v>0</v>
      </c>
      <c r="Z952" s="3">
        <v>0</v>
      </c>
      <c r="AA952" s="3">
        <v>0</v>
      </c>
      <c r="AB952" s="3">
        <v>0</v>
      </c>
      <c r="AD952" t="s">
        <v>533</v>
      </c>
      <c r="AE952" s="1">
        <v>42419</v>
      </c>
      <c r="AG952" s="1">
        <v>42549</v>
      </c>
      <c r="AH952" s="1">
        <v>42598</v>
      </c>
    </row>
    <row r="953" spans="1:34" x14ac:dyDescent="0.3">
      <c r="A953">
        <v>231350</v>
      </c>
      <c r="B953" t="s">
        <v>39</v>
      </c>
      <c r="C953" t="s">
        <v>26</v>
      </c>
      <c r="D953">
        <v>4</v>
      </c>
      <c r="E953" t="s">
        <v>2072</v>
      </c>
      <c r="F953" t="s">
        <v>631</v>
      </c>
      <c r="G953">
        <v>21849</v>
      </c>
      <c r="H953">
        <v>4</v>
      </c>
      <c r="I953">
        <v>85716</v>
      </c>
      <c r="J953">
        <v>85716</v>
      </c>
      <c r="K953" t="s">
        <v>30</v>
      </c>
      <c r="L953" t="s">
        <v>71</v>
      </c>
      <c r="M953" t="s">
        <v>1056</v>
      </c>
      <c r="N953" t="s">
        <v>6727</v>
      </c>
      <c r="O953" t="s">
        <v>632</v>
      </c>
      <c r="P953" t="s">
        <v>2073</v>
      </c>
      <c r="Q953" t="s">
        <v>35</v>
      </c>
      <c r="R953" t="s">
        <v>2074</v>
      </c>
      <c r="S953" t="s">
        <v>35</v>
      </c>
      <c r="T953" t="str">
        <f t="shared" si="42"/>
        <v xml:space="preserve">PREFERRED SKILLS 1. Minimum of 18 months as a Criminalist III 2. Candidate is a qualified DNA Interpreting Analyst (IA)   SPECIAL NOTE 1. In case of an emergency, your position may be designated as essential staff.  </v>
      </c>
      <c r="U953">
        <f t="shared" si="43"/>
        <v>0</v>
      </c>
      <c r="V953" s="3">
        <v>0</v>
      </c>
      <c r="W953" s="3">
        <f t="shared" si="44"/>
        <v>0</v>
      </c>
      <c r="X953" s="3">
        <v>0</v>
      </c>
      <c r="Y953" s="3">
        <v>0</v>
      </c>
      <c r="Z953" s="3">
        <v>0</v>
      </c>
      <c r="AA953" s="3">
        <v>0</v>
      </c>
      <c r="AB953" s="3">
        <v>0</v>
      </c>
      <c r="AD953" t="s">
        <v>58</v>
      </c>
      <c r="AE953" s="1">
        <v>42411</v>
      </c>
      <c r="AG953" s="1">
        <v>42411</v>
      </c>
      <c r="AH953" s="1">
        <v>42598</v>
      </c>
    </row>
    <row r="954" spans="1:34" x14ac:dyDescent="0.3">
      <c r="A954">
        <v>231351</v>
      </c>
      <c r="B954" t="s">
        <v>1158</v>
      </c>
      <c r="C954" t="s">
        <v>26</v>
      </c>
      <c r="D954">
        <v>6</v>
      </c>
      <c r="E954" t="s">
        <v>2075</v>
      </c>
      <c r="F954" t="s">
        <v>1620</v>
      </c>
      <c r="G954" t="s">
        <v>1621</v>
      </c>
      <c r="H954">
        <v>0</v>
      </c>
      <c r="I954">
        <v>48535</v>
      </c>
      <c r="J954">
        <v>132061</v>
      </c>
      <c r="K954" t="s">
        <v>30</v>
      </c>
      <c r="L954" t="s">
        <v>1161</v>
      </c>
      <c r="M954" t="s">
        <v>2076</v>
      </c>
      <c r="N954" t="s">
        <v>7572</v>
      </c>
      <c r="O954" t="s">
        <v>1623</v>
      </c>
      <c r="P954" t="s">
        <v>2077</v>
      </c>
      <c r="Q954" t="s">
        <v>35</v>
      </c>
      <c r="R954" t="s">
        <v>2078</v>
      </c>
      <c r="S954" t="s">
        <v>1888</v>
      </c>
      <c r="T954" t="str">
        <f t="shared" si="42"/>
        <v xml:space="preserve">Demonstrated ability to develop project scope and build consensus, and facilitate teamwork; capability to manage diverse client agencies and work groups; strong portfolio of diverse building types, systems, or programs; have at least ten (10) years of experience in a design management capacity.  </v>
      </c>
      <c r="U954">
        <f t="shared" si="43"/>
        <v>0</v>
      </c>
      <c r="V954" s="3">
        <v>0</v>
      </c>
      <c r="W954" s="3">
        <f t="shared" si="44"/>
        <v>0</v>
      </c>
      <c r="X954" s="3">
        <v>0</v>
      </c>
      <c r="Y954" s="3">
        <v>0</v>
      </c>
      <c r="Z954" s="3">
        <v>0</v>
      </c>
      <c r="AA954" s="3">
        <v>0</v>
      </c>
      <c r="AB954" s="3">
        <v>0</v>
      </c>
      <c r="AD954" t="s">
        <v>899</v>
      </c>
      <c r="AE954" s="1">
        <v>42412</v>
      </c>
      <c r="AG954" s="1">
        <v>42412</v>
      </c>
      <c r="AH954" s="1">
        <v>42598</v>
      </c>
    </row>
    <row r="955" spans="1:34" x14ac:dyDescent="0.3">
      <c r="A955">
        <v>231351</v>
      </c>
      <c r="B955" t="s">
        <v>1158</v>
      </c>
      <c r="C955" t="s">
        <v>40</v>
      </c>
      <c r="D955">
        <v>6</v>
      </c>
      <c r="E955" t="s">
        <v>2075</v>
      </c>
      <c r="F955" t="s">
        <v>1620</v>
      </c>
      <c r="G955" t="s">
        <v>1621</v>
      </c>
      <c r="H955">
        <v>0</v>
      </c>
      <c r="I955">
        <v>48535</v>
      </c>
      <c r="J955">
        <v>132061</v>
      </c>
      <c r="K955" t="s">
        <v>30</v>
      </c>
      <c r="L955" t="s">
        <v>1161</v>
      </c>
      <c r="M955" t="s">
        <v>2076</v>
      </c>
      <c r="N955" t="s">
        <v>7572</v>
      </c>
      <c r="O955" t="s">
        <v>1623</v>
      </c>
      <c r="P955" t="s">
        <v>2077</v>
      </c>
      <c r="Q955" t="s">
        <v>35</v>
      </c>
      <c r="R955" t="s">
        <v>2078</v>
      </c>
      <c r="S955" t="s">
        <v>1888</v>
      </c>
      <c r="T955" t="str">
        <f t="shared" si="42"/>
        <v xml:space="preserve">Demonstrated ability to develop project scope and build consensus, and facilitate teamwork; capability to manage diverse client agencies and work groups; strong portfolio of diverse building types, systems, or programs; have at least ten (10) years of experience in a design management capacity.  </v>
      </c>
      <c r="U955">
        <f t="shared" si="43"/>
        <v>0</v>
      </c>
      <c r="V955" s="3">
        <v>0</v>
      </c>
      <c r="W955" s="3">
        <f t="shared" si="44"/>
        <v>0</v>
      </c>
      <c r="X955" s="3">
        <v>0</v>
      </c>
      <c r="Y955" s="3">
        <v>0</v>
      </c>
      <c r="Z955" s="3">
        <v>0</v>
      </c>
      <c r="AA955" s="3">
        <v>0</v>
      </c>
      <c r="AB955" s="3">
        <v>0</v>
      </c>
      <c r="AD955" t="s">
        <v>899</v>
      </c>
      <c r="AE955" s="1">
        <v>42412</v>
      </c>
      <c r="AG955" s="1">
        <v>42412</v>
      </c>
      <c r="AH955" s="1">
        <v>42598</v>
      </c>
    </row>
    <row r="956" spans="1:34" x14ac:dyDescent="0.3">
      <c r="A956">
        <v>230329</v>
      </c>
      <c r="B956" t="s">
        <v>39</v>
      </c>
      <c r="C956" t="s">
        <v>26</v>
      </c>
      <c r="D956">
        <v>2</v>
      </c>
      <c r="E956" t="s">
        <v>2079</v>
      </c>
      <c r="F956" t="s">
        <v>975</v>
      </c>
      <c r="G956">
        <v>51193</v>
      </c>
      <c r="H956">
        <v>0</v>
      </c>
      <c r="I956">
        <v>48900</v>
      </c>
      <c r="J956">
        <v>69042</v>
      </c>
      <c r="K956" t="s">
        <v>30</v>
      </c>
      <c r="L956" t="s">
        <v>513</v>
      </c>
      <c r="M956" t="s">
        <v>976</v>
      </c>
      <c r="N956" t="s">
        <v>2080</v>
      </c>
      <c r="O956" t="s">
        <v>978</v>
      </c>
      <c r="P956" t="s">
        <v>2081</v>
      </c>
      <c r="Q956" t="s">
        <v>35</v>
      </c>
      <c r="R956" t="s">
        <v>2082</v>
      </c>
      <c r="S956" t="s">
        <v>35</v>
      </c>
      <c r="T956" t="str">
        <f t="shared" si="42"/>
        <v xml:space="preserve">--Good communication skills; fluent English and either Spanish or French/Creole preferred  --NYS Driver's License highly desirable.  </v>
      </c>
      <c r="U956">
        <f t="shared" si="43"/>
        <v>0</v>
      </c>
      <c r="V956" s="3">
        <v>0</v>
      </c>
      <c r="W956" s="3">
        <f t="shared" si="44"/>
        <v>0</v>
      </c>
      <c r="X956" s="3">
        <v>0</v>
      </c>
      <c r="Y956" s="3">
        <v>0</v>
      </c>
      <c r="Z956" s="3">
        <v>0</v>
      </c>
      <c r="AA956" s="3">
        <v>0</v>
      </c>
      <c r="AB956" s="3">
        <v>0</v>
      </c>
      <c r="AD956" t="s">
        <v>38</v>
      </c>
      <c r="AE956" s="1">
        <v>42402</v>
      </c>
      <c r="AG956" s="1">
        <v>42402</v>
      </c>
      <c r="AH956" s="1">
        <v>42598</v>
      </c>
    </row>
    <row r="957" spans="1:34" x14ac:dyDescent="0.3">
      <c r="A957">
        <v>230329</v>
      </c>
      <c r="B957" t="s">
        <v>39</v>
      </c>
      <c r="C957" t="s">
        <v>40</v>
      </c>
      <c r="D957">
        <v>2</v>
      </c>
      <c r="E957" t="s">
        <v>2079</v>
      </c>
      <c r="F957" t="s">
        <v>975</v>
      </c>
      <c r="G957">
        <v>51193</v>
      </c>
      <c r="H957">
        <v>0</v>
      </c>
      <c r="I957">
        <v>48900</v>
      </c>
      <c r="J957">
        <v>69042</v>
      </c>
      <c r="K957" t="s">
        <v>30</v>
      </c>
      <c r="L957" t="s">
        <v>513</v>
      </c>
      <c r="M957" t="s">
        <v>976</v>
      </c>
      <c r="N957" t="s">
        <v>2080</v>
      </c>
      <c r="O957" t="s">
        <v>978</v>
      </c>
      <c r="P957" t="s">
        <v>2081</v>
      </c>
      <c r="Q957" t="s">
        <v>35</v>
      </c>
      <c r="R957" t="s">
        <v>2082</v>
      </c>
      <c r="S957" t="s">
        <v>35</v>
      </c>
      <c r="T957" t="str">
        <f t="shared" si="42"/>
        <v xml:space="preserve">--Good communication skills; fluent English and either Spanish or French/Creole preferred  --NYS Driver's License highly desirable.  </v>
      </c>
      <c r="U957">
        <f t="shared" si="43"/>
        <v>0</v>
      </c>
      <c r="V957" s="3">
        <v>0</v>
      </c>
      <c r="W957" s="3">
        <f t="shared" si="44"/>
        <v>0</v>
      </c>
      <c r="X957" s="3">
        <v>0</v>
      </c>
      <c r="Y957" s="3">
        <v>0</v>
      </c>
      <c r="Z957" s="3">
        <v>0</v>
      </c>
      <c r="AA957" s="3">
        <v>0</v>
      </c>
      <c r="AB957" s="3">
        <v>0</v>
      </c>
      <c r="AD957" t="s">
        <v>38</v>
      </c>
      <c r="AE957" s="1">
        <v>42402</v>
      </c>
      <c r="AG957" s="1">
        <v>42402</v>
      </c>
      <c r="AH957" s="1">
        <v>42598</v>
      </c>
    </row>
    <row r="958" spans="1:34" x14ac:dyDescent="0.3">
      <c r="A958">
        <v>230377</v>
      </c>
      <c r="B958" t="s">
        <v>1158</v>
      </c>
      <c r="C958" t="s">
        <v>26</v>
      </c>
      <c r="D958">
        <v>1</v>
      </c>
      <c r="E958" t="s">
        <v>2083</v>
      </c>
      <c r="F958" t="s">
        <v>239</v>
      </c>
      <c r="G958" t="s">
        <v>1889</v>
      </c>
      <c r="H958">
        <v>0</v>
      </c>
      <c r="I958">
        <v>48535</v>
      </c>
      <c r="J958">
        <v>134433</v>
      </c>
      <c r="K958" t="s">
        <v>30</v>
      </c>
      <c r="L958" t="s">
        <v>1161</v>
      </c>
      <c r="M958" t="s">
        <v>2084</v>
      </c>
      <c r="N958" t="s">
        <v>2085</v>
      </c>
      <c r="O958" t="s">
        <v>1890</v>
      </c>
      <c r="P958" t="s">
        <v>2086</v>
      </c>
      <c r="Q958" t="s">
        <v>35</v>
      </c>
      <c r="R958" t="s">
        <v>2087</v>
      </c>
      <c r="S958" t="s">
        <v>1888</v>
      </c>
      <c r="T958" t="str">
        <f t="shared" si="42"/>
        <v xml:space="preserve">A minimum of 10 - 15 years experience in commercial and institutional design/review experience in lighting design, light and power distribution, fire alarm, security, audio/visual and multi-discipline design and construction-related issue resolution, including preparation of detailed sketches, construction documents, specifications and reviewing shop drawings of projects between 5 and 15 million dollars in construction cost. Familiarity with lighting design programs such as Dialux, sustainable design concepts and LEED requirements, most current NYC Energy Conservation Code, Electric and Building Codes, Energy Analysis for Building Code Compliance, and renewable energy systems. The candidate must be Proficient in AutoCAD, Microsoft Word and Excel. The candidate must have good interpersonal, verbal, and writing skills and be skilled in resolving multi-discipline design and construction issues.  </v>
      </c>
      <c r="U958">
        <f t="shared" si="43"/>
        <v>0</v>
      </c>
      <c r="V958" s="3">
        <v>1</v>
      </c>
      <c r="W958" s="3">
        <f t="shared" si="44"/>
        <v>0</v>
      </c>
      <c r="X958" s="3">
        <v>0</v>
      </c>
      <c r="Y958" s="3">
        <v>0</v>
      </c>
      <c r="Z958" s="3">
        <v>0</v>
      </c>
      <c r="AA958" s="3">
        <v>0</v>
      </c>
      <c r="AB958" s="3">
        <v>0</v>
      </c>
      <c r="AD958" t="s">
        <v>58</v>
      </c>
      <c r="AE958" s="1">
        <v>42405</v>
      </c>
      <c r="AG958" s="1">
        <v>42405</v>
      </c>
      <c r="AH958" s="1">
        <v>42598</v>
      </c>
    </row>
    <row r="959" spans="1:34" x14ac:dyDescent="0.3">
      <c r="A959">
        <v>231354</v>
      </c>
      <c r="B959" t="s">
        <v>39</v>
      </c>
      <c r="C959" t="s">
        <v>26</v>
      </c>
      <c r="D959">
        <v>1</v>
      </c>
      <c r="E959" t="s">
        <v>2088</v>
      </c>
      <c r="F959" t="s">
        <v>844</v>
      </c>
      <c r="G959">
        <v>10095</v>
      </c>
      <c r="H959" t="s">
        <v>52</v>
      </c>
      <c r="I959">
        <v>53051</v>
      </c>
      <c r="J959">
        <v>145991</v>
      </c>
      <c r="K959" t="s">
        <v>30</v>
      </c>
      <c r="L959" t="s">
        <v>43</v>
      </c>
      <c r="M959" t="s">
        <v>2089</v>
      </c>
      <c r="N959" t="s">
        <v>2090</v>
      </c>
      <c r="O959" t="s">
        <v>847</v>
      </c>
      <c r="P959" t="s">
        <v>2091</v>
      </c>
      <c r="Q959" t="s">
        <v>35</v>
      </c>
      <c r="R959" t="s">
        <v>2092</v>
      </c>
      <c r="S959" t="s">
        <v>35</v>
      </c>
      <c r="T959" t="str">
        <f t="shared" si="42"/>
        <v xml:space="preserve">Experience utilizing ConTrak, BMS and PAYRS systems.  </v>
      </c>
      <c r="U959">
        <f t="shared" si="43"/>
        <v>0</v>
      </c>
      <c r="V959" s="3">
        <v>0</v>
      </c>
      <c r="W959" s="3">
        <f t="shared" si="44"/>
        <v>0</v>
      </c>
      <c r="X959" s="3">
        <v>0</v>
      </c>
      <c r="Y959" s="3">
        <v>0</v>
      </c>
      <c r="Z959" s="3">
        <v>0</v>
      </c>
      <c r="AA959" s="3">
        <v>0</v>
      </c>
      <c r="AB959" s="3">
        <v>0</v>
      </c>
      <c r="AD959" t="s">
        <v>38</v>
      </c>
      <c r="AE959" s="1">
        <v>42410</v>
      </c>
      <c r="AG959" s="1">
        <v>42410</v>
      </c>
      <c r="AH959" s="1">
        <v>42598</v>
      </c>
    </row>
    <row r="960" spans="1:34" x14ac:dyDescent="0.3">
      <c r="A960">
        <v>231354</v>
      </c>
      <c r="B960" t="s">
        <v>39</v>
      </c>
      <c r="C960" t="s">
        <v>40</v>
      </c>
      <c r="D960">
        <v>1</v>
      </c>
      <c r="E960" t="s">
        <v>2088</v>
      </c>
      <c r="F960" t="s">
        <v>844</v>
      </c>
      <c r="G960">
        <v>10095</v>
      </c>
      <c r="H960" t="s">
        <v>52</v>
      </c>
      <c r="I960">
        <v>53051</v>
      </c>
      <c r="J960">
        <v>145991</v>
      </c>
      <c r="K960" t="s">
        <v>30</v>
      </c>
      <c r="L960" t="s">
        <v>43</v>
      </c>
      <c r="M960" t="s">
        <v>2089</v>
      </c>
      <c r="N960" t="s">
        <v>2090</v>
      </c>
      <c r="O960" t="s">
        <v>847</v>
      </c>
      <c r="P960" t="s">
        <v>2091</v>
      </c>
      <c r="Q960" t="s">
        <v>35</v>
      </c>
      <c r="R960" t="s">
        <v>2092</v>
      </c>
      <c r="S960" t="s">
        <v>35</v>
      </c>
      <c r="T960" t="str">
        <f t="shared" si="42"/>
        <v xml:space="preserve">Experience utilizing ConTrak, BMS and PAYRS systems.  </v>
      </c>
      <c r="U960">
        <f t="shared" si="43"/>
        <v>0</v>
      </c>
      <c r="V960" s="3">
        <v>0</v>
      </c>
      <c r="W960" s="3">
        <f t="shared" si="44"/>
        <v>0</v>
      </c>
      <c r="X960" s="3">
        <v>0</v>
      </c>
      <c r="Y960" s="3">
        <v>0</v>
      </c>
      <c r="Z960" s="3">
        <v>0</v>
      </c>
      <c r="AA960" s="3">
        <v>0</v>
      </c>
      <c r="AB960" s="3">
        <v>0</v>
      </c>
      <c r="AD960" t="s">
        <v>38</v>
      </c>
      <c r="AE960" s="1">
        <v>42410</v>
      </c>
      <c r="AG960" s="1">
        <v>42410</v>
      </c>
      <c r="AH960" s="1">
        <v>42598</v>
      </c>
    </row>
    <row r="961" spans="1:34" x14ac:dyDescent="0.3">
      <c r="A961">
        <v>231373</v>
      </c>
      <c r="B961" t="s">
        <v>888</v>
      </c>
      <c r="C961" t="s">
        <v>40</v>
      </c>
      <c r="D961">
        <v>1</v>
      </c>
      <c r="E961" t="s">
        <v>2093</v>
      </c>
      <c r="F961" t="s">
        <v>953</v>
      </c>
      <c r="G961">
        <v>6688</v>
      </c>
      <c r="H961">
        <v>1</v>
      </c>
      <c r="I961">
        <v>38234</v>
      </c>
      <c r="J961">
        <v>58469</v>
      </c>
      <c r="K961" t="s">
        <v>30</v>
      </c>
      <c r="L961" t="s">
        <v>954</v>
      </c>
      <c r="M961" t="s">
        <v>955</v>
      </c>
      <c r="N961" t="s">
        <v>2094</v>
      </c>
      <c r="O961" t="s">
        <v>957</v>
      </c>
      <c r="P961" t="s">
        <v>35</v>
      </c>
      <c r="Q961" t="s">
        <v>35</v>
      </c>
      <c r="R961" t="s">
        <v>894</v>
      </c>
      <c r="S961" t="s">
        <v>35</v>
      </c>
      <c r="T961" t="str">
        <f t="shared" si="42"/>
        <v xml:space="preserve">   </v>
      </c>
      <c r="U961">
        <f t="shared" si="43"/>
        <v>0</v>
      </c>
      <c r="V961" s="3">
        <v>0</v>
      </c>
      <c r="W961" s="3">
        <f t="shared" si="44"/>
        <v>0</v>
      </c>
      <c r="X961" s="3">
        <v>0</v>
      </c>
      <c r="Y961" s="3">
        <v>0</v>
      </c>
      <c r="Z961" s="3">
        <v>0</v>
      </c>
      <c r="AA961" s="3">
        <v>0</v>
      </c>
      <c r="AB961" s="3">
        <v>0</v>
      </c>
      <c r="AD961" t="s">
        <v>38</v>
      </c>
      <c r="AE961" s="1">
        <v>42411</v>
      </c>
      <c r="AG961" s="1">
        <v>42495</v>
      </c>
      <c r="AH961" s="1">
        <v>42598</v>
      </c>
    </row>
    <row r="962" spans="1:34" x14ac:dyDescent="0.3">
      <c r="A962">
        <v>231373</v>
      </c>
      <c r="B962" t="s">
        <v>888</v>
      </c>
      <c r="C962" t="s">
        <v>26</v>
      </c>
      <c r="D962">
        <v>1</v>
      </c>
      <c r="E962" t="s">
        <v>2093</v>
      </c>
      <c r="F962" t="s">
        <v>953</v>
      </c>
      <c r="G962">
        <v>6688</v>
      </c>
      <c r="H962">
        <v>1</v>
      </c>
      <c r="I962">
        <v>38234</v>
      </c>
      <c r="J962">
        <v>58469</v>
      </c>
      <c r="K962" t="s">
        <v>30</v>
      </c>
      <c r="L962" t="s">
        <v>954</v>
      </c>
      <c r="M962" t="s">
        <v>955</v>
      </c>
      <c r="N962" t="s">
        <v>2094</v>
      </c>
      <c r="O962" t="s">
        <v>957</v>
      </c>
      <c r="P962" t="s">
        <v>35</v>
      </c>
      <c r="Q962" t="s">
        <v>35</v>
      </c>
      <c r="R962" t="s">
        <v>894</v>
      </c>
      <c r="S962" t="s">
        <v>35</v>
      </c>
      <c r="T962" t="str">
        <f t="shared" si="42"/>
        <v xml:space="preserve">   </v>
      </c>
      <c r="U962">
        <f t="shared" si="43"/>
        <v>0</v>
      </c>
      <c r="V962" s="3">
        <v>0</v>
      </c>
      <c r="W962" s="3">
        <f t="shared" si="44"/>
        <v>0</v>
      </c>
      <c r="X962" s="3">
        <v>0</v>
      </c>
      <c r="Y962" s="3">
        <v>0</v>
      </c>
      <c r="Z962" s="3">
        <v>0</v>
      </c>
      <c r="AA962" s="3">
        <v>0</v>
      </c>
      <c r="AB962" s="3">
        <v>0</v>
      </c>
      <c r="AD962" t="s">
        <v>38</v>
      </c>
      <c r="AE962" s="1">
        <v>42411</v>
      </c>
      <c r="AG962" s="1">
        <v>42495</v>
      </c>
      <c r="AH962" s="1">
        <v>42598</v>
      </c>
    </row>
    <row r="963" spans="1:34" x14ac:dyDescent="0.3">
      <c r="A963">
        <v>231374</v>
      </c>
      <c r="B963" t="s">
        <v>888</v>
      </c>
      <c r="C963" t="s">
        <v>40</v>
      </c>
      <c r="D963">
        <v>1</v>
      </c>
      <c r="E963" t="s">
        <v>2095</v>
      </c>
      <c r="F963" t="s">
        <v>2096</v>
      </c>
      <c r="G963">
        <v>13621</v>
      </c>
      <c r="H963">
        <v>3</v>
      </c>
      <c r="I963">
        <v>85000</v>
      </c>
      <c r="J963">
        <v>95000</v>
      </c>
      <c r="K963" t="s">
        <v>30</v>
      </c>
      <c r="L963" t="s">
        <v>430</v>
      </c>
      <c r="M963" t="s">
        <v>2097</v>
      </c>
      <c r="N963" t="s">
        <v>2098</v>
      </c>
      <c r="O963" t="s">
        <v>2099</v>
      </c>
      <c r="P963" t="s">
        <v>2100</v>
      </c>
      <c r="Q963" t="s">
        <v>35</v>
      </c>
      <c r="R963" t="s">
        <v>894</v>
      </c>
      <c r="S963" t="s">
        <v>35</v>
      </c>
      <c r="T963" t="str">
        <f t="shared" ref="T963:T1026" si="45">P963&amp;" "&amp;Q963</f>
        <v xml:space="preserve">Very highly desirable skills:  Use of image solutions to accomplish OS installation such as WDS PXE Boot, MDT, VM templates.  Working knowledge of internet services such as IP, VLAN, DHCP, WINS, DNS, SSH, and VPN.  Use of the full features of VCenter Server for inventory, hardware &amp; performance monitoring w/ alerts, storage maps, templates and patch management.  Use of VMware Converter, PlateSpin Powerconvert.  MS Visio.  Must possess all of the following up-to-date technical certifications: VMware Certified Professional (VCP3,4&amp;5), Microsoft Certified Professional (MCTS), and CompTIA Certified (A+).  </v>
      </c>
      <c r="U963">
        <f t="shared" ref="U963:U1026" si="46">D963*W963</f>
        <v>0</v>
      </c>
      <c r="V963" s="3">
        <v>0</v>
      </c>
      <c r="W963" s="3">
        <f t="shared" ref="W963:W1026" si="47">IF(OR(ISNUMBER(SEARCH("data analytics",$T963)), ISNUMBER(SEARCH("data analysis",$T963)), ISNUMBER(SEARCH("analyze data", $T963)),ISNUMBER(SEARCH("business intelligence", $T963)),ISNUMBER(SEARCH("business analysis",$T963))),1,0)</f>
        <v>0</v>
      </c>
      <c r="X963" s="3">
        <v>0</v>
      </c>
      <c r="Y963" s="3">
        <v>0</v>
      </c>
      <c r="Z963" s="3">
        <v>0</v>
      </c>
      <c r="AA963" s="3">
        <v>0</v>
      </c>
      <c r="AB963" s="3">
        <v>0</v>
      </c>
      <c r="AD963" t="s">
        <v>58</v>
      </c>
      <c r="AE963" s="1">
        <v>42411</v>
      </c>
      <c r="AG963" s="1">
        <v>42411</v>
      </c>
      <c r="AH963" s="1">
        <v>42598</v>
      </c>
    </row>
    <row r="964" spans="1:34" x14ac:dyDescent="0.3">
      <c r="A964">
        <v>230377</v>
      </c>
      <c r="B964" t="s">
        <v>1158</v>
      </c>
      <c r="C964" t="s">
        <v>40</v>
      </c>
      <c r="D964">
        <v>1</v>
      </c>
      <c r="E964" t="s">
        <v>2083</v>
      </c>
      <c r="F964" t="s">
        <v>239</v>
      </c>
      <c r="G964" t="s">
        <v>1889</v>
      </c>
      <c r="H964">
        <v>0</v>
      </c>
      <c r="I964">
        <v>48535</v>
      </c>
      <c r="J964">
        <v>134433</v>
      </c>
      <c r="K964" t="s">
        <v>30</v>
      </c>
      <c r="L964" t="s">
        <v>1161</v>
      </c>
      <c r="M964" t="s">
        <v>2084</v>
      </c>
      <c r="N964" t="s">
        <v>2085</v>
      </c>
      <c r="O964" t="s">
        <v>1890</v>
      </c>
      <c r="P964" t="s">
        <v>2086</v>
      </c>
      <c r="Q964" t="s">
        <v>35</v>
      </c>
      <c r="R964" t="s">
        <v>2087</v>
      </c>
      <c r="S964" t="s">
        <v>1888</v>
      </c>
      <c r="T964" t="str">
        <f t="shared" si="45"/>
        <v xml:space="preserve">A minimum of 10 - 15 years experience in commercial and institutional design/review experience in lighting design, light and power distribution, fire alarm, security, audio/visual and multi-discipline design and construction-related issue resolution, including preparation of detailed sketches, construction documents, specifications and reviewing shop drawings of projects between 5 and 15 million dollars in construction cost. Familiarity with lighting design programs such as Dialux, sustainable design concepts and LEED requirements, most current NYC Energy Conservation Code, Electric and Building Codes, Energy Analysis for Building Code Compliance, and renewable energy systems. The candidate must be Proficient in AutoCAD, Microsoft Word and Excel. The candidate must have good interpersonal, verbal, and writing skills and be skilled in resolving multi-discipline design and construction issues.  </v>
      </c>
      <c r="U964">
        <f t="shared" si="46"/>
        <v>0</v>
      </c>
      <c r="V964" s="3">
        <v>1</v>
      </c>
      <c r="W964" s="3">
        <f t="shared" si="47"/>
        <v>0</v>
      </c>
      <c r="X964" s="3">
        <v>0</v>
      </c>
      <c r="Y964" s="3">
        <v>0</v>
      </c>
      <c r="Z964" s="3">
        <v>0</v>
      </c>
      <c r="AA964" s="3">
        <v>0</v>
      </c>
      <c r="AB964" s="3">
        <v>0</v>
      </c>
      <c r="AD964" t="s">
        <v>58</v>
      </c>
      <c r="AE964" s="1">
        <v>42405</v>
      </c>
      <c r="AG964" s="1">
        <v>42405</v>
      </c>
      <c r="AH964" s="1">
        <v>42598</v>
      </c>
    </row>
    <row r="965" spans="1:34" x14ac:dyDescent="0.3">
      <c r="A965">
        <v>230381</v>
      </c>
      <c r="B965" t="s">
        <v>59</v>
      </c>
      <c r="C965" t="s">
        <v>26</v>
      </c>
      <c r="D965">
        <v>1</v>
      </c>
      <c r="E965" t="s">
        <v>2101</v>
      </c>
      <c r="F965" t="s">
        <v>119</v>
      </c>
      <c r="G965">
        <v>22427</v>
      </c>
      <c r="H965">
        <v>2</v>
      </c>
      <c r="I965">
        <v>67467</v>
      </c>
      <c r="J965">
        <v>98882</v>
      </c>
      <c r="K965" t="s">
        <v>30</v>
      </c>
      <c r="L965" t="s">
        <v>164</v>
      </c>
      <c r="M965" t="s">
        <v>2068</v>
      </c>
      <c r="N965" t="s">
        <v>7573</v>
      </c>
      <c r="O965" t="s">
        <v>7122</v>
      </c>
      <c r="P965" t="s">
        <v>35</v>
      </c>
      <c r="Q965" t="s">
        <v>2102</v>
      </c>
      <c r="R965" t="s">
        <v>593</v>
      </c>
      <c r="S965" t="s">
        <v>35</v>
      </c>
      <c r="T965" t="str">
        <f t="shared" si="45"/>
        <v xml:space="preserve">  Please note in order to be considered for this position, you must either have applied to the Associate Project Manager Exam or already hold a Permanent Civil Service Title of Associate Project Manager.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965">
        <f t="shared" si="46"/>
        <v>0</v>
      </c>
      <c r="V965" s="3">
        <v>0</v>
      </c>
      <c r="W965" s="3">
        <f t="shared" si="47"/>
        <v>0</v>
      </c>
      <c r="X965" s="3">
        <v>0</v>
      </c>
      <c r="Y965" s="3">
        <v>0</v>
      </c>
      <c r="Z965" s="3">
        <v>0</v>
      </c>
      <c r="AA965" s="3">
        <v>0</v>
      </c>
      <c r="AB965" s="3">
        <v>0</v>
      </c>
      <c r="AD965" t="s">
        <v>58</v>
      </c>
      <c r="AE965" s="1">
        <v>42403</v>
      </c>
      <c r="AG965" s="1">
        <v>42403</v>
      </c>
      <c r="AH965" s="1">
        <v>42598</v>
      </c>
    </row>
    <row r="966" spans="1:34" x14ac:dyDescent="0.3">
      <c r="A966">
        <v>230381</v>
      </c>
      <c r="B966" t="s">
        <v>59</v>
      </c>
      <c r="C966" t="s">
        <v>40</v>
      </c>
      <c r="D966">
        <v>1</v>
      </c>
      <c r="E966" t="s">
        <v>2101</v>
      </c>
      <c r="F966" t="s">
        <v>119</v>
      </c>
      <c r="G966">
        <v>22427</v>
      </c>
      <c r="H966">
        <v>2</v>
      </c>
      <c r="I966">
        <v>67467</v>
      </c>
      <c r="J966">
        <v>98882</v>
      </c>
      <c r="K966" t="s">
        <v>30</v>
      </c>
      <c r="L966" t="s">
        <v>164</v>
      </c>
      <c r="M966" t="s">
        <v>2068</v>
      </c>
      <c r="N966" t="s">
        <v>7573</v>
      </c>
      <c r="O966" t="s">
        <v>7122</v>
      </c>
      <c r="P966" t="s">
        <v>35</v>
      </c>
      <c r="Q966" t="s">
        <v>2102</v>
      </c>
      <c r="R966" t="s">
        <v>593</v>
      </c>
      <c r="S966" t="s">
        <v>35</v>
      </c>
      <c r="T966" t="str">
        <f t="shared" si="45"/>
        <v xml:space="preserve">  Please note in order to be considered for this position, you must either have applied to the Associate Project Manager Exam or already hold a Permanent Civil Service Title of Associate Project Manager.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966">
        <f t="shared" si="46"/>
        <v>0</v>
      </c>
      <c r="V966" s="3">
        <v>0</v>
      </c>
      <c r="W966" s="3">
        <f t="shared" si="47"/>
        <v>0</v>
      </c>
      <c r="X966" s="3">
        <v>0</v>
      </c>
      <c r="Y966" s="3">
        <v>0</v>
      </c>
      <c r="Z966" s="3">
        <v>0</v>
      </c>
      <c r="AA966" s="3">
        <v>0</v>
      </c>
      <c r="AB966" s="3">
        <v>0</v>
      </c>
      <c r="AD966" t="s">
        <v>58</v>
      </c>
      <c r="AE966" s="1">
        <v>42403</v>
      </c>
      <c r="AG966" s="1">
        <v>42403</v>
      </c>
      <c r="AH966" s="1">
        <v>42598</v>
      </c>
    </row>
    <row r="967" spans="1:34" x14ac:dyDescent="0.3">
      <c r="A967">
        <v>230388</v>
      </c>
      <c r="B967" t="s">
        <v>888</v>
      </c>
      <c r="C967" t="s">
        <v>26</v>
      </c>
      <c r="D967">
        <v>1</v>
      </c>
      <c r="E967" t="s">
        <v>2103</v>
      </c>
      <c r="F967" t="s">
        <v>1168</v>
      </c>
      <c r="G967">
        <v>56058</v>
      </c>
      <c r="H967">
        <v>0</v>
      </c>
      <c r="I967">
        <v>48895</v>
      </c>
      <c r="J967">
        <v>60000</v>
      </c>
      <c r="K967" t="s">
        <v>30</v>
      </c>
      <c r="L967" t="s">
        <v>430</v>
      </c>
      <c r="M967" t="s">
        <v>1875</v>
      </c>
      <c r="N967" t="s">
        <v>2104</v>
      </c>
      <c r="O967" t="s">
        <v>1170</v>
      </c>
      <c r="P967" t="s">
        <v>2105</v>
      </c>
      <c r="Q967" t="s">
        <v>35</v>
      </c>
      <c r="R967" t="s">
        <v>894</v>
      </c>
      <c r="S967" t="s">
        <v>35</v>
      </c>
      <c r="T967" t="str">
        <f t="shared" si="45"/>
        <v xml:space="preserve">Minimum 2 years experience in project management, compliance management, or program management.  Minimum 2 years experience in data management and reporting.  Experience in group facilitation, training, and staff supervision a plus.  Must be highly organized and detail-oriented; must be able to juggle multiple priorities.  Superior communication skills including written, verbal, and presentation.  Demonstrated expertise in Excel, Word, Outlook, and Powerpoint.  </v>
      </c>
      <c r="U967">
        <f t="shared" si="46"/>
        <v>0</v>
      </c>
      <c r="V967" s="3">
        <v>1</v>
      </c>
      <c r="W967" s="3">
        <f t="shared" si="47"/>
        <v>0</v>
      </c>
      <c r="X967" s="3">
        <v>0</v>
      </c>
      <c r="Y967" s="3">
        <v>0</v>
      </c>
      <c r="Z967" s="3">
        <v>0</v>
      </c>
      <c r="AA967" s="3">
        <v>0</v>
      </c>
      <c r="AB967" s="3">
        <v>0</v>
      </c>
      <c r="AD967" t="s">
        <v>38</v>
      </c>
      <c r="AE967" s="1">
        <v>42402</v>
      </c>
      <c r="AG967" s="1">
        <v>42402</v>
      </c>
      <c r="AH967" s="1">
        <v>42598</v>
      </c>
    </row>
    <row r="968" spans="1:34" x14ac:dyDescent="0.3">
      <c r="A968">
        <v>230388</v>
      </c>
      <c r="B968" t="s">
        <v>888</v>
      </c>
      <c r="C968" t="s">
        <v>40</v>
      </c>
      <c r="D968">
        <v>1</v>
      </c>
      <c r="E968" t="s">
        <v>2103</v>
      </c>
      <c r="F968" t="s">
        <v>1168</v>
      </c>
      <c r="G968">
        <v>56058</v>
      </c>
      <c r="H968">
        <v>0</v>
      </c>
      <c r="I968">
        <v>48895</v>
      </c>
      <c r="J968">
        <v>60000</v>
      </c>
      <c r="K968" t="s">
        <v>30</v>
      </c>
      <c r="L968" t="s">
        <v>430</v>
      </c>
      <c r="M968" t="s">
        <v>1875</v>
      </c>
      <c r="N968" t="s">
        <v>2104</v>
      </c>
      <c r="O968" t="s">
        <v>1170</v>
      </c>
      <c r="P968" t="s">
        <v>2105</v>
      </c>
      <c r="Q968" t="s">
        <v>35</v>
      </c>
      <c r="R968" t="s">
        <v>894</v>
      </c>
      <c r="S968" t="s">
        <v>35</v>
      </c>
      <c r="T968" t="str">
        <f t="shared" si="45"/>
        <v xml:space="preserve">Minimum 2 years experience in project management, compliance management, or program management.  Minimum 2 years experience in data management and reporting.  Experience in group facilitation, training, and staff supervision a plus.  Must be highly organized and detail-oriented; must be able to juggle multiple priorities.  Superior communication skills including written, verbal, and presentation.  Demonstrated expertise in Excel, Word, Outlook, and Powerpoint.  </v>
      </c>
      <c r="U968">
        <f t="shared" si="46"/>
        <v>0</v>
      </c>
      <c r="V968" s="3">
        <v>1</v>
      </c>
      <c r="W968" s="3">
        <f t="shared" si="47"/>
        <v>0</v>
      </c>
      <c r="X968" s="3">
        <v>0</v>
      </c>
      <c r="Y968" s="3">
        <v>0</v>
      </c>
      <c r="Z968" s="3">
        <v>0</v>
      </c>
      <c r="AA968" s="3">
        <v>0</v>
      </c>
      <c r="AB968" s="3">
        <v>0</v>
      </c>
      <c r="AD968" t="s">
        <v>38</v>
      </c>
      <c r="AE968" s="1">
        <v>42402</v>
      </c>
      <c r="AG968" s="1">
        <v>42402</v>
      </c>
      <c r="AH968" s="1">
        <v>42598</v>
      </c>
    </row>
    <row r="969" spans="1:34" x14ac:dyDescent="0.3">
      <c r="A969">
        <v>229398</v>
      </c>
      <c r="B969" t="s">
        <v>39</v>
      </c>
      <c r="C969" t="s">
        <v>26</v>
      </c>
      <c r="D969">
        <v>1</v>
      </c>
      <c r="E969" t="s">
        <v>2106</v>
      </c>
      <c r="F969" t="s">
        <v>28</v>
      </c>
      <c r="G969" t="s">
        <v>29</v>
      </c>
      <c r="H969">
        <v>0</v>
      </c>
      <c r="I969">
        <v>49492</v>
      </c>
      <c r="J969">
        <v>119841</v>
      </c>
      <c r="K969" t="s">
        <v>30</v>
      </c>
      <c r="L969" t="s">
        <v>43</v>
      </c>
      <c r="M969" t="s">
        <v>79</v>
      </c>
      <c r="N969" t="s">
        <v>6728</v>
      </c>
      <c r="O969" t="s">
        <v>7052</v>
      </c>
      <c r="P969" t="s">
        <v>7574</v>
      </c>
      <c r="Q969" t="s">
        <v>35</v>
      </c>
      <c r="R969" t="s">
        <v>2107</v>
      </c>
      <c r="S969" t="s">
        <v>35</v>
      </c>
      <c r="T969" t="str">
        <f t="shared" si="45"/>
        <v xml:space="preserve">‚	Experience in Microsoft Office	Excellent communication skills	Supervisory experience	Experience in program evaluation and data management	Easily adaptable to the changing environment of new and growing office.  </v>
      </c>
      <c r="U969">
        <f t="shared" si="46"/>
        <v>0</v>
      </c>
      <c r="V969" s="3">
        <v>0</v>
      </c>
      <c r="W969" s="3">
        <f t="shared" si="47"/>
        <v>0</v>
      </c>
      <c r="X969" s="3">
        <v>0</v>
      </c>
      <c r="Y969" s="3">
        <v>0</v>
      </c>
      <c r="Z969" s="3">
        <v>0</v>
      </c>
      <c r="AA969" s="3">
        <v>0</v>
      </c>
      <c r="AB969" s="3">
        <v>0</v>
      </c>
      <c r="AD969" t="s">
        <v>38</v>
      </c>
      <c r="AE969" s="1">
        <v>42394</v>
      </c>
      <c r="AG969" s="1">
        <v>42394</v>
      </c>
      <c r="AH969" s="1">
        <v>42598</v>
      </c>
    </row>
    <row r="970" spans="1:34" x14ac:dyDescent="0.3">
      <c r="A970">
        <v>229398</v>
      </c>
      <c r="B970" t="s">
        <v>39</v>
      </c>
      <c r="C970" t="s">
        <v>40</v>
      </c>
      <c r="D970">
        <v>1</v>
      </c>
      <c r="E970" t="s">
        <v>2106</v>
      </c>
      <c r="F970" t="s">
        <v>28</v>
      </c>
      <c r="G970" t="s">
        <v>29</v>
      </c>
      <c r="H970">
        <v>0</v>
      </c>
      <c r="I970">
        <v>49492</v>
      </c>
      <c r="J970">
        <v>119841</v>
      </c>
      <c r="K970" t="s">
        <v>30</v>
      </c>
      <c r="L970" t="s">
        <v>43</v>
      </c>
      <c r="M970" t="s">
        <v>79</v>
      </c>
      <c r="N970" t="s">
        <v>6728</v>
      </c>
      <c r="O970" t="s">
        <v>7052</v>
      </c>
      <c r="P970" t="s">
        <v>7574</v>
      </c>
      <c r="Q970" t="s">
        <v>35</v>
      </c>
      <c r="R970" t="s">
        <v>2107</v>
      </c>
      <c r="S970" t="s">
        <v>35</v>
      </c>
      <c r="T970" t="str">
        <f t="shared" si="45"/>
        <v xml:space="preserve">‚	Experience in Microsoft Office	Excellent communication skills	Supervisory experience	Experience in program evaluation and data management	Easily adaptable to the changing environment of new and growing office.  </v>
      </c>
      <c r="U970">
        <f t="shared" si="46"/>
        <v>0</v>
      </c>
      <c r="V970" s="3">
        <v>0</v>
      </c>
      <c r="W970" s="3">
        <f t="shared" si="47"/>
        <v>0</v>
      </c>
      <c r="X970" s="3">
        <v>0</v>
      </c>
      <c r="Y970" s="3">
        <v>0</v>
      </c>
      <c r="Z970" s="3">
        <v>0</v>
      </c>
      <c r="AA970" s="3">
        <v>0</v>
      </c>
      <c r="AB970" s="3">
        <v>0</v>
      </c>
      <c r="AD970" t="s">
        <v>38</v>
      </c>
      <c r="AE970" s="1">
        <v>42394</v>
      </c>
      <c r="AG970" s="1">
        <v>42394</v>
      </c>
      <c r="AH970" s="1">
        <v>42598</v>
      </c>
    </row>
    <row r="971" spans="1:34" x14ac:dyDescent="0.3">
      <c r="A971">
        <v>229410</v>
      </c>
      <c r="B971" t="s">
        <v>39</v>
      </c>
      <c r="C971" t="s">
        <v>40</v>
      </c>
      <c r="D971">
        <v>1</v>
      </c>
      <c r="E971" t="s">
        <v>2108</v>
      </c>
      <c r="F971" t="s">
        <v>263</v>
      </c>
      <c r="G971">
        <v>21538</v>
      </c>
      <c r="H971">
        <v>3</v>
      </c>
      <c r="I971">
        <v>59538</v>
      </c>
      <c r="J971">
        <v>84941</v>
      </c>
      <c r="K971" t="s">
        <v>30</v>
      </c>
      <c r="L971" t="s">
        <v>43</v>
      </c>
      <c r="M971" t="s">
        <v>79</v>
      </c>
      <c r="N971" t="s">
        <v>6729</v>
      </c>
      <c r="O971" t="s">
        <v>265</v>
      </c>
      <c r="P971" t="s">
        <v>7575</v>
      </c>
      <c r="Q971" t="s">
        <v>2109</v>
      </c>
      <c r="R971" t="s">
        <v>2110</v>
      </c>
      <c r="S971" t="s">
        <v>35</v>
      </c>
      <c r="T971" t="str">
        <f t="shared" si="45"/>
        <v>‚	Ideal candidate must be able to climb ladders and work in confined spaces, work in high altitudes (building roofs) in order to perform water testing 	Experience with managing quality assurance protocols for taking, receiving, shipping environmental samples  	Knowledge of water sampling and testing equipment 	Pass medical clearance and FIT testing for wearing proper PPE respirators 	Must complete and pass Agency required trainings and be in compliance with position related certificates and licenses. License Requirement Must possess a motor vehicle driver license valid in the State of New York. This license must be maintained for the duration of employment.  For Assignment to Level II  To be assigned to Assignment Level II, candidates must have one additional year of the experience described in ''2'' above for a total of two years of experience.   Skills Required: **Pass medical clearance and FIT testing for wearing proper PPE respirators</v>
      </c>
      <c r="U971">
        <f t="shared" si="46"/>
        <v>0</v>
      </c>
      <c r="V971" s="3">
        <v>0</v>
      </c>
      <c r="W971" s="3">
        <f t="shared" si="47"/>
        <v>0</v>
      </c>
      <c r="X971" s="3">
        <v>0</v>
      </c>
      <c r="Y971" s="3">
        <v>0</v>
      </c>
      <c r="Z971" s="3">
        <v>0</v>
      </c>
      <c r="AA971" s="3">
        <v>0</v>
      </c>
      <c r="AB971" s="3">
        <v>0</v>
      </c>
      <c r="AD971" t="s">
        <v>38</v>
      </c>
      <c r="AE971" s="1">
        <v>42395</v>
      </c>
      <c r="AG971" s="1">
        <v>42395</v>
      </c>
      <c r="AH971" s="1">
        <v>42598</v>
      </c>
    </row>
    <row r="972" spans="1:34" x14ac:dyDescent="0.3">
      <c r="A972">
        <v>230405</v>
      </c>
      <c r="B972" t="s">
        <v>59</v>
      </c>
      <c r="C972" t="s">
        <v>26</v>
      </c>
      <c r="D972">
        <v>1</v>
      </c>
      <c r="E972" t="s">
        <v>2111</v>
      </c>
      <c r="F972" t="s">
        <v>191</v>
      </c>
      <c r="G972">
        <v>13632</v>
      </c>
      <c r="H972">
        <v>1</v>
      </c>
      <c r="I972">
        <v>74066</v>
      </c>
      <c r="J972">
        <v>92308</v>
      </c>
      <c r="K972" t="s">
        <v>30</v>
      </c>
      <c r="L972" t="s">
        <v>164</v>
      </c>
      <c r="M972" t="s">
        <v>2112</v>
      </c>
      <c r="N972" t="s">
        <v>2113</v>
      </c>
      <c r="O972" t="s">
        <v>7083</v>
      </c>
      <c r="P972" t="s">
        <v>7576</v>
      </c>
      <c r="Q972" t="s">
        <v>788</v>
      </c>
      <c r="R972" t="s">
        <v>175</v>
      </c>
      <c r="S972" t="s">
        <v>35</v>
      </c>
      <c r="T972" t="str">
        <f t="shared" si="45"/>
        <v>‚ 5+ years of experience building complex applications on the .NET Framework Knowledge of Object Oriented Programming concepts and Design Patterns Expert level knowledge of C# and the .NET Framework  Extensive experience developing web applications using ASP.NET Web Forms, Microsoft   MVC, WCF web services, HTML, CSS, Razor, IIS, TFS, etc. Experience designing RESTful, Service-Oriented Architecture Experience with SQL Server, data modeling, stored procedures, and T-SQL querying  Experience with JavaScript and AngularJS framework is a plus Experience with unit testing and TDD is a plus Effectively and clearly communicate technical and non-technical contents to both technical and non-technical audiences Ability to determine and gather business requirements by working with end-users and to translate them to functional requirements Ability to write clear and concise technical documentation for application code and system architecture.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972">
        <f t="shared" si="46"/>
        <v>0</v>
      </c>
      <c r="V972" s="3">
        <v>0</v>
      </c>
      <c r="W972" s="3">
        <f t="shared" si="47"/>
        <v>0</v>
      </c>
      <c r="X972" s="3">
        <v>0</v>
      </c>
      <c r="Y972" s="3">
        <v>0</v>
      </c>
      <c r="Z972" s="3">
        <v>1</v>
      </c>
      <c r="AA972" s="3">
        <v>0</v>
      </c>
      <c r="AB972" s="3">
        <v>0</v>
      </c>
      <c r="AD972" t="s">
        <v>58</v>
      </c>
      <c r="AE972" s="1">
        <v>42405</v>
      </c>
      <c r="AG972" s="1">
        <v>42472</v>
      </c>
      <c r="AH972" s="1">
        <v>42598</v>
      </c>
    </row>
    <row r="973" spans="1:34" x14ac:dyDescent="0.3">
      <c r="A973">
        <v>230405</v>
      </c>
      <c r="B973" t="s">
        <v>59</v>
      </c>
      <c r="C973" t="s">
        <v>40</v>
      </c>
      <c r="D973">
        <v>1</v>
      </c>
      <c r="E973" t="s">
        <v>2111</v>
      </c>
      <c r="F973" t="s">
        <v>191</v>
      </c>
      <c r="G973">
        <v>13632</v>
      </c>
      <c r="H973">
        <v>1</v>
      </c>
      <c r="I973">
        <v>74066</v>
      </c>
      <c r="J973">
        <v>92308</v>
      </c>
      <c r="K973" t="s">
        <v>30</v>
      </c>
      <c r="L973" t="s">
        <v>164</v>
      </c>
      <c r="M973" t="s">
        <v>2112</v>
      </c>
      <c r="N973" t="s">
        <v>2113</v>
      </c>
      <c r="O973" t="s">
        <v>7083</v>
      </c>
      <c r="P973" t="s">
        <v>7576</v>
      </c>
      <c r="Q973" t="s">
        <v>788</v>
      </c>
      <c r="R973" t="s">
        <v>175</v>
      </c>
      <c r="S973" t="s">
        <v>35</v>
      </c>
      <c r="T973" t="str">
        <f t="shared" si="45"/>
        <v>‚ 5+ years of experience building complex applications on the .NET Framework Knowledge of Object Oriented Programming concepts and Design Patterns Expert level knowledge of C# and the .NET Framework  Extensive experience developing web applications using ASP.NET Web Forms, Microsoft   MVC, WCF web services, HTML, CSS, Razor, IIS, TFS, etc. Experience designing RESTful, Service-Oriented Architecture Experience with SQL Server, data modeling, stored procedures, and T-SQL querying  Experience with JavaScript and AngularJS framework is a plus Experience with unit testing and TDD is a plus Effectively and clearly communicate technical and non-technical contents to both technical and non-technical audiences Ability to determine and gather business requirements by working with end-users and to translate them to functional requirements Ability to write clear and concise technical documentation for application code and system architecture.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973">
        <f t="shared" si="46"/>
        <v>0</v>
      </c>
      <c r="V973" s="3">
        <v>0</v>
      </c>
      <c r="W973" s="3">
        <f t="shared" si="47"/>
        <v>0</v>
      </c>
      <c r="X973" s="3">
        <v>0</v>
      </c>
      <c r="Y973" s="3">
        <v>0</v>
      </c>
      <c r="Z973" s="3">
        <v>1</v>
      </c>
      <c r="AA973" s="3">
        <v>0</v>
      </c>
      <c r="AB973" s="3">
        <v>0</v>
      </c>
      <c r="AD973" t="s">
        <v>58</v>
      </c>
      <c r="AE973" s="1">
        <v>42405</v>
      </c>
      <c r="AG973" s="1">
        <v>42472</v>
      </c>
      <c r="AH973" s="1">
        <v>42598</v>
      </c>
    </row>
    <row r="974" spans="1:34" x14ac:dyDescent="0.3">
      <c r="A974">
        <v>230420</v>
      </c>
      <c r="B974" t="s">
        <v>39</v>
      </c>
      <c r="C974" t="s">
        <v>40</v>
      </c>
      <c r="D974">
        <v>1</v>
      </c>
      <c r="E974" t="s">
        <v>2114</v>
      </c>
      <c r="F974" t="s">
        <v>42</v>
      </c>
      <c r="G974">
        <v>21744</v>
      </c>
      <c r="H974">
        <v>1</v>
      </c>
      <c r="I974">
        <v>57969</v>
      </c>
      <c r="J974">
        <v>70142</v>
      </c>
      <c r="K974" t="s">
        <v>30</v>
      </c>
      <c r="L974" t="s">
        <v>78</v>
      </c>
      <c r="M974" t="s">
        <v>2115</v>
      </c>
      <c r="N974" t="s">
        <v>7577</v>
      </c>
      <c r="O974" t="s">
        <v>46</v>
      </c>
      <c r="P974" t="s">
        <v>7578</v>
      </c>
      <c r="Q974" t="s">
        <v>35</v>
      </c>
      <c r="R974" t="s">
        <v>2116</v>
      </c>
      <c r="S974" t="s">
        <v>35</v>
      </c>
      <c r="T974" t="str">
        <f t="shared" si="45"/>
        <v xml:space="preserve">‚	Excellent interpersonal skills and ability to work with all levels of staff 	Familiarity with both IT project management and public health (particularly epidemiology &amp; surveillance) principles 	Excellent organizational skills and ability to prioritize multiple assignments 	Experience documenting business processes and workflow 	Excellent communication skills, both verbal and written (emails, Power Point presentations, etc.) 	Experience with reporting descriptive statistics, such as with SQL, SAS, or R 	Some technical experience in IT, such as in application development or database, security, or systems administration, is preferred but not required.  </v>
      </c>
      <c r="U974">
        <f t="shared" si="46"/>
        <v>0</v>
      </c>
      <c r="V974" s="3">
        <v>0</v>
      </c>
      <c r="W974" s="3">
        <f t="shared" si="47"/>
        <v>0</v>
      </c>
      <c r="X974" s="3">
        <v>0</v>
      </c>
      <c r="Y974" s="3">
        <v>0</v>
      </c>
      <c r="Z974" s="3">
        <v>1</v>
      </c>
      <c r="AA974" s="3">
        <v>0</v>
      </c>
      <c r="AB974" s="3">
        <v>0</v>
      </c>
      <c r="AD974" t="s">
        <v>38</v>
      </c>
      <c r="AE974" s="1">
        <v>42403</v>
      </c>
      <c r="AG974" s="1">
        <v>42403</v>
      </c>
      <c r="AH974" s="1">
        <v>42598</v>
      </c>
    </row>
    <row r="975" spans="1:34" x14ac:dyDescent="0.3">
      <c r="A975">
        <v>230420</v>
      </c>
      <c r="B975" t="s">
        <v>39</v>
      </c>
      <c r="C975" t="s">
        <v>26</v>
      </c>
      <c r="D975">
        <v>1</v>
      </c>
      <c r="E975" t="s">
        <v>2114</v>
      </c>
      <c r="F975" t="s">
        <v>42</v>
      </c>
      <c r="G975">
        <v>21744</v>
      </c>
      <c r="H975">
        <v>1</v>
      </c>
      <c r="I975">
        <v>57969</v>
      </c>
      <c r="J975">
        <v>70142</v>
      </c>
      <c r="K975" t="s">
        <v>30</v>
      </c>
      <c r="L975" t="s">
        <v>78</v>
      </c>
      <c r="M975" t="s">
        <v>2115</v>
      </c>
      <c r="N975" t="s">
        <v>7577</v>
      </c>
      <c r="O975" t="s">
        <v>46</v>
      </c>
      <c r="P975" t="s">
        <v>7578</v>
      </c>
      <c r="Q975" t="s">
        <v>35</v>
      </c>
      <c r="R975" t="s">
        <v>2116</v>
      </c>
      <c r="S975" t="s">
        <v>35</v>
      </c>
      <c r="T975" t="str">
        <f t="shared" si="45"/>
        <v xml:space="preserve">‚	Excellent interpersonal skills and ability to work with all levels of staff 	Familiarity with both IT project management and public health (particularly epidemiology &amp; surveillance) principles 	Excellent organizational skills and ability to prioritize multiple assignments 	Experience documenting business processes and workflow 	Excellent communication skills, both verbal and written (emails, Power Point presentations, etc.) 	Experience with reporting descriptive statistics, such as with SQL, SAS, or R 	Some technical experience in IT, such as in application development or database, security, or systems administration, is preferred but not required.  </v>
      </c>
      <c r="U975">
        <f t="shared" si="46"/>
        <v>0</v>
      </c>
      <c r="V975" s="3">
        <v>0</v>
      </c>
      <c r="W975" s="3">
        <f t="shared" si="47"/>
        <v>0</v>
      </c>
      <c r="X975" s="3">
        <v>0</v>
      </c>
      <c r="Y975" s="3">
        <v>0</v>
      </c>
      <c r="Z975" s="3">
        <v>1</v>
      </c>
      <c r="AA975" s="3">
        <v>0</v>
      </c>
      <c r="AB975" s="3">
        <v>0</v>
      </c>
      <c r="AD975" t="s">
        <v>38</v>
      </c>
      <c r="AE975" s="1">
        <v>42403</v>
      </c>
      <c r="AG975" s="1">
        <v>42403</v>
      </c>
      <c r="AH975" s="1">
        <v>42598</v>
      </c>
    </row>
    <row r="976" spans="1:34" x14ac:dyDescent="0.3">
      <c r="A976">
        <v>230425</v>
      </c>
      <c r="B976" t="s">
        <v>39</v>
      </c>
      <c r="C976" t="s">
        <v>26</v>
      </c>
      <c r="D976">
        <v>1</v>
      </c>
      <c r="E976" t="s">
        <v>2117</v>
      </c>
      <c r="F976" t="s">
        <v>1168</v>
      </c>
      <c r="G976">
        <v>56058</v>
      </c>
      <c r="H976">
        <v>0</v>
      </c>
      <c r="I976">
        <v>27</v>
      </c>
      <c r="J976">
        <v>42</v>
      </c>
      <c r="K976" t="s">
        <v>141</v>
      </c>
      <c r="L976" t="s">
        <v>78</v>
      </c>
      <c r="M976" t="s">
        <v>2115</v>
      </c>
      <c r="N976" t="s">
        <v>7579</v>
      </c>
      <c r="O976" t="s">
        <v>1170</v>
      </c>
      <c r="P976" t="s">
        <v>7580</v>
      </c>
      <c r="Q976" t="s">
        <v>35</v>
      </c>
      <c r="R976" t="s">
        <v>2118</v>
      </c>
      <c r="S976" t="s">
        <v>35</v>
      </c>
      <c r="T976" t="str">
        <f t="shared" si="45"/>
        <v xml:space="preserve">‚	Strong organizational and project-management skills with excellent attention to detail  	Ability to work independently to manage multiple projects simultaneously and meet deadlines 	Background in infographics, report design, website management, and/or graphic design 	Experience with communicating complex topics to a lay audience 	Excellent written and verbal communication skills; emphasis on public speaking 	Demonstrated interest in and knowledge of HIV/AIDS 	Proficient in Microsoft applications; emphasis on PowerPoint, Excel, Outlook, and Word.  </v>
      </c>
      <c r="U976">
        <f t="shared" si="46"/>
        <v>0</v>
      </c>
      <c r="V976" s="3">
        <v>1</v>
      </c>
      <c r="W976" s="3">
        <f t="shared" si="47"/>
        <v>0</v>
      </c>
      <c r="X976" s="3">
        <v>0</v>
      </c>
      <c r="Y976" s="3">
        <v>0</v>
      </c>
      <c r="Z976" s="3">
        <v>0</v>
      </c>
      <c r="AA976" s="3">
        <v>0</v>
      </c>
      <c r="AB976" s="3">
        <v>0</v>
      </c>
      <c r="AD976" t="s">
        <v>38</v>
      </c>
      <c r="AE976" s="1">
        <v>42403</v>
      </c>
      <c r="AG976" s="1">
        <v>42403</v>
      </c>
      <c r="AH976" s="1">
        <v>42598</v>
      </c>
    </row>
    <row r="977" spans="1:34" x14ac:dyDescent="0.3">
      <c r="A977">
        <v>229410</v>
      </c>
      <c r="B977" t="s">
        <v>39</v>
      </c>
      <c r="C977" t="s">
        <v>26</v>
      </c>
      <c r="D977">
        <v>1</v>
      </c>
      <c r="E977" t="s">
        <v>2108</v>
      </c>
      <c r="F977" t="s">
        <v>263</v>
      </c>
      <c r="G977">
        <v>21538</v>
      </c>
      <c r="H977">
        <v>3</v>
      </c>
      <c r="I977">
        <v>59538</v>
      </c>
      <c r="J977">
        <v>84941</v>
      </c>
      <c r="K977" t="s">
        <v>30</v>
      </c>
      <c r="L977" t="s">
        <v>43</v>
      </c>
      <c r="M977" t="s">
        <v>79</v>
      </c>
      <c r="N977" t="s">
        <v>6729</v>
      </c>
      <c r="O977" t="s">
        <v>265</v>
      </c>
      <c r="P977" t="s">
        <v>7575</v>
      </c>
      <c r="Q977" t="s">
        <v>2109</v>
      </c>
      <c r="R977" t="s">
        <v>2110</v>
      </c>
      <c r="S977" t="s">
        <v>35</v>
      </c>
      <c r="T977" t="str">
        <f t="shared" si="45"/>
        <v>‚	Ideal candidate must be able to climb ladders and work in confined spaces, work in high altitudes (building roofs) in order to perform water testing 	Experience with managing quality assurance protocols for taking, receiving, shipping environmental samples  	Knowledge of water sampling and testing equipment 	Pass medical clearance and FIT testing for wearing proper PPE respirators 	Must complete and pass Agency required trainings and be in compliance with position related certificates and licenses. License Requirement Must possess a motor vehicle driver license valid in the State of New York. This license must be maintained for the duration of employment.  For Assignment to Level II  To be assigned to Assignment Level II, candidates must have one additional year of the experience described in ''2'' above for a total of two years of experience.   Skills Required: **Pass medical clearance and FIT testing for wearing proper PPE respirators</v>
      </c>
      <c r="U977">
        <f t="shared" si="46"/>
        <v>0</v>
      </c>
      <c r="V977" s="3">
        <v>0</v>
      </c>
      <c r="W977" s="3">
        <f t="shared" si="47"/>
        <v>0</v>
      </c>
      <c r="X977" s="3">
        <v>0</v>
      </c>
      <c r="Y977" s="3">
        <v>0</v>
      </c>
      <c r="Z977" s="3">
        <v>0</v>
      </c>
      <c r="AA977" s="3">
        <v>0</v>
      </c>
      <c r="AB977" s="3">
        <v>0</v>
      </c>
      <c r="AD977" t="s">
        <v>38</v>
      </c>
      <c r="AE977" s="1">
        <v>42395</v>
      </c>
      <c r="AG977" s="1">
        <v>42395</v>
      </c>
      <c r="AH977" s="1">
        <v>42598</v>
      </c>
    </row>
    <row r="978" spans="1:34" x14ac:dyDescent="0.3">
      <c r="A978">
        <v>232417</v>
      </c>
      <c r="B978" t="s">
        <v>888</v>
      </c>
      <c r="C978" t="s">
        <v>26</v>
      </c>
      <c r="D978">
        <v>2</v>
      </c>
      <c r="E978" t="s">
        <v>2119</v>
      </c>
      <c r="F978" t="s">
        <v>1617</v>
      </c>
      <c r="G978">
        <v>13622</v>
      </c>
      <c r="H978">
        <v>0</v>
      </c>
      <c r="I978">
        <v>79641</v>
      </c>
      <c r="J978">
        <v>100000</v>
      </c>
      <c r="K978" t="s">
        <v>30</v>
      </c>
      <c r="L978" t="s">
        <v>430</v>
      </c>
      <c r="M978" t="s">
        <v>2097</v>
      </c>
      <c r="N978" t="s">
        <v>2120</v>
      </c>
      <c r="O978" t="s">
        <v>7400</v>
      </c>
      <c r="P978" t="s">
        <v>2121</v>
      </c>
      <c r="Q978" t="s">
        <v>35</v>
      </c>
      <c r="R978" t="s">
        <v>894</v>
      </c>
      <c r="S978" t="s">
        <v>35</v>
      </c>
      <c r="T978" t="str">
        <f t="shared" si="45"/>
        <v xml:space="preserve">A 10 or more years of prior experience demonstrating the following knowledge and skills:   1.  Experience in data modeling and database development. 2.  Experience in SOA architecture and middleware preferably using IBM MQ. 3.  Experience with the Microsoft Visual Studio .NET integrated development environment, including development, debugging and deployment. 4.  Experience in Java development using struts, ejb 5.  Expertise with traditional HTML editors, such as those found in Visual Studio as well as experience with other GUI-related development tools. 6.  Experience with XML and related technologies and standards, such as the development of schema definitions (XSD), XML parsing and the development of XSLT. 7.  Experience with the use, design and implementation of SOAP XML constructs as required for exchanging structured and typed information between peers in a decentralized, distributed environment. 8.  Experience in the design, development, deployment and maintenance of web services using Microsoft .NET Visual Basic language constructs. 9.  Experience in the development and deployment of web applications using traditional web languages, such as Style Sheets, HTML, DHTML and XML. 10.  Experience with code control/version management software, such as SourceSafe, PVCS or a generic CVS.  </v>
      </c>
      <c r="U978">
        <f t="shared" si="46"/>
        <v>0</v>
      </c>
      <c r="V978" s="3">
        <v>0</v>
      </c>
      <c r="W978" s="3">
        <f t="shared" si="47"/>
        <v>0</v>
      </c>
      <c r="X978" s="3">
        <v>0</v>
      </c>
      <c r="Y978" s="3">
        <v>0</v>
      </c>
      <c r="Z978" s="3">
        <v>0</v>
      </c>
      <c r="AA978" s="3">
        <v>0</v>
      </c>
      <c r="AB978" s="3">
        <v>0</v>
      </c>
      <c r="AD978" t="s">
        <v>58</v>
      </c>
      <c r="AE978" s="1">
        <v>42422</v>
      </c>
      <c r="AG978" s="1">
        <v>42459</v>
      </c>
      <c r="AH978" s="1">
        <v>42598</v>
      </c>
    </row>
    <row r="979" spans="1:34" x14ac:dyDescent="0.3">
      <c r="A979">
        <v>229463</v>
      </c>
      <c r="B979" t="s">
        <v>39</v>
      </c>
      <c r="C979" t="s">
        <v>26</v>
      </c>
      <c r="D979">
        <v>2</v>
      </c>
      <c r="E979" t="s">
        <v>2122</v>
      </c>
      <c r="F979" t="s">
        <v>551</v>
      </c>
      <c r="G979">
        <v>10124</v>
      </c>
      <c r="H979">
        <v>2</v>
      </c>
      <c r="I979">
        <v>46782</v>
      </c>
      <c r="J979">
        <v>68003</v>
      </c>
      <c r="K979" t="s">
        <v>30</v>
      </c>
      <c r="L979" t="s">
        <v>43</v>
      </c>
      <c r="M979" t="s">
        <v>79</v>
      </c>
      <c r="N979" t="s">
        <v>6730</v>
      </c>
      <c r="O979" t="s">
        <v>7055</v>
      </c>
      <c r="P979" t="e">
        <f>-Prior Office/administration experience and Strong organizational skills are required  -Excellent oral and written communication skills are required  -Strong interest in mental Health is preferred  -Strong interpersonal skills are required  -ability to work well under pressure while juggling multiple tasks simultaneously  -ability to make sound decisions consistent with functions  -ability to prioritize with minimal supervision and work independently as well as function as a member of a team.  -proficiency in computer packages including MS Office applications.</f>
        <v>#NAME?</v>
      </c>
      <c r="Q979" t="s">
        <v>35</v>
      </c>
      <c r="R979" t="s">
        <v>2123</v>
      </c>
      <c r="S979" t="s">
        <v>35</v>
      </c>
      <c r="T979" t="e">
        <f t="shared" si="45"/>
        <v>#NAME?</v>
      </c>
      <c r="U979">
        <f t="shared" si="46"/>
        <v>0</v>
      </c>
      <c r="V979" s="3">
        <v>0</v>
      </c>
      <c r="W979" s="3">
        <f t="shared" si="47"/>
        <v>0</v>
      </c>
      <c r="X979" s="3">
        <v>0</v>
      </c>
      <c r="Y979" s="3">
        <v>0</v>
      </c>
      <c r="Z979" s="3">
        <v>0</v>
      </c>
      <c r="AA979" s="3">
        <v>0</v>
      </c>
      <c r="AB979" s="3">
        <v>0</v>
      </c>
      <c r="AD979" t="s">
        <v>38</v>
      </c>
      <c r="AE979" s="1">
        <v>42395</v>
      </c>
      <c r="AG979" s="1">
        <v>42395</v>
      </c>
      <c r="AH979" s="1">
        <v>42598</v>
      </c>
    </row>
    <row r="980" spans="1:34" x14ac:dyDescent="0.3">
      <c r="A980">
        <v>229463</v>
      </c>
      <c r="B980" t="s">
        <v>39</v>
      </c>
      <c r="C980" t="s">
        <v>40</v>
      </c>
      <c r="D980">
        <v>2</v>
      </c>
      <c r="E980" t="s">
        <v>2122</v>
      </c>
      <c r="F980" t="s">
        <v>551</v>
      </c>
      <c r="G980">
        <v>10124</v>
      </c>
      <c r="H980">
        <v>2</v>
      </c>
      <c r="I980">
        <v>46782</v>
      </c>
      <c r="J980">
        <v>68003</v>
      </c>
      <c r="K980" t="s">
        <v>30</v>
      </c>
      <c r="L980" t="s">
        <v>43</v>
      </c>
      <c r="M980" t="s">
        <v>79</v>
      </c>
      <c r="N980" t="s">
        <v>6730</v>
      </c>
      <c r="O980" t="s">
        <v>7055</v>
      </c>
      <c r="P980" t="e">
        <f>-Prior Office/administration experience and Strong organizational skills are required  -Excellent oral and written communication skills are required  -Strong interest in mental Health is preferred  -Strong interpersonal skills are required  -ability to work well under pressure while juggling multiple tasks simultaneously  -ability to make sound decisions consistent with functions  -ability to prioritize with minimal supervision and work independently as well as function as a member of a team.  -proficiency in computer packages including MS Office applications.</f>
        <v>#NAME?</v>
      </c>
      <c r="Q980" t="s">
        <v>35</v>
      </c>
      <c r="R980" t="s">
        <v>2123</v>
      </c>
      <c r="S980" t="s">
        <v>35</v>
      </c>
      <c r="T980" t="e">
        <f t="shared" si="45"/>
        <v>#NAME?</v>
      </c>
      <c r="U980">
        <f t="shared" si="46"/>
        <v>0</v>
      </c>
      <c r="V980" s="3">
        <v>0</v>
      </c>
      <c r="W980" s="3">
        <f t="shared" si="47"/>
        <v>0</v>
      </c>
      <c r="X980" s="3">
        <v>0</v>
      </c>
      <c r="Y980" s="3">
        <v>0</v>
      </c>
      <c r="Z980" s="3">
        <v>0</v>
      </c>
      <c r="AA980" s="3">
        <v>0</v>
      </c>
      <c r="AB980" s="3">
        <v>0</v>
      </c>
      <c r="AD980" t="s">
        <v>38</v>
      </c>
      <c r="AE980" s="1">
        <v>42395</v>
      </c>
      <c r="AG980" s="1">
        <v>42395</v>
      </c>
      <c r="AH980" s="1">
        <v>42598</v>
      </c>
    </row>
    <row r="981" spans="1:34" x14ac:dyDescent="0.3">
      <c r="A981">
        <v>229464</v>
      </c>
      <c r="B981" t="s">
        <v>1158</v>
      </c>
      <c r="C981" t="s">
        <v>40</v>
      </c>
      <c r="D981">
        <v>1</v>
      </c>
      <c r="E981" t="s">
        <v>2058</v>
      </c>
      <c r="F981" t="s">
        <v>1203</v>
      </c>
      <c r="G981" t="s">
        <v>1204</v>
      </c>
      <c r="H981">
        <v>0</v>
      </c>
      <c r="I981">
        <v>48535</v>
      </c>
      <c r="J981">
        <v>132061</v>
      </c>
      <c r="K981" t="s">
        <v>30</v>
      </c>
      <c r="L981" t="s">
        <v>1161</v>
      </c>
      <c r="M981" t="s">
        <v>2124</v>
      </c>
      <c r="N981" t="s">
        <v>2125</v>
      </c>
      <c r="O981" t="s">
        <v>1207</v>
      </c>
      <c r="P981" t="s">
        <v>2126</v>
      </c>
      <c r="Q981" t="s">
        <v>35</v>
      </c>
      <c r="R981" t="s">
        <v>2127</v>
      </c>
      <c r="S981" t="s">
        <v>1166</v>
      </c>
      <c r="T981" t="str">
        <f t="shared" si="45"/>
        <v xml:space="preserve">Preference will be given to candidates with audit experience and working knowledge of various types of capital construction and consultant contracts and the applicable rules, regulations and directives of the City of New York, as well as all applicable Comptroller Directives (e.g. No. 2, No.6 and No.7), OMB CS-29D, PPB rules Sec.2.06, 6.02 and 6.07.  </v>
      </c>
      <c r="U981">
        <f t="shared" si="46"/>
        <v>0</v>
      </c>
      <c r="V981" s="3">
        <v>0</v>
      </c>
      <c r="W981" s="3">
        <f t="shared" si="47"/>
        <v>0</v>
      </c>
      <c r="X981" s="3">
        <v>0</v>
      </c>
      <c r="Y981" s="3">
        <v>0</v>
      </c>
      <c r="Z981" s="3">
        <v>0</v>
      </c>
      <c r="AA981" s="3">
        <v>0</v>
      </c>
      <c r="AB981" s="3">
        <v>0</v>
      </c>
      <c r="AD981" t="s">
        <v>899</v>
      </c>
      <c r="AE981" s="1">
        <v>42395</v>
      </c>
      <c r="AG981" s="1">
        <v>42395</v>
      </c>
      <c r="AH981" s="1">
        <v>42598</v>
      </c>
    </row>
    <row r="982" spans="1:34" x14ac:dyDescent="0.3">
      <c r="A982">
        <v>230425</v>
      </c>
      <c r="B982" t="s">
        <v>39</v>
      </c>
      <c r="C982" t="s">
        <v>40</v>
      </c>
      <c r="D982">
        <v>1</v>
      </c>
      <c r="E982" t="s">
        <v>2117</v>
      </c>
      <c r="F982" t="s">
        <v>1168</v>
      </c>
      <c r="G982">
        <v>56058</v>
      </c>
      <c r="H982">
        <v>0</v>
      </c>
      <c r="I982">
        <v>27</v>
      </c>
      <c r="J982">
        <v>42</v>
      </c>
      <c r="K982" t="s">
        <v>141</v>
      </c>
      <c r="L982" t="s">
        <v>78</v>
      </c>
      <c r="M982" t="s">
        <v>2115</v>
      </c>
      <c r="N982" t="s">
        <v>7579</v>
      </c>
      <c r="O982" t="s">
        <v>1170</v>
      </c>
      <c r="P982" t="s">
        <v>7580</v>
      </c>
      <c r="Q982" t="s">
        <v>35</v>
      </c>
      <c r="R982" t="s">
        <v>2118</v>
      </c>
      <c r="S982" t="s">
        <v>35</v>
      </c>
      <c r="T982" t="str">
        <f t="shared" si="45"/>
        <v xml:space="preserve">‚	Strong organizational and project-management skills with excellent attention to detail  	Ability to work independently to manage multiple projects simultaneously and meet deadlines 	Background in infographics, report design, website management, and/or graphic design 	Experience with communicating complex topics to a lay audience 	Excellent written and verbal communication skills; emphasis on public speaking 	Demonstrated interest in and knowledge of HIV/AIDS 	Proficient in Microsoft applications; emphasis on PowerPoint, Excel, Outlook, and Word.  </v>
      </c>
      <c r="U982">
        <f t="shared" si="46"/>
        <v>0</v>
      </c>
      <c r="V982" s="3">
        <v>1</v>
      </c>
      <c r="W982" s="3">
        <f t="shared" si="47"/>
        <v>0</v>
      </c>
      <c r="X982" s="3">
        <v>0</v>
      </c>
      <c r="Y982" s="3">
        <v>0</v>
      </c>
      <c r="Z982" s="3">
        <v>0</v>
      </c>
      <c r="AA982" s="3">
        <v>0</v>
      </c>
      <c r="AB982" s="3">
        <v>0</v>
      </c>
      <c r="AD982" t="s">
        <v>38</v>
      </c>
      <c r="AE982" s="1">
        <v>42403</v>
      </c>
      <c r="AG982" s="1">
        <v>42403</v>
      </c>
      <c r="AH982" s="1">
        <v>42598</v>
      </c>
    </row>
    <row r="983" spans="1:34" x14ac:dyDescent="0.3">
      <c r="A983">
        <v>230442</v>
      </c>
      <c r="B983" t="s">
        <v>39</v>
      </c>
      <c r="C983" t="s">
        <v>26</v>
      </c>
      <c r="D983">
        <v>1</v>
      </c>
      <c r="E983" t="s">
        <v>2128</v>
      </c>
      <c r="F983" t="s">
        <v>675</v>
      </c>
      <c r="G983">
        <v>10069</v>
      </c>
      <c r="H983" t="s">
        <v>796</v>
      </c>
      <c r="I983">
        <v>73144</v>
      </c>
      <c r="J983">
        <v>135000</v>
      </c>
      <c r="K983" t="s">
        <v>30</v>
      </c>
      <c r="L983" t="s">
        <v>78</v>
      </c>
      <c r="M983" t="s">
        <v>2129</v>
      </c>
      <c r="N983" t="s">
        <v>7581</v>
      </c>
      <c r="O983" t="s">
        <v>676</v>
      </c>
      <c r="P983" t="s">
        <v>7582</v>
      </c>
      <c r="Q983" t="s">
        <v>35</v>
      </c>
      <c r="R983" t="s">
        <v>2130</v>
      </c>
      <c r="S983" t="s">
        <v>35</v>
      </c>
      <c r="T983" t="str">
        <f t="shared" si="45"/>
        <v xml:space="preserve">‚	At least 5-7 years of management experience in the behavioral health field with strong emphasis on planning, implementing and evaluating policies and services that improve mental health and address mental health-related disparities among children, youth and families in NYC  	Knowledge of  Medicaid Manage Care in NYC  	Strong leadership and managerial skills  	MD/PhD preferred.  </v>
      </c>
      <c r="U983">
        <f t="shared" si="46"/>
        <v>0</v>
      </c>
      <c r="V983" s="3">
        <v>0</v>
      </c>
      <c r="W983" s="3">
        <f t="shared" si="47"/>
        <v>0</v>
      </c>
      <c r="X983" s="3">
        <v>0</v>
      </c>
      <c r="Y983" s="3">
        <v>0</v>
      </c>
      <c r="Z983" s="3">
        <v>0</v>
      </c>
      <c r="AA983" s="3">
        <v>0</v>
      </c>
      <c r="AB983" s="3">
        <v>0</v>
      </c>
      <c r="AD983" t="s">
        <v>38</v>
      </c>
      <c r="AE983" s="1">
        <v>42402</v>
      </c>
      <c r="AG983" s="1">
        <v>42402</v>
      </c>
      <c r="AH983" s="1">
        <v>42598</v>
      </c>
    </row>
    <row r="984" spans="1:34" x14ac:dyDescent="0.3">
      <c r="A984">
        <v>230442</v>
      </c>
      <c r="B984" t="s">
        <v>39</v>
      </c>
      <c r="C984" t="s">
        <v>40</v>
      </c>
      <c r="D984">
        <v>1</v>
      </c>
      <c r="E984" t="s">
        <v>2128</v>
      </c>
      <c r="F984" t="s">
        <v>675</v>
      </c>
      <c r="G984">
        <v>10069</v>
      </c>
      <c r="H984" t="s">
        <v>796</v>
      </c>
      <c r="I984">
        <v>73144</v>
      </c>
      <c r="J984">
        <v>135000</v>
      </c>
      <c r="K984" t="s">
        <v>30</v>
      </c>
      <c r="L984" t="s">
        <v>78</v>
      </c>
      <c r="M984" t="s">
        <v>2129</v>
      </c>
      <c r="N984" t="s">
        <v>7581</v>
      </c>
      <c r="O984" t="s">
        <v>676</v>
      </c>
      <c r="P984" t="s">
        <v>7582</v>
      </c>
      <c r="Q984" t="s">
        <v>35</v>
      </c>
      <c r="R984" t="s">
        <v>2130</v>
      </c>
      <c r="S984" t="s">
        <v>35</v>
      </c>
      <c r="T984" t="str">
        <f t="shared" si="45"/>
        <v xml:space="preserve">‚	At least 5-7 years of management experience in the behavioral health field with strong emphasis on planning, implementing and evaluating policies and services that improve mental health and address mental health-related disparities among children, youth and families in NYC  	Knowledge of  Medicaid Manage Care in NYC  	Strong leadership and managerial skills  	MD/PhD preferred.  </v>
      </c>
      <c r="U984">
        <f t="shared" si="46"/>
        <v>0</v>
      </c>
      <c r="V984" s="3">
        <v>0</v>
      </c>
      <c r="W984" s="3">
        <f t="shared" si="47"/>
        <v>0</v>
      </c>
      <c r="X984" s="3">
        <v>0</v>
      </c>
      <c r="Y984" s="3">
        <v>0</v>
      </c>
      <c r="Z984" s="3">
        <v>0</v>
      </c>
      <c r="AA984" s="3">
        <v>0</v>
      </c>
      <c r="AB984" s="3">
        <v>0</v>
      </c>
      <c r="AD984" t="s">
        <v>38</v>
      </c>
      <c r="AE984" s="1">
        <v>42402</v>
      </c>
      <c r="AG984" s="1">
        <v>42402</v>
      </c>
      <c r="AH984" s="1">
        <v>42598</v>
      </c>
    </row>
    <row r="985" spans="1:34" x14ac:dyDescent="0.3">
      <c r="A985">
        <v>230490</v>
      </c>
      <c r="B985" t="s">
        <v>108</v>
      </c>
      <c r="C985" t="s">
        <v>26</v>
      </c>
      <c r="D985">
        <v>1</v>
      </c>
      <c r="E985" t="s">
        <v>2131</v>
      </c>
      <c r="F985" t="s">
        <v>2096</v>
      </c>
      <c r="G985">
        <v>13621</v>
      </c>
      <c r="H985">
        <v>2</v>
      </c>
      <c r="I985">
        <v>55556</v>
      </c>
      <c r="J985">
        <v>82776</v>
      </c>
      <c r="K985" t="s">
        <v>30</v>
      </c>
      <c r="L985" t="s">
        <v>111</v>
      </c>
      <c r="M985" t="s">
        <v>2132</v>
      </c>
      <c r="N985" t="s">
        <v>2133</v>
      </c>
      <c r="O985" t="s">
        <v>2099</v>
      </c>
      <c r="P985" t="s">
        <v>2134</v>
      </c>
      <c r="Q985" t="s">
        <v>35</v>
      </c>
      <c r="R985" t="s">
        <v>640</v>
      </c>
      <c r="S985" t="s">
        <v>2135</v>
      </c>
      <c r="T985" t="str">
        <f t="shared" si="45"/>
        <v xml:space="preserve">Ability to code .NET and Java script from scratch 2+ years of experience with Dynamics CRM 2010/2013 Experience Developing Plugins 3 -5 years .NET and C# Coding 2+ years of SQL 2008/2012 experience with store procedure / SSIS/SSRS/ database design/maintenance  </v>
      </c>
      <c r="U985">
        <f t="shared" si="46"/>
        <v>0</v>
      </c>
      <c r="V985" s="3">
        <v>0</v>
      </c>
      <c r="W985" s="3">
        <f t="shared" si="47"/>
        <v>0</v>
      </c>
      <c r="X985" s="3">
        <v>0</v>
      </c>
      <c r="Y985" s="3">
        <v>0</v>
      </c>
      <c r="Z985" s="3">
        <v>1</v>
      </c>
      <c r="AA985" s="3">
        <v>0</v>
      </c>
      <c r="AB985" s="3">
        <v>0</v>
      </c>
      <c r="AD985" t="s">
        <v>899</v>
      </c>
      <c r="AE985" s="1">
        <v>42403</v>
      </c>
      <c r="AG985" s="1">
        <v>42447</v>
      </c>
      <c r="AH985" s="1">
        <v>42598</v>
      </c>
    </row>
    <row r="986" spans="1:34" x14ac:dyDescent="0.3">
      <c r="A986">
        <v>230490</v>
      </c>
      <c r="B986" t="s">
        <v>108</v>
      </c>
      <c r="C986" t="s">
        <v>40</v>
      </c>
      <c r="D986">
        <v>1</v>
      </c>
      <c r="E986" t="s">
        <v>2131</v>
      </c>
      <c r="F986" t="s">
        <v>2096</v>
      </c>
      <c r="G986">
        <v>13621</v>
      </c>
      <c r="H986">
        <v>2</v>
      </c>
      <c r="I986">
        <v>55556</v>
      </c>
      <c r="J986">
        <v>82776</v>
      </c>
      <c r="K986" t="s">
        <v>30</v>
      </c>
      <c r="L986" t="s">
        <v>111</v>
      </c>
      <c r="M986" t="s">
        <v>2132</v>
      </c>
      <c r="N986" t="s">
        <v>2133</v>
      </c>
      <c r="O986" t="s">
        <v>2099</v>
      </c>
      <c r="P986" t="s">
        <v>2134</v>
      </c>
      <c r="Q986" t="s">
        <v>35</v>
      </c>
      <c r="R986" t="s">
        <v>640</v>
      </c>
      <c r="S986" t="s">
        <v>2135</v>
      </c>
      <c r="T986" t="str">
        <f t="shared" si="45"/>
        <v xml:space="preserve">Ability to code .NET and Java script from scratch 2+ years of experience with Dynamics CRM 2010/2013 Experience Developing Plugins 3 -5 years .NET and C# Coding 2+ years of SQL 2008/2012 experience with store procedure / SSIS/SSRS/ database design/maintenance  </v>
      </c>
      <c r="U986">
        <f t="shared" si="46"/>
        <v>0</v>
      </c>
      <c r="V986" s="3">
        <v>0</v>
      </c>
      <c r="W986" s="3">
        <f t="shared" si="47"/>
        <v>0</v>
      </c>
      <c r="X986" s="3">
        <v>0</v>
      </c>
      <c r="Y986" s="3">
        <v>0</v>
      </c>
      <c r="Z986" s="3">
        <v>1</v>
      </c>
      <c r="AA986" s="3">
        <v>0</v>
      </c>
      <c r="AB986" s="3">
        <v>0</v>
      </c>
      <c r="AD986" t="s">
        <v>899</v>
      </c>
      <c r="AE986" s="1">
        <v>42403</v>
      </c>
      <c r="AG986" s="1">
        <v>42447</v>
      </c>
      <c r="AH986" s="1">
        <v>42598</v>
      </c>
    </row>
    <row r="987" spans="1:34" x14ac:dyDescent="0.3">
      <c r="A987">
        <v>229464</v>
      </c>
      <c r="B987" t="s">
        <v>1158</v>
      </c>
      <c r="C987" t="s">
        <v>26</v>
      </c>
      <c r="D987">
        <v>1</v>
      </c>
      <c r="E987" t="s">
        <v>2058</v>
      </c>
      <c r="F987" t="s">
        <v>1203</v>
      </c>
      <c r="G987" t="s">
        <v>1204</v>
      </c>
      <c r="H987">
        <v>0</v>
      </c>
      <c r="I987">
        <v>48535</v>
      </c>
      <c r="J987">
        <v>132061</v>
      </c>
      <c r="K987" t="s">
        <v>30</v>
      </c>
      <c r="L987" t="s">
        <v>1161</v>
      </c>
      <c r="M987" t="s">
        <v>2124</v>
      </c>
      <c r="N987" t="s">
        <v>2125</v>
      </c>
      <c r="O987" t="s">
        <v>1207</v>
      </c>
      <c r="P987" t="s">
        <v>2126</v>
      </c>
      <c r="Q987" t="s">
        <v>35</v>
      </c>
      <c r="R987" t="s">
        <v>2127</v>
      </c>
      <c r="S987" t="s">
        <v>1166</v>
      </c>
      <c r="T987" t="str">
        <f t="shared" si="45"/>
        <v xml:space="preserve">Preference will be given to candidates with audit experience and working knowledge of various types of capital construction and consultant contracts and the applicable rules, regulations and directives of the City of New York, as well as all applicable Comptroller Directives (e.g. No. 2, No.6 and No.7), OMB CS-29D, PPB rules Sec.2.06, 6.02 and 6.07.  </v>
      </c>
      <c r="U987">
        <f t="shared" si="46"/>
        <v>0</v>
      </c>
      <c r="V987" s="3">
        <v>0</v>
      </c>
      <c r="W987" s="3">
        <f t="shared" si="47"/>
        <v>0</v>
      </c>
      <c r="X987" s="3">
        <v>0</v>
      </c>
      <c r="Y987" s="3">
        <v>0</v>
      </c>
      <c r="Z987" s="3">
        <v>0</v>
      </c>
      <c r="AA987" s="3">
        <v>0</v>
      </c>
      <c r="AB987" s="3">
        <v>0</v>
      </c>
      <c r="AD987" t="s">
        <v>899</v>
      </c>
      <c r="AE987" s="1">
        <v>42395</v>
      </c>
      <c r="AG987" s="1">
        <v>42395</v>
      </c>
      <c r="AH987" s="1">
        <v>42598</v>
      </c>
    </row>
    <row r="988" spans="1:34" x14ac:dyDescent="0.3">
      <c r="A988">
        <v>229469</v>
      </c>
      <c r="B988" t="s">
        <v>39</v>
      </c>
      <c r="C988" t="s">
        <v>26</v>
      </c>
      <c r="D988">
        <v>1</v>
      </c>
      <c r="E988" t="s">
        <v>2136</v>
      </c>
      <c r="F988" t="s">
        <v>28</v>
      </c>
      <c r="G988" t="s">
        <v>29</v>
      </c>
      <c r="H988">
        <v>0</v>
      </c>
      <c r="I988">
        <v>49492</v>
      </c>
      <c r="J988">
        <v>119841</v>
      </c>
      <c r="K988" t="s">
        <v>30</v>
      </c>
      <c r="L988" t="s">
        <v>43</v>
      </c>
      <c r="M988" t="s">
        <v>79</v>
      </c>
      <c r="N988" t="s">
        <v>6731</v>
      </c>
      <c r="O988" t="s">
        <v>7052</v>
      </c>
      <c r="P988" t="e">
        <f>--Supervisory experience with leading creation of complex data-management Systems, developing informatics reporting tools for field operations and research driven activity, integrating data across multiple data-sources, applying statistical and evaluation measures to complex data, report writing  --Familiarity with establishing complex data architectures and Working with SQL is preferred.</f>
        <v>#NAME?</v>
      </c>
      <c r="Q988" t="s">
        <v>35</v>
      </c>
      <c r="R988" t="s">
        <v>2137</v>
      </c>
      <c r="S988" t="s">
        <v>35</v>
      </c>
      <c r="T988" t="e">
        <f t="shared" si="45"/>
        <v>#NAME?</v>
      </c>
      <c r="U988">
        <f t="shared" si="46"/>
        <v>0</v>
      </c>
      <c r="V988" s="3">
        <v>0</v>
      </c>
      <c r="W988" s="3">
        <f t="shared" si="47"/>
        <v>0</v>
      </c>
      <c r="X988" s="3">
        <v>0</v>
      </c>
      <c r="Y988" s="3">
        <v>0</v>
      </c>
      <c r="Z988" s="3">
        <v>0</v>
      </c>
      <c r="AA988" s="3">
        <v>0</v>
      </c>
      <c r="AB988" s="3">
        <v>0</v>
      </c>
      <c r="AD988" t="s">
        <v>38</v>
      </c>
      <c r="AE988" s="1">
        <v>42395</v>
      </c>
      <c r="AG988" s="1">
        <v>42395</v>
      </c>
      <c r="AH988" s="1">
        <v>42598</v>
      </c>
    </row>
    <row r="989" spans="1:34" x14ac:dyDescent="0.3">
      <c r="A989">
        <v>229469</v>
      </c>
      <c r="B989" t="s">
        <v>39</v>
      </c>
      <c r="C989" t="s">
        <v>40</v>
      </c>
      <c r="D989">
        <v>1</v>
      </c>
      <c r="E989" t="s">
        <v>2136</v>
      </c>
      <c r="F989" t="s">
        <v>28</v>
      </c>
      <c r="G989" t="s">
        <v>29</v>
      </c>
      <c r="H989">
        <v>0</v>
      </c>
      <c r="I989">
        <v>49492</v>
      </c>
      <c r="J989">
        <v>119841</v>
      </c>
      <c r="K989" t="s">
        <v>30</v>
      </c>
      <c r="L989" t="s">
        <v>43</v>
      </c>
      <c r="M989" t="s">
        <v>79</v>
      </c>
      <c r="N989" t="s">
        <v>6731</v>
      </c>
      <c r="O989" t="s">
        <v>7052</v>
      </c>
      <c r="P989" t="e">
        <f>--Supervisory experience with leading creation of complex data-management Systems, developing informatics reporting tools for field operations and research driven activity, integrating data across multiple data-sources, applying statistical and evaluation measures to complex data, report writing  --Familiarity with establishing complex data architectures and Working with SQL is preferred.</f>
        <v>#NAME?</v>
      </c>
      <c r="Q989" t="s">
        <v>35</v>
      </c>
      <c r="R989" t="s">
        <v>2137</v>
      </c>
      <c r="S989" t="s">
        <v>35</v>
      </c>
      <c r="T989" t="e">
        <f t="shared" si="45"/>
        <v>#NAME?</v>
      </c>
      <c r="U989">
        <f t="shared" si="46"/>
        <v>0</v>
      </c>
      <c r="V989" s="3">
        <v>0</v>
      </c>
      <c r="W989" s="3">
        <f t="shared" si="47"/>
        <v>0</v>
      </c>
      <c r="X989" s="3">
        <v>0</v>
      </c>
      <c r="Y989" s="3">
        <v>0</v>
      </c>
      <c r="Z989" s="3">
        <v>0</v>
      </c>
      <c r="AA989" s="3">
        <v>0</v>
      </c>
      <c r="AB989" s="3">
        <v>0</v>
      </c>
      <c r="AD989" t="s">
        <v>38</v>
      </c>
      <c r="AE989" s="1">
        <v>42395</v>
      </c>
      <c r="AG989" s="1">
        <v>42395</v>
      </c>
      <c r="AH989" s="1">
        <v>42598</v>
      </c>
    </row>
    <row r="990" spans="1:34" x14ac:dyDescent="0.3">
      <c r="A990">
        <v>229507</v>
      </c>
      <c r="B990" t="s">
        <v>39</v>
      </c>
      <c r="C990" t="s">
        <v>26</v>
      </c>
      <c r="D990">
        <v>7</v>
      </c>
      <c r="E990" t="s">
        <v>2138</v>
      </c>
      <c r="F990" t="s">
        <v>2139</v>
      </c>
      <c r="G990">
        <v>81815</v>
      </c>
      <c r="H990">
        <v>0</v>
      </c>
      <c r="I990">
        <v>16</v>
      </c>
      <c r="J990">
        <v>24</v>
      </c>
      <c r="K990" t="s">
        <v>141</v>
      </c>
      <c r="L990" t="s">
        <v>513</v>
      </c>
      <c r="M990" t="s">
        <v>436</v>
      </c>
      <c r="N990" t="s">
        <v>2140</v>
      </c>
      <c r="O990" t="s">
        <v>7367</v>
      </c>
      <c r="P990" t="e">
        <f>--knowledge of DOHMH and DOE personnel policies and procedures.  -- Excellent interpersonal, communication and presentation skills.</f>
        <v>#NAME?</v>
      </c>
      <c r="Q990" t="s">
        <v>35</v>
      </c>
      <c r="R990" t="s">
        <v>2141</v>
      </c>
      <c r="S990" t="s">
        <v>35</v>
      </c>
      <c r="T990" t="e">
        <f t="shared" si="45"/>
        <v>#NAME?</v>
      </c>
      <c r="U990">
        <f t="shared" si="46"/>
        <v>0</v>
      </c>
      <c r="V990" s="3">
        <v>0</v>
      </c>
      <c r="W990" s="3">
        <f t="shared" si="47"/>
        <v>0</v>
      </c>
      <c r="X990" s="3">
        <v>0</v>
      </c>
      <c r="Y990" s="3">
        <v>0</v>
      </c>
      <c r="Z990" s="3">
        <v>0</v>
      </c>
      <c r="AA990" s="3">
        <v>0</v>
      </c>
      <c r="AB990" s="3">
        <v>0</v>
      </c>
      <c r="AD990" t="s">
        <v>38</v>
      </c>
      <c r="AE990" s="1">
        <v>42395</v>
      </c>
      <c r="AG990" s="1">
        <v>42395</v>
      </c>
      <c r="AH990" s="1">
        <v>42598</v>
      </c>
    </row>
    <row r="991" spans="1:34" x14ac:dyDescent="0.3">
      <c r="A991">
        <v>229507</v>
      </c>
      <c r="B991" t="s">
        <v>39</v>
      </c>
      <c r="C991" t="s">
        <v>40</v>
      </c>
      <c r="D991">
        <v>7</v>
      </c>
      <c r="E991" t="s">
        <v>2138</v>
      </c>
      <c r="F991" t="s">
        <v>2139</v>
      </c>
      <c r="G991">
        <v>81815</v>
      </c>
      <c r="H991">
        <v>0</v>
      </c>
      <c r="I991">
        <v>16</v>
      </c>
      <c r="J991">
        <v>24</v>
      </c>
      <c r="K991" t="s">
        <v>141</v>
      </c>
      <c r="L991" t="s">
        <v>513</v>
      </c>
      <c r="M991" t="s">
        <v>436</v>
      </c>
      <c r="N991" t="s">
        <v>2140</v>
      </c>
      <c r="O991" t="s">
        <v>7367</v>
      </c>
      <c r="P991" t="e">
        <f>--knowledge of DOHMH and DOE personnel policies and procedures.  -- Excellent interpersonal, communication and presentation skills.</f>
        <v>#NAME?</v>
      </c>
      <c r="Q991" t="s">
        <v>35</v>
      </c>
      <c r="R991" t="s">
        <v>2141</v>
      </c>
      <c r="S991" t="s">
        <v>35</v>
      </c>
      <c r="T991" t="e">
        <f t="shared" si="45"/>
        <v>#NAME?</v>
      </c>
      <c r="U991">
        <f t="shared" si="46"/>
        <v>0</v>
      </c>
      <c r="V991" s="3">
        <v>0</v>
      </c>
      <c r="W991" s="3">
        <f t="shared" si="47"/>
        <v>0</v>
      </c>
      <c r="X991" s="3">
        <v>0</v>
      </c>
      <c r="Y991" s="3">
        <v>0</v>
      </c>
      <c r="Z991" s="3">
        <v>0</v>
      </c>
      <c r="AA991" s="3">
        <v>0</v>
      </c>
      <c r="AB991" s="3">
        <v>0</v>
      </c>
      <c r="AD991" t="s">
        <v>38</v>
      </c>
      <c r="AE991" s="1">
        <v>42395</v>
      </c>
      <c r="AG991" s="1">
        <v>42395</v>
      </c>
      <c r="AH991" s="1">
        <v>42598</v>
      </c>
    </row>
    <row r="992" spans="1:34" x14ac:dyDescent="0.3">
      <c r="A992">
        <v>230491</v>
      </c>
      <c r="B992" t="s">
        <v>1158</v>
      </c>
      <c r="C992" t="s">
        <v>40</v>
      </c>
      <c r="D992">
        <v>2</v>
      </c>
      <c r="E992" t="s">
        <v>2142</v>
      </c>
      <c r="F992" t="s">
        <v>239</v>
      </c>
      <c r="G992" t="s">
        <v>1889</v>
      </c>
      <c r="H992">
        <v>0</v>
      </c>
      <c r="I992">
        <v>48535</v>
      </c>
      <c r="J992">
        <v>134433</v>
      </c>
      <c r="K992" t="s">
        <v>30</v>
      </c>
      <c r="L992" t="s">
        <v>1161</v>
      </c>
      <c r="M992" t="s">
        <v>2143</v>
      </c>
      <c r="N992" t="s">
        <v>7583</v>
      </c>
      <c r="O992" t="s">
        <v>1890</v>
      </c>
      <c r="P992" t="s">
        <v>2144</v>
      </c>
      <c r="Q992" t="s">
        <v>35</v>
      </c>
      <c r="R992" t="s">
        <v>2145</v>
      </c>
      <c r="S992" t="s">
        <v>1166</v>
      </c>
      <c r="T992" t="str">
        <f t="shared" si="45"/>
        <v xml:space="preserve">Ability to work collaboratively with a team and perform detailed work under time-sensitive deadlines; excellent organizational, interpersonal, written and oral communication skills; experience in facilitating risk workshops; knowledge of cost and schedule management and risk based cost estimating; construction experience in public works projects. Five (5) years of full-time experience in risk management is preferred. Certifications related to cost management by PMI or AACEI preferred. Proficiency in MS Excel is required; the selected candidate should have good knowledge of Crystal Ball and Primavera tools.  </v>
      </c>
      <c r="U992">
        <f t="shared" si="46"/>
        <v>0</v>
      </c>
      <c r="V992" s="3">
        <v>1</v>
      </c>
      <c r="W992" s="3">
        <f t="shared" si="47"/>
        <v>0</v>
      </c>
      <c r="X992" s="3">
        <v>0</v>
      </c>
      <c r="Y992" s="3">
        <v>0</v>
      </c>
      <c r="Z992" s="3">
        <v>0</v>
      </c>
      <c r="AA992" s="3">
        <v>0</v>
      </c>
      <c r="AB992" s="3">
        <v>0</v>
      </c>
      <c r="AD992" t="s">
        <v>58</v>
      </c>
      <c r="AE992" s="1">
        <v>42403</v>
      </c>
      <c r="AG992" s="1">
        <v>42404</v>
      </c>
      <c r="AH992" s="1">
        <v>42598</v>
      </c>
    </row>
    <row r="993" spans="1:34" x14ac:dyDescent="0.3">
      <c r="A993">
        <v>230491</v>
      </c>
      <c r="B993" t="s">
        <v>1158</v>
      </c>
      <c r="C993" t="s">
        <v>26</v>
      </c>
      <c r="D993">
        <v>2</v>
      </c>
      <c r="E993" t="s">
        <v>2142</v>
      </c>
      <c r="F993" t="s">
        <v>239</v>
      </c>
      <c r="G993" t="s">
        <v>1889</v>
      </c>
      <c r="H993">
        <v>0</v>
      </c>
      <c r="I993">
        <v>48535</v>
      </c>
      <c r="J993">
        <v>134433</v>
      </c>
      <c r="K993" t="s">
        <v>30</v>
      </c>
      <c r="L993" t="s">
        <v>1161</v>
      </c>
      <c r="M993" t="s">
        <v>2143</v>
      </c>
      <c r="N993" t="s">
        <v>7583</v>
      </c>
      <c r="O993" t="s">
        <v>1890</v>
      </c>
      <c r="P993" t="s">
        <v>2144</v>
      </c>
      <c r="Q993" t="s">
        <v>35</v>
      </c>
      <c r="R993" t="s">
        <v>2145</v>
      </c>
      <c r="S993" t="s">
        <v>1166</v>
      </c>
      <c r="T993" t="str">
        <f t="shared" si="45"/>
        <v xml:space="preserve">Ability to work collaboratively with a team and perform detailed work under time-sensitive deadlines; excellent organizational, interpersonal, written and oral communication skills; experience in facilitating risk workshops; knowledge of cost and schedule management and risk based cost estimating; construction experience in public works projects. Five (5) years of full-time experience in risk management is preferred. Certifications related to cost management by PMI or AACEI preferred. Proficiency in MS Excel is required; the selected candidate should have good knowledge of Crystal Ball and Primavera tools.  </v>
      </c>
      <c r="U993">
        <f t="shared" si="46"/>
        <v>0</v>
      </c>
      <c r="V993" s="3">
        <v>1</v>
      </c>
      <c r="W993" s="3">
        <f t="shared" si="47"/>
        <v>0</v>
      </c>
      <c r="X993" s="3">
        <v>0</v>
      </c>
      <c r="Y993" s="3">
        <v>0</v>
      </c>
      <c r="Z993" s="3">
        <v>0</v>
      </c>
      <c r="AA993" s="3">
        <v>0</v>
      </c>
      <c r="AB993" s="3">
        <v>0</v>
      </c>
      <c r="AD993" t="s">
        <v>58</v>
      </c>
      <c r="AE993" s="1">
        <v>42403</v>
      </c>
      <c r="AG993" s="1">
        <v>42404</v>
      </c>
      <c r="AH993" s="1">
        <v>42598</v>
      </c>
    </row>
    <row r="994" spans="1:34" x14ac:dyDescent="0.3">
      <c r="A994">
        <v>230508</v>
      </c>
      <c r="B994" t="s">
        <v>2146</v>
      </c>
      <c r="C994" t="s">
        <v>26</v>
      </c>
      <c r="D994">
        <v>2</v>
      </c>
      <c r="E994" t="s">
        <v>2147</v>
      </c>
      <c r="F994" t="s">
        <v>2148</v>
      </c>
      <c r="G994">
        <v>33995</v>
      </c>
      <c r="H994">
        <v>1</v>
      </c>
      <c r="I994">
        <v>38417</v>
      </c>
      <c r="J994">
        <v>44180</v>
      </c>
      <c r="K994" t="s">
        <v>30</v>
      </c>
      <c r="L994" t="s">
        <v>2149</v>
      </c>
      <c r="M994" t="s">
        <v>2150</v>
      </c>
      <c r="N994" t="s">
        <v>7584</v>
      </c>
      <c r="O994" t="s">
        <v>2151</v>
      </c>
      <c r="P994" t="s">
        <v>7585</v>
      </c>
      <c r="Q994" t="s">
        <v>35</v>
      </c>
      <c r="R994" t="s">
        <v>7586</v>
      </c>
      <c r="S994" t="s">
        <v>2152</v>
      </c>
      <c r="T994" t="str">
        <f t="shared" si="45"/>
        <v xml:space="preserve">‚	Strong written and oral communication skills.	Multilingual a plus.	Detail oriented and organized.	Candidate must be experienced and comfortable driving any city vehicle (which may include a large vehicle) throughout the five boroughs of New York City.  </v>
      </c>
      <c r="U994">
        <f t="shared" si="46"/>
        <v>0</v>
      </c>
      <c r="V994" s="3">
        <v>0</v>
      </c>
      <c r="W994" s="3">
        <f t="shared" si="47"/>
        <v>0</v>
      </c>
      <c r="X994" s="3">
        <v>0</v>
      </c>
      <c r="Y994" s="3">
        <v>0</v>
      </c>
      <c r="Z994" s="3">
        <v>0</v>
      </c>
      <c r="AA994" s="3">
        <v>0</v>
      </c>
      <c r="AB994" s="3">
        <v>0</v>
      </c>
      <c r="AD994" t="s">
        <v>38</v>
      </c>
      <c r="AE994" s="1">
        <v>42403</v>
      </c>
      <c r="AG994" s="1">
        <v>42492</v>
      </c>
      <c r="AH994" s="1">
        <v>42598</v>
      </c>
    </row>
    <row r="995" spans="1:34" x14ac:dyDescent="0.3">
      <c r="A995">
        <v>230508</v>
      </c>
      <c r="B995" t="s">
        <v>2146</v>
      </c>
      <c r="C995" t="s">
        <v>40</v>
      </c>
      <c r="D995">
        <v>2</v>
      </c>
      <c r="E995" t="s">
        <v>2147</v>
      </c>
      <c r="F995" t="s">
        <v>2148</v>
      </c>
      <c r="G995">
        <v>33995</v>
      </c>
      <c r="H995">
        <v>1</v>
      </c>
      <c r="I995">
        <v>38417</v>
      </c>
      <c r="J995">
        <v>44180</v>
      </c>
      <c r="K995" t="s">
        <v>30</v>
      </c>
      <c r="L995" t="s">
        <v>2149</v>
      </c>
      <c r="M995" t="s">
        <v>2150</v>
      </c>
      <c r="N995" t="s">
        <v>7584</v>
      </c>
      <c r="O995" t="s">
        <v>2151</v>
      </c>
      <c r="P995" t="s">
        <v>7585</v>
      </c>
      <c r="Q995" t="s">
        <v>35</v>
      </c>
      <c r="R995" t="s">
        <v>7586</v>
      </c>
      <c r="S995" t="s">
        <v>2152</v>
      </c>
      <c r="T995" t="str">
        <f t="shared" si="45"/>
        <v xml:space="preserve">‚	Strong written and oral communication skills.	Multilingual a plus.	Detail oriented and organized.	Candidate must be experienced and comfortable driving any city vehicle (which may include a large vehicle) throughout the five boroughs of New York City.  </v>
      </c>
      <c r="U995">
        <f t="shared" si="46"/>
        <v>0</v>
      </c>
      <c r="V995" s="3">
        <v>0</v>
      </c>
      <c r="W995" s="3">
        <f t="shared" si="47"/>
        <v>0</v>
      </c>
      <c r="X995" s="3">
        <v>0</v>
      </c>
      <c r="Y995" s="3">
        <v>0</v>
      </c>
      <c r="Z995" s="3">
        <v>0</v>
      </c>
      <c r="AA995" s="3">
        <v>0</v>
      </c>
      <c r="AB995" s="3">
        <v>0</v>
      </c>
      <c r="AD995" t="s">
        <v>38</v>
      </c>
      <c r="AE995" s="1">
        <v>42403</v>
      </c>
      <c r="AG995" s="1">
        <v>42492</v>
      </c>
      <c r="AH995" s="1">
        <v>42598</v>
      </c>
    </row>
    <row r="996" spans="1:34" x14ac:dyDescent="0.3">
      <c r="A996">
        <v>229519</v>
      </c>
      <c r="B996" t="s">
        <v>39</v>
      </c>
      <c r="C996" t="s">
        <v>26</v>
      </c>
      <c r="D996">
        <v>10</v>
      </c>
      <c r="E996" t="s">
        <v>2153</v>
      </c>
      <c r="F996" t="s">
        <v>931</v>
      </c>
      <c r="G996">
        <v>31215</v>
      </c>
      <c r="H996">
        <v>1</v>
      </c>
      <c r="I996">
        <v>41199</v>
      </c>
      <c r="J996">
        <v>47379</v>
      </c>
      <c r="K996" t="s">
        <v>30</v>
      </c>
      <c r="L996" t="s">
        <v>43</v>
      </c>
      <c r="M996" t="s">
        <v>1330</v>
      </c>
      <c r="N996" t="s">
        <v>7587</v>
      </c>
      <c r="O996" t="s">
        <v>7361</v>
      </c>
      <c r="P996" t="s">
        <v>2154</v>
      </c>
      <c r="Q996" t="s">
        <v>35</v>
      </c>
      <c r="R996" t="s">
        <v>2155</v>
      </c>
      <c r="S996" t="s">
        <v>35</v>
      </c>
      <c r="T996" t="str">
        <f t="shared" si="45"/>
        <v xml:space="preserve">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v>
      </c>
      <c r="U996">
        <f t="shared" si="46"/>
        <v>0</v>
      </c>
      <c r="V996" s="3">
        <v>0</v>
      </c>
      <c r="W996" s="3">
        <f t="shared" si="47"/>
        <v>0</v>
      </c>
      <c r="X996" s="3">
        <v>0</v>
      </c>
      <c r="Y996" s="3">
        <v>0</v>
      </c>
      <c r="Z996" s="3">
        <v>0</v>
      </c>
      <c r="AA996" s="3">
        <v>0</v>
      </c>
      <c r="AB996" s="3">
        <v>0</v>
      </c>
      <c r="AD996" t="s">
        <v>38</v>
      </c>
      <c r="AE996" s="1">
        <v>42395</v>
      </c>
      <c r="AG996" s="1">
        <v>42395</v>
      </c>
      <c r="AH996" s="1">
        <v>42598</v>
      </c>
    </row>
    <row r="997" spans="1:34" x14ac:dyDescent="0.3">
      <c r="A997">
        <v>229519</v>
      </c>
      <c r="B997" t="s">
        <v>39</v>
      </c>
      <c r="C997" t="s">
        <v>40</v>
      </c>
      <c r="D997">
        <v>10</v>
      </c>
      <c r="E997" t="s">
        <v>2153</v>
      </c>
      <c r="F997" t="s">
        <v>931</v>
      </c>
      <c r="G997">
        <v>31215</v>
      </c>
      <c r="H997">
        <v>1</v>
      </c>
      <c r="I997">
        <v>41199</v>
      </c>
      <c r="J997">
        <v>47379</v>
      </c>
      <c r="K997" t="s">
        <v>30</v>
      </c>
      <c r="L997" t="s">
        <v>43</v>
      </c>
      <c r="M997" t="s">
        <v>1330</v>
      </c>
      <c r="N997" t="s">
        <v>7587</v>
      </c>
      <c r="O997" t="s">
        <v>7361</v>
      </c>
      <c r="P997" t="s">
        <v>2154</v>
      </c>
      <c r="Q997" t="s">
        <v>35</v>
      </c>
      <c r="R997" t="s">
        <v>2155</v>
      </c>
      <c r="S997" t="s">
        <v>35</v>
      </c>
      <c r="T997" t="str">
        <f t="shared" si="45"/>
        <v xml:space="preserve">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v>
      </c>
      <c r="U997">
        <f t="shared" si="46"/>
        <v>0</v>
      </c>
      <c r="V997" s="3">
        <v>0</v>
      </c>
      <c r="W997" s="3">
        <f t="shared" si="47"/>
        <v>0</v>
      </c>
      <c r="X997" s="3">
        <v>0</v>
      </c>
      <c r="Y997" s="3">
        <v>0</v>
      </c>
      <c r="Z997" s="3">
        <v>0</v>
      </c>
      <c r="AA997" s="3">
        <v>0</v>
      </c>
      <c r="AB997" s="3">
        <v>0</v>
      </c>
      <c r="AD997" t="s">
        <v>38</v>
      </c>
      <c r="AE997" s="1">
        <v>42395</v>
      </c>
      <c r="AG997" s="1">
        <v>42395</v>
      </c>
      <c r="AH997" s="1">
        <v>42598</v>
      </c>
    </row>
    <row r="998" spans="1:34" x14ac:dyDescent="0.3">
      <c r="A998">
        <v>230536</v>
      </c>
      <c r="B998" t="s">
        <v>39</v>
      </c>
      <c r="C998" t="s">
        <v>26</v>
      </c>
      <c r="D998">
        <v>1</v>
      </c>
      <c r="E998" t="s">
        <v>857</v>
      </c>
      <c r="F998" t="s">
        <v>858</v>
      </c>
      <c r="G998">
        <v>6776</v>
      </c>
      <c r="H998">
        <v>0</v>
      </c>
      <c r="I998">
        <v>79995</v>
      </c>
      <c r="J998">
        <v>79995</v>
      </c>
      <c r="K998" t="s">
        <v>30</v>
      </c>
      <c r="L998" t="s">
        <v>513</v>
      </c>
      <c r="M998" t="s">
        <v>860</v>
      </c>
      <c r="N998" t="s">
        <v>7588</v>
      </c>
      <c r="O998" t="s">
        <v>861</v>
      </c>
      <c r="P998" t="s">
        <v>2156</v>
      </c>
      <c r="Q998" t="s">
        <v>35</v>
      </c>
      <c r="R998" t="s">
        <v>2157</v>
      </c>
      <c r="S998" t="s">
        <v>35</v>
      </c>
      <c r="T998" t="str">
        <f t="shared" si="45"/>
        <v xml:space="preserve">--Must have at least two years of nursing experience in hospital or community setting preferably OB/GYN, Pediatrics, Family Practice, Maternal Child Health, or Mental Health  --Bilingual abilities, previous experience working in low-income communities, and ability to travel using public transportation or willingness to drive personal car for work are a plus  --In addition, excellent interpersonal, written and computer skills (including MS Word, Excel, PowerPoint and Access)   --Strong analytical and project management skills.   **ALL CANDIDATES MUST POSSESS A NEW YORK STATE LICENSE AND CURRENT REGISTRATION TO PRACTICE AS A REGISTERED PROFESSIONAL NURSE. THIS LICENSE MUST BE MAINTAINED FOR THE DURATION OF EMPLOYMENT.  </v>
      </c>
      <c r="U998">
        <f t="shared" si="46"/>
        <v>0</v>
      </c>
      <c r="V998" s="3">
        <v>1</v>
      </c>
      <c r="W998" s="3">
        <f t="shared" si="47"/>
        <v>0</v>
      </c>
      <c r="X998" s="3">
        <v>0</v>
      </c>
      <c r="Y998" s="3">
        <v>0</v>
      </c>
      <c r="Z998" s="3">
        <v>0</v>
      </c>
      <c r="AA998" s="3">
        <v>0</v>
      </c>
      <c r="AB998" s="3">
        <v>0</v>
      </c>
      <c r="AD998" t="s">
        <v>58</v>
      </c>
      <c r="AE998" s="1">
        <v>42403</v>
      </c>
      <c r="AG998" s="1">
        <v>42569</v>
      </c>
      <c r="AH998" s="1">
        <v>42598</v>
      </c>
    </row>
    <row r="999" spans="1:34" x14ac:dyDescent="0.3">
      <c r="A999">
        <v>229539</v>
      </c>
      <c r="B999" t="s">
        <v>59</v>
      </c>
      <c r="C999" t="s">
        <v>40</v>
      </c>
      <c r="D999">
        <v>1</v>
      </c>
      <c r="E999" t="s">
        <v>2158</v>
      </c>
      <c r="F999" t="s">
        <v>1168</v>
      </c>
      <c r="G999">
        <v>56058</v>
      </c>
      <c r="H999">
        <v>0</v>
      </c>
      <c r="I999">
        <v>48895</v>
      </c>
      <c r="J999">
        <v>70000</v>
      </c>
      <c r="K999" t="s">
        <v>30</v>
      </c>
      <c r="L999" t="s">
        <v>224</v>
      </c>
      <c r="M999" t="s">
        <v>1028</v>
      </c>
      <c r="N999" t="s">
        <v>7589</v>
      </c>
      <c r="O999" t="s">
        <v>1170</v>
      </c>
      <c r="P999" t="s">
        <v>7590</v>
      </c>
      <c r="Q999" t="s">
        <v>2159</v>
      </c>
      <c r="R999" t="s">
        <v>107</v>
      </c>
      <c r="S999" t="s">
        <v>478</v>
      </c>
      <c r="T999" t="str">
        <f t="shared" si="45"/>
        <v>‚ A baccalaureate degree from an accredited college in Architecture, Building Science, Engineering, Economics, Environmental Studies, Political Science, Public Administration, Statistics, Urban Planning, or a closely related field, and two years of experience in community work or community centered activities in an area related to the duties described above  Experience coordinating diverse stakeholder groups  Experience creating or implementing communications/media strategies    Strong organizational, program management and interpersonal skills  Candidates should be comfortable with public speaking, energy efficiency issues, and environmental issues MOS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All appointments are subject to Office of Management and Budget (OMB) approval.  IMPORTANT: Please submit your cover letter and resume in PDF format.  We appreciate the interest and thank all applicants who apply, but only candidates under consideration will be contacted.  For additional information about the NYC Carbon Challenge, visit www.nyc.gov/carbonchallenges.</v>
      </c>
      <c r="U999">
        <f t="shared" si="46"/>
        <v>0</v>
      </c>
      <c r="V999" s="3">
        <v>0</v>
      </c>
      <c r="W999" s="3">
        <f t="shared" si="47"/>
        <v>0</v>
      </c>
      <c r="X999" s="3">
        <v>0</v>
      </c>
      <c r="Y999" s="3">
        <v>0</v>
      </c>
      <c r="Z999" s="3">
        <v>0</v>
      </c>
      <c r="AA999" s="3">
        <v>0</v>
      </c>
      <c r="AB999" s="3">
        <v>0</v>
      </c>
      <c r="AD999" t="s">
        <v>38</v>
      </c>
      <c r="AE999" s="1">
        <v>42397</v>
      </c>
      <c r="AG999" s="1">
        <v>42543</v>
      </c>
      <c r="AH999" s="1">
        <v>42598</v>
      </c>
    </row>
    <row r="1000" spans="1:34" x14ac:dyDescent="0.3">
      <c r="A1000">
        <v>229539</v>
      </c>
      <c r="B1000" t="s">
        <v>59</v>
      </c>
      <c r="C1000" t="s">
        <v>26</v>
      </c>
      <c r="D1000">
        <v>1</v>
      </c>
      <c r="E1000" t="s">
        <v>2158</v>
      </c>
      <c r="F1000" t="s">
        <v>1168</v>
      </c>
      <c r="G1000">
        <v>56058</v>
      </c>
      <c r="H1000">
        <v>0</v>
      </c>
      <c r="I1000">
        <v>48895</v>
      </c>
      <c r="J1000">
        <v>70000</v>
      </c>
      <c r="K1000" t="s">
        <v>30</v>
      </c>
      <c r="L1000" t="s">
        <v>224</v>
      </c>
      <c r="M1000" t="s">
        <v>1028</v>
      </c>
      <c r="N1000" t="s">
        <v>7589</v>
      </c>
      <c r="O1000" t="s">
        <v>1170</v>
      </c>
      <c r="P1000" t="s">
        <v>7590</v>
      </c>
      <c r="Q1000" t="s">
        <v>2159</v>
      </c>
      <c r="R1000" t="s">
        <v>107</v>
      </c>
      <c r="S1000" t="s">
        <v>478</v>
      </c>
      <c r="T1000" t="str">
        <f t="shared" si="45"/>
        <v>‚ A baccalaureate degree from an accredited college in Architecture, Building Science, Engineering, Economics, Environmental Studies, Political Science, Public Administration, Statistics, Urban Planning, or a closely related field, and two years of experience in community work or community centered activities in an area related to the duties described above  Experience coordinating diverse stakeholder groups  Experience creating or implementing communications/media strategies    Strong organizational, program management and interpersonal skills  Candidates should be comfortable with public speaking, energy efficiency issues, and environmental issues MOS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All appointments are subject to Office of Management and Budget (OMB) approval.  IMPORTANT: Please submit your cover letter and resume in PDF format.  We appreciate the interest and thank all applicants who apply, but only candidates under consideration will be contacted.  For additional information about the NYC Carbon Challenge, visit www.nyc.gov/carbonchallenges.</v>
      </c>
      <c r="U1000">
        <f t="shared" si="46"/>
        <v>0</v>
      </c>
      <c r="V1000" s="3">
        <v>0</v>
      </c>
      <c r="W1000" s="3">
        <f t="shared" si="47"/>
        <v>0</v>
      </c>
      <c r="X1000" s="3">
        <v>0</v>
      </c>
      <c r="Y1000" s="3">
        <v>0</v>
      </c>
      <c r="Z1000" s="3">
        <v>0</v>
      </c>
      <c r="AA1000" s="3">
        <v>0</v>
      </c>
      <c r="AB1000" s="3">
        <v>0</v>
      </c>
      <c r="AD1000" t="s">
        <v>38</v>
      </c>
      <c r="AE1000" s="1">
        <v>42397</v>
      </c>
      <c r="AG1000" s="1">
        <v>42543</v>
      </c>
      <c r="AH1000" s="1">
        <v>42598</v>
      </c>
    </row>
    <row r="1001" spans="1:34" x14ac:dyDescent="0.3">
      <c r="A1001">
        <v>230518</v>
      </c>
      <c r="B1001" t="s">
        <v>59</v>
      </c>
      <c r="C1001" t="s">
        <v>40</v>
      </c>
      <c r="D1001">
        <v>1</v>
      </c>
      <c r="E1001" t="s">
        <v>2160</v>
      </c>
      <c r="F1001" t="s">
        <v>389</v>
      </c>
      <c r="G1001">
        <v>12158</v>
      </c>
      <c r="H1001">
        <v>2</v>
      </c>
      <c r="I1001">
        <v>44945</v>
      </c>
      <c r="J1001">
        <v>72628</v>
      </c>
      <c r="K1001" t="s">
        <v>30</v>
      </c>
      <c r="L1001" t="s">
        <v>62</v>
      </c>
      <c r="M1001" t="s">
        <v>63</v>
      </c>
      <c r="N1001" t="s">
        <v>7591</v>
      </c>
      <c r="O1001" t="s">
        <v>7114</v>
      </c>
      <c r="P1001" t="s">
        <v>7592</v>
      </c>
      <c r="Q1001" t="s">
        <v>35</v>
      </c>
      <c r="R1001" t="s">
        <v>1251</v>
      </c>
      <c r="S1001" t="s">
        <v>35</v>
      </c>
      <c r="T1001" t="str">
        <f t="shared" si="45"/>
        <v xml:space="preserve">‚ Demonstrates excellent communication, organization, writing skills and ability to meet/manage aggressive deadlines.   Preferences will be given to candidates with computer proficiency, including MS Office, specifically intermediate skills in Word and Excel.  Requires strong experience in procurement systems such as FMS, DMSS, PIP, sPACT, and APT.    Scope, plan and execute multiple, often quick-turnaround projects with minimal outside assistance.   Reviews statistical and budgetary data submitted by contract agencies.  Strong familiarity with contract procurement and New Needs Processing.  Supervisory experience  </v>
      </c>
      <c r="U1001">
        <f t="shared" si="46"/>
        <v>0</v>
      </c>
      <c r="V1001" s="3">
        <v>1</v>
      </c>
      <c r="W1001" s="3">
        <f t="shared" si="47"/>
        <v>0</v>
      </c>
      <c r="X1001" s="3">
        <v>0</v>
      </c>
      <c r="Y1001" s="3">
        <v>0</v>
      </c>
      <c r="Z1001" s="3">
        <v>0</v>
      </c>
      <c r="AA1001" s="3">
        <v>0</v>
      </c>
      <c r="AB1001" s="3">
        <v>0</v>
      </c>
      <c r="AD1001" t="s">
        <v>38</v>
      </c>
      <c r="AE1001" s="1">
        <v>42411</v>
      </c>
      <c r="AG1001" s="1">
        <v>42411</v>
      </c>
      <c r="AH1001" s="1">
        <v>42598</v>
      </c>
    </row>
    <row r="1002" spans="1:34" x14ac:dyDescent="0.3">
      <c r="A1002">
        <v>230518</v>
      </c>
      <c r="B1002" t="s">
        <v>59</v>
      </c>
      <c r="C1002" t="s">
        <v>26</v>
      </c>
      <c r="D1002">
        <v>1</v>
      </c>
      <c r="E1002" t="s">
        <v>2160</v>
      </c>
      <c r="F1002" t="s">
        <v>389</v>
      </c>
      <c r="G1002">
        <v>12158</v>
      </c>
      <c r="H1002">
        <v>2</v>
      </c>
      <c r="I1002">
        <v>44945</v>
      </c>
      <c r="J1002">
        <v>72628</v>
      </c>
      <c r="K1002" t="s">
        <v>30</v>
      </c>
      <c r="L1002" t="s">
        <v>62</v>
      </c>
      <c r="M1002" t="s">
        <v>63</v>
      </c>
      <c r="N1002" t="s">
        <v>7591</v>
      </c>
      <c r="O1002" t="s">
        <v>7114</v>
      </c>
      <c r="P1002" t="s">
        <v>7592</v>
      </c>
      <c r="Q1002" t="s">
        <v>35</v>
      </c>
      <c r="R1002" t="s">
        <v>1251</v>
      </c>
      <c r="S1002" t="s">
        <v>35</v>
      </c>
      <c r="T1002" t="str">
        <f t="shared" si="45"/>
        <v xml:space="preserve">‚ Demonstrates excellent communication, organization, writing skills and ability to meet/manage aggressive deadlines.   Preferences will be given to candidates with computer proficiency, including MS Office, specifically intermediate skills in Word and Excel.  Requires strong experience in procurement systems such as FMS, DMSS, PIP, sPACT, and APT.    Scope, plan and execute multiple, often quick-turnaround projects with minimal outside assistance.   Reviews statistical and budgetary data submitted by contract agencies.  Strong familiarity with contract procurement and New Needs Processing.  Supervisory experience  </v>
      </c>
      <c r="U1002">
        <f t="shared" si="46"/>
        <v>0</v>
      </c>
      <c r="V1002" s="3">
        <v>1</v>
      </c>
      <c r="W1002" s="3">
        <f t="shared" si="47"/>
        <v>0</v>
      </c>
      <c r="X1002" s="3">
        <v>0</v>
      </c>
      <c r="Y1002" s="3">
        <v>0</v>
      </c>
      <c r="Z1002" s="3">
        <v>0</v>
      </c>
      <c r="AA1002" s="3">
        <v>0</v>
      </c>
      <c r="AB1002" s="3">
        <v>0</v>
      </c>
      <c r="AD1002" t="s">
        <v>38</v>
      </c>
      <c r="AE1002" s="1">
        <v>42411</v>
      </c>
      <c r="AG1002" s="1">
        <v>42411</v>
      </c>
      <c r="AH1002" s="1">
        <v>42598</v>
      </c>
    </row>
    <row r="1003" spans="1:34" x14ac:dyDescent="0.3">
      <c r="A1003">
        <v>230536</v>
      </c>
      <c r="B1003" t="s">
        <v>39</v>
      </c>
      <c r="C1003" t="s">
        <v>40</v>
      </c>
      <c r="D1003">
        <v>1</v>
      </c>
      <c r="E1003" t="s">
        <v>857</v>
      </c>
      <c r="F1003" t="s">
        <v>858</v>
      </c>
      <c r="G1003">
        <v>6776</v>
      </c>
      <c r="H1003">
        <v>0</v>
      </c>
      <c r="I1003">
        <v>79995</v>
      </c>
      <c r="J1003">
        <v>79995</v>
      </c>
      <c r="K1003" t="s">
        <v>30</v>
      </c>
      <c r="L1003" t="s">
        <v>513</v>
      </c>
      <c r="M1003" t="s">
        <v>860</v>
      </c>
      <c r="N1003" t="s">
        <v>7588</v>
      </c>
      <c r="O1003" t="s">
        <v>861</v>
      </c>
      <c r="P1003" t="s">
        <v>2156</v>
      </c>
      <c r="Q1003" t="s">
        <v>35</v>
      </c>
      <c r="R1003" t="s">
        <v>2157</v>
      </c>
      <c r="S1003" t="s">
        <v>35</v>
      </c>
      <c r="T1003" t="str">
        <f t="shared" si="45"/>
        <v xml:space="preserve">--Must have at least two years of nursing experience in hospital or community setting preferably OB/GYN, Pediatrics, Family Practice, Maternal Child Health, or Mental Health  --Bilingual abilities, previous experience working in low-income communities, and ability to travel using public transportation or willingness to drive personal car for work are a plus  --In addition, excellent interpersonal, written and computer skills (including MS Word, Excel, PowerPoint and Access)   --Strong analytical and project management skills.   **ALL CANDIDATES MUST POSSESS A NEW YORK STATE LICENSE AND CURRENT REGISTRATION TO PRACTICE AS A REGISTERED PROFESSIONAL NURSE. THIS LICENSE MUST BE MAINTAINED FOR THE DURATION OF EMPLOYMENT.  </v>
      </c>
      <c r="U1003">
        <f t="shared" si="46"/>
        <v>0</v>
      </c>
      <c r="V1003" s="3">
        <v>1</v>
      </c>
      <c r="W1003" s="3">
        <f t="shared" si="47"/>
        <v>0</v>
      </c>
      <c r="X1003" s="3">
        <v>0</v>
      </c>
      <c r="Y1003" s="3">
        <v>0</v>
      </c>
      <c r="Z1003" s="3">
        <v>0</v>
      </c>
      <c r="AA1003" s="3">
        <v>0</v>
      </c>
      <c r="AB1003" s="3">
        <v>0</v>
      </c>
      <c r="AD1003" t="s">
        <v>58</v>
      </c>
      <c r="AE1003" s="1">
        <v>42403</v>
      </c>
      <c r="AG1003" s="1">
        <v>42569</v>
      </c>
      <c r="AH1003" s="1">
        <v>42598</v>
      </c>
    </row>
    <row r="1004" spans="1:34" x14ac:dyDescent="0.3">
      <c r="A1004">
        <v>230545</v>
      </c>
      <c r="B1004" t="s">
        <v>1158</v>
      </c>
      <c r="C1004" t="s">
        <v>26</v>
      </c>
      <c r="D1004">
        <v>5</v>
      </c>
      <c r="E1004" t="s">
        <v>1573</v>
      </c>
      <c r="F1004" t="s">
        <v>119</v>
      </c>
      <c r="G1004">
        <v>22427</v>
      </c>
      <c r="H1004">
        <v>3</v>
      </c>
      <c r="I1004">
        <v>81443</v>
      </c>
      <c r="J1004">
        <v>110413</v>
      </c>
      <c r="K1004" t="s">
        <v>30</v>
      </c>
      <c r="L1004" t="s">
        <v>1161</v>
      </c>
      <c r="M1004" t="s">
        <v>1952</v>
      </c>
      <c r="N1004" t="s">
        <v>1953</v>
      </c>
      <c r="O1004" t="s">
        <v>7122</v>
      </c>
      <c r="P1004" t="s">
        <v>1578</v>
      </c>
      <c r="Q1004" t="s">
        <v>35</v>
      </c>
      <c r="R1004" t="s">
        <v>1954</v>
      </c>
      <c r="S1004" t="s">
        <v>1166</v>
      </c>
      <c r="T1004" t="str">
        <f t="shared" si="45"/>
        <v xml:space="preserve">Experience in construction and construction administration functions. The successful candidates will demonstrate that s/he is comfortable having direct interaction with high-level public officials, possess excellent interpersonal skills, and knowledge of business processes in the capital design and construction areas. Excellent verbal and written communication skills are required.  </v>
      </c>
      <c r="U1004">
        <f t="shared" si="46"/>
        <v>0</v>
      </c>
      <c r="V1004" s="3">
        <v>0</v>
      </c>
      <c r="W1004" s="3">
        <f t="shared" si="47"/>
        <v>0</v>
      </c>
      <c r="X1004" s="3">
        <v>0</v>
      </c>
      <c r="Y1004" s="3">
        <v>0</v>
      </c>
      <c r="Z1004" s="3">
        <v>0</v>
      </c>
      <c r="AA1004" s="3">
        <v>0</v>
      </c>
      <c r="AB1004" s="3">
        <v>0</v>
      </c>
      <c r="AD1004" t="s">
        <v>899</v>
      </c>
      <c r="AE1004" s="1">
        <v>42410</v>
      </c>
      <c r="AG1004" s="1">
        <v>42410</v>
      </c>
      <c r="AH1004" s="1">
        <v>42598</v>
      </c>
    </row>
    <row r="1005" spans="1:34" x14ac:dyDescent="0.3">
      <c r="A1005">
        <v>229598</v>
      </c>
      <c r="B1005" t="s">
        <v>1158</v>
      </c>
      <c r="C1005" t="s">
        <v>26</v>
      </c>
      <c r="D1005">
        <v>5</v>
      </c>
      <c r="E1005" t="s">
        <v>1573</v>
      </c>
      <c r="F1005" t="s">
        <v>1574</v>
      </c>
      <c r="G1005">
        <v>22124</v>
      </c>
      <c r="H1005">
        <v>3</v>
      </c>
      <c r="I1005">
        <v>70477</v>
      </c>
      <c r="J1005">
        <v>106833</v>
      </c>
      <c r="K1005" t="s">
        <v>30</v>
      </c>
      <c r="L1005" t="s">
        <v>1161</v>
      </c>
      <c r="M1005" t="s">
        <v>1952</v>
      </c>
      <c r="N1005" t="s">
        <v>7593</v>
      </c>
      <c r="O1005" t="s">
        <v>1577</v>
      </c>
      <c r="P1005" t="s">
        <v>1578</v>
      </c>
      <c r="Q1005" t="s">
        <v>35</v>
      </c>
      <c r="R1005" t="s">
        <v>2161</v>
      </c>
      <c r="S1005" t="s">
        <v>1166</v>
      </c>
      <c r="T1005" t="str">
        <f t="shared" si="45"/>
        <v xml:space="preserve">Experience in construction and construction administration functions. The successful candidates will demonstrate that s/he is comfortable having direct interaction with high-level public officials, possess excellent interpersonal skills, and knowledge of business processes in the capital design and construction areas. Excellent verbal and written communication skills are required.  </v>
      </c>
      <c r="U1005">
        <f t="shared" si="46"/>
        <v>0</v>
      </c>
      <c r="V1005" s="3">
        <v>0</v>
      </c>
      <c r="W1005" s="3">
        <f t="shared" si="47"/>
        <v>0</v>
      </c>
      <c r="X1005" s="3">
        <v>0</v>
      </c>
      <c r="Y1005" s="3">
        <v>0</v>
      </c>
      <c r="Z1005" s="3">
        <v>0</v>
      </c>
      <c r="AA1005" s="3">
        <v>0</v>
      </c>
      <c r="AB1005" s="3">
        <v>0</v>
      </c>
      <c r="AD1005" t="s">
        <v>38</v>
      </c>
      <c r="AE1005" s="1">
        <v>42398</v>
      </c>
      <c r="AG1005" s="1">
        <v>42398</v>
      </c>
      <c r="AH1005" s="1">
        <v>42598</v>
      </c>
    </row>
    <row r="1006" spans="1:34" x14ac:dyDescent="0.3">
      <c r="A1006">
        <v>229598</v>
      </c>
      <c r="B1006" t="s">
        <v>1158</v>
      </c>
      <c r="C1006" t="s">
        <v>40</v>
      </c>
      <c r="D1006">
        <v>5</v>
      </c>
      <c r="E1006" t="s">
        <v>1573</v>
      </c>
      <c r="F1006" t="s">
        <v>1574</v>
      </c>
      <c r="G1006">
        <v>22124</v>
      </c>
      <c r="H1006">
        <v>3</v>
      </c>
      <c r="I1006">
        <v>70477</v>
      </c>
      <c r="J1006">
        <v>106833</v>
      </c>
      <c r="K1006" t="s">
        <v>30</v>
      </c>
      <c r="L1006" t="s">
        <v>1161</v>
      </c>
      <c r="M1006" t="s">
        <v>1952</v>
      </c>
      <c r="N1006" t="s">
        <v>7593</v>
      </c>
      <c r="O1006" t="s">
        <v>1577</v>
      </c>
      <c r="P1006" t="s">
        <v>1578</v>
      </c>
      <c r="Q1006" t="s">
        <v>35</v>
      </c>
      <c r="R1006" t="s">
        <v>2161</v>
      </c>
      <c r="S1006" t="s">
        <v>1166</v>
      </c>
      <c r="T1006" t="str">
        <f t="shared" si="45"/>
        <v xml:space="preserve">Experience in construction and construction administration functions. The successful candidates will demonstrate that s/he is comfortable having direct interaction with high-level public officials, possess excellent interpersonal skills, and knowledge of business processes in the capital design and construction areas. Excellent verbal and written communication skills are required.  </v>
      </c>
      <c r="U1006">
        <f t="shared" si="46"/>
        <v>0</v>
      </c>
      <c r="V1006" s="3">
        <v>0</v>
      </c>
      <c r="W1006" s="3">
        <f t="shared" si="47"/>
        <v>0</v>
      </c>
      <c r="X1006" s="3">
        <v>0</v>
      </c>
      <c r="Y1006" s="3">
        <v>0</v>
      </c>
      <c r="Z1006" s="3">
        <v>0</v>
      </c>
      <c r="AA1006" s="3">
        <v>0</v>
      </c>
      <c r="AB1006" s="3">
        <v>0</v>
      </c>
      <c r="AD1006" t="s">
        <v>38</v>
      </c>
      <c r="AE1006" s="1">
        <v>42398</v>
      </c>
      <c r="AG1006" s="1">
        <v>42398</v>
      </c>
      <c r="AH1006" s="1">
        <v>42598</v>
      </c>
    </row>
    <row r="1007" spans="1:34" x14ac:dyDescent="0.3">
      <c r="A1007">
        <v>229617</v>
      </c>
      <c r="B1007" t="s">
        <v>888</v>
      </c>
      <c r="C1007" t="s">
        <v>26</v>
      </c>
      <c r="D1007">
        <v>1</v>
      </c>
      <c r="E1007" t="s">
        <v>1477</v>
      </c>
      <c r="F1007" t="s">
        <v>326</v>
      </c>
      <c r="G1007">
        <v>56057</v>
      </c>
      <c r="H1007">
        <v>0</v>
      </c>
      <c r="I1007">
        <v>34644</v>
      </c>
      <c r="J1007">
        <v>57655</v>
      </c>
      <c r="K1007" t="s">
        <v>30</v>
      </c>
      <c r="L1007" t="s">
        <v>430</v>
      </c>
      <c r="M1007" t="s">
        <v>1478</v>
      </c>
      <c r="N1007" t="s">
        <v>7356</v>
      </c>
      <c r="O1007" t="s">
        <v>329</v>
      </c>
      <c r="P1007" t="s">
        <v>1479</v>
      </c>
      <c r="Q1007" t="s">
        <v>35</v>
      </c>
      <c r="R1007" t="s">
        <v>1480</v>
      </c>
      <c r="S1007" t="s">
        <v>35</v>
      </c>
      <c r="T1007" t="str">
        <f t="shared" si="45"/>
        <v xml:space="preserve">Excellent Communication Skills. Strong Customer Service Focus. Computer Proficiency. Bilingual a Plus. Section 8 or other Rental Subsidy experience a Plus.  </v>
      </c>
      <c r="U1007">
        <f t="shared" si="46"/>
        <v>0</v>
      </c>
      <c r="V1007" s="3">
        <v>0</v>
      </c>
      <c r="W1007" s="3">
        <f t="shared" si="47"/>
        <v>0</v>
      </c>
      <c r="X1007" s="3">
        <v>0</v>
      </c>
      <c r="Y1007" s="3">
        <v>0</v>
      </c>
      <c r="Z1007" s="3">
        <v>0</v>
      </c>
      <c r="AA1007" s="3">
        <v>0</v>
      </c>
      <c r="AB1007" s="3">
        <v>0</v>
      </c>
      <c r="AD1007" t="s">
        <v>38</v>
      </c>
      <c r="AE1007" s="1">
        <v>42396</v>
      </c>
      <c r="AG1007" s="1">
        <v>42396</v>
      </c>
      <c r="AH1007" s="1">
        <v>42598</v>
      </c>
    </row>
    <row r="1008" spans="1:34" x14ac:dyDescent="0.3">
      <c r="A1008">
        <v>230547</v>
      </c>
      <c r="B1008" t="s">
        <v>39</v>
      </c>
      <c r="C1008" t="s">
        <v>40</v>
      </c>
      <c r="D1008">
        <v>1</v>
      </c>
      <c r="E1008" t="s">
        <v>2162</v>
      </c>
      <c r="F1008" t="s">
        <v>389</v>
      </c>
      <c r="G1008">
        <v>12158</v>
      </c>
      <c r="H1008">
        <v>1</v>
      </c>
      <c r="I1008">
        <v>36499</v>
      </c>
      <c r="J1008">
        <v>61908</v>
      </c>
      <c r="K1008" t="s">
        <v>30</v>
      </c>
      <c r="L1008" t="s">
        <v>78</v>
      </c>
      <c r="M1008" t="s">
        <v>1307</v>
      </c>
      <c r="N1008" t="s">
        <v>7594</v>
      </c>
      <c r="O1008" t="s">
        <v>7114</v>
      </c>
      <c r="P1008" t="s">
        <v>2163</v>
      </c>
      <c r="Q1008" t="s">
        <v>35</v>
      </c>
      <c r="R1008" t="s">
        <v>2164</v>
      </c>
      <c r="S1008" t="s">
        <v>35</v>
      </c>
      <c r="T1008" t="str">
        <f t="shared" si="45"/>
        <v xml:space="preserve">Analytic, interpersonal communications and problem-solving skills.  </v>
      </c>
      <c r="U1008">
        <f t="shared" si="46"/>
        <v>0</v>
      </c>
      <c r="V1008" s="3">
        <v>0</v>
      </c>
      <c r="W1008" s="3">
        <f t="shared" si="47"/>
        <v>0</v>
      </c>
      <c r="X1008" s="3">
        <v>0</v>
      </c>
      <c r="Y1008" s="3">
        <v>0</v>
      </c>
      <c r="Z1008" s="3">
        <v>0</v>
      </c>
      <c r="AA1008" s="3">
        <v>0</v>
      </c>
      <c r="AB1008" s="3">
        <v>0</v>
      </c>
      <c r="AD1008" t="s">
        <v>38</v>
      </c>
      <c r="AE1008" s="1">
        <v>42404</v>
      </c>
      <c r="AG1008" s="1">
        <v>42404</v>
      </c>
      <c r="AH1008" s="1">
        <v>42598</v>
      </c>
    </row>
    <row r="1009" spans="1:34" x14ac:dyDescent="0.3">
      <c r="A1009">
        <v>230547</v>
      </c>
      <c r="B1009" t="s">
        <v>39</v>
      </c>
      <c r="C1009" t="s">
        <v>26</v>
      </c>
      <c r="D1009">
        <v>1</v>
      </c>
      <c r="E1009" t="s">
        <v>2162</v>
      </c>
      <c r="F1009" t="s">
        <v>389</v>
      </c>
      <c r="G1009">
        <v>12158</v>
      </c>
      <c r="H1009">
        <v>1</v>
      </c>
      <c r="I1009">
        <v>36499</v>
      </c>
      <c r="J1009">
        <v>61908</v>
      </c>
      <c r="K1009" t="s">
        <v>30</v>
      </c>
      <c r="L1009" t="s">
        <v>78</v>
      </c>
      <c r="M1009" t="s">
        <v>1307</v>
      </c>
      <c r="N1009" t="s">
        <v>7594</v>
      </c>
      <c r="O1009" t="s">
        <v>7114</v>
      </c>
      <c r="P1009" t="s">
        <v>2163</v>
      </c>
      <c r="Q1009" t="s">
        <v>35</v>
      </c>
      <c r="R1009" t="s">
        <v>2164</v>
      </c>
      <c r="S1009" t="s">
        <v>35</v>
      </c>
      <c r="T1009" t="str">
        <f t="shared" si="45"/>
        <v xml:space="preserve">Analytic, interpersonal communications and problem-solving skills.  </v>
      </c>
      <c r="U1009">
        <f t="shared" si="46"/>
        <v>0</v>
      </c>
      <c r="V1009" s="3">
        <v>0</v>
      </c>
      <c r="W1009" s="3">
        <f t="shared" si="47"/>
        <v>0</v>
      </c>
      <c r="X1009" s="3">
        <v>0</v>
      </c>
      <c r="Y1009" s="3">
        <v>0</v>
      </c>
      <c r="Z1009" s="3">
        <v>0</v>
      </c>
      <c r="AA1009" s="3">
        <v>0</v>
      </c>
      <c r="AB1009" s="3">
        <v>0</v>
      </c>
      <c r="AD1009" t="s">
        <v>38</v>
      </c>
      <c r="AE1009" s="1">
        <v>42404</v>
      </c>
      <c r="AG1009" s="1">
        <v>42404</v>
      </c>
      <c r="AH1009" s="1">
        <v>42598</v>
      </c>
    </row>
    <row r="1010" spans="1:34" x14ac:dyDescent="0.3">
      <c r="A1010">
        <v>230610</v>
      </c>
      <c r="B1010" t="s">
        <v>1158</v>
      </c>
      <c r="C1010" t="s">
        <v>40</v>
      </c>
      <c r="D1010">
        <v>6</v>
      </c>
      <c r="E1010" t="s">
        <v>2075</v>
      </c>
      <c r="F1010" t="s">
        <v>1203</v>
      </c>
      <c r="G1010" t="s">
        <v>1204</v>
      </c>
      <c r="H1010">
        <v>0</v>
      </c>
      <c r="I1010">
        <v>48535</v>
      </c>
      <c r="J1010">
        <v>132061</v>
      </c>
      <c r="K1010" t="s">
        <v>30</v>
      </c>
      <c r="L1010" t="s">
        <v>1161</v>
      </c>
      <c r="M1010" t="s">
        <v>2076</v>
      </c>
      <c r="N1010" t="s">
        <v>7572</v>
      </c>
      <c r="O1010" t="s">
        <v>1207</v>
      </c>
      <c r="P1010" t="s">
        <v>2077</v>
      </c>
      <c r="Q1010" t="s">
        <v>35</v>
      </c>
      <c r="R1010" t="s">
        <v>2165</v>
      </c>
      <c r="S1010" t="s">
        <v>1888</v>
      </c>
      <c r="T1010" t="str">
        <f t="shared" si="45"/>
        <v xml:space="preserve">Demonstrated ability to develop project scope and build consensus, and facilitate teamwork; capability to manage diverse client agencies and work groups; strong portfolio of diverse building types, systems, or programs; have at least ten (10) years of experience in a design management capacity.  </v>
      </c>
      <c r="U1010">
        <f t="shared" si="46"/>
        <v>0</v>
      </c>
      <c r="V1010" s="3">
        <v>0</v>
      </c>
      <c r="W1010" s="3">
        <f t="shared" si="47"/>
        <v>0</v>
      </c>
      <c r="X1010" s="3">
        <v>0</v>
      </c>
      <c r="Y1010" s="3">
        <v>0</v>
      </c>
      <c r="Z1010" s="3">
        <v>0</v>
      </c>
      <c r="AA1010" s="3">
        <v>0</v>
      </c>
      <c r="AB1010" s="3">
        <v>0</v>
      </c>
      <c r="AD1010" t="s">
        <v>2166</v>
      </c>
      <c r="AE1010" s="1">
        <v>42412</v>
      </c>
      <c r="AG1010" s="1">
        <v>42412</v>
      </c>
      <c r="AH1010" s="1">
        <v>42598</v>
      </c>
    </row>
    <row r="1011" spans="1:34" x14ac:dyDescent="0.3">
      <c r="A1011">
        <v>230610</v>
      </c>
      <c r="B1011" t="s">
        <v>1158</v>
      </c>
      <c r="C1011" t="s">
        <v>26</v>
      </c>
      <c r="D1011">
        <v>6</v>
      </c>
      <c r="E1011" t="s">
        <v>2075</v>
      </c>
      <c r="F1011" t="s">
        <v>1203</v>
      </c>
      <c r="G1011" t="s">
        <v>1204</v>
      </c>
      <c r="H1011">
        <v>0</v>
      </c>
      <c r="I1011">
        <v>48535</v>
      </c>
      <c r="J1011">
        <v>132061</v>
      </c>
      <c r="K1011" t="s">
        <v>30</v>
      </c>
      <c r="L1011" t="s">
        <v>1161</v>
      </c>
      <c r="M1011" t="s">
        <v>2076</v>
      </c>
      <c r="N1011" t="s">
        <v>7572</v>
      </c>
      <c r="O1011" t="s">
        <v>1207</v>
      </c>
      <c r="P1011" t="s">
        <v>2077</v>
      </c>
      <c r="Q1011" t="s">
        <v>35</v>
      </c>
      <c r="R1011" t="s">
        <v>2165</v>
      </c>
      <c r="S1011" t="s">
        <v>1888</v>
      </c>
      <c r="T1011" t="str">
        <f t="shared" si="45"/>
        <v xml:space="preserve">Demonstrated ability to develop project scope and build consensus, and facilitate teamwork; capability to manage diverse client agencies and work groups; strong portfolio of diverse building types, systems, or programs; have at least ten (10) years of experience in a design management capacity.  </v>
      </c>
      <c r="U1011">
        <f t="shared" si="46"/>
        <v>0</v>
      </c>
      <c r="V1011" s="3">
        <v>0</v>
      </c>
      <c r="W1011" s="3">
        <f t="shared" si="47"/>
        <v>0</v>
      </c>
      <c r="X1011" s="3">
        <v>0</v>
      </c>
      <c r="Y1011" s="3">
        <v>0</v>
      </c>
      <c r="Z1011" s="3">
        <v>0</v>
      </c>
      <c r="AA1011" s="3">
        <v>0</v>
      </c>
      <c r="AB1011" s="3">
        <v>0</v>
      </c>
      <c r="AD1011" t="s">
        <v>2166</v>
      </c>
      <c r="AE1011" s="1">
        <v>42412</v>
      </c>
      <c r="AG1011" s="1">
        <v>42412</v>
      </c>
      <c r="AH1011" s="1">
        <v>42598</v>
      </c>
    </row>
    <row r="1012" spans="1:34" x14ac:dyDescent="0.3">
      <c r="A1012">
        <v>232417</v>
      </c>
      <c r="B1012" t="s">
        <v>888</v>
      </c>
      <c r="C1012" t="s">
        <v>40</v>
      </c>
      <c r="D1012">
        <v>2</v>
      </c>
      <c r="E1012" t="s">
        <v>2119</v>
      </c>
      <c r="F1012" t="s">
        <v>1617</v>
      </c>
      <c r="G1012">
        <v>13622</v>
      </c>
      <c r="H1012">
        <v>0</v>
      </c>
      <c r="I1012">
        <v>79641</v>
      </c>
      <c r="J1012">
        <v>100000</v>
      </c>
      <c r="K1012" t="s">
        <v>30</v>
      </c>
      <c r="L1012" t="s">
        <v>430</v>
      </c>
      <c r="M1012" t="s">
        <v>2097</v>
      </c>
      <c r="N1012" t="s">
        <v>2120</v>
      </c>
      <c r="O1012" t="s">
        <v>7400</v>
      </c>
      <c r="P1012" t="s">
        <v>2121</v>
      </c>
      <c r="Q1012" t="s">
        <v>35</v>
      </c>
      <c r="R1012" t="s">
        <v>894</v>
      </c>
      <c r="S1012" t="s">
        <v>35</v>
      </c>
      <c r="T1012" t="str">
        <f t="shared" si="45"/>
        <v xml:space="preserve">A 10 or more years of prior experience demonstrating the following knowledge and skills:   1.  Experience in data modeling and database development. 2.  Experience in SOA architecture and middleware preferably using IBM MQ. 3.  Experience with the Microsoft Visual Studio .NET integrated development environment, including development, debugging and deployment. 4.  Experience in Java development using struts, ejb 5.  Expertise with traditional HTML editors, such as those found in Visual Studio as well as experience with other GUI-related development tools. 6.  Experience with XML and related technologies and standards, such as the development of schema definitions (XSD), XML parsing and the development of XSLT. 7.  Experience with the use, design and implementation of SOAP XML constructs as required for exchanging structured and typed information between peers in a decentralized, distributed environment. 8.  Experience in the design, development, deployment and maintenance of web services using Microsoft .NET Visual Basic language constructs. 9.  Experience in the development and deployment of web applications using traditional web languages, such as Style Sheets, HTML, DHTML and XML. 10.  Experience with code control/version management software, such as SourceSafe, PVCS or a generic CVS.  </v>
      </c>
      <c r="U1012">
        <f t="shared" si="46"/>
        <v>0</v>
      </c>
      <c r="V1012" s="3">
        <v>0</v>
      </c>
      <c r="W1012" s="3">
        <f t="shared" si="47"/>
        <v>0</v>
      </c>
      <c r="X1012" s="3">
        <v>0</v>
      </c>
      <c r="Y1012" s="3">
        <v>0</v>
      </c>
      <c r="Z1012" s="3">
        <v>0</v>
      </c>
      <c r="AA1012" s="3">
        <v>0</v>
      </c>
      <c r="AB1012" s="3">
        <v>0</v>
      </c>
      <c r="AD1012" t="s">
        <v>58</v>
      </c>
      <c r="AE1012" s="1">
        <v>42422</v>
      </c>
      <c r="AG1012" s="1">
        <v>42459</v>
      </c>
      <c r="AH1012" s="1">
        <v>42598</v>
      </c>
    </row>
    <row r="1013" spans="1:34" x14ac:dyDescent="0.3">
      <c r="A1013">
        <v>229651</v>
      </c>
      <c r="B1013" t="s">
        <v>39</v>
      </c>
      <c r="C1013" t="s">
        <v>26</v>
      </c>
      <c r="D1013">
        <v>5</v>
      </c>
      <c r="E1013" t="s">
        <v>2167</v>
      </c>
      <c r="F1013" t="s">
        <v>129</v>
      </c>
      <c r="G1013">
        <v>21513</v>
      </c>
      <c r="H1013">
        <v>2</v>
      </c>
      <c r="I1013">
        <v>46557</v>
      </c>
      <c r="J1013">
        <v>63801</v>
      </c>
      <c r="K1013" t="s">
        <v>30</v>
      </c>
      <c r="L1013" t="s">
        <v>319</v>
      </c>
      <c r="M1013" t="s">
        <v>1370</v>
      </c>
      <c r="N1013" t="s">
        <v>7595</v>
      </c>
      <c r="O1013" t="s">
        <v>7076</v>
      </c>
      <c r="P1013" t="s">
        <v>2168</v>
      </c>
      <c r="Q1013" t="s">
        <v>1296</v>
      </c>
      <c r="R1013" t="s">
        <v>2169</v>
      </c>
      <c r="S1013" t="s">
        <v>35</v>
      </c>
      <c r="T1013" t="str">
        <f t="shared" si="45"/>
        <v>Applicant must possess or be eligible for a New York State clinical Laboratory Technologist License as described in Article 165 of the New York State Education Law effective August 7, 2008;or possess a NYS Clinical Laboratory Technologist restricted license within the areas of Molecular Diagnostics.  Applicant must maintain New York State Clinical Laboratory Technologist License/restricted for the duration of employment; possess knowledge of standard infection precaution procedures. **Applicant must possess or be eligible for a New York State Clinical Laboratory Technologist License.  ***Employees must maintain a New York State (NYS) Laboratory Technologist license for the duration of employment.</v>
      </c>
      <c r="U1013">
        <f t="shared" si="46"/>
        <v>0</v>
      </c>
      <c r="V1013" s="3">
        <v>0</v>
      </c>
      <c r="W1013" s="3">
        <f t="shared" si="47"/>
        <v>0</v>
      </c>
      <c r="X1013" s="3">
        <v>0</v>
      </c>
      <c r="Y1013" s="3">
        <v>0</v>
      </c>
      <c r="Z1013" s="3">
        <v>0</v>
      </c>
      <c r="AA1013" s="3">
        <v>0</v>
      </c>
      <c r="AB1013" s="3">
        <v>0</v>
      </c>
      <c r="AD1013" t="s">
        <v>38</v>
      </c>
      <c r="AE1013" s="1">
        <v>42396</v>
      </c>
      <c r="AG1013" s="1">
        <v>42396</v>
      </c>
      <c r="AH1013" s="1">
        <v>42598</v>
      </c>
    </row>
    <row r="1014" spans="1:34" x14ac:dyDescent="0.3">
      <c r="A1014">
        <v>229651</v>
      </c>
      <c r="B1014" t="s">
        <v>39</v>
      </c>
      <c r="C1014" t="s">
        <v>40</v>
      </c>
      <c r="D1014">
        <v>5</v>
      </c>
      <c r="E1014" t="s">
        <v>2167</v>
      </c>
      <c r="F1014" t="s">
        <v>129</v>
      </c>
      <c r="G1014">
        <v>21513</v>
      </c>
      <c r="H1014">
        <v>2</v>
      </c>
      <c r="I1014">
        <v>46557</v>
      </c>
      <c r="J1014">
        <v>63801</v>
      </c>
      <c r="K1014" t="s">
        <v>30</v>
      </c>
      <c r="L1014" t="s">
        <v>319</v>
      </c>
      <c r="M1014" t="s">
        <v>1370</v>
      </c>
      <c r="N1014" t="s">
        <v>7595</v>
      </c>
      <c r="O1014" t="s">
        <v>7076</v>
      </c>
      <c r="P1014" t="s">
        <v>2168</v>
      </c>
      <c r="Q1014" t="s">
        <v>1296</v>
      </c>
      <c r="R1014" t="s">
        <v>2169</v>
      </c>
      <c r="S1014" t="s">
        <v>35</v>
      </c>
      <c r="T1014" t="str">
        <f t="shared" si="45"/>
        <v>Applicant must possess or be eligible for a New York State clinical Laboratory Technologist License as described in Article 165 of the New York State Education Law effective August 7, 2008;or possess a NYS Clinical Laboratory Technologist restricted license within the areas of Molecular Diagnostics.  Applicant must maintain New York State Clinical Laboratory Technologist License/restricted for the duration of employment; possess knowledge of standard infection precaution procedures. **Applicant must possess or be eligible for a New York State Clinical Laboratory Technologist License.  ***Employees must maintain a New York State (NYS) Laboratory Technologist license for the duration of employment.</v>
      </c>
      <c r="U1014">
        <f t="shared" si="46"/>
        <v>0</v>
      </c>
      <c r="V1014" s="3">
        <v>0</v>
      </c>
      <c r="W1014" s="3">
        <f t="shared" si="47"/>
        <v>0</v>
      </c>
      <c r="X1014" s="3">
        <v>0</v>
      </c>
      <c r="Y1014" s="3">
        <v>0</v>
      </c>
      <c r="Z1014" s="3">
        <v>0</v>
      </c>
      <c r="AA1014" s="3">
        <v>0</v>
      </c>
      <c r="AB1014" s="3">
        <v>0</v>
      </c>
      <c r="AD1014" t="s">
        <v>38</v>
      </c>
      <c r="AE1014" s="1">
        <v>42396</v>
      </c>
      <c r="AG1014" s="1">
        <v>42396</v>
      </c>
      <c r="AH1014" s="1">
        <v>42598</v>
      </c>
    </row>
    <row r="1015" spans="1:34" x14ac:dyDescent="0.3">
      <c r="A1015">
        <v>229774</v>
      </c>
      <c r="B1015" t="s">
        <v>39</v>
      </c>
      <c r="C1015" t="s">
        <v>26</v>
      </c>
      <c r="D1015">
        <v>1</v>
      </c>
      <c r="E1015" t="s">
        <v>318</v>
      </c>
      <c r="F1015" t="s">
        <v>129</v>
      </c>
      <c r="G1015">
        <v>21513</v>
      </c>
      <c r="H1015">
        <v>2</v>
      </c>
      <c r="I1015">
        <v>46557</v>
      </c>
      <c r="J1015">
        <v>63801</v>
      </c>
      <c r="K1015" t="s">
        <v>30</v>
      </c>
      <c r="L1015" t="s">
        <v>319</v>
      </c>
      <c r="M1015" t="s">
        <v>1370</v>
      </c>
      <c r="N1015" t="s">
        <v>7596</v>
      </c>
      <c r="O1015" t="s">
        <v>7076</v>
      </c>
      <c r="P1015" t="s">
        <v>2170</v>
      </c>
      <c r="Q1015" t="s">
        <v>1296</v>
      </c>
      <c r="R1015" t="s">
        <v>2171</v>
      </c>
      <c r="S1015" t="s">
        <v>35</v>
      </c>
      <c r="T1015" t="str">
        <f t="shared" si="45"/>
        <v>Applicant must possess or be eligible for a New York State clinical Laboratory Technologist License as described in Article 165 of the New York State Education Law effective August 7, 2008; or possess a NYS Clinical laboratory Technologist restricted license within the areas of Molecular Diagnostics.  Applicant must maintain New York State Clinical Laboratory Technologist License/restricted for the duration of employment; possess knowledge of standard infection precaution procedures. **Applicant must possess or be eligible for a New York State Clinical Laboratory Technologist License.  ***Employees must maintain a New York State (NYS) Laboratory Technologist license for the duration of employment.</v>
      </c>
      <c r="U1015">
        <f t="shared" si="46"/>
        <v>0</v>
      </c>
      <c r="V1015" s="3">
        <v>0</v>
      </c>
      <c r="W1015" s="3">
        <f t="shared" si="47"/>
        <v>0</v>
      </c>
      <c r="X1015" s="3">
        <v>0</v>
      </c>
      <c r="Y1015" s="3">
        <v>0</v>
      </c>
      <c r="Z1015" s="3">
        <v>0</v>
      </c>
      <c r="AA1015" s="3">
        <v>0</v>
      </c>
      <c r="AB1015" s="3">
        <v>0</v>
      </c>
      <c r="AD1015" t="s">
        <v>38</v>
      </c>
      <c r="AE1015" s="1">
        <v>42397</v>
      </c>
      <c r="AG1015" s="1">
        <v>42397</v>
      </c>
      <c r="AH1015" s="1">
        <v>42598</v>
      </c>
    </row>
    <row r="1016" spans="1:34" x14ac:dyDescent="0.3">
      <c r="A1016">
        <v>229774</v>
      </c>
      <c r="B1016" t="s">
        <v>39</v>
      </c>
      <c r="C1016" t="s">
        <v>40</v>
      </c>
      <c r="D1016">
        <v>1</v>
      </c>
      <c r="E1016" t="s">
        <v>318</v>
      </c>
      <c r="F1016" t="s">
        <v>129</v>
      </c>
      <c r="G1016">
        <v>21513</v>
      </c>
      <c r="H1016">
        <v>2</v>
      </c>
      <c r="I1016">
        <v>46557</v>
      </c>
      <c r="J1016">
        <v>63801</v>
      </c>
      <c r="K1016" t="s">
        <v>30</v>
      </c>
      <c r="L1016" t="s">
        <v>319</v>
      </c>
      <c r="M1016" t="s">
        <v>1370</v>
      </c>
      <c r="N1016" t="s">
        <v>7596</v>
      </c>
      <c r="O1016" t="s">
        <v>7076</v>
      </c>
      <c r="P1016" t="s">
        <v>2170</v>
      </c>
      <c r="Q1016" t="s">
        <v>1296</v>
      </c>
      <c r="R1016" t="s">
        <v>2171</v>
      </c>
      <c r="S1016" t="s">
        <v>35</v>
      </c>
      <c r="T1016" t="str">
        <f t="shared" si="45"/>
        <v>Applicant must possess or be eligible for a New York State clinical Laboratory Technologist License as described in Article 165 of the New York State Education Law effective August 7, 2008; or possess a NYS Clinical laboratory Technologist restricted license within the areas of Molecular Diagnostics.  Applicant must maintain New York State Clinical Laboratory Technologist License/restricted for the duration of employment; possess knowledge of standard infection precaution procedures. **Applicant must possess or be eligible for a New York State Clinical Laboratory Technologist License.  ***Employees must maintain a New York State (NYS) Laboratory Technologist license for the duration of employment.</v>
      </c>
      <c r="U1016">
        <f t="shared" si="46"/>
        <v>0</v>
      </c>
      <c r="V1016" s="3">
        <v>0</v>
      </c>
      <c r="W1016" s="3">
        <f t="shared" si="47"/>
        <v>0</v>
      </c>
      <c r="X1016" s="3">
        <v>0</v>
      </c>
      <c r="Y1016" s="3">
        <v>0</v>
      </c>
      <c r="Z1016" s="3">
        <v>0</v>
      </c>
      <c r="AA1016" s="3">
        <v>0</v>
      </c>
      <c r="AB1016" s="3">
        <v>0</v>
      </c>
      <c r="AD1016" t="s">
        <v>38</v>
      </c>
      <c r="AE1016" s="1">
        <v>42397</v>
      </c>
      <c r="AG1016" s="1">
        <v>42397</v>
      </c>
      <c r="AH1016" s="1">
        <v>42598</v>
      </c>
    </row>
    <row r="1017" spans="1:34" x14ac:dyDescent="0.3">
      <c r="A1017">
        <v>230627</v>
      </c>
      <c r="B1017" t="s">
        <v>1158</v>
      </c>
      <c r="C1017" t="s">
        <v>26</v>
      </c>
      <c r="D1017">
        <v>6</v>
      </c>
      <c r="E1017" t="s">
        <v>2075</v>
      </c>
      <c r="F1017" t="s">
        <v>2000</v>
      </c>
      <c r="G1017" t="s">
        <v>2001</v>
      </c>
      <c r="H1017">
        <v>0</v>
      </c>
      <c r="I1017">
        <v>48535</v>
      </c>
      <c r="J1017">
        <v>132061</v>
      </c>
      <c r="K1017" t="s">
        <v>30</v>
      </c>
      <c r="L1017" t="s">
        <v>1161</v>
      </c>
      <c r="M1017" t="s">
        <v>2076</v>
      </c>
      <c r="N1017" t="s">
        <v>7572</v>
      </c>
      <c r="O1017" t="s">
        <v>571</v>
      </c>
      <c r="P1017" t="s">
        <v>2077</v>
      </c>
      <c r="Q1017" t="s">
        <v>35</v>
      </c>
      <c r="R1017" t="s">
        <v>2172</v>
      </c>
      <c r="S1017" t="s">
        <v>1888</v>
      </c>
      <c r="T1017" t="str">
        <f t="shared" si="45"/>
        <v xml:space="preserve">Demonstrated ability to develop project scope and build consensus, and facilitate teamwork; capability to manage diverse client agencies and work groups; strong portfolio of diverse building types, systems, or programs; have at least ten (10) years of experience in a design management capacity.  </v>
      </c>
      <c r="U1017">
        <f t="shared" si="46"/>
        <v>0</v>
      </c>
      <c r="V1017" s="3">
        <v>0</v>
      </c>
      <c r="W1017" s="3">
        <f t="shared" si="47"/>
        <v>0</v>
      </c>
      <c r="X1017" s="3">
        <v>0</v>
      </c>
      <c r="Y1017" s="3">
        <v>0</v>
      </c>
      <c r="Z1017" s="3">
        <v>0</v>
      </c>
      <c r="AA1017" s="3">
        <v>0</v>
      </c>
      <c r="AB1017" s="3">
        <v>0</v>
      </c>
      <c r="AD1017" t="s">
        <v>899</v>
      </c>
      <c r="AE1017" s="1">
        <v>42412</v>
      </c>
      <c r="AG1017" s="1">
        <v>42412</v>
      </c>
      <c r="AH1017" s="1">
        <v>42598</v>
      </c>
    </row>
    <row r="1018" spans="1:34" x14ac:dyDescent="0.3">
      <c r="A1018">
        <v>230627</v>
      </c>
      <c r="B1018" t="s">
        <v>1158</v>
      </c>
      <c r="C1018" t="s">
        <v>40</v>
      </c>
      <c r="D1018">
        <v>6</v>
      </c>
      <c r="E1018" t="s">
        <v>2075</v>
      </c>
      <c r="F1018" t="s">
        <v>2000</v>
      </c>
      <c r="G1018" t="s">
        <v>2001</v>
      </c>
      <c r="H1018">
        <v>0</v>
      </c>
      <c r="I1018">
        <v>48535</v>
      </c>
      <c r="J1018">
        <v>132061</v>
      </c>
      <c r="K1018" t="s">
        <v>30</v>
      </c>
      <c r="L1018" t="s">
        <v>1161</v>
      </c>
      <c r="M1018" t="s">
        <v>2076</v>
      </c>
      <c r="N1018" t="s">
        <v>7572</v>
      </c>
      <c r="O1018" t="s">
        <v>571</v>
      </c>
      <c r="P1018" t="s">
        <v>2077</v>
      </c>
      <c r="Q1018" t="s">
        <v>35</v>
      </c>
      <c r="R1018" t="s">
        <v>2172</v>
      </c>
      <c r="S1018" t="s">
        <v>1888</v>
      </c>
      <c r="T1018" t="str">
        <f t="shared" si="45"/>
        <v xml:space="preserve">Demonstrated ability to develop project scope and build consensus, and facilitate teamwork; capability to manage diverse client agencies and work groups; strong portfolio of diverse building types, systems, or programs; have at least ten (10) years of experience in a design management capacity.  </v>
      </c>
      <c r="U1018">
        <f t="shared" si="46"/>
        <v>0</v>
      </c>
      <c r="V1018" s="3">
        <v>0</v>
      </c>
      <c r="W1018" s="3">
        <f t="shared" si="47"/>
        <v>0</v>
      </c>
      <c r="X1018" s="3">
        <v>0</v>
      </c>
      <c r="Y1018" s="3">
        <v>0</v>
      </c>
      <c r="Z1018" s="3">
        <v>0</v>
      </c>
      <c r="AA1018" s="3">
        <v>0</v>
      </c>
      <c r="AB1018" s="3">
        <v>0</v>
      </c>
      <c r="AD1018" t="s">
        <v>899</v>
      </c>
      <c r="AE1018" s="1">
        <v>42412</v>
      </c>
      <c r="AG1018" s="1">
        <v>42412</v>
      </c>
      <c r="AH1018" s="1">
        <v>42598</v>
      </c>
    </row>
    <row r="1019" spans="1:34" x14ac:dyDescent="0.3">
      <c r="A1019">
        <v>230653</v>
      </c>
      <c r="B1019" t="s">
        <v>1158</v>
      </c>
      <c r="C1019" t="s">
        <v>40</v>
      </c>
      <c r="D1019">
        <v>6</v>
      </c>
      <c r="E1019" t="s">
        <v>2075</v>
      </c>
      <c r="F1019" t="s">
        <v>239</v>
      </c>
      <c r="G1019" t="s">
        <v>1889</v>
      </c>
      <c r="H1019">
        <v>0</v>
      </c>
      <c r="I1019">
        <v>48535</v>
      </c>
      <c r="J1019">
        <v>134433</v>
      </c>
      <c r="K1019" t="s">
        <v>30</v>
      </c>
      <c r="L1019" t="s">
        <v>1161</v>
      </c>
      <c r="M1019" t="s">
        <v>2076</v>
      </c>
      <c r="N1019" t="s">
        <v>7572</v>
      </c>
      <c r="O1019" t="s">
        <v>1890</v>
      </c>
      <c r="P1019" t="s">
        <v>2077</v>
      </c>
      <c r="Q1019" t="s">
        <v>35</v>
      </c>
      <c r="R1019" t="s">
        <v>2173</v>
      </c>
      <c r="S1019" t="s">
        <v>1166</v>
      </c>
      <c r="T1019" t="str">
        <f t="shared" si="45"/>
        <v xml:space="preserve">Demonstrated ability to develop project scope and build consensus, and facilitate teamwork; capability to manage diverse client agencies and work groups; strong portfolio of diverse building types, systems, or programs; have at least ten (10) years of experience in a design management capacity.  </v>
      </c>
      <c r="U1019">
        <f t="shared" si="46"/>
        <v>0</v>
      </c>
      <c r="V1019" s="3">
        <v>0</v>
      </c>
      <c r="W1019" s="3">
        <f t="shared" si="47"/>
        <v>0</v>
      </c>
      <c r="X1019" s="3">
        <v>0</v>
      </c>
      <c r="Y1019" s="3">
        <v>0</v>
      </c>
      <c r="Z1019" s="3">
        <v>0</v>
      </c>
      <c r="AA1019" s="3">
        <v>0</v>
      </c>
      <c r="AB1019" s="3">
        <v>0</v>
      </c>
      <c r="AD1019" t="s">
        <v>899</v>
      </c>
      <c r="AE1019" s="1">
        <v>42431</v>
      </c>
      <c r="AG1019" s="1">
        <v>42431</v>
      </c>
      <c r="AH1019" s="1">
        <v>42598</v>
      </c>
    </row>
    <row r="1020" spans="1:34" x14ac:dyDescent="0.3">
      <c r="A1020">
        <v>230653</v>
      </c>
      <c r="B1020" t="s">
        <v>1158</v>
      </c>
      <c r="C1020" t="s">
        <v>26</v>
      </c>
      <c r="D1020">
        <v>6</v>
      </c>
      <c r="E1020" t="s">
        <v>2075</v>
      </c>
      <c r="F1020" t="s">
        <v>239</v>
      </c>
      <c r="G1020" t="s">
        <v>1889</v>
      </c>
      <c r="H1020">
        <v>0</v>
      </c>
      <c r="I1020">
        <v>48535</v>
      </c>
      <c r="J1020">
        <v>134433</v>
      </c>
      <c r="K1020" t="s">
        <v>30</v>
      </c>
      <c r="L1020" t="s">
        <v>1161</v>
      </c>
      <c r="M1020" t="s">
        <v>2076</v>
      </c>
      <c r="N1020" t="s">
        <v>7572</v>
      </c>
      <c r="O1020" t="s">
        <v>1890</v>
      </c>
      <c r="P1020" t="s">
        <v>2077</v>
      </c>
      <c r="Q1020" t="s">
        <v>35</v>
      </c>
      <c r="R1020" t="s">
        <v>2173</v>
      </c>
      <c r="S1020" t="s">
        <v>1166</v>
      </c>
      <c r="T1020" t="str">
        <f t="shared" si="45"/>
        <v xml:space="preserve">Demonstrated ability to develop project scope and build consensus, and facilitate teamwork; capability to manage diverse client agencies and work groups; strong portfolio of diverse building types, systems, or programs; have at least ten (10) years of experience in a design management capacity.  </v>
      </c>
      <c r="U1020">
        <f t="shared" si="46"/>
        <v>0</v>
      </c>
      <c r="V1020" s="3">
        <v>0</v>
      </c>
      <c r="W1020" s="3">
        <f t="shared" si="47"/>
        <v>0</v>
      </c>
      <c r="X1020" s="3">
        <v>0</v>
      </c>
      <c r="Y1020" s="3">
        <v>0</v>
      </c>
      <c r="Z1020" s="3">
        <v>0</v>
      </c>
      <c r="AA1020" s="3">
        <v>0</v>
      </c>
      <c r="AB1020" s="3">
        <v>0</v>
      </c>
      <c r="AD1020" t="s">
        <v>899</v>
      </c>
      <c r="AE1020" s="1">
        <v>42431</v>
      </c>
      <c r="AG1020" s="1">
        <v>42431</v>
      </c>
      <c r="AH1020" s="1">
        <v>42598</v>
      </c>
    </row>
    <row r="1021" spans="1:34" x14ac:dyDescent="0.3">
      <c r="A1021">
        <v>232421</v>
      </c>
      <c r="B1021" t="s">
        <v>25</v>
      </c>
      <c r="C1021" t="s">
        <v>40</v>
      </c>
      <c r="D1021">
        <v>2</v>
      </c>
      <c r="E1021" t="s">
        <v>2174</v>
      </c>
      <c r="F1021" t="s">
        <v>1617</v>
      </c>
      <c r="G1021">
        <v>13622</v>
      </c>
      <c r="H1021">
        <v>0</v>
      </c>
      <c r="I1021">
        <v>69253</v>
      </c>
      <c r="J1021">
        <v>108101</v>
      </c>
      <c r="K1021" t="s">
        <v>30</v>
      </c>
      <c r="L1021" t="s">
        <v>192</v>
      </c>
      <c r="M1021" t="s">
        <v>193</v>
      </c>
      <c r="N1021" t="s">
        <v>6732</v>
      </c>
      <c r="O1021" t="s">
        <v>7400</v>
      </c>
      <c r="P1021" t="s">
        <v>6733</v>
      </c>
      <c r="Q1021" t="s">
        <v>35</v>
      </c>
      <c r="R1021" t="s">
        <v>2175</v>
      </c>
      <c r="S1021" t="s">
        <v>196</v>
      </c>
      <c r="T1021" t="str">
        <f t="shared" si="45"/>
        <v xml:space="preserve">The successful candidate should possess the following: 5+ years of experience in a specialized role that includes implementation, support, and maintenance of large scale n-tier web applications; Strong understanding of Unix, Linux, and Windows Operating systems and their utilities; Proven background in the development and deployment of complex operational systems; Familiarity with any version-control tool like CVS or Subversion; Experience with application performance monitoring tools; Knowledge of JavaScript, HTML,XML, XSL and other internet technologies; Knowledge of scripting languages: Python or JAVA; Knowledge of automated deployment tools (ANT, JIRA, etc); Basic knowledge of Configuration Management tools (Chef, Puppet, etc); Basic BEA Weblogic 8.1, 9.2 Administration Skills;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Strong communication skills; both written and verbal; Experience with object oriented development using UML; Vignette Portal 7.3, 7.4 development experience;Database experience with Oracle 9i/10g; Experience with Sun Web Server and other J2EE application server such as Tomcat, JBOSS, WebSphere.  </v>
      </c>
      <c r="U1021">
        <f t="shared" si="46"/>
        <v>0</v>
      </c>
      <c r="V1021" s="3">
        <v>0</v>
      </c>
      <c r="W1021" s="3">
        <f t="shared" si="47"/>
        <v>0</v>
      </c>
      <c r="X1021" s="3">
        <v>1</v>
      </c>
      <c r="Y1021" s="3">
        <v>0</v>
      </c>
      <c r="Z1021" s="3">
        <v>0</v>
      </c>
      <c r="AA1021" s="3">
        <v>0</v>
      </c>
      <c r="AB1021" s="3">
        <v>0</v>
      </c>
      <c r="AD1021" t="s">
        <v>58</v>
      </c>
      <c r="AE1021" s="1">
        <v>42424</v>
      </c>
      <c r="AG1021" s="1">
        <v>42424</v>
      </c>
      <c r="AH1021" s="1">
        <v>42598</v>
      </c>
    </row>
    <row r="1022" spans="1:34" x14ac:dyDescent="0.3">
      <c r="A1022">
        <v>229830</v>
      </c>
      <c r="B1022" t="s">
        <v>524</v>
      </c>
      <c r="C1022" t="s">
        <v>26</v>
      </c>
      <c r="D1022">
        <v>3</v>
      </c>
      <c r="E1022" t="s">
        <v>2176</v>
      </c>
      <c r="F1022" t="s">
        <v>715</v>
      </c>
      <c r="G1022">
        <v>21315</v>
      </c>
      <c r="H1022">
        <v>3</v>
      </c>
      <c r="I1022">
        <v>82000</v>
      </c>
      <c r="J1022">
        <v>94000</v>
      </c>
      <c r="K1022" t="s">
        <v>30</v>
      </c>
      <c r="L1022" t="s">
        <v>527</v>
      </c>
      <c r="M1022" t="s">
        <v>716</v>
      </c>
      <c r="N1022" t="s">
        <v>7597</v>
      </c>
      <c r="O1022" t="s">
        <v>7598</v>
      </c>
      <c r="P1022" t="s">
        <v>7599</v>
      </c>
      <c r="Q1022" t="s">
        <v>530</v>
      </c>
      <c r="R1022" t="s">
        <v>2177</v>
      </c>
      <c r="S1022" t="s">
        <v>35</v>
      </c>
      <c r="T1022" t="str">
        <f t="shared" si="45"/>
        <v>1. At least five years of leading a multidisciplinary team of professionals or experience managing consultant contracts.  2. Knowledge of the following specialized disciplines: sustainable/‚Å“green‚ design, ecological restoration, historic preservation, conservation, ADA/universal design concepts, horticulture, urban design and public art.  3. Strong design skills and the ability to communicate design concepts in graphic and written form. 4. Proficiency in Photoshop, PowerPoint and SketchUp or an alternative 3D rendering. 5. Excellent communication, interpersonal and organizational skills. 6. A commitment to teamwork and an integrated approach to project delivery. 7. A driver license valid in New York State. www.nyc.gov/parks</v>
      </c>
      <c r="U1022">
        <f t="shared" si="46"/>
        <v>0</v>
      </c>
      <c r="V1022" s="3">
        <v>0</v>
      </c>
      <c r="W1022" s="3">
        <f t="shared" si="47"/>
        <v>0</v>
      </c>
      <c r="X1022" s="3">
        <v>0</v>
      </c>
      <c r="Y1022" s="3">
        <v>0</v>
      </c>
      <c r="Z1022" s="3">
        <v>0</v>
      </c>
      <c r="AA1022" s="3">
        <v>0</v>
      </c>
      <c r="AB1022" s="3">
        <v>0</v>
      </c>
      <c r="AD1022" t="s">
        <v>533</v>
      </c>
      <c r="AE1022" s="1">
        <v>42398</v>
      </c>
      <c r="AG1022" s="1">
        <v>42549</v>
      </c>
      <c r="AH1022" s="1">
        <v>42598</v>
      </c>
    </row>
    <row r="1023" spans="1:34" x14ac:dyDescent="0.3">
      <c r="A1023">
        <v>229830</v>
      </c>
      <c r="B1023" t="s">
        <v>524</v>
      </c>
      <c r="C1023" t="s">
        <v>40</v>
      </c>
      <c r="D1023">
        <v>3</v>
      </c>
      <c r="E1023" t="s">
        <v>2176</v>
      </c>
      <c r="F1023" t="s">
        <v>715</v>
      </c>
      <c r="G1023">
        <v>21315</v>
      </c>
      <c r="H1023">
        <v>3</v>
      </c>
      <c r="I1023">
        <v>82000</v>
      </c>
      <c r="J1023">
        <v>94000</v>
      </c>
      <c r="K1023" t="s">
        <v>30</v>
      </c>
      <c r="L1023" t="s">
        <v>527</v>
      </c>
      <c r="M1023" t="s">
        <v>716</v>
      </c>
      <c r="N1023" t="s">
        <v>7597</v>
      </c>
      <c r="O1023" t="s">
        <v>7598</v>
      </c>
      <c r="P1023" t="s">
        <v>7599</v>
      </c>
      <c r="Q1023" t="s">
        <v>530</v>
      </c>
      <c r="R1023" t="s">
        <v>2177</v>
      </c>
      <c r="S1023" t="s">
        <v>35</v>
      </c>
      <c r="T1023" t="str">
        <f t="shared" si="45"/>
        <v>1. At least five years of leading a multidisciplinary team of professionals or experience managing consultant contracts.  2. Knowledge of the following specialized disciplines: sustainable/‚Å“green‚ design, ecological restoration, historic preservation, conservation, ADA/universal design concepts, horticulture, urban design and public art.  3. Strong design skills and the ability to communicate design concepts in graphic and written form. 4. Proficiency in Photoshop, PowerPoint and SketchUp or an alternative 3D rendering. 5. Excellent communication, interpersonal and organizational skills. 6. A commitment to teamwork and an integrated approach to project delivery. 7. A driver license valid in New York State. www.nyc.gov/parks</v>
      </c>
      <c r="U1023">
        <f t="shared" si="46"/>
        <v>0</v>
      </c>
      <c r="V1023" s="3">
        <v>0</v>
      </c>
      <c r="W1023" s="3">
        <f t="shared" si="47"/>
        <v>0</v>
      </c>
      <c r="X1023" s="3">
        <v>0</v>
      </c>
      <c r="Y1023" s="3">
        <v>0</v>
      </c>
      <c r="Z1023" s="3">
        <v>0</v>
      </c>
      <c r="AA1023" s="3">
        <v>0</v>
      </c>
      <c r="AB1023" s="3">
        <v>0</v>
      </c>
      <c r="AD1023" t="s">
        <v>533</v>
      </c>
      <c r="AE1023" s="1">
        <v>42398</v>
      </c>
      <c r="AG1023" s="1">
        <v>42549</v>
      </c>
      <c r="AH1023" s="1">
        <v>42598</v>
      </c>
    </row>
    <row r="1024" spans="1:34" x14ac:dyDescent="0.3">
      <c r="A1024">
        <v>229830</v>
      </c>
      <c r="B1024" t="s">
        <v>524</v>
      </c>
      <c r="C1024" t="s">
        <v>26</v>
      </c>
      <c r="D1024">
        <v>3</v>
      </c>
      <c r="E1024" t="s">
        <v>2176</v>
      </c>
      <c r="F1024" t="s">
        <v>715</v>
      </c>
      <c r="G1024">
        <v>21315</v>
      </c>
      <c r="H1024">
        <v>3</v>
      </c>
      <c r="I1024">
        <v>82000</v>
      </c>
      <c r="J1024">
        <v>94000</v>
      </c>
      <c r="K1024" t="s">
        <v>30</v>
      </c>
      <c r="L1024" t="s">
        <v>527</v>
      </c>
      <c r="M1024" t="s">
        <v>716</v>
      </c>
      <c r="N1024" t="s">
        <v>7597</v>
      </c>
      <c r="O1024" t="s">
        <v>7598</v>
      </c>
      <c r="P1024" t="s">
        <v>7599</v>
      </c>
      <c r="Q1024" t="s">
        <v>530</v>
      </c>
      <c r="R1024" t="s">
        <v>2177</v>
      </c>
      <c r="S1024" t="s">
        <v>35</v>
      </c>
      <c r="T1024" t="str">
        <f t="shared" si="45"/>
        <v>1. At least five years of leading a multidisciplinary team of professionals or experience managing consultant contracts.  2. Knowledge of the following specialized disciplines: sustainable/‚Å“green‚ design, ecological restoration, historic preservation, conservation, ADA/universal design concepts, horticulture, urban design and public art.  3. Strong design skills and the ability to communicate design concepts in graphic and written form. 4. Proficiency in Photoshop, PowerPoint and SketchUp or an alternative 3D rendering. 5. Excellent communication, interpersonal and organizational skills. 6. A commitment to teamwork and an integrated approach to project delivery. 7. A driver license valid in New York State. www.nyc.gov/parks</v>
      </c>
      <c r="U1024">
        <f t="shared" si="46"/>
        <v>0</v>
      </c>
      <c r="V1024" s="3">
        <v>0</v>
      </c>
      <c r="W1024" s="3">
        <f t="shared" si="47"/>
        <v>0</v>
      </c>
      <c r="X1024" s="3">
        <v>0</v>
      </c>
      <c r="Y1024" s="3">
        <v>0</v>
      </c>
      <c r="Z1024" s="3">
        <v>0</v>
      </c>
      <c r="AA1024" s="3">
        <v>0</v>
      </c>
      <c r="AB1024" s="3">
        <v>0</v>
      </c>
      <c r="AD1024" t="s">
        <v>533</v>
      </c>
      <c r="AE1024" s="1">
        <v>42398</v>
      </c>
      <c r="AG1024" s="1">
        <v>42416</v>
      </c>
      <c r="AH1024" s="1">
        <v>42598</v>
      </c>
    </row>
    <row r="1025" spans="1:34" x14ac:dyDescent="0.3">
      <c r="A1025">
        <v>230692</v>
      </c>
      <c r="B1025" t="s">
        <v>1125</v>
      </c>
      <c r="C1025" t="s">
        <v>40</v>
      </c>
      <c r="D1025">
        <v>2</v>
      </c>
      <c r="E1025" t="s">
        <v>2178</v>
      </c>
      <c r="F1025" t="s">
        <v>1444</v>
      </c>
      <c r="G1025">
        <v>31143</v>
      </c>
      <c r="H1025">
        <v>2</v>
      </c>
      <c r="I1025">
        <v>48764</v>
      </c>
      <c r="J1025">
        <v>60000</v>
      </c>
      <c r="K1025" t="s">
        <v>30</v>
      </c>
      <c r="L1025" t="s">
        <v>954</v>
      </c>
      <c r="M1025" t="s">
        <v>1128</v>
      </c>
      <c r="N1025" t="s">
        <v>7600</v>
      </c>
      <c r="O1025" t="s">
        <v>1445</v>
      </c>
      <c r="P1025" t="s">
        <v>2179</v>
      </c>
      <c r="Q1025" t="s">
        <v>35</v>
      </c>
      <c r="R1025" t="s">
        <v>2180</v>
      </c>
      <c r="S1025" t="s">
        <v>35</v>
      </c>
      <c r="T1025" t="str">
        <f t="shared" si="45"/>
        <v xml:space="preserve">1.	Demonstrated interest in law enforcement, criminal justice, or social service. 2.	Prior experience in conducting or assisting in long-term criminal investigations.    3.	Solid writing ability.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  </v>
      </c>
      <c r="U1025">
        <f t="shared" si="46"/>
        <v>0</v>
      </c>
      <c r="V1025" s="3">
        <v>1</v>
      </c>
      <c r="W1025" s="3">
        <f t="shared" si="47"/>
        <v>0</v>
      </c>
      <c r="X1025" s="3">
        <v>0</v>
      </c>
      <c r="Y1025" s="3">
        <v>0</v>
      </c>
      <c r="Z1025" s="3">
        <v>0</v>
      </c>
      <c r="AA1025" s="3">
        <v>0</v>
      </c>
      <c r="AB1025" s="3">
        <v>0</v>
      </c>
      <c r="AD1025" t="s">
        <v>38</v>
      </c>
      <c r="AE1025" s="1">
        <v>42404</v>
      </c>
      <c r="AG1025" s="1">
        <v>42404</v>
      </c>
      <c r="AH1025" s="1">
        <v>42598</v>
      </c>
    </row>
    <row r="1026" spans="1:34" x14ac:dyDescent="0.3">
      <c r="A1026">
        <v>230692</v>
      </c>
      <c r="B1026" t="s">
        <v>1125</v>
      </c>
      <c r="C1026" t="s">
        <v>26</v>
      </c>
      <c r="D1026">
        <v>2</v>
      </c>
      <c r="E1026" t="s">
        <v>2178</v>
      </c>
      <c r="F1026" t="s">
        <v>1444</v>
      </c>
      <c r="G1026">
        <v>31143</v>
      </c>
      <c r="H1026">
        <v>2</v>
      </c>
      <c r="I1026">
        <v>48764</v>
      </c>
      <c r="J1026">
        <v>60000</v>
      </c>
      <c r="K1026" t="s">
        <v>30</v>
      </c>
      <c r="L1026" t="s">
        <v>954</v>
      </c>
      <c r="M1026" t="s">
        <v>1128</v>
      </c>
      <c r="N1026" t="s">
        <v>7600</v>
      </c>
      <c r="O1026" t="s">
        <v>1445</v>
      </c>
      <c r="P1026" t="s">
        <v>2179</v>
      </c>
      <c r="Q1026" t="s">
        <v>35</v>
      </c>
      <c r="R1026" t="s">
        <v>2180</v>
      </c>
      <c r="S1026" t="s">
        <v>35</v>
      </c>
      <c r="T1026" t="str">
        <f t="shared" si="45"/>
        <v xml:space="preserve">1.	Demonstrated interest in law enforcement, criminal justice, or social service. 2.	Prior experience in conducting or assisting in long-term criminal investigations.    3.	Solid writing ability.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  </v>
      </c>
      <c r="U1026">
        <f t="shared" si="46"/>
        <v>0</v>
      </c>
      <c r="V1026" s="3">
        <v>1</v>
      </c>
      <c r="W1026" s="3">
        <f t="shared" si="47"/>
        <v>0</v>
      </c>
      <c r="X1026" s="3">
        <v>0</v>
      </c>
      <c r="Y1026" s="3">
        <v>0</v>
      </c>
      <c r="Z1026" s="3">
        <v>0</v>
      </c>
      <c r="AA1026" s="3">
        <v>0</v>
      </c>
      <c r="AB1026" s="3">
        <v>0</v>
      </c>
      <c r="AD1026" t="s">
        <v>38</v>
      </c>
      <c r="AE1026" s="1">
        <v>42404</v>
      </c>
      <c r="AG1026" s="1">
        <v>42404</v>
      </c>
      <c r="AH1026" s="1">
        <v>42598</v>
      </c>
    </row>
    <row r="1027" spans="1:34" x14ac:dyDescent="0.3">
      <c r="A1027">
        <v>230695</v>
      </c>
      <c r="B1027" t="s">
        <v>1158</v>
      </c>
      <c r="C1027" t="s">
        <v>40</v>
      </c>
      <c r="D1027">
        <v>17</v>
      </c>
      <c r="E1027" t="s">
        <v>1159</v>
      </c>
      <c r="F1027" t="s">
        <v>2181</v>
      </c>
      <c r="G1027">
        <v>20210</v>
      </c>
      <c r="H1027">
        <v>0</v>
      </c>
      <c r="I1027">
        <v>51586</v>
      </c>
      <c r="J1027">
        <v>77404</v>
      </c>
      <c r="K1027" t="s">
        <v>30</v>
      </c>
      <c r="L1027" t="s">
        <v>1161</v>
      </c>
      <c r="M1027" t="s">
        <v>1162</v>
      </c>
      <c r="N1027" t="s">
        <v>2182</v>
      </c>
      <c r="O1027" t="s">
        <v>7601</v>
      </c>
      <c r="P1027" t="s">
        <v>2183</v>
      </c>
      <c r="Q1027" t="s">
        <v>35</v>
      </c>
      <c r="R1027" t="s">
        <v>2184</v>
      </c>
      <c r="S1027" t="s">
        <v>1166</v>
      </c>
      <c r="T1027" t="str">
        <f t="shared" ref="T1027:T1090" si="48">P1027&amp;" "&amp;Q1027</f>
        <v xml:space="preserve">Preference will be given to candidates with excellent verbal and written communication skills, knowledge of NYC street infrastructure system, and proficiency in Microsoft Access and Excel are preferred.  Candidates should be familiar with the Geographic Information System (GIS) to capture, store, and analyze geographical data for future implementation.  </v>
      </c>
      <c r="U1027">
        <f t="shared" ref="U1027:U1090" si="49">D1027*W1027</f>
        <v>0</v>
      </c>
      <c r="V1027" s="3">
        <v>1</v>
      </c>
      <c r="W1027" s="3">
        <f t="shared" ref="W1027:W1090" si="50">IF(OR(ISNUMBER(SEARCH("data analytics",$T1027)), ISNUMBER(SEARCH("data analysis",$T1027)), ISNUMBER(SEARCH("analyze data", $T1027)),ISNUMBER(SEARCH("business intelligence", $T1027)),ISNUMBER(SEARCH("business analysis",$T1027))),1,0)</f>
        <v>0</v>
      </c>
      <c r="X1027" s="3">
        <v>0</v>
      </c>
      <c r="Y1027" s="3">
        <v>0</v>
      </c>
      <c r="Z1027" s="3">
        <v>0</v>
      </c>
      <c r="AA1027" s="3">
        <v>0</v>
      </c>
      <c r="AB1027" s="3">
        <v>0</v>
      </c>
      <c r="AD1027" t="s">
        <v>899</v>
      </c>
      <c r="AE1027" s="1">
        <v>42412</v>
      </c>
      <c r="AG1027" s="1">
        <v>42412</v>
      </c>
      <c r="AH1027" s="1">
        <v>42598</v>
      </c>
    </row>
    <row r="1028" spans="1:34" x14ac:dyDescent="0.3">
      <c r="A1028">
        <v>230695</v>
      </c>
      <c r="B1028" t="s">
        <v>1158</v>
      </c>
      <c r="C1028" t="s">
        <v>26</v>
      </c>
      <c r="D1028">
        <v>17</v>
      </c>
      <c r="E1028" t="s">
        <v>1159</v>
      </c>
      <c r="F1028" t="s">
        <v>2181</v>
      </c>
      <c r="G1028">
        <v>20210</v>
      </c>
      <c r="H1028">
        <v>0</v>
      </c>
      <c r="I1028">
        <v>51586</v>
      </c>
      <c r="J1028">
        <v>77404</v>
      </c>
      <c r="K1028" t="s">
        <v>30</v>
      </c>
      <c r="L1028" t="s">
        <v>1161</v>
      </c>
      <c r="M1028" t="s">
        <v>1162</v>
      </c>
      <c r="N1028" t="s">
        <v>2182</v>
      </c>
      <c r="O1028" t="s">
        <v>7601</v>
      </c>
      <c r="P1028" t="s">
        <v>2183</v>
      </c>
      <c r="Q1028" t="s">
        <v>35</v>
      </c>
      <c r="R1028" t="s">
        <v>2184</v>
      </c>
      <c r="S1028" t="s">
        <v>1166</v>
      </c>
      <c r="T1028" t="str">
        <f t="shared" si="48"/>
        <v xml:space="preserve">Preference will be given to candidates with excellent verbal and written communication skills, knowledge of NYC street infrastructure system, and proficiency in Microsoft Access and Excel are preferred.  Candidates should be familiar with the Geographic Information System (GIS) to capture, store, and analyze geographical data for future implementation.  </v>
      </c>
      <c r="U1028">
        <f t="shared" si="49"/>
        <v>0</v>
      </c>
      <c r="V1028" s="3">
        <v>1</v>
      </c>
      <c r="W1028" s="3">
        <f t="shared" si="50"/>
        <v>0</v>
      </c>
      <c r="X1028" s="3">
        <v>0</v>
      </c>
      <c r="Y1028" s="3">
        <v>0</v>
      </c>
      <c r="Z1028" s="3">
        <v>0</v>
      </c>
      <c r="AA1028" s="3">
        <v>0</v>
      </c>
      <c r="AB1028" s="3">
        <v>0</v>
      </c>
      <c r="AD1028" t="s">
        <v>899</v>
      </c>
      <c r="AE1028" s="1">
        <v>42412</v>
      </c>
      <c r="AG1028" s="1">
        <v>42412</v>
      </c>
      <c r="AH1028" s="1">
        <v>42598</v>
      </c>
    </row>
    <row r="1029" spans="1:34" x14ac:dyDescent="0.3">
      <c r="A1029">
        <v>229837</v>
      </c>
      <c r="B1029" t="s">
        <v>25</v>
      </c>
      <c r="C1029" t="s">
        <v>26</v>
      </c>
      <c r="D1029">
        <v>1</v>
      </c>
      <c r="E1029" t="s">
        <v>2185</v>
      </c>
      <c r="F1029" t="s">
        <v>51</v>
      </c>
      <c r="G1029">
        <v>10050</v>
      </c>
      <c r="H1029" t="s">
        <v>240</v>
      </c>
      <c r="I1029">
        <v>58675</v>
      </c>
      <c r="J1029">
        <v>125000</v>
      </c>
      <c r="K1029" t="s">
        <v>30</v>
      </c>
      <c r="L1029" t="s">
        <v>350</v>
      </c>
      <c r="M1029" t="s">
        <v>624</v>
      </c>
      <c r="N1029" t="s">
        <v>7602</v>
      </c>
      <c r="O1029" t="s">
        <v>54</v>
      </c>
      <c r="P1029" t="s">
        <v>7603</v>
      </c>
      <c r="Q1029" t="s">
        <v>35</v>
      </c>
      <c r="R1029" t="s">
        <v>2186</v>
      </c>
      <c r="S1029" t="s">
        <v>354</v>
      </c>
      <c r="T1029" t="str">
        <f t="shared" si="48"/>
        <v xml:space="preserve">The successful candidate possess the following: 	Knowledge of DoITT‚„s IT Services and Application Development processes.	Demonstrated ability to be tactful and build effective long term working relationships with team members, managers, agency colleagues and executive management	Strong written and verbal communication skills	Experience assessing IT risk from a business perspective  </v>
      </c>
      <c r="U1029">
        <f t="shared" si="49"/>
        <v>0</v>
      </c>
      <c r="V1029" s="3">
        <v>0</v>
      </c>
      <c r="W1029" s="3">
        <f t="shared" si="50"/>
        <v>0</v>
      </c>
      <c r="X1029" s="3">
        <v>0</v>
      </c>
      <c r="Y1029" s="3">
        <v>0</v>
      </c>
      <c r="Z1029" s="3">
        <v>0</v>
      </c>
      <c r="AA1029" s="3">
        <v>0</v>
      </c>
      <c r="AB1029" s="3">
        <v>0</v>
      </c>
      <c r="AD1029" t="s">
        <v>58</v>
      </c>
      <c r="AE1029" s="1">
        <v>42417</v>
      </c>
      <c r="AG1029" s="1">
        <v>42417</v>
      </c>
      <c r="AH1029" s="1">
        <v>42598</v>
      </c>
    </row>
    <row r="1030" spans="1:34" x14ac:dyDescent="0.3">
      <c r="A1030">
        <v>230756</v>
      </c>
      <c r="B1030" t="s">
        <v>49</v>
      </c>
      <c r="C1030" t="s">
        <v>40</v>
      </c>
      <c r="D1030">
        <v>1</v>
      </c>
      <c r="E1030" t="s">
        <v>2187</v>
      </c>
      <c r="F1030" t="s">
        <v>91</v>
      </c>
      <c r="G1030" t="s">
        <v>92</v>
      </c>
      <c r="H1030">
        <v>0</v>
      </c>
      <c r="I1030">
        <v>54740</v>
      </c>
      <c r="J1030">
        <v>100000</v>
      </c>
      <c r="K1030" t="s">
        <v>30</v>
      </c>
      <c r="L1030" t="s">
        <v>637</v>
      </c>
      <c r="M1030" t="s">
        <v>2188</v>
      </c>
      <c r="N1030" t="s">
        <v>7604</v>
      </c>
      <c r="O1030" t="s">
        <v>96</v>
      </c>
      <c r="P1030" t="s">
        <v>7605</v>
      </c>
      <c r="Q1030" t="s">
        <v>2189</v>
      </c>
      <c r="R1030" t="s">
        <v>56</v>
      </c>
      <c r="S1030" t="s">
        <v>549</v>
      </c>
      <c r="T1030" t="str">
        <f t="shared" si="48"/>
        <v>‚  At least 3 years of experience conducting classroom and computer aided instructional training.  Ability to deliver instruction, lead activities and assess learning needs.  Ability to conduct job analyses and prepare training curricula and on-the-job training programs.  Experience in training and development in a Human Resources group.  Must have great working knowledge of e-learning techniques and, where relevant, have been     involved in the creation and/or delivery of e-learning packages.  Must have strong Microsoft Office experience (PowerPoint, Excel, &amp; Word) and PeopleSoft     skills.  Experience in organizational development and assessing training needs based on policies,     procedures, regulations, business initiatives and technologies.  Versed in adult training theory and practice.  Professional demeanor with excellent communication leadership and presentation skills.  Must have excellent interpersonal skills in order to interface with all levels of staff.  Strong analytic skills.  Must maintain a high level of discretion and confidentiality. Please note that open competitive and promotional Exams (#5011 and #5517) were given in the Administrative Staff Analyst Title in 2015. Please indicate in your cover letter if you have taken any of these exams or are already permanent in the Administrative Staff Analyst title.  In compliance with federal law, all persons hired will be required to verify identity and eligibility to work in the United States and to complete the required employment eligibility verification document form upon hire.</v>
      </c>
      <c r="U1030">
        <f t="shared" si="49"/>
        <v>0</v>
      </c>
      <c r="V1030" s="3">
        <v>1</v>
      </c>
      <c r="W1030" s="3">
        <f t="shared" si="50"/>
        <v>0</v>
      </c>
      <c r="X1030" s="3">
        <v>0</v>
      </c>
      <c r="Y1030" s="3">
        <v>0</v>
      </c>
      <c r="Z1030" s="3">
        <v>0</v>
      </c>
      <c r="AA1030" s="3">
        <v>0</v>
      </c>
      <c r="AB1030" s="3">
        <v>0</v>
      </c>
      <c r="AD1030" t="s">
        <v>38</v>
      </c>
      <c r="AE1030" s="1">
        <v>42409</v>
      </c>
      <c r="AG1030" s="1">
        <v>42410</v>
      </c>
      <c r="AH1030" s="1">
        <v>42598</v>
      </c>
    </row>
    <row r="1031" spans="1:34" x14ac:dyDescent="0.3">
      <c r="A1031">
        <v>229845</v>
      </c>
      <c r="B1031" t="s">
        <v>39</v>
      </c>
      <c r="C1031" t="s">
        <v>26</v>
      </c>
      <c r="D1031">
        <v>1</v>
      </c>
      <c r="E1031" t="s">
        <v>2190</v>
      </c>
      <c r="F1031" t="s">
        <v>675</v>
      </c>
      <c r="G1031">
        <v>10069</v>
      </c>
      <c r="H1031" t="s">
        <v>52</v>
      </c>
      <c r="I1031">
        <v>53051</v>
      </c>
      <c r="J1031">
        <v>145991</v>
      </c>
      <c r="K1031" t="s">
        <v>30</v>
      </c>
      <c r="L1031" t="s">
        <v>2191</v>
      </c>
      <c r="M1031" t="s">
        <v>1335</v>
      </c>
      <c r="N1031" t="s">
        <v>6734</v>
      </c>
      <c r="O1031" t="s">
        <v>676</v>
      </c>
      <c r="P1031" t="s">
        <v>35</v>
      </c>
      <c r="Q1031" t="s">
        <v>7606</v>
      </c>
      <c r="R1031" t="s">
        <v>2192</v>
      </c>
      <c r="S1031" t="s">
        <v>35</v>
      </c>
      <c r="T1031" t="str">
        <f t="shared" si="48"/>
        <v xml:space="preserve">  MQR** has been amended (R 04.13.2016)  Education and Experience Requirements:  1. A baccalaureate degree from an accredited college or university and five years of full-time satisfactory experience in a health services setting such as a laboratory, hospital, or other patient care facility, or in a public health, community health, environmental health, school health, social services program, or mental hygiene program at least 18 months of which must have been in a managerial or administrative capacity requiring independent decision-making concerning program management, planning, evaluation for quality improvement and assurance, allocation of resources, and the scheduling and assignment of work; or  2. Education and/or experience equivalent to ''1'' above. Education may be substituted for experience on the basis that each 30 graduate semester credits from an accredited college or university in hospital administration, public health, community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or administrative experience as described in ''1'' above.  Example: Health Services Manager is a management class of positions with several assignment levels. Health Services Managers, under direction, with wide latitude for the exercise of independent judgment and initiative, plan, develop, and administer public health or mental hygiene programs of considerable size and/or complexity. The duties of a Health Services Manager may include administrative supervision of clinical, as well as other professional, clerical, fiscal, analytical, and support staff; and responsibility for contract administration, allocation of funds, monitoring, evaluation, and contract compliance in one or more service areas. All Health Services Managers perform related work.  In the Department of Health and Mental Hygiene, under direction, with wide latitude for the exercise of independent judgment and initiative, Health Services Managers may administer the non-medical aspects of Health District(s); plan, develop, and administer public health programs such as lead poisoning control, disease intervention, personal health services, child and adolescent health, laboratory services, and environmental health; and perform related work. ------------------------------------------------------------------------------------------------------------------------------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031">
        <f t="shared" si="49"/>
        <v>0</v>
      </c>
      <c r="V1031" s="3">
        <v>0</v>
      </c>
      <c r="W1031" s="3">
        <f t="shared" si="50"/>
        <v>0</v>
      </c>
      <c r="X1031" s="3">
        <v>0</v>
      </c>
      <c r="Y1031" s="3">
        <v>0</v>
      </c>
      <c r="Z1031" s="3">
        <v>0</v>
      </c>
      <c r="AA1031" s="3">
        <v>0</v>
      </c>
      <c r="AB1031" s="3">
        <v>0</v>
      </c>
      <c r="AD1031" t="s">
        <v>38</v>
      </c>
      <c r="AE1031" s="1">
        <v>42397</v>
      </c>
      <c r="AG1031" s="1">
        <v>42397</v>
      </c>
      <c r="AH1031" s="1">
        <v>42598</v>
      </c>
    </row>
    <row r="1032" spans="1:34" x14ac:dyDescent="0.3">
      <c r="A1032">
        <v>229845</v>
      </c>
      <c r="B1032" t="s">
        <v>39</v>
      </c>
      <c r="C1032" t="s">
        <v>40</v>
      </c>
      <c r="D1032">
        <v>1</v>
      </c>
      <c r="E1032" t="s">
        <v>2190</v>
      </c>
      <c r="F1032" t="s">
        <v>675</v>
      </c>
      <c r="G1032">
        <v>10069</v>
      </c>
      <c r="H1032" t="s">
        <v>52</v>
      </c>
      <c r="I1032">
        <v>53051</v>
      </c>
      <c r="J1032">
        <v>145991</v>
      </c>
      <c r="K1032" t="s">
        <v>30</v>
      </c>
      <c r="L1032" t="s">
        <v>2191</v>
      </c>
      <c r="M1032" t="s">
        <v>1335</v>
      </c>
      <c r="N1032" t="s">
        <v>6734</v>
      </c>
      <c r="O1032" t="s">
        <v>676</v>
      </c>
      <c r="P1032" t="s">
        <v>35</v>
      </c>
      <c r="Q1032" t="s">
        <v>7606</v>
      </c>
      <c r="R1032" t="s">
        <v>2192</v>
      </c>
      <c r="S1032" t="s">
        <v>35</v>
      </c>
      <c r="T1032" t="str">
        <f t="shared" si="48"/>
        <v xml:space="preserve">  MQR** has been amended (R 04.13.2016)  Education and Experience Requirements:  1. A baccalaureate degree from an accredited college or university and five years of full-time satisfactory experience in a health services setting such as a laboratory, hospital, or other patient care facility, or in a public health, community health, environmental health, school health, social services program, or mental hygiene program at least 18 months of which must have been in a managerial or administrative capacity requiring independent decision-making concerning program management, planning, evaluation for quality improvement and assurance, allocation of resources, and the scheduling and assignment of work; or  2. Education and/or experience equivalent to ''1'' above. Education may be substituted for experience on the basis that each 30 graduate semester credits from an accredited college or university in hospital administration, public health, community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or administrative experience as described in ''1'' above.  Example: Health Services Manager is a management class of positions with several assignment levels. Health Services Managers, under direction, with wide latitude for the exercise of independent judgment and initiative, plan, develop, and administer public health or mental hygiene programs of considerable size and/or complexity. The duties of a Health Services Manager may include administrative supervision of clinical, as well as other professional, clerical, fiscal, analytical, and support staff; and responsibility for contract administration, allocation of funds, monitoring, evaluation, and contract compliance in one or more service areas. All Health Services Managers perform related work.  In the Department of Health and Mental Hygiene, under direction, with wide latitude for the exercise of independent judgment and initiative, Health Services Managers may administer the non-medical aspects of Health District(s); plan, develop, and administer public health programs such as lead poisoning control, disease intervention, personal health services, child and adolescent health, laboratory services, and environmental health; and perform related work. ------------------------------------------------------------------------------------------------------------------------------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032">
        <f t="shared" si="49"/>
        <v>0</v>
      </c>
      <c r="V1032" s="3">
        <v>0</v>
      </c>
      <c r="W1032" s="3">
        <f t="shared" si="50"/>
        <v>0</v>
      </c>
      <c r="X1032" s="3">
        <v>0</v>
      </c>
      <c r="Y1032" s="3">
        <v>0</v>
      </c>
      <c r="Z1032" s="3">
        <v>0</v>
      </c>
      <c r="AA1032" s="3">
        <v>0</v>
      </c>
      <c r="AB1032" s="3">
        <v>0</v>
      </c>
      <c r="AD1032" t="s">
        <v>38</v>
      </c>
      <c r="AE1032" s="1">
        <v>42397</v>
      </c>
      <c r="AG1032" s="1">
        <v>42397</v>
      </c>
      <c r="AH1032" s="1">
        <v>42598</v>
      </c>
    </row>
    <row r="1033" spans="1:34" x14ac:dyDescent="0.3">
      <c r="A1033">
        <v>229851</v>
      </c>
      <c r="B1033" t="s">
        <v>524</v>
      </c>
      <c r="C1033" t="s">
        <v>40</v>
      </c>
      <c r="D1033">
        <v>9</v>
      </c>
      <c r="E1033" t="s">
        <v>2193</v>
      </c>
      <c r="F1033" t="s">
        <v>2194</v>
      </c>
      <c r="G1033">
        <v>91644</v>
      </c>
      <c r="H1033">
        <v>0</v>
      </c>
      <c r="I1033">
        <v>102750</v>
      </c>
      <c r="J1033">
        <v>102750</v>
      </c>
      <c r="K1033" t="s">
        <v>30</v>
      </c>
      <c r="L1033" t="s">
        <v>2195</v>
      </c>
      <c r="M1033" t="s">
        <v>2196</v>
      </c>
      <c r="N1033" t="s">
        <v>7607</v>
      </c>
      <c r="O1033" t="s">
        <v>2197</v>
      </c>
      <c r="P1033" t="s">
        <v>7608</v>
      </c>
      <c r="Q1033" t="s">
        <v>2198</v>
      </c>
      <c r="R1033" t="s">
        <v>2199</v>
      </c>
      <c r="S1033" t="s">
        <v>35</v>
      </c>
      <c r="T1033" t="str">
        <f t="shared" si="48"/>
        <v>1. Experience with ammonia refrigeration systems. 2. New York State 7G Pesticide Applicator or Technician‚„s certificate issued by NYSDEC. 3. Certificate of fitness for Standpipe, Automatic Sprinkler, Handling and Storage of Non-flammable gas cylinders, Storage and Handling of Corrosives and Oxidizers, Interior Fire Alarm, and/or Air Compressor issued by FDNY.  4. Experience with Computerized Maintenance Management System (CMMS) such as Infor or Archibus; proficiency in Microsoft Office. 5. Excellent communication and organizational skills. 6. Ability to work rotating shifts, nights and weekends as needed. 7. Driver license valid in New York State. Additional Qualification Requirements:  A valid Certificate of Qualification for Refrigerating System Operating Engineer issued by the New York City Fire Department.  A valid Universal Chlorofluorocarbon (CFC) Certificate for handling refrigerants issued by the United States Environmental Protection Agency.  Certain positions require that candidates possess, on the date of appointment, a Certificate for Hazardous Materials, issued by an OSHA-approved program.  All required certificates must be maintained for the duration of the assignment.  www.nyc.gov/parks</v>
      </c>
      <c r="U1033">
        <f t="shared" si="49"/>
        <v>0</v>
      </c>
      <c r="V1033" s="3">
        <v>0</v>
      </c>
      <c r="W1033" s="3">
        <f t="shared" si="50"/>
        <v>0</v>
      </c>
      <c r="X1033" s="3">
        <v>0</v>
      </c>
      <c r="Y1033" s="3">
        <v>0</v>
      </c>
      <c r="Z1033" s="3">
        <v>0</v>
      </c>
      <c r="AA1033" s="3">
        <v>0</v>
      </c>
      <c r="AB1033" s="3">
        <v>0</v>
      </c>
      <c r="AD1033" t="s">
        <v>533</v>
      </c>
      <c r="AE1033" s="1">
        <v>42398</v>
      </c>
      <c r="AG1033" s="1">
        <v>42549</v>
      </c>
      <c r="AH1033" s="1">
        <v>42598</v>
      </c>
    </row>
    <row r="1034" spans="1:34" x14ac:dyDescent="0.3">
      <c r="A1034">
        <v>230744</v>
      </c>
      <c r="B1034" t="s">
        <v>2200</v>
      </c>
      <c r="C1034" t="s">
        <v>26</v>
      </c>
      <c r="D1034">
        <v>1</v>
      </c>
      <c r="E1034" t="s">
        <v>2201</v>
      </c>
      <c r="F1034" t="s">
        <v>148</v>
      </c>
      <c r="G1034">
        <v>12626</v>
      </c>
      <c r="H1034">
        <v>2</v>
      </c>
      <c r="I1034">
        <v>55081</v>
      </c>
      <c r="J1034">
        <v>70546</v>
      </c>
      <c r="K1034" t="s">
        <v>30</v>
      </c>
      <c r="L1034" t="s">
        <v>1938</v>
      </c>
      <c r="M1034" t="s">
        <v>2202</v>
      </c>
      <c r="N1034" t="s">
        <v>6735</v>
      </c>
      <c r="O1034" t="s">
        <v>7077</v>
      </c>
      <c r="P1034" t="s">
        <v>7609</v>
      </c>
      <c r="Q1034" t="s">
        <v>35</v>
      </c>
      <c r="R1034" t="s">
        <v>2203</v>
      </c>
      <c r="S1034" t="s">
        <v>2204</v>
      </c>
      <c r="T1034" t="str">
        <f t="shared" si="48"/>
        <v xml:space="preserve">‚	This position is only open to City employees who are permanent in the title of Staff Analyst. 	Should have hands on experience with extraction of data, writing reports and queries	Ability to create/execute complex SQL queries	Knowledge of PMS, NYCAPS and other City personnel and payroll related systems	Knowledge and experience with relational databases (Oracle, SQL Server, PeopleSoft etc.)	Ability to meet strict deadlines and handle multiple tasks concurrently	Excellent research and troubleshooting skills as well as an ability to learn new skills rapidly	Excellent analytical, organizational, data presentation and interpersonal skills  </v>
      </c>
      <c r="U1034">
        <f t="shared" si="49"/>
        <v>0</v>
      </c>
      <c r="V1034" s="3">
        <v>0</v>
      </c>
      <c r="W1034" s="3">
        <f t="shared" si="50"/>
        <v>0</v>
      </c>
      <c r="X1034" s="3">
        <v>0</v>
      </c>
      <c r="Y1034" s="3">
        <v>0</v>
      </c>
      <c r="Z1034" s="3">
        <v>1</v>
      </c>
      <c r="AA1034" s="3">
        <v>0</v>
      </c>
      <c r="AB1034" s="3">
        <v>1</v>
      </c>
      <c r="AD1034" t="s">
        <v>38</v>
      </c>
      <c r="AE1034" s="1">
        <v>42450</v>
      </c>
      <c r="AG1034" s="1">
        <v>42450</v>
      </c>
      <c r="AH1034" s="1">
        <v>42598</v>
      </c>
    </row>
    <row r="1035" spans="1:34" x14ac:dyDescent="0.3">
      <c r="A1035">
        <v>230756</v>
      </c>
      <c r="B1035" t="s">
        <v>49</v>
      </c>
      <c r="C1035" t="s">
        <v>26</v>
      </c>
      <c r="D1035">
        <v>1</v>
      </c>
      <c r="E1035" t="s">
        <v>2187</v>
      </c>
      <c r="F1035" t="s">
        <v>91</v>
      </c>
      <c r="G1035" t="s">
        <v>92</v>
      </c>
      <c r="H1035">
        <v>0</v>
      </c>
      <c r="I1035">
        <v>54740</v>
      </c>
      <c r="J1035">
        <v>100000</v>
      </c>
      <c r="K1035" t="s">
        <v>30</v>
      </c>
      <c r="L1035" t="s">
        <v>637</v>
      </c>
      <c r="M1035" t="s">
        <v>2188</v>
      </c>
      <c r="N1035" t="s">
        <v>7604</v>
      </c>
      <c r="O1035" t="s">
        <v>96</v>
      </c>
      <c r="P1035" t="s">
        <v>7605</v>
      </c>
      <c r="Q1035" t="s">
        <v>2189</v>
      </c>
      <c r="R1035" t="s">
        <v>56</v>
      </c>
      <c r="S1035" t="s">
        <v>549</v>
      </c>
      <c r="T1035" t="str">
        <f t="shared" si="48"/>
        <v>‚  At least 3 years of experience conducting classroom and computer aided instructional training.  Ability to deliver instruction, lead activities and assess learning needs.  Ability to conduct job analyses and prepare training curricula and on-the-job training programs.  Experience in training and development in a Human Resources group.  Must have great working knowledge of e-learning techniques and, where relevant, have been     involved in the creation and/or delivery of e-learning packages.  Must have strong Microsoft Office experience (PowerPoint, Excel, &amp; Word) and PeopleSoft     skills.  Experience in organizational development and assessing training needs based on policies,     procedures, regulations, business initiatives and technologies.  Versed in adult training theory and practice.  Professional demeanor with excellent communication leadership and presentation skills.  Must have excellent interpersonal skills in order to interface with all levels of staff.  Strong analytic skills.  Must maintain a high level of discretion and confidentiality. Please note that open competitive and promotional Exams (#5011 and #5517) were given in the Administrative Staff Analyst Title in 2015. Please indicate in your cover letter if you have taken any of these exams or are already permanent in the Administrative Staff Analyst title.  In compliance with federal law, all persons hired will be required to verify identity and eligibility to work in the United States and to complete the required employment eligibility verification document form upon hire.</v>
      </c>
      <c r="U1035">
        <f t="shared" si="49"/>
        <v>0</v>
      </c>
      <c r="V1035" s="3">
        <v>1</v>
      </c>
      <c r="W1035" s="3">
        <f t="shared" si="50"/>
        <v>0</v>
      </c>
      <c r="X1035" s="3">
        <v>0</v>
      </c>
      <c r="Y1035" s="3">
        <v>0</v>
      </c>
      <c r="Z1035" s="3">
        <v>0</v>
      </c>
      <c r="AA1035" s="3">
        <v>0</v>
      </c>
      <c r="AB1035" s="3">
        <v>0</v>
      </c>
      <c r="AD1035" t="s">
        <v>38</v>
      </c>
      <c r="AE1035" s="1">
        <v>42409</v>
      </c>
      <c r="AG1035" s="1">
        <v>42409</v>
      </c>
      <c r="AH1035" s="1">
        <v>42598</v>
      </c>
    </row>
    <row r="1036" spans="1:34" x14ac:dyDescent="0.3">
      <c r="A1036">
        <v>229851</v>
      </c>
      <c r="B1036" t="s">
        <v>524</v>
      </c>
      <c r="C1036" t="s">
        <v>26</v>
      </c>
      <c r="D1036">
        <v>9</v>
      </c>
      <c r="E1036" t="s">
        <v>2193</v>
      </c>
      <c r="F1036" t="s">
        <v>2194</v>
      </c>
      <c r="G1036">
        <v>91644</v>
      </c>
      <c r="H1036">
        <v>0</v>
      </c>
      <c r="I1036">
        <v>102750</v>
      </c>
      <c r="J1036">
        <v>102750</v>
      </c>
      <c r="K1036" t="s">
        <v>30</v>
      </c>
      <c r="L1036" t="s">
        <v>2195</v>
      </c>
      <c r="M1036" t="s">
        <v>2196</v>
      </c>
      <c r="N1036" t="s">
        <v>7607</v>
      </c>
      <c r="O1036" t="s">
        <v>2197</v>
      </c>
      <c r="P1036" t="s">
        <v>7608</v>
      </c>
      <c r="Q1036" t="s">
        <v>2198</v>
      </c>
      <c r="R1036" t="s">
        <v>2199</v>
      </c>
      <c r="S1036" t="s">
        <v>35</v>
      </c>
      <c r="T1036" t="str">
        <f t="shared" si="48"/>
        <v>1. Experience with ammonia refrigeration systems. 2. New York State 7G Pesticide Applicator or Technician‚„s certificate issued by NYSDEC. 3. Certificate of fitness for Standpipe, Automatic Sprinkler, Handling and Storage of Non-flammable gas cylinders, Storage and Handling of Corrosives and Oxidizers, Interior Fire Alarm, and/or Air Compressor issued by FDNY.  4. Experience with Computerized Maintenance Management System (CMMS) such as Infor or Archibus; proficiency in Microsoft Office. 5. Excellent communication and organizational skills. 6. Ability to work rotating shifts, nights and weekends as needed. 7. Driver license valid in New York State. Additional Qualification Requirements:  A valid Certificate of Qualification for Refrigerating System Operating Engineer issued by the New York City Fire Department.  A valid Universal Chlorofluorocarbon (CFC) Certificate for handling refrigerants issued by the United States Environmental Protection Agency.  Certain positions require that candidates possess, on the date of appointment, a Certificate for Hazardous Materials, issued by an OSHA-approved program.  All required certificates must be maintained for the duration of the assignment.  www.nyc.gov/parks</v>
      </c>
      <c r="U1036">
        <f t="shared" si="49"/>
        <v>0</v>
      </c>
      <c r="V1036" s="3">
        <v>0</v>
      </c>
      <c r="W1036" s="3">
        <f t="shared" si="50"/>
        <v>0</v>
      </c>
      <c r="X1036" s="3">
        <v>0</v>
      </c>
      <c r="Y1036" s="3">
        <v>0</v>
      </c>
      <c r="Z1036" s="3">
        <v>0</v>
      </c>
      <c r="AA1036" s="3">
        <v>0</v>
      </c>
      <c r="AB1036" s="3">
        <v>0</v>
      </c>
      <c r="AD1036" t="s">
        <v>533</v>
      </c>
      <c r="AE1036" s="1">
        <v>42398</v>
      </c>
      <c r="AG1036" s="1">
        <v>42549</v>
      </c>
      <c r="AH1036" s="1">
        <v>42598</v>
      </c>
    </row>
    <row r="1037" spans="1:34" x14ac:dyDescent="0.3">
      <c r="A1037">
        <v>229851</v>
      </c>
      <c r="B1037" t="s">
        <v>524</v>
      </c>
      <c r="C1037" t="s">
        <v>26</v>
      </c>
      <c r="D1037">
        <v>9</v>
      </c>
      <c r="E1037" t="s">
        <v>2193</v>
      </c>
      <c r="F1037" t="s">
        <v>2194</v>
      </c>
      <c r="G1037">
        <v>91644</v>
      </c>
      <c r="H1037">
        <v>0</v>
      </c>
      <c r="I1037">
        <v>102750</v>
      </c>
      <c r="J1037">
        <v>102750</v>
      </c>
      <c r="K1037" t="s">
        <v>30</v>
      </c>
      <c r="L1037" t="s">
        <v>2195</v>
      </c>
      <c r="M1037" t="s">
        <v>2196</v>
      </c>
      <c r="N1037" t="s">
        <v>7607</v>
      </c>
      <c r="O1037" t="s">
        <v>2197</v>
      </c>
      <c r="P1037" t="s">
        <v>7608</v>
      </c>
      <c r="Q1037" t="s">
        <v>2198</v>
      </c>
      <c r="R1037" t="s">
        <v>2199</v>
      </c>
      <c r="S1037" t="s">
        <v>35</v>
      </c>
      <c r="T1037" t="str">
        <f t="shared" si="48"/>
        <v>1. Experience with ammonia refrigeration systems. 2. New York State 7G Pesticide Applicator or Technician‚„s certificate issued by NYSDEC. 3. Certificate of fitness for Standpipe, Automatic Sprinkler, Handling and Storage of Non-flammable gas cylinders, Storage and Handling of Corrosives and Oxidizers, Interior Fire Alarm, and/or Air Compressor issued by FDNY.  4. Experience with Computerized Maintenance Management System (CMMS) such as Infor or Archibus; proficiency in Microsoft Office. 5. Excellent communication and organizational skills. 6. Ability to work rotating shifts, nights and weekends as needed. 7. Driver license valid in New York State. Additional Qualification Requirements:  A valid Certificate of Qualification for Refrigerating System Operating Engineer issued by the New York City Fire Department.  A valid Universal Chlorofluorocarbon (CFC) Certificate for handling refrigerants issued by the United States Environmental Protection Agency.  Certain positions require that candidates possess, on the date of appointment, a Certificate for Hazardous Materials, issued by an OSHA-approved program.  All required certificates must be maintained for the duration of the assignment.  www.nyc.gov/parks</v>
      </c>
      <c r="U1037">
        <f t="shared" si="49"/>
        <v>0</v>
      </c>
      <c r="V1037" s="3">
        <v>0</v>
      </c>
      <c r="W1037" s="3">
        <f t="shared" si="50"/>
        <v>0</v>
      </c>
      <c r="X1037" s="3">
        <v>0</v>
      </c>
      <c r="Y1037" s="3">
        <v>0</v>
      </c>
      <c r="Z1037" s="3">
        <v>0</v>
      </c>
      <c r="AA1037" s="3">
        <v>0</v>
      </c>
      <c r="AB1037" s="3">
        <v>0</v>
      </c>
      <c r="AD1037" t="s">
        <v>533</v>
      </c>
      <c r="AE1037" s="1">
        <v>42398</v>
      </c>
      <c r="AG1037" s="1">
        <v>42425</v>
      </c>
      <c r="AH1037" s="1">
        <v>42598</v>
      </c>
    </row>
    <row r="1038" spans="1:34" x14ac:dyDescent="0.3">
      <c r="A1038">
        <v>229884</v>
      </c>
      <c r="B1038" t="s">
        <v>25</v>
      </c>
      <c r="C1038" t="s">
        <v>40</v>
      </c>
      <c r="D1038">
        <v>1</v>
      </c>
      <c r="E1038" t="s">
        <v>2205</v>
      </c>
      <c r="F1038" t="s">
        <v>1617</v>
      </c>
      <c r="G1038">
        <v>13622</v>
      </c>
      <c r="H1038">
        <v>0</v>
      </c>
      <c r="I1038">
        <v>69253</v>
      </c>
      <c r="J1038">
        <v>100000</v>
      </c>
      <c r="K1038" t="s">
        <v>30</v>
      </c>
      <c r="L1038" t="s">
        <v>192</v>
      </c>
      <c r="M1038" t="s">
        <v>535</v>
      </c>
      <c r="N1038" t="s">
        <v>6736</v>
      </c>
      <c r="O1038" t="s">
        <v>7400</v>
      </c>
      <c r="P1038" t="s">
        <v>6737</v>
      </c>
      <c r="Q1038" t="s">
        <v>35</v>
      </c>
      <c r="R1038" t="s">
        <v>2206</v>
      </c>
      <c r="S1038" t="s">
        <v>196</v>
      </c>
      <c r="T1038" t="str">
        <f t="shared" si="48"/>
        <v xml:space="preserve">The preferred candidate should possess the following: Excellent working knowledge of Microsoft Applications and Services (IIS 6.0, DNS/DHCP, WINS);Excellent working knowledge to deploy, install, configure and manage Blue Coat ProxySGs appliance for authentication services, granular policy development with the Visual Policy Manager (VPM), enable;Knowledge and experience with On-proxy content filtering, utilize custom logging features, plus reporting options for visibility into all web communications using Blue Coat Reporter; Good understanding of Active Directory delegation and security models; Working knowledge VMware ESX or Hyper-V technology; Experience managing production Windows servers used to support multiple mission-critical initiatives; Working knowledge of Microsoft enterprise technologies such as SQL Server, Exchange, etc; Advanced knowledge of Microsoft operating platforms and Office applications.  </v>
      </c>
      <c r="U1038">
        <f t="shared" si="49"/>
        <v>0</v>
      </c>
      <c r="V1038" s="3">
        <v>0</v>
      </c>
      <c r="W1038" s="3">
        <f t="shared" si="50"/>
        <v>0</v>
      </c>
      <c r="X1038" s="3">
        <v>0</v>
      </c>
      <c r="Y1038" s="3">
        <v>0</v>
      </c>
      <c r="Z1038" s="3">
        <v>1</v>
      </c>
      <c r="AA1038" s="3">
        <v>0</v>
      </c>
      <c r="AB1038" s="3">
        <v>0</v>
      </c>
      <c r="AD1038" t="s">
        <v>58</v>
      </c>
      <c r="AE1038" s="1">
        <v>42438</v>
      </c>
      <c r="AG1038" s="1">
        <v>42438</v>
      </c>
      <c r="AH1038" s="1">
        <v>42598</v>
      </c>
    </row>
    <row r="1039" spans="1:34" x14ac:dyDescent="0.3">
      <c r="A1039">
        <v>229884</v>
      </c>
      <c r="B1039" t="s">
        <v>25</v>
      </c>
      <c r="C1039" t="s">
        <v>26</v>
      </c>
      <c r="D1039">
        <v>1</v>
      </c>
      <c r="E1039" t="s">
        <v>2205</v>
      </c>
      <c r="F1039" t="s">
        <v>1617</v>
      </c>
      <c r="G1039">
        <v>13622</v>
      </c>
      <c r="H1039">
        <v>0</v>
      </c>
      <c r="I1039">
        <v>69253</v>
      </c>
      <c r="J1039">
        <v>100000</v>
      </c>
      <c r="K1039" t="s">
        <v>30</v>
      </c>
      <c r="L1039" t="s">
        <v>192</v>
      </c>
      <c r="M1039" t="s">
        <v>535</v>
      </c>
      <c r="N1039" t="s">
        <v>6736</v>
      </c>
      <c r="O1039" t="s">
        <v>7400</v>
      </c>
      <c r="P1039" t="s">
        <v>6737</v>
      </c>
      <c r="Q1039" t="s">
        <v>35</v>
      </c>
      <c r="R1039" t="s">
        <v>2206</v>
      </c>
      <c r="S1039" t="s">
        <v>196</v>
      </c>
      <c r="T1039" t="str">
        <f t="shared" si="48"/>
        <v xml:space="preserve">The preferred candidate should possess the following: Excellent working knowledge of Microsoft Applications and Services (IIS 6.0, DNS/DHCP, WINS);Excellent working knowledge to deploy, install, configure and manage Blue Coat ProxySGs appliance for authentication services, granular policy development with the Visual Policy Manager (VPM), enable;Knowledge and experience with On-proxy content filtering, utilize custom logging features, plus reporting options for visibility into all web communications using Blue Coat Reporter; Good understanding of Active Directory delegation and security models; Working knowledge VMware ESX or Hyper-V technology; Experience managing production Windows servers used to support multiple mission-critical initiatives; Working knowledge of Microsoft enterprise technologies such as SQL Server, Exchange, etc; Advanced knowledge of Microsoft operating platforms and Office applications.  </v>
      </c>
      <c r="U1039">
        <f t="shared" si="49"/>
        <v>0</v>
      </c>
      <c r="V1039" s="3">
        <v>0</v>
      </c>
      <c r="W1039" s="3">
        <f t="shared" si="50"/>
        <v>0</v>
      </c>
      <c r="X1039" s="3">
        <v>0</v>
      </c>
      <c r="Y1039" s="3">
        <v>0</v>
      </c>
      <c r="Z1039" s="3">
        <v>1</v>
      </c>
      <c r="AA1039" s="3">
        <v>0</v>
      </c>
      <c r="AB1039" s="3">
        <v>0</v>
      </c>
      <c r="AD1039" t="s">
        <v>58</v>
      </c>
      <c r="AE1039" s="1">
        <v>42438</v>
      </c>
      <c r="AG1039" s="1">
        <v>42438</v>
      </c>
      <c r="AH1039" s="1">
        <v>42598</v>
      </c>
    </row>
    <row r="1040" spans="1:34" x14ac:dyDescent="0.3">
      <c r="A1040">
        <v>229891</v>
      </c>
      <c r="B1040" t="s">
        <v>25</v>
      </c>
      <c r="C1040" t="s">
        <v>26</v>
      </c>
      <c r="D1040">
        <v>1</v>
      </c>
      <c r="E1040" t="s">
        <v>2207</v>
      </c>
      <c r="F1040" t="s">
        <v>1617</v>
      </c>
      <c r="G1040">
        <v>13622</v>
      </c>
      <c r="H1040">
        <v>0</v>
      </c>
      <c r="I1040">
        <v>69253</v>
      </c>
      <c r="J1040">
        <v>100000</v>
      </c>
      <c r="K1040" t="s">
        <v>30</v>
      </c>
      <c r="L1040" t="s">
        <v>192</v>
      </c>
      <c r="M1040" t="s">
        <v>535</v>
      </c>
      <c r="N1040" t="s">
        <v>2208</v>
      </c>
      <c r="O1040" t="s">
        <v>7400</v>
      </c>
      <c r="P1040" t="s">
        <v>2209</v>
      </c>
      <c r="Q1040" t="s">
        <v>35</v>
      </c>
      <c r="R1040" t="s">
        <v>2210</v>
      </c>
      <c r="S1040" t="s">
        <v>196</v>
      </c>
      <c r="T1040" t="str">
        <f t="shared" si="48"/>
        <v xml:space="preserve">The preferred candidate should possess the following: Excellent knowledge of patch management with knowledge using SCCM and Bladelogic or similar patch management tools; excellent working knowledge of Microsoft Applications and Services (IIS 6.0, DNS/DHCP, WINS); in depth understanding of Active Directory delegation and security models; working knowledge VMware ESX or Hyper-V technology; experience managing production Windows servers used to support multiple mission-critical initiatives; working knowledge of Microsoft enterprise technologies such as SQL Server, Exchange, etc.; advanced knowledge of Microsoft operating platforms and Office applications; ability to create and maintain clear and easily understandable documentation; strong knowledge and experience with virtual server platforms, clustering, services for Windows such as WINS, DHCP and of VMware and support for virtual servers and configuration; experience with HP blades, Microsoft scripting and knowledge with working with Active Directory and Group policies.  </v>
      </c>
      <c r="U1040">
        <f t="shared" si="49"/>
        <v>0</v>
      </c>
      <c r="V1040" s="3">
        <v>0</v>
      </c>
      <c r="W1040" s="3">
        <f t="shared" si="50"/>
        <v>0</v>
      </c>
      <c r="X1040" s="3">
        <v>0</v>
      </c>
      <c r="Y1040" s="3">
        <v>0</v>
      </c>
      <c r="Z1040" s="3">
        <v>1</v>
      </c>
      <c r="AA1040" s="3">
        <v>0</v>
      </c>
      <c r="AB1040" s="3">
        <v>0</v>
      </c>
      <c r="AD1040" t="s">
        <v>58</v>
      </c>
      <c r="AE1040" s="1">
        <v>42417</v>
      </c>
      <c r="AG1040" s="1">
        <v>42417</v>
      </c>
      <c r="AH1040" s="1">
        <v>42598</v>
      </c>
    </row>
    <row r="1041" spans="1:34" x14ac:dyDescent="0.3">
      <c r="A1041">
        <v>230850</v>
      </c>
      <c r="B1041" t="s">
        <v>888</v>
      </c>
      <c r="C1041" t="s">
        <v>26</v>
      </c>
      <c r="D1041">
        <v>1</v>
      </c>
      <c r="E1041" t="s">
        <v>2211</v>
      </c>
      <c r="F1041" t="s">
        <v>642</v>
      </c>
      <c r="G1041">
        <v>22122</v>
      </c>
      <c r="H1041">
        <v>2</v>
      </c>
      <c r="I1041">
        <v>58934</v>
      </c>
      <c r="J1041">
        <v>75000</v>
      </c>
      <c r="K1041" t="s">
        <v>30</v>
      </c>
      <c r="L1041" t="s">
        <v>430</v>
      </c>
      <c r="M1041" t="s">
        <v>1335</v>
      </c>
      <c r="N1041" t="s">
        <v>7610</v>
      </c>
      <c r="O1041" t="s">
        <v>7159</v>
      </c>
      <c r="P1041" t="s">
        <v>2212</v>
      </c>
      <c r="Q1041" t="s">
        <v>35</v>
      </c>
      <c r="R1041" t="s">
        <v>894</v>
      </c>
      <c r="S1041" t="s">
        <v>35</v>
      </c>
      <c r="T1041" t="str">
        <f t="shared" si="48"/>
        <v xml:space="preserve">Candidates should have demonstrated financial analysis skills.  Preference will be given for the following skills and experience, though they are not all required:  1. Knowledge of real estate finance, underwriting, and general concepts 2. Experience in real estate finance, lending, and/or housing development 3. Experience with financial modeling and the ability to understand, utilize, and build complex spreadsheets 4. Knowledge of New York City housing markets 5. Knowledge of affordable housing finance programs, including LIHTC and those of HPD, HDC, and HUD 6. Detailed-oriented, self-motivated, and able to manage multiple projects 7. Ability to plan time and meet deadlines 8. Strong research and analysis skills 9. Excellent verbal and written communication skills, and ability to present effectively 10. Demonstrated ability to work effectively with others, as well as independently 11. Demonstrated ability to train and nuture staff with limited experience and expertise.  12. Strong proficiency with Excel (required), Word, and PowerPoint.  Candidates with Masters in Real Estate Finance/Development, Business Administration, City Planning, or related fields are preferred.  </v>
      </c>
      <c r="U1041">
        <f t="shared" si="49"/>
        <v>0</v>
      </c>
      <c r="V1041" s="3">
        <v>1</v>
      </c>
      <c r="W1041" s="3">
        <f t="shared" si="50"/>
        <v>0</v>
      </c>
      <c r="X1041" s="3">
        <v>0</v>
      </c>
      <c r="Y1041" s="3">
        <v>0</v>
      </c>
      <c r="Z1041" s="3">
        <v>0</v>
      </c>
      <c r="AA1041" s="3">
        <v>0</v>
      </c>
      <c r="AB1041" s="3">
        <v>0</v>
      </c>
      <c r="AD1041" t="s">
        <v>38</v>
      </c>
      <c r="AE1041" s="1">
        <v>42405</v>
      </c>
      <c r="AG1041" s="1">
        <v>42405</v>
      </c>
      <c r="AH1041" s="1">
        <v>42598</v>
      </c>
    </row>
    <row r="1042" spans="1:34" x14ac:dyDescent="0.3">
      <c r="A1042">
        <v>230850</v>
      </c>
      <c r="B1042" t="s">
        <v>888</v>
      </c>
      <c r="C1042" t="s">
        <v>40</v>
      </c>
      <c r="D1042">
        <v>1</v>
      </c>
      <c r="E1042" t="s">
        <v>2211</v>
      </c>
      <c r="F1042" t="s">
        <v>642</v>
      </c>
      <c r="G1042">
        <v>22122</v>
      </c>
      <c r="H1042">
        <v>2</v>
      </c>
      <c r="I1042">
        <v>58934</v>
      </c>
      <c r="J1042">
        <v>75000</v>
      </c>
      <c r="K1042" t="s">
        <v>30</v>
      </c>
      <c r="L1042" t="s">
        <v>430</v>
      </c>
      <c r="M1042" t="s">
        <v>1335</v>
      </c>
      <c r="N1042" t="s">
        <v>7610</v>
      </c>
      <c r="O1042" t="s">
        <v>7159</v>
      </c>
      <c r="P1042" t="s">
        <v>2212</v>
      </c>
      <c r="Q1042" t="s">
        <v>35</v>
      </c>
      <c r="R1042" t="s">
        <v>894</v>
      </c>
      <c r="S1042" t="s">
        <v>35</v>
      </c>
      <c r="T1042" t="str">
        <f t="shared" si="48"/>
        <v xml:space="preserve">Candidates should have demonstrated financial analysis skills.  Preference will be given for the following skills and experience, though they are not all required:  1. Knowledge of real estate finance, underwriting, and general concepts 2. Experience in real estate finance, lending, and/or housing development 3. Experience with financial modeling and the ability to understand, utilize, and build complex spreadsheets 4. Knowledge of New York City housing markets 5. Knowledge of affordable housing finance programs, including LIHTC and those of HPD, HDC, and HUD 6. Detailed-oriented, self-motivated, and able to manage multiple projects 7. Ability to plan time and meet deadlines 8. Strong research and analysis skills 9. Excellent verbal and written communication skills, and ability to present effectively 10. Demonstrated ability to work effectively with others, as well as independently 11. Demonstrated ability to train and nuture staff with limited experience and expertise.  12. Strong proficiency with Excel (required), Word, and PowerPoint.  Candidates with Masters in Real Estate Finance/Development, Business Administration, City Planning, or related fields are preferred.  </v>
      </c>
      <c r="U1042">
        <f t="shared" si="49"/>
        <v>0</v>
      </c>
      <c r="V1042" s="3">
        <v>1</v>
      </c>
      <c r="W1042" s="3">
        <f t="shared" si="50"/>
        <v>0</v>
      </c>
      <c r="X1042" s="3">
        <v>0</v>
      </c>
      <c r="Y1042" s="3">
        <v>0</v>
      </c>
      <c r="Z1042" s="3">
        <v>0</v>
      </c>
      <c r="AA1042" s="3">
        <v>0</v>
      </c>
      <c r="AB1042" s="3">
        <v>0</v>
      </c>
      <c r="AD1042" t="s">
        <v>38</v>
      </c>
      <c r="AE1042" s="1">
        <v>42405</v>
      </c>
      <c r="AG1042" s="1">
        <v>42405</v>
      </c>
      <c r="AH1042" s="1">
        <v>42598</v>
      </c>
    </row>
    <row r="1043" spans="1:34" x14ac:dyDescent="0.3">
      <c r="A1043">
        <v>230854</v>
      </c>
      <c r="B1043" t="s">
        <v>39</v>
      </c>
      <c r="C1043" t="s">
        <v>26</v>
      </c>
      <c r="D1043">
        <v>6</v>
      </c>
      <c r="E1043" t="s">
        <v>2213</v>
      </c>
      <c r="F1043" t="s">
        <v>2214</v>
      </c>
      <c r="G1043">
        <v>53859</v>
      </c>
      <c r="H1043">
        <v>1</v>
      </c>
      <c r="I1043">
        <v>131556</v>
      </c>
      <c r="J1043">
        <v>169165</v>
      </c>
      <c r="K1043" t="s">
        <v>30</v>
      </c>
      <c r="L1043" t="s">
        <v>561</v>
      </c>
      <c r="M1043" t="s">
        <v>562</v>
      </c>
      <c r="N1043" t="s">
        <v>6738</v>
      </c>
      <c r="O1043" t="s">
        <v>2215</v>
      </c>
      <c r="P1043" t="s">
        <v>35</v>
      </c>
      <c r="Q1043" t="s">
        <v>7611</v>
      </c>
      <c r="R1043" t="s">
        <v>2216</v>
      </c>
      <c r="S1043" t="s">
        <v>35</v>
      </c>
      <c r="T1043" t="str">
        <f t="shared" si="48"/>
        <v xml:space="preserve">  SPECIAL NOTE  1. The selected candidate will be required to provide a DNA sample by swabbing.  2. This position has been identified as ‚Å“essential.‚  During emergency events, ‚Å“essential‚ positions may require 24-hour availability.</v>
      </c>
      <c r="U1043">
        <f t="shared" si="49"/>
        <v>0</v>
      </c>
      <c r="V1043" s="3">
        <v>0</v>
      </c>
      <c r="W1043" s="3">
        <f t="shared" si="50"/>
        <v>0</v>
      </c>
      <c r="X1043" s="3">
        <v>0</v>
      </c>
      <c r="Y1043" s="3">
        <v>0</v>
      </c>
      <c r="Z1043" s="3">
        <v>0</v>
      </c>
      <c r="AA1043" s="3">
        <v>0</v>
      </c>
      <c r="AB1043" s="3">
        <v>0</v>
      </c>
      <c r="AD1043" t="s">
        <v>58</v>
      </c>
      <c r="AE1043" s="1">
        <v>42439</v>
      </c>
      <c r="AG1043" s="1">
        <v>42439</v>
      </c>
      <c r="AH1043" s="1">
        <v>42598</v>
      </c>
    </row>
    <row r="1044" spans="1:34" x14ac:dyDescent="0.3">
      <c r="A1044">
        <v>230854</v>
      </c>
      <c r="B1044" t="s">
        <v>39</v>
      </c>
      <c r="C1044" t="s">
        <v>40</v>
      </c>
      <c r="D1044">
        <v>6</v>
      </c>
      <c r="E1044" t="s">
        <v>2213</v>
      </c>
      <c r="F1044" t="s">
        <v>2214</v>
      </c>
      <c r="G1044">
        <v>53859</v>
      </c>
      <c r="H1044">
        <v>1</v>
      </c>
      <c r="I1044">
        <v>131556</v>
      </c>
      <c r="J1044">
        <v>169165</v>
      </c>
      <c r="K1044" t="s">
        <v>30</v>
      </c>
      <c r="L1044" t="s">
        <v>561</v>
      </c>
      <c r="M1044" t="s">
        <v>562</v>
      </c>
      <c r="N1044" t="s">
        <v>6738</v>
      </c>
      <c r="O1044" t="s">
        <v>2215</v>
      </c>
      <c r="P1044" t="s">
        <v>35</v>
      </c>
      <c r="Q1044" t="s">
        <v>7611</v>
      </c>
      <c r="R1044" t="s">
        <v>2216</v>
      </c>
      <c r="S1044" t="s">
        <v>35</v>
      </c>
      <c r="T1044" t="str">
        <f t="shared" si="48"/>
        <v xml:space="preserve">  SPECIAL NOTE  1. The selected candidate will be required to provide a DNA sample by swabbing.  2. This position has been identified as ‚Å“essential.‚  During emergency events, ‚Å“essential‚ positions may require 24-hour availability.</v>
      </c>
      <c r="U1044">
        <f t="shared" si="49"/>
        <v>0</v>
      </c>
      <c r="V1044" s="3">
        <v>0</v>
      </c>
      <c r="W1044" s="3">
        <f t="shared" si="50"/>
        <v>0</v>
      </c>
      <c r="X1044" s="3">
        <v>0</v>
      </c>
      <c r="Y1044" s="3">
        <v>0</v>
      </c>
      <c r="Z1044" s="3">
        <v>0</v>
      </c>
      <c r="AA1044" s="3">
        <v>0</v>
      </c>
      <c r="AB1044" s="3">
        <v>0</v>
      </c>
      <c r="AD1044" t="s">
        <v>58</v>
      </c>
      <c r="AE1044" s="1">
        <v>42439</v>
      </c>
      <c r="AG1044" s="1">
        <v>42439</v>
      </c>
      <c r="AH1044" s="1">
        <v>42598</v>
      </c>
    </row>
    <row r="1045" spans="1:34" x14ac:dyDescent="0.3">
      <c r="A1045">
        <v>230917</v>
      </c>
      <c r="B1045" t="s">
        <v>666</v>
      </c>
      <c r="C1045" t="s">
        <v>26</v>
      </c>
      <c r="D1045">
        <v>1</v>
      </c>
      <c r="E1045" t="s">
        <v>2217</v>
      </c>
      <c r="F1045" t="s">
        <v>191</v>
      </c>
      <c r="G1045">
        <v>13632</v>
      </c>
      <c r="H1045">
        <v>2</v>
      </c>
      <c r="I1045">
        <v>77157</v>
      </c>
      <c r="J1045">
        <v>99406</v>
      </c>
      <c r="K1045" t="s">
        <v>30</v>
      </c>
      <c r="L1045" t="s">
        <v>2218</v>
      </c>
      <c r="M1045" t="s">
        <v>2219</v>
      </c>
      <c r="N1045" t="s">
        <v>7612</v>
      </c>
      <c r="O1045" t="s">
        <v>7083</v>
      </c>
      <c r="P1045" t="s">
        <v>2220</v>
      </c>
      <c r="Q1045" t="s">
        <v>2221</v>
      </c>
      <c r="R1045" t="s">
        <v>2222</v>
      </c>
      <c r="S1045" t="s">
        <v>35</v>
      </c>
      <c r="T1045" t="str">
        <f t="shared" si="48"/>
        <v>Working experience in Unisys Clearpath IX400 and Dorado 4350/4370 Systems, UTS terminals, EXEC OS and CMS.  Knowledge in COBOL, C and .Net programming will be a plus. This position is open to applicants who filled for Exam #6020 (Open Competitive) or #6514 (Promo). Applicants who filled for an exam will be required to produce a copy of their Order Confirmation Receipt for verification if contacted for an interview. If you do not include this information in your cover letter, you will not be considered for an interview.</v>
      </c>
      <c r="U1045">
        <f t="shared" si="49"/>
        <v>0</v>
      </c>
      <c r="V1045" s="3">
        <v>0</v>
      </c>
      <c r="W1045" s="3">
        <f t="shared" si="50"/>
        <v>0</v>
      </c>
      <c r="X1045" s="3">
        <v>0</v>
      </c>
      <c r="Y1045" s="3">
        <v>0</v>
      </c>
      <c r="Z1045" s="3">
        <v>0</v>
      </c>
      <c r="AA1045" s="3">
        <v>0</v>
      </c>
      <c r="AB1045" s="3">
        <v>0</v>
      </c>
      <c r="AD1045" t="s">
        <v>58</v>
      </c>
      <c r="AE1045" s="1">
        <v>42417</v>
      </c>
      <c r="AG1045" s="1">
        <v>42584</v>
      </c>
      <c r="AH1045" s="1">
        <v>42598</v>
      </c>
    </row>
    <row r="1046" spans="1:34" x14ac:dyDescent="0.3">
      <c r="A1046">
        <v>230917</v>
      </c>
      <c r="B1046" t="s">
        <v>666</v>
      </c>
      <c r="C1046" t="s">
        <v>40</v>
      </c>
      <c r="D1046">
        <v>1</v>
      </c>
      <c r="E1046" t="s">
        <v>2217</v>
      </c>
      <c r="F1046" t="s">
        <v>191</v>
      </c>
      <c r="G1046">
        <v>13632</v>
      </c>
      <c r="H1046">
        <v>2</v>
      </c>
      <c r="I1046">
        <v>77157</v>
      </c>
      <c r="J1046">
        <v>99406</v>
      </c>
      <c r="K1046" t="s">
        <v>30</v>
      </c>
      <c r="L1046" t="s">
        <v>2218</v>
      </c>
      <c r="M1046" t="s">
        <v>2219</v>
      </c>
      <c r="N1046" t="s">
        <v>7612</v>
      </c>
      <c r="O1046" t="s">
        <v>7083</v>
      </c>
      <c r="P1046" t="s">
        <v>2220</v>
      </c>
      <c r="Q1046" t="s">
        <v>2221</v>
      </c>
      <c r="R1046" t="s">
        <v>2222</v>
      </c>
      <c r="S1046" t="s">
        <v>35</v>
      </c>
      <c r="T1046" t="str">
        <f t="shared" si="48"/>
        <v>Working experience in Unisys Clearpath IX400 and Dorado 4350/4370 Systems, UTS terminals, EXEC OS and CMS.  Knowledge in COBOL, C and .Net programming will be a plus. This position is open to applicants who filled for Exam #6020 (Open Competitive) or #6514 (Promo). Applicants who filled for an exam will be required to produce a copy of their Order Confirmation Receipt for verification if contacted for an interview. If you do not include this information in your cover letter, you will not be considered for an interview.</v>
      </c>
      <c r="U1046">
        <f t="shared" si="49"/>
        <v>0</v>
      </c>
      <c r="V1046" s="3">
        <v>0</v>
      </c>
      <c r="W1046" s="3">
        <f t="shared" si="50"/>
        <v>0</v>
      </c>
      <c r="X1046" s="3">
        <v>0</v>
      </c>
      <c r="Y1046" s="3">
        <v>0</v>
      </c>
      <c r="Z1046" s="3">
        <v>0</v>
      </c>
      <c r="AA1046" s="3">
        <v>0</v>
      </c>
      <c r="AB1046" s="3">
        <v>0</v>
      </c>
      <c r="AD1046" t="s">
        <v>58</v>
      </c>
      <c r="AE1046" s="1">
        <v>42417</v>
      </c>
      <c r="AG1046" s="1">
        <v>42584</v>
      </c>
      <c r="AH1046" s="1">
        <v>42598</v>
      </c>
    </row>
    <row r="1047" spans="1:34" x14ac:dyDescent="0.3">
      <c r="A1047">
        <v>229891</v>
      </c>
      <c r="B1047" t="s">
        <v>25</v>
      </c>
      <c r="C1047" t="s">
        <v>40</v>
      </c>
      <c r="D1047">
        <v>1</v>
      </c>
      <c r="E1047" t="s">
        <v>2207</v>
      </c>
      <c r="F1047" t="s">
        <v>1617</v>
      </c>
      <c r="G1047">
        <v>13622</v>
      </c>
      <c r="H1047">
        <v>0</v>
      </c>
      <c r="I1047">
        <v>69253</v>
      </c>
      <c r="J1047">
        <v>100000</v>
      </c>
      <c r="K1047" t="s">
        <v>30</v>
      </c>
      <c r="L1047" t="s">
        <v>192</v>
      </c>
      <c r="M1047" t="s">
        <v>535</v>
      </c>
      <c r="N1047" t="s">
        <v>2208</v>
      </c>
      <c r="O1047" t="s">
        <v>7400</v>
      </c>
      <c r="P1047" t="s">
        <v>2209</v>
      </c>
      <c r="Q1047" t="s">
        <v>35</v>
      </c>
      <c r="R1047" t="s">
        <v>2210</v>
      </c>
      <c r="S1047" t="s">
        <v>196</v>
      </c>
      <c r="T1047" t="str">
        <f t="shared" si="48"/>
        <v xml:space="preserve">The preferred candidate should possess the following: Excellent knowledge of patch management with knowledge using SCCM and Bladelogic or similar patch management tools; excellent working knowledge of Microsoft Applications and Services (IIS 6.0, DNS/DHCP, WINS); in depth understanding of Active Directory delegation and security models; working knowledge VMware ESX or Hyper-V technology; experience managing production Windows servers used to support multiple mission-critical initiatives; working knowledge of Microsoft enterprise technologies such as SQL Server, Exchange, etc.; advanced knowledge of Microsoft operating platforms and Office applications; ability to create and maintain clear and easily understandable documentation; strong knowledge and experience with virtual server platforms, clustering, services for Windows such as WINS, DHCP and of VMware and support for virtual servers and configuration; experience with HP blades, Microsoft scripting and knowledge with working with Active Directory and Group policies.  </v>
      </c>
      <c r="U1047">
        <f t="shared" si="49"/>
        <v>0</v>
      </c>
      <c r="V1047" s="3">
        <v>0</v>
      </c>
      <c r="W1047" s="3">
        <f t="shared" si="50"/>
        <v>0</v>
      </c>
      <c r="X1047" s="3">
        <v>0</v>
      </c>
      <c r="Y1047" s="3">
        <v>0</v>
      </c>
      <c r="Z1047" s="3">
        <v>1</v>
      </c>
      <c r="AA1047" s="3">
        <v>0</v>
      </c>
      <c r="AB1047" s="3">
        <v>0</v>
      </c>
      <c r="AD1047" t="s">
        <v>58</v>
      </c>
      <c r="AE1047" s="1">
        <v>42417</v>
      </c>
      <c r="AG1047" s="1">
        <v>42417</v>
      </c>
      <c r="AH1047" s="1">
        <v>42598</v>
      </c>
    </row>
    <row r="1048" spans="1:34" x14ac:dyDescent="0.3">
      <c r="A1048">
        <v>229916</v>
      </c>
      <c r="B1048" t="s">
        <v>59</v>
      </c>
      <c r="C1048" t="s">
        <v>26</v>
      </c>
      <c r="D1048">
        <v>1</v>
      </c>
      <c r="E1048" t="s">
        <v>7613</v>
      </c>
      <c r="F1048" t="s">
        <v>1006</v>
      </c>
      <c r="G1048">
        <v>20315</v>
      </c>
      <c r="H1048">
        <v>3</v>
      </c>
      <c r="I1048">
        <v>81443</v>
      </c>
      <c r="J1048">
        <v>110413</v>
      </c>
      <c r="K1048" t="s">
        <v>30</v>
      </c>
      <c r="L1048" t="s">
        <v>62</v>
      </c>
      <c r="M1048" t="s">
        <v>63</v>
      </c>
      <c r="N1048" t="s">
        <v>7614</v>
      </c>
      <c r="O1048" t="s">
        <v>7242</v>
      </c>
      <c r="P1048" t="s">
        <v>7615</v>
      </c>
      <c r="Q1048" t="s">
        <v>7516</v>
      </c>
      <c r="R1048" t="s">
        <v>1251</v>
      </c>
      <c r="S1048" t="s">
        <v>35</v>
      </c>
      <c r="T1048" t="str">
        <f t="shared" si="48"/>
        <v>‚ Experience in the planning, layout and details of contract drawings, specifications, shop drawing review, field inspections and investigations.  Experience in the design of Instrumentation and Control systems for water and wastewater facilities.  Experience in the design of communication, lighting, fire safety and security systems for water and wastewater facilities.  Experience in preparing P&amp;ID‚„s, panel layouts, schematic wiring diagrams, instrument lists, SCADA networking diagrams, riser diagrams and other project deliverables in accordance with established procedures, schedule and budget.  Knowledge of current NYC Building Code, NYCEC, NEC, FDNY, NFPA, IEEE, UL, ANSI and other related Codes and Standards, and CSI Standards.  Experience in the application of code requirements and preparation of technical reports.  Proficiency in AutoCAD and Microsoft Office suite.  Excellent leadership, communication and writing skills. A valid New York State Professional Engineer‚„s License. Current New York State registration as a  Professional Engineer must be maintained for the duration of your employment.  A Motor Vehicle Driver‚„s License valid in the state of New York may be required for some assignments. Employees must maintain this license for the duration of their employment.</v>
      </c>
      <c r="U1048">
        <f t="shared" si="49"/>
        <v>0</v>
      </c>
      <c r="V1048" s="3">
        <v>0</v>
      </c>
      <c r="W1048" s="3">
        <f t="shared" si="50"/>
        <v>0</v>
      </c>
      <c r="X1048" s="3">
        <v>0</v>
      </c>
      <c r="Y1048" s="3">
        <v>0</v>
      </c>
      <c r="Z1048" s="3">
        <v>0</v>
      </c>
      <c r="AA1048" s="3">
        <v>0</v>
      </c>
      <c r="AB1048" s="3">
        <v>0</v>
      </c>
      <c r="AD1048" t="s">
        <v>58</v>
      </c>
      <c r="AE1048" s="1">
        <v>42419</v>
      </c>
      <c r="AG1048" s="1">
        <v>42419</v>
      </c>
      <c r="AH1048" s="1">
        <v>42598</v>
      </c>
    </row>
    <row r="1049" spans="1:34" x14ac:dyDescent="0.3">
      <c r="A1049">
        <v>229916</v>
      </c>
      <c r="B1049" t="s">
        <v>59</v>
      </c>
      <c r="C1049" t="s">
        <v>40</v>
      </c>
      <c r="D1049">
        <v>1</v>
      </c>
      <c r="E1049" t="s">
        <v>7613</v>
      </c>
      <c r="F1049" t="s">
        <v>1006</v>
      </c>
      <c r="G1049">
        <v>20315</v>
      </c>
      <c r="H1049">
        <v>3</v>
      </c>
      <c r="I1049">
        <v>81443</v>
      </c>
      <c r="J1049">
        <v>110413</v>
      </c>
      <c r="K1049" t="s">
        <v>30</v>
      </c>
      <c r="L1049" t="s">
        <v>62</v>
      </c>
      <c r="M1049" t="s">
        <v>63</v>
      </c>
      <c r="N1049" t="s">
        <v>7614</v>
      </c>
      <c r="O1049" t="s">
        <v>7242</v>
      </c>
      <c r="P1049" t="s">
        <v>7615</v>
      </c>
      <c r="Q1049" t="s">
        <v>7516</v>
      </c>
      <c r="R1049" t="s">
        <v>1251</v>
      </c>
      <c r="S1049" t="s">
        <v>35</v>
      </c>
      <c r="T1049" t="str">
        <f t="shared" si="48"/>
        <v>‚ Experience in the planning, layout and details of contract drawings, specifications, shop drawing review, field inspections and investigations.  Experience in the design of Instrumentation and Control systems for water and wastewater facilities.  Experience in the design of communication, lighting, fire safety and security systems for water and wastewater facilities.  Experience in preparing P&amp;ID‚„s, panel layouts, schematic wiring diagrams, instrument lists, SCADA networking diagrams, riser diagrams and other project deliverables in accordance with established procedures, schedule and budget.  Knowledge of current NYC Building Code, NYCEC, NEC, FDNY, NFPA, IEEE, UL, ANSI and other related Codes and Standards, and CSI Standards.  Experience in the application of code requirements and preparation of technical reports.  Proficiency in AutoCAD and Microsoft Office suite.  Excellent leadership, communication and writing skills. A valid New York State Professional Engineer‚„s License. Current New York State registration as a  Professional Engineer must be maintained for the duration of your employment.  A Motor Vehicle Driver‚„s License valid in the state of New York may be required for some assignments. Employees must maintain this license for the duration of their employment.</v>
      </c>
      <c r="U1049">
        <f t="shared" si="49"/>
        <v>0</v>
      </c>
      <c r="V1049" s="3">
        <v>0</v>
      </c>
      <c r="W1049" s="3">
        <f t="shared" si="50"/>
        <v>0</v>
      </c>
      <c r="X1049" s="3">
        <v>0</v>
      </c>
      <c r="Y1049" s="3">
        <v>0</v>
      </c>
      <c r="Z1049" s="3">
        <v>0</v>
      </c>
      <c r="AA1049" s="3">
        <v>0</v>
      </c>
      <c r="AB1049" s="3">
        <v>0</v>
      </c>
      <c r="AD1049" t="s">
        <v>58</v>
      </c>
      <c r="AE1049" s="1">
        <v>42419</v>
      </c>
      <c r="AG1049" s="1">
        <v>42419</v>
      </c>
      <c r="AH1049" s="1">
        <v>42598</v>
      </c>
    </row>
    <row r="1050" spans="1:34" x14ac:dyDescent="0.3">
      <c r="A1050">
        <v>229921</v>
      </c>
      <c r="B1050" t="s">
        <v>2223</v>
      </c>
      <c r="C1050" t="s">
        <v>26</v>
      </c>
      <c r="D1050">
        <v>3</v>
      </c>
      <c r="E1050" t="s">
        <v>2224</v>
      </c>
      <c r="F1050" t="s">
        <v>2225</v>
      </c>
      <c r="G1050">
        <v>30114</v>
      </c>
      <c r="H1050">
        <v>0</v>
      </c>
      <c r="I1050">
        <v>68000</v>
      </c>
      <c r="J1050">
        <v>73500</v>
      </c>
      <c r="K1050" t="s">
        <v>30</v>
      </c>
      <c r="L1050" t="s">
        <v>2226</v>
      </c>
      <c r="M1050" t="s">
        <v>2227</v>
      </c>
      <c r="N1050" t="s">
        <v>7616</v>
      </c>
      <c r="O1050" t="s">
        <v>2228</v>
      </c>
      <c r="P1050" t="s">
        <v>7617</v>
      </c>
      <c r="Q1050" t="s">
        <v>35</v>
      </c>
      <c r="R1050" t="s">
        <v>2229</v>
      </c>
      <c r="S1050" t="s">
        <v>2230</v>
      </c>
      <c r="T1050" t="str">
        <f t="shared" si="48"/>
        <v xml:space="preserve">‚  Proficient at Grand Jury presentations and drafting search warrants. Experience in long-term, and wire-tap, investigations. Detail oriented and strong writing skills required.  Proficient in reviewing, organizing, and analyzing voluminous records, including telecommunications, financial, medical and insurance records  </v>
      </c>
      <c r="U1050">
        <f t="shared" si="49"/>
        <v>0</v>
      </c>
      <c r="V1050" s="3">
        <v>0</v>
      </c>
      <c r="W1050" s="3">
        <f t="shared" si="50"/>
        <v>0</v>
      </c>
      <c r="X1050" s="3">
        <v>0</v>
      </c>
      <c r="Y1050" s="3">
        <v>0</v>
      </c>
      <c r="Z1050" s="3">
        <v>0</v>
      </c>
      <c r="AA1050" s="3">
        <v>0</v>
      </c>
      <c r="AB1050" s="3">
        <v>0</v>
      </c>
      <c r="AD1050" t="s">
        <v>38</v>
      </c>
      <c r="AE1050" s="1">
        <v>42408</v>
      </c>
      <c r="AG1050" s="1">
        <v>42432</v>
      </c>
      <c r="AH1050" s="1">
        <v>42598</v>
      </c>
    </row>
    <row r="1051" spans="1:34" x14ac:dyDescent="0.3">
      <c r="A1051">
        <v>229921</v>
      </c>
      <c r="B1051" t="s">
        <v>2223</v>
      </c>
      <c r="C1051" t="s">
        <v>40</v>
      </c>
      <c r="D1051">
        <v>3</v>
      </c>
      <c r="E1051" t="s">
        <v>2224</v>
      </c>
      <c r="F1051" t="s">
        <v>2225</v>
      </c>
      <c r="G1051">
        <v>30114</v>
      </c>
      <c r="H1051">
        <v>0</v>
      </c>
      <c r="I1051">
        <v>68000</v>
      </c>
      <c r="J1051">
        <v>73500</v>
      </c>
      <c r="K1051" t="s">
        <v>30</v>
      </c>
      <c r="L1051" t="s">
        <v>2226</v>
      </c>
      <c r="M1051" t="s">
        <v>2227</v>
      </c>
      <c r="N1051" t="s">
        <v>7616</v>
      </c>
      <c r="O1051" t="s">
        <v>2228</v>
      </c>
      <c r="P1051" t="s">
        <v>7617</v>
      </c>
      <c r="Q1051" t="s">
        <v>35</v>
      </c>
      <c r="R1051" t="s">
        <v>2229</v>
      </c>
      <c r="S1051" t="s">
        <v>2230</v>
      </c>
      <c r="T1051" t="str">
        <f t="shared" si="48"/>
        <v xml:space="preserve">‚  Proficient at Grand Jury presentations and drafting search warrants. Experience in long-term, and wire-tap, investigations. Detail oriented and strong writing skills required.  Proficient in reviewing, organizing, and analyzing voluminous records, including telecommunications, financial, medical and insurance records  </v>
      </c>
      <c r="U1051">
        <f t="shared" si="49"/>
        <v>0</v>
      </c>
      <c r="V1051" s="3">
        <v>0</v>
      </c>
      <c r="W1051" s="3">
        <f t="shared" si="50"/>
        <v>0</v>
      </c>
      <c r="X1051" s="3">
        <v>0</v>
      </c>
      <c r="Y1051" s="3">
        <v>0</v>
      </c>
      <c r="Z1051" s="3">
        <v>0</v>
      </c>
      <c r="AA1051" s="3">
        <v>0</v>
      </c>
      <c r="AB1051" s="3">
        <v>0</v>
      </c>
      <c r="AD1051" t="s">
        <v>38</v>
      </c>
      <c r="AE1051" s="1">
        <v>42408</v>
      </c>
      <c r="AG1051" s="1">
        <v>42432</v>
      </c>
      <c r="AH1051" s="1">
        <v>42598</v>
      </c>
    </row>
    <row r="1052" spans="1:34" x14ac:dyDescent="0.3">
      <c r="A1052">
        <v>230974</v>
      </c>
      <c r="B1052" t="s">
        <v>184</v>
      </c>
      <c r="C1052" t="s">
        <v>40</v>
      </c>
      <c r="D1052">
        <v>7</v>
      </c>
      <c r="E1052" t="s">
        <v>2231</v>
      </c>
      <c r="F1052" t="s">
        <v>2232</v>
      </c>
      <c r="G1052">
        <v>52408</v>
      </c>
      <c r="H1052">
        <v>0</v>
      </c>
      <c r="I1052">
        <v>66000</v>
      </c>
      <c r="J1052">
        <v>89008</v>
      </c>
      <c r="K1052" t="s">
        <v>30</v>
      </c>
      <c r="L1052" t="s">
        <v>186</v>
      </c>
      <c r="M1052" t="s">
        <v>2233</v>
      </c>
      <c r="N1052" t="s">
        <v>7618</v>
      </c>
      <c r="O1052" t="s">
        <v>2234</v>
      </c>
      <c r="P1052" t="s">
        <v>2235</v>
      </c>
      <c r="Q1052" t="s">
        <v>7619</v>
      </c>
      <c r="R1052" t="s">
        <v>201</v>
      </c>
      <c r="S1052" t="s">
        <v>35</v>
      </c>
      <c r="T1052" t="str">
        <f t="shared" si="48"/>
        <v>The preferred candidate will possess the ability to produce well written and timely reports; Knowledge of mental health conditions affecting children and adolescents; and the ability to work effectively across disciplines. In addition, communication skills along with a solid track record in program administration are preferred. Section 424-A of the New York Social Services Law requires an authorized agency to inquire whether a candidate for employment with child-caring responsibilities has been the subject of a child abuse and maltreatment report. The agency has the discretion to assign a candidate who has been the subject of a child abuse and maltreatment report to a position with no child-care responsibilities.  The City of New York and the Administration for Children‚„s Services are Equal Opportunity Employers Committed to Diversity  Job Vacancy Notice reposted.  Previous applicants do not need to reapply.</v>
      </c>
      <c r="U1052">
        <f t="shared" si="49"/>
        <v>0</v>
      </c>
      <c r="V1052" s="3">
        <v>0</v>
      </c>
      <c r="W1052" s="3">
        <f t="shared" si="50"/>
        <v>0</v>
      </c>
      <c r="X1052" s="3">
        <v>0</v>
      </c>
      <c r="Y1052" s="3">
        <v>0</v>
      </c>
      <c r="Z1052" s="3">
        <v>0</v>
      </c>
      <c r="AA1052" s="3">
        <v>0</v>
      </c>
      <c r="AB1052" s="3">
        <v>0</v>
      </c>
      <c r="AD1052" t="s">
        <v>38</v>
      </c>
      <c r="AE1052" s="1">
        <v>42586</v>
      </c>
      <c r="AG1052" s="1">
        <v>42586</v>
      </c>
      <c r="AH1052" s="1">
        <v>42598</v>
      </c>
    </row>
    <row r="1053" spans="1:34" x14ac:dyDescent="0.3">
      <c r="A1053">
        <v>230974</v>
      </c>
      <c r="B1053" t="s">
        <v>184</v>
      </c>
      <c r="C1053" t="s">
        <v>26</v>
      </c>
      <c r="D1053">
        <v>7</v>
      </c>
      <c r="E1053" t="s">
        <v>2231</v>
      </c>
      <c r="F1053" t="s">
        <v>2232</v>
      </c>
      <c r="G1053">
        <v>52408</v>
      </c>
      <c r="H1053">
        <v>0</v>
      </c>
      <c r="I1053">
        <v>66000</v>
      </c>
      <c r="J1053">
        <v>89008</v>
      </c>
      <c r="K1053" t="s">
        <v>30</v>
      </c>
      <c r="L1053" t="s">
        <v>186</v>
      </c>
      <c r="M1053" t="s">
        <v>2233</v>
      </c>
      <c r="N1053" t="s">
        <v>7618</v>
      </c>
      <c r="O1053" t="s">
        <v>2234</v>
      </c>
      <c r="P1053" t="s">
        <v>2235</v>
      </c>
      <c r="Q1053" t="s">
        <v>7619</v>
      </c>
      <c r="R1053" t="s">
        <v>201</v>
      </c>
      <c r="S1053" t="s">
        <v>35</v>
      </c>
      <c r="T1053" t="str">
        <f t="shared" si="48"/>
        <v>The preferred candidate will possess the ability to produce well written and timely reports; Knowledge of mental health conditions affecting children and adolescents; and the ability to work effectively across disciplines. In addition, communication skills along with a solid track record in program administration are preferred. Section 424-A of the New York Social Services Law requires an authorized agency to inquire whether a candidate for employment with child-caring responsibilities has been the subject of a child abuse and maltreatment report. The agency has the discretion to assign a candidate who has been the subject of a child abuse and maltreatment report to a position with no child-care responsibilities.  The City of New York and the Administration for Children‚„s Services are Equal Opportunity Employers Committed to Diversity  Job Vacancy Notice reposted.  Previous applicants do not need to reapply.</v>
      </c>
      <c r="U1053">
        <f t="shared" si="49"/>
        <v>0</v>
      </c>
      <c r="V1053" s="3">
        <v>0</v>
      </c>
      <c r="W1053" s="3">
        <f t="shared" si="50"/>
        <v>0</v>
      </c>
      <c r="X1053" s="3">
        <v>0</v>
      </c>
      <c r="Y1053" s="3">
        <v>0</v>
      </c>
      <c r="Z1053" s="3">
        <v>0</v>
      </c>
      <c r="AA1053" s="3">
        <v>0</v>
      </c>
      <c r="AB1053" s="3">
        <v>0</v>
      </c>
      <c r="AD1053" t="s">
        <v>38</v>
      </c>
      <c r="AE1053" s="1">
        <v>42586</v>
      </c>
      <c r="AG1053" s="1">
        <v>42586</v>
      </c>
      <c r="AH1053" s="1">
        <v>42598</v>
      </c>
    </row>
    <row r="1054" spans="1:34" x14ac:dyDescent="0.3">
      <c r="A1054">
        <v>230987</v>
      </c>
      <c r="B1054" t="s">
        <v>666</v>
      </c>
      <c r="C1054" t="s">
        <v>26</v>
      </c>
      <c r="D1054">
        <v>1</v>
      </c>
      <c r="E1054" t="s">
        <v>2015</v>
      </c>
      <c r="F1054" t="s">
        <v>239</v>
      </c>
      <c r="G1054">
        <v>83008</v>
      </c>
      <c r="H1054" t="s">
        <v>52</v>
      </c>
      <c r="I1054">
        <v>53051</v>
      </c>
      <c r="J1054">
        <v>145991</v>
      </c>
      <c r="K1054" t="s">
        <v>30</v>
      </c>
      <c r="L1054" t="s">
        <v>2016</v>
      </c>
      <c r="M1054" t="s">
        <v>2017</v>
      </c>
      <c r="N1054" t="s">
        <v>2018</v>
      </c>
      <c r="O1054" t="s">
        <v>242</v>
      </c>
      <c r="P1054" t="s">
        <v>7554</v>
      </c>
      <c r="Q1054" t="s">
        <v>35</v>
      </c>
      <c r="R1054" t="s">
        <v>2019</v>
      </c>
      <c r="S1054" t="s">
        <v>35</v>
      </c>
      <c r="T1054" t="str">
        <f t="shared" si="48"/>
        <v xml:space="preserve">A Motor Vehicle Driver License valid in the State of New York. This license must be maintained for the duration of employment.  Knowledge of AutoCad, SCADA, BMS/BAS systems. Familiarity of network based Video Surveillance systems (Cameras, NVR‚„s, Axis, Genetec). Ability to read and interpret electrical, mechanical and technical diagrams / drawings. Strong skills in the operation and configuration of Windows PC‚„s; knowledge of Windows 7. Experience with MS-Office app‚„s (Word, Excel, Visio, Project). Strong organizational, oral and written communications / analytical skills. Strong leadership, customer service and communications skills. Solid interpersonal skills and team orientation; excellent technical problem solving skills. Ability to set priorities and multi-task while maintaining a high level of detail and accuracy. Ability to work in a fast paced, dynamic environment with minimal directives to achieve goals. Direct Architectural/Construction/Engineering experience performing construction management and directly interfacing with contractors, owners and designers.  </v>
      </c>
      <c r="U1054">
        <f t="shared" si="49"/>
        <v>0</v>
      </c>
      <c r="V1054" s="3">
        <v>1</v>
      </c>
      <c r="W1054" s="3">
        <f t="shared" si="50"/>
        <v>0</v>
      </c>
      <c r="X1054" s="3">
        <v>0</v>
      </c>
      <c r="Y1054" s="3">
        <v>0</v>
      </c>
      <c r="Z1054" s="3">
        <v>0</v>
      </c>
      <c r="AA1054" s="3">
        <v>0</v>
      </c>
      <c r="AB1054" s="3">
        <v>0</v>
      </c>
      <c r="AD1054" t="s">
        <v>58</v>
      </c>
      <c r="AE1054" s="1">
        <v>42548</v>
      </c>
      <c r="AG1054" s="1">
        <v>42548</v>
      </c>
      <c r="AH1054" s="1">
        <v>42598</v>
      </c>
    </row>
    <row r="1055" spans="1:34" x14ac:dyDescent="0.3">
      <c r="A1055">
        <v>231927</v>
      </c>
      <c r="B1055" t="s">
        <v>873</v>
      </c>
      <c r="C1055" t="s">
        <v>26</v>
      </c>
      <c r="D1055">
        <v>1</v>
      </c>
      <c r="E1055" t="s">
        <v>2236</v>
      </c>
      <c r="F1055" t="s">
        <v>51</v>
      </c>
      <c r="G1055">
        <v>10050</v>
      </c>
      <c r="H1055" t="s">
        <v>52</v>
      </c>
      <c r="I1055">
        <v>53051</v>
      </c>
      <c r="J1055">
        <v>145991</v>
      </c>
      <c r="K1055" t="s">
        <v>30</v>
      </c>
      <c r="L1055" t="s">
        <v>43</v>
      </c>
      <c r="M1055" t="s">
        <v>2237</v>
      </c>
      <c r="N1055" t="s">
        <v>7620</v>
      </c>
      <c r="O1055" t="s">
        <v>54</v>
      </c>
      <c r="P1055" t="s">
        <v>7621</v>
      </c>
      <c r="Q1055" t="s">
        <v>35</v>
      </c>
      <c r="R1055" t="s">
        <v>1208</v>
      </c>
      <c r="S1055" t="s">
        <v>2238</v>
      </c>
      <c r="T1055" t="str">
        <f t="shared" si="48"/>
        <v xml:space="preserve">‚Project management, process improvement, spatial analysis, Python, ArgGIS Desktop, ArcGIS Server, PostGIS, CartoDB, Google Earth Pro, web design.Strong familiarity with GPS/ AVL concepts, SQL, Oracle, hands-on experience with ETL tools.Familiarity with big data/ MPP concepts and approaches.  </v>
      </c>
      <c r="U1055">
        <f t="shared" si="49"/>
        <v>0</v>
      </c>
      <c r="V1055" s="3">
        <v>0</v>
      </c>
      <c r="W1055" s="3">
        <f t="shared" si="50"/>
        <v>0</v>
      </c>
      <c r="X1055" s="3">
        <v>1</v>
      </c>
      <c r="Y1055" s="3">
        <v>0</v>
      </c>
      <c r="Z1055" s="3">
        <v>1</v>
      </c>
      <c r="AA1055" s="3">
        <v>0</v>
      </c>
      <c r="AB1055" s="3">
        <v>0</v>
      </c>
      <c r="AD1055" t="s">
        <v>2239</v>
      </c>
      <c r="AE1055" s="1">
        <v>42594</v>
      </c>
      <c r="AF1055" s="1">
        <v>42599</v>
      </c>
      <c r="AG1055" s="1">
        <v>42594</v>
      </c>
      <c r="AH1055" s="1">
        <v>42598</v>
      </c>
    </row>
    <row r="1056" spans="1:34" x14ac:dyDescent="0.3">
      <c r="A1056">
        <v>231927</v>
      </c>
      <c r="B1056" t="s">
        <v>873</v>
      </c>
      <c r="C1056" t="s">
        <v>40</v>
      </c>
      <c r="D1056">
        <v>1</v>
      </c>
      <c r="E1056" t="s">
        <v>2236</v>
      </c>
      <c r="F1056" t="s">
        <v>51</v>
      </c>
      <c r="G1056">
        <v>10050</v>
      </c>
      <c r="H1056" t="s">
        <v>52</v>
      </c>
      <c r="I1056">
        <v>53051</v>
      </c>
      <c r="J1056">
        <v>145991</v>
      </c>
      <c r="K1056" t="s">
        <v>30</v>
      </c>
      <c r="L1056" t="s">
        <v>43</v>
      </c>
      <c r="M1056" t="s">
        <v>2237</v>
      </c>
      <c r="N1056" t="s">
        <v>7620</v>
      </c>
      <c r="O1056" t="s">
        <v>54</v>
      </c>
      <c r="P1056" t="s">
        <v>7621</v>
      </c>
      <c r="Q1056" t="s">
        <v>35</v>
      </c>
      <c r="R1056" t="s">
        <v>1208</v>
      </c>
      <c r="S1056" t="s">
        <v>2238</v>
      </c>
      <c r="T1056" t="str">
        <f t="shared" si="48"/>
        <v xml:space="preserve">‚Project management, process improvement, spatial analysis, Python, ArgGIS Desktop, ArcGIS Server, PostGIS, CartoDB, Google Earth Pro, web design.Strong familiarity with GPS/ AVL concepts, SQL, Oracle, hands-on experience with ETL tools.Familiarity with big data/ MPP concepts and approaches.  </v>
      </c>
      <c r="U1056">
        <f t="shared" si="49"/>
        <v>0</v>
      </c>
      <c r="V1056" s="3">
        <v>0</v>
      </c>
      <c r="W1056" s="3">
        <f t="shared" si="50"/>
        <v>0</v>
      </c>
      <c r="X1056" s="3">
        <v>1</v>
      </c>
      <c r="Y1056" s="3">
        <v>0</v>
      </c>
      <c r="Z1056" s="3">
        <v>1</v>
      </c>
      <c r="AA1056" s="3">
        <v>0</v>
      </c>
      <c r="AB1056" s="3">
        <v>0</v>
      </c>
      <c r="AD1056" t="s">
        <v>2239</v>
      </c>
      <c r="AE1056" s="1">
        <v>42594</v>
      </c>
      <c r="AF1056" s="1">
        <v>42599</v>
      </c>
      <c r="AG1056" s="1">
        <v>42594</v>
      </c>
      <c r="AH1056" s="1">
        <v>42598</v>
      </c>
    </row>
    <row r="1057" spans="1:34" x14ac:dyDescent="0.3">
      <c r="A1057">
        <v>231934</v>
      </c>
      <c r="B1057" t="s">
        <v>244</v>
      </c>
      <c r="C1057" t="s">
        <v>26</v>
      </c>
      <c r="D1057">
        <v>5</v>
      </c>
      <c r="E1057" t="s">
        <v>2240</v>
      </c>
      <c r="F1057" t="s">
        <v>360</v>
      </c>
      <c r="G1057">
        <v>20215</v>
      </c>
      <c r="H1057">
        <v>2</v>
      </c>
      <c r="I1057">
        <v>72805</v>
      </c>
      <c r="J1057">
        <v>101148</v>
      </c>
      <c r="K1057" t="s">
        <v>30</v>
      </c>
      <c r="L1057" t="s">
        <v>521</v>
      </c>
      <c r="M1057" t="s">
        <v>2241</v>
      </c>
      <c r="N1057" t="s">
        <v>2242</v>
      </c>
      <c r="O1057" t="s">
        <v>7109</v>
      </c>
      <c r="P1057" t="s">
        <v>2243</v>
      </c>
      <c r="Q1057" t="s">
        <v>2244</v>
      </c>
      <c r="R1057" t="s">
        <v>2245</v>
      </c>
      <c r="S1057" t="s">
        <v>994</v>
      </c>
      <c r="T1057" t="str">
        <f t="shared" si="48"/>
        <v>Abilit to communicate effectively in verbal and written form. TO BE APPOINTED TO ANY CIVIL ENGINEERING POSITION IN BRIDGES, CANDIDATES MUST POSSESS ONE YEAR OF CIVIL ENGINEERING EXPERIENCE IN BRIDGE DESIGN, BRIDGE CONSTRUCTION, BRIDGE MAINTENANCE OR BRIDGE INSPECTION.  ***SALARIES WILL BE BASED ON THE CANDIDATES EARNINGS HISTORY UP TO THE MAXIMUM OF $101,148.***</v>
      </c>
      <c r="U1057">
        <f t="shared" si="49"/>
        <v>0</v>
      </c>
      <c r="V1057" s="3">
        <v>0</v>
      </c>
      <c r="W1057" s="3">
        <f t="shared" si="50"/>
        <v>0</v>
      </c>
      <c r="X1057" s="3">
        <v>0</v>
      </c>
      <c r="Y1057" s="3">
        <v>0</v>
      </c>
      <c r="Z1057" s="3">
        <v>0</v>
      </c>
      <c r="AA1057" s="3">
        <v>0</v>
      </c>
      <c r="AB1057" s="3">
        <v>0</v>
      </c>
      <c r="AD1057" t="s">
        <v>899</v>
      </c>
      <c r="AE1057" s="1">
        <v>42440</v>
      </c>
      <c r="AG1057" s="1">
        <v>42443</v>
      </c>
      <c r="AH1057" s="1">
        <v>42598</v>
      </c>
    </row>
    <row r="1058" spans="1:34" x14ac:dyDescent="0.3">
      <c r="A1058">
        <v>231934</v>
      </c>
      <c r="B1058" t="s">
        <v>244</v>
      </c>
      <c r="C1058" t="s">
        <v>40</v>
      </c>
      <c r="D1058">
        <v>5</v>
      </c>
      <c r="E1058" t="s">
        <v>2240</v>
      </c>
      <c r="F1058" t="s">
        <v>360</v>
      </c>
      <c r="G1058">
        <v>20215</v>
      </c>
      <c r="H1058">
        <v>2</v>
      </c>
      <c r="I1058">
        <v>72805</v>
      </c>
      <c r="J1058">
        <v>101148</v>
      </c>
      <c r="K1058" t="s">
        <v>30</v>
      </c>
      <c r="L1058" t="s">
        <v>521</v>
      </c>
      <c r="M1058" t="s">
        <v>2241</v>
      </c>
      <c r="N1058" t="s">
        <v>2242</v>
      </c>
      <c r="O1058" t="s">
        <v>7109</v>
      </c>
      <c r="P1058" t="s">
        <v>2243</v>
      </c>
      <c r="Q1058" t="s">
        <v>2244</v>
      </c>
      <c r="R1058" t="s">
        <v>2245</v>
      </c>
      <c r="S1058" t="s">
        <v>994</v>
      </c>
      <c r="T1058" t="str">
        <f t="shared" si="48"/>
        <v>Abilit to communicate effectively in verbal and written form. TO BE APPOINTED TO ANY CIVIL ENGINEERING POSITION IN BRIDGES, CANDIDATES MUST POSSESS ONE YEAR OF CIVIL ENGINEERING EXPERIENCE IN BRIDGE DESIGN, BRIDGE CONSTRUCTION, BRIDGE MAINTENANCE OR BRIDGE INSPECTION.  ***SALARIES WILL BE BASED ON THE CANDIDATES EARNINGS HISTORY UP TO THE MAXIMUM OF $101,148.***</v>
      </c>
      <c r="U1058">
        <f t="shared" si="49"/>
        <v>0</v>
      </c>
      <c r="V1058" s="3">
        <v>0</v>
      </c>
      <c r="W1058" s="3">
        <f t="shared" si="50"/>
        <v>0</v>
      </c>
      <c r="X1058" s="3">
        <v>0</v>
      </c>
      <c r="Y1058" s="3">
        <v>0</v>
      </c>
      <c r="Z1058" s="3">
        <v>0</v>
      </c>
      <c r="AA1058" s="3">
        <v>0</v>
      </c>
      <c r="AB1058" s="3">
        <v>0</v>
      </c>
      <c r="AD1058" t="s">
        <v>899</v>
      </c>
      <c r="AE1058" s="1">
        <v>42440</v>
      </c>
      <c r="AG1058" s="1">
        <v>42443</v>
      </c>
      <c r="AH1058" s="1">
        <v>42598</v>
      </c>
    </row>
    <row r="1059" spans="1:34" x14ac:dyDescent="0.3">
      <c r="A1059">
        <v>231937</v>
      </c>
      <c r="B1059" t="s">
        <v>244</v>
      </c>
      <c r="C1059" t="s">
        <v>26</v>
      </c>
      <c r="D1059">
        <v>9</v>
      </c>
      <c r="E1059" t="s">
        <v>2246</v>
      </c>
      <c r="F1059" t="s">
        <v>2247</v>
      </c>
      <c r="G1059">
        <v>92510</v>
      </c>
      <c r="H1059">
        <v>0</v>
      </c>
      <c r="I1059">
        <v>269</v>
      </c>
      <c r="J1059">
        <v>313</v>
      </c>
      <c r="K1059" t="s">
        <v>247</v>
      </c>
      <c r="L1059" t="s">
        <v>521</v>
      </c>
      <c r="M1059" t="s">
        <v>2248</v>
      </c>
      <c r="N1059" t="s">
        <v>2249</v>
      </c>
      <c r="O1059" t="s">
        <v>2250</v>
      </c>
      <c r="P1059" t="s">
        <v>2251</v>
      </c>
      <c r="Q1059" t="s">
        <v>2252</v>
      </c>
      <c r="R1059" t="s">
        <v>2253</v>
      </c>
      <c r="S1059" t="s">
        <v>2254</v>
      </c>
      <c r="T1059" t="str">
        <f t="shared" si="48"/>
        <v>Selection preference will be given to candidates possessing;  A New York State Class A Commercial Driver License (''CDL'') Driver License with air brakes and tow endorsement.  New York State Certifications: a.	As a Motor Vehicle Inspector certified in Light Vehicles, Group 1; b.	As a Motor Vehicle Inspector certified in Heavy Vehicles, Group 2; c.	As a Motor Vehicle Inspector certified in Motorcycles, Group 3; d.	As a Motor Vehicle Inspector certified in Emissions, Group D. *** In order to be considered for this position candidates must be either serving permanently in the title of Auto Mechanic within the city system or have taken the January 2016 Auto Mechanic CS Exam and scored well. ***  Positions may be located in any of the 5 boroughs and various shifts - including nights and weekends.</v>
      </c>
      <c r="U1059">
        <f t="shared" si="49"/>
        <v>0</v>
      </c>
      <c r="V1059" s="3">
        <v>0</v>
      </c>
      <c r="W1059" s="3">
        <f t="shared" si="50"/>
        <v>0</v>
      </c>
      <c r="X1059" s="3">
        <v>0</v>
      </c>
      <c r="Y1059" s="3">
        <v>0</v>
      </c>
      <c r="Z1059" s="3">
        <v>0</v>
      </c>
      <c r="AA1059" s="3">
        <v>0</v>
      </c>
      <c r="AB1059" s="3">
        <v>0</v>
      </c>
      <c r="AD1059" t="s">
        <v>38</v>
      </c>
      <c r="AE1059" s="1">
        <v>42419</v>
      </c>
      <c r="AG1059" s="1">
        <v>42419</v>
      </c>
      <c r="AH1059" s="1">
        <v>42598</v>
      </c>
    </row>
    <row r="1060" spans="1:34" x14ac:dyDescent="0.3">
      <c r="A1060">
        <v>231937</v>
      </c>
      <c r="B1060" t="s">
        <v>244</v>
      </c>
      <c r="C1060" t="s">
        <v>40</v>
      </c>
      <c r="D1060">
        <v>9</v>
      </c>
      <c r="E1060" t="s">
        <v>2246</v>
      </c>
      <c r="F1060" t="s">
        <v>2247</v>
      </c>
      <c r="G1060">
        <v>92510</v>
      </c>
      <c r="H1060">
        <v>0</v>
      </c>
      <c r="I1060">
        <v>269</v>
      </c>
      <c r="J1060">
        <v>313</v>
      </c>
      <c r="K1060" t="s">
        <v>247</v>
      </c>
      <c r="L1060" t="s">
        <v>521</v>
      </c>
      <c r="M1060" t="s">
        <v>2248</v>
      </c>
      <c r="N1060" t="s">
        <v>2249</v>
      </c>
      <c r="O1060" t="s">
        <v>2250</v>
      </c>
      <c r="P1060" t="s">
        <v>2251</v>
      </c>
      <c r="Q1060" t="s">
        <v>2252</v>
      </c>
      <c r="R1060" t="s">
        <v>2253</v>
      </c>
      <c r="S1060" t="s">
        <v>2254</v>
      </c>
      <c r="T1060" t="str">
        <f t="shared" si="48"/>
        <v>Selection preference will be given to candidates possessing;  A New York State Class A Commercial Driver License (''CDL'') Driver License with air brakes and tow endorsement.  New York State Certifications: a.	As a Motor Vehicle Inspector certified in Light Vehicles, Group 1; b.	As a Motor Vehicle Inspector certified in Heavy Vehicles, Group 2; c.	As a Motor Vehicle Inspector certified in Motorcycles, Group 3; d.	As a Motor Vehicle Inspector certified in Emissions, Group D. *** In order to be considered for this position candidates must be either serving permanently in the title of Auto Mechanic within the city system or have taken the January 2016 Auto Mechanic CS Exam and scored well. ***  Positions may be located in any of the 5 boroughs and various shifts - including nights and weekends.</v>
      </c>
      <c r="U1060">
        <f t="shared" si="49"/>
        <v>0</v>
      </c>
      <c r="V1060" s="3">
        <v>0</v>
      </c>
      <c r="W1060" s="3">
        <f t="shared" si="50"/>
        <v>0</v>
      </c>
      <c r="X1060" s="3">
        <v>0</v>
      </c>
      <c r="Y1060" s="3">
        <v>0</v>
      </c>
      <c r="Z1060" s="3">
        <v>0</v>
      </c>
      <c r="AA1060" s="3">
        <v>0</v>
      </c>
      <c r="AB1060" s="3">
        <v>0</v>
      </c>
      <c r="AD1060" t="s">
        <v>38</v>
      </c>
      <c r="AE1060" s="1">
        <v>42419</v>
      </c>
      <c r="AG1060" s="1">
        <v>42419</v>
      </c>
      <c r="AH1060" s="1">
        <v>42598</v>
      </c>
    </row>
    <row r="1061" spans="1:34" x14ac:dyDescent="0.3">
      <c r="A1061">
        <v>231945</v>
      </c>
      <c r="B1061" t="s">
        <v>184</v>
      </c>
      <c r="C1061" t="s">
        <v>26</v>
      </c>
      <c r="D1061">
        <v>9</v>
      </c>
      <c r="E1061" t="s">
        <v>2255</v>
      </c>
      <c r="F1061" t="s">
        <v>1168</v>
      </c>
      <c r="G1061">
        <v>56058</v>
      </c>
      <c r="H1061">
        <v>0</v>
      </c>
      <c r="I1061">
        <v>48895</v>
      </c>
      <c r="J1061">
        <v>75900</v>
      </c>
      <c r="K1061" t="s">
        <v>30</v>
      </c>
      <c r="L1061" t="s">
        <v>186</v>
      </c>
      <c r="M1061" t="s">
        <v>199</v>
      </c>
      <c r="N1061" t="s">
        <v>7622</v>
      </c>
      <c r="O1061" t="s">
        <v>1170</v>
      </c>
      <c r="P1061" t="s">
        <v>2256</v>
      </c>
      <c r="Q1061" t="s">
        <v>7623</v>
      </c>
      <c r="R1061" t="s">
        <v>201</v>
      </c>
      <c r="S1061" t="s">
        <v>35</v>
      </c>
      <c r="T1061" t="str">
        <f t="shared" si="48"/>
        <v>The preferred candidate should possess the following: Experience in conducting quality assurance or contract management of community and/or residential programs; ability to problem solve and make decisions in a timely manner; strong written and oral communication skills; experience in working with at-risk youth; ability to work as part of a team, as well as independently to achieve necessary results; ability to work flexible hours and overtime; accessible in the evening; responding with information within very short timeframes; capability to prioritize tasks and undertake several critical projects at one time. Bilingual candidate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extended and reposted. Previous applicants do not need to reapply*</v>
      </c>
      <c r="U1061">
        <f t="shared" si="49"/>
        <v>0</v>
      </c>
      <c r="V1061" s="3">
        <v>0</v>
      </c>
      <c r="W1061" s="3">
        <f t="shared" si="50"/>
        <v>0</v>
      </c>
      <c r="X1061" s="3">
        <v>0</v>
      </c>
      <c r="Y1061" s="3">
        <v>0</v>
      </c>
      <c r="Z1061" s="3">
        <v>0</v>
      </c>
      <c r="AA1061" s="3">
        <v>0</v>
      </c>
      <c r="AB1061" s="3">
        <v>0</v>
      </c>
      <c r="AD1061" t="s">
        <v>38</v>
      </c>
      <c r="AE1061" s="1">
        <v>42426</v>
      </c>
      <c r="AG1061" s="1">
        <v>42550</v>
      </c>
      <c r="AH1061" s="1">
        <v>42598</v>
      </c>
    </row>
    <row r="1062" spans="1:34" x14ac:dyDescent="0.3">
      <c r="A1062">
        <v>232998</v>
      </c>
      <c r="B1062" t="s">
        <v>210</v>
      </c>
      <c r="C1062" t="s">
        <v>26</v>
      </c>
      <c r="D1062">
        <v>1</v>
      </c>
      <c r="E1062" t="s">
        <v>2257</v>
      </c>
      <c r="F1062" t="s">
        <v>218</v>
      </c>
      <c r="G1062">
        <v>10009</v>
      </c>
      <c r="H1062" t="s">
        <v>240</v>
      </c>
      <c r="I1062">
        <v>58675</v>
      </c>
      <c r="J1062">
        <v>70000</v>
      </c>
      <c r="K1062" t="s">
        <v>30</v>
      </c>
      <c r="L1062" t="s">
        <v>213</v>
      </c>
      <c r="M1062" t="s">
        <v>214</v>
      </c>
      <c r="N1062" t="s">
        <v>7624</v>
      </c>
      <c r="O1062" t="s">
        <v>221</v>
      </c>
      <c r="P1062" t="s">
        <v>7625</v>
      </c>
      <c r="Q1062" t="s">
        <v>35</v>
      </c>
      <c r="R1062" t="s">
        <v>2258</v>
      </c>
      <c r="S1062" t="s">
        <v>35</v>
      </c>
      <c r="T1062" t="str">
        <f t="shared" si="48"/>
        <v xml:space="preserve">‚Strong working knowledge of Microsoft Excel, Access, PowerPoint, and Visio;Ability to analyze and evaluate data and processes;Comfort working in a fast-paced environment, managing multiple projects simultaneously, and prioritizing assignments;Experience working with cross-functional teams and diverse groups of people and managing staff;Strong interpersonal and written/verbal communication skills;Positive attitude, self-motivated, organized and detail oriented;Experience in government procurement processes; andForeign language skills are a plus.  </v>
      </c>
      <c r="U1062">
        <f t="shared" si="49"/>
        <v>0</v>
      </c>
      <c r="V1062" s="3">
        <v>1</v>
      </c>
      <c r="W1062" s="3">
        <f t="shared" si="50"/>
        <v>0</v>
      </c>
      <c r="X1062" s="3">
        <v>0</v>
      </c>
      <c r="Y1062" s="3">
        <v>0</v>
      </c>
      <c r="Z1062" s="3">
        <v>0</v>
      </c>
      <c r="AA1062" s="3">
        <v>0</v>
      </c>
      <c r="AB1062" s="3">
        <v>0</v>
      </c>
      <c r="AD1062" t="s">
        <v>38</v>
      </c>
      <c r="AE1062" s="1">
        <v>42426</v>
      </c>
      <c r="AG1062" s="1">
        <v>42426</v>
      </c>
      <c r="AH1062" s="1">
        <v>42598</v>
      </c>
    </row>
    <row r="1063" spans="1:34" x14ac:dyDescent="0.3">
      <c r="A1063">
        <v>233005</v>
      </c>
      <c r="B1063" t="s">
        <v>25</v>
      </c>
      <c r="C1063" t="s">
        <v>26</v>
      </c>
      <c r="D1063">
        <v>1</v>
      </c>
      <c r="E1063" t="s">
        <v>2259</v>
      </c>
      <c r="F1063" t="s">
        <v>1617</v>
      </c>
      <c r="G1063">
        <v>13622</v>
      </c>
      <c r="H1063">
        <v>0</v>
      </c>
      <c r="I1063">
        <v>69253</v>
      </c>
      <c r="J1063">
        <v>108000</v>
      </c>
      <c r="K1063" t="s">
        <v>30</v>
      </c>
      <c r="L1063" t="s">
        <v>192</v>
      </c>
      <c r="M1063" t="s">
        <v>535</v>
      </c>
      <c r="N1063" t="s">
        <v>6739</v>
      </c>
      <c r="O1063" t="s">
        <v>7400</v>
      </c>
      <c r="P1063" t="s">
        <v>6740</v>
      </c>
      <c r="Q1063" t="s">
        <v>35</v>
      </c>
      <c r="R1063" t="s">
        <v>2260</v>
      </c>
      <c r="S1063" t="s">
        <v>196</v>
      </c>
      <c r="T1063" t="str">
        <f t="shared" si="48"/>
        <v xml:space="preserve">The preferred candidate should possess the following: 	Previous Identity and Access Management Experience for provisioning, workflow, integration and access controls; 	3+ years of IT experience with IDM technology or 10+ years of combined IDM and experience engineering Active Directory;	3+ years of experience with CA tools such as IdentityMinder, SiteMinder and GovernanceMinder;	Certified Information Systems Security Professional (CISSP).  </v>
      </c>
      <c r="U1063">
        <f t="shared" si="49"/>
        <v>0</v>
      </c>
      <c r="V1063" s="3">
        <v>0</v>
      </c>
      <c r="W1063" s="3">
        <f t="shared" si="50"/>
        <v>0</v>
      </c>
      <c r="X1063" s="3">
        <v>0</v>
      </c>
      <c r="Y1063" s="3">
        <v>0</v>
      </c>
      <c r="Z1063" s="3">
        <v>0</v>
      </c>
      <c r="AA1063" s="3">
        <v>0</v>
      </c>
      <c r="AB1063" s="3">
        <v>0</v>
      </c>
      <c r="AD1063" t="s">
        <v>58</v>
      </c>
      <c r="AE1063" s="1">
        <v>42451</v>
      </c>
      <c r="AG1063" s="1">
        <v>42451</v>
      </c>
      <c r="AH1063" s="1">
        <v>42598</v>
      </c>
    </row>
    <row r="1064" spans="1:34" x14ac:dyDescent="0.3">
      <c r="A1064">
        <v>233005</v>
      </c>
      <c r="B1064" t="s">
        <v>25</v>
      </c>
      <c r="C1064" t="s">
        <v>40</v>
      </c>
      <c r="D1064">
        <v>1</v>
      </c>
      <c r="E1064" t="s">
        <v>2259</v>
      </c>
      <c r="F1064" t="s">
        <v>1617</v>
      </c>
      <c r="G1064">
        <v>13622</v>
      </c>
      <c r="H1064">
        <v>0</v>
      </c>
      <c r="I1064">
        <v>69253</v>
      </c>
      <c r="J1064">
        <v>108000</v>
      </c>
      <c r="K1064" t="s">
        <v>30</v>
      </c>
      <c r="L1064" t="s">
        <v>192</v>
      </c>
      <c r="M1064" t="s">
        <v>535</v>
      </c>
      <c r="N1064" t="s">
        <v>6739</v>
      </c>
      <c r="O1064" t="s">
        <v>7400</v>
      </c>
      <c r="P1064" t="s">
        <v>6740</v>
      </c>
      <c r="Q1064" t="s">
        <v>35</v>
      </c>
      <c r="R1064" t="s">
        <v>2260</v>
      </c>
      <c r="S1064" t="s">
        <v>196</v>
      </c>
      <c r="T1064" t="str">
        <f t="shared" si="48"/>
        <v xml:space="preserve">The preferred candidate should possess the following: 	Previous Identity and Access Management Experience for provisioning, workflow, integration and access controls; 	3+ years of IT experience with IDM technology or 10+ years of combined IDM and experience engineering Active Directory;	3+ years of experience with CA tools such as IdentityMinder, SiteMinder and GovernanceMinder;	Certified Information Systems Security Professional (CISSP).  </v>
      </c>
      <c r="U1064">
        <f t="shared" si="49"/>
        <v>0</v>
      </c>
      <c r="V1064" s="3">
        <v>0</v>
      </c>
      <c r="W1064" s="3">
        <f t="shared" si="50"/>
        <v>0</v>
      </c>
      <c r="X1064" s="3">
        <v>0</v>
      </c>
      <c r="Y1064" s="3">
        <v>0</v>
      </c>
      <c r="Z1064" s="3">
        <v>0</v>
      </c>
      <c r="AA1064" s="3">
        <v>0</v>
      </c>
      <c r="AB1064" s="3">
        <v>0</v>
      </c>
      <c r="AD1064" t="s">
        <v>58</v>
      </c>
      <c r="AE1064" s="1">
        <v>42451</v>
      </c>
      <c r="AG1064" s="1">
        <v>42451</v>
      </c>
      <c r="AH1064" s="1">
        <v>42598</v>
      </c>
    </row>
    <row r="1065" spans="1:34" x14ac:dyDescent="0.3">
      <c r="A1065">
        <v>233009</v>
      </c>
      <c r="B1065" t="s">
        <v>184</v>
      </c>
      <c r="C1065" t="s">
        <v>26</v>
      </c>
      <c r="D1065">
        <v>1</v>
      </c>
      <c r="E1065" t="s">
        <v>2261</v>
      </c>
      <c r="F1065" t="s">
        <v>636</v>
      </c>
      <c r="G1065">
        <v>10056</v>
      </c>
      <c r="H1065" t="s">
        <v>52</v>
      </c>
      <c r="I1065">
        <v>53051</v>
      </c>
      <c r="J1065">
        <v>145991</v>
      </c>
      <c r="K1065" t="s">
        <v>30</v>
      </c>
      <c r="L1065" t="s">
        <v>637</v>
      </c>
      <c r="M1065" t="s">
        <v>1144</v>
      </c>
      <c r="N1065" t="s">
        <v>7626</v>
      </c>
      <c r="O1065" t="s">
        <v>639</v>
      </c>
      <c r="P1065" t="s">
        <v>1012</v>
      </c>
      <c r="Q1065" t="s">
        <v>7268</v>
      </c>
      <c r="R1065" t="s">
        <v>201</v>
      </c>
      <c r="S1065" t="s">
        <v>35</v>
      </c>
      <c r="T1065" t="str">
        <f t="shared" si="48"/>
        <v>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065">
        <f t="shared" si="49"/>
        <v>0</v>
      </c>
      <c r="V1065" s="3">
        <v>0</v>
      </c>
      <c r="W1065" s="3">
        <f t="shared" si="50"/>
        <v>0</v>
      </c>
      <c r="X1065" s="3">
        <v>0</v>
      </c>
      <c r="Y1065" s="3">
        <v>0</v>
      </c>
      <c r="Z1065" s="3">
        <v>0</v>
      </c>
      <c r="AA1065" s="3">
        <v>0</v>
      </c>
      <c r="AB1065" s="3">
        <v>0</v>
      </c>
      <c r="AD1065" t="s">
        <v>58</v>
      </c>
      <c r="AE1065" s="1">
        <v>42425</v>
      </c>
      <c r="AG1065" s="1">
        <v>42451</v>
      </c>
      <c r="AH1065" s="1">
        <v>42598</v>
      </c>
    </row>
    <row r="1066" spans="1:34" x14ac:dyDescent="0.3">
      <c r="A1066">
        <v>232360</v>
      </c>
      <c r="B1066" t="s">
        <v>25</v>
      </c>
      <c r="C1066" t="s">
        <v>40</v>
      </c>
      <c r="D1066">
        <v>2</v>
      </c>
      <c r="E1066" t="s">
        <v>1674</v>
      </c>
      <c r="F1066" t="s">
        <v>1617</v>
      </c>
      <c r="G1066">
        <v>13622</v>
      </c>
      <c r="H1066">
        <v>0</v>
      </c>
      <c r="I1066">
        <v>69253</v>
      </c>
      <c r="J1066">
        <v>108101</v>
      </c>
      <c r="K1066" t="s">
        <v>30</v>
      </c>
      <c r="L1066" t="s">
        <v>192</v>
      </c>
      <c r="M1066" t="s">
        <v>193</v>
      </c>
      <c r="N1066" t="s">
        <v>6741</v>
      </c>
      <c r="O1066" t="s">
        <v>7400</v>
      </c>
      <c r="P1066" t="s">
        <v>6742</v>
      </c>
      <c r="Q1066" t="s">
        <v>35</v>
      </c>
      <c r="R1066" t="s">
        <v>2262</v>
      </c>
      <c r="S1066" t="s">
        <v>196</v>
      </c>
      <c r="T1066" t="str">
        <f t="shared" si="48"/>
        <v xml:space="preserve">The preferred candidate should possess the following: 4+ years of experience in a specialized role that includes implementation, support, and maintenance of large scale n-tier content management system; Proven background in the development and support of complex operational systems; Familiarity with any version-control tool like CVS or Subversion;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Ability to see tasks through to completion without significant guidance;Strong communication skills, both written and verbal;Ability to work well with technical and non-technical resources;3-5 years experience in Perl/CGI/PHP, JavaScript &amp; HTML development;Proven Experience with Interwoven TeamSite, LiveSite, OpenDeploy, and DataDeploy; Knowledge of Sun Solaris (or similar Unix operating system);Database experience in Oracle (or similar RDMS) &amp; the SQL language;Strong knowledge of XML;Experience with Java &amp; Web Services.  </v>
      </c>
      <c r="U1066">
        <f t="shared" si="49"/>
        <v>0</v>
      </c>
      <c r="V1066" s="3">
        <v>0</v>
      </c>
      <c r="W1066" s="3">
        <f t="shared" si="50"/>
        <v>0</v>
      </c>
      <c r="X1066" s="3">
        <v>0</v>
      </c>
      <c r="Y1066" s="3">
        <v>0</v>
      </c>
      <c r="Z1066" s="3">
        <v>1</v>
      </c>
      <c r="AA1066" s="3">
        <v>0</v>
      </c>
      <c r="AB1066" s="3">
        <v>0</v>
      </c>
      <c r="AD1066" t="s">
        <v>58</v>
      </c>
      <c r="AE1066" s="1">
        <v>42424</v>
      </c>
      <c r="AG1066" s="1">
        <v>42424</v>
      </c>
      <c r="AH1066" s="1">
        <v>42598</v>
      </c>
    </row>
    <row r="1067" spans="1:34" x14ac:dyDescent="0.3">
      <c r="A1067">
        <v>232360</v>
      </c>
      <c r="B1067" t="s">
        <v>25</v>
      </c>
      <c r="C1067" t="s">
        <v>26</v>
      </c>
      <c r="D1067">
        <v>2</v>
      </c>
      <c r="E1067" t="s">
        <v>1674</v>
      </c>
      <c r="F1067" t="s">
        <v>1617</v>
      </c>
      <c r="G1067">
        <v>13622</v>
      </c>
      <c r="H1067">
        <v>0</v>
      </c>
      <c r="I1067">
        <v>69253</v>
      </c>
      <c r="J1067">
        <v>108101</v>
      </c>
      <c r="K1067" t="s">
        <v>30</v>
      </c>
      <c r="L1067" t="s">
        <v>192</v>
      </c>
      <c r="M1067" t="s">
        <v>193</v>
      </c>
      <c r="N1067" t="s">
        <v>6741</v>
      </c>
      <c r="O1067" t="s">
        <v>7400</v>
      </c>
      <c r="P1067" t="s">
        <v>6742</v>
      </c>
      <c r="Q1067" t="s">
        <v>35</v>
      </c>
      <c r="R1067" t="s">
        <v>2262</v>
      </c>
      <c r="S1067" t="s">
        <v>196</v>
      </c>
      <c r="T1067" t="str">
        <f t="shared" si="48"/>
        <v xml:space="preserve">The preferred candidate should possess the following: 4+ years of experience in a specialized role that includes implementation, support, and maintenance of large scale n-tier content management system; Proven background in the development and support of complex operational systems; Familiarity with any version-control tool like CVS or Subversion;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Ability to see tasks through to completion without significant guidance;Strong communication skills, both written and verbal;Ability to work well with technical and non-technical resources;3-5 years experience in Perl/CGI/PHP, JavaScript &amp; HTML development;Proven Experience with Interwoven TeamSite, LiveSite, OpenDeploy, and DataDeploy; Knowledge of Sun Solaris (or similar Unix operating system);Database experience in Oracle (or similar RDMS) &amp; the SQL language;Strong knowledge of XML;Experience with Java &amp; Web Services.  </v>
      </c>
      <c r="U1067">
        <f t="shared" si="49"/>
        <v>0</v>
      </c>
      <c r="V1067" s="3">
        <v>0</v>
      </c>
      <c r="W1067" s="3">
        <f t="shared" si="50"/>
        <v>0</v>
      </c>
      <c r="X1067" s="3">
        <v>0</v>
      </c>
      <c r="Y1067" s="3">
        <v>0</v>
      </c>
      <c r="Z1067" s="3">
        <v>1</v>
      </c>
      <c r="AA1067" s="3">
        <v>0</v>
      </c>
      <c r="AB1067" s="3">
        <v>0</v>
      </c>
      <c r="AD1067" t="s">
        <v>58</v>
      </c>
      <c r="AE1067" s="1">
        <v>42424</v>
      </c>
      <c r="AG1067" s="1">
        <v>42424</v>
      </c>
      <c r="AH1067" s="1">
        <v>42598</v>
      </c>
    </row>
    <row r="1068" spans="1:34" x14ac:dyDescent="0.3">
      <c r="A1068">
        <v>232380</v>
      </c>
      <c r="B1068" t="s">
        <v>39</v>
      </c>
      <c r="C1068" t="s">
        <v>26</v>
      </c>
      <c r="D1068">
        <v>2</v>
      </c>
      <c r="E1068" t="s">
        <v>915</v>
      </c>
      <c r="F1068" t="s">
        <v>916</v>
      </c>
      <c r="G1068">
        <v>90510</v>
      </c>
      <c r="H1068">
        <v>0</v>
      </c>
      <c r="I1068">
        <v>30752</v>
      </c>
      <c r="J1068">
        <v>44853</v>
      </c>
      <c r="K1068" t="s">
        <v>30</v>
      </c>
      <c r="L1068" t="s">
        <v>840</v>
      </c>
      <c r="M1068" t="s">
        <v>814</v>
      </c>
      <c r="N1068" t="s">
        <v>2263</v>
      </c>
      <c r="O1068" t="s">
        <v>918</v>
      </c>
      <c r="P1068" t="s">
        <v>2264</v>
      </c>
      <c r="Q1068" t="s">
        <v>35</v>
      </c>
      <c r="R1068" t="s">
        <v>2265</v>
      </c>
      <c r="S1068" t="s">
        <v>35</v>
      </c>
      <c r="T1068" t="str">
        <f t="shared" si="48"/>
        <v xml:space="preserve">Candidate should possess excellent verbal, written, and interpersonal skills. A Category 8 Exterminator license (Public Health) would be a plus.     **THE LICENSE MUST BE MAINTAINED FOR THE DURATION OF EMPLOYMENT.  </v>
      </c>
      <c r="U1068">
        <f t="shared" si="49"/>
        <v>0</v>
      </c>
      <c r="V1068" s="3">
        <v>0</v>
      </c>
      <c r="W1068" s="3">
        <f t="shared" si="50"/>
        <v>0</v>
      </c>
      <c r="X1068" s="3">
        <v>0</v>
      </c>
      <c r="Y1068" s="3">
        <v>0</v>
      </c>
      <c r="Z1068" s="3">
        <v>0</v>
      </c>
      <c r="AA1068" s="3">
        <v>0</v>
      </c>
      <c r="AB1068" s="3">
        <v>0</v>
      </c>
      <c r="AD1068" t="s">
        <v>519</v>
      </c>
      <c r="AE1068" s="1">
        <v>42422</v>
      </c>
      <c r="AG1068" s="1">
        <v>42422</v>
      </c>
      <c r="AH1068" s="1">
        <v>42598</v>
      </c>
    </row>
    <row r="1069" spans="1:34" x14ac:dyDescent="0.3">
      <c r="A1069">
        <v>232380</v>
      </c>
      <c r="B1069" t="s">
        <v>39</v>
      </c>
      <c r="C1069" t="s">
        <v>40</v>
      </c>
      <c r="D1069">
        <v>2</v>
      </c>
      <c r="E1069" t="s">
        <v>915</v>
      </c>
      <c r="F1069" t="s">
        <v>916</v>
      </c>
      <c r="G1069">
        <v>90510</v>
      </c>
      <c r="H1069">
        <v>0</v>
      </c>
      <c r="I1069">
        <v>30752</v>
      </c>
      <c r="J1069">
        <v>44853</v>
      </c>
      <c r="K1069" t="s">
        <v>30</v>
      </c>
      <c r="L1069" t="s">
        <v>840</v>
      </c>
      <c r="M1069" t="s">
        <v>814</v>
      </c>
      <c r="N1069" t="s">
        <v>2263</v>
      </c>
      <c r="O1069" t="s">
        <v>918</v>
      </c>
      <c r="P1069" t="s">
        <v>2264</v>
      </c>
      <c r="Q1069" t="s">
        <v>35</v>
      </c>
      <c r="R1069" t="s">
        <v>2265</v>
      </c>
      <c r="S1069" t="s">
        <v>35</v>
      </c>
      <c r="T1069" t="str">
        <f t="shared" si="48"/>
        <v xml:space="preserve">Candidate should possess excellent verbal, written, and interpersonal skills. A Category 8 Exterminator license (Public Health) would be a plus.     **THE LICENSE MUST BE MAINTAINED FOR THE DURATION OF EMPLOYMENT.  </v>
      </c>
      <c r="U1069">
        <f t="shared" si="49"/>
        <v>0</v>
      </c>
      <c r="V1069" s="3">
        <v>0</v>
      </c>
      <c r="W1069" s="3">
        <f t="shared" si="50"/>
        <v>0</v>
      </c>
      <c r="X1069" s="3">
        <v>0</v>
      </c>
      <c r="Y1069" s="3">
        <v>0</v>
      </c>
      <c r="Z1069" s="3">
        <v>0</v>
      </c>
      <c r="AA1069" s="3">
        <v>0</v>
      </c>
      <c r="AB1069" s="3">
        <v>0</v>
      </c>
      <c r="AD1069" t="s">
        <v>519</v>
      </c>
      <c r="AE1069" s="1">
        <v>42422</v>
      </c>
      <c r="AG1069" s="1">
        <v>42422</v>
      </c>
      <c r="AH1069" s="1">
        <v>42598</v>
      </c>
    </row>
    <row r="1070" spans="1:34" x14ac:dyDescent="0.3">
      <c r="A1070">
        <v>233009</v>
      </c>
      <c r="B1070" t="s">
        <v>184</v>
      </c>
      <c r="C1070" t="s">
        <v>40</v>
      </c>
      <c r="D1070">
        <v>1</v>
      </c>
      <c r="E1070" t="s">
        <v>2261</v>
      </c>
      <c r="F1070" t="s">
        <v>636</v>
      </c>
      <c r="G1070">
        <v>10056</v>
      </c>
      <c r="H1070" t="s">
        <v>52</v>
      </c>
      <c r="I1070">
        <v>53051</v>
      </c>
      <c r="J1070">
        <v>145991</v>
      </c>
      <c r="K1070" t="s">
        <v>30</v>
      </c>
      <c r="L1070" t="s">
        <v>637</v>
      </c>
      <c r="M1070" t="s">
        <v>1144</v>
      </c>
      <c r="N1070" t="s">
        <v>7626</v>
      </c>
      <c r="O1070" t="s">
        <v>639</v>
      </c>
      <c r="P1070" t="s">
        <v>1012</v>
      </c>
      <c r="Q1070" t="s">
        <v>7268</v>
      </c>
      <c r="R1070" t="s">
        <v>201</v>
      </c>
      <c r="S1070" t="s">
        <v>35</v>
      </c>
      <c r="T1070" t="str">
        <f t="shared" si="48"/>
        <v>Excellent interpersonal skills; exceptional written and communication skills; excellent and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070">
        <f t="shared" si="49"/>
        <v>0</v>
      </c>
      <c r="V1070" s="3">
        <v>0</v>
      </c>
      <c r="W1070" s="3">
        <f t="shared" si="50"/>
        <v>0</v>
      </c>
      <c r="X1070" s="3">
        <v>0</v>
      </c>
      <c r="Y1070" s="3">
        <v>0</v>
      </c>
      <c r="Z1070" s="3">
        <v>0</v>
      </c>
      <c r="AA1070" s="3">
        <v>0</v>
      </c>
      <c r="AB1070" s="3">
        <v>0</v>
      </c>
      <c r="AD1070" t="s">
        <v>58</v>
      </c>
      <c r="AE1070" s="1">
        <v>42432</v>
      </c>
      <c r="AG1070" s="1">
        <v>42451</v>
      </c>
      <c r="AH1070" s="1">
        <v>42598</v>
      </c>
    </row>
    <row r="1071" spans="1:34" x14ac:dyDescent="0.3">
      <c r="A1071">
        <v>233010</v>
      </c>
      <c r="B1071" t="s">
        <v>39</v>
      </c>
      <c r="C1071" t="s">
        <v>26</v>
      </c>
      <c r="D1071">
        <v>1</v>
      </c>
      <c r="E1071" t="s">
        <v>2266</v>
      </c>
      <c r="F1071" t="s">
        <v>42</v>
      </c>
      <c r="G1071">
        <v>21744</v>
      </c>
      <c r="H1071">
        <v>2</v>
      </c>
      <c r="I1071">
        <v>68239</v>
      </c>
      <c r="J1071">
        <v>85644</v>
      </c>
      <c r="K1071" t="s">
        <v>30</v>
      </c>
      <c r="L1071" t="s">
        <v>78</v>
      </c>
      <c r="M1071" t="s">
        <v>976</v>
      </c>
      <c r="N1071" t="s">
        <v>2267</v>
      </c>
      <c r="O1071" t="s">
        <v>46</v>
      </c>
      <c r="P1071" t="s">
        <v>2268</v>
      </c>
      <c r="Q1071" t="s">
        <v>35</v>
      </c>
      <c r="R1071" t="s">
        <v>2269</v>
      </c>
      <c r="S1071" t="s">
        <v>35</v>
      </c>
      <c r="T1071" t="str">
        <f t="shared" si="48"/>
        <v xml:space="preserve">Master's or Ph.D. or other advanced degree in epidemiology, statistics, public health, or related field.   Preferred candidates will have:  - Excellent analytical skills and reasoning.   - A firm grasp of the content area and specific concerns of HIV/AIDS program evaluation.   - Strong written and oral communication skills.   - Advanced knowledge of SAS, and/or STATA, as well as Access and other MS Office software.   - Proficiency in ArcGIS preferred.  - A strong appreciation/passion for data quality.   - Proven experience with scientific data collection or survey research is.   - Proven experience and expertise in managing, cleaning, analyzing, and reporting on quantitative data, particularly large datasets, is essential as are strong project management skills.   - Experience writing manuscripts for peer-reviewed journals.   - Knowledge of HIV epidemiology.   - Ability to work as a member of a team.  </v>
      </c>
      <c r="U1071">
        <f t="shared" si="49"/>
        <v>0</v>
      </c>
      <c r="V1071" s="3">
        <v>0</v>
      </c>
      <c r="W1071" s="3">
        <f t="shared" si="50"/>
        <v>0</v>
      </c>
      <c r="X1071" s="3">
        <v>0</v>
      </c>
      <c r="Y1071" s="3">
        <v>0</v>
      </c>
      <c r="Z1071" s="3">
        <v>0</v>
      </c>
      <c r="AA1071" s="3">
        <v>0</v>
      </c>
      <c r="AB1071" s="3">
        <v>0</v>
      </c>
      <c r="AD1071" t="s">
        <v>38</v>
      </c>
      <c r="AE1071" s="1">
        <v>42425</v>
      </c>
      <c r="AG1071" s="1">
        <v>42425</v>
      </c>
      <c r="AH1071" s="1">
        <v>42598</v>
      </c>
    </row>
    <row r="1072" spans="1:34" x14ac:dyDescent="0.3">
      <c r="A1072">
        <v>233010</v>
      </c>
      <c r="B1072" t="s">
        <v>39</v>
      </c>
      <c r="C1072" t="s">
        <v>40</v>
      </c>
      <c r="D1072">
        <v>1</v>
      </c>
      <c r="E1072" t="s">
        <v>2266</v>
      </c>
      <c r="F1072" t="s">
        <v>42</v>
      </c>
      <c r="G1072">
        <v>21744</v>
      </c>
      <c r="H1072">
        <v>2</v>
      </c>
      <c r="I1072">
        <v>68239</v>
      </c>
      <c r="J1072">
        <v>85644</v>
      </c>
      <c r="K1072" t="s">
        <v>30</v>
      </c>
      <c r="L1072" t="s">
        <v>78</v>
      </c>
      <c r="M1072" t="s">
        <v>976</v>
      </c>
      <c r="N1072" t="s">
        <v>2267</v>
      </c>
      <c r="O1072" t="s">
        <v>46</v>
      </c>
      <c r="P1072" t="s">
        <v>2268</v>
      </c>
      <c r="Q1072" t="s">
        <v>35</v>
      </c>
      <c r="R1072" t="s">
        <v>2269</v>
      </c>
      <c r="S1072" t="s">
        <v>35</v>
      </c>
      <c r="T1072" t="str">
        <f t="shared" si="48"/>
        <v xml:space="preserve">Master's or Ph.D. or other advanced degree in epidemiology, statistics, public health, or related field.   Preferred candidates will have:  - Excellent analytical skills and reasoning.   - A firm grasp of the content area and specific concerns of HIV/AIDS program evaluation.   - Strong written and oral communication skills.   - Advanced knowledge of SAS, and/or STATA, as well as Access and other MS Office software.   - Proficiency in ArcGIS preferred.  - A strong appreciation/passion for data quality.   - Proven experience with scientific data collection or survey research is.   - Proven experience and expertise in managing, cleaning, analyzing, and reporting on quantitative data, particularly large datasets, is essential as are strong project management skills.   - Experience writing manuscripts for peer-reviewed journals.   - Knowledge of HIV epidemiology.   - Ability to work as a member of a team.  </v>
      </c>
      <c r="U1072">
        <f t="shared" si="49"/>
        <v>0</v>
      </c>
      <c r="V1072" s="3">
        <v>0</v>
      </c>
      <c r="W1072" s="3">
        <f t="shared" si="50"/>
        <v>0</v>
      </c>
      <c r="X1072" s="3">
        <v>0</v>
      </c>
      <c r="Y1072" s="3">
        <v>0</v>
      </c>
      <c r="Z1072" s="3">
        <v>0</v>
      </c>
      <c r="AA1072" s="3">
        <v>0</v>
      </c>
      <c r="AB1072" s="3">
        <v>0</v>
      </c>
      <c r="AD1072" t="s">
        <v>38</v>
      </c>
      <c r="AE1072" s="1">
        <v>42425</v>
      </c>
      <c r="AG1072" s="1">
        <v>42425</v>
      </c>
      <c r="AH1072" s="1">
        <v>42598</v>
      </c>
    </row>
    <row r="1073" spans="1:34" x14ac:dyDescent="0.3">
      <c r="A1073">
        <v>233011</v>
      </c>
      <c r="B1073" t="s">
        <v>49</v>
      </c>
      <c r="C1073" t="s">
        <v>26</v>
      </c>
      <c r="D1073">
        <v>1</v>
      </c>
      <c r="E1073" t="s">
        <v>275</v>
      </c>
      <c r="F1073" t="s">
        <v>91</v>
      </c>
      <c r="G1073" t="s">
        <v>92</v>
      </c>
      <c r="H1073">
        <v>0</v>
      </c>
      <c r="I1073">
        <v>58675</v>
      </c>
      <c r="J1073">
        <v>90000</v>
      </c>
      <c r="K1073" t="s">
        <v>30</v>
      </c>
      <c r="L1073" t="s">
        <v>904</v>
      </c>
      <c r="M1073" t="s">
        <v>909</v>
      </c>
      <c r="N1073" t="s">
        <v>7627</v>
      </c>
      <c r="O1073" t="s">
        <v>96</v>
      </c>
      <c r="P1073" t="s">
        <v>7628</v>
      </c>
      <c r="Q1073" t="s">
        <v>55</v>
      </c>
      <c r="R1073" t="s">
        <v>2270</v>
      </c>
      <c r="S1073" t="s">
        <v>549</v>
      </c>
      <c r="T1073" t="str">
        <f t="shared" si="48"/>
        <v>‚  At least 3 years of project management and operations experience within a large organization    or government  agency.  At least 2 years of supervisory experience.  Experience managing division‚„s OTPS budget, preparing purchase requests and drafting new     need requests.  Experience managing division‚„s PS budget and hiring process.   Excellent project management skills and critical thinking ability.  Strong analytical, interpersonal, and teamwork skills.  Excellent verbal and written communication skills.  Experience in change management and organizational restructuring initiatives are a plus.  Ability to adapt to a dynamic work environment with changing needs and priorities.  Strong computer skills including, but not limited to MS Word, Excel, and PowerPoint.   Knowledge of Visio and/or other flowchart software to document business processes.   Detail oriented and the ability to multi-task. In compliance with federal law, all persons hired will be required to verify identity and eligibility to work in the United States and to complete the required employment eligibility verification document form upon hire.</v>
      </c>
      <c r="U1073">
        <f t="shared" si="49"/>
        <v>0</v>
      </c>
      <c r="V1073" s="3">
        <v>1</v>
      </c>
      <c r="W1073" s="3">
        <f t="shared" si="50"/>
        <v>0</v>
      </c>
      <c r="X1073" s="3">
        <v>0</v>
      </c>
      <c r="Y1073" s="3">
        <v>0</v>
      </c>
      <c r="Z1073" s="3">
        <v>0</v>
      </c>
      <c r="AA1073" s="3">
        <v>0</v>
      </c>
      <c r="AB1073" s="3">
        <v>0</v>
      </c>
      <c r="AD1073" t="s">
        <v>38</v>
      </c>
      <c r="AE1073" s="1">
        <v>42429</v>
      </c>
      <c r="AG1073" s="1">
        <v>42429</v>
      </c>
      <c r="AH1073" s="1">
        <v>42598</v>
      </c>
    </row>
    <row r="1074" spans="1:34" x14ac:dyDescent="0.3">
      <c r="A1074">
        <v>232421</v>
      </c>
      <c r="B1074" t="s">
        <v>25</v>
      </c>
      <c r="C1074" t="s">
        <v>26</v>
      </c>
      <c r="D1074">
        <v>2</v>
      </c>
      <c r="E1074" t="s">
        <v>2174</v>
      </c>
      <c r="F1074" t="s">
        <v>1617</v>
      </c>
      <c r="G1074">
        <v>13622</v>
      </c>
      <c r="H1074">
        <v>0</v>
      </c>
      <c r="I1074">
        <v>69253</v>
      </c>
      <c r="J1074">
        <v>108101</v>
      </c>
      <c r="K1074" t="s">
        <v>30</v>
      </c>
      <c r="L1074" t="s">
        <v>192</v>
      </c>
      <c r="M1074" t="s">
        <v>193</v>
      </c>
      <c r="N1074" t="s">
        <v>6732</v>
      </c>
      <c r="O1074" t="s">
        <v>7400</v>
      </c>
      <c r="P1074" t="s">
        <v>6733</v>
      </c>
      <c r="Q1074" t="s">
        <v>35</v>
      </c>
      <c r="R1074" t="s">
        <v>2175</v>
      </c>
      <c r="S1074" t="s">
        <v>196</v>
      </c>
      <c r="T1074" t="str">
        <f t="shared" si="48"/>
        <v xml:space="preserve">The successful candidate should possess the following: 5+ years of experience in a specialized role that includes implementation, support, and maintenance of large scale n-tier web applications; Strong understanding of Unix, Linux, and Windows Operating systems and their utilities; Proven background in the development and deployment of complex operational systems; Familiarity with any version-control tool like CVS or Subversion; Experience with application performance monitoring tools; Knowledge of JavaScript, HTML,XML, XSL and other internet technologies; Knowledge of scripting languages: Python or JAVA; Knowledge of automated deployment tools (ANT, JIRA, etc); Basic knowledge of Configuration Management tools (Chef, Puppet, etc); Basic BEA Weblogic 8.1, 9.2 Administration Skills; Strong knowledge of server and application architectures; Ability to work in cross functional teams to provide the best solution; Ability to handle multiple tasks under tight deadlines; Ability to effectively interface with technologists, business owners, and end-users; Demonstrate coordination; organization, creativity, flexibility, and strong analytical skills; Strong communication skills; both written and verbal; Experience with object oriented development using UML; Vignette Portal 7.3, 7.4 development experience;Database experience with Oracle 9i/10g; Experience with Sun Web Server and other J2EE application server such as Tomcat, JBOSS, WebSphere.  </v>
      </c>
      <c r="U1074">
        <f t="shared" si="49"/>
        <v>0</v>
      </c>
      <c r="V1074" s="3">
        <v>0</v>
      </c>
      <c r="W1074" s="3">
        <f t="shared" si="50"/>
        <v>0</v>
      </c>
      <c r="X1074" s="3">
        <v>1</v>
      </c>
      <c r="Y1074" s="3">
        <v>0</v>
      </c>
      <c r="Z1074" s="3">
        <v>0</v>
      </c>
      <c r="AA1074" s="3">
        <v>0</v>
      </c>
      <c r="AB1074" s="3">
        <v>0</v>
      </c>
      <c r="AD1074" t="s">
        <v>58</v>
      </c>
      <c r="AE1074" s="1">
        <v>42424</v>
      </c>
      <c r="AG1074" s="1">
        <v>42424</v>
      </c>
      <c r="AH1074" s="1">
        <v>42598</v>
      </c>
    </row>
    <row r="1075" spans="1:34" x14ac:dyDescent="0.3">
      <c r="A1075">
        <v>232455</v>
      </c>
      <c r="B1075" t="s">
        <v>39</v>
      </c>
      <c r="C1075" t="s">
        <v>26</v>
      </c>
      <c r="D1075">
        <v>1</v>
      </c>
      <c r="E1075" t="s">
        <v>2271</v>
      </c>
      <c r="F1075" t="s">
        <v>916</v>
      </c>
      <c r="G1075">
        <v>90510</v>
      </c>
      <c r="H1075">
        <v>0</v>
      </c>
      <c r="I1075">
        <v>30752</v>
      </c>
      <c r="J1075">
        <v>44853</v>
      </c>
      <c r="K1075" t="s">
        <v>30</v>
      </c>
      <c r="L1075" t="s">
        <v>1334</v>
      </c>
      <c r="M1075" t="s">
        <v>814</v>
      </c>
      <c r="N1075" t="s">
        <v>2272</v>
      </c>
      <c r="O1075" t="s">
        <v>918</v>
      </c>
      <c r="P1075" t="s">
        <v>2273</v>
      </c>
      <c r="Q1075" t="s">
        <v>35</v>
      </c>
      <c r="R1075" t="s">
        <v>2274</v>
      </c>
      <c r="S1075" t="s">
        <v>35</v>
      </c>
      <c r="T1075" t="str">
        <f t="shared" si="48"/>
        <v xml:space="preserve">- Excellent verbal, written, and interpersonal skills.   - A Category 8 Exterminator license (Public Health) would be a plus.  </v>
      </c>
      <c r="U1075">
        <f t="shared" si="49"/>
        <v>0</v>
      </c>
      <c r="V1075" s="3">
        <v>0</v>
      </c>
      <c r="W1075" s="3">
        <f t="shared" si="50"/>
        <v>0</v>
      </c>
      <c r="X1075" s="3">
        <v>0</v>
      </c>
      <c r="Y1075" s="3">
        <v>0</v>
      </c>
      <c r="Z1075" s="3">
        <v>0</v>
      </c>
      <c r="AA1075" s="3">
        <v>0</v>
      </c>
      <c r="AB1075" s="3">
        <v>0</v>
      </c>
      <c r="AD1075" t="s">
        <v>38</v>
      </c>
      <c r="AE1075" s="1">
        <v>42423</v>
      </c>
      <c r="AG1075" s="1">
        <v>42423</v>
      </c>
      <c r="AH1075" s="1">
        <v>42598</v>
      </c>
    </row>
    <row r="1076" spans="1:34" x14ac:dyDescent="0.3">
      <c r="A1076">
        <v>232455</v>
      </c>
      <c r="B1076" t="s">
        <v>39</v>
      </c>
      <c r="C1076" t="s">
        <v>40</v>
      </c>
      <c r="D1076">
        <v>1</v>
      </c>
      <c r="E1076" t="s">
        <v>2271</v>
      </c>
      <c r="F1076" t="s">
        <v>916</v>
      </c>
      <c r="G1076">
        <v>90510</v>
      </c>
      <c r="H1076">
        <v>0</v>
      </c>
      <c r="I1076">
        <v>30752</v>
      </c>
      <c r="J1076">
        <v>44853</v>
      </c>
      <c r="K1076" t="s">
        <v>30</v>
      </c>
      <c r="L1076" t="s">
        <v>1334</v>
      </c>
      <c r="M1076" t="s">
        <v>814</v>
      </c>
      <c r="N1076" t="s">
        <v>2272</v>
      </c>
      <c r="O1076" t="s">
        <v>918</v>
      </c>
      <c r="P1076" t="s">
        <v>2273</v>
      </c>
      <c r="Q1076" t="s">
        <v>35</v>
      </c>
      <c r="R1076" t="s">
        <v>2274</v>
      </c>
      <c r="S1076" t="s">
        <v>35</v>
      </c>
      <c r="T1076" t="str">
        <f t="shared" si="48"/>
        <v xml:space="preserve">- Excellent verbal, written, and interpersonal skills.   - A Category 8 Exterminator license (Public Health) would be a plus.  </v>
      </c>
      <c r="U1076">
        <f t="shared" si="49"/>
        <v>0</v>
      </c>
      <c r="V1076" s="3">
        <v>0</v>
      </c>
      <c r="W1076" s="3">
        <f t="shared" si="50"/>
        <v>0</v>
      </c>
      <c r="X1076" s="3">
        <v>0</v>
      </c>
      <c r="Y1076" s="3">
        <v>0</v>
      </c>
      <c r="Z1076" s="3">
        <v>0</v>
      </c>
      <c r="AA1076" s="3">
        <v>0</v>
      </c>
      <c r="AB1076" s="3">
        <v>0</v>
      </c>
      <c r="AD1076" t="s">
        <v>38</v>
      </c>
      <c r="AE1076" s="1">
        <v>42423</v>
      </c>
      <c r="AG1076" s="1">
        <v>42423</v>
      </c>
      <c r="AH1076" s="1">
        <v>42598</v>
      </c>
    </row>
    <row r="1077" spans="1:34" x14ac:dyDescent="0.3">
      <c r="A1077">
        <v>233014</v>
      </c>
      <c r="B1077" t="s">
        <v>888</v>
      </c>
      <c r="C1077" t="s">
        <v>40</v>
      </c>
      <c r="D1077">
        <v>2</v>
      </c>
      <c r="E1077" t="s">
        <v>2275</v>
      </c>
      <c r="F1077" t="s">
        <v>1168</v>
      </c>
      <c r="G1077">
        <v>56058</v>
      </c>
      <c r="H1077">
        <v>0</v>
      </c>
      <c r="I1077">
        <v>48895</v>
      </c>
      <c r="J1077">
        <v>60000</v>
      </c>
      <c r="K1077" t="s">
        <v>30</v>
      </c>
      <c r="L1077" t="s">
        <v>430</v>
      </c>
      <c r="M1077" t="s">
        <v>2276</v>
      </c>
      <c r="N1077" t="s">
        <v>7629</v>
      </c>
      <c r="O1077" t="s">
        <v>1170</v>
      </c>
      <c r="P1077" t="s">
        <v>2277</v>
      </c>
      <c r="Q1077" t="s">
        <v>35</v>
      </c>
      <c r="R1077" t="s">
        <v>1480</v>
      </c>
      <c r="S1077" t="s">
        <v>35</v>
      </c>
      <c r="T1077" t="str">
        <f t="shared" si="48"/>
        <v xml:space="preserve">Strong analytical ability and attention to details. Strong time management skills, ability to work under tight deadlines and effectively manage multiple projects. Excellent organizational and communication skills (oral and written). Proficiency in MS Word, Excel and PowerPoint; MS Access a plus. Ability to think creatively and be a team player. Understanding of affordable housing and tax credit rules and regulations; familiarity with housing lotteries and the process of marketing newly affordable and re-rental/sale apartments and homes.  </v>
      </c>
      <c r="U1077">
        <f t="shared" si="49"/>
        <v>0</v>
      </c>
      <c r="V1077" s="3">
        <v>1</v>
      </c>
      <c r="W1077" s="3">
        <f t="shared" si="50"/>
        <v>0</v>
      </c>
      <c r="X1077" s="3">
        <v>0</v>
      </c>
      <c r="Y1077" s="3">
        <v>0</v>
      </c>
      <c r="Z1077" s="3">
        <v>0</v>
      </c>
      <c r="AA1077" s="3">
        <v>0</v>
      </c>
      <c r="AB1077" s="3">
        <v>0</v>
      </c>
      <c r="AD1077" t="s">
        <v>38</v>
      </c>
      <c r="AE1077" s="1">
        <v>42430</v>
      </c>
      <c r="AG1077" s="1">
        <v>42430</v>
      </c>
      <c r="AH1077" s="1">
        <v>42598</v>
      </c>
    </row>
    <row r="1078" spans="1:34" x14ac:dyDescent="0.3">
      <c r="A1078">
        <v>233014</v>
      </c>
      <c r="B1078" t="s">
        <v>888</v>
      </c>
      <c r="C1078" t="s">
        <v>26</v>
      </c>
      <c r="D1078">
        <v>2</v>
      </c>
      <c r="E1078" t="s">
        <v>2275</v>
      </c>
      <c r="F1078" t="s">
        <v>1168</v>
      </c>
      <c r="G1078">
        <v>56058</v>
      </c>
      <c r="H1078">
        <v>0</v>
      </c>
      <c r="I1078">
        <v>48895</v>
      </c>
      <c r="J1078">
        <v>60000</v>
      </c>
      <c r="K1078" t="s">
        <v>30</v>
      </c>
      <c r="L1078" t="s">
        <v>430</v>
      </c>
      <c r="M1078" t="s">
        <v>2276</v>
      </c>
      <c r="N1078" t="s">
        <v>7629</v>
      </c>
      <c r="O1078" t="s">
        <v>1170</v>
      </c>
      <c r="P1078" t="s">
        <v>2277</v>
      </c>
      <c r="Q1078" t="s">
        <v>35</v>
      </c>
      <c r="R1078" t="s">
        <v>1480</v>
      </c>
      <c r="S1078" t="s">
        <v>35</v>
      </c>
      <c r="T1078" t="str">
        <f t="shared" si="48"/>
        <v xml:space="preserve">Strong analytical ability and attention to details. Strong time management skills, ability to work under tight deadlines and effectively manage multiple projects. Excellent organizational and communication skills (oral and written). Proficiency in MS Word, Excel and PowerPoint; MS Access a plus. Ability to think creatively and be a team player. Understanding of affordable housing and tax credit rules and regulations; familiarity with housing lotteries and the process of marketing newly affordable and re-rental/sale apartments and homes.  </v>
      </c>
      <c r="U1078">
        <f t="shared" si="49"/>
        <v>0</v>
      </c>
      <c r="V1078" s="3">
        <v>1</v>
      </c>
      <c r="W1078" s="3">
        <f t="shared" si="50"/>
        <v>0</v>
      </c>
      <c r="X1078" s="3">
        <v>0</v>
      </c>
      <c r="Y1078" s="3">
        <v>0</v>
      </c>
      <c r="Z1078" s="3">
        <v>0</v>
      </c>
      <c r="AA1078" s="3">
        <v>0</v>
      </c>
      <c r="AB1078" s="3">
        <v>0</v>
      </c>
      <c r="AD1078" t="s">
        <v>38</v>
      </c>
      <c r="AE1078" s="1">
        <v>42430</v>
      </c>
      <c r="AG1078" s="1">
        <v>42430</v>
      </c>
      <c r="AH1078" s="1">
        <v>42598</v>
      </c>
    </row>
    <row r="1079" spans="1:34" x14ac:dyDescent="0.3">
      <c r="A1079">
        <v>233017</v>
      </c>
      <c r="B1079" t="s">
        <v>184</v>
      </c>
      <c r="C1079" t="s">
        <v>26</v>
      </c>
      <c r="D1079">
        <v>1</v>
      </c>
      <c r="E1079" t="s">
        <v>2278</v>
      </c>
      <c r="F1079" t="s">
        <v>636</v>
      </c>
      <c r="G1079">
        <v>10056</v>
      </c>
      <c r="H1079" t="s">
        <v>219</v>
      </c>
      <c r="I1079">
        <v>65107</v>
      </c>
      <c r="J1079">
        <v>173663</v>
      </c>
      <c r="K1079" t="s">
        <v>30</v>
      </c>
      <c r="L1079" t="s">
        <v>186</v>
      </c>
      <c r="M1079" t="s">
        <v>199</v>
      </c>
      <c r="N1079" t="s">
        <v>7630</v>
      </c>
      <c r="O1079" t="s">
        <v>639</v>
      </c>
      <c r="P1079" t="s">
        <v>7631</v>
      </c>
      <c r="Q1079" t="s">
        <v>7268</v>
      </c>
      <c r="R1079" t="s">
        <v>201</v>
      </c>
      <c r="S1079" t="s">
        <v>35</v>
      </c>
      <c r="T1079" t="str">
        <f t="shared" si="48"/>
        <v>The ideal candidate should have experience in managing and operating juvenile institutions; have a proven track record of achievements in child welfare, juvenile delinquency, and/or other criminal justice and court systems, government operations, and/or social services. The ideal candidate will have direct experience with young people and their families involved in the juvenile delinquency and/or child welfare system, familiarity with the local and national community of stakeholders in the juvenile delinquency and child welfare fields, familiarity with National Standards and Performance-Based Standards, and experience in the implementation of Evidence-Based Practices in juvenile detention and placement. A substantial understanding of the juvenile justice system is required and keen familiarity with the provision of residential and community-based care for justice-involved youth is preferred. The ideal candidate should have the ability to work flexible hours, be accessible in the evening and on the weekend, and respond with information within very short timeframes.  Experience in city administration and/or city government is preferred. The ideal candidate will have proven abilities in strategic planning, policy and legal analysis, and project management. Excellent written, communication, and interpersonal skills are required. Furthermore, the preferred candidate must possess superb skills in the following (6) Executive Core Competencies: FUNDAMENTAL COMPETENCIES: - (i.e., interpersonal skills, oral communication, integrity/honesty, written communication, continual learning and public service motivation).  LEADING STRATEGIC CHANGE - (i.e., creativity and innovation, external awareness, flexibility, strategic thinking and vision).   LEADING, TEAMWORK &amp; DEVELOPING PEOPLE - (i.e., conflict management, leveraging diversity, developing others and team building).  ACCOUNTABILITY &amp; RESULTS DRIVEN - (i.e., accountability, customer service, decisiveness, entrepreneurship, problem solving and technical credibility).  MANAGING HUMAN &amp; FINANCIAL RESOURCES ‚€œ (i.e., financial management, human capital management and technology management).  BUILDING COALITIONS - This core qualification involves the ability to build coalitions internally and with other Federal agencies, State and Local governments, nonprofit and private-sector organizations, foreign governments, or international organizations to achieve common goals.  (i.e., partnering, political awareness and influencing/negotiating). Bilingual skills are a plus.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079">
        <f t="shared" si="49"/>
        <v>0</v>
      </c>
      <c r="V1079" s="3">
        <v>0</v>
      </c>
      <c r="W1079" s="3">
        <f t="shared" si="50"/>
        <v>0</v>
      </c>
      <c r="X1079" s="3">
        <v>0</v>
      </c>
      <c r="Y1079" s="3">
        <v>0</v>
      </c>
      <c r="Z1079" s="3">
        <v>0</v>
      </c>
      <c r="AA1079" s="3">
        <v>0</v>
      </c>
      <c r="AB1079" s="3">
        <v>0</v>
      </c>
      <c r="AD1079" t="s">
        <v>58</v>
      </c>
      <c r="AE1079" s="1">
        <v>42426</v>
      </c>
      <c r="AG1079" s="1">
        <v>42426</v>
      </c>
      <c r="AH1079" s="1">
        <v>42598</v>
      </c>
    </row>
    <row r="1080" spans="1:34" x14ac:dyDescent="0.3">
      <c r="A1080">
        <v>233017</v>
      </c>
      <c r="B1080" t="s">
        <v>184</v>
      </c>
      <c r="C1080" t="s">
        <v>40</v>
      </c>
      <c r="D1080">
        <v>1</v>
      </c>
      <c r="E1080" t="s">
        <v>2278</v>
      </c>
      <c r="F1080" t="s">
        <v>636</v>
      </c>
      <c r="G1080">
        <v>10056</v>
      </c>
      <c r="H1080" t="s">
        <v>219</v>
      </c>
      <c r="I1080">
        <v>65107</v>
      </c>
      <c r="J1080">
        <v>173663</v>
      </c>
      <c r="K1080" t="s">
        <v>30</v>
      </c>
      <c r="L1080" t="s">
        <v>186</v>
      </c>
      <c r="M1080" t="s">
        <v>199</v>
      </c>
      <c r="N1080" t="s">
        <v>7630</v>
      </c>
      <c r="O1080" t="s">
        <v>639</v>
      </c>
      <c r="P1080" t="s">
        <v>7631</v>
      </c>
      <c r="Q1080" t="s">
        <v>7268</v>
      </c>
      <c r="R1080" t="s">
        <v>201</v>
      </c>
      <c r="S1080" t="s">
        <v>35</v>
      </c>
      <c r="T1080" t="str">
        <f t="shared" si="48"/>
        <v>The ideal candidate should have experience in managing and operating juvenile institutions; have a proven track record of achievements in child welfare, juvenile delinquency, and/or other criminal justice and court systems, government operations, and/or social services. The ideal candidate will have direct experience with young people and their families involved in the juvenile delinquency and/or child welfare system, familiarity with the local and national community of stakeholders in the juvenile delinquency and child welfare fields, familiarity with National Standards and Performance-Based Standards, and experience in the implementation of Evidence-Based Practices in juvenile detention and placement. A substantial understanding of the juvenile justice system is required and keen familiarity with the provision of residential and community-based care for justice-involved youth is preferred. The ideal candidate should have the ability to work flexible hours, be accessible in the evening and on the weekend, and respond with information within very short timeframes.  Experience in city administration and/or city government is preferred. The ideal candidate will have proven abilities in strategic planning, policy and legal analysis, and project management. Excellent written, communication, and interpersonal skills are required. Furthermore, the preferred candidate must possess superb skills in the following (6) Executive Core Competencies: FUNDAMENTAL COMPETENCIES: - (i.e., interpersonal skills, oral communication, integrity/honesty, written communication, continual learning and public service motivation).  LEADING STRATEGIC CHANGE - (i.e., creativity and innovation, external awareness, flexibility, strategic thinking and vision).   LEADING, TEAMWORK &amp; DEVELOPING PEOPLE - (i.e., conflict management, leveraging diversity, developing others and team building).  ACCOUNTABILITY &amp; RESULTS DRIVEN - (i.e., accountability, customer service, decisiveness, entrepreneurship, problem solving and technical credibility).  MANAGING HUMAN &amp; FINANCIAL RESOURCES ‚€œ (i.e., financial management, human capital management and technology management).  BUILDING COALITIONS - This core qualification involves the ability to build coalitions internally and with other Federal agencies, State and Local governments, nonprofit and private-sector organizations, foreign governments, or international organizations to achieve common goals.  (i.e., partnering, political awareness and influencing/negotiating). Bilingual skills are a plus.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080">
        <f t="shared" si="49"/>
        <v>0</v>
      </c>
      <c r="V1080" s="3">
        <v>0</v>
      </c>
      <c r="W1080" s="3">
        <f t="shared" si="50"/>
        <v>0</v>
      </c>
      <c r="X1080" s="3">
        <v>0</v>
      </c>
      <c r="Y1080" s="3">
        <v>0</v>
      </c>
      <c r="Z1080" s="3">
        <v>0</v>
      </c>
      <c r="AA1080" s="3">
        <v>0</v>
      </c>
      <c r="AB1080" s="3">
        <v>0</v>
      </c>
      <c r="AD1080" t="s">
        <v>58</v>
      </c>
      <c r="AE1080" s="1">
        <v>42426</v>
      </c>
      <c r="AG1080" s="1">
        <v>42426</v>
      </c>
      <c r="AH1080" s="1">
        <v>42598</v>
      </c>
    </row>
    <row r="1081" spans="1:34" x14ac:dyDescent="0.3">
      <c r="A1081">
        <v>233242</v>
      </c>
      <c r="B1081" t="s">
        <v>39</v>
      </c>
      <c r="C1081" t="s">
        <v>40</v>
      </c>
      <c r="D1081">
        <v>2</v>
      </c>
      <c r="E1081" t="s">
        <v>2279</v>
      </c>
      <c r="F1081" t="s">
        <v>1168</v>
      </c>
      <c r="G1081">
        <v>56058</v>
      </c>
      <c r="H1081">
        <v>0</v>
      </c>
      <c r="I1081">
        <v>48895</v>
      </c>
      <c r="J1081">
        <v>75900</v>
      </c>
      <c r="K1081" t="s">
        <v>30</v>
      </c>
      <c r="L1081" t="s">
        <v>78</v>
      </c>
      <c r="M1081" t="s">
        <v>2280</v>
      </c>
      <c r="N1081" t="s">
        <v>7632</v>
      </c>
      <c r="O1081" t="s">
        <v>1170</v>
      </c>
      <c r="P1081" t="s">
        <v>2281</v>
      </c>
      <c r="Q1081" t="s">
        <v>35</v>
      </c>
      <c r="R1081" t="s">
        <v>2282</v>
      </c>
      <c r="S1081" t="s">
        <v>35</v>
      </c>
      <c r="T1081" t="str">
        <f t="shared" si="48"/>
        <v xml:space="preserve">Strong written communications skills. Proficiency in languages other than English (esp. Spanish) a plus. A proven record of initiating and managing complex projects and seeing them through from start to finish. Ability to communicate complex messages clearly and simply to highly diverse New York City audiences. Ability to cross-collaborate with multiple stakeholders and handle multiple deadlines in a fast-paced and quickly changing environment. Positive attitude and team oriented outlook.  </v>
      </c>
      <c r="U1081">
        <f t="shared" si="49"/>
        <v>0</v>
      </c>
      <c r="V1081" s="3">
        <v>0</v>
      </c>
      <c r="W1081" s="3">
        <f t="shared" si="50"/>
        <v>0</v>
      </c>
      <c r="X1081" s="3">
        <v>0</v>
      </c>
      <c r="Y1081" s="3">
        <v>0</v>
      </c>
      <c r="Z1081" s="3">
        <v>0</v>
      </c>
      <c r="AA1081" s="3">
        <v>0</v>
      </c>
      <c r="AB1081" s="3">
        <v>0</v>
      </c>
      <c r="AD1081" t="s">
        <v>38</v>
      </c>
      <c r="AE1081" s="1">
        <v>42426</v>
      </c>
      <c r="AG1081" s="1">
        <v>42586</v>
      </c>
      <c r="AH1081" s="1">
        <v>42598</v>
      </c>
    </row>
    <row r="1082" spans="1:34" x14ac:dyDescent="0.3">
      <c r="A1082">
        <v>233242</v>
      </c>
      <c r="B1082" t="s">
        <v>39</v>
      </c>
      <c r="C1082" t="s">
        <v>26</v>
      </c>
      <c r="D1082">
        <v>2</v>
      </c>
      <c r="E1082" t="s">
        <v>2279</v>
      </c>
      <c r="F1082" t="s">
        <v>1168</v>
      </c>
      <c r="G1082">
        <v>56058</v>
      </c>
      <c r="H1082">
        <v>0</v>
      </c>
      <c r="I1082">
        <v>48895</v>
      </c>
      <c r="J1082">
        <v>75900</v>
      </c>
      <c r="K1082" t="s">
        <v>30</v>
      </c>
      <c r="L1082" t="s">
        <v>78</v>
      </c>
      <c r="M1082" t="s">
        <v>2280</v>
      </c>
      <c r="N1082" t="s">
        <v>7632</v>
      </c>
      <c r="O1082" t="s">
        <v>1170</v>
      </c>
      <c r="P1082" t="s">
        <v>2281</v>
      </c>
      <c r="Q1082" t="s">
        <v>35</v>
      </c>
      <c r="R1082" t="s">
        <v>2282</v>
      </c>
      <c r="S1082" t="s">
        <v>35</v>
      </c>
      <c r="T1082" t="str">
        <f t="shared" si="48"/>
        <v xml:space="preserve">Strong written communications skills. Proficiency in languages other than English (esp. Spanish) a plus. A proven record of initiating and managing complex projects and seeing them through from start to finish. Ability to communicate complex messages clearly and simply to highly diverse New York City audiences. Ability to cross-collaborate with multiple stakeholders and handle multiple deadlines in a fast-paced and quickly changing environment. Positive attitude and team oriented outlook.  </v>
      </c>
      <c r="U1082">
        <f t="shared" si="49"/>
        <v>0</v>
      </c>
      <c r="V1082" s="3">
        <v>0</v>
      </c>
      <c r="W1082" s="3">
        <f t="shared" si="50"/>
        <v>0</v>
      </c>
      <c r="X1082" s="3">
        <v>0</v>
      </c>
      <c r="Y1082" s="3">
        <v>0</v>
      </c>
      <c r="Z1082" s="3">
        <v>0</v>
      </c>
      <c r="AA1082" s="3">
        <v>0</v>
      </c>
      <c r="AB1082" s="3">
        <v>0</v>
      </c>
      <c r="AD1082" t="s">
        <v>38</v>
      </c>
      <c r="AE1082" s="1">
        <v>42426</v>
      </c>
      <c r="AG1082" s="1">
        <v>42586</v>
      </c>
      <c r="AH1082" s="1">
        <v>42598</v>
      </c>
    </row>
    <row r="1083" spans="1:34" x14ac:dyDescent="0.3">
      <c r="A1083">
        <v>232525</v>
      </c>
      <c r="B1083" t="s">
        <v>39</v>
      </c>
      <c r="C1083" t="s">
        <v>40</v>
      </c>
      <c r="D1083">
        <v>1</v>
      </c>
      <c r="E1083" t="s">
        <v>712</v>
      </c>
      <c r="F1083" t="s">
        <v>713</v>
      </c>
      <c r="G1083">
        <v>13631</v>
      </c>
      <c r="H1083">
        <v>2</v>
      </c>
      <c r="I1083">
        <v>64807</v>
      </c>
      <c r="J1083">
        <v>79597</v>
      </c>
      <c r="K1083" t="s">
        <v>30</v>
      </c>
      <c r="L1083" t="s">
        <v>71</v>
      </c>
      <c r="M1083" t="s">
        <v>282</v>
      </c>
      <c r="N1083" t="s">
        <v>7633</v>
      </c>
      <c r="O1083" t="s">
        <v>2283</v>
      </c>
      <c r="P1083" t="s">
        <v>7634</v>
      </c>
      <c r="Q1083" t="s">
        <v>35</v>
      </c>
      <c r="R1083" t="s">
        <v>2284</v>
      </c>
      <c r="S1083" t="s">
        <v>35</v>
      </c>
      <c r="T1083" t="str">
        <f t="shared" si="48"/>
        <v xml:space="preserve">SPECIAL NOTE 1. Selected candidates will be required to provide a DNA sample by swabbing. 2. This position has been identified as ‚Å“essential.‚  During emergency events, ‚Å“essential‚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   PREFERRED SKILLS Successful candidate should possess the following: 3 to 5 years solid .NET development experience in complex environments/projects; Java web application development experience a plus. 3+ years experienced with Microsoft Structured Query Language (MSSQL) Server 2008+, SQL Server Reporting Service (SSRS), SSIS and SSAS.  3+ years experienced with developing, designing, enhancements &amp; maintaining database systems, data integrity, hands on performance tuning, data modeling and coordination of multiple database systems.  Charts and Dashboard reports knowledge; iDashboard knowledge a plus Ability to perform assigned analytical and development tasks under minimum supervision; ability to handle concurrent or multiple tasks/projects efficiently.  Good communication skills, collaborative work style. Ability to work effectively in a team environment - will interact with internal customers, peers, and management.  Microsoft Certified Solution Developer status is a plus.  </v>
      </c>
      <c r="U1083">
        <f t="shared" si="49"/>
        <v>0</v>
      </c>
      <c r="V1083" s="3">
        <v>0</v>
      </c>
      <c r="W1083" s="3">
        <f t="shared" si="50"/>
        <v>0</v>
      </c>
      <c r="X1083" s="3">
        <v>0</v>
      </c>
      <c r="Y1083" s="3">
        <v>0</v>
      </c>
      <c r="Z1083" s="3">
        <v>1</v>
      </c>
      <c r="AA1083" s="3">
        <v>0</v>
      </c>
      <c r="AB1083" s="3">
        <v>0</v>
      </c>
      <c r="AD1083" t="s">
        <v>58</v>
      </c>
      <c r="AE1083" s="1">
        <v>42423</v>
      </c>
      <c r="AG1083" s="1">
        <v>42562</v>
      </c>
      <c r="AH1083" s="1">
        <v>42598</v>
      </c>
    </row>
    <row r="1084" spans="1:34" x14ac:dyDescent="0.3">
      <c r="A1084">
        <v>232469</v>
      </c>
      <c r="B1084" t="s">
        <v>1158</v>
      </c>
      <c r="C1084" t="s">
        <v>26</v>
      </c>
      <c r="D1084">
        <v>1</v>
      </c>
      <c r="E1084" t="s">
        <v>2285</v>
      </c>
      <c r="F1084" t="s">
        <v>239</v>
      </c>
      <c r="G1084" t="s">
        <v>1889</v>
      </c>
      <c r="H1084">
        <v>0</v>
      </c>
      <c r="I1084">
        <v>48535</v>
      </c>
      <c r="J1084">
        <v>134433</v>
      </c>
      <c r="K1084" t="s">
        <v>30</v>
      </c>
      <c r="L1084" t="s">
        <v>1161</v>
      </c>
      <c r="M1084" t="s">
        <v>2076</v>
      </c>
      <c r="N1084" t="s">
        <v>2286</v>
      </c>
      <c r="O1084" t="s">
        <v>1890</v>
      </c>
      <c r="P1084" t="s">
        <v>2287</v>
      </c>
      <c r="Q1084" t="s">
        <v>35</v>
      </c>
      <c r="R1084" t="s">
        <v>2288</v>
      </c>
      <c r="S1084" t="s">
        <v>1888</v>
      </c>
      <c r="T1084" t="str">
        <f t="shared" si="48"/>
        <v xml:space="preserve">The candidate must be familiar with multi-discipline design and construction issues, construction documents including specifications and bid forms, and construction contracts. Knowledge of the New York City Construction Codes, proficient in M.S. Word and Excel, and good verbal and written skills required. A degree in architecture, engineering or construction technology is preferred.  </v>
      </c>
      <c r="U1084">
        <f t="shared" si="49"/>
        <v>0</v>
      </c>
      <c r="V1084" s="3">
        <v>1</v>
      </c>
      <c r="W1084" s="3">
        <f t="shared" si="50"/>
        <v>0</v>
      </c>
      <c r="X1084" s="3">
        <v>0</v>
      </c>
      <c r="Y1084" s="3">
        <v>0</v>
      </c>
      <c r="Z1084" s="3">
        <v>0</v>
      </c>
      <c r="AA1084" s="3">
        <v>0</v>
      </c>
      <c r="AB1084" s="3">
        <v>0</v>
      </c>
      <c r="AD1084" t="s">
        <v>58</v>
      </c>
      <c r="AE1084" s="1">
        <v>42431</v>
      </c>
      <c r="AG1084" s="1">
        <v>42431</v>
      </c>
      <c r="AH1084" s="1">
        <v>42598</v>
      </c>
    </row>
    <row r="1085" spans="1:34" x14ac:dyDescent="0.3">
      <c r="A1085">
        <v>232469</v>
      </c>
      <c r="B1085" t="s">
        <v>1158</v>
      </c>
      <c r="C1085" t="s">
        <v>40</v>
      </c>
      <c r="D1085">
        <v>1</v>
      </c>
      <c r="E1085" t="s">
        <v>2285</v>
      </c>
      <c r="F1085" t="s">
        <v>239</v>
      </c>
      <c r="G1085" t="s">
        <v>1889</v>
      </c>
      <c r="H1085">
        <v>0</v>
      </c>
      <c r="I1085">
        <v>48535</v>
      </c>
      <c r="J1085">
        <v>134433</v>
      </c>
      <c r="K1085" t="s">
        <v>30</v>
      </c>
      <c r="L1085" t="s">
        <v>1161</v>
      </c>
      <c r="M1085" t="s">
        <v>2076</v>
      </c>
      <c r="N1085" t="s">
        <v>2286</v>
      </c>
      <c r="O1085" t="s">
        <v>1890</v>
      </c>
      <c r="P1085" t="s">
        <v>2287</v>
      </c>
      <c r="Q1085" t="s">
        <v>35</v>
      </c>
      <c r="R1085" t="s">
        <v>2288</v>
      </c>
      <c r="S1085" t="s">
        <v>1888</v>
      </c>
      <c r="T1085" t="str">
        <f t="shared" si="48"/>
        <v xml:space="preserve">The candidate must be familiar with multi-discipline design and construction issues, construction documents including specifications and bid forms, and construction contracts. Knowledge of the New York City Construction Codes, proficient in M.S. Word and Excel, and good verbal and written skills required. A degree in architecture, engineering or construction technology is preferred.  </v>
      </c>
      <c r="U1085">
        <f t="shared" si="49"/>
        <v>0</v>
      </c>
      <c r="V1085" s="3">
        <v>1</v>
      </c>
      <c r="W1085" s="3">
        <f t="shared" si="50"/>
        <v>0</v>
      </c>
      <c r="X1085" s="3">
        <v>0</v>
      </c>
      <c r="Y1085" s="3">
        <v>0</v>
      </c>
      <c r="Z1085" s="3">
        <v>0</v>
      </c>
      <c r="AA1085" s="3">
        <v>0</v>
      </c>
      <c r="AB1085" s="3">
        <v>0</v>
      </c>
      <c r="AD1085" t="s">
        <v>58</v>
      </c>
      <c r="AE1085" s="1">
        <v>42431</v>
      </c>
      <c r="AG1085" s="1">
        <v>42431</v>
      </c>
      <c r="AH1085" s="1">
        <v>42598</v>
      </c>
    </row>
    <row r="1086" spans="1:34" x14ac:dyDescent="0.3">
      <c r="A1086">
        <v>232515</v>
      </c>
      <c r="B1086" t="s">
        <v>39</v>
      </c>
      <c r="C1086" t="s">
        <v>26</v>
      </c>
      <c r="D1086">
        <v>1</v>
      </c>
      <c r="E1086" t="s">
        <v>2289</v>
      </c>
      <c r="F1086" t="s">
        <v>1168</v>
      </c>
      <c r="G1086">
        <v>56058</v>
      </c>
      <c r="H1086">
        <v>0</v>
      </c>
      <c r="I1086">
        <v>48895</v>
      </c>
      <c r="J1086">
        <v>75900</v>
      </c>
      <c r="K1086" t="s">
        <v>30</v>
      </c>
      <c r="L1086" t="s">
        <v>43</v>
      </c>
      <c r="M1086" t="s">
        <v>2290</v>
      </c>
      <c r="N1086" t="s">
        <v>2291</v>
      </c>
      <c r="O1086" t="s">
        <v>1170</v>
      </c>
      <c r="P1086" t="s">
        <v>2292</v>
      </c>
      <c r="Q1086" t="s">
        <v>35</v>
      </c>
      <c r="R1086" t="s">
        <v>2293</v>
      </c>
      <c r="S1086" t="s">
        <v>35</v>
      </c>
      <c r="T1086" t="str">
        <f t="shared" si="48"/>
        <v xml:space="preserve">Undergraduate degree in public or environmental health or related social science or equivalent professional experience. At least 1 year of field experience and housing inspection experience with integrated pest management.   - Highly organized.  - Strong written and oral communication skills.  - Ability to work both independently and as part of a team.   - Creative problem-solver, sound judgment and decision-making skills.   - Ability to work under pressure and meet deadlines.  </v>
      </c>
      <c r="U1086">
        <f t="shared" si="49"/>
        <v>0</v>
      </c>
      <c r="V1086" s="3">
        <v>0</v>
      </c>
      <c r="W1086" s="3">
        <f t="shared" si="50"/>
        <v>0</v>
      </c>
      <c r="X1086" s="3">
        <v>0</v>
      </c>
      <c r="Y1086" s="3">
        <v>0</v>
      </c>
      <c r="Z1086" s="3">
        <v>0</v>
      </c>
      <c r="AA1086" s="3">
        <v>0</v>
      </c>
      <c r="AB1086" s="3">
        <v>0</v>
      </c>
      <c r="AD1086" t="s">
        <v>38</v>
      </c>
      <c r="AE1086" s="1">
        <v>42424</v>
      </c>
      <c r="AG1086" s="1">
        <v>42424</v>
      </c>
      <c r="AH1086" s="1">
        <v>42598</v>
      </c>
    </row>
    <row r="1087" spans="1:34" x14ac:dyDescent="0.3">
      <c r="A1087">
        <v>232515</v>
      </c>
      <c r="B1087" t="s">
        <v>39</v>
      </c>
      <c r="C1087" t="s">
        <v>40</v>
      </c>
      <c r="D1087">
        <v>1</v>
      </c>
      <c r="E1087" t="s">
        <v>2289</v>
      </c>
      <c r="F1087" t="s">
        <v>1168</v>
      </c>
      <c r="G1087">
        <v>56058</v>
      </c>
      <c r="H1087">
        <v>0</v>
      </c>
      <c r="I1087">
        <v>48895</v>
      </c>
      <c r="J1087">
        <v>75900</v>
      </c>
      <c r="K1087" t="s">
        <v>30</v>
      </c>
      <c r="L1087" t="s">
        <v>43</v>
      </c>
      <c r="M1087" t="s">
        <v>2290</v>
      </c>
      <c r="N1087" t="s">
        <v>2291</v>
      </c>
      <c r="O1087" t="s">
        <v>1170</v>
      </c>
      <c r="P1087" t="s">
        <v>2292</v>
      </c>
      <c r="Q1087" t="s">
        <v>35</v>
      </c>
      <c r="R1087" t="s">
        <v>2293</v>
      </c>
      <c r="S1087" t="s">
        <v>35</v>
      </c>
      <c r="T1087" t="str">
        <f t="shared" si="48"/>
        <v xml:space="preserve">Undergraduate degree in public or environmental health or related social science or equivalent professional experience. At least 1 year of field experience and housing inspection experience with integrated pest management.   - Highly organized.  - Strong written and oral communication skills.  - Ability to work both independently and as part of a team.   - Creative problem-solver, sound judgment and decision-making skills.   - Ability to work under pressure and meet deadlines.  </v>
      </c>
      <c r="U1087">
        <f t="shared" si="49"/>
        <v>0</v>
      </c>
      <c r="V1087" s="3">
        <v>0</v>
      </c>
      <c r="W1087" s="3">
        <f t="shared" si="50"/>
        <v>0</v>
      </c>
      <c r="X1087" s="3">
        <v>0</v>
      </c>
      <c r="Y1087" s="3">
        <v>0</v>
      </c>
      <c r="Z1087" s="3">
        <v>0</v>
      </c>
      <c r="AA1087" s="3">
        <v>0</v>
      </c>
      <c r="AB1087" s="3">
        <v>0</v>
      </c>
      <c r="AD1087" t="s">
        <v>38</v>
      </c>
      <c r="AE1087" s="1">
        <v>42424</v>
      </c>
      <c r="AG1087" s="1">
        <v>42424</v>
      </c>
      <c r="AH1087" s="1">
        <v>42598</v>
      </c>
    </row>
    <row r="1088" spans="1:34" x14ac:dyDescent="0.3">
      <c r="A1088">
        <v>233352</v>
      </c>
      <c r="B1088" t="s">
        <v>39</v>
      </c>
      <c r="C1088" t="s">
        <v>26</v>
      </c>
      <c r="D1088">
        <v>1</v>
      </c>
      <c r="E1088" t="s">
        <v>2294</v>
      </c>
      <c r="F1088" t="s">
        <v>551</v>
      </c>
      <c r="G1088">
        <v>10124</v>
      </c>
      <c r="H1088">
        <v>3</v>
      </c>
      <c r="I1088">
        <v>51753</v>
      </c>
      <c r="J1088">
        <v>70000</v>
      </c>
      <c r="K1088" t="s">
        <v>30</v>
      </c>
      <c r="L1088" t="s">
        <v>78</v>
      </c>
      <c r="M1088" t="s">
        <v>575</v>
      </c>
      <c r="N1088" t="s">
        <v>7635</v>
      </c>
      <c r="O1088" t="s">
        <v>7055</v>
      </c>
      <c r="P1088" t="s">
        <v>2295</v>
      </c>
      <c r="Q1088" t="s">
        <v>35</v>
      </c>
      <c r="R1088" t="s">
        <v>2296</v>
      </c>
      <c r="S1088" t="s">
        <v>35</v>
      </c>
      <c r="T1088" t="str">
        <f t="shared" si="48"/>
        <v xml:space="preserve">Excellent analytic, interpersonal, writing and communication skills. Knowledge of accounting and budget preparation. Some knowledge of Audits and reviewing of invoices and supporting documentation. Ability to supervise and provide guidance to staff.  </v>
      </c>
      <c r="U1088">
        <f t="shared" si="49"/>
        <v>0</v>
      </c>
      <c r="V1088" s="3">
        <v>0</v>
      </c>
      <c r="W1088" s="3">
        <f t="shared" si="50"/>
        <v>0</v>
      </c>
      <c r="X1088" s="3">
        <v>0</v>
      </c>
      <c r="Y1088" s="3">
        <v>0</v>
      </c>
      <c r="Z1088" s="3">
        <v>0</v>
      </c>
      <c r="AA1088" s="3">
        <v>0</v>
      </c>
      <c r="AB1088" s="3">
        <v>0</v>
      </c>
      <c r="AD1088" t="s">
        <v>38</v>
      </c>
      <c r="AE1088" s="1">
        <v>42426</v>
      </c>
      <c r="AG1088" s="1">
        <v>42426</v>
      </c>
      <c r="AH1088" s="1">
        <v>42598</v>
      </c>
    </row>
    <row r="1089" spans="1:34" x14ac:dyDescent="0.3">
      <c r="A1089">
        <v>233352</v>
      </c>
      <c r="B1089" t="s">
        <v>39</v>
      </c>
      <c r="C1089" t="s">
        <v>40</v>
      </c>
      <c r="D1089">
        <v>1</v>
      </c>
      <c r="E1089" t="s">
        <v>2294</v>
      </c>
      <c r="F1089" t="s">
        <v>551</v>
      </c>
      <c r="G1089">
        <v>10124</v>
      </c>
      <c r="H1089">
        <v>3</v>
      </c>
      <c r="I1089">
        <v>51753</v>
      </c>
      <c r="J1089">
        <v>70000</v>
      </c>
      <c r="K1089" t="s">
        <v>30</v>
      </c>
      <c r="L1089" t="s">
        <v>78</v>
      </c>
      <c r="M1089" t="s">
        <v>575</v>
      </c>
      <c r="N1089" t="s">
        <v>7635</v>
      </c>
      <c r="O1089" t="s">
        <v>7055</v>
      </c>
      <c r="P1089" t="s">
        <v>2295</v>
      </c>
      <c r="Q1089" t="s">
        <v>35</v>
      </c>
      <c r="R1089" t="s">
        <v>2296</v>
      </c>
      <c r="S1089" t="s">
        <v>35</v>
      </c>
      <c r="T1089" t="str">
        <f t="shared" si="48"/>
        <v xml:space="preserve">Excellent analytic, interpersonal, writing and communication skills. Knowledge of accounting and budget preparation. Some knowledge of Audits and reviewing of invoices and supporting documentation. Ability to supervise and provide guidance to staff.  </v>
      </c>
      <c r="U1089">
        <f t="shared" si="49"/>
        <v>0</v>
      </c>
      <c r="V1089" s="3">
        <v>0</v>
      </c>
      <c r="W1089" s="3">
        <f t="shared" si="50"/>
        <v>0</v>
      </c>
      <c r="X1089" s="3">
        <v>0</v>
      </c>
      <c r="Y1089" s="3">
        <v>0</v>
      </c>
      <c r="Z1089" s="3">
        <v>0</v>
      </c>
      <c r="AA1089" s="3">
        <v>0</v>
      </c>
      <c r="AB1089" s="3">
        <v>0</v>
      </c>
      <c r="AD1089" t="s">
        <v>38</v>
      </c>
      <c r="AE1089" s="1">
        <v>42426</v>
      </c>
      <c r="AG1089" s="1">
        <v>42426</v>
      </c>
      <c r="AH1089" s="1">
        <v>42598</v>
      </c>
    </row>
    <row r="1090" spans="1:34" x14ac:dyDescent="0.3">
      <c r="A1090">
        <v>233378</v>
      </c>
      <c r="B1090" t="s">
        <v>244</v>
      </c>
      <c r="C1090" t="s">
        <v>26</v>
      </c>
      <c r="D1090">
        <v>1</v>
      </c>
      <c r="E1090" t="s">
        <v>2297</v>
      </c>
      <c r="F1090" t="s">
        <v>239</v>
      </c>
      <c r="G1090" t="s">
        <v>1889</v>
      </c>
      <c r="H1090">
        <v>0</v>
      </c>
      <c r="I1090">
        <v>48535</v>
      </c>
      <c r="J1090">
        <v>134433</v>
      </c>
      <c r="K1090" t="s">
        <v>30</v>
      </c>
      <c r="L1090" t="s">
        <v>521</v>
      </c>
      <c r="M1090" t="s">
        <v>643</v>
      </c>
      <c r="N1090" t="s">
        <v>7636</v>
      </c>
      <c r="O1090" t="s">
        <v>1890</v>
      </c>
      <c r="P1090" t="s">
        <v>2298</v>
      </c>
      <c r="Q1090" t="s">
        <v>35</v>
      </c>
      <c r="R1090" t="s">
        <v>2299</v>
      </c>
      <c r="S1090" t="s">
        <v>35</v>
      </c>
      <c r="T1090" t="str">
        <f t="shared" si="48"/>
        <v xml:space="preserve">Applicant should have excellent technical skills relating to traffic and construction issues, modeling, computer skills and able to meet deadlines.  </v>
      </c>
      <c r="U1090">
        <f t="shared" si="49"/>
        <v>0</v>
      </c>
      <c r="V1090" s="3">
        <v>0</v>
      </c>
      <c r="W1090" s="3">
        <f t="shared" si="50"/>
        <v>0</v>
      </c>
      <c r="X1090" s="3">
        <v>0</v>
      </c>
      <c r="Y1090" s="3">
        <v>0</v>
      </c>
      <c r="Z1090" s="3">
        <v>0</v>
      </c>
      <c r="AA1090" s="3">
        <v>0</v>
      </c>
      <c r="AB1090" s="3">
        <v>0</v>
      </c>
      <c r="AD1090" t="s">
        <v>58</v>
      </c>
      <c r="AE1090" s="1">
        <v>42432</v>
      </c>
      <c r="AG1090" s="1">
        <v>42432</v>
      </c>
      <c r="AH1090" s="1">
        <v>42598</v>
      </c>
    </row>
    <row r="1091" spans="1:34" x14ac:dyDescent="0.3">
      <c r="A1091">
        <v>232525</v>
      </c>
      <c r="B1091" t="s">
        <v>39</v>
      </c>
      <c r="C1091" t="s">
        <v>26</v>
      </c>
      <c r="D1091">
        <v>1</v>
      </c>
      <c r="E1091" t="s">
        <v>712</v>
      </c>
      <c r="F1091" t="s">
        <v>713</v>
      </c>
      <c r="G1091">
        <v>13631</v>
      </c>
      <c r="H1091">
        <v>2</v>
      </c>
      <c r="I1091">
        <v>64807</v>
      </c>
      <c r="J1091">
        <v>79597</v>
      </c>
      <c r="K1091" t="s">
        <v>30</v>
      </c>
      <c r="L1091" t="s">
        <v>71</v>
      </c>
      <c r="M1091" t="s">
        <v>282</v>
      </c>
      <c r="N1091" t="s">
        <v>7633</v>
      </c>
      <c r="O1091" t="s">
        <v>2283</v>
      </c>
      <c r="P1091" t="s">
        <v>7634</v>
      </c>
      <c r="Q1091" t="s">
        <v>35</v>
      </c>
      <c r="R1091" t="s">
        <v>2284</v>
      </c>
      <c r="S1091" t="s">
        <v>35</v>
      </c>
      <c r="T1091" t="str">
        <f t="shared" ref="T1091:T1154" si="51">P1091&amp;" "&amp;Q1091</f>
        <v xml:space="preserve">SPECIAL NOTE 1. Selected candidates will be required to provide a DNA sample by swabbing. 2. This position has been identified as ‚Å“essential.‚  During emergency events, ‚Å“essential‚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   PREFERRED SKILLS Successful candidate should possess the following: 3 to 5 years solid .NET development experience in complex environments/projects; Java web application development experience a plus. 3+ years experienced with Microsoft Structured Query Language (MSSQL) Server 2008+, SQL Server Reporting Service (SSRS), SSIS and SSAS.  3+ years experienced with developing, designing, enhancements &amp; maintaining database systems, data integrity, hands on performance tuning, data modeling and coordination of multiple database systems.  Charts and Dashboard reports knowledge; iDashboard knowledge a plus Ability to perform assigned analytical and development tasks under minimum supervision; ability to handle concurrent or multiple tasks/projects efficiently.  Good communication skills, collaborative work style. Ability to work effectively in a team environment - will interact with internal customers, peers, and management.  Microsoft Certified Solution Developer status is a plus.  </v>
      </c>
      <c r="U1091">
        <f t="shared" ref="U1091:U1154" si="52">D1091*W1091</f>
        <v>0</v>
      </c>
      <c r="V1091" s="3">
        <v>0</v>
      </c>
      <c r="W1091" s="3">
        <f t="shared" ref="W1091:W1154" si="53">IF(OR(ISNUMBER(SEARCH("data analytics",$T1091)), ISNUMBER(SEARCH("data analysis",$T1091)), ISNUMBER(SEARCH("analyze data", $T1091)),ISNUMBER(SEARCH("business intelligence", $T1091)),ISNUMBER(SEARCH("business analysis",$T1091))),1,0)</f>
        <v>0</v>
      </c>
      <c r="X1091" s="3">
        <v>0</v>
      </c>
      <c r="Y1091" s="3">
        <v>0</v>
      </c>
      <c r="Z1091" s="3">
        <v>1</v>
      </c>
      <c r="AA1091" s="3">
        <v>0</v>
      </c>
      <c r="AB1091" s="3">
        <v>0</v>
      </c>
      <c r="AD1091" t="s">
        <v>58</v>
      </c>
      <c r="AE1091" s="1">
        <v>42423</v>
      </c>
      <c r="AG1091" s="1">
        <v>42562</v>
      </c>
      <c r="AH1091" s="1">
        <v>42598</v>
      </c>
    </row>
    <row r="1092" spans="1:34" x14ac:dyDescent="0.3">
      <c r="A1092">
        <v>232635</v>
      </c>
      <c r="B1092" t="s">
        <v>39</v>
      </c>
      <c r="C1092" t="s">
        <v>26</v>
      </c>
      <c r="D1092">
        <v>1</v>
      </c>
      <c r="E1092" t="s">
        <v>712</v>
      </c>
      <c r="F1092" t="s">
        <v>713</v>
      </c>
      <c r="G1092">
        <v>13631</v>
      </c>
      <c r="H1092">
        <v>1</v>
      </c>
      <c r="I1092">
        <v>60189</v>
      </c>
      <c r="J1092">
        <v>69217</v>
      </c>
      <c r="K1092" t="s">
        <v>30</v>
      </c>
      <c r="L1092" t="s">
        <v>71</v>
      </c>
      <c r="M1092" t="s">
        <v>282</v>
      </c>
      <c r="N1092" t="s">
        <v>7637</v>
      </c>
      <c r="O1092" t="s">
        <v>2283</v>
      </c>
      <c r="P1092" t="s">
        <v>7638</v>
      </c>
      <c r="Q1092" t="s">
        <v>35</v>
      </c>
      <c r="R1092" t="s">
        <v>2300</v>
      </c>
      <c r="S1092" t="s">
        <v>35</v>
      </c>
      <c r="T1092" t="str">
        <f t="shared" si="51"/>
        <v xml:space="preserve">SPECIAL NOTE 1. Selected candidates will be required to provide a DNA sample by swabbing. 2. This position has been identified as ‚Å“essential.‚  During emergency events, ‚Å“essential‚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   PREFERRED SKILLS Successful candidate should possess the following: 2+ years solid .NET development experience in complex environments/projects; Java web application development experience a plus. 2+ years experienced with Microsoft Structured Query Language (MSSQL) Server 2008+, SQL Server Reporting Service (SSRS), SSIS and SSAS.  2+ years experienced with developing, designing, enhancements &amp; maintaining database systems, data integrity, hands on performance tuning, data modeling and coordination of multiple database systems.  Ability to perform assigned analytical and development tasks under minimum supervision; ability to handle concurrent or multiple tasks/projects efficiently.  Good communication skills, collaborative work style. Ability to work effectively in a team environment - will  interact with internal customers, peers, and management.  Microsoft Certified Solution Developer status is a plus.  </v>
      </c>
      <c r="U1092">
        <f t="shared" si="52"/>
        <v>0</v>
      </c>
      <c r="V1092" s="3">
        <v>0</v>
      </c>
      <c r="W1092" s="3">
        <f t="shared" si="53"/>
        <v>0</v>
      </c>
      <c r="X1092" s="3">
        <v>0</v>
      </c>
      <c r="Y1092" s="3">
        <v>0</v>
      </c>
      <c r="Z1092" s="3">
        <v>1</v>
      </c>
      <c r="AA1092" s="3">
        <v>0</v>
      </c>
      <c r="AB1092" s="3">
        <v>0</v>
      </c>
      <c r="AD1092" t="s">
        <v>58</v>
      </c>
      <c r="AE1092" s="1">
        <v>42423</v>
      </c>
      <c r="AG1092" s="1">
        <v>42423</v>
      </c>
      <c r="AH1092" s="1">
        <v>42598</v>
      </c>
    </row>
    <row r="1093" spans="1:34" x14ac:dyDescent="0.3">
      <c r="A1093">
        <v>232635</v>
      </c>
      <c r="B1093" t="s">
        <v>39</v>
      </c>
      <c r="C1093" t="s">
        <v>40</v>
      </c>
      <c r="D1093">
        <v>1</v>
      </c>
      <c r="E1093" t="s">
        <v>712</v>
      </c>
      <c r="F1093" t="s">
        <v>713</v>
      </c>
      <c r="G1093">
        <v>13631</v>
      </c>
      <c r="H1093">
        <v>1</v>
      </c>
      <c r="I1093">
        <v>60189</v>
      </c>
      <c r="J1093">
        <v>69217</v>
      </c>
      <c r="K1093" t="s">
        <v>30</v>
      </c>
      <c r="L1093" t="s">
        <v>71</v>
      </c>
      <c r="M1093" t="s">
        <v>282</v>
      </c>
      <c r="N1093" t="s">
        <v>7637</v>
      </c>
      <c r="O1093" t="s">
        <v>2283</v>
      </c>
      <c r="P1093" t="s">
        <v>7638</v>
      </c>
      <c r="Q1093" t="s">
        <v>35</v>
      </c>
      <c r="R1093" t="s">
        <v>2300</v>
      </c>
      <c r="S1093" t="s">
        <v>35</v>
      </c>
      <c r="T1093" t="str">
        <f t="shared" si="51"/>
        <v xml:space="preserve">SPECIAL NOTE 1. Selected candidates will be required to provide a DNA sample by swabbing. 2. This position has been identified as ‚Å“essential.‚  During emergency events, ‚Å“essential‚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   PREFERRED SKILLS Successful candidate should possess the following: 2+ years solid .NET development experience in complex environments/projects; Java web application development experience a plus. 2+ years experienced with Microsoft Structured Query Language (MSSQL) Server 2008+, SQL Server Reporting Service (SSRS), SSIS and SSAS.  2+ years experienced with developing, designing, enhancements &amp; maintaining database systems, data integrity, hands on performance tuning, data modeling and coordination of multiple database systems.  Ability to perform assigned analytical and development tasks under minimum supervision; ability to handle concurrent or multiple tasks/projects efficiently.  Good communication skills, collaborative work style. Ability to work effectively in a team environment - will  interact with internal customers, peers, and management.  Microsoft Certified Solution Developer status is a plus.  </v>
      </c>
      <c r="U1093">
        <f t="shared" si="52"/>
        <v>0</v>
      </c>
      <c r="V1093" s="3">
        <v>0</v>
      </c>
      <c r="W1093" s="3">
        <f t="shared" si="53"/>
        <v>0</v>
      </c>
      <c r="X1093" s="3">
        <v>0</v>
      </c>
      <c r="Y1093" s="3">
        <v>0</v>
      </c>
      <c r="Z1093" s="3">
        <v>1</v>
      </c>
      <c r="AA1093" s="3">
        <v>0</v>
      </c>
      <c r="AB1093" s="3">
        <v>0</v>
      </c>
      <c r="AD1093" t="s">
        <v>58</v>
      </c>
      <c r="AE1093" s="1">
        <v>42423</v>
      </c>
      <c r="AG1093" s="1">
        <v>42423</v>
      </c>
      <c r="AH1093" s="1">
        <v>42598</v>
      </c>
    </row>
    <row r="1094" spans="1:34" x14ac:dyDescent="0.3">
      <c r="A1094">
        <v>233378</v>
      </c>
      <c r="B1094" t="s">
        <v>244</v>
      </c>
      <c r="C1094" t="s">
        <v>40</v>
      </c>
      <c r="D1094">
        <v>1</v>
      </c>
      <c r="E1094" t="s">
        <v>2297</v>
      </c>
      <c r="F1094" t="s">
        <v>239</v>
      </c>
      <c r="G1094" t="s">
        <v>1889</v>
      </c>
      <c r="H1094">
        <v>0</v>
      </c>
      <c r="I1094">
        <v>48535</v>
      </c>
      <c r="J1094">
        <v>134433</v>
      </c>
      <c r="K1094" t="s">
        <v>30</v>
      </c>
      <c r="L1094" t="s">
        <v>521</v>
      </c>
      <c r="M1094" t="s">
        <v>643</v>
      </c>
      <c r="N1094" t="s">
        <v>7636</v>
      </c>
      <c r="O1094" t="s">
        <v>1890</v>
      </c>
      <c r="P1094" t="s">
        <v>2298</v>
      </c>
      <c r="Q1094" t="s">
        <v>35</v>
      </c>
      <c r="R1094" t="s">
        <v>2299</v>
      </c>
      <c r="S1094" t="s">
        <v>35</v>
      </c>
      <c r="T1094" t="str">
        <f t="shared" si="51"/>
        <v xml:space="preserve">Applicant should have excellent technical skills relating to traffic and construction issues, modeling, computer skills and able to meet deadlines.  </v>
      </c>
      <c r="U1094">
        <f t="shared" si="52"/>
        <v>0</v>
      </c>
      <c r="V1094" s="3">
        <v>0</v>
      </c>
      <c r="W1094" s="3">
        <f t="shared" si="53"/>
        <v>0</v>
      </c>
      <c r="X1094" s="3">
        <v>0</v>
      </c>
      <c r="Y1094" s="3">
        <v>0</v>
      </c>
      <c r="Z1094" s="3">
        <v>0</v>
      </c>
      <c r="AA1094" s="3">
        <v>0</v>
      </c>
      <c r="AB1094" s="3">
        <v>0</v>
      </c>
      <c r="AD1094" t="s">
        <v>58</v>
      </c>
      <c r="AE1094" s="1">
        <v>42432</v>
      </c>
      <c r="AG1094" s="1">
        <v>42432</v>
      </c>
      <c r="AH1094" s="1">
        <v>42598</v>
      </c>
    </row>
    <row r="1095" spans="1:34" x14ac:dyDescent="0.3">
      <c r="A1095">
        <v>233436</v>
      </c>
      <c r="B1095" t="s">
        <v>59</v>
      </c>
      <c r="C1095" t="s">
        <v>40</v>
      </c>
      <c r="D1095">
        <v>1</v>
      </c>
      <c r="E1095" t="s">
        <v>2301</v>
      </c>
      <c r="F1095" t="s">
        <v>2302</v>
      </c>
      <c r="G1095">
        <v>91001</v>
      </c>
      <c r="H1095">
        <v>1</v>
      </c>
      <c r="I1095">
        <v>47298</v>
      </c>
      <c r="J1095">
        <v>49031</v>
      </c>
      <c r="K1095" t="s">
        <v>30</v>
      </c>
      <c r="L1095" t="s">
        <v>62</v>
      </c>
      <c r="M1095" t="s">
        <v>1299</v>
      </c>
      <c r="N1095" t="s">
        <v>2303</v>
      </c>
      <c r="O1095" t="s">
        <v>7639</v>
      </c>
      <c r="P1095" t="s">
        <v>35</v>
      </c>
      <c r="Q1095" t="s">
        <v>592</v>
      </c>
      <c r="R1095" t="s">
        <v>593</v>
      </c>
      <c r="S1095" t="s">
        <v>35</v>
      </c>
      <c r="T1095" t="str">
        <f t="shared" si="51"/>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095">
        <f t="shared" si="52"/>
        <v>0</v>
      </c>
      <c r="V1095" s="3">
        <v>0</v>
      </c>
      <c r="W1095" s="3">
        <f t="shared" si="53"/>
        <v>0</v>
      </c>
      <c r="X1095" s="3">
        <v>0</v>
      </c>
      <c r="Y1095" s="3">
        <v>0</v>
      </c>
      <c r="Z1095" s="3">
        <v>0</v>
      </c>
      <c r="AA1095" s="3">
        <v>0</v>
      </c>
      <c r="AB1095" s="3">
        <v>0</v>
      </c>
      <c r="AD1095" t="s">
        <v>38</v>
      </c>
      <c r="AE1095" s="1">
        <v>42429</v>
      </c>
      <c r="AG1095" s="1">
        <v>42429</v>
      </c>
      <c r="AH1095" s="1">
        <v>42598</v>
      </c>
    </row>
    <row r="1096" spans="1:34" x14ac:dyDescent="0.3">
      <c r="A1096">
        <v>233436</v>
      </c>
      <c r="B1096" t="s">
        <v>59</v>
      </c>
      <c r="C1096" t="s">
        <v>26</v>
      </c>
      <c r="D1096">
        <v>1</v>
      </c>
      <c r="E1096" t="s">
        <v>2301</v>
      </c>
      <c r="F1096" t="s">
        <v>2302</v>
      </c>
      <c r="G1096">
        <v>91001</v>
      </c>
      <c r="H1096">
        <v>1</v>
      </c>
      <c r="I1096">
        <v>47298</v>
      </c>
      <c r="J1096">
        <v>49031</v>
      </c>
      <c r="K1096" t="s">
        <v>30</v>
      </c>
      <c r="L1096" t="s">
        <v>62</v>
      </c>
      <c r="M1096" t="s">
        <v>1299</v>
      </c>
      <c r="N1096" t="s">
        <v>2303</v>
      </c>
      <c r="O1096" t="s">
        <v>7639</v>
      </c>
      <c r="P1096" t="s">
        <v>35</v>
      </c>
      <c r="Q1096" t="s">
        <v>592</v>
      </c>
      <c r="R1096" t="s">
        <v>593</v>
      </c>
      <c r="S1096" t="s">
        <v>35</v>
      </c>
      <c r="T1096" t="str">
        <f t="shared" si="51"/>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096">
        <f t="shared" si="52"/>
        <v>0</v>
      </c>
      <c r="V1096" s="3">
        <v>0</v>
      </c>
      <c r="W1096" s="3">
        <f t="shared" si="53"/>
        <v>0</v>
      </c>
      <c r="X1096" s="3">
        <v>0</v>
      </c>
      <c r="Y1096" s="3">
        <v>0</v>
      </c>
      <c r="Z1096" s="3">
        <v>0</v>
      </c>
      <c r="AA1096" s="3">
        <v>0</v>
      </c>
      <c r="AB1096" s="3">
        <v>0</v>
      </c>
      <c r="AD1096" t="s">
        <v>38</v>
      </c>
      <c r="AE1096" s="1">
        <v>42429</v>
      </c>
      <c r="AG1096" s="1">
        <v>42429</v>
      </c>
      <c r="AH1096" s="1">
        <v>42598</v>
      </c>
    </row>
    <row r="1097" spans="1:34" x14ac:dyDescent="0.3">
      <c r="A1097">
        <v>233548</v>
      </c>
      <c r="B1097" t="s">
        <v>210</v>
      </c>
      <c r="C1097" t="s">
        <v>26</v>
      </c>
      <c r="D1097">
        <v>1</v>
      </c>
      <c r="E1097" t="s">
        <v>2304</v>
      </c>
      <c r="F1097" t="s">
        <v>2305</v>
      </c>
      <c r="G1097">
        <v>10232</v>
      </c>
      <c r="H1097">
        <v>0</v>
      </c>
      <c r="I1097">
        <v>14</v>
      </c>
      <c r="J1097">
        <v>22</v>
      </c>
      <c r="K1097" t="s">
        <v>141</v>
      </c>
      <c r="L1097" t="s">
        <v>213</v>
      </c>
      <c r="M1097" t="s">
        <v>2306</v>
      </c>
      <c r="N1097" t="s">
        <v>7640</v>
      </c>
      <c r="O1097" t="s">
        <v>2307</v>
      </c>
      <c r="P1097" t="s">
        <v>7641</v>
      </c>
      <c r="Q1097" t="s">
        <v>35</v>
      </c>
      <c r="R1097" t="s">
        <v>2308</v>
      </c>
      <c r="S1097" t="s">
        <v>35</v>
      </c>
      <c r="T1097" t="str">
        <f t="shared" si="51"/>
        <v xml:space="preserve">‚Highly motivated self-starter who can take a top-line directive and turn it into an excellent work product quickly and with minimal supervisionAbility to identify multiple possible approaches to overcoming a challenge, brief senior team members on those options in a succinct way ‚€œ both in writing and in person ‚€œ and recommend an evidence-based course of actionCan-do mentality and proven willingness to pitch in with all kinds of work as needed to get the job done, from making recommendations to making photocopiesSuperior analytical, writing, and communication skillsProven ability to work independently and as part of a team Enthusiasm for the NYC Tech Talent Pipeline‚„s mission and eagerness to learnIdeally, experience using the following tools:  CRM softwareMailChimp, Constant Contact Google AnalyticsAdobe suite (Photoshop, Illustrator, InDesign  </v>
      </c>
      <c r="U1097">
        <f t="shared" si="52"/>
        <v>0</v>
      </c>
      <c r="V1097" s="3">
        <v>0</v>
      </c>
      <c r="W1097" s="3">
        <f t="shared" si="53"/>
        <v>0</v>
      </c>
      <c r="X1097" s="3">
        <v>0</v>
      </c>
      <c r="Y1097" s="3">
        <v>0</v>
      </c>
      <c r="Z1097" s="3">
        <v>0</v>
      </c>
      <c r="AA1097" s="3">
        <v>0</v>
      </c>
      <c r="AB1097" s="3">
        <v>0</v>
      </c>
      <c r="AD1097" t="s">
        <v>38</v>
      </c>
      <c r="AE1097" s="1">
        <v>42431</v>
      </c>
      <c r="AG1097" s="1">
        <v>42431</v>
      </c>
      <c r="AH1097" s="1">
        <v>42598</v>
      </c>
    </row>
    <row r="1098" spans="1:34" x14ac:dyDescent="0.3">
      <c r="A1098">
        <v>232693</v>
      </c>
      <c r="B1098" t="s">
        <v>2309</v>
      </c>
      <c r="C1098" t="s">
        <v>26</v>
      </c>
      <c r="D1098">
        <v>1</v>
      </c>
      <c r="E1098" t="s">
        <v>2310</v>
      </c>
      <c r="F1098" t="s">
        <v>51</v>
      </c>
      <c r="G1098">
        <v>10050</v>
      </c>
      <c r="H1098" t="s">
        <v>52</v>
      </c>
      <c r="I1098">
        <v>53051</v>
      </c>
      <c r="J1098">
        <v>145991</v>
      </c>
      <c r="K1098" t="s">
        <v>30</v>
      </c>
      <c r="L1098" t="s">
        <v>1348</v>
      </c>
      <c r="M1098" t="s">
        <v>2311</v>
      </c>
      <c r="N1098" t="s">
        <v>7642</v>
      </c>
      <c r="O1098" t="s">
        <v>54</v>
      </c>
      <c r="P1098" t="s">
        <v>7643</v>
      </c>
      <c r="Q1098" t="s">
        <v>35</v>
      </c>
      <c r="R1098" t="s">
        <v>2312</v>
      </c>
      <c r="S1098" t="s">
        <v>2313</v>
      </c>
      <c r="T1098" t="str">
        <f t="shared" si="51"/>
        <v xml:space="preserve">‚	Preference will be given to candidates with Master‚„s Degree;	Front end web development: HTML, CSS, javascript (including libraries like d3);	Web mapping (cartodb) and GIS;	Google charts API;	Familiarity with content management systems;	Committed to rapid execution;	Strategic and flexible;	Experience working for City government and/or homelessness related organizations and entities;	Experience delivering new business solutions or designs to meet the needs of multiple stakeholders;	Ability to communicate in a clear and concise manner, both verbally and in writing;	Knowledge of profiling data sources/systems  and system design	Understands how to synthesize data and information to improve organizational processes and performance;	Highly professional demeanor;	Experience with multi-agency initiatives  </v>
      </c>
      <c r="U1098">
        <f t="shared" si="52"/>
        <v>0</v>
      </c>
      <c r="V1098" s="3">
        <v>0</v>
      </c>
      <c r="W1098" s="3">
        <f t="shared" si="53"/>
        <v>0</v>
      </c>
      <c r="X1098" s="3">
        <v>0</v>
      </c>
      <c r="Y1098" s="3">
        <v>0</v>
      </c>
      <c r="Z1098" s="3">
        <v>0</v>
      </c>
      <c r="AA1098" s="3">
        <v>0</v>
      </c>
      <c r="AB1098" s="3">
        <v>0</v>
      </c>
      <c r="AD1098" t="s">
        <v>58</v>
      </c>
      <c r="AE1098" s="1">
        <v>42423</v>
      </c>
      <c r="AG1098" s="1">
        <v>42437</v>
      </c>
      <c r="AH1098" s="1">
        <v>42598</v>
      </c>
    </row>
    <row r="1099" spans="1:34" x14ac:dyDescent="0.3">
      <c r="A1099">
        <v>232693</v>
      </c>
      <c r="B1099" t="s">
        <v>2309</v>
      </c>
      <c r="C1099" t="s">
        <v>40</v>
      </c>
      <c r="D1099">
        <v>1</v>
      </c>
      <c r="E1099" t="s">
        <v>2310</v>
      </c>
      <c r="F1099" t="s">
        <v>51</v>
      </c>
      <c r="G1099">
        <v>10050</v>
      </c>
      <c r="H1099" t="s">
        <v>52</v>
      </c>
      <c r="I1099">
        <v>53051</v>
      </c>
      <c r="J1099">
        <v>145991</v>
      </c>
      <c r="K1099" t="s">
        <v>30</v>
      </c>
      <c r="L1099" t="s">
        <v>1348</v>
      </c>
      <c r="M1099" t="s">
        <v>2311</v>
      </c>
      <c r="N1099" t="s">
        <v>7642</v>
      </c>
      <c r="O1099" t="s">
        <v>54</v>
      </c>
      <c r="P1099" t="s">
        <v>7643</v>
      </c>
      <c r="Q1099" t="s">
        <v>35</v>
      </c>
      <c r="R1099" t="s">
        <v>2312</v>
      </c>
      <c r="S1099" t="s">
        <v>2313</v>
      </c>
      <c r="T1099" t="str">
        <f t="shared" si="51"/>
        <v xml:space="preserve">‚	Preference will be given to candidates with Master‚„s Degree;	Front end web development: HTML, CSS, javascript (including libraries like d3);	Web mapping (cartodb) and GIS;	Google charts API;	Familiarity with content management systems;	Committed to rapid execution;	Strategic and flexible;	Experience working for City government and/or homelessness related organizations and entities;	Experience delivering new business solutions or designs to meet the needs of multiple stakeholders;	Ability to communicate in a clear and concise manner, both verbally and in writing;	Knowledge of profiling data sources/systems  and system design	Understands how to synthesize data and information to improve organizational processes and performance;	Highly professional demeanor;	Experience with multi-agency initiatives  </v>
      </c>
      <c r="U1099">
        <f t="shared" si="52"/>
        <v>0</v>
      </c>
      <c r="V1099" s="3">
        <v>0</v>
      </c>
      <c r="W1099" s="3">
        <f t="shared" si="53"/>
        <v>0</v>
      </c>
      <c r="X1099" s="3">
        <v>0</v>
      </c>
      <c r="Y1099" s="3">
        <v>0</v>
      </c>
      <c r="Z1099" s="3">
        <v>0</v>
      </c>
      <c r="AA1099" s="3">
        <v>0</v>
      </c>
      <c r="AB1099" s="3">
        <v>0</v>
      </c>
      <c r="AD1099" t="s">
        <v>58</v>
      </c>
      <c r="AE1099" s="1">
        <v>42423</v>
      </c>
      <c r="AG1099" s="1">
        <v>42437</v>
      </c>
      <c r="AH1099" s="1">
        <v>42598</v>
      </c>
    </row>
    <row r="1100" spans="1:34" x14ac:dyDescent="0.3">
      <c r="A1100">
        <v>232721</v>
      </c>
      <c r="B1100" t="s">
        <v>108</v>
      </c>
      <c r="C1100" t="s">
        <v>26</v>
      </c>
      <c r="D1100">
        <v>1</v>
      </c>
      <c r="E1100" t="s">
        <v>2314</v>
      </c>
      <c r="F1100" t="s">
        <v>110</v>
      </c>
      <c r="G1100">
        <v>10251</v>
      </c>
      <c r="H1100">
        <v>3</v>
      </c>
      <c r="I1100">
        <v>18</v>
      </c>
      <c r="J1100">
        <v>29</v>
      </c>
      <c r="K1100" t="s">
        <v>141</v>
      </c>
      <c r="L1100" t="s">
        <v>111</v>
      </c>
      <c r="M1100" t="s">
        <v>2315</v>
      </c>
      <c r="N1100" t="s">
        <v>2316</v>
      </c>
      <c r="O1100" t="s">
        <v>113</v>
      </c>
      <c r="P1100" t="s">
        <v>35</v>
      </c>
      <c r="Q1100" t="s">
        <v>35</v>
      </c>
      <c r="R1100" t="s">
        <v>811</v>
      </c>
      <c r="S1100" t="s">
        <v>2317</v>
      </c>
      <c r="T1100" t="str">
        <f t="shared" si="51"/>
        <v xml:space="preserve">   </v>
      </c>
      <c r="U1100">
        <f t="shared" si="52"/>
        <v>0</v>
      </c>
      <c r="V1100" s="3">
        <v>0</v>
      </c>
      <c r="W1100" s="3">
        <f t="shared" si="53"/>
        <v>0</v>
      </c>
      <c r="X1100" s="3">
        <v>0</v>
      </c>
      <c r="Y1100" s="3">
        <v>0</v>
      </c>
      <c r="Z1100" s="3">
        <v>0</v>
      </c>
      <c r="AA1100" s="3">
        <v>0</v>
      </c>
      <c r="AB1100" s="3">
        <v>0</v>
      </c>
      <c r="AD1100" t="s">
        <v>38</v>
      </c>
      <c r="AE1100" s="1">
        <v>42426</v>
      </c>
      <c r="AG1100" s="1">
        <v>42538</v>
      </c>
      <c r="AH1100" s="1">
        <v>42598</v>
      </c>
    </row>
    <row r="1101" spans="1:34" x14ac:dyDescent="0.3">
      <c r="A1101">
        <v>231973</v>
      </c>
      <c r="B1101" t="s">
        <v>873</v>
      </c>
      <c r="C1101" t="s">
        <v>26</v>
      </c>
      <c r="D1101">
        <v>1</v>
      </c>
      <c r="E1101" t="s">
        <v>2318</v>
      </c>
      <c r="F1101" t="s">
        <v>51</v>
      </c>
      <c r="G1101">
        <v>10050</v>
      </c>
      <c r="H1101" t="s">
        <v>240</v>
      </c>
      <c r="I1101">
        <v>58675</v>
      </c>
      <c r="J1101">
        <v>156793</v>
      </c>
      <c r="K1101" t="s">
        <v>30</v>
      </c>
      <c r="L1101" t="s">
        <v>43</v>
      </c>
      <c r="M1101" t="s">
        <v>2237</v>
      </c>
      <c r="N1101" t="s">
        <v>6743</v>
      </c>
      <c r="O1101" t="s">
        <v>54</v>
      </c>
      <c r="P1101" t="s">
        <v>7644</v>
      </c>
      <c r="Q1101" t="s">
        <v>35</v>
      </c>
      <c r="R1101" t="s">
        <v>1208</v>
      </c>
      <c r="S1101" t="s">
        <v>2238</v>
      </c>
      <c r="T1101" t="str">
        <f t="shared" si="51"/>
        <v xml:space="preserve">‚ Extensive Knowledge of PL/SQL programming database skills in SQL Server, Oracle and other database systems, skilled in writing stored procedures and complex SQL queries Experience in managing a team and delivering projects in a timely manner. Extensive experience in Data Modeling, Data Architecture, Database Design.  Should have in depth knowledge of how database internals work, have experience in delivering high value and high visible data warehousing and reporting solutions In depth knowledge of reporting tools like Oracle Business Intelligence reporting tool (OEIEE) to develop dashboard reports and should be familiar with informatics ETL tool. Expert in Business Intelligence concepts and using them to produce high quality BIT and Analytics products Extensive experience in working with teams within and using outside organization Proven experience of Building relationships and bridging gaps to deliver high value solutions.  </v>
      </c>
      <c r="U1101">
        <f t="shared" si="52"/>
        <v>1</v>
      </c>
      <c r="V1101" s="3">
        <v>0</v>
      </c>
      <c r="W1101" s="3">
        <f t="shared" si="53"/>
        <v>1</v>
      </c>
      <c r="X1101" s="3">
        <v>0</v>
      </c>
      <c r="Y1101" s="3">
        <v>0</v>
      </c>
      <c r="Z1101" s="3">
        <v>1</v>
      </c>
      <c r="AA1101" s="3">
        <v>0</v>
      </c>
      <c r="AB1101" s="3">
        <v>0</v>
      </c>
      <c r="AD1101" t="s">
        <v>58</v>
      </c>
      <c r="AE1101" s="1">
        <v>42445</v>
      </c>
      <c r="AG1101" s="1">
        <v>42445</v>
      </c>
      <c r="AH1101" s="1">
        <v>42598</v>
      </c>
    </row>
    <row r="1102" spans="1:34" x14ac:dyDescent="0.3">
      <c r="A1102">
        <v>232721</v>
      </c>
      <c r="B1102" t="s">
        <v>108</v>
      </c>
      <c r="C1102" t="s">
        <v>40</v>
      </c>
      <c r="D1102">
        <v>1</v>
      </c>
      <c r="E1102" t="s">
        <v>2314</v>
      </c>
      <c r="F1102" t="s">
        <v>110</v>
      </c>
      <c r="G1102">
        <v>10251</v>
      </c>
      <c r="H1102">
        <v>3</v>
      </c>
      <c r="I1102">
        <v>18</v>
      </c>
      <c r="J1102">
        <v>29</v>
      </c>
      <c r="K1102" t="s">
        <v>141</v>
      </c>
      <c r="L1102" t="s">
        <v>111</v>
      </c>
      <c r="M1102" t="s">
        <v>2315</v>
      </c>
      <c r="N1102" t="s">
        <v>2316</v>
      </c>
      <c r="O1102" t="s">
        <v>113</v>
      </c>
      <c r="P1102" t="s">
        <v>35</v>
      </c>
      <c r="Q1102" t="s">
        <v>35</v>
      </c>
      <c r="R1102" t="s">
        <v>811</v>
      </c>
      <c r="S1102" t="s">
        <v>2317</v>
      </c>
      <c r="T1102" t="str">
        <f t="shared" si="51"/>
        <v xml:space="preserve">   </v>
      </c>
      <c r="U1102">
        <f t="shared" si="52"/>
        <v>0</v>
      </c>
      <c r="V1102" s="3">
        <v>0</v>
      </c>
      <c r="W1102" s="3">
        <f t="shared" si="53"/>
        <v>0</v>
      </c>
      <c r="X1102" s="3">
        <v>0</v>
      </c>
      <c r="Y1102" s="3">
        <v>0</v>
      </c>
      <c r="Z1102" s="3">
        <v>0</v>
      </c>
      <c r="AA1102" s="3">
        <v>0</v>
      </c>
      <c r="AB1102" s="3">
        <v>0</v>
      </c>
      <c r="AD1102" t="s">
        <v>38</v>
      </c>
      <c r="AE1102" s="1">
        <v>42426</v>
      </c>
      <c r="AG1102" s="1">
        <v>42538</v>
      </c>
      <c r="AH1102" s="1">
        <v>42598</v>
      </c>
    </row>
    <row r="1103" spans="1:34" x14ac:dyDescent="0.3">
      <c r="A1103">
        <v>232765</v>
      </c>
      <c r="B1103" t="s">
        <v>184</v>
      </c>
      <c r="C1103" t="s">
        <v>40</v>
      </c>
      <c r="D1103">
        <v>1</v>
      </c>
      <c r="E1103" t="s">
        <v>275</v>
      </c>
      <c r="F1103" t="s">
        <v>1168</v>
      </c>
      <c r="G1103">
        <v>56058</v>
      </c>
      <c r="H1103">
        <v>0</v>
      </c>
      <c r="I1103">
        <v>48895</v>
      </c>
      <c r="J1103">
        <v>75900</v>
      </c>
      <c r="K1103" t="s">
        <v>30</v>
      </c>
      <c r="L1103" t="s">
        <v>186</v>
      </c>
      <c r="M1103" t="s">
        <v>2319</v>
      </c>
      <c r="N1103" t="s">
        <v>6744</v>
      </c>
      <c r="O1103" t="s">
        <v>1170</v>
      </c>
      <c r="P1103" t="s">
        <v>2320</v>
      </c>
      <c r="Q1103" t="s">
        <v>7162</v>
      </c>
      <c r="R1103" t="s">
        <v>1215</v>
      </c>
      <c r="S1103" t="s">
        <v>35</v>
      </c>
      <c r="T1103" t="str">
        <f t="shared" si="51"/>
        <v>The preferred candidate must have proven experience managing and completing projects involving stakeholders from varied backgrounds, roles and communities; proven excellent research and communications skills (both oral and written). Additionally, the preferred candidate must have demonstrated ability to manage multiple, time-sensitive responsibilities effectively and independently in a fast paced environment. Experience conducting operational reviews/process evaluations, the ability to build and maintain effective working relationships across programs and with outside agencies, initiative, reliability, and resourcefulness are strongly desired. Furthermore, candidates that have strong computer skills including MS Word, MS Excel and MS PowerPoint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103">
        <f t="shared" si="52"/>
        <v>0</v>
      </c>
      <c r="V1103" s="3">
        <v>1</v>
      </c>
      <c r="W1103" s="3">
        <f t="shared" si="53"/>
        <v>0</v>
      </c>
      <c r="X1103" s="3">
        <v>0</v>
      </c>
      <c r="Y1103" s="3">
        <v>0</v>
      </c>
      <c r="Z1103" s="3">
        <v>0</v>
      </c>
      <c r="AA1103" s="3">
        <v>0</v>
      </c>
      <c r="AB1103" s="3">
        <v>0</v>
      </c>
      <c r="AD1103" t="s">
        <v>38</v>
      </c>
      <c r="AE1103" s="1">
        <v>42433</v>
      </c>
      <c r="AG1103" s="1">
        <v>42452</v>
      </c>
      <c r="AH1103" s="1">
        <v>42598</v>
      </c>
    </row>
    <row r="1104" spans="1:34" x14ac:dyDescent="0.3">
      <c r="A1104">
        <v>231945</v>
      </c>
      <c r="B1104" t="s">
        <v>184</v>
      </c>
      <c r="C1104" t="s">
        <v>40</v>
      </c>
      <c r="D1104">
        <v>9</v>
      </c>
      <c r="E1104" t="s">
        <v>2255</v>
      </c>
      <c r="F1104" t="s">
        <v>1168</v>
      </c>
      <c r="G1104">
        <v>56058</v>
      </c>
      <c r="H1104">
        <v>0</v>
      </c>
      <c r="I1104">
        <v>48895</v>
      </c>
      <c r="J1104">
        <v>75900</v>
      </c>
      <c r="K1104" t="s">
        <v>30</v>
      </c>
      <c r="L1104" t="s">
        <v>186</v>
      </c>
      <c r="M1104" t="s">
        <v>199</v>
      </c>
      <c r="N1104" t="s">
        <v>7622</v>
      </c>
      <c r="O1104" t="s">
        <v>1170</v>
      </c>
      <c r="P1104" t="s">
        <v>2256</v>
      </c>
      <c r="Q1104" t="s">
        <v>7623</v>
      </c>
      <c r="R1104" t="s">
        <v>201</v>
      </c>
      <c r="S1104" t="s">
        <v>35</v>
      </c>
      <c r="T1104" t="str">
        <f t="shared" si="51"/>
        <v>The preferred candidate should possess the following: Experience in conducting quality assurance or contract management of community and/or residential programs; ability to problem solve and make decisions in a timely manner; strong written and oral communication skills; experience in working with at-risk youth; ability to work as part of a team, as well as independently to achieve necessary results; ability to work flexible hours and overtime; accessible in the evening; responding with information within very short timeframes; capability to prioritize tasks and undertake several critical projects at one time. Bilingual candidate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extended and reposted. Previous applicants do not need to reapply*</v>
      </c>
      <c r="U1104">
        <f t="shared" si="52"/>
        <v>0</v>
      </c>
      <c r="V1104" s="3">
        <v>0</v>
      </c>
      <c r="W1104" s="3">
        <f t="shared" si="53"/>
        <v>0</v>
      </c>
      <c r="X1104" s="3">
        <v>0</v>
      </c>
      <c r="Y1104" s="3">
        <v>0</v>
      </c>
      <c r="Z1104" s="3">
        <v>0</v>
      </c>
      <c r="AA1104" s="3">
        <v>0</v>
      </c>
      <c r="AB1104" s="3">
        <v>0</v>
      </c>
      <c r="AD1104" t="s">
        <v>38</v>
      </c>
      <c r="AE1104" s="1">
        <v>42426</v>
      </c>
      <c r="AG1104" s="1">
        <v>42550</v>
      </c>
      <c r="AH1104" s="1">
        <v>42598</v>
      </c>
    </row>
    <row r="1105" spans="1:34" x14ac:dyDescent="0.3">
      <c r="A1105">
        <v>231959</v>
      </c>
      <c r="B1105" t="s">
        <v>873</v>
      </c>
      <c r="C1105" t="s">
        <v>26</v>
      </c>
      <c r="D1105">
        <v>1</v>
      </c>
      <c r="E1105" t="s">
        <v>2321</v>
      </c>
      <c r="F1105" t="s">
        <v>642</v>
      </c>
      <c r="G1105">
        <v>22122</v>
      </c>
      <c r="H1105">
        <v>3</v>
      </c>
      <c r="I1105">
        <v>66242</v>
      </c>
      <c r="J1105">
        <v>96769</v>
      </c>
      <c r="K1105" t="s">
        <v>30</v>
      </c>
      <c r="L1105" t="s">
        <v>43</v>
      </c>
      <c r="M1105" t="s">
        <v>2237</v>
      </c>
      <c r="N1105" t="s">
        <v>7645</v>
      </c>
      <c r="O1105" t="s">
        <v>7159</v>
      </c>
      <c r="P1105" t="s">
        <v>7646</v>
      </c>
      <c r="Q1105" t="s">
        <v>35</v>
      </c>
      <c r="R1105" t="s">
        <v>1208</v>
      </c>
      <c r="S1105" t="s">
        <v>2322</v>
      </c>
      <c r="T1105" t="str">
        <f t="shared" si="51"/>
        <v xml:space="preserve">‚ Prefer candidate with outstanding administrative coordination skills and strong project management leadership skills with the ability to organize and drive projects to a timely completion. Experience in managing and conducting internal and external agency audit functions.  Familiarity with NYC Comptroller Directives.  Experience in performing audits in accordance with General Accepted Accounting Principles and Government Auditing Standards. Extensive use of systems including Oracle Business Intelligence. Excellent oral communication and writing skills. Extensive use of MS Office Suite.  </v>
      </c>
      <c r="U1105">
        <f t="shared" si="52"/>
        <v>1</v>
      </c>
      <c r="V1105" s="3">
        <v>0</v>
      </c>
      <c r="W1105" s="3">
        <f t="shared" si="53"/>
        <v>1</v>
      </c>
      <c r="X1105" s="3">
        <v>0</v>
      </c>
      <c r="Y1105" s="3">
        <v>0</v>
      </c>
      <c r="Z1105" s="3">
        <v>0</v>
      </c>
      <c r="AA1105" s="3">
        <v>0</v>
      </c>
      <c r="AB1105" s="3">
        <v>0</v>
      </c>
      <c r="AD1105" t="s">
        <v>38</v>
      </c>
      <c r="AE1105" s="1">
        <v>42445</v>
      </c>
      <c r="AG1105" s="1">
        <v>42445</v>
      </c>
      <c r="AH1105" s="1">
        <v>42598</v>
      </c>
    </row>
    <row r="1106" spans="1:34" x14ac:dyDescent="0.3">
      <c r="A1106">
        <v>231959</v>
      </c>
      <c r="B1106" t="s">
        <v>873</v>
      </c>
      <c r="C1106" t="s">
        <v>40</v>
      </c>
      <c r="D1106">
        <v>1</v>
      </c>
      <c r="E1106" t="s">
        <v>2321</v>
      </c>
      <c r="F1106" t="s">
        <v>642</v>
      </c>
      <c r="G1106">
        <v>22122</v>
      </c>
      <c r="H1106">
        <v>3</v>
      </c>
      <c r="I1106">
        <v>66242</v>
      </c>
      <c r="J1106">
        <v>96769</v>
      </c>
      <c r="K1106" t="s">
        <v>30</v>
      </c>
      <c r="L1106" t="s">
        <v>43</v>
      </c>
      <c r="M1106" t="s">
        <v>2237</v>
      </c>
      <c r="N1106" t="s">
        <v>7645</v>
      </c>
      <c r="O1106" t="s">
        <v>7159</v>
      </c>
      <c r="P1106" t="s">
        <v>7646</v>
      </c>
      <c r="Q1106" t="s">
        <v>35</v>
      </c>
      <c r="R1106" t="s">
        <v>1208</v>
      </c>
      <c r="S1106" t="s">
        <v>2322</v>
      </c>
      <c r="T1106" t="str">
        <f t="shared" si="51"/>
        <v xml:space="preserve">‚ Prefer candidate with outstanding administrative coordination skills and strong project management leadership skills with the ability to organize and drive projects to a timely completion. Experience in managing and conducting internal and external agency audit functions.  Familiarity with NYC Comptroller Directives.  Experience in performing audits in accordance with General Accepted Accounting Principles and Government Auditing Standards. Extensive use of systems including Oracle Business Intelligence. Excellent oral communication and writing skills. Extensive use of MS Office Suite.  </v>
      </c>
      <c r="U1106">
        <f t="shared" si="52"/>
        <v>1</v>
      </c>
      <c r="V1106" s="3">
        <v>0</v>
      </c>
      <c r="W1106" s="3">
        <f t="shared" si="53"/>
        <v>1</v>
      </c>
      <c r="X1106" s="3">
        <v>0</v>
      </c>
      <c r="Y1106" s="3">
        <v>0</v>
      </c>
      <c r="Z1106" s="3">
        <v>0</v>
      </c>
      <c r="AA1106" s="3">
        <v>0</v>
      </c>
      <c r="AB1106" s="3">
        <v>0</v>
      </c>
      <c r="AD1106" t="s">
        <v>38</v>
      </c>
      <c r="AE1106" s="1">
        <v>42445</v>
      </c>
      <c r="AG1106" s="1">
        <v>42445</v>
      </c>
      <c r="AH1106" s="1">
        <v>42598</v>
      </c>
    </row>
    <row r="1107" spans="1:34" x14ac:dyDescent="0.3">
      <c r="A1107">
        <v>232765</v>
      </c>
      <c r="B1107" t="s">
        <v>184</v>
      </c>
      <c r="C1107" t="s">
        <v>26</v>
      </c>
      <c r="D1107">
        <v>1</v>
      </c>
      <c r="E1107" t="s">
        <v>275</v>
      </c>
      <c r="F1107" t="s">
        <v>1168</v>
      </c>
      <c r="G1107">
        <v>56058</v>
      </c>
      <c r="H1107">
        <v>0</v>
      </c>
      <c r="I1107">
        <v>48895</v>
      </c>
      <c r="J1107">
        <v>75900</v>
      </c>
      <c r="K1107" t="s">
        <v>30</v>
      </c>
      <c r="L1107" t="s">
        <v>186</v>
      </c>
      <c r="M1107" t="s">
        <v>2319</v>
      </c>
      <c r="N1107" t="s">
        <v>6744</v>
      </c>
      <c r="O1107" t="s">
        <v>1170</v>
      </c>
      <c r="P1107" t="s">
        <v>2320</v>
      </c>
      <c r="Q1107" t="s">
        <v>7162</v>
      </c>
      <c r="R1107" t="s">
        <v>1215</v>
      </c>
      <c r="S1107" t="s">
        <v>35</v>
      </c>
      <c r="T1107" t="str">
        <f t="shared" si="51"/>
        <v>The preferred candidate must have proven experience managing and completing projects involving stakeholders from varied backgrounds, roles and communities; proven excellent research and communications skills (both oral and written). Additionally, the preferred candidate must have demonstrated ability to manage multiple, time-sensitive responsibilities effectively and independently in a fast paced environment. Experience conducting operational reviews/process evaluations, the ability to build and maintain effective working relationships across programs and with outside agencies, initiative, reliability, and resourcefulness are strongly desired. Furthermore, candidates that have strong computer skills including MS Word, MS Excel and MS PowerPoint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107">
        <f t="shared" si="52"/>
        <v>0</v>
      </c>
      <c r="V1107" s="3">
        <v>1</v>
      </c>
      <c r="W1107" s="3">
        <f t="shared" si="53"/>
        <v>0</v>
      </c>
      <c r="X1107" s="3">
        <v>0</v>
      </c>
      <c r="Y1107" s="3">
        <v>0</v>
      </c>
      <c r="Z1107" s="3">
        <v>0</v>
      </c>
      <c r="AA1107" s="3">
        <v>0</v>
      </c>
      <c r="AB1107" s="3">
        <v>0</v>
      </c>
      <c r="AD1107" t="s">
        <v>38</v>
      </c>
      <c r="AE1107" s="1">
        <v>42433</v>
      </c>
      <c r="AG1107" s="1">
        <v>42452</v>
      </c>
      <c r="AH1107" s="1">
        <v>42598</v>
      </c>
    </row>
    <row r="1108" spans="1:34" x14ac:dyDescent="0.3">
      <c r="A1108">
        <v>232773</v>
      </c>
      <c r="B1108" t="s">
        <v>888</v>
      </c>
      <c r="C1108" t="s">
        <v>40</v>
      </c>
      <c r="D1108">
        <v>4</v>
      </c>
      <c r="E1108" t="s">
        <v>2323</v>
      </c>
      <c r="F1108" t="s">
        <v>2096</v>
      </c>
      <c r="G1108">
        <v>13621</v>
      </c>
      <c r="H1108">
        <v>3</v>
      </c>
      <c r="I1108">
        <v>76245</v>
      </c>
      <c r="J1108">
        <v>90000</v>
      </c>
      <c r="K1108" t="s">
        <v>30</v>
      </c>
      <c r="L1108" t="s">
        <v>430</v>
      </c>
      <c r="M1108" t="s">
        <v>2097</v>
      </c>
      <c r="N1108" t="s">
        <v>2324</v>
      </c>
      <c r="O1108" t="s">
        <v>2099</v>
      </c>
      <c r="P1108" t="s">
        <v>2325</v>
      </c>
      <c r="Q1108" t="s">
        <v>35</v>
      </c>
      <c r="R1108" t="s">
        <v>894</v>
      </c>
      <c r="S1108" t="s">
        <v>35</v>
      </c>
      <c r="T1108" t="str">
        <f t="shared" si="51"/>
        <v xml:space="preserve">Familiar with ASP, .NET, Web services, XML, XSL, XSLT &amp; SOAP, C#, JAVA, VBSCRIPT.   Functional knowledge of HTML5, JavaScript and SQL, object-oriented coding methodologies.  Hands-on web-based application development experience.  Demonstrate understanding of different software development life-cycle methodologies.  Hands-on experience with relational database design and implementation.  Excellent verbal and written communication skills.  Ability to work well and communicate effectively with other professionals.  Experience in a Housing or Real Estate organization a plus.  Knowledge of AngularJS a plus.  </v>
      </c>
      <c r="U1108">
        <f t="shared" si="52"/>
        <v>0</v>
      </c>
      <c r="V1108" s="3">
        <v>0</v>
      </c>
      <c r="W1108" s="3">
        <f t="shared" si="53"/>
        <v>0</v>
      </c>
      <c r="X1108" s="3">
        <v>0</v>
      </c>
      <c r="Y1108" s="3">
        <v>0</v>
      </c>
      <c r="Z1108" s="3">
        <v>1</v>
      </c>
      <c r="AA1108" s="3">
        <v>0</v>
      </c>
      <c r="AB1108" s="3">
        <v>1</v>
      </c>
      <c r="AD1108" t="s">
        <v>58</v>
      </c>
      <c r="AE1108" s="1">
        <v>42425</v>
      </c>
      <c r="AG1108" s="1">
        <v>42508</v>
      </c>
      <c r="AH1108" s="1">
        <v>42598</v>
      </c>
    </row>
    <row r="1109" spans="1:34" x14ac:dyDescent="0.3">
      <c r="A1109">
        <v>232773</v>
      </c>
      <c r="B1109" t="s">
        <v>888</v>
      </c>
      <c r="C1109" t="s">
        <v>26</v>
      </c>
      <c r="D1109">
        <v>4</v>
      </c>
      <c r="E1109" t="s">
        <v>2323</v>
      </c>
      <c r="F1109" t="s">
        <v>2096</v>
      </c>
      <c r="G1109">
        <v>13621</v>
      </c>
      <c r="H1109">
        <v>3</v>
      </c>
      <c r="I1109">
        <v>76245</v>
      </c>
      <c r="J1109">
        <v>90000</v>
      </c>
      <c r="K1109" t="s">
        <v>30</v>
      </c>
      <c r="L1109" t="s">
        <v>430</v>
      </c>
      <c r="M1109" t="s">
        <v>2097</v>
      </c>
      <c r="N1109" t="s">
        <v>2324</v>
      </c>
      <c r="O1109" t="s">
        <v>2099</v>
      </c>
      <c r="P1109" t="s">
        <v>2325</v>
      </c>
      <c r="Q1109" t="s">
        <v>35</v>
      </c>
      <c r="R1109" t="s">
        <v>894</v>
      </c>
      <c r="S1109" t="s">
        <v>35</v>
      </c>
      <c r="T1109" t="str">
        <f t="shared" si="51"/>
        <v xml:space="preserve">Familiar with ASP, .NET, Web services, XML, XSL, XSLT &amp; SOAP, C#, JAVA, VBSCRIPT.   Functional knowledge of HTML5, JavaScript and SQL, object-oriented coding methodologies.  Hands-on web-based application development experience.  Demonstrate understanding of different software development life-cycle methodologies.  Hands-on experience with relational database design and implementation.  Excellent verbal and written communication skills.  Ability to work well and communicate effectively with other professionals.  Experience in a Housing or Real Estate organization a plus.  Knowledge of AngularJS a plus.  </v>
      </c>
      <c r="U1109">
        <f t="shared" si="52"/>
        <v>0</v>
      </c>
      <c r="V1109" s="3">
        <v>0</v>
      </c>
      <c r="W1109" s="3">
        <f t="shared" si="53"/>
        <v>0</v>
      </c>
      <c r="X1109" s="3">
        <v>0</v>
      </c>
      <c r="Y1109" s="3">
        <v>0</v>
      </c>
      <c r="Z1109" s="3">
        <v>1</v>
      </c>
      <c r="AA1109" s="3">
        <v>0</v>
      </c>
      <c r="AB1109" s="3">
        <v>1</v>
      </c>
      <c r="AD1109" t="s">
        <v>58</v>
      </c>
      <c r="AE1109" s="1">
        <v>42425</v>
      </c>
      <c r="AG1109" s="1">
        <v>42508</v>
      </c>
      <c r="AH1109" s="1">
        <v>42598</v>
      </c>
    </row>
    <row r="1110" spans="1:34" x14ac:dyDescent="0.3">
      <c r="A1110">
        <v>232800</v>
      </c>
      <c r="B1110" t="s">
        <v>39</v>
      </c>
      <c r="C1110" t="s">
        <v>26</v>
      </c>
      <c r="D1110">
        <v>1</v>
      </c>
      <c r="E1110" t="s">
        <v>2326</v>
      </c>
      <c r="F1110" t="s">
        <v>2194</v>
      </c>
      <c r="G1110">
        <v>91644</v>
      </c>
      <c r="H1110">
        <v>0</v>
      </c>
      <c r="I1110">
        <v>394</v>
      </c>
      <c r="J1110">
        <v>394</v>
      </c>
      <c r="K1110" t="s">
        <v>247</v>
      </c>
      <c r="L1110" t="s">
        <v>319</v>
      </c>
      <c r="M1110" t="s">
        <v>2327</v>
      </c>
      <c r="N1110" t="s">
        <v>2328</v>
      </c>
      <c r="O1110" t="s">
        <v>2197</v>
      </c>
      <c r="P1110" t="s">
        <v>35</v>
      </c>
      <c r="Q1110" t="s">
        <v>7439</v>
      </c>
      <c r="R1110" t="s">
        <v>2329</v>
      </c>
      <c r="S1110" t="s">
        <v>35</v>
      </c>
      <c r="T1110" t="str">
        <f t="shared" si="51"/>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110">
        <f t="shared" si="52"/>
        <v>0</v>
      </c>
      <c r="V1110" s="3">
        <v>0</v>
      </c>
      <c r="W1110" s="3">
        <f t="shared" si="53"/>
        <v>0</v>
      </c>
      <c r="X1110" s="3">
        <v>0</v>
      </c>
      <c r="Y1110" s="3">
        <v>0</v>
      </c>
      <c r="Z1110" s="3">
        <v>0</v>
      </c>
      <c r="AA1110" s="3">
        <v>0</v>
      </c>
      <c r="AB1110" s="3">
        <v>0</v>
      </c>
      <c r="AD1110" t="s">
        <v>2330</v>
      </c>
      <c r="AE1110" s="1">
        <v>42426</v>
      </c>
      <c r="AG1110" s="1">
        <v>42515</v>
      </c>
      <c r="AH1110" s="1">
        <v>42598</v>
      </c>
    </row>
    <row r="1111" spans="1:34" x14ac:dyDescent="0.3">
      <c r="A1111">
        <v>231962</v>
      </c>
      <c r="B1111" t="s">
        <v>210</v>
      </c>
      <c r="C1111" t="s">
        <v>40</v>
      </c>
      <c r="D1111">
        <v>1</v>
      </c>
      <c r="E1111" t="s">
        <v>2331</v>
      </c>
      <c r="F1111" t="s">
        <v>218</v>
      </c>
      <c r="G1111">
        <v>10009</v>
      </c>
      <c r="H1111" t="s">
        <v>240</v>
      </c>
      <c r="I1111">
        <v>58675</v>
      </c>
      <c r="J1111">
        <v>75000</v>
      </c>
      <c r="K1111" t="s">
        <v>30</v>
      </c>
      <c r="L1111" t="s">
        <v>213</v>
      </c>
      <c r="M1111" t="s">
        <v>2332</v>
      </c>
      <c r="N1111" t="s">
        <v>7647</v>
      </c>
      <c r="O1111" t="s">
        <v>221</v>
      </c>
      <c r="P1111" t="s">
        <v>7648</v>
      </c>
      <c r="Q1111" t="s">
        <v>35</v>
      </c>
      <c r="R1111" t="s">
        <v>7649</v>
      </c>
      <c r="S1111" t="s">
        <v>35</v>
      </c>
      <c r="T1111" t="str">
        <f t="shared" si="51"/>
        <v xml:space="preserve">‚At least 5 years of healthcare industry experience, with at least two years in a senior, external-facing roleA strong understanding of healthcare reform at the Federal and State level Experience with healthcare workforce development and working with educational and training institutions Demonstrated project management experience; proven ability to execute complex projects with multiple stakeholders Experience in planning and managing programs from inception to completionExceptional organization, communication and writing skillsOutstanding analytical, strategic, and problem solving skillsAbility to thrive in a high-performance environment; proven ability to work well under pressure and adapt quickly to changeIntegrity, credibility, and a demonstrated commitment to the NYACH missionProficiency with Microsoft Office applications, including Excel, Access, Word and PowerPoint  </v>
      </c>
      <c r="U1111">
        <f t="shared" si="52"/>
        <v>0</v>
      </c>
      <c r="V1111" s="3">
        <v>1</v>
      </c>
      <c r="W1111" s="3">
        <f t="shared" si="53"/>
        <v>0</v>
      </c>
      <c r="X1111" s="3">
        <v>0</v>
      </c>
      <c r="Y1111" s="3">
        <v>0</v>
      </c>
      <c r="Z1111" s="3">
        <v>0</v>
      </c>
      <c r="AA1111" s="3">
        <v>0</v>
      </c>
      <c r="AB1111" s="3">
        <v>0</v>
      </c>
      <c r="AD1111" t="s">
        <v>38</v>
      </c>
      <c r="AE1111" s="1">
        <v>42417</v>
      </c>
      <c r="AG1111" s="1">
        <v>42417</v>
      </c>
      <c r="AH1111" s="1">
        <v>42598</v>
      </c>
    </row>
    <row r="1112" spans="1:34" x14ac:dyDescent="0.3">
      <c r="A1112">
        <v>231962</v>
      </c>
      <c r="B1112" t="s">
        <v>210</v>
      </c>
      <c r="C1112" t="s">
        <v>26</v>
      </c>
      <c r="D1112">
        <v>1</v>
      </c>
      <c r="E1112" t="s">
        <v>2331</v>
      </c>
      <c r="F1112" t="s">
        <v>218</v>
      </c>
      <c r="G1112">
        <v>10009</v>
      </c>
      <c r="H1112" t="s">
        <v>240</v>
      </c>
      <c r="I1112">
        <v>58675</v>
      </c>
      <c r="J1112">
        <v>75000</v>
      </c>
      <c r="K1112" t="s">
        <v>30</v>
      </c>
      <c r="L1112" t="s">
        <v>213</v>
      </c>
      <c r="M1112" t="s">
        <v>2332</v>
      </c>
      <c r="N1112" t="s">
        <v>7647</v>
      </c>
      <c r="O1112" t="s">
        <v>221</v>
      </c>
      <c r="P1112" t="s">
        <v>7648</v>
      </c>
      <c r="Q1112" t="s">
        <v>35</v>
      </c>
      <c r="R1112" t="s">
        <v>7649</v>
      </c>
      <c r="S1112" t="s">
        <v>35</v>
      </c>
      <c r="T1112" t="str">
        <f t="shared" si="51"/>
        <v xml:space="preserve">‚At least 5 years of healthcare industry experience, with at least two years in a senior, external-facing roleA strong understanding of healthcare reform at the Federal and State level Experience with healthcare workforce development and working with educational and training institutions Demonstrated project management experience; proven ability to execute complex projects with multiple stakeholders Experience in planning and managing programs from inception to completionExceptional organization, communication and writing skillsOutstanding analytical, strategic, and problem solving skillsAbility to thrive in a high-performance environment; proven ability to work well under pressure and adapt quickly to changeIntegrity, credibility, and a demonstrated commitment to the NYACH missionProficiency with Microsoft Office applications, including Excel, Access, Word and PowerPoint  </v>
      </c>
      <c r="U1112">
        <f t="shared" si="52"/>
        <v>0</v>
      </c>
      <c r="V1112" s="3">
        <v>1</v>
      </c>
      <c r="W1112" s="3">
        <f t="shared" si="53"/>
        <v>0</v>
      </c>
      <c r="X1112" s="3">
        <v>0</v>
      </c>
      <c r="Y1112" s="3">
        <v>0</v>
      </c>
      <c r="Z1112" s="3">
        <v>0</v>
      </c>
      <c r="AA1112" s="3">
        <v>0</v>
      </c>
      <c r="AB1112" s="3">
        <v>0</v>
      </c>
      <c r="AD1112" t="s">
        <v>38</v>
      </c>
      <c r="AE1112" s="1">
        <v>42417</v>
      </c>
      <c r="AG1112" s="1">
        <v>42417</v>
      </c>
      <c r="AH1112" s="1">
        <v>42598</v>
      </c>
    </row>
    <row r="1113" spans="1:34" x14ac:dyDescent="0.3">
      <c r="A1113">
        <v>231965</v>
      </c>
      <c r="B1113" t="s">
        <v>244</v>
      </c>
      <c r="C1113" t="s">
        <v>40</v>
      </c>
      <c r="D1113">
        <v>15</v>
      </c>
      <c r="E1113" t="s">
        <v>2333</v>
      </c>
      <c r="F1113" t="s">
        <v>2334</v>
      </c>
      <c r="G1113">
        <v>91110</v>
      </c>
      <c r="H1113">
        <v>2</v>
      </c>
      <c r="I1113">
        <v>36991</v>
      </c>
      <c r="J1113">
        <v>51424</v>
      </c>
      <c r="K1113" t="s">
        <v>30</v>
      </c>
      <c r="L1113" t="s">
        <v>521</v>
      </c>
      <c r="M1113" t="s">
        <v>2335</v>
      </c>
      <c r="N1113" t="s">
        <v>2336</v>
      </c>
      <c r="O1113" t="s">
        <v>2337</v>
      </c>
      <c r="P1113" t="s">
        <v>1279</v>
      </c>
      <c r="Q1113" t="s">
        <v>35</v>
      </c>
      <c r="R1113" t="s">
        <v>2338</v>
      </c>
      <c r="S1113" t="s">
        <v>2339</v>
      </c>
      <c r="T1113" t="str">
        <f t="shared" si="51"/>
        <v xml:space="preserve">Ability to communicate effectively in verbal and written form.  </v>
      </c>
      <c r="U1113">
        <f t="shared" si="52"/>
        <v>0</v>
      </c>
      <c r="V1113" s="3">
        <v>0</v>
      </c>
      <c r="W1113" s="3">
        <f t="shared" si="53"/>
        <v>0</v>
      </c>
      <c r="X1113" s="3">
        <v>0</v>
      </c>
      <c r="Y1113" s="3">
        <v>0</v>
      </c>
      <c r="Z1113" s="3">
        <v>0</v>
      </c>
      <c r="AA1113" s="3">
        <v>0</v>
      </c>
      <c r="AB1113" s="3">
        <v>0</v>
      </c>
      <c r="AD1113" t="s">
        <v>38</v>
      </c>
      <c r="AE1113" s="1">
        <v>42440</v>
      </c>
      <c r="AG1113" s="1">
        <v>42443</v>
      </c>
      <c r="AH1113" s="1">
        <v>42598</v>
      </c>
    </row>
    <row r="1114" spans="1:34" x14ac:dyDescent="0.3">
      <c r="A1114">
        <v>232800</v>
      </c>
      <c r="B1114" t="s">
        <v>39</v>
      </c>
      <c r="C1114" t="s">
        <v>40</v>
      </c>
      <c r="D1114">
        <v>1</v>
      </c>
      <c r="E1114" t="s">
        <v>2326</v>
      </c>
      <c r="F1114" t="s">
        <v>2194</v>
      </c>
      <c r="G1114">
        <v>91644</v>
      </c>
      <c r="H1114">
        <v>0</v>
      </c>
      <c r="I1114">
        <v>394</v>
      </c>
      <c r="J1114">
        <v>394</v>
      </c>
      <c r="K1114" t="s">
        <v>247</v>
      </c>
      <c r="L1114" t="s">
        <v>319</v>
      </c>
      <c r="M1114" t="s">
        <v>2327</v>
      </c>
      <c r="N1114" t="s">
        <v>2328</v>
      </c>
      <c r="O1114" t="s">
        <v>2197</v>
      </c>
      <c r="P1114" t="s">
        <v>35</v>
      </c>
      <c r="Q1114" t="s">
        <v>7439</v>
      </c>
      <c r="R1114" t="s">
        <v>2329</v>
      </c>
      <c r="S1114" t="s">
        <v>35</v>
      </c>
      <c r="T1114" t="str">
        <f t="shared" si="51"/>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114">
        <f t="shared" si="52"/>
        <v>0</v>
      </c>
      <c r="V1114" s="3">
        <v>0</v>
      </c>
      <c r="W1114" s="3">
        <f t="shared" si="53"/>
        <v>0</v>
      </c>
      <c r="X1114" s="3">
        <v>0</v>
      </c>
      <c r="Y1114" s="3">
        <v>0</v>
      </c>
      <c r="Z1114" s="3">
        <v>0</v>
      </c>
      <c r="AA1114" s="3">
        <v>0</v>
      </c>
      <c r="AB1114" s="3">
        <v>0</v>
      </c>
      <c r="AD1114" t="s">
        <v>2330</v>
      </c>
      <c r="AE1114" s="1">
        <v>42426</v>
      </c>
      <c r="AG1114" s="1">
        <v>42515</v>
      </c>
      <c r="AH1114" s="1">
        <v>42598</v>
      </c>
    </row>
    <row r="1115" spans="1:34" x14ac:dyDescent="0.3">
      <c r="A1115">
        <v>232827</v>
      </c>
      <c r="B1115" t="s">
        <v>324</v>
      </c>
      <c r="C1115" t="s">
        <v>40</v>
      </c>
      <c r="D1115">
        <v>1</v>
      </c>
      <c r="E1115" t="s">
        <v>2340</v>
      </c>
      <c r="F1115" t="s">
        <v>326</v>
      </c>
      <c r="G1115">
        <v>56057</v>
      </c>
      <c r="H1115">
        <v>0</v>
      </c>
      <c r="I1115">
        <v>42000</v>
      </c>
      <c r="J1115">
        <v>56000</v>
      </c>
      <c r="K1115" t="s">
        <v>30</v>
      </c>
      <c r="L1115" t="s">
        <v>1348</v>
      </c>
      <c r="M1115" t="s">
        <v>2341</v>
      </c>
      <c r="N1115" t="s">
        <v>7650</v>
      </c>
      <c r="O1115" t="s">
        <v>329</v>
      </c>
      <c r="P1115" t="s">
        <v>2342</v>
      </c>
      <c r="Q1115" t="s">
        <v>35</v>
      </c>
      <c r="R1115" t="s">
        <v>866</v>
      </c>
      <c r="S1115" t="s">
        <v>35</v>
      </c>
      <c r="T1115" t="str">
        <f t="shared" si="51"/>
        <v xml:space="preserve">Interested candidates should have excellent written and verbal communication skills, effective problem-solving and analytic skills, and the ability to prioritize, manage time, and engage in multiple concurrent projects in a fast-paced environment. Attention to detail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analytical and database software like Excel and Access is a plus.  </v>
      </c>
      <c r="U1115">
        <f t="shared" si="52"/>
        <v>0</v>
      </c>
      <c r="V1115" s="3">
        <v>1</v>
      </c>
      <c r="W1115" s="3">
        <f t="shared" si="53"/>
        <v>0</v>
      </c>
      <c r="X1115" s="3">
        <v>0</v>
      </c>
      <c r="Y1115" s="3">
        <v>0</v>
      </c>
      <c r="Z1115" s="3">
        <v>0</v>
      </c>
      <c r="AA1115" s="3">
        <v>0</v>
      </c>
      <c r="AB1115" s="3">
        <v>0</v>
      </c>
      <c r="AD1115" t="s">
        <v>38</v>
      </c>
      <c r="AE1115" s="1">
        <v>42424</v>
      </c>
      <c r="AG1115" s="1">
        <v>42424</v>
      </c>
      <c r="AH1115" s="1">
        <v>42598</v>
      </c>
    </row>
    <row r="1116" spans="1:34" x14ac:dyDescent="0.3">
      <c r="A1116">
        <v>232827</v>
      </c>
      <c r="B1116" t="s">
        <v>324</v>
      </c>
      <c r="C1116" t="s">
        <v>26</v>
      </c>
      <c r="D1116">
        <v>1</v>
      </c>
      <c r="E1116" t="s">
        <v>2340</v>
      </c>
      <c r="F1116" t="s">
        <v>326</v>
      </c>
      <c r="G1116">
        <v>56057</v>
      </c>
      <c r="H1116">
        <v>0</v>
      </c>
      <c r="I1116">
        <v>42000</v>
      </c>
      <c r="J1116">
        <v>56000</v>
      </c>
      <c r="K1116" t="s">
        <v>30</v>
      </c>
      <c r="L1116" t="s">
        <v>1348</v>
      </c>
      <c r="M1116" t="s">
        <v>2341</v>
      </c>
      <c r="N1116" t="s">
        <v>7650</v>
      </c>
      <c r="O1116" t="s">
        <v>329</v>
      </c>
      <c r="P1116" t="s">
        <v>2342</v>
      </c>
      <c r="Q1116" t="s">
        <v>35</v>
      </c>
      <c r="R1116" t="s">
        <v>866</v>
      </c>
      <c r="S1116" t="s">
        <v>35</v>
      </c>
      <c r="T1116" t="str">
        <f t="shared" si="51"/>
        <v xml:space="preserve">Interested candidates should have excellent written and verbal communication skills, effective problem-solving and analytic skills, and the ability to prioritize, manage time, and engage in multiple concurrent projects in a fast-paced environment. Attention to detail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analytical and database software like Excel and Access is a plus.  </v>
      </c>
      <c r="U1116">
        <f t="shared" si="52"/>
        <v>0</v>
      </c>
      <c r="V1116" s="3">
        <v>1</v>
      </c>
      <c r="W1116" s="3">
        <f t="shared" si="53"/>
        <v>0</v>
      </c>
      <c r="X1116" s="3">
        <v>0</v>
      </c>
      <c r="Y1116" s="3">
        <v>0</v>
      </c>
      <c r="Z1116" s="3">
        <v>0</v>
      </c>
      <c r="AA1116" s="3">
        <v>0</v>
      </c>
      <c r="AB1116" s="3">
        <v>0</v>
      </c>
      <c r="AD1116" t="s">
        <v>38</v>
      </c>
      <c r="AE1116" s="1">
        <v>42424</v>
      </c>
      <c r="AG1116" s="1">
        <v>42424</v>
      </c>
      <c r="AH1116" s="1">
        <v>42598</v>
      </c>
    </row>
    <row r="1117" spans="1:34" x14ac:dyDescent="0.3">
      <c r="A1117">
        <v>232886</v>
      </c>
      <c r="B1117" t="s">
        <v>25</v>
      </c>
      <c r="C1117" t="s">
        <v>26</v>
      </c>
      <c r="D1117">
        <v>3</v>
      </c>
      <c r="E1117" t="s">
        <v>2343</v>
      </c>
      <c r="F1117" t="s">
        <v>540</v>
      </c>
      <c r="G1117">
        <v>60860</v>
      </c>
      <c r="H1117">
        <v>3</v>
      </c>
      <c r="I1117">
        <v>62671</v>
      </c>
      <c r="J1117">
        <v>80000</v>
      </c>
      <c r="K1117" t="s">
        <v>30</v>
      </c>
      <c r="L1117" t="s">
        <v>224</v>
      </c>
      <c r="M1117" t="s">
        <v>2344</v>
      </c>
      <c r="N1117" t="s">
        <v>7651</v>
      </c>
      <c r="O1117" t="s">
        <v>7137</v>
      </c>
      <c r="P1117" t="s">
        <v>6745</v>
      </c>
      <c r="Q1117" t="s">
        <v>35</v>
      </c>
      <c r="R1117" t="s">
        <v>2345</v>
      </c>
      <c r="S1117" t="s">
        <v>354</v>
      </c>
      <c r="T1117" t="str">
        <f t="shared" si="51"/>
        <v xml:space="preserve">The successful candidate must have a broad range of skills, but above all, they must be curious, flexible thinkers who love learning new things and tackling challenges on a daily basis. In addition, the preferred candidate should possess the following: Proven experience in working effectively at the senior management level with internal and external stakeholders and constituencies.Applied experience with the design and implementation of pilot projects, human-centered design, and/or research methods and design.Strong oral and written communication skills, including the ability to translate complex ideas into easy to understand languageSubstantial interest and curiosity regarding the policy and operations of the City of New York.Strong organizational skills, including attention to detail Ability to balance competing priorities, complex situations and tight deadlinesAbility to think outside of the box and develop novel strategies for problem-solvingAbility to distill complex material into actionable recommendations An ideal candidate is energetic and resourceful, organized and results-oriented; a selfstarter and team player  </v>
      </c>
      <c r="U1117">
        <f t="shared" si="52"/>
        <v>0</v>
      </c>
      <c r="V1117" s="3">
        <v>0</v>
      </c>
      <c r="W1117" s="3">
        <f t="shared" si="53"/>
        <v>0</v>
      </c>
      <c r="X1117" s="3">
        <v>0</v>
      </c>
      <c r="Y1117" s="3">
        <v>0</v>
      </c>
      <c r="Z1117" s="3">
        <v>0</v>
      </c>
      <c r="AA1117" s="3">
        <v>0</v>
      </c>
      <c r="AB1117" s="3">
        <v>0</v>
      </c>
      <c r="AD1117" t="s">
        <v>38</v>
      </c>
      <c r="AE1117" s="1">
        <v>42425</v>
      </c>
      <c r="AG1117" s="1">
        <v>42425</v>
      </c>
      <c r="AH1117" s="1">
        <v>42598</v>
      </c>
    </row>
    <row r="1118" spans="1:34" x14ac:dyDescent="0.3">
      <c r="A1118">
        <v>231965</v>
      </c>
      <c r="B1118" t="s">
        <v>244</v>
      </c>
      <c r="C1118" t="s">
        <v>26</v>
      </c>
      <c r="D1118">
        <v>15</v>
      </c>
      <c r="E1118" t="s">
        <v>2333</v>
      </c>
      <c r="F1118" t="s">
        <v>2334</v>
      </c>
      <c r="G1118">
        <v>91110</v>
      </c>
      <c r="H1118">
        <v>2</v>
      </c>
      <c r="I1118">
        <v>36991</v>
      </c>
      <c r="J1118">
        <v>51424</v>
      </c>
      <c r="K1118" t="s">
        <v>30</v>
      </c>
      <c r="L1118" t="s">
        <v>521</v>
      </c>
      <c r="M1118" t="s">
        <v>2335</v>
      </c>
      <c r="N1118" t="s">
        <v>2336</v>
      </c>
      <c r="O1118" t="s">
        <v>2337</v>
      </c>
      <c r="P1118" t="s">
        <v>1279</v>
      </c>
      <c r="Q1118" t="s">
        <v>35</v>
      </c>
      <c r="R1118" t="s">
        <v>2338</v>
      </c>
      <c r="S1118" t="s">
        <v>2339</v>
      </c>
      <c r="T1118" t="str">
        <f t="shared" si="51"/>
        <v xml:space="preserve">Ability to communicate effectively in verbal and written form.  </v>
      </c>
      <c r="U1118">
        <f t="shared" si="52"/>
        <v>0</v>
      </c>
      <c r="V1118" s="3">
        <v>0</v>
      </c>
      <c r="W1118" s="3">
        <f t="shared" si="53"/>
        <v>0</v>
      </c>
      <c r="X1118" s="3">
        <v>0</v>
      </c>
      <c r="Y1118" s="3">
        <v>0</v>
      </c>
      <c r="Z1118" s="3">
        <v>0</v>
      </c>
      <c r="AA1118" s="3">
        <v>0</v>
      </c>
      <c r="AB1118" s="3">
        <v>0</v>
      </c>
      <c r="AD1118" t="s">
        <v>38</v>
      </c>
      <c r="AE1118" s="1">
        <v>42440</v>
      </c>
      <c r="AG1118" s="1">
        <v>42443</v>
      </c>
      <c r="AH1118" s="1">
        <v>42598</v>
      </c>
    </row>
    <row r="1119" spans="1:34" x14ac:dyDescent="0.3">
      <c r="A1119">
        <v>231973</v>
      </c>
      <c r="B1119" t="s">
        <v>873</v>
      </c>
      <c r="C1119" t="s">
        <v>40</v>
      </c>
      <c r="D1119">
        <v>1</v>
      </c>
      <c r="E1119" t="s">
        <v>2318</v>
      </c>
      <c r="F1119" t="s">
        <v>51</v>
      </c>
      <c r="G1119">
        <v>10050</v>
      </c>
      <c r="H1119" t="s">
        <v>240</v>
      </c>
      <c r="I1119">
        <v>58675</v>
      </c>
      <c r="J1119">
        <v>156793</v>
      </c>
      <c r="K1119" t="s">
        <v>30</v>
      </c>
      <c r="L1119" t="s">
        <v>43</v>
      </c>
      <c r="M1119" t="s">
        <v>2237</v>
      </c>
      <c r="N1119" t="s">
        <v>6743</v>
      </c>
      <c r="O1119" t="s">
        <v>54</v>
      </c>
      <c r="P1119" t="s">
        <v>7644</v>
      </c>
      <c r="Q1119" t="s">
        <v>35</v>
      </c>
      <c r="R1119" t="s">
        <v>1208</v>
      </c>
      <c r="S1119" t="s">
        <v>2238</v>
      </c>
      <c r="T1119" t="str">
        <f t="shared" si="51"/>
        <v xml:space="preserve">‚ Extensive Knowledge of PL/SQL programming database skills in SQL Server, Oracle and other database systems, skilled in writing stored procedures and complex SQL queries Experience in managing a team and delivering projects in a timely manner. Extensive experience in Data Modeling, Data Architecture, Database Design.  Should have in depth knowledge of how database internals work, have experience in delivering high value and high visible data warehousing and reporting solutions In depth knowledge of reporting tools like Oracle Business Intelligence reporting tool (OEIEE) to develop dashboard reports and should be familiar with informatics ETL tool. Expert in Business Intelligence concepts and using them to produce high quality BIT and Analytics products Extensive experience in working with teams within and using outside organization Proven experience of Building relationships and bridging gaps to deliver high value solutions.  </v>
      </c>
      <c r="U1119">
        <f t="shared" si="52"/>
        <v>1</v>
      </c>
      <c r="V1119" s="3">
        <v>0</v>
      </c>
      <c r="W1119" s="3">
        <f t="shared" si="53"/>
        <v>1</v>
      </c>
      <c r="X1119" s="3">
        <v>0</v>
      </c>
      <c r="Y1119" s="3">
        <v>0</v>
      </c>
      <c r="Z1119" s="3">
        <v>1</v>
      </c>
      <c r="AA1119" s="3">
        <v>0</v>
      </c>
      <c r="AB1119" s="3">
        <v>0</v>
      </c>
      <c r="AD1119" t="s">
        <v>58</v>
      </c>
      <c r="AE1119" s="1">
        <v>42445</v>
      </c>
      <c r="AG1119" s="1">
        <v>42445</v>
      </c>
      <c r="AH1119" s="1">
        <v>42598</v>
      </c>
    </row>
    <row r="1120" spans="1:34" x14ac:dyDescent="0.3">
      <c r="A1120">
        <v>231981</v>
      </c>
      <c r="B1120" t="s">
        <v>873</v>
      </c>
      <c r="C1120" t="s">
        <v>26</v>
      </c>
      <c r="D1120">
        <v>1</v>
      </c>
      <c r="E1120" t="s">
        <v>2346</v>
      </c>
      <c r="F1120" t="s">
        <v>191</v>
      </c>
      <c r="G1120">
        <v>13632</v>
      </c>
      <c r="H1120">
        <v>2</v>
      </c>
      <c r="I1120">
        <v>77157</v>
      </c>
      <c r="J1120">
        <v>99406</v>
      </c>
      <c r="K1120" t="s">
        <v>30</v>
      </c>
      <c r="L1120" t="s">
        <v>43</v>
      </c>
      <c r="M1120" t="s">
        <v>2237</v>
      </c>
      <c r="N1120" t="s">
        <v>7652</v>
      </c>
      <c r="O1120" t="s">
        <v>7083</v>
      </c>
      <c r="P1120" t="s">
        <v>7653</v>
      </c>
      <c r="Q1120" t="s">
        <v>35</v>
      </c>
      <c r="R1120" t="s">
        <v>1208</v>
      </c>
      <c r="S1120" t="s">
        <v>2238</v>
      </c>
      <c r="T1120" t="str">
        <f t="shared" si="51"/>
        <v xml:space="preserve">‚ 10+ years hands-on experience creating, managing and sitributing geospatial data and related products Experience managing GIS projects in a large municipal operations agency Exceptional proficiency with ArcMap (10.x), Esri model builder, ArcGIS Online, ArcGIS for Server Exceptional attention to detail Strong written and oral communications skills  </v>
      </c>
      <c r="U1120">
        <f t="shared" si="52"/>
        <v>0</v>
      </c>
      <c r="V1120" s="3">
        <v>0</v>
      </c>
      <c r="W1120" s="3">
        <f t="shared" si="53"/>
        <v>0</v>
      </c>
      <c r="X1120" s="3">
        <v>0</v>
      </c>
      <c r="Y1120" s="3">
        <v>0</v>
      </c>
      <c r="Z1120" s="3">
        <v>0</v>
      </c>
      <c r="AA1120" s="3">
        <v>0</v>
      </c>
      <c r="AB1120" s="3">
        <v>0</v>
      </c>
      <c r="AD1120" t="s">
        <v>881</v>
      </c>
      <c r="AE1120" s="1">
        <v>42445</v>
      </c>
      <c r="AG1120" s="1">
        <v>42445</v>
      </c>
      <c r="AH1120" s="1">
        <v>42598</v>
      </c>
    </row>
    <row r="1121" spans="1:34" x14ac:dyDescent="0.3">
      <c r="A1121">
        <v>231981</v>
      </c>
      <c r="B1121" t="s">
        <v>873</v>
      </c>
      <c r="C1121" t="s">
        <v>40</v>
      </c>
      <c r="D1121">
        <v>1</v>
      </c>
      <c r="E1121" t="s">
        <v>2346</v>
      </c>
      <c r="F1121" t="s">
        <v>191</v>
      </c>
      <c r="G1121">
        <v>13632</v>
      </c>
      <c r="H1121">
        <v>2</v>
      </c>
      <c r="I1121">
        <v>77157</v>
      </c>
      <c r="J1121">
        <v>99406</v>
      </c>
      <c r="K1121" t="s">
        <v>30</v>
      </c>
      <c r="L1121" t="s">
        <v>43</v>
      </c>
      <c r="M1121" t="s">
        <v>2237</v>
      </c>
      <c r="N1121" t="s">
        <v>7652</v>
      </c>
      <c r="O1121" t="s">
        <v>7083</v>
      </c>
      <c r="P1121" t="s">
        <v>7653</v>
      </c>
      <c r="Q1121" t="s">
        <v>35</v>
      </c>
      <c r="R1121" t="s">
        <v>1208</v>
      </c>
      <c r="S1121" t="s">
        <v>2238</v>
      </c>
      <c r="T1121" t="str">
        <f t="shared" si="51"/>
        <v xml:space="preserve">‚ 10+ years hands-on experience creating, managing and sitributing geospatial data and related products Experience managing GIS projects in a large municipal operations agency Exceptional proficiency with ArcMap (10.x), Esri model builder, ArcGIS Online, ArcGIS for Server Exceptional attention to detail Strong written and oral communications skills  </v>
      </c>
      <c r="U1121">
        <f t="shared" si="52"/>
        <v>0</v>
      </c>
      <c r="V1121" s="3">
        <v>0</v>
      </c>
      <c r="W1121" s="3">
        <f t="shared" si="53"/>
        <v>0</v>
      </c>
      <c r="X1121" s="3">
        <v>0</v>
      </c>
      <c r="Y1121" s="3">
        <v>0</v>
      </c>
      <c r="Z1121" s="3">
        <v>0</v>
      </c>
      <c r="AA1121" s="3">
        <v>0</v>
      </c>
      <c r="AB1121" s="3">
        <v>0</v>
      </c>
      <c r="AD1121" t="s">
        <v>881</v>
      </c>
      <c r="AE1121" s="1">
        <v>42445</v>
      </c>
      <c r="AG1121" s="1">
        <v>42445</v>
      </c>
      <c r="AH1121" s="1">
        <v>42598</v>
      </c>
    </row>
    <row r="1122" spans="1:34" x14ac:dyDescent="0.3">
      <c r="A1122">
        <v>232886</v>
      </c>
      <c r="B1122" t="s">
        <v>25</v>
      </c>
      <c r="C1122" t="s">
        <v>40</v>
      </c>
      <c r="D1122">
        <v>3</v>
      </c>
      <c r="E1122" t="s">
        <v>2343</v>
      </c>
      <c r="F1122" t="s">
        <v>540</v>
      </c>
      <c r="G1122">
        <v>60860</v>
      </c>
      <c r="H1122">
        <v>3</v>
      </c>
      <c r="I1122">
        <v>62671</v>
      </c>
      <c r="J1122">
        <v>80000</v>
      </c>
      <c r="K1122" t="s">
        <v>30</v>
      </c>
      <c r="L1122" t="s">
        <v>224</v>
      </c>
      <c r="M1122" t="s">
        <v>2344</v>
      </c>
      <c r="N1122" t="s">
        <v>7651</v>
      </c>
      <c r="O1122" t="s">
        <v>7137</v>
      </c>
      <c r="P1122" t="s">
        <v>6745</v>
      </c>
      <c r="Q1122" t="s">
        <v>35</v>
      </c>
      <c r="R1122" t="s">
        <v>2345</v>
      </c>
      <c r="S1122" t="s">
        <v>354</v>
      </c>
      <c r="T1122" t="str">
        <f t="shared" si="51"/>
        <v xml:space="preserve">The successful candidate must have a broad range of skills, but above all, they must be curious, flexible thinkers who love learning new things and tackling challenges on a daily basis. In addition, the preferred candidate should possess the following: Proven experience in working effectively at the senior management level with internal and external stakeholders and constituencies.Applied experience with the design and implementation of pilot projects, human-centered design, and/or research methods and design.Strong oral and written communication skills, including the ability to translate complex ideas into easy to understand languageSubstantial interest and curiosity regarding the policy and operations of the City of New York.Strong organizational skills, including attention to detail Ability to balance competing priorities, complex situations and tight deadlinesAbility to think outside of the box and develop novel strategies for problem-solvingAbility to distill complex material into actionable recommendations An ideal candidate is energetic and resourceful, organized and results-oriented; a selfstarter and team player  </v>
      </c>
      <c r="U1122">
        <f t="shared" si="52"/>
        <v>0</v>
      </c>
      <c r="V1122" s="3">
        <v>0</v>
      </c>
      <c r="W1122" s="3">
        <f t="shared" si="53"/>
        <v>0</v>
      </c>
      <c r="X1122" s="3">
        <v>0</v>
      </c>
      <c r="Y1122" s="3">
        <v>0</v>
      </c>
      <c r="Z1122" s="3">
        <v>0</v>
      </c>
      <c r="AA1122" s="3">
        <v>0</v>
      </c>
      <c r="AB1122" s="3">
        <v>0</v>
      </c>
      <c r="AD1122" t="s">
        <v>38</v>
      </c>
      <c r="AE1122" s="1">
        <v>42425</v>
      </c>
      <c r="AG1122" s="1">
        <v>42425</v>
      </c>
      <c r="AH1122" s="1">
        <v>42598</v>
      </c>
    </row>
    <row r="1123" spans="1:34" x14ac:dyDescent="0.3">
      <c r="A1123">
        <v>232895</v>
      </c>
      <c r="B1123" t="s">
        <v>888</v>
      </c>
      <c r="C1123" t="s">
        <v>26</v>
      </c>
      <c r="D1123">
        <v>1</v>
      </c>
      <c r="E1123" t="s">
        <v>2347</v>
      </c>
      <c r="F1123" t="s">
        <v>2096</v>
      </c>
      <c r="G1123">
        <v>13621</v>
      </c>
      <c r="H1123">
        <v>3</v>
      </c>
      <c r="I1123">
        <v>76245</v>
      </c>
      <c r="J1123">
        <v>85000</v>
      </c>
      <c r="K1123" t="s">
        <v>30</v>
      </c>
      <c r="L1123" t="s">
        <v>430</v>
      </c>
      <c r="M1123" t="s">
        <v>2097</v>
      </c>
      <c r="N1123" t="s">
        <v>2348</v>
      </c>
      <c r="O1123" t="s">
        <v>2099</v>
      </c>
      <c r="P1123" t="s">
        <v>2349</v>
      </c>
      <c r="Q1123" t="s">
        <v>35</v>
      </c>
      <c r="R1123" t="s">
        <v>894</v>
      </c>
      <c r="S1123" t="s">
        <v>35</v>
      </c>
      <c r="T1123" t="str">
        <f t="shared" si="51"/>
        <v xml:space="preserve">Minimum of 4 years experience gathering and documenting business requirements. Minimum of 2 years experience working on IT projects. Experience in Agile and Waterfall software development methodologies. Excellent oral and written communication skills. Understanding of  data relationships.  UML / BPMN  diagraming skills. Working knowledge of MS Office products. Fundamental accounting knowledge and skills. Knowledge of the housing industry.  </v>
      </c>
      <c r="U1123">
        <f t="shared" si="52"/>
        <v>0</v>
      </c>
      <c r="V1123" s="3">
        <v>0</v>
      </c>
      <c r="W1123" s="3">
        <f t="shared" si="53"/>
        <v>0</v>
      </c>
      <c r="X1123" s="3">
        <v>0</v>
      </c>
      <c r="Y1123" s="3">
        <v>0</v>
      </c>
      <c r="Z1123" s="3">
        <v>0</v>
      </c>
      <c r="AA1123" s="3">
        <v>0</v>
      </c>
      <c r="AB1123" s="3">
        <v>0</v>
      </c>
      <c r="AD1123" t="s">
        <v>58</v>
      </c>
      <c r="AE1123" s="1">
        <v>42450</v>
      </c>
      <c r="AG1123" s="1">
        <v>42450</v>
      </c>
      <c r="AH1123" s="1">
        <v>42598</v>
      </c>
    </row>
    <row r="1124" spans="1:34" x14ac:dyDescent="0.3">
      <c r="A1124">
        <v>232895</v>
      </c>
      <c r="B1124" t="s">
        <v>888</v>
      </c>
      <c r="C1124" t="s">
        <v>40</v>
      </c>
      <c r="D1124">
        <v>1</v>
      </c>
      <c r="E1124" t="s">
        <v>2347</v>
      </c>
      <c r="F1124" t="s">
        <v>2096</v>
      </c>
      <c r="G1124">
        <v>13621</v>
      </c>
      <c r="H1124">
        <v>3</v>
      </c>
      <c r="I1124">
        <v>76245</v>
      </c>
      <c r="J1124">
        <v>85000</v>
      </c>
      <c r="K1124" t="s">
        <v>30</v>
      </c>
      <c r="L1124" t="s">
        <v>430</v>
      </c>
      <c r="M1124" t="s">
        <v>2097</v>
      </c>
      <c r="N1124" t="s">
        <v>2348</v>
      </c>
      <c r="O1124" t="s">
        <v>2099</v>
      </c>
      <c r="P1124" t="s">
        <v>2349</v>
      </c>
      <c r="Q1124" t="s">
        <v>35</v>
      </c>
      <c r="R1124" t="s">
        <v>894</v>
      </c>
      <c r="S1124" t="s">
        <v>35</v>
      </c>
      <c r="T1124" t="str">
        <f t="shared" si="51"/>
        <v xml:space="preserve">Minimum of 4 years experience gathering and documenting business requirements. Minimum of 2 years experience working on IT projects. Experience in Agile and Waterfall software development methodologies. Excellent oral and written communication skills. Understanding of  data relationships.  UML / BPMN  diagraming skills. Working knowledge of MS Office products. Fundamental accounting knowledge and skills. Knowledge of the housing industry.  </v>
      </c>
      <c r="U1124">
        <f t="shared" si="52"/>
        <v>0</v>
      </c>
      <c r="V1124" s="3">
        <v>0</v>
      </c>
      <c r="W1124" s="3">
        <f t="shared" si="53"/>
        <v>0</v>
      </c>
      <c r="X1124" s="3">
        <v>0</v>
      </c>
      <c r="Y1124" s="3">
        <v>0</v>
      </c>
      <c r="Z1124" s="3">
        <v>0</v>
      </c>
      <c r="AA1124" s="3">
        <v>0</v>
      </c>
      <c r="AB1124" s="3">
        <v>0</v>
      </c>
      <c r="AD1124" t="s">
        <v>58</v>
      </c>
      <c r="AE1124" s="1">
        <v>42450</v>
      </c>
      <c r="AG1124" s="1">
        <v>42450</v>
      </c>
      <c r="AH1124" s="1">
        <v>42598</v>
      </c>
    </row>
    <row r="1125" spans="1:34" x14ac:dyDescent="0.3">
      <c r="A1125">
        <v>232983</v>
      </c>
      <c r="B1125" t="s">
        <v>888</v>
      </c>
      <c r="C1125" t="s">
        <v>26</v>
      </c>
      <c r="D1125">
        <v>2</v>
      </c>
      <c r="E1125" t="s">
        <v>1066</v>
      </c>
      <c r="F1125" t="s">
        <v>42</v>
      </c>
      <c r="G1125">
        <v>21744</v>
      </c>
      <c r="H1125">
        <v>2</v>
      </c>
      <c r="I1125">
        <v>68239</v>
      </c>
      <c r="J1125">
        <v>75000</v>
      </c>
      <c r="K1125" t="s">
        <v>30</v>
      </c>
      <c r="L1125" t="s">
        <v>430</v>
      </c>
      <c r="M1125" t="s">
        <v>1067</v>
      </c>
      <c r="N1125" t="s">
        <v>7654</v>
      </c>
      <c r="O1125" t="s">
        <v>46</v>
      </c>
      <c r="P1125" t="s">
        <v>7655</v>
      </c>
      <c r="Q1125" t="s">
        <v>35</v>
      </c>
      <c r="R1125" t="s">
        <v>894</v>
      </c>
      <c r="S1125" t="s">
        <v>35</v>
      </c>
      <c r="T1125" t="str">
        <f t="shared" si="51"/>
        <v xml:space="preserve">‚Experience managing and manipulating administrative data;  Literacy in at least one of the following sets of statistical methods: econometrics, spatial analysis, hierarchical modeling and/or survey analysis; Fluency in multivariate (OLS) regression and categorical data analysis, as well as assumptions underlying such methods; Mastery of statistical software such as Stata or SAS; Strong written and oral communications skills; Strong technical documentation skills. Proven desire to learn by doing and work hard to ensure the highest quality work product; Energetic, pro-active, independent, and intellectually-curious  The following are additional desired attributes:Understanding of housing policy, concepts and theories; Knowledge of NYC housing landscape; Strong data visualization skills, using Microsoft PowerPoint and Excel.  </v>
      </c>
      <c r="U1125">
        <f t="shared" si="52"/>
        <v>2</v>
      </c>
      <c r="V1125" s="3">
        <v>1</v>
      </c>
      <c r="W1125" s="3">
        <f t="shared" si="53"/>
        <v>1</v>
      </c>
      <c r="X1125" s="3">
        <v>0</v>
      </c>
      <c r="Y1125" s="3">
        <v>1</v>
      </c>
      <c r="Z1125" s="3">
        <v>0</v>
      </c>
      <c r="AA1125" s="3">
        <v>0</v>
      </c>
      <c r="AB1125" s="3">
        <v>0</v>
      </c>
      <c r="AD1125" t="s">
        <v>38</v>
      </c>
      <c r="AE1125" s="1">
        <v>42425</v>
      </c>
      <c r="AF1125" s="1">
        <v>42599</v>
      </c>
      <c r="AG1125" s="1">
        <v>42548</v>
      </c>
      <c r="AH1125" s="1">
        <v>42598</v>
      </c>
    </row>
    <row r="1126" spans="1:34" x14ac:dyDescent="0.3">
      <c r="A1126">
        <v>232005</v>
      </c>
      <c r="B1126" t="s">
        <v>39</v>
      </c>
      <c r="C1126" t="s">
        <v>26</v>
      </c>
      <c r="D1126">
        <v>1</v>
      </c>
      <c r="E1126" t="s">
        <v>2350</v>
      </c>
      <c r="F1126" t="s">
        <v>551</v>
      </c>
      <c r="G1126">
        <v>10124</v>
      </c>
      <c r="H1126">
        <v>1</v>
      </c>
      <c r="I1126">
        <v>41810</v>
      </c>
      <c r="J1126">
        <v>55000</v>
      </c>
      <c r="K1126" t="s">
        <v>30</v>
      </c>
      <c r="L1126" t="s">
        <v>78</v>
      </c>
      <c r="M1126" t="s">
        <v>575</v>
      </c>
      <c r="N1126" t="s">
        <v>2351</v>
      </c>
      <c r="O1126" t="s">
        <v>7055</v>
      </c>
      <c r="P1126" t="e">
        <f>-Prior Office/administration experience and Strong organizational skills are required. -Excellent oral and written communication skills are required. -Strong interest in mental Health is preferred. -Strong interpersonal skills are required. -ability to work well under pressure while juggling multiple tasks simultaneously. -ability to make sound decisions consistent with functions. -ability to prioritize with minimal supervision and work independently as well as function as a member of a team. -proficiency in computer packages including MS Office applications.</f>
        <v>#NAME?</v>
      </c>
      <c r="Q1126" t="s">
        <v>35</v>
      </c>
      <c r="R1126" t="s">
        <v>2352</v>
      </c>
      <c r="S1126" t="s">
        <v>35</v>
      </c>
      <c r="T1126" t="e">
        <f t="shared" si="51"/>
        <v>#NAME?</v>
      </c>
      <c r="U1126">
        <f t="shared" si="52"/>
        <v>0</v>
      </c>
      <c r="V1126" s="3">
        <v>0</v>
      </c>
      <c r="W1126" s="3">
        <f t="shared" si="53"/>
        <v>0</v>
      </c>
      <c r="X1126" s="3">
        <v>0</v>
      </c>
      <c r="Y1126" s="3">
        <v>0</v>
      </c>
      <c r="Z1126" s="3">
        <v>0</v>
      </c>
      <c r="AA1126" s="3">
        <v>0</v>
      </c>
      <c r="AB1126" s="3">
        <v>0</v>
      </c>
      <c r="AD1126" t="s">
        <v>38</v>
      </c>
      <c r="AE1126" s="1">
        <v>42417</v>
      </c>
      <c r="AG1126" s="1">
        <v>42417</v>
      </c>
      <c r="AH1126" s="1">
        <v>42598</v>
      </c>
    </row>
    <row r="1127" spans="1:34" x14ac:dyDescent="0.3">
      <c r="A1127">
        <v>232005</v>
      </c>
      <c r="B1127" t="s">
        <v>39</v>
      </c>
      <c r="C1127" t="s">
        <v>40</v>
      </c>
      <c r="D1127">
        <v>1</v>
      </c>
      <c r="E1127" t="s">
        <v>2350</v>
      </c>
      <c r="F1127" t="s">
        <v>551</v>
      </c>
      <c r="G1127">
        <v>10124</v>
      </c>
      <c r="H1127">
        <v>1</v>
      </c>
      <c r="I1127">
        <v>41810</v>
      </c>
      <c r="J1127">
        <v>55000</v>
      </c>
      <c r="K1127" t="s">
        <v>30</v>
      </c>
      <c r="L1127" t="s">
        <v>78</v>
      </c>
      <c r="M1127" t="s">
        <v>575</v>
      </c>
      <c r="N1127" t="s">
        <v>2351</v>
      </c>
      <c r="O1127" t="s">
        <v>7055</v>
      </c>
      <c r="P1127" t="e">
        <f>-Prior Office/administration experience and Strong organizational skills are required. -Excellent oral and written communication skills are required. -Strong interest in mental Health is preferred. -Strong interpersonal skills are required. -ability to work well under pressure while juggling multiple tasks simultaneously. -ability to make sound decisions consistent with functions. -ability to prioritize with minimal supervision and work independently as well as function as a member of a team. -proficiency in computer packages including MS Office applications.</f>
        <v>#NAME?</v>
      </c>
      <c r="Q1127" t="s">
        <v>35</v>
      </c>
      <c r="R1127" t="s">
        <v>2352</v>
      </c>
      <c r="S1127" t="s">
        <v>35</v>
      </c>
      <c r="T1127" t="e">
        <f t="shared" si="51"/>
        <v>#NAME?</v>
      </c>
      <c r="U1127">
        <f t="shared" si="52"/>
        <v>0</v>
      </c>
      <c r="V1127" s="3">
        <v>0</v>
      </c>
      <c r="W1127" s="3">
        <f t="shared" si="53"/>
        <v>0</v>
      </c>
      <c r="X1127" s="3">
        <v>0</v>
      </c>
      <c r="Y1127" s="3">
        <v>0</v>
      </c>
      <c r="Z1127" s="3">
        <v>0</v>
      </c>
      <c r="AA1127" s="3">
        <v>0</v>
      </c>
      <c r="AB1127" s="3">
        <v>0</v>
      </c>
      <c r="AD1127" t="s">
        <v>38</v>
      </c>
      <c r="AE1127" s="1">
        <v>42417</v>
      </c>
      <c r="AG1127" s="1">
        <v>42417</v>
      </c>
      <c r="AH1127" s="1">
        <v>42598</v>
      </c>
    </row>
    <row r="1128" spans="1:34" x14ac:dyDescent="0.3">
      <c r="A1128">
        <v>232037</v>
      </c>
      <c r="B1128" t="s">
        <v>39</v>
      </c>
      <c r="C1128" t="s">
        <v>26</v>
      </c>
      <c r="D1128">
        <v>1</v>
      </c>
      <c r="E1128" t="s">
        <v>2353</v>
      </c>
      <c r="F1128" t="s">
        <v>42</v>
      </c>
      <c r="G1128">
        <v>21744</v>
      </c>
      <c r="H1128">
        <v>2</v>
      </c>
      <c r="I1128">
        <v>68239</v>
      </c>
      <c r="J1128">
        <v>85644</v>
      </c>
      <c r="K1128" t="s">
        <v>30</v>
      </c>
      <c r="L1128" t="s">
        <v>78</v>
      </c>
      <c r="M1128" t="s">
        <v>1382</v>
      </c>
      <c r="N1128" t="s">
        <v>6746</v>
      </c>
      <c r="O1128" t="s">
        <v>46</v>
      </c>
      <c r="P1128" t="s">
        <v>6747</v>
      </c>
      <c r="Q1128" t="s">
        <v>35</v>
      </c>
      <c r="R1128" t="s">
        <v>2354</v>
      </c>
      <c r="S1128" t="s">
        <v>35</v>
      </c>
      <c r="T1128" t="str">
        <f t="shared" si="51"/>
        <v xml:space="preserve">Desired Skills and Experience:  3 years' experience in public health practice   A Master's or Ph.D. in epidemiology, public health or related field   Expertise in managing, cleaning, analyzing, and reporting on quantitative data, including large datasets, is essential   Preferred candidates should have excellent analytical skills and reasoning; strong written and oral communication skills  Experience utilizing mixed methods, including qualitative data; and a general appreciation for data quality.  </v>
      </c>
      <c r="U1128">
        <f t="shared" si="52"/>
        <v>0</v>
      </c>
      <c r="V1128" s="3">
        <v>0</v>
      </c>
      <c r="W1128" s="3">
        <f t="shared" si="53"/>
        <v>0</v>
      </c>
      <c r="X1128" s="3">
        <v>0</v>
      </c>
      <c r="Y1128" s="3">
        <v>0</v>
      </c>
      <c r="Z1128" s="3">
        <v>0</v>
      </c>
      <c r="AA1128" s="3">
        <v>0</v>
      </c>
      <c r="AB1128" s="3">
        <v>0</v>
      </c>
      <c r="AD1128" t="s">
        <v>38</v>
      </c>
      <c r="AE1128" s="1">
        <v>42417</v>
      </c>
      <c r="AG1128" s="1">
        <v>42417</v>
      </c>
      <c r="AH1128" s="1">
        <v>42598</v>
      </c>
    </row>
    <row r="1129" spans="1:34" x14ac:dyDescent="0.3">
      <c r="A1129">
        <v>232983</v>
      </c>
      <c r="B1129" t="s">
        <v>888</v>
      </c>
      <c r="C1129" t="s">
        <v>40</v>
      </c>
      <c r="D1129">
        <v>2</v>
      </c>
      <c r="E1129" t="s">
        <v>1066</v>
      </c>
      <c r="F1129" t="s">
        <v>42</v>
      </c>
      <c r="G1129">
        <v>21744</v>
      </c>
      <c r="H1129">
        <v>2</v>
      </c>
      <c r="I1129">
        <v>68239</v>
      </c>
      <c r="J1129">
        <v>75000</v>
      </c>
      <c r="K1129" t="s">
        <v>30</v>
      </c>
      <c r="L1129" t="s">
        <v>430</v>
      </c>
      <c r="M1129" t="s">
        <v>1067</v>
      </c>
      <c r="N1129" t="s">
        <v>7654</v>
      </c>
      <c r="O1129" t="s">
        <v>46</v>
      </c>
      <c r="P1129" t="s">
        <v>7655</v>
      </c>
      <c r="Q1129" t="s">
        <v>35</v>
      </c>
      <c r="R1129" t="s">
        <v>894</v>
      </c>
      <c r="S1129" t="s">
        <v>35</v>
      </c>
      <c r="T1129" t="str">
        <f t="shared" si="51"/>
        <v xml:space="preserve">‚Experience managing and manipulating administrative data;  Literacy in at least one of the following sets of statistical methods: econometrics, spatial analysis, hierarchical modeling and/or survey analysis; Fluency in multivariate (OLS) regression and categorical data analysis, as well as assumptions underlying such methods; Mastery of statistical software such as Stata or SAS; Strong written and oral communications skills; Strong technical documentation skills. Proven desire to learn by doing and work hard to ensure the highest quality work product; Energetic, pro-active, independent, and intellectually-curious  The following are additional desired attributes:Understanding of housing policy, concepts and theories; Knowledge of NYC housing landscape; Strong data visualization skills, using Microsoft PowerPoint and Excel.  </v>
      </c>
      <c r="U1129">
        <f t="shared" si="52"/>
        <v>2</v>
      </c>
      <c r="V1129" s="3">
        <v>1</v>
      </c>
      <c r="W1129" s="3">
        <f t="shared" si="53"/>
        <v>1</v>
      </c>
      <c r="X1129" s="3">
        <v>0</v>
      </c>
      <c r="Y1129" s="3">
        <v>1</v>
      </c>
      <c r="Z1129" s="3">
        <v>0</v>
      </c>
      <c r="AA1129" s="3">
        <v>0</v>
      </c>
      <c r="AB1129" s="3">
        <v>0</v>
      </c>
      <c r="AD1129" t="s">
        <v>38</v>
      </c>
      <c r="AE1129" s="1">
        <v>42425</v>
      </c>
      <c r="AF1129" s="1">
        <v>42599</v>
      </c>
      <c r="AG1129" s="1">
        <v>42548</v>
      </c>
      <c r="AH1129" s="1">
        <v>42598</v>
      </c>
    </row>
    <row r="1130" spans="1:34" x14ac:dyDescent="0.3">
      <c r="A1130">
        <v>232988</v>
      </c>
      <c r="B1130" t="s">
        <v>244</v>
      </c>
      <c r="C1130" t="s">
        <v>40</v>
      </c>
      <c r="D1130">
        <v>1</v>
      </c>
      <c r="E1130" t="s">
        <v>2355</v>
      </c>
      <c r="F1130" t="s">
        <v>568</v>
      </c>
      <c r="G1130">
        <v>10015</v>
      </c>
      <c r="H1130" t="s">
        <v>219</v>
      </c>
      <c r="I1130">
        <v>65107</v>
      </c>
      <c r="J1130">
        <v>173663</v>
      </c>
      <c r="K1130" t="s">
        <v>30</v>
      </c>
      <c r="L1130" t="s">
        <v>521</v>
      </c>
      <c r="M1130" t="s">
        <v>596</v>
      </c>
      <c r="N1130" t="s">
        <v>7656</v>
      </c>
      <c r="O1130" t="s">
        <v>571</v>
      </c>
      <c r="P1130" t="s">
        <v>6748</v>
      </c>
      <c r="Q1130" t="s">
        <v>35</v>
      </c>
      <c r="R1130" t="s">
        <v>2356</v>
      </c>
      <c r="S1130" t="s">
        <v>35</v>
      </c>
      <c r="T1130" t="str">
        <f t="shared" si="51"/>
        <v xml:space="preserve">Preference given to candidates possessing: 	Ten or more years of active engineering experience, including experience in all stages of the capital contract process from registration through close-out and in the review of change orders, plans and reports.	Proven supervisory experience managing a team of engineers involved in the planning and scheduling of design, construction support, Resident Engineering Inspection and construction work 	Experience supervising engineering consultants 	Accounting background or similar	A record of effective problem solving when dealing with complex issues and multiple stakeholders	Experience in New York City, New York State and Federal government contract procurement policies and procedures  </v>
      </c>
      <c r="U1130">
        <f t="shared" si="52"/>
        <v>0</v>
      </c>
      <c r="V1130" s="3">
        <v>0</v>
      </c>
      <c r="W1130" s="3">
        <f t="shared" si="53"/>
        <v>0</v>
      </c>
      <c r="X1130" s="3">
        <v>0</v>
      </c>
      <c r="Y1130" s="3">
        <v>0</v>
      </c>
      <c r="Z1130" s="3">
        <v>0</v>
      </c>
      <c r="AA1130" s="3">
        <v>0</v>
      </c>
      <c r="AB1130" s="3">
        <v>0</v>
      </c>
      <c r="AD1130" t="s">
        <v>58</v>
      </c>
      <c r="AE1130" s="1">
        <v>42552</v>
      </c>
      <c r="AG1130" s="1">
        <v>42552</v>
      </c>
      <c r="AH1130" s="1">
        <v>42598</v>
      </c>
    </row>
    <row r="1131" spans="1:34" x14ac:dyDescent="0.3">
      <c r="A1131">
        <v>232988</v>
      </c>
      <c r="B1131" t="s">
        <v>244</v>
      </c>
      <c r="C1131" t="s">
        <v>26</v>
      </c>
      <c r="D1131">
        <v>1</v>
      </c>
      <c r="E1131" t="s">
        <v>2355</v>
      </c>
      <c r="F1131" t="s">
        <v>568</v>
      </c>
      <c r="G1131">
        <v>10015</v>
      </c>
      <c r="H1131" t="s">
        <v>219</v>
      </c>
      <c r="I1131">
        <v>65107</v>
      </c>
      <c r="J1131">
        <v>173663</v>
      </c>
      <c r="K1131" t="s">
        <v>30</v>
      </c>
      <c r="L1131" t="s">
        <v>521</v>
      </c>
      <c r="M1131" t="s">
        <v>596</v>
      </c>
      <c r="N1131" t="s">
        <v>7656</v>
      </c>
      <c r="O1131" t="s">
        <v>571</v>
      </c>
      <c r="P1131" t="s">
        <v>6748</v>
      </c>
      <c r="Q1131" t="s">
        <v>35</v>
      </c>
      <c r="R1131" t="s">
        <v>2356</v>
      </c>
      <c r="S1131" t="s">
        <v>35</v>
      </c>
      <c r="T1131" t="str">
        <f t="shared" si="51"/>
        <v xml:space="preserve">Preference given to candidates possessing: 	Ten or more years of active engineering experience, including experience in all stages of the capital contract process from registration through close-out and in the review of change orders, plans and reports.	Proven supervisory experience managing a team of engineers involved in the planning and scheduling of design, construction support, Resident Engineering Inspection and construction work 	Experience supervising engineering consultants 	Accounting background or similar	A record of effective problem solving when dealing with complex issues and multiple stakeholders	Experience in New York City, New York State and Federal government contract procurement policies and procedures  </v>
      </c>
      <c r="U1131">
        <f t="shared" si="52"/>
        <v>0</v>
      </c>
      <c r="V1131" s="3">
        <v>0</v>
      </c>
      <c r="W1131" s="3">
        <f t="shared" si="53"/>
        <v>0</v>
      </c>
      <c r="X1131" s="3">
        <v>0</v>
      </c>
      <c r="Y1131" s="3">
        <v>0</v>
      </c>
      <c r="Z1131" s="3">
        <v>0</v>
      </c>
      <c r="AA1131" s="3">
        <v>0</v>
      </c>
      <c r="AB1131" s="3">
        <v>0</v>
      </c>
      <c r="AD1131" t="s">
        <v>58</v>
      </c>
      <c r="AE1131" s="1">
        <v>42552</v>
      </c>
      <c r="AG1131" s="1">
        <v>42552</v>
      </c>
      <c r="AH1131" s="1">
        <v>42598</v>
      </c>
    </row>
    <row r="1132" spans="1:34" x14ac:dyDescent="0.3">
      <c r="A1132">
        <v>232998</v>
      </c>
      <c r="B1132" t="s">
        <v>210</v>
      </c>
      <c r="C1132" t="s">
        <v>40</v>
      </c>
      <c r="D1132">
        <v>1</v>
      </c>
      <c r="E1132" t="s">
        <v>2257</v>
      </c>
      <c r="F1132" t="s">
        <v>218</v>
      </c>
      <c r="G1132">
        <v>10009</v>
      </c>
      <c r="H1132" t="s">
        <v>240</v>
      </c>
      <c r="I1132">
        <v>58675</v>
      </c>
      <c r="J1132">
        <v>70000</v>
      </c>
      <c r="K1132" t="s">
        <v>30</v>
      </c>
      <c r="L1132" t="s">
        <v>213</v>
      </c>
      <c r="M1132" t="s">
        <v>214</v>
      </c>
      <c r="N1132" t="s">
        <v>7624</v>
      </c>
      <c r="O1132" t="s">
        <v>221</v>
      </c>
      <c r="P1132" t="s">
        <v>7625</v>
      </c>
      <c r="Q1132" t="s">
        <v>35</v>
      </c>
      <c r="R1132" t="s">
        <v>2258</v>
      </c>
      <c r="S1132" t="s">
        <v>35</v>
      </c>
      <c r="T1132" t="str">
        <f t="shared" si="51"/>
        <v xml:space="preserve">‚Strong working knowledge of Microsoft Excel, Access, PowerPoint, and Visio;Ability to analyze and evaluate data and processes;Comfort working in a fast-paced environment, managing multiple projects simultaneously, and prioritizing assignments;Experience working with cross-functional teams and diverse groups of people and managing staff;Strong interpersonal and written/verbal communication skills;Positive attitude, self-motivated, organized and detail oriented;Experience in government procurement processes; andForeign language skills are a plus.  </v>
      </c>
      <c r="U1132">
        <f t="shared" si="52"/>
        <v>0</v>
      </c>
      <c r="V1132" s="3">
        <v>1</v>
      </c>
      <c r="W1132" s="3">
        <f t="shared" si="53"/>
        <v>0</v>
      </c>
      <c r="X1132" s="3">
        <v>0</v>
      </c>
      <c r="Y1132" s="3">
        <v>0</v>
      </c>
      <c r="Z1132" s="3">
        <v>0</v>
      </c>
      <c r="AA1132" s="3">
        <v>0</v>
      </c>
      <c r="AB1132" s="3">
        <v>0</v>
      </c>
      <c r="AD1132" t="s">
        <v>38</v>
      </c>
      <c r="AE1132" s="1">
        <v>42426</v>
      </c>
      <c r="AG1132" s="1">
        <v>42426</v>
      </c>
      <c r="AH1132" s="1">
        <v>42598</v>
      </c>
    </row>
    <row r="1133" spans="1:34" x14ac:dyDescent="0.3">
      <c r="A1133">
        <v>232037</v>
      </c>
      <c r="B1133" t="s">
        <v>39</v>
      </c>
      <c r="C1133" t="s">
        <v>40</v>
      </c>
      <c r="D1133">
        <v>1</v>
      </c>
      <c r="E1133" t="s">
        <v>2353</v>
      </c>
      <c r="F1133" t="s">
        <v>42</v>
      </c>
      <c r="G1133">
        <v>21744</v>
      </c>
      <c r="H1133">
        <v>2</v>
      </c>
      <c r="I1133">
        <v>68239</v>
      </c>
      <c r="J1133">
        <v>85644</v>
      </c>
      <c r="K1133" t="s">
        <v>30</v>
      </c>
      <c r="L1133" t="s">
        <v>78</v>
      </c>
      <c r="M1133" t="s">
        <v>1382</v>
      </c>
      <c r="N1133" t="s">
        <v>6746</v>
      </c>
      <c r="O1133" t="s">
        <v>46</v>
      </c>
      <c r="P1133" t="s">
        <v>6747</v>
      </c>
      <c r="Q1133" t="s">
        <v>35</v>
      </c>
      <c r="R1133" t="s">
        <v>2354</v>
      </c>
      <c r="S1133" t="s">
        <v>35</v>
      </c>
      <c r="T1133" t="str">
        <f t="shared" si="51"/>
        <v xml:space="preserve">Desired Skills and Experience:  3 years' experience in public health practice   A Master's or Ph.D. in epidemiology, public health or related field   Expertise in managing, cleaning, analyzing, and reporting on quantitative data, including large datasets, is essential   Preferred candidates should have excellent analytical skills and reasoning; strong written and oral communication skills  Experience utilizing mixed methods, including qualitative data; and a general appreciation for data quality.  </v>
      </c>
      <c r="U1133">
        <f t="shared" si="52"/>
        <v>0</v>
      </c>
      <c r="V1133" s="3">
        <v>0</v>
      </c>
      <c r="W1133" s="3">
        <f t="shared" si="53"/>
        <v>0</v>
      </c>
      <c r="X1133" s="3">
        <v>0</v>
      </c>
      <c r="Y1133" s="3">
        <v>0</v>
      </c>
      <c r="Z1133" s="3">
        <v>0</v>
      </c>
      <c r="AA1133" s="3">
        <v>0</v>
      </c>
      <c r="AB1133" s="3">
        <v>0</v>
      </c>
      <c r="AD1133" t="s">
        <v>38</v>
      </c>
      <c r="AE1133" s="1">
        <v>42417</v>
      </c>
      <c r="AG1133" s="1">
        <v>42417</v>
      </c>
      <c r="AH1133" s="1">
        <v>42598</v>
      </c>
    </row>
    <row r="1134" spans="1:34" x14ac:dyDescent="0.3">
      <c r="A1134">
        <v>232106</v>
      </c>
      <c r="B1134" t="s">
        <v>666</v>
      </c>
      <c r="C1134" t="s">
        <v>40</v>
      </c>
      <c r="D1134">
        <v>1</v>
      </c>
      <c r="E1134" t="s">
        <v>2357</v>
      </c>
      <c r="F1134" t="s">
        <v>42</v>
      </c>
      <c r="G1134">
        <v>21744</v>
      </c>
      <c r="H1134">
        <v>2</v>
      </c>
      <c r="I1134">
        <v>68239</v>
      </c>
      <c r="J1134">
        <v>85644</v>
      </c>
      <c r="K1134" t="s">
        <v>30</v>
      </c>
      <c r="L1134" t="s">
        <v>2218</v>
      </c>
      <c r="M1134" t="s">
        <v>2358</v>
      </c>
      <c r="N1134" t="s">
        <v>2359</v>
      </c>
      <c r="O1134" t="s">
        <v>46</v>
      </c>
      <c r="P1134" t="s">
        <v>2360</v>
      </c>
      <c r="Q1134" t="s">
        <v>35</v>
      </c>
      <c r="R1134" t="s">
        <v>261</v>
      </c>
      <c r="S1134" t="s">
        <v>35</v>
      </c>
      <c r="T1134" t="str">
        <f t="shared" si="51"/>
        <v xml:space="preserve">Good working knowledge of Microsoft Office products including Excel, Access, Visio. Working experience with Oracle based databases/TOAD software or SQL.  Knowledge of statistical software R /SAS/SPSS will be a plus.  </v>
      </c>
      <c r="U1134">
        <f t="shared" si="52"/>
        <v>0</v>
      </c>
      <c r="V1134" s="3">
        <v>1</v>
      </c>
      <c r="W1134" s="3">
        <f t="shared" si="53"/>
        <v>0</v>
      </c>
      <c r="X1134" s="3">
        <v>0</v>
      </c>
      <c r="Y1134" s="3">
        <v>0</v>
      </c>
      <c r="Z1134" s="3">
        <v>1</v>
      </c>
      <c r="AA1134" s="3">
        <v>0</v>
      </c>
      <c r="AB1134" s="3">
        <v>0</v>
      </c>
      <c r="AD1134" t="s">
        <v>38</v>
      </c>
      <c r="AE1134" s="1">
        <v>42437</v>
      </c>
      <c r="AG1134" s="1">
        <v>42454</v>
      </c>
      <c r="AH1134" s="1">
        <v>42598</v>
      </c>
    </row>
    <row r="1135" spans="1:34" x14ac:dyDescent="0.3">
      <c r="A1135">
        <v>232106</v>
      </c>
      <c r="B1135" t="s">
        <v>666</v>
      </c>
      <c r="C1135" t="s">
        <v>26</v>
      </c>
      <c r="D1135">
        <v>1</v>
      </c>
      <c r="E1135" t="s">
        <v>2357</v>
      </c>
      <c r="F1135" t="s">
        <v>42</v>
      </c>
      <c r="G1135">
        <v>21744</v>
      </c>
      <c r="H1135">
        <v>2</v>
      </c>
      <c r="I1135">
        <v>68239</v>
      </c>
      <c r="J1135">
        <v>85644</v>
      </c>
      <c r="K1135" t="s">
        <v>30</v>
      </c>
      <c r="L1135" t="s">
        <v>2218</v>
      </c>
      <c r="M1135" t="s">
        <v>2358</v>
      </c>
      <c r="N1135" t="s">
        <v>2359</v>
      </c>
      <c r="O1135" t="s">
        <v>46</v>
      </c>
      <c r="P1135" t="s">
        <v>2360</v>
      </c>
      <c r="Q1135" t="s">
        <v>35</v>
      </c>
      <c r="R1135" t="s">
        <v>261</v>
      </c>
      <c r="S1135" t="s">
        <v>35</v>
      </c>
      <c r="T1135" t="str">
        <f t="shared" si="51"/>
        <v xml:space="preserve">Good working knowledge of Microsoft Office products including Excel, Access, Visio. Working experience with Oracle based databases/TOAD software or SQL.  Knowledge of statistical software R /SAS/SPSS will be a plus.  </v>
      </c>
      <c r="U1135">
        <f t="shared" si="52"/>
        <v>0</v>
      </c>
      <c r="V1135" s="3">
        <v>1</v>
      </c>
      <c r="W1135" s="3">
        <f t="shared" si="53"/>
        <v>0</v>
      </c>
      <c r="X1135" s="3">
        <v>0</v>
      </c>
      <c r="Y1135" s="3">
        <v>0</v>
      </c>
      <c r="Z1135" s="3">
        <v>1</v>
      </c>
      <c r="AA1135" s="3">
        <v>0</v>
      </c>
      <c r="AB1135" s="3">
        <v>0</v>
      </c>
      <c r="AD1135" t="s">
        <v>38</v>
      </c>
      <c r="AE1135" s="1">
        <v>42437</v>
      </c>
      <c r="AG1135" s="1">
        <v>42454</v>
      </c>
      <c r="AH1135" s="1">
        <v>42598</v>
      </c>
    </row>
    <row r="1136" spans="1:34" x14ac:dyDescent="0.3">
      <c r="A1136">
        <v>231374</v>
      </c>
      <c r="B1136" t="s">
        <v>888</v>
      </c>
      <c r="C1136" t="s">
        <v>26</v>
      </c>
      <c r="D1136">
        <v>1</v>
      </c>
      <c r="E1136" t="s">
        <v>2095</v>
      </c>
      <c r="F1136" t="s">
        <v>2096</v>
      </c>
      <c r="G1136">
        <v>13621</v>
      </c>
      <c r="H1136">
        <v>3</v>
      </c>
      <c r="I1136">
        <v>85000</v>
      </c>
      <c r="J1136">
        <v>95000</v>
      </c>
      <c r="K1136" t="s">
        <v>30</v>
      </c>
      <c r="L1136" t="s">
        <v>430</v>
      </c>
      <c r="M1136" t="s">
        <v>2097</v>
      </c>
      <c r="N1136" t="s">
        <v>2098</v>
      </c>
      <c r="O1136" t="s">
        <v>2099</v>
      </c>
      <c r="P1136" t="s">
        <v>2100</v>
      </c>
      <c r="Q1136" t="s">
        <v>35</v>
      </c>
      <c r="R1136" t="s">
        <v>894</v>
      </c>
      <c r="S1136" t="s">
        <v>35</v>
      </c>
      <c r="T1136" t="str">
        <f t="shared" si="51"/>
        <v xml:space="preserve">Very highly desirable skills:  Use of image solutions to accomplish OS installation such as WDS PXE Boot, MDT, VM templates.  Working knowledge of internet services such as IP, VLAN, DHCP, WINS, DNS, SSH, and VPN.  Use of the full features of VCenter Server for inventory, hardware &amp; performance monitoring w/ alerts, storage maps, templates and patch management.  Use of VMware Converter, PlateSpin Powerconvert.  MS Visio.  Must possess all of the following up-to-date technical certifications: VMware Certified Professional (VCP3,4&amp;5), Microsoft Certified Professional (MCTS), and CompTIA Certified (A+).  </v>
      </c>
      <c r="U1136">
        <f t="shared" si="52"/>
        <v>0</v>
      </c>
      <c r="V1136" s="3">
        <v>0</v>
      </c>
      <c r="W1136" s="3">
        <f t="shared" si="53"/>
        <v>0</v>
      </c>
      <c r="X1136" s="3">
        <v>0</v>
      </c>
      <c r="Y1136" s="3">
        <v>0</v>
      </c>
      <c r="Z1136" s="3">
        <v>0</v>
      </c>
      <c r="AA1136" s="3">
        <v>0</v>
      </c>
      <c r="AB1136" s="3">
        <v>0</v>
      </c>
      <c r="AD1136" t="s">
        <v>58</v>
      </c>
      <c r="AE1136" s="1">
        <v>42411</v>
      </c>
      <c r="AG1136" s="1">
        <v>42411</v>
      </c>
      <c r="AH1136" s="1">
        <v>42598</v>
      </c>
    </row>
    <row r="1137" spans="1:34" x14ac:dyDescent="0.3">
      <c r="A1137">
        <v>231376</v>
      </c>
      <c r="B1137" t="s">
        <v>49</v>
      </c>
      <c r="C1137" t="s">
        <v>40</v>
      </c>
      <c r="D1137">
        <v>1</v>
      </c>
      <c r="E1137" t="s">
        <v>2361</v>
      </c>
      <c r="F1137" t="s">
        <v>51</v>
      </c>
      <c r="G1137">
        <v>10050</v>
      </c>
      <c r="H1137" t="s">
        <v>240</v>
      </c>
      <c r="I1137">
        <v>58675</v>
      </c>
      <c r="J1137">
        <v>130000</v>
      </c>
      <c r="K1137" t="s">
        <v>30</v>
      </c>
      <c r="L1137" t="s">
        <v>31</v>
      </c>
      <c r="M1137" t="s">
        <v>2362</v>
      </c>
      <c r="N1137" t="s">
        <v>6749</v>
      </c>
      <c r="O1137" t="s">
        <v>54</v>
      </c>
      <c r="P1137" t="s">
        <v>7657</v>
      </c>
      <c r="Q1137" t="s">
        <v>655</v>
      </c>
      <c r="R1137" t="s">
        <v>56</v>
      </c>
      <c r="S1137" t="s">
        <v>549</v>
      </c>
      <c r="T1137" t="str">
        <f t="shared" si="51"/>
        <v>‚  5+ years of experience with Business Objects (BO) and specifically BI 4.0, BO X13.X.  3 or more years of work experience with UNIX shell scripts using complex DB2 SQL, Oracle or    sequel server databases.  Experience in reporting using entire suite of business objects to include dashboards.  Experience architecting BO environments and infrastructure; experience designing reports,     including advanced features such as combining data from various sources, and creating Visual     Basic macros.  Experience and familiarity with Data Warehouse best practices; relational database    development and design knowledge; experience setting up Business Object's Universe. Skilled    in troubleshooting techniques.  Experience designing and creating business intelligence reports on demand and resolving    issues.  Excellent interpersonal skills as well as strong and effective communication skills.  Exposure to Finance and Planning systems; SQL language skills.  Ability to work in a team as well as individually and effectively operate in a cross-team     environment. In compliance with Federal law, all persons hired will be required to verify identity and eligibility to work in the United States and to complete the required employment eligibility verification document form upon hire.</v>
      </c>
      <c r="U1137">
        <f t="shared" si="52"/>
        <v>1</v>
      </c>
      <c r="V1137" s="3">
        <v>0</v>
      </c>
      <c r="W1137" s="3">
        <f t="shared" si="53"/>
        <v>1</v>
      </c>
      <c r="X1137" s="3">
        <v>0</v>
      </c>
      <c r="Y1137" s="3">
        <v>0</v>
      </c>
      <c r="Z1137" s="3">
        <v>1</v>
      </c>
      <c r="AA1137" s="3">
        <v>0</v>
      </c>
      <c r="AB1137" s="3">
        <v>1</v>
      </c>
      <c r="AD1137" t="s">
        <v>899</v>
      </c>
      <c r="AE1137" s="1">
        <v>42471</v>
      </c>
      <c r="AG1137" s="1">
        <v>42471</v>
      </c>
      <c r="AH1137" s="1">
        <v>42598</v>
      </c>
    </row>
    <row r="1138" spans="1:34" x14ac:dyDescent="0.3">
      <c r="A1138">
        <v>231376</v>
      </c>
      <c r="B1138" t="s">
        <v>49</v>
      </c>
      <c r="C1138" t="s">
        <v>26</v>
      </c>
      <c r="D1138">
        <v>1</v>
      </c>
      <c r="E1138" t="s">
        <v>2361</v>
      </c>
      <c r="F1138" t="s">
        <v>51</v>
      </c>
      <c r="G1138">
        <v>10050</v>
      </c>
      <c r="H1138" t="s">
        <v>240</v>
      </c>
      <c r="I1138">
        <v>58675</v>
      </c>
      <c r="J1138">
        <v>130000</v>
      </c>
      <c r="K1138" t="s">
        <v>30</v>
      </c>
      <c r="L1138" t="s">
        <v>31</v>
      </c>
      <c r="M1138" t="s">
        <v>2362</v>
      </c>
      <c r="N1138" t="s">
        <v>6749</v>
      </c>
      <c r="O1138" t="s">
        <v>54</v>
      </c>
      <c r="P1138" t="s">
        <v>7657</v>
      </c>
      <c r="Q1138" t="s">
        <v>655</v>
      </c>
      <c r="R1138" t="s">
        <v>56</v>
      </c>
      <c r="S1138" t="s">
        <v>549</v>
      </c>
      <c r="T1138" t="str">
        <f t="shared" si="51"/>
        <v>‚  5+ years of experience with Business Objects (BO) and specifically BI 4.0, BO X13.X.  3 or more years of work experience with UNIX shell scripts using complex DB2 SQL, Oracle or    sequel server databases.  Experience in reporting using entire suite of business objects to include dashboards.  Experience architecting BO environments and infrastructure; experience designing reports,     including advanced features such as combining data from various sources, and creating Visual     Basic macros.  Experience and familiarity with Data Warehouse best practices; relational database    development and design knowledge; experience setting up Business Object's Universe. Skilled    in troubleshooting techniques.  Experience designing and creating business intelligence reports on demand and resolving    issues.  Excellent interpersonal skills as well as strong and effective communication skills.  Exposure to Finance and Planning systems; SQL language skills.  Ability to work in a team as well as individually and effectively operate in a cross-team     environment. In compliance with Federal law, all persons hired will be required to verify identity and eligibility to work in the United States and to complete the required employment eligibility verification document form upon hire.</v>
      </c>
      <c r="U1138">
        <f t="shared" si="52"/>
        <v>1</v>
      </c>
      <c r="V1138" s="3">
        <v>0</v>
      </c>
      <c r="W1138" s="3">
        <f t="shared" si="53"/>
        <v>1</v>
      </c>
      <c r="X1138" s="3">
        <v>0</v>
      </c>
      <c r="Y1138" s="3">
        <v>0</v>
      </c>
      <c r="Z1138" s="3">
        <v>1</v>
      </c>
      <c r="AA1138" s="3">
        <v>0</v>
      </c>
      <c r="AB1138" s="3">
        <v>1</v>
      </c>
      <c r="AD1138" t="s">
        <v>899</v>
      </c>
      <c r="AE1138" s="1">
        <v>42471</v>
      </c>
      <c r="AG1138" s="1">
        <v>42471</v>
      </c>
      <c r="AH1138" s="1">
        <v>42598</v>
      </c>
    </row>
    <row r="1139" spans="1:34" x14ac:dyDescent="0.3">
      <c r="A1139">
        <v>232119</v>
      </c>
      <c r="B1139" t="s">
        <v>873</v>
      </c>
      <c r="C1139" t="s">
        <v>26</v>
      </c>
      <c r="D1139">
        <v>1</v>
      </c>
      <c r="E1139" t="s">
        <v>2363</v>
      </c>
      <c r="F1139" t="s">
        <v>51</v>
      </c>
      <c r="G1139">
        <v>10050</v>
      </c>
      <c r="H1139" t="s">
        <v>796</v>
      </c>
      <c r="I1139">
        <v>73144</v>
      </c>
      <c r="J1139">
        <v>188733</v>
      </c>
      <c r="K1139" t="s">
        <v>30</v>
      </c>
      <c r="L1139" t="s">
        <v>875</v>
      </c>
      <c r="M1139" t="s">
        <v>876</v>
      </c>
      <c r="N1139" t="s">
        <v>7377</v>
      </c>
      <c r="O1139" t="s">
        <v>54</v>
      </c>
      <c r="P1139" t="s">
        <v>7658</v>
      </c>
      <c r="Q1139" t="s">
        <v>35</v>
      </c>
      <c r="R1139" t="s">
        <v>879</v>
      </c>
      <c r="S1139" t="s">
        <v>1571</v>
      </c>
      <c r="T1139" t="str">
        <f t="shared" si="51"/>
        <v xml:space="preserve">‚ Proficiency in using relational databases  Proficiency in using reporting tools like SSRS, Crystal reports etc. Familiarity with HTML5  and Responsive web design Familiarity and experience with mobile application development within Android/ iOS platform and deployment.  </v>
      </c>
      <c r="U1139">
        <f t="shared" si="52"/>
        <v>0</v>
      </c>
      <c r="V1139" s="3">
        <v>0</v>
      </c>
      <c r="W1139" s="3">
        <f t="shared" si="53"/>
        <v>0</v>
      </c>
      <c r="X1139" s="3">
        <v>0</v>
      </c>
      <c r="Y1139" s="3">
        <v>0</v>
      </c>
      <c r="Z1139" s="3">
        <v>0</v>
      </c>
      <c r="AA1139" s="3">
        <v>0</v>
      </c>
      <c r="AB1139" s="3">
        <v>1</v>
      </c>
      <c r="AD1139" t="s">
        <v>58</v>
      </c>
      <c r="AE1139" s="1">
        <v>42576</v>
      </c>
      <c r="AG1139" s="1">
        <v>42576</v>
      </c>
      <c r="AH1139" s="1">
        <v>42598</v>
      </c>
    </row>
    <row r="1140" spans="1:34" x14ac:dyDescent="0.3">
      <c r="A1140">
        <v>232119</v>
      </c>
      <c r="B1140" t="s">
        <v>873</v>
      </c>
      <c r="C1140" t="s">
        <v>40</v>
      </c>
      <c r="D1140">
        <v>1</v>
      </c>
      <c r="E1140" t="s">
        <v>2363</v>
      </c>
      <c r="F1140" t="s">
        <v>51</v>
      </c>
      <c r="G1140">
        <v>10050</v>
      </c>
      <c r="H1140" t="s">
        <v>796</v>
      </c>
      <c r="I1140">
        <v>73144</v>
      </c>
      <c r="J1140">
        <v>188733</v>
      </c>
      <c r="K1140" t="s">
        <v>30</v>
      </c>
      <c r="L1140" t="s">
        <v>875</v>
      </c>
      <c r="M1140" t="s">
        <v>876</v>
      </c>
      <c r="N1140" t="s">
        <v>7377</v>
      </c>
      <c r="O1140" t="s">
        <v>54</v>
      </c>
      <c r="P1140" t="s">
        <v>7658</v>
      </c>
      <c r="Q1140" t="s">
        <v>35</v>
      </c>
      <c r="R1140" t="s">
        <v>879</v>
      </c>
      <c r="S1140" t="s">
        <v>1571</v>
      </c>
      <c r="T1140" t="str">
        <f t="shared" si="51"/>
        <v xml:space="preserve">‚ Proficiency in using relational databases  Proficiency in using reporting tools like SSRS, Crystal reports etc. Familiarity with HTML5  and Responsive web design Familiarity and experience with mobile application development within Android/ iOS platform and deployment.  </v>
      </c>
      <c r="U1140">
        <f t="shared" si="52"/>
        <v>0</v>
      </c>
      <c r="V1140" s="3">
        <v>0</v>
      </c>
      <c r="W1140" s="3">
        <f t="shared" si="53"/>
        <v>0</v>
      </c>
      <c r="X1140" s="3">
        <v>0</v>
      </c>
      <c r="Y1140" s="3">
        <v>0</v>
      </c>
      <c r="Z1140" s="3">
        <v>0</v>
      </c>
      <c r="AA1140" s="3">
        <v>0</v>
      </c>
      <c r="AB1140" s="3">
        <v>1</v>
      </c>
      <c r="AD1140" t="s">
        <v>58</v>
      </c>
      <c r="AE1140" s="1">
        <v>42576</v>
      </c>
      <c r="AG1140" s="1">
        <v>42576</v>
      </c>
      <c r="AH1140" s="1">
        <v>42598</v>
      </c>
    </row>
    <row r="1141" spans="1:34" x14ac:dyDescent="0.3">
      <c r="A1141">
        <v>232128</v>
      </c>
      <c r="B1141" t="s">
        <v>873</v>
      </c>
      <c r="C1141" t="s">
        <v>26</v>
      </c>
      <c r="D1141">
        <v>1</v>
      </c>
      <c r="E1141" t="s">
        <v>2364</v>
      </c>
      <c r="F1141" t="s">
        <v>1570</v>
      </c>
      <c r="G1141">
        <v>13643</v>
      </c>
      <c r="H1141">
        <v>4</v>
      </c>
      <c r="I1141">
        <v>89383</v>
      </c>
      <c r="J1141">
        <v>134914</v>
      </c>
      <c r="K1141" t="s">
        <v>30</v>
      </c>
      <c r="L1141" t="s">
        <v>875</v>
      </c>
      <c r="M1141" t="s">
        <v>876</v>
      </c>
      <c r="N1141" t="s">
        <v>7659</v>
      </c>
      <c r="O1141" t="s">
        <v>7378</v>
      </c>
      <c r="P1141" t="s">
        <v>6750</v>
      </c>
      <c r="Q1141" t="s">
        <v>2365</v>
      </c>
      <c r="R1141" t="s">
        <v>2366</v>
      </c>
      <c r="S1141" t="s">
        <v>2367</v>
      </c>
      <c r="T1141" t="str">
        <f t="shared" si="51"/>
        <v>The successful candidate will have:  Proven experience with business and technical requirements analysis, verification, and methodology development. Demonstrated project management skills and project management software skills, including planning, organizing, and managing resources. Understanding of application development and software development life cycle concepts. Strong negotiation and conflict management skills;  Excellent written and verbal communication skills, with strong organizational and analytical skills and the ability to effectively present information.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141">
        <f t="shared" si="52"/>
        <v>0</v>
      </c>
      <c r="V1141" s="3">
        <v>0</v>
      </c>
      <c r="W1141" s="3">
        <f t="shared" si="53"/>
        <v>0</v>
      </c>
      <c r="X1141" s="3">
        <v>0</v>
      </c>
      <c r="Y1141" s="3">
        <v>0</v>
      </c>
      <c r="Z1141" s="3">
        <v>0</v>
      </c>
      <c r="AA1141" s="3">
        <v>0</v>
      </c>
      <c r="AB1141" s="3">
        <v>0</v>
      </c>
      <c r="AD1141" t="s">
        <v>58</v>
      </c>
      <c r="AE1141" s="1">
        <v>42564</v>
      </c>
      <c r="AG1141" s="1">
        <v>42564</v>
      </c>
      <c r="AH1141" s="1">
        <v>42598</v>
      </c>
    </row>
    <row r="1142" spans="1:34" x14ac:dyDescent="0.3">
      <c r="A1142">
        <v>232128</v>
      </c>
      <c r="B1142" t="s">
        <v>873</v>
      </c>
      <c r="C1142" t="s">
        <v>40</v>
      </c>
      <c r="D1142">
        <v>1</v>
      </c>
      <c r="E1142" t="s">
        <v>2364</v>
      </c>
      <c r="F1142" t="s">
        <v>1570</v>
      </c>
      <c r="G1142">
        <v>13643</v>
      </c>
      <c r="H1142">
        <v>4</v>
      </c>
      <c r="I1142">
        <v>89383</v>
      </c>
      <c r="J1142">
        <v>134914</v>
      </c>
      <c r="K1142" t="s">
        <v>30</v>
      </c>
      <c r="L1142" t="s">
        <v>875</v>
      </c>
      <c r="M1142" t="s">
        <v>876</v>
      </c>
      <c r="N1142" t="s">
        <v>7659</v>
      </c>
      <c r="O1142" t="s">
        <v>7378</v>
      </c>
      <c r="P1142" t="s">
        <v>6750</v>
      </c>
      <c r="Q1142" t="s">
        <v>2365</v>
      </c>
      <c r="R1142" t="s">
        <v>2366</v>
      </c>
      <c r="S1142" t="s">
        <v>2367</v>
      </c>
      <c r="T1142" t="str">
        <f t="shared" si="51"/>
        <v>The successful candidate will have:  Proven experience with business and technical requirements analysis, verification, and methodology development. Demonstrated project management skills and project management software skills, including planning, organizing, and managing resources. Understanding of application development and software development life cycle concepts. Strong negotiation and conflict management skills;  Excellent written and verbal communication skills, with strong organizational and analytical skills and the ability to effectively present information.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142">
        <f t="shared" si="52"/>
        <v>0</v>
      </c>
      <c r="V1142" s="3">
        <v>0</v>
      </c>
      <c r="W1142" s="3">
        <f t="shared" si="53"/>
        <v>0</v>
      </c>
      <c r="X1142" s="3">
        <v>0</v>
      </c>
      <c r="Y1142" s="3">
        <v>0</v>
      </c>
      <c r="Z1142" s="3">
        <v>0</v>
      </c>
      <c r="AA1142" s="3">
        <v>0</v>
      </c>
      <c r="AB1142" s="3">
        <v>0</v>
      </c>
      <c r="AD1142" t="s">
        <v>58</v>
      </c>
      <c r="AE1142" s="1">
        <v>42564</v>
      </c>
      <c r="AG1142" s="1">
        <v>42564</v>
      </c>
      <c r="AH1142" s="1">
        <v>42598</v>
      </c>
    </row>
    <row r="1143" spans="1:34" x14ac:dyDescent="0.3">
      <c r="A1143">
        <v>231445</v>
      </c>
      <c r="B1143" t="s">
        <v>1125</v>
      </c>
      <c r="C1143" t="s">
        <v>26</v>
      </c>
      <c r="D1143">
        <v>1</v>
      </c>
      <c r="E1143" t="s">
        <v>2368</v>
      </c>
      <c r="F1143" t="s">
        <v>91</v>
      </c>
      <c r="G1143">
        <v>10026</v>
      </c>
      <c r="H1143" t="s">
        <v>219</v>
      </c>
      <c r="I1143">
        <v>65107</v>
      </c>
      <c r="J1143">
        <v>90000</v>
      </c>
      <c r="K1143" t="s">
        <v>30</v>
      </c>
      <c r="L1143" t="s">
        <v>954</v>
      </c>
      <c r="M1143" t="s">
        <v>1128</v>
      </c>
      <c r="N1143" t="s">
        <v>7660</v>
      </c>
      <c r="O1143" t="s">
        <v>409</v>
      </c>
      <c r="P1143" t="s">
        <v>7661</v>
      </c>
      <c r="Q1143" t="s">
        <v>35</v>
      </c>
      <c r="R1143" t="s">
        <v>2369</v>
      </c>
      <c r="S1143" t="s">
        <v>35</v>
      </c>
      <c r="T1143" t="str">
        <f t="shared" si="51"/>
        <v xml:space="preserve">‚	Extensive experience working with community-based and/or non-profit organizations throughout the five boroughs of New York City	Familiarity with New York City government	Graduate degree in public policy, public administration, social work, law, government, communications, or related field 	Knowledge of, and demonstrated interest in, law enforcement, criminal justice, police oversight, and/or civil rights issues	Excellent communications skills, including writing, public speaking and presentation skills	Ability to listen to and interact sensitively with groups expressing a diversity of viewpoints	Familiarity with website design	Oral and written foreign language skills a plus  </v>
      </c>
      <c r="U1143">
        <f t="shared" si="52"/>
        <v>0</v>
      </c>
      <c r="V1143" s="3">
        <v>0</v>
      </c>
      <c r="W1143" s="3">
        <f t="shared" si="53"/>
        <v>0</v>
      </c>
      <c r="X1143" s="3">
        <v>0</v>
      </c>
      <c r="Y1143" s="3">
        <v>0</v>
      </c>
      <c r="Z1143" s="3">
        <v>0</v>
      </c>
      <c r="AA1143" s="3">
        <v>0</v>
      </c>
      <c r="AB1143" s="3">
        <v>0</v>
      </c>
      <c r="AD1143" t="s">
        <v>38</v>
      </c>
      <c r="AE1143" s="1">
        <v>42411</v>
      </c>
      <c r="AG1143" s="1">
        <v>42411</v>
      </c>
      <c r="AH1143" s="1">
        <v>42598</v>
      </c>
    </row>
    <row r="1144" spans="1:34" x14ac:dyDescent="0.3">
      <c r="A1144">
        <v>231445</v>
      </c>
      <c r="B1144" t="s">
        <v>1125</v>
      </c>
      <c r="C1144" t="s">
        <v>40</v>
      </c>
      <c r="D1144">
        <v>1</v>
      </c>
      <c r="E1144" t="s">
        <v>2368</v>
      </c>
      <c r="F1144" t="s">
        <v>91</v>
      </c>
      <c r="G1144">
        <v>10026</v>
      </c>
      <c r="H1144" t="s">
        <v>219</v>
      </c>
      <c r="I1144">
        <v>65107</v>
      </c>
      <c r="J1144">
        <v>90000</v>
      </c>
      <c r="K1144" t="s">
        <v>30</v>
      </c>
      <c r="L1144" t="s">
        <v>954</v>
      </c>
      <c r="M1144" t="s">
        <v>1128</v>
      </c>
      <c r="N1144" t="s">
        <v>7660</v>
      </c>
      <c r="O1144" t="s">
        <v>409</v>
      </c>
      <c r="P1144" t="s">
        <v>7661</v>
      </c>
      <c r="Q1144" t="s">
        <v>35</v>
      </c>
      <c r="R1144" t="s">
        <v>2369</v>
      </c>
      <c r="S1144" t="s">
        <v>35</v>
      </c>
      <c r="T1144" t="str">
        <f t="shared" si="51"/>
        <v xml:space="preserve">‚	Extensive experience working with community-based and/or non-profit organizations throughout the five boroughs of New York City	Familiarity with New York City government	Graduate degree in public policy, public administration, social work, law, government, communications, or related field 	Knowledge of, and demonstrated interest in, law enforcement, criminal justice, police oversight, and/or civil rights issues	Excellent communications skills, including writing, public speaking and presentation skills	Ability to listen to and interact sensitively with groups expressing a diversity of viewpoints	Familiarity with website design	Oral and written foreign language skills a plus  </v>
      </c>
      <c r="U1144">
        <f t="shared" si="52"/>
        <v>0</v>
      </c>
      <c r="V1144" s="3">
        <v>0</v>
      </c>
      <c r="W1144" s="3">
        <f t="shared" si="53"/>
        <v>0</v>
      </c>
      <c r="X1144" s="3">
        <v>0</v>
      </c>
      <c r="Y1144" s="3">
        <v>0</v>
      </c>
      <c r="Z1144" s="3">
        <v>0</v>
      </c>
      <c r="AA1144" s="3">
        <v>0</v>
      </c>
      <c r="AB1144" s="3">
        <v>0</v>
      </c>
      <c r="AD1144" t="s">
        <v>38</v>
      </c>
      <c r="AE1144" s="1">
        <v>42411</v>
      </c>
      <c r="AG1144" s="1">
        <v>42411</v>
      </c>
      <c r="AH1144" s="1">
        <v>42598</v>
      </c>
    </row>
    <row r="1145" spans="1:34" x14ac:dyDescent="0.3">
      <c r="A1145">
        <v>231447</v>
      </c>
      <c r="B1145" t="s">
        <v>25</v>
      </c>
      <c r="C1145" t="s">
        <v>26</v>
      </c>
      <c r="D1145">
        <v>3</v>
      </c>
      <c r="E1145" t="s">
        <v>2370</v>
      </c>
      <c r="F1145" t="s">
        <v>51</v>
      </c>
      <c r="G1145">
        <v>10050</v>
      </c>
      <c r="H1145" t="s">
        <v>52</v>
      </c>
      <c r="I1145">
        <v>53051</v>
      </c>
      <c r="J1145">
        <v>120000</v>
      </c>
      <c r="K1145" t="s">
        <v>30</v>
      </c>
      <c r="L1145" t="s">
        <v>1868</v>
      </c>
      <c r="M1145" t="s">
        <v>541</v>
      </c>
      <c r="N1145" t="s">
        <v>7662</v>
      </c>
      <c r="O1145" t="s">
        <v>54</v>
      </c>
      <c r="P1145" t="s">
        <v>7663</v>
      </c>
      <c r="Q1145" t="s">
        <v>35</v>
      </c>
      <c r="R1145" t="s">
        <v>2371</v>
      </c>
      <c r="S1145" t="s">
        <v>196</v>
      </c>
      <c r="T1145" t="str">
        <f t="shared" si="51"/>
        <v xml:space="preserve">‚At least 6 years of experience working in a senior project or portfolio management capacity;At least 4 years of experience working as an IT auditor or in a risk-management function;Applied relevant technical knowledge of engagements conducting systems, infrastructure, or process assessments;Experience with IT Risk Assessment Frameworks (e.g. PMI RMP, COBIT, NIST, ITIL, ISO 27001);Excellent client management skills;Demonstrated experience working with both technical and non-technical resources and stakeholders;Strong written and verbal communication skills;Excellent analytical, creative, and organizational skills;Excellent analytical and organizational skills;Ability to communication effectively with executive level management and to respond positively to changing needs  </v>
      </c>
      <c r="U1145">
        <f t="shared" si="52"/>
        <v>0</v>
      </c>
      <c r="V1145" s="3">
        <v>0</v>
      </c>
      <c r="W1145" s="3">
        <f t="shared" si="53"/>
        <v>0</v>
      </c>
      <c r="X1145" s="3">
        <v>0</v>
      </c>
      <c r="Y1145" s="3">
        <v>0</v>
      </c>
      <c r="Z1145" s="3">
        <v>0</v>
      </c>
      <c r="AA1145" s="3">
        <v>0</v>
      </c>
      <c r="AB1145" s="3">
        <v>0</v>
      </c>
      <c r="AD1145" t="s">
        <v>58</v>
      </c>
      <c r="AE1145" s="1">
        <v>42424</v>
      </c>
      <c r="AG1145" s="1">
        <v>42424</v>
      </c>
      <c r="AH1145" s="1">
        <v>42598</v>
      </c>
    </row>
    <row r="1146" spans="1:34" x14ac:dyDescent="0.3">
      <c r="A1146">
        <v>232158</v>
      </c>
      <c r="B1146" t="s">
        <v>873</v>
      </c>
      <c r="C1146" t="s">
        <v>26</v>
      </c>
      <c r="D1146">
        <v>1</v>
      </c>
      <c r="E1146" t="s">
        <v>2372</v>
      </c>
      <c r="F1146" t="s">
        <v>51</v>
      </c>
      <c r="G1146">
        <v>10050</v>
      </c>
      <c r="H1146" t="s">
        <v>219</v>
      </c>
      <c r="I1146">
        <v>65107</v>
      </c>
      <c r="J1146">
        <v>173663</v>
      </c>
      <c r="K1146" t="s">
        <v>30</v>
      </c>
      <c r="L1146" t="s">
        <v>875</v>
      </c>
      <c r="M1146" t="s">
        <v>876</v>
      </c>
      <c r="N1146" t="s">
        <v>7664</v>
      </c>
      <c r="O1146" t="s">
        <v>54</v>
      </c>
      <c r="P1146" t="s">
        <v>7665</v>
      </c>
      <c r="Q1146" t="s">
        <v>2365</v>
      </c>
      <c r="R1146" t="s">
        <v>1208</v>
      </c>
      <c r="S1146" t="s">
        <v>2373</v>
      </c>
      <c r="T1146" t="str">
        <f t="shared" si="51"/>
        <v>The successful candidate should possess the following:  Experience with New York State or New York City government procurement and with knowledge of PPB rules and Comptroller‚„s Directives;  Strong written and verbal communication, critical thinking, problem solving, organization, management and analytical skills ;  Experience in managing competing priorities and interpersonal relationships;  Deep knowledge in Microsoft Office products, in-depth Excel, VISIO and Microsoft Project.  Working knowledge of APT, FMS, Vendex, VendorSource, OCP, and DOITT requirements contracts.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146">
        <f t="shared" si="52"/>
        <v>0</v>
      </c>
      <c r="V1146" s="3">
        <v>1</v>
      </c>
      <c r="W1146" s="3">
        <f t="shared" si="53"/>
        <v>0</v>
      </c>
      <c r="X1146" s="3">
        <v>0</v>
      </c>
      <c r="Y1146" s="3">
        <v>0</v>
      </c>
      <c r="Z1146" s="3">
        <v>0</v>
      </c>
      <c r="AA1146" s="3">
        <v>0</v>
      </c>
      <c r="AB1146" s="3">
        <v>0</v>
      </c>
      <c r="AD1146" t="s">
        <v>58</v>
      </c>
      <c r="AE1146" s="1">
        <v>42458</v>
      </c>
      <c r="AG1146" s="1">
        <v>42458</v>
      </c>
      <c r="AH1146" s="1">
        <v>42598</v>
      </c>
    </row>
    <row r="1147" spans="1:34" x14ac:dyDescent="0.3">
      <c r="A1147">
        <v>232158</v>
      </c>
      <c r="B1147" t="s">
        <v>873</v>
      </c>
      <c r="C1147" t="s">
        <v>40</v>
      </c>
      <c r="D1147">
        <v>1</v>
      </c>
      <c r="E1147" t="s">
        <v>2372</v>
      </c>
      <c r="F1147" t="s">
        <v>51</v>
      </c>
      <c r="G1147">
        <v>10050</v>
      </c>
      <c r="H1147" t="s">
        <v>219</v>
      </c>
      <c r="I1147">
        <v>65107</v>
      </c>
      <c r="J1147">
        <v>173663</v>
      </c>
      <c r="K1147" t="s">
        <v>30</v>
      </c>
      <c r="L1147" t="s">
        <v>875</v>
      </c>
      <c r="M1147" t="s">
        <v>876</v>
      </c>
      <c r="N1147" t="s">
        <v>7664</v>
      </c>
      <c r="O1147" t="s">
        <v>54</v>
      </c>
      <c r="P1147" t="s">
        <v>7665</v>
      </c>
      <c r="Q1147" t="s">
        <v>2365</v>
      </c>
      <c r="R1147" t="s">
        <v>1208</v>
      </c>
      <c r="S1147" t="s">
        <v>2373</v>
      </c>
      <c r="T1147" t="str">
        <f t="shared" si="51"/>
        <v>The successful candidate should possess the following:  Experience with New York State or New York City government procurement and with knowledge of PPB rules and Comptroller‚„s Directives;  Strong written and verbal communication, critical thinking, problem solving, organization, management and analytical skills ;  Experience in managing competing priorities and interpersonal relationships;  Deep knowledge in Microsoft Office products, in-depth Excel, VISIO and Microsoft Project.  Working knowledge of APT, FMS, Vendex, VendorSource, OCP, and DOITT requirements contracts.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147">
        <f t="shared" si="52"/>
        <v>0</v>
      </c>
      <c r="V1147" s="3">
        <v>1</v>
      </c>
      <c r="W1147" s="3">
        <f t="shared" si="53"/>
        <v>0</v>
      </c>
      <c r="X1147" s="3">
        <v>0</v>
      </c>
      <c r="Y1147" s="3">
        <v>0</v>
      </c>
      <c r="Z1147" s="3">
        <v>0</v>
      </c>
      <c r="AA1147" s="3">
        <v>0</v>
      </c>
      <c r="AB1147" s="3">
        <v>0</v>
      </c>
      <c r="AD1147" t="s">
        <v>58</v>
      </c>
      <c r="AE1147" s="1">
        <v>42458</v>
      </c>
      <c r="AG1147" s="1">
        <v>42458</v>
      </c>
      <c r="AH1147" s="1">
        <v>42598</v>
      </c>
    </row>
    <row r="1148" spans="1:34" x14ac:dyDescent="0.3">
      <c r="A1148">
        <v>232207</v>
      </c>
      <c r="B1148" t="s">
        <v>524</v>
      </c>
      <c r="C1148" t="s">
        <v>26</v>
      </c>
      <c r="D1148">
        <v>28</v>
      </c>
      <c r="E1148" t="s">
        <v>1159</v>
      </c>
      <c r="F1148" t="s">
        <v>1160</v>
      </c>
      <c r="G1148">
        <v>34202</v>
      </c>
      <c r="H1148">
        <v>2</v>
      </c>
      <c r="I1148">
        <v>69000</v>
      </c>
      <c r="J1148">
        <v>70422</v>
      </c>
      <c r="K1148" t="s">
        <v>30</v>
      </c>
      <c r="L1148" t="s">
        <v>527</v>
      </c>
      <c r="M1148" t="s">
        <v>716</v>
      </c>
      <c r="N1148" t="s">
        <v>7666</v>
      </c>
      <c r="O1148" t="s">
        <v>7269</v>
      </c>
      <c r="P1148" t="s">
        <v>2374</v>
      </c>
      <c r="Q1148" t="s">
        <v>2375</v>
      </c>
      <c r="R1148" t="s">
        <v>2376</v>
      </c>
      <c r="S1148" t="s">
        <v>35</v>
      </c>
      <c r="T1148" t="str">
        <f t="shared" si="51"/>
        <v>Preference will be given to applicants who are current permanent Construction Project Managers or who file and take the Construction Project Manager Civil Service Examination (Exam No. 6042).    1. Bachelor of Science degree in Civil Engineering or Structural Engineering.  2. Excellent communication and organizational skills.  3. Knowledge of Microsoft Word, Excel and PowerPoint, PhotoShop and 3D rendering. *Previous applicants to Job ID# 189433 and Job ID# 228558 are still under consideration for this posting and need not reapply.  **Appointees to this position will receive a $2,000 Assignment Differential in addition to their base salary.  www.nyc.gov/parks</v>
      </c>
      <c r="U1148">
        <f t="shared" si="52"/>
        <v>0</v>
      </c>
      <c r="V1148" s="3">
        <v>1</v>
      </c>
      <c r="W1148" s="3">
        <f t="shared" si="53"/>
        <v>0</v>
      </c>
      <c r="X1148" s="3">
        <v>0</v>
      </c>
      <c r="Y1148" s="3">
        <v>0</v>
      </c>
      <c r="Z1148" s="3">
        <v>0</v>
      </c>
      <c r="AA1148" s="3">
        <v>0</v>
      </c>
      <c r="AB1148" s="3">
        <v>0</v>
      </c>
      <c r="AD1148" t="s">
        <v>533</v>
      </c>
      <c r="AE1148" s="1">
        <v>42426</v>
      </c>
      <c r="AG1148" s="1">
        <v>42549</v>
      </c>
      <c r="AH1148" s="1">
        <v>42598</v>
      </c>
    </row>
    <row r="1149" spans="1:34" x14ac:dyDescent="0.3">
      <c r="A1149">
        <v>232207</v>
      </c>
      <c r="B1149" t="s">
        <v>524</v>
      </c>
      <c r="C1149" t="s">
        <v>26</v>
      </c>
      <c r="D1149">
        <v>28</v>
      </c>
      <c r="E1149" t="s">
        <v>1159</v>
      </c>
      <c r="F1149" t="s">
        <v>1160</v>
      </c>
      <c r="G1149">
        <v>34202</v>
      </c>
      <c r="H1149">
        <v>2</v>
      </c>
      <c r="I1149">
        <v>69000</v>
      </c>
      <c r="J1149">
        <v>70422</v>
      </c>
      <c r="K1149" t="s">
        <v>30</v>
      </c>
      <c r="L1149" t="s">
        <v>527</v>
      </c>
      <c r="M1149" t="s">
        <v>716</v>
      </c>
      <c r="N1149" t="s">
        <v>7666</v>
      </c>
      <c r="O1149" t="s">
        <v>7269</v>
      </c>
      <c r="P1149" t="s">
        <v>2374</v>
      </c>
      <c r="Q1149" t="s">
        <v>2375</v>
      </c>
      <c r="R1149" t="s">
        <v>2376</v>
      </c>
      <c r="S1149" t="s">
        <v>35</v>
      </c>
      <c r="T1149" t="str">
        <f t="shared" si="51"/>
        <v>Preference will be given to applicants who are current permanent Construction Project Managers or who file and take the Construction Project Manager Civil Service Examination (Exam No. 6042).    1. Bachelor of Science degree in Civil Engineering or Structural Engineering.  2. Excellent communication and organizational skills.  3. Knowledge of Microsoft Word, Excel and PowerPoint, PhotoShop and 3D rendering. *Previous applicants to Job ID# 189433 and Job ID# 228558 are still under consideration for this posting and need not reapply.  **Appointees to this position will receive a $2,000 Assignment Differential in addition to their base salary.  www.nyc.gov/parks</v>
      </c>
      <c r="U1149">
        <f t="shared" si="52"/>
        <v>0</v>
      </c>
      <c r="V1149" s="3">
        <v>1</v>
      </c>
      <c r="W1149" s="3">
        <f t="shared" si="53"/>
        <v>0</v>
      </c>
      <c r="X1149" s="3">
        <v>0</v>
      </c>
      <c r="Y1149" s="3">
        <v>0</v>
      </c>
      <c r="Z1149" s="3">
        <v>0</v>
      </c>
      <c r="AA1149" s="3">
        <v>0</v>
      </c>
      <c r="AB1149" s="3">
        <v>0</v>
      </c>
      <c r="AD1149" t="s">
        <v>533</v>
      </c>
      <c r="AE1149" s="1">
        <v>42426</v>
      </c>
      <c r="AG1149" s="1">
        <v>42549</v>
      </c>
      <c r="AH1149" s="1">
        <v>42598</v>
      </c>
    </row>
    <row r="1150" spans="1:34" x14ac:dyDescent="0.3">
      <c r="A1150">
        <v>232207</v>
      </c>
      <c r="B1150" t="s">
        <v>524</v>
      </c>
      <c r="C1150" t="s">
        <v>40</v>
      </c>
      <c r="D1150">
        <v>28</v>
      </c>
      <c r="E1150" t="s">
        <v>1159</v>
      </c>
      <c r="F1150" t="s">
        <v>1160</v>
      </c>
      <c r="G1150">
        <v>34202</v>
      </c>
      <c r="H1150">
        <v>2</v>
      </c>
      <c r="I1150">
        <v>69000</v>
      </c>
      <c r="J1150">
        <v>70422</v>
      </c>
      <c r="K1150" t="s">
        <v>30</v>
      </c>
      <c r="L1150" t="s">
        <v>527</v>
      </c>
      <c r="M1150" t="s">
        <v>716</v>
      </c>
      <c r="N1150" t="s">
        <v>7666</v>
      </c>
      <c r="O1150" t="s">
        <v>7269</v>
      </c>
      <c r="P1150" t="s">
        <v>2374</v>
      </c>
      <c r="Q1150" t="s">
        <v>2375</v>
      </c>
      <c r="R1150" t="s">
        <v>2376</v>
      </c>
      <c r="S1150" t="s">
        <v>35</v>
      </c>
      <c r="T1150" t="str">
        <f t="shared" si="51"/>
        <v>Preference will be given to applicants who are current permanent Construction Project Managers or who file and take the Construction Project Manager Civil Service Examination (Exam No. 6042).    1. Bachelor of Science degree in Civil Engineering or Structural Engineering.  2. Excellent communication and organizational skills.  3. Knowledge of Microsoft Word, Excel and PowerPoint, PhotoShop and 3D rendering. *Previous applicants to Job ID# 189433 and Job ID# 228558 are still under consideration for this posting and need not reapply.  **Appointees to this position will receive a $2,000 Assignment Differential in addition to their base salary.  www.nyc.gov/parks</v>
      </c>
      <c r="U1150">
        <f t="shared" si="52"/>
        <v>0</v>
      </c>
      <c r="V1150" s="3">
        <v>1</v>
      </c>
      <c r="W1150" s="3">
        <f t="shared" si="53"/>
        <v>0</v>
      </c>
      <c r="X1150" s="3">
        <v>0</v>
      </c>
      <c r="Y1150" s="3">
        <v>0</v>
      </c>
      <c r="Z1150" s="3">
        <v>0</v>
      </c>
      <c r="AA1150" s="3">
        <v>0</v>
      </c>
      <c r="AB1150" s="3">
        <v>0</v>
      </c>
      <c r="AD1150" t="s">
        <v>533</v>
      </c>
      <c r="AE1150" s="1">
        <v>42426</v>
      </c>
      <c r="AG1150" s="1">
        <v>42549</v>
      </c>
      <c r="AH1150" s="1">
        <v>42598</v>
      </c>
    </row>
    <row r="1151" spans="1:34" x14ac:dyDescent="0.3">
      <c r="A1151">
        <v>231447</v>
      </c>
      <c r="B1151" t="s">
        <v>25</v>
      </c>
      <c r="C1151" t="s">
        <v>40</v>
      </c>
      <c r="D1151">
        <v>3</v>
      </c>
      <c r="E1151" t="s">
        <v>2370</v>
      </c>
      <c r="F1151" t="s">
        <v>51</v>
      </c>
      <c r="G1151">
        <v>10050</v>
      </c>
      <c r="H1151" t="s">
        <v>52</v>
      </c>
      <c r="I1151">
        <v>53051</v>
      </c>
      <c r="J1151">
        <v>120000</v>
      </c>
      <c r="K1151" t="s">
        <v>30</v>
      </c>
      <c r="L1151" t="s">
        <v>1868</v>
      </c>
      <c r="M1151" t="s">
        <v>541</v>
      </c>
      <c r="N1151" t="s">
        <v>7662</v>
      </c>
      <c r="O1151" t="s">
        <v>54</v>
      </c>
      <c r="P1151" t="s">
        <v>7663</v>
      </c>
      <c r="Q1151" t="s">
        <v>35</v>
      </c>
      <c r="R1151" t="s">
        <v>2371</v>
      </c>
      <c r="S1151" t="s">
        <v>196</v>
      </c>
      <c r="T1151" t="str">
        <f t="shared" si="51"/>
        <v xml:space="preserve">‚At least 6 years of experience working in a senior project or portfolio management capacity;At least 4 years of experience working as an IT auditor or in a risk-management function;Applied relevant technical knowledge of engagements conducting systems, infrastructure, or process assessments;Experience with IT Risk Assessment Frameworks (e.g. PMI RMP, COBIT, NIST, ITIL, ISO 27001);Excellent client management skills;Demonstrated experience working with both technical and non-technical resources and stakeholders;Strong written and verbal communication skills;Excellent analytical, creative, and organizational skills;Excellent analytical and organizational skills;Ability to communication effectively with executive level management and to respond positively to changing needs  </v>
      </c>
      <c r="U1151">
        <f t="shared" si="52"/>
        <v>0</v>
      </c>
      <c r="V1151" s="3">
        <v>0</v>
      </c>
      <c r="W1151" s="3">
        <f t="shared" si="53"/>
        <v>0</v>
      </c>
      <c r="X1151" s="3">
        <v>0</v>
      </c>
      <c r="Y1151" s="3">
        <v>0</v>
      </c>
      <c r="Z1151" s="3">
        <v>0</v>
      </c>
      <c r="AA1151" s="3">
        <v>0</v>
      </c>
      <c r="AB1151" s="3">
        <v>0</v>
      </c>
      <c r="AD1151" t="s">
        <v>58</v>
      </c>
      <c r="AE1151" s="1">
        <v>42424</v>
      </c>
      <c r="AG1151" s="1">
        <v>42424</v>
      </c>
      <c r="AH1151" s="1">
        <v>42598</v>
      </c>
    </row>
    <row r="1152" spans="1:34" x14ac:dyDescent="0.3">
      <c r="A1152">
        <v>231579</v>
      </c>
      <c r="B1152" t="s">
        <v>39</v>
      </c>
      <c r="C1152" t="s">
        <v>40</v>
      </c>
      <c r="D1152">
        <v>1</v>
      </c>
      <c r="E1152" t="s">
        <v>1306</v>
      </c>
      <c r="F1152" t="s">
        <v>574</v>
      </c>
      <c r="G1152">
        <v>40510</v>
      </c>
      <c r="H1152">
        <v>1</v>
      </c>
      <c r="I1152">
        <v>45385</v>
      </c>
      <c r="J1152">
        <v>61669</v>
      </c>
      <c r="K1152" t="s">
        <v>30</v>
      </c>
      <c r="L1152" t="s">
        <v>78</v>
      </c>
      <c r="M1152" t="s">
        <v>1307</v>
      </c>
      <c r="N1152" t="s">
        <v>7667</v>
      </c>
      <c r="O1152" t="s">
        <v>577</v>
      </c>
      <c r="P1152" t="s">
        <v>35</v>
      </c>
      <c r="Q1152" t="s">
        <v>35</v>
      </c>
      <c r="R1152" t="s">
        <v>2377</v>
      </c>
      <c r="S1152" t="s">
        <v>35</v>
      </c>
      <c r="T1152" t="str">
        <f t="shared" si="51"/>
        <v xml:space="preserve">   </v>
      </c>
      <c r="U1152">
        <f t="shared" si="52"/>
        <v>0</v>
      </c>
      <c r="V1152" s="3">
        <v>0</v>
      </c>
      <c r="W1152" s="3">
        <f t="shared" si="53"/>
        <v>0</v>
      </c>
      <c r="X1152" s="3">
        <v>0</v>
      </c>
      <c r="Y1152" s="3">
        <v>0</v>
      </c>
      <c r="Z1152" s="3">
        <v>0</v>
      </c>
      <c r="AA1152" s="3">
        <v>0</v>
      </c>
      <c r="AB1152" s="3">
        <v>0</v>
      </c>
      <c r="AD1152" t="s">
        <v>38</v>
      </c>
      <c r="AE1152" s="1">
        <v>42418</v>
      </c>
      <c r="AG1152" s="1">
        <v>42418</v>
      </c>
      <c r="AH1152" s="1">
        <v>42598</v>
      </c>
    </row>
    <row r="1153" spans="1:34" x14ac:dyDescent="0.3">
      <c r="A1153">
        <v>231579</v>
      </c>
      <c r="B1153" t="s">
        <v>39</v>
      </c>
      <c r="C1153" t="s">
        <v>26</v>
      </c>
      <c r="D1153">
        <v>1</v>
      </c>
      <c r="E1153" t="s">
        <v>1306</v>
      </c>
      <c r="F1153" t="s">
        <v>574</v>
      </c>
      <c r="G1153">
        <v>40510</v>
      </c>
      <c r="H1153">
        <v>1</v>
      </c>
      <c r="I1153">
        <v>45385</v>
      </c>
      <c r="J1153">
        <v>61669</v>
      </c>
      <c r="K1153" t="s">
        <v>30</v>
      </c>
      <c r="L1153" t="s">
        <v>78</v>
      </c>
      <c r="M1153" t="s">
        <v>1307</v>
      </c>
      <c r="N1153" t="s">
        <v>7667</v>
      </c>
      <c r="O1153" t="s">
        <v>577</v>
      </c>
      <c r="P1153" t="s">
        <v>35</v>
      </c>
      <c r="Q1153" t="s">
        <v>35</v>
      </c>
      <c r="R1153" t="s">
        <v>2377</v>
      </c>
      <c r="S1153" t="s">
        <v>35</v>
      </c>
      <c r="T1153" t="str">
        <f t="shared" si="51"/>
        <v xml:space="preserve">   </v>
      </c>
      <c r="U1153">
        <f t="shared" si="52"/>
        <v>0</v>
      </c>
      <c r="V1153" s="3">
        <v>0</v>
      </c>
      <c r="W1153" s="3">
        <f t="shared" si="53"/>
        <v>0</v>
      </c>
      <c r="X1153" s="3">
        <v>0</v>
      </c>
      <c r="Y1153" s="3">
        <v>0</v>
      </c>
      <c r="Z1153" s="3">
        <v>0</v>
      </c>
      <c r="AA1153" s="3">
        <v>0</v>
      </c>
      <c r="AB1153" s="3">
        <v>0</v>
      </c>
      <c r="AD1153" t="s">
        <v>38</v>
      </c>
      <c r="AE1153" s="1">
        <v>42418</v>
      </c>
      <c r="AG1153" s="1">
        <v>42418</v>
      </c>
      <c r="AH1153" s="1">
        <v>42598</v>
      </c>
    </row>
    <row r="1154" spans="1:34" x14ac:dyDescent="0.3">
      <c r="A1154">
        <v>231582</v>
      </c>
      <c r="B1154" t="s">
        <v>39</v>
      </c>
      <c r="C1154" t="s">
        <v>26</v>
      </c>
      <c r="D1154">
        <v>2</v>
      </c>
      <c r="E1154" t="s">
        <v>2378</v>
      </c>
      <c r="F1154" t="s">
        <v>269</v>
      </c>
      <c r="G1154">
        <v>10209</v>
      </c>
      <c r="H1154">
        <v>1</v>
      </c>
      <c r="I1154">
        <v>10</v>
      </c>
      <c r="J1154">
        <v>14</v>
      </c>
      <c r="K1154" t="s">
        <v>141</v>
      </c>
      <c r="L1154" t="s">
        <v>43</v>
      </c>
      <c r="M1154" t="s">
        <v>1547</v>
      </c>
      <c r="N1154" t="s">
        <v>2379</v>
      </c>
      <c r="O1154" t="s">
        <v>272</v>
      </c>
      <c r="P1154" t="s">
        <v>35</v>
      </c>
      <c r="Q1154" t="s">
        <v>35</v>
      </c>
      <c r="R1154" t="s">
        <v>2380</v>
      </c>
      <c r="S1154" t="s">
        <v>35</v>
      </c>
      <c r="T1154" t="str">
        <f t="shared" si="51"/>
        <v xml:space="preserve">   </v>
      </c>
      <c r="U1154">
        <f t="shared" si="52"/>
        <v>0</v>
      </c>
      <c r="V1154" s="3">
        <v>0</v>
      </c>
      <c r="W1154" s="3">
        <f t="shared" si="53"/>
        <v>0</v>
      </c>
      <c r="X1154" s="3">
        <v>0</v>
      </c>
      <c r="Y1154" s="3">
        <v>0</v>
      </c>
      <c r="Z1154" s="3">
        <v>0</v>
      </c>
      <c r="AA1154" s="3">
        <v>0</v>
      </c>
      <c r="AB1154" s="3">
        <v>0</v>
      </c>
      <c r="AD1154" t="s">
        <v>38</v>
      </c>
      <c r="AE1154" s="1">
        <v>42416</v>
      </c>
      <c r="AG1154" s="1">
        <v>42416</v>
      </c>
      <c r="AH1154" s="1">
        <v>42598</v>
      </c>
    </row>
    <row r="1155" spans="1:34" x14ac:dyDescent="0.3">
      <c r="A1155">
        <v>231582</v>
      </c>
      <c r="B1155" t="s">
        <v>39</v>
      </c>
      <c r="C1155" t="s">
        <v>40</v>
      </c>
      <c r="D1155">
        <v>2</v>
      </c>
      <c r="E1155" t="s">
        <v>2378</v>
      </c>
      <c r="F1155" t="s">
        <v>269</v>
      </c>
      <c r="G1155">
        <v>10209</v>
      </c>
      <c r="H1155">
        <v>1</v>
      </c>
      <c r="I1155">
        <v>10</v>
      </c>
      <c r="J1155">
        <v>14</v>
      </c>
      <c r="K1155" t="s">
        <v>141</v>
      </c>
      <c r="L1155" t="s">
        <v>43</v>
      </c>
      <c r="M1155" t="s">
        <v>1547</v>
      </c>
      <c r="N1155" t="s">
        <v>2379</v>
      </c>
      <c r="O1155" t="s">
        <v>272</v>
      </c>
      <c r="P1155" t="s">
        <v>35</v>
      </c>
      <c r="Q1155" t="s">
        <v>35</v>
      </c>
      <c r="R1155" t="s">
        <v>2380</v>
      </c>
      <c r="S1155" t="s">
        <v>35</v>
      </c>
      <c r="T1155" t="str">
        <f t="shared" ref="T1155:T1218" si="54">P1155&amp;" "&amp;Q1155</f>
        <v xml:space="preserve">   </v>
      </c>
      <c r="U1155">
        <f t="shared" ref="U1155:U1218" si="55">D1155*W1155</f>
        <v>0</v>
      </c>
      <c r="V1155" s="3">
        <v>0</v>
      </c>
      <c r="W1155" s="3">
        <f t="shared" ref="W1155:W1218" si="56">IF(OR(ISNUMBER(SEARCH("data analytics",$T1155)), ISNUMBER(SEARCH("data analysis",$T1155)), ISNUMBER(SEARCH("analyze data", $T1155)),ISNUMBER(SEARCH("business intelligence", $T1155)),ISNUMBER(SEARCH("business analysis",$T1155))),1,0)</f>
        <v>0</v>
      </c>
      <c r="X1155" s="3">
        <v>0</v>
      </c>
      <c r="Y1155" s="3">
        <v>0</v>
      </c>
      <c r="Z1155" s="3">
        <v>0</v>
      </c>
      <c r="AA1155" s="3">
        <v>0</v>
      </c>
      <c r="AB1155" s="3">
        <v>0</v>
      </c>
      <c r="AD1155" t="s">
        <v>38</v>
      </c>
      <c r="AE1155" s="1">
        <v>42416</v>
      </c>
      <c r="AG1155" s="1">
        <v>42416</v>
      </c>
      <c r="AH1155" s="1">
        <v>42598</v>
      </c>
    </row>
    <row r="1156" spans="1:34" x14ac:dyDescent="0.3">
      <c r="A1156">
        <v>232217</v>
      </c>
      <c r="B1156" t="s">
        <v>1592</v>
      </c>
      <c r="C1156" t="s">
        <v>40</v>
      </c>
      <c r="D1156">
        <v>1</v>
      </c>
      <c r="E1156" t="s">
        <v>1908</v>
      </c>
      <c r="F1156" t="s">
        <v>1168</v>
      </c>
      <c r="G1156">
        <v>56058</v>
      </c>
      <c r="H1156">
        <v>0</v>
      </c>
      <c r="I1156">
        <v>48895</v>
      </c>
      <c r="J1156">
        <v>75900</v>
      </c>
      <c r="K1156" t="s">
        <v>30</v>
      </c>
      <c r="L1156" t="s">
        <v>430</v>
      </c>
      <c r="M1156" t="s">
        <v>971</v>
      </c>
      <c r="N1156" t="s">
        <v>7668</v>
      </c>
      <c r="O1156" t="s">
        <v>1170</v>
      </c>
      <c r="P1156" t="s">
        <v>7669</v>
      </c>
      <c r="Q1156" t="s">
        <v>35</v>
      </c>
      <c r="R1156" t="s">
        <v>2381</v>
      </c>
      <c r="S1156" t="s">
        <v>35</v>
      </c>
      <c r="T1156" t="str">
        <f t="shared" si="54"/>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people skills and leadership skills.  Familiarity with the NYCHRL.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  </v>
      </c>
      <c r="U1156">
        <f t="shared" si="55"/>
        <v>0</v>
      </c>
      <c r="V1156" s="3">
        <v>1</v>
      </c>
      <c r="W1156" s="3">
        <f t="shared" si="56"/>
        <v>0</v>
      </c>
      <c r="X1156" s="3">
        <v>0</v>
      </c>
      <c r="Y1156" s="3">
        <v>0</v>
      </c>
      <c r="Z1156" s="3">
        <v>0</v>
      </c>
      <c r="AA1156" s="3">
        <v>0</v>
      </c>
      <c r="AB1156" s="3">
        <v>0</v>
      </c>
      <c r="AD1156" t="s">
        <v>38</v>
      </c>
      <c r="AE1156" s="1">
        <v>42418</v>
      </c>
      <c r="AF1156" s="1">
        <v>42610</v>
      </c>
      <c r="AG1156" s="1">
        <v>42473</v>
      </c>
      <c r="AH1156" s="1">
        <v>42598</v>
      </c>
    </row>
    <row r="1157" spans="1:34" x14ac:dyDescent="0.3">
      <c r="A1157">
        <v>232217</v>
      </c>
      <c r="B1157" t="s">
        <v>1592</v>
      </c>
      <c r="C1157" t="s">
        <v>26</v>
      </c>
      <c r="D1157">
        <v>1</v>
      </c>
      <c r="E1157" t="s">
        <v>1908</v>
      </c>
      <c r="F1157" t="s">
        <v>1168</v>
      </c>
      <c r="G1157">
        <v>56058</v>
      </c>
      <c r="H1157">
        <v>0</v>
      </c>
      <c r="I1157">
        <v>48895</v>
      </c>
      <c r="J1157">
        <v>75900</v>
      </c>
      <c r="K1157" t="s">
        <v>30</v>
      </c>
      <c r="L1157" t="s">
        <v>430</v>
      </c>
      <c r="M1157" t="s">
        <v>971</v>
      </c>
      <c r="N1157" t="s">
        <v>7668</v>
      </c>
      <c r="O1157" t="s">
        <v>1170</v>
      </c>
      <c r="P1157" t="s">
        <v>7669</v>
      </c>
      <c r="Q1157" t="s">
        <v>35</v>
      </c>
      <c r="R1157" t="s">
        <v>2381</v>
      </c>
      <c r="S1157" t="s">
        <v>35</v>
      </c>
      <c r="T1157" t="str">
        <f t="shared" si="54"/>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people skills and leadership skills.  Familiarity with the NYCHRL.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  </v>
      </c>
      <c r="U1157">
        <f t="shared" si="55"/>
        <v>0</v>
      </c>
      <c r="V1157" s="3">
        <v>1</v>
      </c>
      <c r="W1157" s="3">
        <f t="shared" si="56"/>
        <v>0</v>
      </c>
      <c r="X1157" s="3">
        <v>0</v>
      </c>
      <c r="Y1157" s="3">
        <v>0</v>
      </c>
      <c r="Z1157" s="3">
        <v>0</v>
      </c>
      <c r="AA1157" s="3">
        <v>0</v>
      </c>
      <c r="AB1157" s="3">
        <v>0</v>
      </c>
      <c r="AD1157" t="s">
        <v>38</v>
      </c>
      <c r="AE1157" s="1">
        <v>42418</v>
      </c>
      <c r="AF1157" s="1">
        <v>42610</v>
      </c>
      <c r="AG1157" s="1">
        <v>42473</v>
      </c>
      <c r="AH1157" s="1">
        <v>42598</v>
      </c>
    </row>
    <row r="1158" spans="1:34" x14ac:dyDescent="0.3">
      <c r="A1158">
        <v>232275</v>
      </c>
      <c r="B1158" t="s">
        <v>39</v>
      </c>
      <c r="C1158" t="s">
        <v>40</v>
      </c>
      <c r="D1158">
        <v>1</v>
      </c>
      <c r="E1158" t="s">
        <v>2382</v>
      </c>
      <c r="F1158" t="s">
        <v>1969</v>
      </c>
      <c r="G1158" t="s">
        <v>1970</v>
      </c>
      <c r="H1158" t="s">
        <v>240</v>
      </c>
      <c r="I1158">
        <v>58675</v>
      </c>
      <c r="J1158">
        <v>156793</v>
      </c>
      <c r="K1158" t="s">
        <v>30</v>
      </c>
      <c r="L1158" t="s">
        <v>78</v>
      </c>
      <c r="M1158" t="s">
        <v>2383</v>
      </c>
      <c r="N1158" t="s">
        <v>2384</v>
      </c>
      <c r="O1158" t="s">
        <v>1971</v>
      </c>
      <c r="P1158" t="s">
        <v>2385</v>
      </c>
      <c r="Q1158" t="s">
        <v>35</v>
      </c>
      <c r="R1158" t="s">
        <v>2386</v>
      </c>
      <c r="S1158" t="s">
        <v>35</v>
      </c>
      <c r="T1158" t="str">
        <f t="shared" si="54"/>
        <v xml:space="preserve">--Valid license to practice medicine in New York State  --Board certification in Preventive Medicine  --At least 5 years of full-time experience in the practice of medicine, public health, or related field following residency   --At least two years of full-time public health/preventive medicine practice, of which at least one year was in a supervisory capacity  --One year of post graduate experience teaching public health professionals  --Ability to independently oversee multiple projects simultaneously   --Excellent interpersonal, oral and writing skills.  </v>
      </c>
      <c r="U1158">
        <f t="shared" si="55"/>
        <v>0</v>
      </c>
      <c r="V1158" s="3">
        <v>0</v>
      </c>
      <c r="W1158" s="3">
        <f t="shared" si="56"/>
        <v>0</v>
      </c>
      <c r="X1158" s="3">
        <v>0</v>
      </c>
      <c r="Y1158" s="3">
        <v>0</v>
      </c>
      <c r="Z1158" s="3">
        <v>0</v>
      </c>
      <c r="AA1158" s="3">
        <v>0</v>
      </c>
      <c r="AB1158" s="3">
        <v>0</v>
      </c>
      <c r="AD1158" t="s">
        <v>58</v>
      </c>
      <c r="AE1158" s="1">
        <v>42420</v>
      </c>
      <c r="AG1158" s="1">
        <v>42419</v>
      </c>
      <c r="AH1158" s="1">
        <v>42598</v>
      </c>
    </row>
    <row r="1159" spans="1:34" x14ac:dyDescent="0.3">
      <c r="A1159">
        <v>232275</v>
      </c>
      <c r="B1159" t="s">
        <v>39</v>
      </c>
      <c r="C1159" t="s">
        <v>26</v>
      </c>
      <c r="D1159">
        <v>1</v>
      </c>
      <c r="E1159" t="s">
        <v>2382</v>
      </c>
      <c r="F1159" t="s">
        <v>1969</v>
      </c>
      <c r="G1159" t="s">
        <v>1970</v>
      </c>
      <c r="H1159" t="s">
        <v>240</v>
      </c>
      <c r="I1159">
        <v>58675</v>
      </c>
      <c r="J1159">
        <v>156793</v>
      </c>
      <c r="K1159" t="s">
        <v>30</v>
      </c>
      <c r="L1159" t="s">
        <v>78</v>
      </c>
      <c r="M1159" t="s">
        <v>2383</v>
      </c>
      <c r="N1159" t="s">
        <v>2384</v>
      </c>
      <c r="O1159" t="s">
        <v>1971</v>
      </c>
      <c r="P1159" t="s">
        <v>2385</v>
      </c>
      <c r="Q1159" t="s">
        <v>35</v>
      </c>
      <c r="R1159" t="s">
        <v>2386</v>
      </c>
      <c r="S1159" t="s">
        <v>35</v>
      </c>
      <c r="T1159" t="str">
        <f t="shared" si="54"/>
        <v xml:space="preserve">--Valid license to practice medicine in New York State  --Board certification in Preventive Medicine  --At least 5 years of full-time experience in the practice of medicine, public health, or related field following residency   --At least two years of full-time public health/preventive medicine practice, of which at least one year was in a supervisory capacity  --One year of post graduate experience teaching public health professionals  --Ability to independently oversee multiple projects simultaneously   --Excellent interpersonal, oral and writing skills.  </v>
      </c>
      <c r="U1159">
        <f t="shared" si="55"/>
        <v>0</v>
      </c>
      <c r="V1159" s="3">
        <v>0</v>
      </c>
      <c r="W1159" s="3">
        <f t="shared" si="56"/>
        <v>0</v>
      </c>
      <c r="X1159" s="3">
        <v>0</v>
      </c>
      <c r="Y1159" s="3">
        <v>0</v>
      </c>
      <c r="Z1159" s="3">
        <v>0</v>
      </c>
      <c r="AA1159" s="3">
        <v>0</v>
      </c>
      <c r="AB1159" s="3">
        <v>0</v>
      </c>
      <c r="AD1159" t="s">
        <v>58</v>
      </c>
      <c r="AE1159" s="1">
        <v>42420</v>
      </c>
      <c r="AG1159" s="1">
        <v>42419</v>
      </c>
      <c r="AH1159" s="1">
        <v>42598</v>
      </c>
    </row>
    <row r="1160" spans="1:34" x14ac:dyDescent="0.3">
      <c r="A1160">
        <v>232317</v>
      </c>
      <c r="B1160" t="s">
        <v>25</v>
      </c>
      <c r="C1160" t="s">
        <v>26</v>
      </c>
      <c r="D1160">
        <v>1</v>
      </c>
      <c r="E1160" t="s">
        <v>2387</v>
      </c>
      <c r="F1160" t="s">
        <v>51</v>
      </c>
      <c r="G1160">
        <v>10050</v>
      </c>
      <c r="H1160" t="s">
        <v>52</v>
      </c>
      <c r="I1160">
        <v>53051</v>
      </c>
      <c r="J1160">
        <v>125000</v>
      </c>
      <c r="K1160" t="s">
        <v>30</v>
      </c>
      <c r="L1160" t="s">
        <v>192</v>
      </c>
      <c r="M1160" t="s">
        <v>193</v>
      </c>
      <c r="N1160" t="s">
        <v>7670</v>
      </c>
      <c r="O1160" t="s">
        <v>54</v>
      </c>
      <c r="P1160" t="s">
        <v>7671</v>
      </c>
      <c r="Q1160" t="s">
        <v>35</v>
      </c>
      <c r="R1160" t="s">
        <v>2388</v>
      </c>
      <c r="S1160" t="s">
        <v>2389</v>
      </c>
      <c r="T1160" t="str">
        <f t="shared" si="54"/>
        <v xml:space="preserve">The preferred candidate should possess the following: 	Successful delivery of software applications as an individual, team leader and/or development manager:	Strong understanding of the software development life cycle	Strong leadership, project management skills, time management, and problem solving skills	Willingness to dive into software environments and technical issues	Experience with Scrum methodology and Agile practices	Support assessment of business and technology requirements in order to create solution architecture.	Collaborate with development team to create project plans and manage a portfolio of initiatives, varying in size and complexity.	Provide technical leadership to developers throughout entire project life cycle; review technical design documents and conduct code reviews.	Experience serving as a Software Development Manager/Director in an Enterprise Scale environment;	Experience planning, designing, developing and delivering software, including highly scalable systems and experience with service-oriented architecture;	Experience in developing and architecting leading Customer Relationship Management Systems or xRM systems such as Siebel, Microsoft Dynamics CRM/AX, Salesforce, SAP, Oracle RightNow, QuickBase, etc.;	Experience in Microsoft development technical experience in .NET (C# and/or VB.NET, XML, web services, etc.) for large-scale enterprise systems;	Experience in interpreting business requirements, technical and existing business process artifacts, legacy system operations, business needs provided in various forms of communication;	Experience with industry leading CRM Systems ‚€œ in a large enterprise scale environment:	Configuration &amp; Customization	Workflow Development	Schema/Entity Model Extension	Performance Tuning	Application Integration with Messaging Queues such as Azure Service Bus, IBM MQ, and Biz Talk	CTI Integration	Experience with Java Scripts to customize UI/combination of Java Script and C sharp	Experience creating Web Services, execute methods that insert, update and delete data objects	API Development and Integration	Develop plug-ins for CRM applications	Highly proficient code development ability	Technical hands on experience coding and providing design architecture for most of the following technologies:	Leading CRM/xRM systems	.Net programming with C# and/or VB.Net	CSS/JavaScript/HTML5 frameworks (jQuery, Bootstrap, Angular, etc)	Relational databases Oracle and SQL Server	Working knowledge of XML, SQL, PLSQL, SSIS and, SSRS	Strong understanding of client/server architecture in on-premise, SaaS, PaaS and IaaS Architectures;	Experience in estimating growth of data, planning stages of database optimization to match projection and level of development effort	Experience working with and/or managing resources of a large Systems Integrator require;	Ability to successfully manage multiple tasks under tight deadlines;	Strong experience interacting and communicating directly with business stakeholders to understand business needs and requirements;	Ability to work in cross functional teams to provide practical solutions and outstanding collaboration and team building skills;	Strong customer and quality-focus mentality; sound problem resolution, judgment, and decision-making skills;	Strong written and verbal communication skills; excellent analytic, organization, presentation and facilitation skills;	Experience managing large and complex projects executed via large Systems Integrators;	Experience with industry leading enterprise search tools and integrations of such tools;	Experience working with CRM Applications in a large Call Center environment;	Experience architecting enterprise cloud platforms;	Evaluating On-Premise vs. Cloud Systems and performing cost benefit analyses;	Data Migration of legacy systems to CRM Syste  </v>
      </c>
      <c r="U1160">
        <f t="shared" si="55"/>
        <v>0</v>
      </c>
      <c r="V1160" s="3">
        <v>0</v>
      </c>
      <c r="W1160" s="3">
        <f t="shared" si="56"/>
        <v>0</v>
      </c>
      <c r="X1160" s="3">
        <v>0</v>
      </c>
      <c r="Y1160" s="3">
        <v>0</v>
      </c>
      <c r="Z1160" s="3">
        <v>1</v>
      </c>
      <c r="AA1160" s="3">
        <v>0</v>
      </c>
      <c r="AB1160" s="3">
        <v>1</v>
      </c>
      <c r="AD1160" t="s">
        <v>58</v>
      </c>
      <c r="AE1160" s="1">
        <v>42459</v>
      </c>
      <c r="AG1160" s="1">
        <v>42459</v>
      </c>
      <c r="AH1160" s="1">
        <v>42598</v>
      </c>
    </row>
    <row r="1161" spans="1:34" x14ac:dyDescent="0.3">
      <c r="A1161">
        <v>231596</v>
      </c>
      <c r="B1161" t="s">
        <v>324</v>
      </c>
      <c r="C1161" t="s">
        <v>40</v>
      </c>
      <c r="D1161">
        <v>2</v>
      </c>
      <c r="E1161" t="s">
        <v>2390</v>
      </c>
      <c r="F1161" t="s">
        <v>269</v>
      </c>
      <c r="G1161">
        <v>10209</v>
      </c>
      <c r="H1161">
        <v>1</v>
      </c>
      <c r="I1161">
        <v>10</v>
      </c>
      <c r="J1161">
        <v>14</v>
      </c>
      <c r="K1161" t="s">
        <v>141</v>
      </c>
      <c r="L1161" t="s">
        <v>2391</v>
      </c>
      <c r="M1161" t="s">
        <v>2392</v>
      </c>
      <c r="N1161" t="s">
        <v>2393</v>
      </c>
      <c r="O1161" t="s">
        <v>272</v>
      </c>
      <c r="P1161" t="s">
        <v>2394</v>
      </c>
      <c r="Q1161" t="s">
        <v>35</v>
      </c>
      <c r="R1161" t="s">
        <v>866</v>
      </c>
      <c r="S1161" t="s">
        <v>35</v>
      </c>
      <c r="T1161" t="str">
        <f t="shared" si="54"/>
        <v xml:space="preserve">The ideal candidates will be self-motivated, hard-working, and professional. Candidates should possess outstanding interpersonal and communication skills; excellent writing and strong organizational skills; Strong facility with computers and outreach capabilities.  Fluency in a language in addition to English a plus.  </v>
      </c>
      <c r="U1161">
        <f t="shared" si="55"/>
        <v>0</v>
      </c>
      <c r="V1161" s="3">
        <v>0</v>
      </c>
      <c r="W1161" s="3">
        <f t="shared" si="56"/>
        <v>0</v>
      </c>
      <c r="X1161" s="3">
        <v>0</v>
      </c>
      <c r="Y1161" s="3">
        <v>0</v>
      </c>
      <c r="Z1161" s="3">
        <v>0</v>
      </c>
      <c r="AA1161" s="3">
        <v>0</v>
      </c>
      <c r="AB1161" s="3">
        <v>0</v>
      </c>
      <c r="AD1161" t="s">
        <v>38</v>
      </c>
      <c r="AE1161" s="1">
        <v>42447</v>
      </c>
      <c r="AG1161" s="1">
        <v>42572</v>
      </c>
      <c r="AH1161" s="1">
        <v>42598</v>
      </c>
    </row>
    <row r="1162" spans="1:34" x14ac:dyDescent="0.3">
      <c r="A1162">
        <v>231596</v>
      </c>
      <c r="B1162" t="s">
        <v>324</v>
      </c>
      <c r="C1162" t="s">
        <v>26</v>
      </c>
      <c r="D1162">
        <v>2</v>
      </c>
      <c r="E1162" t="s">
        <v>2390</v>
      </c>
      <c r="F1162" t="s">
        <v>269</v>
      </c>
      <c r="G1162">
        <v>10209</v>
      </c>
      <c r="H1162">
        <v>1</v>
      </c>
      <c r="I1162">
        <v>10</v>
      </c>
      <c r="J1162">
        <v>14</v>
      </c>
      <c r="K1162" t="s">
        <v>141</v>
      </c>
      <c r="L1162" t="s">
        <v>2391</v>
      </c>
      <c r="M1162" t="s">
        <v>2392</v>
      </c>
      <c r="N1162" t="s">
        <v>2393</v>
      </c>
      <c r="O1162" t="s">
        <v>272</v>
      </c>
      <c r="P1162" t="s">
        <v>2394</v>
      </c>
      <c r="Q1162" t="s">
        <v>35</v>
      </c>
      <c r="R1162" t="s">
        <v>866</v>
      </c>
      <c r="S1162" t="s">
        <v>35</v>
      </c>
      <c r="T1162" t="str">
        <f t="shared" si="54"/>
        <v xml:space="preserve">The ideal candidates will be self-motivated, hard-working, and professional. Candidates should possess outstanding interpersonal and communication skills; excellent writing and strong organizational skills; Strong facility with computers and outreach capabilities.  Fluency in a language in addition to English a plus.  </v>
      </c>
      <c r="U1162">
        <f t="shared" si="55"/>
        <v>0</v>
      </c>
      <c r="V1162" s="3">
        <v>0</v>
      </c>
      <c r="W1162" s="3">
        <f t="shared" si="56"/>
        <v>0</v>
      </c>
      <c r="X1162" s="3">
        <v>0</v>
      </c>
      <c r="Y1162" s="3">
        <v>0</v>
      </c>
      <c r="Z1162" s="3">
        <v>0</v>
      </c>
      <c r="AA1162" s="3">
        <v>0</v>
      </c>
      <c r="AB1162" s="3">
        <v>0</v>
      </c>
      <c r="AD1162" t="s">
        <v>38</v>
      </c>
      <c r="AE1162" s="1">
        <v>42447</v>
      </c>
      <c r="AG1162" s="1">
        <v>42572</v>
      </c>
      <c r="AH1162" s="1">
        <v>42598</v>
      </c>
    </row>
    <row r="1163" spans="1:34" x14ac:dyDescent="0.3">
      <c r="A1163">
        <v>231851</v>
      </c>
      <c r="B1163" t="s">
        <v>888</v>
      </c>
      <c r="C1163" t="s">
        <v>26</v>
      </c>
      <c r="D1163">
        <v>1</v>
      </c>
      <c r="E1163" t="s">
        <v>2395</v>
      </c>
      <c r="F1163" t="s">
        <v>642</v>
      </c>
      <c r="G1163">
        <v>22122</v>
      </c>
      <c r="H1163">
        <v>1</v>
      </c>
      <c r="I1163">
        <v>49897</v>
      </c>
      <c r="J1163">
        <v>72061</v>
      </c>
      <c r="K1163" t="s">
        <v>30</v>
      </c>
      <c r="L1163" t="s">
        <v>430</v>
      </c>
      <c r="M1163" t="s">
        <v>2396</v>
      </c>
      <c r="N1163" t="s">
        <v>2397</v>
      </c>
      <c r="O1163" t="s">
        <v>7159</v>
      </c>
      <c r="P1163" t="s">
        <v>2398</v>
      </c>
      <c r="Q1163" t="s">
        <v>35</v>
      </c>
      <c r="R1163" t="s">
        <v>894</v>
      </c>
      <c r="S1163" t="s">
        <v>35</v>
      </c>
      <c r="T1163" t="str">
        <f t="shared" si="54"/>
        <v xml:space="preserve">1.  Thorough knowledge of New York City government and housing issues.    2.  Knowledge of zoning, land use planning, and regulatory requirements.    3.  Successful experience working with community boards, civic associations, and neighborhood groups.    4.  Experience with community-based planning and neighborhood development issues.    5.  Experience conducting studies, writing reports, and conducting meetings with community and interagency partners.    6.  Ability to work independently, take initiative, and work effectively with others.    7.  Excellent research, analytical, writing, and public speaking skills.    8.  Demonstrated ability to meet deadlines and manage multiple projects in a timely manner.  9.  Proficiency in GIS, Adobe Creative Suite, and Microsoft Office applications, including Excel and PowerPoint.  10.  Candidates with masters degrees in urban planning, urban design/architecture, or business administration with a focus in real estate finance and development are strongly preferred.  11.  A minimum 1-2 years experience in urban planning is strongly preferred, preferably involving the practical application of real estate principles in finance and/or development.  </v>
      </c>
      <c r="U1163">
        <f t="shared" si="55"/>
        <v>0</v>
      </c>
      <c r="V1163" s="3">
        <v>1</v>
      </c>
      <c r="W1163" s="3">
        <f t="shared" si="56"/>
        <v>0</v>
      </c>
      <c r="X1163" s="3">
        <v>0</v>
      </c>
      <c r="Y1163" s="3">
        <v>0</v>
      </c>
      <c r="Z1163" s="3">
        <v>0</v>
      </c>
      <c r="AA1163" s="3">
        <v>0</v>
      </c>
      <c r="AB1163" s="3">
        <v>0</v>
      </c>
      <c r="AD1163" t="s">
        <v>38</v>
      </c>
      <c r="AE1163" s="1">
        <v>42416</v>
      </c>
      <c r="AG1163" s="1">
        <v>42416</v>
      </c>
      <c r="AH1163" s="1">
        <v>42598</v>
      </c>
    </row>
    <row r="1164" spans="1:34" x14ac:dyDescent="0.3">
      <c r="A1164">
        <v>232317</v>
      </c>
      <c r="B1164" t="s">
        <v>25</v>
      </c>
      <c r="C1164" t="s">
        <v>40</v>
      </c>
      <c r="D1164">
        <v>1</v>
      </c>
      <c r="E1164" t="s">
        <v>2387</v>
      </c>
      <c r="F1164" t="s">
        <v>51</v>
      </c>
      <c r="G1164">
        <v>10050</v>
      </c>
      <c r="H1164" t="s">
        <v>52</v>
      </c>
      <c r="I1164">
        <v>53051</v>
      </c>
      <c r="J1164">
        <v>125000</v>
      </c>
      <c r="K1164" t="s">
        <v>30</v>
      </c>
      <c r="L1164" t="s">
        <v>192</v>
      </c>
      <c r="M1164" t="s">
        <v>193</v>
      </c>
      <c r="N1164" t="s">
        <v>7670</v>
      </c>
      <c r="O1164" t="s">
        <v>54</v>
      </c>
      <c r="P1164" t="s">
        <v>7671</v>
      </c>
      <c r="Q1164" t="s">
        <v>35</v>
      </c>
      <c r="R1164" t="s">
        <v>2388</v>
      </c>
      <c r="S1164" t="s">
        <v>2389</v>
      </c>
      <c r="T1164" t="str">
        <f t="shared" si="54"/>
        <v xml:space="preserve">The preferred candidate should possess the following: 	Successful delivery of software applications as an individual, team leader and/or development manager:	Strong understanding of the software development life cycle	Strong leadership, project management skills, time management, and problem solving skills	Willingness to dive into software environments and technical issues	Experience with Scrum methodology and Agile practices	Support assessment of business and technology requirements in order to create solution architecture.	Collaborate with development team to create project plans and manage a portfolio of initiatives, varying in size and complexity.	Provide technical leadership to developers throughout entire project life cycle; review technical design documents and conduct code reviews.	Experience serving as a Software Development Manager/Director in an Enterprise Scale environment;	Experience planning, designing, developing and delivering software, including highly scalable systems and experience with service-oriented architecture;	Experience in developing and architecting leading Customer Relationship Management Systems or xRM systems such as Siebel, Microsoft Dynamics CRM/AX, Salesforce, SAP, Oracle RightNow, QuickBase, etc.;	Experience in Microsoft development technical experience in .NET (C# and/or VB.NET, XML, web services, etc.) for large-scale enterprise systems;	Experience in interpreting business requirements, technical and existing business process artifacts, legacy system operations, business needs provided in various forms of communication;	Experience with industry leading CRM Systems ‚€œ in a large enterprise scale environment:	Configuration &amp; Customization	Workflow Development	Schema/Entity Model Extension	Performance Tuning	Application Integration with Messaging Queues such as Azure Service Bus, IBM MQ, and Biz Talk	CTI Integration	Experience with Java Scripts to customize UI/combination of Java Script and C sharp	Experience creating Web Services, execute methods that insert, update and delete data objects	API Development and Integration	Develop plug-ins for CRM applications	Highly proficient code development ability	Technical hands on experience coding and providing design architecture for most of the following technologies:	Leading CRM/xRM systems	.Net programming with C# and/or VB.Net	CSS/JavaScript/HTML5 frameworks (jQuery, Bootstrap, Angular, etc)	Relational databases Oracle and SQL Server	Working knowledge of XML, SQL, PLSQL, SSIS and, SSRS	Strong understanding of client/server architecture in on-premise, SaaS, PaaS and IaaS Architectures;	Experience in estimating growth of data, planning stages of database optimization to match projection and level of development effort	Experience working with and/or managing resources of a large Systems Integrator require;	Ability to successfully manage multiple tasks under tight deadlines;	Strong experience interacting and communicating directly with business stakeholders to understand business needs and requirements;	Ability to work in cross functional teams to provide practical solutions and outstanding collaboration and team building skills;	Strong customer and quality-focus mentality; sound problem resolution, judgment, and decision-making skills;	Strong written and verbal communication skills; excellent analytic, organization, presentation and facilitation skills;	Experience managing large and complex projects executed via large Systems Integrators;	Experience with industry leading enterprise search tools and integrations of such tools;	Experience working with CRM Applications in a large Call Center environment;	Experience architecting enterprise cloud platforms;	Evaluating On-Premise vs. Cloud Systems and performing cost benefit analyses;	Data Migration of legacy systems to CRM Syste  </v>
      </c>
      <c r="U1164">
        <f t="shared" si="55"/>
        <v>0</v>
      </c>
      <c r="V1164" s="3">
        <v>0</v>
      </c>
      <c r="W1164" s="3">
        <f t="shared" si="56"/>
        <v>0</v>
      </c>
      <c r="X1164" s="3">
        <v>0</v>
      </c>
      <c r="Y1164" s="3">
        <v>0</v>
      </c>
      <c r="Z1164" s="3">
        <v>1</v>
      </c>
      <c r="AA1164" s="3">
        <v>0</v>
      </c>
      <c r="AB1164" s="3">
        <v>1</v>
      </c>
      <c r="AD1164" t="s">
        <v>58</v>
      </c>
      <c r="AE1164" s="1">
        <v>42459</v>
      </c>
      <c r="AG1164" s="1">
        <v>42459</v>
      </c>
      <c r="AH1164" s="1">
        <v>42598</v>
      </c>
    </row>
    <row r="1165" spans="1:34" x14ac:dyDescent="0.3">
      <c r="A1165">
        <v>232330</v>
      </c>
      <c r="B1165" t="s">
        <v>524</v>
      </c>
      <c r="C1165" t="s">
        <v>26</v>
      </c>
      <c r="D1165">
        <v>1</v>
      </c>
      <c r="E1165" t="s">
        <v>1471</v>
      </c>
      <c r="F1165" t="s">
        <v>1472</v>
      </c>
      <c r="G1165">
        <v>21215</v>
      </c>
      <c r="H1165">
        <v>3</v>
      </c>
      <c r="I1165">
        <v>85000</v>
      </c>
      <c r="J1165">
        <v>110413</v>
      </c>
      <c r="K1165" t="s">
        <v>30</v>
      </c>
      <c r="L1165" t="s">
        <v>527</v>
      </c>
      <c r="M1165" t="s">
        <v>716</v>
      </c>
      <c r="N1165" t="s">
        <v>7672</v>
      </c>
      <c r="O1165" t="s">
        <v>1473</v>
      </c>
      <c r="P1165" t="s">
        <v>2399</v>
      </c>
      <c r="Q1165" t="s">
        <v>2400</v>
      </c>
      <c r="R1165" t="s">
        <v>2401</v>
      </c>
      <c r="S1165" t="s">
        <v>35</v>
      </c>
      <c r="T1165" t="str">
        <f t="shared" si="54"/>
        <v>1. Strong knowledge of AutoCAD, Photoshop, InDesign and project management software. 2. Knowledge and experience in sustainable design and/or LEED accreditation a plus. 3. 5 years or more managing a multidisciplinary team of professionals to produce complex architectural work.  4. Excellent communication and organizational skills. 5. Strong knowledge of NYC building code and ADA requirements.  6. A valid driver license in New York State. *Posting period extended. Previous applicants to Job ID# 200426 are still under consideration for this posting and do not need to reapply.   www.nyc.gov/parks</v>
      </c>
      <c r="U1165">
        <f t="shared" si="55"/>
        <v>0</v>
      </c>
      <c r="V1165" s="3">
        <v>0</v>
      </c>
      <c r="W1165" s="3">
        <f t="shared" si="56"/>
        <v>0</v>
      </c>
      <c r="X1165" s="3">
        <v>0</v>
      </c>
      <c r="Y1165" s="3">
        <v>0</v>
      </c>
      <c r="Z1165" s="3">
        <v>0</v>
      </c>
      <c r="AA1165" s="3">
        <v>0</v>
      </c>
      <c r="AB1165" s="3">
        <v>0</v>
      </c>
      <c r="AD1165" t="s">
        <v>533</v>
      </c>
      <c r="AE1165" s="1">
        <v>42419</v>
      </c>
      <c r="AG1165" s="1">
        <v>42419</v>
      </c>
      <c r="AH1165" s="1">
        <v>42598</v>
      </c>
    </row>
    <row r="1166" spans="1:34" x14ac:dyDescent="0.3">
      <c r="A1166">
        <v>232330</v>
      </c>
      <c r="B1166" t="s">
        <v>524</v>
      </c>
      <c r="C1166" t="s">
        <v>40</v>
      </c>
      <c r="D1166">
        <v>1</v>
      </c>
      <c r="E1166" t="s">
        <v>1471</v>
      </c>
      <c r="F1166" t="s">
        <v>1472</v>
      </c>
      <c r="G1166">
        <v>21215</v>
      </c>
      <c r="H1166">
        <v>3</v>
      </c>
      <c r="I1166">
        <v>85000</v>
      </c>
      <c r="J1166">
        <v>110413</v>
      </c>
      <c r="K1166" t="s">
        <v>30</v>
      </c>
      <c r="L1166" t="s">
        <v>527</v>
      </c>
      <c r="M1166" t="s">
        <v>716</v>
      </c>
      <c r="N1166" t="s">
        <v>7672</v>
      </c>
      <c r="O1166" t="s">
        <v>1473</v>
      </c>
      <c r="P1166" t="s">
        <v>2399</v>
      </c>
      <c r="Q1166" t="s">
        <v>2400</v>
      </c>
      <c r="R1166" t="s">
        <v>2401</v>
      </c>
      <c r="S1166" t="s">
        <v>35</v>
      </c>
      <c r="T1166" t="str">
        <f t="shared" si="54"/>
        <v>1. Strong knowledge of AutoCAD, Photoshop, InDesign and project management software. 2. Knowledge and experience in sustainable design and/or LEED accreditation a plus. 3. 5 years or more managing a multidisciplinary team of professionals to produce complex architectural work.  4. Excellent communication and organizational skills. 5. Strong knowledge of NYC building code and ADA requirements.  6. A valid driver license in New York State. *Posting period extended. Previous applicants to Job ID# 200426 are still under consideration for this posting and do not need to reapply.   www.nyc.gov/parks</v>
      </c>
      <c r="U1166">
        <f t="shared" si="55"/>
        <v>0</v>
      </c>
      <c r="V1166" s="3">
        <v>0</v>
      </c>
      <c r="W1166" s="3">
        <f t="shared" si="56"/>
        <v>0</v>
      </c>
      <c r="X1166" s="3">
        <v>0</v>
      </c>
      <c r="Y1166" s="3">
        <v>0</v>
      </c>
      <c r="Z1166" s="3">
        <v>0</v>
      </c>
      <c r="AA1166" s="3">
        <v>0</v>
      </c>
      <c r="AB1166" s="3">
        <v>0</v>
      </c>
      <c r="AD1166" t="s">
        <v>533</v>
      </c>
      <c r="AE1166" s="1">
        <v>42419</v>
      </c>
      <c r="AG1166" s="1">
        <v>42419</v>
      </c>
      <c r="AH1166" s="1">
        <v>42598</v>
      </c>
    </row>
    <row r="1167" spans="1:34" x14ac:dyDescent="0.3">
      <c r="A1167">
        <v>232330</v>
      </c>
      <c r="B1167" t="s">
        <v>524</v>
      </c>
      <c r="C1167" t="s">
        <v>26</v>
      </c>
      <c r="D1167">
        <v>1</v>
      </c>
      <c r="E1167" t="s">
        <v>1471</v>
      </c>
      <c r="F1167" t="s">
        <v>1472</v>
      </c>
      <c r="G1167">
        <v>21215</v>
      </c>
      <c r="H1167">
        <v>3</v>
      </c>
      <c r="I1167">
        <v>85000</v>
      </c>
      <c r="J1167">
        <v>110413</v>
      </c>
      <c r="K1167" t="s">
        <v>30</v>
      </c>
      <c r="L1167" t="s">
        <v>527</v>
      </c>
      <c r="M1167" t="s">
        <v>716</v>
      </c>
      <c r="N1167" t="s">
        <v>7672</v>
      </c>
      <c r="O1167" t="s">
        <v>1473</v>
      </c>
      <c r="P1167" t="s">
        <v>2399</v>
      </c>
      <c r="Q1167" t="s">
        <v>2400</v>
      </c>
      <c r="R1167" t="s">
        <v>2401</v>
      </c>
      <c r="S1167" t="s">
        <v>35</v>
      </c>
      <c r="T1167" t="str">
        <f t="shared" si="54"/>
        <v>1. Strong knowledge of AutoCAD, Photoshop, InDesign and project management software. 2. Knowledge and experience in sustainable design and/or LEED accreditation a plus. 3. 5 years or more managing a multidisciplinary team of professionals to produce complex architectural work.  4. Excellent communication and organizational skills. 5. Strong knowledge of NYC building code and ADA requirements.  6. A valid driver license in New York State. *Posting period extended. Previous applicants to Job ID# 200426 are still under consideration for this posting and do not need to reapply.   www.nyc.gov/parks</v>
      </c>
      <c r="U1167">
        <f t="shared" si="55"/>
        <v>0</v>
      </c>
      <c r="V1167" s="3">
        <v>0</v>
      </c>
      <c r="W1167" s="3">
        <f t="shared" si="56"/>
        <v>0</v>
      </c>
      <c r="X1167" s="3">
        <v>0</v>
      </c>
      <c r="Y1167" s="3">
        <v>0</v>
      </c>
      <c r="Z1167" s="3">
        <v>0</v>
      </c>
      <c r="AA1167" s="3">
        <v>0</v>
      </c>
      <c r="AB1167" s="3">
        <v>0</v>
      </c>
      <c r="AD1167" t="s">
        <v>533</v>
      </c>
      <c r="AE1167" s="1">
        <v>42419</v>
      </c>
      <c r="AG1167" s="1">
        <v>42419</v>
      </c>
      <c r="AH1167" s="1">
        <v>42598</v>
      </c>
    </row>
    <row r="1168" spans="1:34" x14ac:dyDescent="0.3">
      <c r="A1168">
        <v>231851</v>
      </c>
      <c r="B1168" t="s">
        <v>888</v>
      </c>
      <c r="C1168" t="s">
        <v>40</v>
      </c>
      <c r="D1168">
        <v>1</v>
      </c>
      <c r="E1168" t="s">
        <v>2395</v>
      </c>
      <c r="F1168" t="s">
        <v>642</v>
      </c>
      <c r="G1168">
        <v>22122</v>
      </c>
      <c r="H1168">
        <v>1</v>
      </c>
      <c r="I1168">
        <v>49897</v>
      </c>
      <c r="J1168">
        <v>72061</v>
      </c>
      <c r="K1168" t="s">
        <v>30</v>
      </c>
      <c r="L1168" t="s">
        <v>430</v>
      </c>
      <c r="M1168" t="s">
        <v>2396</v>
      </c>
      <c r="N1168" t="s">
        <v>2397</v>
      </c>
      <c r="O1168" t="s">
        <v>7159</v>
      </c>
      <c r="P1168" t="s">
        <v>2398</v>
      </c>
      <c r="Q1168" t="s">
        <v>35</v>
      </c>
      <c r="R1168" t="s">
        <v>894</v>
      </c>
      <c r="S1168" t="s">
        <v>35</v>
      </c>
      <c r="T1168" t="str">
        <f t="shared" si="54"/>
        <v xml:space="preserve">1.  Thorough knowledge of New York City government and housing issues.    2.  Knowledge of zoning, land use planning, and regulatory requirements.    3.  Successful experience working with community boards, civic associations, and neighborhood groups.    4.  Experience with community-based planning and neighborhood development issues.    5.  Experience conducting studies, writing reports, and conducting meetings with community and interagency partners.    6.  Ability to work independently, take initiative, and work effectively with others.    7.  Excellent research, analytical, writing, and public speaking skills.    8.  Demonstrated ability to meet deadlines and manage multiple projects in a timely manner.  9.  Proficiency in GIS, Adobe Creative Suite, and Microsoft Office applications, including Excel and PowerPoint.  10.  Candidates with masters degrees in urban planning, urban design/architecture, or business administration with a focus in real estate finance and development are strongly preferred.  11.  A minimum 1-2 years experience in urban planning is strongly preferred, preferably involving the practical application of real estate principles in finance and/or development.  </v>
      </c>
      <c r="U1168">
        <f t="shared" si="55"/>
        <v>0</v>
      </c>
      <c r="V1168" s="3">
        <v>1</v>
      </c>
      <c r="W1168" s="3">
        <f t="shared" si="56"/>
        <v>0</v>
      </c>
      <c r="X1168" s="3">
        <v>0</v>
      </c>
      <c r="Y1168" s="3">
        <v>0</v>
      </c>
      <c r="Z1168" s="3">
        <v>0</v>
      </c>
      <c r="AA1168" s="3">
        <v>0</v>
      </c>
      <c r="AB1168" s="3">
        <v>0</v>
      </c>
      <c r="AD1168" t="s">
        <v>38</v>
      </c>
      <c r="AE1168" s="1">
        <v>42416</v>
      </c>
      <c r="AG1168" s="1">
        <v>42416</v>
      </c>
      <c r="AH1168" s="1">
        <v>42598</v>
      </c>
    </row>
    <row r="1169" spans="1:34" x14ac:dyDescent="0.3">
      <c r="A1169">
        <v>231876</v>
      </c>
      <c r="B1169" t="s">
        <v>184</v>
      </c>
      <c r="C1169" t="s">
        <v>26</v>
      </c>
      <c r="D1169">
        <v>1</v>
      </c>
      <c r="E1169" t="s">
        <v>2402</v>
      </c>
      <c r="F1169" t="s">
        <v>2096</v>
      </c>
      <c r="G1169">
        <v>13621</v>
      </c>
      <c r="H1169">
        <v>1</v>
      </c>
      <c r="I1169">
        <v>46303</v>
      </c>
      <c r="J1169">
        <v>67469</v>
      </c>
      <c r="K1169" t="s">
        <v>30</v>
      </c>
      <c r="L1169" t="s">
        <v>186</v>
      </c>
      <c r="M1169" t="s">
        <v>332</v>
      </c>
      <c r="N1169" t="s">
        <v>7673</v>
      </c>
      <c r="O1169" t="s">
        <v>2099</v>
      </c>
      <c r="P1169" t="s">
        <v>2403</v>
      </c>
      <c r="Q1169" t="s">
        <v>7268</v>
      </c>
      <c r="R1169" t="s">
        <v>2404</v>
      </c>
      <c r="S1169" t="s">
        <v>35</v>
      </c>
      <c r="T1169" t="str">
        <f t="shared" si="54"/>
        <v>The preferred candidate should possess working experience in supporting Microsoft Windows 7, Office 2010, Outlook/Exchange, Project, Visio, IE, Printers, desktop/laptop hardware components, mobile devices; Knowledge of user account administration using various tools i.e. Active Directory; Knowledge of remote desktop access software preferably Bomgar to troubleshoot issues remotely; Familiarity with the fundamental principles of ITIL/SLA; Knowledge of Microsoft Windows Server and Local &amp; Wide Area Networking; Knowledge of approaches, tools and techniques for recognizing and resolving technical (hardware, software, application) problems; Certified in either A+, MCP or MCSE; Strong interpersonal skills, problem solving skills, good phone skills, customer service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Ability to provide effective and efficient real-time support for a variety of desktop computer users; Proven experience with solving computer related issues via the phone or remote desktop.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169">
        <f t="shared" si="55"/>
        <v>0</v>
      </c>
      <c r="V1169" s="3">
        <v>0</v>
      </c>
      <c r="W1169" s="3">
        <f t="shared" si="56"/>
        <v>0</v>
      </c>
      <c r="X1169" s="3">
        <v>0</v>
      </c>
      <c r="Y1169" s="3">
        <v>0</v>
      </c>
      <c r="Z1169" s="3">
        <v>0</v>
      </c>
      <c r="AA1169" s="3">
        <v>0</v>
      </c>
      <c r="AB1169" s="3">
        <v>0</v>
      </c>
      <c r="AD1169" t="s">
        <v>58</v>
      </c>
      <c r="AE1169" s="1">
        <v>42431</v>
      </c>
      <c r="AG1169" s="1">
        <v>42431</v>
      </c>
      <c r="AH1169" s="1">
        <v>42598</v>
      </c>
    </row>
    <row r="1170" spans="1:34" x14ac:dyDescent="0.3">
      <c r="A1170">
        <v>231876</v>
      </c>
      <c r="B1170" t="s">
        <v>184</v>
      </c>
      <c r="C1170" t="s">
        <v>40</v>
      </c>
      <c r="D1170">
        <v>1</v>
      </c>
      <c r="E1170" t="s">
        <v>2402</v>
      </c>
      <c r="F1170" t="s">
        <v>2096</v>
      </c>
      <c r="G1170">
        <v>13621</v>
      </c>
      <c r="H1170">
        <v>1</v>
      </c>
      <c r="I1170">
        <v>46303</v>
      </c>
      <c r="J1170">
        <v>67469</v>
      </c>
      <c r="K1170" t="s">
        <v>30</v>
      </c>
      <c r="L1170" t="s">
        <v>186</v>
      </c>
      <c r="M1170" t="s">
        <v>332</v>
      </c>
      <c r="N1170" t="s">
        <v>7673</v>
      </c>
      <c r="O1170" t="s">
        <v>2099</v>
      </c>
      <c r="P1170" t="s">
        <v>2403</v>
      </c>
      <c r="Q1170" t="s">
        <v>7268</v>
      </c>
      <c r="R1170" t="s">
        <v>2404</v>
      </c>
      <c r="S1170" t="s">
        <v>35</v>
      </c>
      <c r="T1170" t="str">
        <f t="shared" si="54"/>
        <v>The preferred candidate should possess working experience in supporting Microsoft Windows 7, Office 2010, Outlook/Exchange, Project, Visio, IE, Printers, desktop/laptop hardware components, mobile devices; Knowledge of user account administration using various tools i.e. Active Directory; Knowledge of remote desktop access software preferably Bomgar to troubleshoot issues remotely; Familiarity with the fundamental principles of ITIL/SLA; Knowledge of Microsoft Windows Server and Local &amp; Wide Area Networking; Knowledge of approaches, tools and techniques for recognizing and resolving technical (hardware, software, application) problems; Certified in either A+, MCP or MCSE; Strong interpersonal skills, problem solving skills, good phone skills, customer service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Ability to provide effective and efficient real-time support for a variety of desktop computer users; Proven experience with solving computer related issues via the phone or remote desktop.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170">
        <f t="shared" si="55"/>
        <v>0</v>
      </c>
      <c r="V1170" s="3">
        <v>0</v>
      </c>
      <c r="W1170" s="3">
        <f t="shared" si="56"/>
        <v>0</v>
      </c>
      <c r="X1170" s="3">
        <v>0</v>
      </c>
      <c r="Y1170" s="3">
        <v>0</v>
      </c>
      <c r="Z1170" s="3">
        <v>0</v>
      </c>
      <c r="AA1170" s="3">
        <v>0</v>
      </c>
      <c r="AB1170" s="3">
        <v>0</v>
      </c>
      <c r="AD1170" t="s">
        <v>58</v>
      </c>
      <c r="AE1170" s="1">
        <v>42431</v>
      </c>
      <c r="AG1170" s="1">
        <v>42431</v>
      </c>
      <c r="AH1170" s="1">
        <v>42598</v>
      </c>
    </row>
    <row r="1171" spans="1:34" x14ac:dyDescent="0.3">
      <c r="A1171">
        <v>232338</v>
      </c>
      <c r="B1171" t="s">
        <v>25</v>
      </c>
      <c r="C1171" t="s">
        <v>26</v>
      </c>
      <c r="D1171">
        <v>1</v>
      </c>
      <c r="E1171" t="s">
        <v>2405</v>
      </c>
      <c r="F1171" t="s">
        <v>2406</v>
      </c>
      <c r="G1171">
        <v>13652</v>
      </c>
      <c r="H1171">
        <v>4</v>
      </c>
      <c r="I1171">
        <v>87203</v>
      </c>
      <c r="J1171">
        <v>120000</v>
      </c>
      <c r="K1171" t="s">
        <v>30</v>
      </c>
      <c r="L1171" t="s">
        <v>192</v>
      </c>
      <c r="M1171" t="s">
        <v>535</v>
      </c>
      <c r="N1171" t="s">
        <v>7674</v>
      </c>
      <c r="O1171" t="s">
        <v>7675</v>
      </c>
      <c r="P1171" t="s">
        <v>7676</v>
      </c>
      <c r="Q1171" t="s">
        <v>6751</v>
      </c>
      <c r="R1171" t="s">
        <v>2407</v>
      </c>
      <c r="S1171" t="s">
        <v>196</v>
      </c>
      <c r="T1171" t="str">
        <f t="shared" si="54"/>
        <v>The successful candidate should possess the following: 3+ years‚„ experience executing technical design, and deployment for the Edge Technologies Portal; knowledge of Configuration Management of the IT assets in the CMDB and building out the business service relationships; extensive technical background covering all aspects of Web Development and implementation and integration, in design and developing enterprise Dashboard tool; 3-5 years knowledge of the Edge AppBoard and Edge enPortal products; 5+ years in the following: strong technical knowledge and understanding of web application coding and web designing using one or more of the following: HTML5, Flash, XML, JavaScript, previous system administration or design experience with Microsoft SQL, SQL queries, joins and lookups is mandatory; proven experience with PERL, and UNIX Shell Scripting a plus; experience working with VMware and an understanding of other virtualization technologies; experience working with discovery tools such as BMC ADDM;  familiarity with BMC Remedy and the Remedy Gateway, BMC Atrium CMDB data model and asset classifications; familiarity with monitoring tools such as IBM Netcool and Quest NetIQ; ITIL v2/v3 Certified; experience in working for a large municipal government preferably NYC or public safety organization; strong technical writing skills; strong interpersonal and communication skills; and the ability to interface with executive level management and give senior level presentations. Candidates must possess one of the following Professional/vendor certification(s):	Querying MS SQL Server 2012 Certification 	Oracle Database 11g: SQL Fundamentals	ITIL v3	Remedy Skilled Professional (RSP)</v>
      </c>
      <c r="U1171">
        <f t="shared" si="55"/>
        <v>0</v>
      </c>
      <c r="V1171" s="3">
        <v>0</v>
      </c>
      <c r="W1171" s="3">
        <f t="shared" si="56"/>
        <v>0</v>
      </c>
      <c r="X1171" s="3">
        <v>0</v>
      </c>
      <c r="Y1171" s="3">
        <v>0</v>
      </c>
      <c r="Z1171" s="3">
        <v>1</v>
      </c>
      <c r="AA1171" s="3">
        <v>0</v>
      </c>
      <c r="AB1171" s="3">
        <v>0</v>
      </c>
      <c r="AD1171" t="s">
        <v>58</v>
      </c>
      <c r="AE1171" s="1">
        <v>42423</v>
      </c>
      <c r="AG1171" s="1">
        <v>42423</v>
      </c>
      <c r="AH1171" s="1">
        <v>42598</v>
      </c>
    </row>
    <row r="1172" spans="1:34" x14ac:dyDescent="0.3">
      <c r="A1172">
        <v>232338</v>
      </c>
      <c r="B1172" t="s">
        <v>25</v>
      </c>
      <c r="C1172" t="s">
        <v>40</v>
      </c>
      <c r="D1172">
        <v>1</v>
      </c>
      <c r="E1172" t="s">
        <v>2405</v>
      </c>
      <c r="F1172" t="s">
        <v>2406</v>
      </c>
      <c r="G1172">
        <v>13652</v>
      </c>
      <c r="H1172">
        <v>4</v>
      </c>
      <c r="I1172">
        <v>87203</v>
      </c>
      <c r="J1172">
        <v>120000</v>
      </c>
      <c r="K1172" t="s">
        <v>30</v>
      </c>
      <c r="L1172" t="s">
        <v>192</v>
      </c>
      <c r="M1172" t="s">
        <v>535</v>
      </c>
      <c r="N1172" t="s">
        <v>7674</v>
      </c>
      <c r="O1172" t="s">
        <v>7675</v>
      </c>
      <c r="P1172" t="s">
        <v>7676</v>
      </c>
      <c r="Q1172" t="s">
        <v>6751</v>
      </c>
      <c r="R1172" t="s">
        <v>2407</v>
      </c>
      <c r="S1172" t="s">
        <v>196</v>
      </c>
      <c r="T1172" t="str">
        <f t="shared" si="54"/>
        <v>The successful candidate should possess the following: 3+ years‚„ experience executing technical design, and deployment for the Edge Technologies Portal; knowledge of Configuration Management of the IT assets in the CMDB and building out the business service relationships; extensive technical background covering all aspects of Web Development and implementation and integration, in design and developing enterprise Dashboard tool; 3-5 years knowledge of the Edge AppBoard and Edge enPortal products; 5+ years in the following: strong technical knowledge and understanding of web application coding and web designing using one or more of the following: HTML5, Flash, XML, JavaScript, previous system administration or design experience with Microsoft SQL, SQL queries, joins and lookups is mandatory; proven experience with PERL, and UNIX Shell Scripting a plus; experience working with VMware and an understanding of other virtualization technologies; experience working with discovery tools such as BMC ADDM;  familiarity with BMC Remedy and the Remedy Gateway, BMC Atrium CMDB data model and asset classifications; familiarity with monitoring tools such as IBM Netcool and Quest NetIQ; ITIL v2/v3 Certified; experience in working for a large municipal government preferably NYC or public safety organization; strong technical writing skills; strong interpersonal and communication skills; and the ability to interface with executive level management and give senior level presentations. Candidates must possess one of the following Professional/vendor certification(s):	Querying MS SQL Server 2012 Certification 	Oracle Database 11g: SQL Fundamentals	ITIL v3	Remedy Skilled Professional (RSP)</v>
      </c>
      <c r="U1172">
        <f t="shared" si="55"/>
        <v>0</v>
      </c>
      <c r="V1172" s="3">
        <v>0</v>
      </c>
      <c r="W1172" s="3">
        <f t="shared" si="56"/>
        <v>0</v>
      </c>
      <c r="X1172" s="3">
        <v>0</v>
      </c>
      <c r="Y1172" s="3">
        <v>0</v>
      </c>
      <c r="Z1172" s="3">
        <v>1</v>
      </c>
      <c r="AA1172" s="3">
        <v>0</v>
      </c>
      <c r="AB1172" s="3">
        <v>0</v>
      </c>
      <c r="AD1172" t="s">
        <v>58</v>
      </c>
      <c r="AE1172" s="1">
        <v>42423</v>
      </c>
      <c r="AG1172" s="1">
        <v>42423</v>
      </c>
      <c r="AH1172" s="1">
        <v>42598</v>
      </c>
    </row>
    <row r="1173" spans="1:34" x14ac:dyDescent="0.3">
      <c r="A1173">
        <v>234352</v>
      </c>
      <c r="B1173" t="s">
        <v>108</v>
      </c>
      <c r="C1173" t="s">
        <v>40</v>
      </c>
      <c r="D1173">
        <v>2</v>
      </c>
      <c r="E1173" t="s">
        <v>2408</v>
      </c>
      <c r="F1173" t="s">
        <v>2096</v>
      </c>
      <c r="G1173">
        <v>13621</v>
      </c>
      <c r="H1173">
        <v>2</v>
      </c>
      <c r="I1173">
        <v>55556</v>
      </c>
      <c r="J1173">
        <v>82776</v>
      </c>
      <c r="K1173" t="s">
        <v>30</v>
      </c>
      <c r="L1173" t="s">
        <v>111</v>
      </c>
      <c r="M1173" t="s">
        <v>2409</v>
      </c>
      <c r="N1173" t="s">
        <v>2410</v>
      </c>
      <c r="O1173" t="s">
        <v>2099</v>
      </c>
      <c r="P1173" t="s">
        <v>2411</v>
      </c>
      <c r="Q1173" t="s">
        <v>35</v>
      </c>
      <c r="R1173" t="s">
        <v>811</v>
      </c>
      <c r="S1173" t="s">
        <v>35</v>
      </c>
      <c r="T1173" t="str">
        <f t="shared" si="54"/>
        <v xml:space="preserve">Ability to work with a team on multiple projects simultaneously and to re-prioritize tasks as needed.   Substantial experience with Crystal Reports.   Ability to write and execute SQL code. Working knowledge of Business Intelligence and Reporting Tools (BIRT) a plus.  </v>
      </c>
      <c r="U1173">
        <f t="shared" si="55"/>
        <v>2</v>
      </c>
      <c r="V1173" s="3">
        <v>0</v>
      </c>
      <c r="W1173" s="3">
        <f t="shared" si="56"/>
        <v>1</v>
      </c>
      <c r="X1173" s="3">
        <v>0</v>
      </c>
      <c r="Y1173" s="3">
        <v>0</v>
      </c>
      <c r="Z1173" s="3">
        <v>1</v>
      </c>
      <c r="AA1173" s="3">
        <v>0</v>
      </c>
      <c r="AB1173" s="3">
        <v>0</v>
      </c>
      <c r="AD1173" t="s">
        <v>58</v>
      </c>
      <c r="AE1173" s="1">
        <v>42433</v>
      </c>
      <c r="AG1173" s="1">
        <v>42535</v>
      </c>
      <c r="AH1173" s="1">
        <v>42598</v>
      </c>
    </row>
    <row r="1174" spans="1:34" x14ac:dyDescent="0.3">
      <c r="A1174">
        <v>232343</v>
      </c>
      <c r="B1174" t="s">
        <v>39</v>
      </c>
      <c r="C1174" t="s">
        <v>40</v>
      </c>
      <c r="D1174">
        <v>1</v>
      </c>
      <c r="E1174" t="s">
        <v>2412</v>
      </c>
      <c r="F1174" t="s">
        <v>1409</v>
      </c>
      <c r="G1174">
        <v>51001</v>
      </c>
      <c r="H1174">
        <v>2</v>
      </c>
      <c r="I1174">
        <v>64510</v>
      </c>
      <c r="J1174">
        <v>74187</v>
      </c>
      <c r="K1174" t="s">
        <v>30</v>
      </c>
      <c r="L1174" t="s">
        <v>78</v>
      </c>
      <c r="M1174" t="s">
        <v>1078</v>
      </c>
      <c r="N1174" t="s">
        <v>7677</v>
      </c>
      <c r="O1174" t="s">
        <v>1411</v>
      </c>
      <c r="P1174" t="s">
        <v>2413</v>
      </c>
      <c r="Q1174" t="s">
        <v>35</v>
      </c>
      <c r="R1174" t="s">
        <v>2414</v>
      </c>
      <c r="S1174" t="s">
        <v>35</v>
      </c>
      <c r="T1174" t="str">
        <f t="shared" si="54"/>
        <v xml:space="preserve">- A background, knowledge and experience working with the criminal justice and behavioral health systems.   - An understanding of the unique needs of individuals with behavioral health issues involved in the criminal justice system.   - Some research and analytical skills are necessary.   - Knowledgeable about policy development and project management, be able to think strategically around policy and program development related to the needs of people with behavioral health issues in the criminal justice.   The preferred candidate:   - Self-motivated - Have a strong sense of teamwork - Ability to get along with a wide range of people.  - Ability to work independently and solve problems. - Have excellent written and oral communication skill - Competency in the use of Microsoft Word, Excel, PowerPoint, and Visio.  </v>
      </c>
      <c r="U1174">
        <f t="shared" si="55"/>
        <v>0</v>
      </c>
      <c r="V1174" s="3">
        <v>1</v>
      </c>
      <c r="W1174" s="3">
        <f t="shared" si="56"/>
        <v>0</v>
      </c>
      <c r="X1174" s="3">
        <v>0</v>
      </c>
      <c r="Y1174" s="3">
        <v>0</v>
      </c>
      <c r="Z1174" s="3">
        <v>0</v>
      </c>
      <c r="AA1174" s="3">
        <v>0</v>
      </c>
      <c r="AB1174" s="3">
        <v>0</v>
      </c>
      <c r="AD1174" t="s">
        <v>38</v>
      </c>
      <c r="AE1174" s="1">
        <v>42419</v>
      </c>
      <c r="AG1174" s="1">
        <v>42422</v>
      </c>
      <c r="AH1174" s="1">
        <v>42598</v>
      </c>
    </row>
    <row r="1175" spans="1:34" x14ac:dyDescent="0.3">
      <c r="A1175">
        <v>232343</v>
      </c>
      <c r="B1175" t="s">
        <v>39</v>
      </c>
      <c r="C1175" t="s">
        <v>26</v>
      </c>
      <c r="D1175">
        <v>1</v>
      </c>
      <c r="E1175" t="s">
        <v>2412</v>
      </c>
      <c r="F1175" t="s">
        <v>1409</v>
      </c>
      <c r="G1175">
        <v>51001</v>
      </c>
      <c r="H1175">
        <v>2</v>
      </c>
      <c r="I1175">
        <v>64510</v>
      </c>
      <c r="J1175">
        <v>74187</v>
      </c>
      <c r="K1175" t="s">
        <v>30</v>
      </c>
      <c r="L1175" t="s">
        <v>78</v>
      </c>
      <c r="M1175" t="s">
        <v>1078</v>
      </c>
      <c r="N1175" t="s">
        <v>7677</v>
      </c>
      <c r="O1175" t="s">
        <v>1411</v>
      </c>
      <c r="P1175" t="s">
        <v>2413</v>
      </c>
      <c r="Q1175" t="s">
        <v>35</v>
      </c>
      <c r="R1175" t="s">
        <v>2414</v>
      </c>
      <c r="S1175" t="s">
        <v>35</v>
      </c>
      <c r="T1175" t="str">
        <f t="shared" si="54"/>
        <v xml:space="preserve">- A background, knowledge and experience working with the criminal justice and behavioral health systems.   - An understanding of the unique needs of individuals with behavioral health issues involved in the criminal justice system.   - Some research and analytical skills are necessary.   - Knowledgeable about policy development and project management, be able to think strategically around policy and program development related to the needs of people with behavioral health issues in the criminal justice.   The preferred candidate:   - Self-motivated - Have a strong sense of teamwork - Ability to get along with a wide range of people.  - Ability to work independently and solve problems. - Have excellent written and oral communication skill - Competency in the use of Microsoft Word, Excel, PowerPoint, and Visio.  </v>
      </c>
      <c r="U1175">
        <f t="shared" si="55"/>
        <v>0</v>
      </c>
      <c r="V1175" s="3">
        <v>1</v>
      </c>
      <c r="W1175" s="3">
        <f t="shared" si="56"/>
        <v>0</v>
      </c>
      <c r="X1175" s="3">
        <v>0</v>
      </c>
      <c r="Y1175" s="3">
        <v>0</v>
      </c>
      <c r="Z1175" s="3">
        <v>0</v>
      </c>
      <c r="AA1175" s="3">
        <v>0</v>
      </c>
      <c r="AB1175" s="3">
        <v>0</v>
      </c>
      <c r="AD1175" t="s">
        <v>38</v>
      </c>
      <c r="AE1175" s="1">
        <v>42419</v>
      </c>
      <c r="AG1175" s="1">
        <v>42422</v>
      </c>
      <c r="AH1175" s="1">
        <v>42598</v>
      </c>
    </row>
    <row r="1176" spans="1:34" x14ac:dyDescent="0.3">
      <c r="A1176">
        <v>235183</v>
      </c>
      <c r="B1176" t="s">
        <v>244</v>
      </c>
      <c r="C1176" t="s">
        <v>26</v>
      </c>
      <c r="D1176">
        <v>1</v>
      </c>
      <c r="E1176" t="s">
        <v>2415</v>
      </c>
      <c r="F1176" t="s">
        <v>551</v>
      </c>
      <c r="G1176">
        <v>10124</v>
      </c>
      <c r="H1176">
        <v>2</v>
      </c>
      <c r="I1176">
        <v>46782</v>
      </c>
      <c r="J1176">
        <v>68003</v>
      </c>
      <c r="K1176" t="s">
        <v>30</v>
      </c>
      <c r="L1176" t="s">
        <v>521</v>
      </c>
      <c r="M1176" t="s">
        <v>731</v>
      </c>
      <c r="N1176" t="s">
        <v>7678</v>
      </c>
      <c r="O1176" t="s">
        <v>7055</v>
      </c>
      <c r="P1176" t="s">
        <v>2416</v>
      </c>
      <c r="Q1176" t="s">
        <v>2417</v>
      </c>
      <c r="R1176" t="s">
        <v>2418</v>
      </c>
      <c r="S1176" t="s">
        <v>35</v>
      </c>
      <c r="T1176" t="str">
        <f t="shared" si="54"/>
        <v>Proficient in communication and writings skills; very high level of computer proficiency including proficiency in Microsoft Word, Excel and FMS 3. Familiarity with Sharepoint and APT. Knowledge of Microsoft Visio preferred. *** IN ORDER TO BE CONSIDERED FOR THIS POSITION CANDIDATES MUST BE SERVING PERMANENTLY IN THE TITLE OF PRINCIPAL ADMINISTRATIVE ASSOCIATE ***</v>
      </c>
      <c r="U1176">
        <f t="shared" si="55"/>
        <v>0</v>
      </c>
      <c r="V1176" s="3">
        <v>1</v>
      </c>
      <c r="W1176" s="3">
        <f t="shared" si="56"/>
        <v>0</v>
      </c>
      <c r="X1176" s="3">
        <v>0</v>
      </c>
      <c r="Y1176" s="3">
        <v>0</v>
      </c>
      <c r="Z1176" s="3">
        <v>0</v>
      </c>
      <c r="AA1176" s="3">
        <v>0</v>
      </c>
      <c r="AB1176" s="3">
        <v>0</v>
      </c>
      <c r="AD1176" t="s">
        <v>38</v>
      </c>
      <c r="AE1176" s="1">
        <v>42440</v>
      </c>
      <c r="AG1176" s="1">
        <v>42453</v>
      </c>
      <c r="AH1176" s="1">
        <v>42598</v>
      </c>
    </row>
    <row r="1177" spans="1:34" x14ac:dyDescent="0.3">
      <c r="A1177">
        <v>235193</v>
      </c>
      <c r="B1177" t="s">
        <v>49</v>
      </c>
      <c r="C1177" t="s">
        <v>26</v>
      </c>
      <c r="D1177">
        <v>1</v>
      </c>
      <c r="E1177" t="s">
        <v>2419</v>
      </c>
      <c r="F1177" t="s">
        <v>2420</v>
      </c>
      <c r="G1177">
        <v>10234</v>
      </c>
      <c r="H1177">
        <v>0</v>
      </c>
      <c r="I1177">
        <v>9</v>
      </c>
      <c r="J1177">
        <v>13</v>
      </c>
      <c r="K1177" t="s">
        <v>141</v>
      </c>
      <c r="L1177" t="s">
        <v>637</v>
      </c>
      <c r="M1177" t="s">
        <v>2421</v>
      </c>
      <c r="N1177" t="s">
        <v>7679</v>
      </c>
      <c r="O1177" t="s">
        <v>2422</v>
      </c>
      <c r="P1177" t="s">
        <v>7680</v>
      </c>
      <c r="Q1177" t="s">
        <v>2423</v>
      </c>
      <c r="R1177" t="s">
        <v>56</v>
      </c>
      <c r="S1177" t="s">
        <v>549</v>
      </c>
      <c r="T1177" t="str">
        <f t="shared" si="54"/>
        <v>‚ Proficiency with Microsoft Excel, PowerPoint, Access, Word and Outlook.   Undergraduate in Finance, Business Administration and/or Engineering (Civil). Excellent verbal and written communication skills.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77">
        <f t="shared" si="55"/>
        <v>0</v>
      </c>
      <c r="V1177" s="3">
        <v>1</v>
      </c>
      <c r="W1177" s="3">
        <f t="shared" si="56"/>
        <v>0</v>
      </c>
      <c r="X1177" s="3">
        <v>0</v>
      </c>
      <c r="Y1177" s="3">
        <v>0</v>
      </c>
      <c r="Z1177" s="3">
        <v>0</v>
      </c>
      <c r="AA1177" s="3">
        <v>0</v>
      </c>
      <c r="AB1177" s="3">
        <v>0</v>
      </c>
      <c r="AD1177" t="s">
        <v>38</v>
      </c>
      <c r="AE1177" s="1">
        <v>42449</v>
      </c>
      <c r="AG1177" s="1">
        <v>42446</v>
      </c>
      <c r="AH1177" s="1">
        <v>42598</v>
      </c>
    </row>
    <row r="1178" spans="1:34" x14ac:dyDescent="0.3">
      <c r="A1178">
        <v>235193</v>
      </c>
      <c r="B1178" t="s">
        <v>49</v>
      </c>
      <c r="C1178" t="s">
        <v>40</v>
      </c>
      <c r="D1178">
        <v>1</v>
      </c>
      <c r="E1178" t="s">
        <v>2419</v>
      </c>
      <c r="F1178" t="s">
        <v>2420</v>
      </c>
      <c r="G1178">
        <v>10234</v>
      </c>
      <c r="H1178">
        <v>0</v>
      </c>
      <c r="I1178">
        <v>9</v>
      </c>
      <c r="J1178">
        <v>13</v>
      </c>
      <c r="K1178" t="s">
        <v>141</v>
      </c>
      <c r="L1178" t="s">
        <v>637</v>
      </c>
      <c r="M1178" t="s">
        <v>2421</v>
      </c>
      <c r="N1178" t="s">
        <v>7679</v>
      </c>
      <c r="O1178" t="s">
        <v>2422</v>
      </c>
      <c r="P1178" t="s">
        <v>7680</v>
      </c>
      <c r="Q1178" t="s">
        <v>2423</v>
      </c>
      <c r="R1178" t="s">
        <v>56</v>
      </c>
      <c r="S1178" t="s">
        <v>549</v>
      </c>
      <c r="T1178" t="str">
        <f t="shared" si="54"/>
        <v>‚ Proficiency with Microsoft Excel, PowerPoint, Access, Word and Outlook.   Undergraduate in Finance, Business Administration and/or Engineering (Civil). Excellent verbal and written communication skills.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78">
        <f t="shared" si="55"/>
        <v>0</v>
      </c>
      <c r="V1178" s="3">
        <v>1</v>
      </c>
      <c r="W1178" s="3">
        <f t="shared" si="56"/>
        <v>0</v>
      </c>
      <c r="X1178" s="3">
        <v>0</v>
      </c>
      <c r="Y1178" s="3">
        <v>0</v>
      </c>
      <c r="Z1178" s="3">
        <v>0</v>
      </c>
      <c r="AA1178" s="3">
        <v>0</v>
      </c>
      <c r="AB1178" s="3">
        <v>0</v>
      </c>
      <c r="AD1178" t="s">
        <v>38</v>
      </c>
      <c r="AE1178" s="1">
        <v>42449</v>
      </c>
      <c r="AG1178" s="1">
        <v>42446</v>
      </c>
      <c r="AH1178" s="1">
        <v>42598</v>
      </c>
    </row>
    <row r="1179" spans="1:34" x14ac:dyDescent="0.3">
      <c r="A1179">
        <v>235207</v>
      </c>
      <c r="B1179" t="s">
        <v>49</v>
      </c>
      <c r="C1179" t="s">
        <v>26</v>
      </c>
      <c r="D1179">
        <v>1</v>
      </c>
      <c r="E1179" t="s">
        <v>2419</v>
      </c>
      <c r="F1179" t="s">
        <v>2420</v>
      </c>
      <c r="G1179">
        <v>10234</v>
      </c>
      <c r="H1179">
        <v>0</v>
      </c>
      <c r="I1179">
        <v>9</v>
      </c>
      <c r="J1179">
        <v>13</v>
      </c>
      <c r="K1179" t="s">
        <v>141</v>
      </c>
      <c r="L1179" t="s">
        <v>637</v>
      </c>
      <c r="M1179" t="s">
        <v>2424</v>
      </c>
      <c r="N1179" t="s">
        <v>7681</v>
      </c>
      <c r="O1179" t="s">
        <v>2422</v>
      </c>
      <c r="P1179" t="s">
        <v>7682</v>
      </c>
      <c r="Q1179" t="s">
        <v>2425</v>
      </c>
      <c r="R1179" t="s">
        <v>56</v>
      </c>
      <c r="S1179" t="s">
        <v>549</v>
      </c>
      <c r="T1179" t="str">
        <f t="shared" si="54"/>
        <v>‚ Detail oriented with analytical skills. Excellent written and verbal communication. Strong computer skills in Excel, Word and PowerPoint. Experience supporting administrative or other court hearing processes is helpful. Knowledge of SAS, SPSS or other statistical packages and GIS/mapping software is a plus. Prior Internship is a strong plus. Ideal candidates are juniors and seniors majoring in public policy/administration, city planning,    architecture, geography, accounting, finance, or any business-related field.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79">
        <f t="shared" si="55"/>
        <v>0</v>
      </c>
      <c r="V1179" s="3">
        <v>1</v>
      </c>
      <c r="W1179" s="3">
        <f t="shared" si="56"/>
        <v>0</v>
      </c>
      <c r="X1179" s="3">
        <v>0</v>
      </c>
      <c r="Y1179" s="3">
        <v>0</v>
      </c>
      <c r="Z1179" s="3">
        <v>0</v>
      </c>
      <c r="AA1179" s="3">
        <v>0</v>
      </c>
      <c r="AB1179" s="3">
        <v>0</v>
      </c>
      <c r="AD1179" t="s">
        <v>38</v>
      </c>
      <c r="AE1179" s="1">
        <v>42449</v>
      </c>
      <c r="AG1179" s="1">
        <v>42446</v>
      </c>
      <c r="AH1179" s="1">
        <v>42598</v>
      </c>
    </row>
    <row r="1180" spans="1:34" x14ac:dyDescent="0.3">
      <c r="A1180">
        <v>234206</v>
      </c>
      <c r="B1180" t="s">
        <v>39</v>
      </c>
      <c r="C1180" t="s">
        <v>40</v>
      </c>
      <c r="D1180">
        <v>1</v>
      </c>
      <c r="E1180" t="s">
        <v>2426</v>
      </c>
      <c r="F1180" t="s">
        <v>1055</v>
      </c>
      <c r="G1180">
        <v>82107</v>
      </c>
      <c r="H1180">
        <v>2</v>
      </c>
      <c r="I1180">
        <v>33590</v>
      </c>
      <c r="J1180">
        <v>33590</v>
      </c>
      <c r="K1180" t="s">
        <v>30</v>
      </c>
      <c r="L1180" t="s">
        <v>71</v>
      </c>
      <c r="M1180" t="s">
        <v>1056</v>
      </c>
      <c r="N1180" t="s">
        <v>6752</v>
      </c>
      <c r="O1180" t="s">
        <v>7683</v>
      </c>
      <c r="P1180" t="s">
        <v>7684</v>
      </c>
      <c r="Q1180" t="s">
        <v>2427</v>
      </c>
      <c r="R1180" t="s">
        <v>2428</v>
      </c>
      <c r="S1180" t="s">
        <v>35</v>
      </c>
      <c r="T1180" t="str">
        <f t="shared" si="54"/>
        <v>‚	Experience in bench work in DNA extraction, quantitation and PCR amplification.	Basic knowledge in molecular biology 1.	Selected candidates will be required to provide a DNA sample by swabbing. 2.	In case of an emergency, your position may be designated as essential staff.</v>
      </c>
      <c r="U1180">
        <f t="shared" si="55"/>
        <v>0</v>
      </c>
      <c r="V1180" s="3">
        <v>0</v>
      </c>
      <c r="W1180" s="3">
        <f t="shared" si="56"/>
        <v>0</v>
      </c>
      <c r="X1180" s="3">
        <v>0</v>
      </c>
      <c r="Y1180" s="3">
        <v>0</v>
      </c>
      <c r="Z1180" s="3">
        <v>0</v>
      </c>
      <c r="AA1180" s="3">
        <v>0</v>
      </c>
      <c r="AB1180" s="3">
        <v>0</v>
      </c>
      <c r="AD1180" t="s">
        <v>38</v>
      </c>
      <c r="AE1180" s="1">
        <v>42432</v>
      </c>
      <c r="AG1180" s="1">
        <v>42432</v>
      </c>
      <c r="AH1180" s="1">
        <v>42598</v>
      </c>
    </row>
    <row r="1181" spans="1:34" x14ac:dyDescent="0.3">
      <c r="A1181">
        <v>234232</v>
      </c>
      <c r="B1181" t="s">
        <v>39</v>
      </c>
      <c r="C1181" t="s">
        <v>26</v>
      </c>
      <c r="D1181">
        <v>1</v>
      </c>
      <c r="E1181" t="s">
        <v>2429</v>
      </c>
      <c r="F1181" t="s">
        <v>691</v>
      </c>
      <c r="G1181">
        <v>10033</v>
      </c>
      <c r="H1181" t="s">
        <v>52</v>
      </c>
      <c r="I1181">
        <v>53051</v>
      </c>
      <c r="J1181">
        <v>145991</v>
      </c>
      <c r="K1181" t="s">
        <v>30</v>
      </c>
      <c r="L1181" t="s">
        <v>78</v>
      </c>
      <c r="M1181" t="s">
        <v>2280</v>
      </c>
      <c r="N1181" t="s">
        <v>7685</v>
      </c>
      <c r="O1181" t="s">
        <v>693</v>
      </c>
      <c r="P1181" t="e">
        <f>--experience with the development of marketing, advertising or public education projects  --Adobe Creative Suite  --Familiarity with HTML   --experience with video production and editing  --Must work well independently and as a team member  --Must be available to work after hours and weekends during emergency activations as needed  --Must be comfortable translating academic/scientific research into communications materials accessible to the general public  --interest or experience in Health communications preferred.</f>
        <v>#NAME?</v>
      </c>
      <c r="Q1181" t="s">
        <v>35</v>
      </c>
      <c r="R1181" t="s">
        <v>2430</v>
      </c>
      <c r="S1181" t="s">
        <v>35</v>
      </c>
      <c r="T1181" t="e">
        <f t="shared" si="54"/>
        <v>#NAME?</v>
      </c>
      <c r="U1181">
        <f t="shared" si="55"/>
        <v>0</v>
      </c>
      <c r="V1181" s="3">
        <v>0</v>
      </c>
      <c r="W1181" s="3">
        <f t="shared" si="56"/>
        <v>0</v>
      </c>
      <c r="X1181" s="3">
        <v>0</v>
      </c>
      <c r="Y1181" s="3">
        <v>0</v>
      </c>
      <c r="Z1181" s="3">
        <v>0</v>
      </c>
      <c r="AA1181" s="3">
        <v>0</v>
      </c>
      <c r="AB1181" s="3">
        <v>0</v>
      </c>
      <c r="AD1181" t="s">
        <v>38</v>
      </c>
      <c r="AE1181" s="1">
        <v>42432</v>
      </c>
      <c r="AG1181" s="1">
        <v>42591</v>
      </c>
      <c r="AH1181" s="1">
        <v>42598</v>
      </c>
    </row>
    <row r="1182" spans="1:34" x14ac:dyDescent="0.3">
      <c r="A1182">
        <v>234585</v>
      </c>
      <c r="B1182" t="s">
        <v>324</v>
      </c>
      <c r="C1182" t="s">
        <v>26</v>
      </c>
      <c r="D1182">
        <v>1</v>
      </c>
      <c r="E1182" t="s">
        <v>2431</v>
      </c>
      <c r="F1182" t="s">
        <v>1168</v>
      </c>
      <c r="G1182">
        <v>56058</v>
      </c>
      <c r="H1182">
        <v>0</v>
      </c>
      <c r="I1182">
        <v>48895</v>
      </c>
      <c r="J1182">
        <v>75900</v>
      </c>
      <c r="K1182" t="s">
        <v>30</v>
      </c>
      <c r="L1182" t="s">
        <v>2432</v>
      </c>
      <c r="M1182" t="s">
        <v>328</v>
      </c>
      <c r="N1182" t="s">
        <v>2433</v>
      </c>
      <c r="O1182" t="s">
        <v>1170</v>
      </c>
      <c r="P1182" t="s">
        <v>2434</v>
      </c>
      <c r="Q1182" t="s">
        <v>35</v>
      </c>
      <c r="R1182" t="s">
        <v>866</v>
      </c>
      <c r="S1182" t="s">
        <v>35</v>
      </c>
      <c r="T1182" t="str">
        <f t="shared" si="54"/>
        <v xml:space="preserve">Experience in education, training, or professional development is strongly desired. Interested candidates should have excellent written and verbal communication skills, effective problem-solving and analytic skills, and the ability to prioritize, manage time, and engage in multiple tasks in a fast-paced environment. Ability to write well is a must. Candidates should be highly motivated and able to work well independently and as part of a team.  Although not required, the successful applicant will likely have one or more of the following academic or professional experiences: education, urban planning, transportation policy, public administration, public policy, business, economics, statistics, political science, environmental studies, or in a related degree program. B.A. or B.S. required.  Experience using Adobe Suite to create communication materials, and with analytical software such as Excel and Access is strongly desired.  </v>
      </c>
      <c r="U1182">
        <f t="shared" si="55"/>
        <v>0</v>
      </c>
      <c r="V1182" s="3">
        <v>1</v>
      </c>
      <c r="W1182" s="3">
        <f t="shared" si="56"/>
        <v>0</v>
      </c>
      <c r="X1182" s="3">
        <v>0</v>
      </c>
      <c r="Y1182" s="3">
        <v>0</v>
      </c>
      <c r="Z1182" s="3">
        <v>0</v>
      </c>
      <c r="AA1182" s="3">
        <v>0</v>
      </c>
      <c r="AB1182" s="3">
        <v>0</v>
      </c>
      <c r="AD1182" t="s">
        <v>38</v>
      </c>
      <c r="AE1182" s="1">
        <v>42436</v>
      </c>
      <c r="AG1182" s="1">
        <v>42436</v>
      </c>
      <c r="AH1182" s="1">
        <v>42598</v>
      </c>
    </row>
    <row r="1183" spans="1:34" x14ac:dyDescent="0.3">
      <c r="A1183">
        <v>234232</v>
      </c>
      <c r="B1183" t="s">
        <v>39</v>
      </c>
      <c r="C1183" t="s">
        <v>40</v>
      </c>
      <c r="D1183">
        <v>1</v>
      </c>
      <c r="E1183" t="s">
        <v>2429</v>
      </c>
      <c r="F1183" t="s">
        <v>691</v>
      </c>
      <c r="G1183">
        <v>10033</v>
      </c>
      <c r="H1183" t="s">
        <v>52</v>
      </c>
      <c r="I1183">
        <v>53051</v>
      </c>
      <c r="J1183">
        <v>145991</v>
      </c>
      <c r="K1183" t="s">
        <v>30</v>
      </c>
      <c r="L1183" t="s">
        <v>78</v>
      </c>
      <c r="M1183" t="s">
        <v>2280</v>
      </c>
      <c r="N1183" t="s">
        <v>7685</v>
      </c>
      <c r="O1183" t="s">
        <v>693</v>
      </c>
      <c r="P1183" t="e">
        <f>--experience with the development of marketing, advertising or public education projects  --Adobe Creative Suite  --Familiarity with HTML   --experience with video production and editing  --Must work well independently and as a team member  --Must be available to work after hours and weekends during emergency activations as needed  --Must be comfortable translating academic/scientific research into communications materials accessible to the general public  --interest or experience in Health communications preferred.</f>
        <v>#NAME?</v>
      </c>
      <c r="Q1183" t="s">
        <v>35</v>
      </c>
      <c r="R1183" t="s">
        <v>2430</v>
      </c>
      <c r="S1183" t="s">
        <v>35</v>
      </c>
      <c r="T1183" t="e">
        <f t="shared" si="54"/>
        <v>#NAME?</v>
      </c>
      <c r="U1183">
        <f t="shared" si="55"/>
        <v>0</v>
      </c>
      <c r="V1183" s="3">
        <v>0</v>
      </c>
      <c r="W1183" s="3">
        <f t="shared" si="56"/>
        <v>0</v>
      </c>
      <c r="X1183" s="3">
        <v>0</v>
      </c>
      <c r="Y1183" s="3">
        <v>0</v>
      </c>
      <c r="Z1183" s="3">
        <v>0</v>
      </c>
      <c r="AA1183" s="3">
        <v>0</v>
      </c>
      <c r="AB1183" s="3">
        <v>0</v>
      </c>
      <c r="AD1183" t="s">
        <v>38</v>
      </c>
      <c r="AE1183" s="1">
        <v>42432</v>
      </c>
      <c r="AG1183" s="1">
        <v>42591</v>
      </c>
      <c r="AH1183" s="1">
        <v>42598</v>
      </c>
    </row>
    <row r="1184" spans="1:34" x14ac:dyDescent="0.3">
      <c r="A1184">
        <v>235207</v>
      </c>
      <c r="B1184" t="s">
        <v>49</v>
      </c>
      <c r="C1184" t="s">
        <v>40</v>
      </c>
      <c r="D1184">
        <v>1</v>
      </c>
      <c r="E1184" t="s">
        <v>2419</v>
      </c>
      <c r="F1184" t="s">
        <v>2420</v>
      </c>
      <c r="G1184">
        <v>10234</v>
      </c>
      <c r="H1184">
        <v>0</v>
      </c>
      <c r="I1184">
        <v>9</v>
      </c>
      <c r="J1184">
        <v>13</v>
      </c>
      <c r="K1184" t="s">
        <v>141</v>
      </c>
      <c r="L1184" t="s">
        <v>637</v>
      </c>
      <c r="M1184" t="s">
        <v>2424</v>
      </c>
      <c r="N1184" t="s">
        <v>7681</v>
      </c>
      <c r="O1184" t="s">
        <v>2422</v>
      </c>
      <c r="P1184" t="s">
        <v>7682</v>
      </c>
      <c r="Q1184" t="s">
        <v>2425</v>
      </c>
      <c r="R1184" t="s">
        <v>56</v>
      </c>
      <c r="S1184" t="s">
        <v>549</v>
      </c>
      <c r="T1184" t="str">
        <f t="shared" si="54"/>
        <v>‚ Detail oriented with analytical skills. Excellent written and verbal communication. Strong computer skills in Excel, Word and PowerPoint. Experience supporting administrative or other court hearing processes is helpful. Knowledge of SAS, SPSS or other statistical packages and GIS/mapping software is a plus. Prior Internship is a strong plus. Ideal candidates are juniors and seniors majoring in public policy/administration, city planning,    architecture, geography, accounting, finance, or any business-related field.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84">
        <f t="shared" si="55"/>
        <v>0</v>
      </c>
      <c r="V1184" s="3">
        <v>1</v>
      </c>
      <c r="W1184" s="3">
        <f t="shared" si="56"/>
        <v>0</v>
      </c>
      <c r="X1184" s="3">
        <v>0</v>
      </c>
      <c r="Y1184" s="3">
        <v>0</v>
      </c>
      <c r="Z1184" s="3">
        <v>0</v>
      </c>
      <c r="AA1184" s="3">
        <v>0</v>
      </c>
      <c r="AB1184" s="3">
        <v>0</v>
      </c>
      <c r="AD1184" t="s">
        <v>38</v>
      </c>
      <c r="AE1184" s="1">
        <v>42449</v>
      </c>
      <c r="AG1184" s="1">
        <v>42446</v>
      </c>
      <c r="AH1184" s="1">
        <v>42598</v>
      </c>
    </row>
    <row r="1185" spans="1:34" x14ac:dyDescent="0.3">
      <c r="A1185">
        <v>235227</v>
      </c>
      <c r="B1185" t="s">
        <v>49</v>
      </c>
      <c r="C1185" t="s">
        <v>26</v>
      </c>
      <c r="D1185">
        <v>1</v>
      </c>
      <c r="E1185" t="s">
        <v>2419</v>
      </c>
      <c r="F1185" t="s">
        <v>2420</v>
      </c>
      <c r="G1185">
        <v>10234</v>
      </c>
      <c r="H1185">
        <v>0</v>
      </c>
      <c r="I1185">
        <v>9</v>
      </c>
      <c r="J1185">
        <v>13</v>
      </c>
      <c r="K1185" t="s">
        <v>141</v>
      </c>
      <c r="L1185" t="s">
        <v>637</v>
      </c>
      <c r="M1185" t="s">
        <v>2435</v>
      </c>
      <c r="N1185" t="s">
        <v>6753</v>
      </c>
      <c r="O1185" t="s">
        <v>2422</v>
      </c>
      <c r="P1185" t="s">
        <v>7686</v>
      </c>
      <c r="Q1185" t="s">
        <v>2425</v>
      </c>
      <c r="R1185" t="s">
        <v>56</v>
      </c>
      <c r="S1185" t="s">
        <v>549</v>
      </c>
      <c r="T1185" t="str">
        <f t="shared" si="54"/>
        <v>‚ Effective Communicator. Proficiency with MS Excel, PowerPoint, Project, Visio, and Word. Area of Study: Computer Science, Economics, Mathematics, Planning. Proactive and detail-oriented.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85">
        <f t="shared" si="55"/>
        <v>0</v>
      </c>
      <c r="V1185" s="3">
        <v>1</v>
      </c>
      <c r="W1185" s="3">
        <f t="shared" si="56"/>
        <v>0</v>
      </c>
      <c r="X1185" s="3">
        <v>0</v>
      </c>
      <c r="Y1185" s="3">
        <v>0</v>
      </c>
      <c r="Z1185" s="3">
        <v>0</v>
      </c>
      <c r="AA1185" s="3">
        <v>0</v>
      </c>
      <c r="AB1185" s="3">
        <v>0</v>
      </c>
      <c r="AD1185" t="s">
        <v>38</v>
      </c>
      <c r="AE1185" s="1">
        <v>42449</v>
      </c>
      <c r="AG1185" s="1">
        <v>42446</v>
      </c>
      <c r="AH1185" s="1">
        <v>42598</v>
      </c>
    </row>
    <row r="1186" spans="1:34" x14ac:dyDescent="0.3">
      <c r="A1186">
        <v>235227</v>
      </c>
      <c r="B1186" t="s">
        <v>49</v>
      </c>
      <c r="C1186" t="s">
        <v>40</v>
      </c>
      <c r="D1186">
        <v>1</v>
      </c>
      <c r="E1186" t="s">
        <v>2419</v>
      </c>
      <c r="F1186" t="s">
        <v>2420</v>
      </c>
      <c r="G1186">
        <v>10234</v>
      </c>
      <c r="H1186">
        <v>0</v>
      </c>
      <c r="I1186">
        <v>9</v>
      </c>
      <c r="J1186">
        <v>13</v>
      </c>
      <c r="K1186" t="s">
        <v>141</v>
      </c>
      <c r="L1186" t="s">
        <v>637</v>
      </c>
      <c r="M1186" t="s">
        <v>2435</v>
      </c>
      <c r="N1186" t="s">
        <v>6753</v>
      </c>
      <c r="O1186" t="s">
        <v>2422</v>
      </c>
      <c r="P1186" t="s">
        <v>7686</v>
      </c>
      <c r="Q1186" t="s">
        <v>2425</v>
      </c>
      <c r="R1186" t="s">
        <v>56</v>
      </c>
      <c r="S1186" t="s">
        <v>549</v>
      </c>
      <c r="T1186" t="str">
        <f t="shared" si="54"/>
        <v>‚ Effective Communicator. Proficiency with MS Excel, PowerPoint, Project, Visio, and Word. Area of Study: Computer Science, Economics, Mathematics, Planning. Proactive and detail-oriented.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86">
        <f t="shared" si="55"/>
        <v>0</v>
      </c>
      <c r="V1186" s="3">
        <v>1</v>
      </c>
      <c r="W1186" s="3">
        <f t="shared" si="56"/>
        <v>0</v>
      </c>
      <c r="X1186" s="3">
        <v>0</v>
      </c>
      <c r="Y1186" s="3">
        <v>0</v>
      </c>
      <c r="Z1186" s="3">
        <v>0</v>
      </c>
      <c r="AA1186" s="3">
        <v>0</v>
      </c>
      <c r="AB1186" s="3">
        <v>0</v>
      </c>
      <c r="AD1186" t="s">
        <v>38</v>
      </c>
      <c r="AE1186" s="1">
        <v>42449</v>
      </c>
      <c r="AG1186" s="1">
        <v>42446</v>
      </c>
      <c r="AH1186" s="1">
        <v>42598</v>
      </c>
    </row>
    <row r="1187" spans="1:34" x14ac:dyDescent="0.3">
      <c r="A1187">
        <v>235262</v>
      </c>
      <c r="B1187" t="s">
        <v>49</v>
      </c>
      <c r="C1187" t="s">
        <v>26</v>
      </c>
      <c r="D1187">
        <v>1</v>
      </c>
      <c r="E1187" t="s">
        <v>2419</v>
      </c>
      <c r="F1187" t="s">
        <v>2420</v>
      </c>
      <c r="G1187">
        <v>10234</v>
      </c>
      <c r="H1187">
        <v>0</v>
      </c>
      <c r="I1187">
        <v>9</v>
      </c>
      <c r="J1187">
        <v>13</v>
      </c>
      <c r="K1187" t="s">
        <v>141</v>
      </c>
      <c r="L1187" t="s">
        <v>637</v>
      </c>
      <c r="M1187" t="s">
        <v>2436</v>
      </c>
      <c r="N1187" t="s">
        <v>7687</v>
      </c>
      <c r="O1187" t="s">
        <v>2422</v>
      </c>
      <c r="P1187" t="s">
        <v>7688</v>
      </c>
      <c r="Q1187" t="s">
        <v>2437</v>
      </c>
      <c r="R1187" t="s">
        <v>56</v>
      </c>
      <c r="S1187" t="s">
        <v>549</v>
      </c>
      <c r="T1187" t="str">
        <f t="shared" si="54"/>
        <v>‚  Advanced knowledge of Microsoft Excel and Word.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87">
        <f t="shared" si="55"/>
        <v>0</v>
      </c>
      <c r="V1187" s="3">
        <v>1</v>
      </c>
      <c r="W1187" s="3">
        <f t="shared" si="56"/>
        <v>0</v>
      </c>
      <c r="X1187" s="3">
        <v>0</v>
      </c>
      <c r="Y1187" s="3">
        <v>0</v>
      </c>
      <c r="Z1187" s="3">
        <v>0</v>
      </c>
      <c r="AA1187" s="3">
        <v>0</v>
      </c>
      <c r="AB1187" s="3">
        <v>0</v>
      </c>
      <c r="AD1187" t="s">
        <v>38</v>
      </c>
      <c r="AE1187" s="1">
        <v>42449</v>
      </c>
      <c r="AG1187" s="1">
        <v>42447</v>
      </c>
      <c r="AH1187" s="1">
        <v>42598</v>
      </c>
    </row>
    <row r="1188" spans="1:34" x14ac:dyDescent="0.3">
      <c r="A1188">
        <v>234325</v>
      </c>
      <c r="B1188" t="s">
        <v>1158</v>
      </c>
      <c r="C1188" t="s">
        <v>40</v>
      </c>
      <c r="D1188">
        <v>6</v>
      </c>
      <c r="E1188" t="s">
        <v>101</v>
      </c>
      <c r="F1188" t="s">
        <v>102</v>
      </c>
      <c r="G1188">
        <v>34201</v>
      </c>
      <c r="H1188">
        <v>0</v>
      </c>
      <c r="I1188">
        <v>46466</v>
      </c>
      <c r="J1188">
        <v>56270</v>
      </c>
      <c r="K1188" t="s">
        <v>30</v>
      </c>
      <c r="L1188" t="s">
        <v>1161</v>
      </c>
      <c r="M1188" t="s">
        <v>1952</v>
      </c>
      <c r="N1188" t="s">
        <v>2438</v>
      </c>
      <c r="O1188" t="s">
        <v>105</v>
      </c>
      <c r="P1188" t="s">
        <v>7689</v>
      </c>
      <c r="Q1188" t="s">
        <v>35</v>
      </c>
      <c r="R1188" t="s">
        <v>2439</v>
      </c>
      <c r="S1188" t="s">
        <v>1166</v>
      </c>
      <c r="T1188" t="str">
        <f t="shared" si="54"/>
        <v xml:space="preserve">Bachelor‚„s Degree preferred.  Proficient with MS Word, Excel and Access, excellent organizational, verbal and written skills a plus.  </v>
      </c>
      <c r="U1188">
        <f t="shared" si="55"/>
        <v>0</v>
      </c>
      <c r="V1188" s="3">
        <v>1</v>
      </c>
      <c r="W1188" s="3">
        <f t="shared" si="56"/>
        <v>0</v>
      </c>
      <c r="X1188" s="3">
        <v>0</v>
      </c>
      <c r="Y1188" s="3">
        <v>0</v>
      </c>
      <c r="Z1188" s="3">
        <v>0</v>
      </c>
      <c r="AA1188" s="3">
        <v>0</v>
      </c>
      <c r="AB1188" s="3">
        <v>0</v>
      </c>
      <c r="AD1188" t="s">
        <v>38</v>
      </c>
      <c r="AE1188" s="1">
        <v>42445</v>
      </c>
      <c r="AG1188" s="1">
        <v>42445</v>
      </c>
      <c r="AH1188" s="1">
        <v>42598</v>
      </c>
    </row>
    <row r="1189" spans="1:34" x14ac:dyDescent="0.3">
      <c r="A1189">
        <v>234325</v>
      </c>
      <c r="B1189" t="s">
        <v>1158</v>
      </c>
      <c r="C1189" t="s">
        <v>26</v>
      </c>
      <c r="D1189">
        <v>6</v>
      </c>
      <c r="E1189" t="s">
        <v>101</v>
      </c>
      <c r="F1189" t="s">
        <v>102</v>
      </c>
      <c r="G1189">
        <v>34201</v>
      </c>
      <c r="H1189">
        <v>0</v>
      </c>
      <c r="I1189">
        <v>46466</v>
      </c>
      <c r="J1189">
        <v>56270</v>
      </c>
      <c r="K1189" t="s">
        <v>30</v>
      </c>
      <c r="L1189" t="s">
        <v>1161</v>
      </c>
      <c r="M1189" t="s">
        <v>1952</v>
      </c>
      <c r="N1189" t="s">
        <v>2438</v>
      </c>
      <c r="O1189" t="s">
        <v>105</v>
      </c>
      <c r="P1189" t="s">
        <v>7689</v>
      </c>
      <c r="Q1189" t="s">
        <v>35</v>
      </c>
      <c r="R1189" t="s">
        <v>2439</v>
      </c>
      <c r="S1189" t="s">
        <v>1166</v>
      </c>
      <c r="T1189" t="str">
        <f t="shared" si="54"/>
        <v xml:space="preserve">Bachelor‚„s Degree preferred.  Proficient with MS Word, Excel and Access, excellent organizational, verbal and written skills a plus.  </v>
      </c>
      <c r="U1189">
        <f t="shared" si="55"/>
        <v>0</v>
      </c>
      <c r="V1189" s="3">
        <v>1</v>
      </c>
      <c r="W1189" s="3">
        <f t="shared" si="56"/>
        <v>0</v>
      </c>
      <c r="X1189" s="3">
        <v>0</v>
      </c>
      <c r="Y1189" s="3">
        <v>0</v>
      </c>
      <c r="Z1189" s="3">
        <v>0</v>
      </c>
      <c r="AA1189" s="3">
        <v>0</v>
      </c>
      <c r="AB1189" s="3">
        <v>0</v>
      </c>
      <c r="AD1189" t="s">
        <v>38</v>
      </c>
      <c r="AE1189" s="1">
        <v>42445</v>
      </c>
      <c r="AG1189" s="1">
        <v>42445</v>
      </c>
      <c r="AH1189" s="1">
        <v>42598</v>
      </c>
    </row>
    <row r="1190" spans="1:34" x14ac:dyDescent="0.3">
      <c r="A1190">
        <v>234345</v>
      </c>
      <c r="B1190" t="s">
        <v>1158</v>
      </c>
      <c r="C1190" t="s">
        <v>26</v>
      </c>
      <c r="D1190">
        <v>20</v>
      </c>
      <c r="E1190" t="s">
        <v>101</v>
      </c>
      <c r="F1190" t="s">
        <v>102</v>
      </c>
      <c r="G1190">
        <v>34201</v>
      </c>
      <c r="H1190">
        <v>0</v>
      </c>
      <c r="I1190">
        <v>46466</v>
      </c>
      <c r="J1190">
        <v>56270</v>
      </c>
      <c r="K1190" t="s">
        <v>30</v>
      </c>
      <c r="L1190" t="s">
        <v>1161</v>
      </c>
      <c r="M1190" t="s">
        <v>1575</v>
      </c>
      <c r="N1190" t="s">
        <v>2440</v>
      </c>
      <c r="O1190" t="s">
        <v>105</v>
      </c>
      <c r="P1190" t="s">
        <v>2441</v>
      </c>
      <c r="Q1190" t="s">
        <v>35</v>
      </c>
      <c r="R1190" t="s">
        <v>2442</v>
      </c>
      <c r="S1190" t="s">
        <v>35</v>
      </c>
      <c r="T1190" t="str">
        <f t="shared" si="54"/>
        <v xml:space="preserve">Proficient with MS Word, Excel and Access, excellent organizational, verbal and written skills a plus.  </v>
      </c>
      <c r="U1190">
        <f t="shared" si="55"/>
        <v>0</v>
      </c>
      <c r="V1190" s="3">
        <v>1</v>
      </c>
      <c r="W1190" s="3">
        <f t="shared" si="56"/>
        <v>0</v>
      </c>
      <c r="X1190" s="3">
        <v>0</v>
      </c>
      <c r="Y1190" s="3">
        <v>0</v>
      </c>
      <c r="Z1190" s="3">
        <v>0</v>
      </c>
      <c r="AA1190" s="3">
        <v>0</v>
      </c>
      <c r="AB1190" s="3">
        <v>0</v>
      </c>
      <c r="AD1190" t="s">
        <v>38</v>
      </c>
      <c r="AE1190" s="1">
        <v>42445</v>
      </c>
      <c r="AG1190" s="1">
        <v>42445</v>
      </c>
      <c r="AH1190" s="1">
        <v>42598</v>
      </c>
    </row>
    <row r="1191" spans="1:34" x14ac:dyDescent="0.3">
      <c r="A1191">
        <v>235262</v>
      </c>
      <c r="B1191" t="s">
        <v>49</v>
      </c>
      <c r="C1191" t="s">
        <v>40</v>
      </c>
      <c r="D1191">
        <v>1</v>
      </c>
      <c r="E1191" t="s">
        <v>2419</v>
      </c>
      <c r="F1191" t="s">
        <v>2420</v>
      </c>
      <c r="G1191">
        <v>10234</v>
      </c>
      <c r="H1191">
        <v>0</v>
      </c>
      <c r="I1191">
        <v>9</v>
      </c>
      <c r="J1191">
        <v>13</v>
      </c>
      <c r="K1191" t="s">
        <v>141</v>
      </c>
      <c r="L1191" t="s">
        <v>637</v>
      </c>
      <c r="M1191" t="s">
        <v>2436</v>
      </c>
      <c r="N1191" t="s">
        <v>7687</v>
      </c>
      <c r="O1191" t="s">
        <v>2422</v>
      </c>
      <c r="P1191" t="s">
        <v>7688</v>
      </c>
      <c r="Q1191" t="s">
        <v>2437</v>
      </c>
      <c r="R1191" t="s">
        <v>56</v>
      </c>
      <c r="S1191" t="s">
        <v>549</v>
      </c>
      <c r="T1191" t="str">
        <f t="shared" si="54"/>
        <v>‚  Advanced knowledge of Microsoft Excel and Word.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91">
        <f t="shared" si="55"/>
        <v>0</v>
      </c>
      <c r="V1191" s="3">
        <v>1</v>
      </c>
      <c r="W1191" s="3">
        <f t="shared" si="56"/>
        <v>0</v>
      </c>
      <c r="X1191" s="3">
        <v>0</v>
      </c>
      <c r="Y1191" s="3">
        <v>0</v>
      </c>
      <c r="Z1191" s="3">
        <v>0</v>
      </c>
      <c r="AA1191" s="3">
        <v>0</v>
      </c>
      <c r="AB1191" s="3">
        <v>0</v>
      </c>
      <c r="AD1191" t="s">
        <v>38</v>
      </c>
      <c r="AE1191" s="1">
        <v>42449</v>
      </c>
      <c r="AG1191" s="1">
        <v>42447</v>
      </c>
      <c r="AH1191" s="1">
        <v>42598</v>
      </c>
    </row>
    <row r="1192" spans="1:34" x14ac:dyDescent="0.3">
      <c r="A1192">
        <v>235263</v>
      </c>
      <c r="B1192" t="s">
        <v>49</v>
      </c>
      <c r="C1192" t="s">
        <v>26</v>
      </c>
      <c r="D1192">
        <v>3</v>
      </c>
      <c r="E1192" t="s">
        <v>2419</v>
      </c>
      <c r="F1192" t="s">
        <v>2420</v>
      </c>
      <c r="G1192">
        <v>10234</v>
      </c>
      <c r="H1192">
        <v>0</v>
      </c>
      <c r="I1192">
        <v>9</v>
      </c>
      <c r="J1192">
        <v>13</v>
      </c>
      <c r="K1192" t="s">
        <v>141</v>
      </c>
      <c r="L1192" t="s">
        <v>2443</v>
      </c>
      <c r="M1192" t="s">
        <v>2444</v>
      </c>
      <c r="N1192" t="s">
        <v>6754</v>
      </c>
      <c r="O1192" t="s">
        <v>2422</v>
      </c>
      <c r="P1192" t="s">
        <v>7690</v>
      </c>
      <c r="Q1192" t="s">
        <v>2437</v>
      </c>
      <c r="R1192" t="s">
        <v>56</v>
      </c>
      <c r="S1192" t="s">
        <v>549</v>
      </c>
      <c r="T1192" t="str">
        <f t="shared" si="54"/>
        <v>‚  Research/Law Enforcement.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92">
        <f t="shared" si="55"/>
        <v>0</v>
      </c>
      <c r="V1192" s="3">
        <v>0</v>
      </c>
      <c r="W1192" s="3">
        <f t="shared" si="56"/>
        <v>0</v>
      </c>
      <c r="X1192" s="3">
        <v>0</v>
      </c>
      <c r="Y1192" s="3">
        <v>0</v>
      </c>
      <c r="Z1192" s="3">
        <v>0</v>
      </c>
      <c r="AA1192" s="3">
        <v>0</v>
      </c>
      <c r="AB1192" s="3">
        <v>0</v>
      </c>
      <c r="AD1192" t="s">
        <v>38</v>
      </c>
      <c r="AE1192" s="1">
        <v>42449</v>
      </c>
      <c r="AG1192" s="1">
        <v>42447</v>
      </c>
      <c r="AH1192" s="1">
        <v>42598</v>
      </c>
    </row>
    <row r="1193" spans="1:34" x14ac:dyDescent="0.3">
      <c r="A1193">
        <v>235263</v>
      </c>
      <c r="B1193" t="s">
        <v>49</v>
      </c>
      <c r="C1193" t="s">
        <v>40</v>
      </c>
      <c r="D1193">
        <v>3</v>
      </c>
      <c r="E1193" t="s">
        <v>2419</v>
      </c>
      <c r="F1193" t="s">
        <v>2420</v>
      </c>
      <c r="G1193">
        <v>10234</v>
      </c>
      <c r="H1193">
        <v>0</v>
      </c>
      <c r="I1193">
        <v>9</v>
      </c>
      <c r="J1193">
        <v>13</v>
      </c>
      <c r="K1193" t="s">
        <v>141</v>
      </c>
      <c r="L1193" t="s">
        <v>2443</v>
      </c>
      <c r="M1193" t="s">
        <v>2444</v>
      </c>
      <c r="N1193" t="s">
        <v>6754</v>
      </c>
      <c r="O1193" t="s">
        <v>2422</v>
      </c>
      <c r="P1193" t="s">
        <v>7690</v>
      </c>
      <c r="Q1193" t="s">
        <v>2437</v>
      </c>
      <c r="R1193" t="s">
        <v>56</v>
      </c>
      <c r="S1193" t="s">
        <v>549</v>
      </c>
      <c r="T1193" t="str">
        <f t="shared" si="54"/>
        <v>‚  Research/Law Enforcement.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93">
        <f t="shared" si="55"/>
        <v>0</v>
      </c>
      <c r="V1193" s="3">
        <v>0</v>
      </c>
      <c r="W1193" s="3">
        <f t="shared" si="56"/>
        <v>0</v>
      </c>
      <c r="X1193" s="3">
        <v>0</v>
      </c>
      <c r="Y1193" s="3">
        <v>0</v>
      </c>
      <c r="Z1193" s="3">
        <v>0</v>
      </c>
      <c r="AA1193" s="3">
        <v>0</v>
      </c>
      <c r="AB1193" s="3">
        <v>0</v>
      </c>
      <c r="AD1193" t="s">
        <v>38</v>
      </c>
      <c r="AE1193" s="1">
        <v>42449</v>
      </c>
      <c r="AG1193" s="1">
        <v>42447</v>
      </c>
      <c r="AH1193" s="1">
        <v>42598</v>
      </c>
    </row>
    <row r="1194" spans="1:34" x14ac:dyDescent="0.3">
      <c r="A1194">
        <v>235264</v>
      </c>
      <c r="B1194" t="s">
        <v>49</v>
      </c>
      <c r="C1194" t="s">
        <v>26</v>
      </c>
      <c r="D1194">
        <v>2</v>
      </c>
      <c r="E1194" t="s">
        <v>2419</v>
      </c>
      <c r="F1194" t="s">
        <v>2420</v>
      </c>
      <c r="G1194">
        <v>10234</v>
      </c>
      <c r="H1194">
        <v>0</v>
      </c>
      <c r="I1194">
        <v>9</v>
      </c>
      <c r="J1194">
        <v>13</v>
      </c>
      <c r="K1194" t="s">
        <v>141</v>
      </c>
      <c r="L1194" t="s">
        <v>31</v>
      </c>
      <c r="M1194" t="s">
        <v>2445</v>
      </c>
      <c r="N1194" t="s">
        <v>7691</v>
      </c>
      <c r="O1194" t="s">
        <v>2422</v>
      </c>
      <c r="P1194" t="s">
        <v>7692</v>
      </c>
      <c r="Q1194" t="s">
        <v>2437</v>
      </c>
      <c r="R1194" t="s">
        <v>56</v>
      </c>
      <c r="S1194" t="s">
        <v>549</v>
      </c>
      <c r="T1194" t="str">
        <f t="shared" si="54"/>
        <v>‚  Demonstrated ability to work independently.  Written, oral and interpersonal skills.  Strong computer and technical skills including Microsoft Word, Excel, Access, Outlook and    SharePoint.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94">
        <f t="shared" si="55"/>
        <v>0</v>
      </c>
      <c r="V1194" s="3">
        <v>1</v>
      </c>
      <c r="W1194" s="3">
        <f t="shared" si="56"/>
        <v>0</v>
      </c>
      <c r="X1194" s="3">
        <v>0</v>
      </c>
      <c r="Y1194" s="3">
        <v>0</v>
      </c>
      <c r="Z1194" s="3">
        <v>0</v>
      </c>
      <c r="AA1194" s="3">
        <v>0</v>
      </c>
      <c r="AB1194" s="3">
        <v>0</v>
      </c>
      <c r="AD1194" t="s">
        <v>38</v>
      </c>
      <c r="AE1194" s="1">
        <v>42449</v>
      </c>
      <c r="AG1194" s="1">
        <v>42447</v>
      </c>
      <c r="AH1194" s="1">
        <v>42598</v>
      </c>
    </row>
    <row r="1195" spans="1:34" x14ac:dyDescent="0.3">
      <c r="A1195">
        <v>234345</v>
      </c>
      <c r="B1195" t="s">
        <v>1158</v>
      </c>
      <c r="C1195" t="s">
        <v>40</v>
      </c>
      <c r="D1195">
        <v>20</v>
      </c>
      <c r="E1195" t="s">
        <v>101</v>
      </c>
      <c r="F1195" t="s">
        <v>102</v>
      </c>
      <c r="G1195">
        <v>34201</v>
      </c>
      <c r="H1195">
        <v>0</v>
      </c>
      <c r="I1195">
        <v>46466</v>
      </c>
      <c r="J1195">
        <v>56270</v>
      </c>
      <c r="K1195" t="s">
        <v>30</v>
      </c>
      <c r="L1195" t="s">
        <v>1161</v>
      </c>
      <c r="M1195" t="s">
        <v>1575</v>
      </c>
      <c r="N1195" t="s">
        <v>2440</v>
      </c>
      <c r="O1195" t="s">
        <v>105</v>
      </c>
      <c r="P1195" t="s">
        <v>2441</v>
      </c>
      <c r="Q1195" t="s">
        <v>35</v>
      </c>
      <c r="R1195" t="s">
        <v>2442</v>
      </c>
      <c r="S1195" t="s">
        <v>35</v>
      </c>
      <c r="T1195" t="str">
        <f t="shared" si="54"/>
        <v xml:space="preserve">Proficient with MS Word, Excel and Access, excellent organizational, verbal and written skills a plus.  </v>
      </c>
      <c r="U1195">
        <f t="shared" si="55"/>
        <v>0</v>
      </c>
      <c r="V1195" s="3">
        <v>1</v>
      </c>
      <c r="W1195" s="3">
        <f t="shared" si="56"/>
        <v>0</v>
      </c>
      <c r="X1195" s="3">
        <v>0</v>
      </c>
      <c r="Y1195" s="3">
        <v>0</v>
      </c>
      <c r="Z1195" s="3">
        <v>0</v>
      </c>
      <c r="AA1195" s="3">
        <v>0</v>
      </c>
      <c r="AB1195" s="3">
        <v>0</v>
      </c>
      <c r="AD1195" t="s">
        <v>38</v>
      </c>
      <c r="AE1195" s="1">
        <v>42445</v>
      </c>
      <c r="AG1195" s="1">
        <v>42445</v>
      </c>
      <c r="AH1195" s="1">
        <v>42598</v>
      </c>
    </row>
    <row r="1196" spans="1:34" x14ac:dyDescent="0.3">
      <c r="A1196">
        <v>234352</v>
      </c>
      <c r="B1196" t="s">
        <v>108</v>
      </c>
      <c r="C1196" t="s">
        <v>26</v>
      </c>
      <c r="D1196">
        <v>2</v>
      </c>
      <c r="E1196" t="s">
        <v>2408</v>
      </c>
      <c r="F1196" t="s">
        <v>2096</v>
      </c>
      <c r="G1196">
        <v>13621</v>
      </c>
      <c r="H1196">
        <v>2</v>
      </c>
      <c r="I1196">
        <v>55556</v>
      </c>
      <c r="J1196">
        <v>82776</v>
      </c>
      <c r="K1196" t="s">
        <v>30</v>
      </c>
      <c r="L1196" t="s">
        <v>111</v>
      </c>
      <c r="M1196" t="s">
        <v>2409</v>
      </c>
      <c r="N1196" t="s">
        <v>2410</v>
      </c>
      <c r="O1196" t="s">
        <v>2099</v>
      </c>
      <c r="P1196" t="s">
        <v>2411</v>
      </c>
      <c r="Q1196" t="s">
        <v>35</v>
      </c>
      <c r="R1196" t="s">
        <v>811</v>
      </c>
      <c r="S1196" t="s">
        <v>35</v>
      </c>
      <c r="T1196" t="str">
        <f t="shared" si="54"/>
        <v xml:space="preserve">Ability to work with a team on multiple projects simultaneously and to re-prioritize tasks as needed.   Substantial experience with Crystal Reports.   Ability to write and execute SQL code. Working knowledge of Business Intelligence and Reporting Tools (BIRT) a plus.  </v>
      </c>
      <c r="U1196">
        <f t="shared" si="55"/>
        <v>2</v>
      </c>
      <c r="V1196" s="3">
        <v>0</v>
      </c>
      <c r="W1196" s="3">
        <f t="shared" si="56"/>
        <v>1</v>
      </c>
      <c r="X1196" s="3">
        <v>0</v>
      </c>
      <c r="Y1196" s="3">
        <v>0</v>
      </c>
      <c r="Z1196" s="3">
        <v>1</v>
      </c>
      <c r="AA1196" s="3">
        <v>0</v>
      </c>
      <c r="AB1196" s="3">
        <v>0</v>
      </c>
      <c r="AD1196" t="s">
        <v>58</v>
      </c>
      <c r="AE1196" s="1">
        <v>42433</v>
      </c>
      <c r="AG1196" s="1">
        <v>42535</v>
      </c>
      <c r="AH1196" s="1">
        <v>42598</v>
      </c>
    </row>
    <row r="1197" spans="1:34" x14ac:dyDescent="0.3">
      <c r="A1197">
        <v>235264</v>
      </c>
      <c r="B1197" t="s">
        <v>49</v>
      </c>
      <c r="C1197" t="s">
        <v>40</v>
      </c>
      <c r="D1197">
        <v>2</v>
      </c>
      <c r="E1197" t="s">
        <v>2419</v>
      </c>
      <c r="F1197" t="s">
        <v>2420</v>
      </c>
      <c r="G1197">
        <v>10234</v>
      </c>
      <c r="H1197">
        <v>0</v>
      </c>
      <c r="I1197">
        <v>9</v>
      </c>
      <c r="J1197">
        <v>13</v>
      </c>
      <c r="K1197" t="s">
        <v>141</v>
      </c>
      <c r="L1197" t="s">
        <v>31</v>
      </c>
      <c r="M1197" t="s">
        <v>2445</v>
      </c>
      <c r="N1197" t="s">
        <v>7691</v>
      </c>
      <c r="O1197" t="s">
        <v>2422</v>
      </c>
      <c r="P1197" t="s">
        <v>7692</v>
      </c>
      <c r="Q1197" t="s">
        <v>2437</v>
      </c>
      <c r="R1197" t="s">
        <v>56</v>
      </c>
      <c r="S1197" t="s">
        <v>549</v>
      </c>
      <c r="T1197" t="str">
        <f t="shared" si="54"/>
        <v>‚  Demonstrated ability to work independently.  Written, oral and interpersonal skills.  Strong computer and technical skills including Microsoft Word, Excel, Access, Outlook and    SharePoint.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97">
        <f t="shared" si="55"/>
        <v>0</v>
      </c>
      <c r="V1197" s="3">
        <v>1</v>
      </c>
      <c r="W1197" s="3">
        <f t="shared" si="56"/>
        <v>0</v>
      </c>
      <c r="X1197" s="3">
        <v>0</v>
      </c>
      <c r="Y1197" s="3">
        <v>0</v>
      </c>
      <c r="Z1197" s="3">
        <v>0</v>
      </c>
      <c r="AA1197" s="3">
        <v>0</v>
      </c>
      <c r="AB1197" s="3">
        <v>0</v>
      </c>
      <c r="AD1197" t="s">
        <v>38</v>
      </c>
      <c r="AE1197" s="1">
        <v>42449</v>
      </c>
      <c r="AG1197" s="1">
        <v>42447</v>
      </c>
      <c r="AH1197" s="1">
        <v>42598</v>
      </c>
    </row>
    <row r="1198" spans="1:34" x14ac:dyDescent="0.3">
      <c r="A1198">
        <v>235265</v>
      </c>
      <c r="B1198" t="s">
        <v>49</v>
      </c>
      <c r="C1198" t="s">
        <v>26</v>
      </c>
      <c r="D1198">
        <v>1</v>
      </c>
      <c r="E1198" t="s">
        <v>2419</v>
      </c>
      <c r="F1198" t="s">
        <v>2420</v>
      </c>
      <c r="G1198">
        <v>10234</v>
      </c>
      <c r="H1198">
        <v>0</v>
      </c>
      <c r="I1198">
        <v>9</v>
      </c>
      <c r="J1198">
        <v>13</v>
      </c>
      <c r="K1198" t="s">
        <v>141</v>
      </c>
      <c r="L1198" t="s">
        <v>546</v>
      </c>
      <c r="M1198" t="s">
        <v>1025</v>
      </c>
      <c r="N1198" t="s">
        <v>6755</v>
      </c>
      <c r="O1198" t="s">
        <v>2422</v>
      </c>
      <c r="P1198" t="s">
        <v>7693</v>
      </c>
      <c r="Q1198" t="s">
        <v>2446</v>
      </c>
      <c r="R1198" t="s">
        <v>56</v>
      </c>
      <c r="S1198" t="s">
        <v>549</v>
      </c>
      <c r="T1198" t="str">
        <f t="shared" si="54"/>
        <v>‚  Outstanding verbal and written communication skills (a writing sample may be requested).   Excellent interpersonal skills.   Proficiency in Microsoft tools including advanced knowledge in Excel, Access, Visio and MS-    Project.   Demonstrated interest in NYC Government.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98">
        <f t="shared" si="55"/>
        <v>0</v>
      </c>
      <c r="V1198" s="3">
        <v>1</v>
      </c>
      <c r="W1198" s="3">
        <f t="shared" si="56"/>
        <v>0</v>
      </c>
      <c r="X1198" s="3">
        <v>0</v>
      </c>
      <c r="Y1198" s="3">
        <v>0</v>
      </c>
      <c r="Z1198" s="3">
        <v>0</v>
      </c>
      <c r="AA1198" s="3">
        <v>0</v>
      </c>
      <c r="AB1198" s="3">
        <v>0</v>
      </c>
      <c r="AD1198" t="s">
        <v>38</v>
      </c>
      <c r="AE1198" s="1">
        <v>42449</v>
      </c>
      <c r="AG1198" s="1">
        <v>42447</v>
      </c>
      <c r="AH1198" s="1">
        <v>42598</v>
      </c>
    </row>
    <row r="1199" spans="1:34" x14ac:dyDescent="0.3">
      <c r="A1199">
        <v>235265</v>
      </c>
      <c r="B1199" t="s">
        <v>49</v>
      </c>
      <c r="C1199" t="s">
        <v>40</v>
      </c>
      <c r="D1199">
        <v>1</v>
      </c>
      <c r="E1199" t="s">
        <v>2419</v>
      </c>
      <c r="F1199" t="s">
        <v>2420</v>
      </c>
      <c r="G1199">
        <v>10234</v>
      </c>
      <c r="H1199">
        <v>0</v>
      </c>
      <c r="I1199">
        <v>9</v>
      </c>
      <c r="J1199">
        <v>13</v>
      </c>
      <c r="K1199" t="s">
        <v>141</v>
      </c>
      <c r="L1199" t="s">
        <v>546</v>
      </c>
      <c r="M1199" t="s">
        <v>1025</v>
      </c>
      <c r="N1199" t="s">
        <v>6755</v>
      </c>
      <c r="O1199" t="s">
        <v>2422</v>
      </c>
      <c r="P1199" t="s">
        <v>7693</v>
      </c>
      <c r="Q1199" t="s">
        <v>2446</v>
      </c>
      <c r="R1199" t="s">
        <v>56</v>
      </c>
      <c r="S1199" t="s">
        <v>549</v>
      </c>
      <c r="T1199" t="str">
        <f t="shared" si="54"/>
        <v>‚  Outstanding verbal and written communication skills (a writing sample may be requested).   Excellent interpersonal skills.   Proficiency in Microsoft tools including advanced knowledge in Excel, Access, Visio and MS-    Project.   Demonstrated interest in NYC Government.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199">
        <f t="shared" si="55"/>
        <v>0</v>
      </c>
      <c r="V1199" s="3">
        <v>1</v>
      </c>
      <c r="W1199" s="3">
        <f t="shared" si="56"/>
        <v>0</v>
      </c>
      <c r="X1199" s="3">
        <v>0</v>
      </c>
      <c r="Y1199" s="3">
        <v>0</v>
      </c>
      <c r="Z1199" s="3">
        <v>0</v>
      </c>
      <c r="AA1199" s="3">
        <v>0</v>
      </c>
      <c r="AB1199" s="3">
        <v>0</v>
      </c>
      <c r="AD1199" t="s">
        <v>38</v>
      </c>
      <c r="AE1199" s="1">
        <v>42449</v>
      </c>
      <c r="AG1199" s="1">
        <v>42447</v>
      </c>
      <c r="AH1199" s="1">
        <v>42598</v>
      </c>
    </row>
    <row r="1200" spans="1:34" x14ac:dyDescent="0.3">
      <c r="A1200">
        <v>235266</v>
      </c>
      <c r="B1200" t="s">
        <v>49</v>
      </c>
      <c r="C1200" t="s">
        <v>26</v>
      </c>
      <c r="D1200">
        <v>1</v>
      </c>
      <c r="E1200" t="s">
        <v>2419</v>
      </c>
      <c r="F1200" t="s">
        <v>2420</v>
      </c>
      <c r="G1200">
        <v>10234</v>
      </c>
      <c r="H1200">
        <v>0</v>
      </c>
      <c r="I1200">
        <v>9</v>
      </c>
      <c r="J1200">
        <v>13</v>
      </c>
      <c r="K1200" t="s">
        <v>141</v>
      </c>
      <c r="L1200" t="s">
        <v>31</v>
      </c>
      <c r="M1200" t="s">
        <v>2447</v>
      </c>
      <c r="N1200" t="s">
        <v>6756</v>
      </c>
      <c r="O1200" t="s">
        <v>2422</v>
      </c>
      <c r="P1200" t="s">
        <v>35</v>
      </c>
      <c r="Q1200" t="s">
        <v>2437</v>
      </c>
      <c r="R1200" t="s">
        <v>56</v>
      </c>
      <c r="S1200" t="s">
        <v>549</v>
      </c>
      <c r="T1200" t="str">
        <f t="shared" si="54"/>
        <v xml:space="preserve">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200">
        <f t="shared" si="55"/>
        <v>0</v>
      </c>
      <c r="V1200" s="3">
        <v>0</v>
      </c>
      <c r="W1200" s="3">
        <f t="shared" si="56"/>
        <v>0</v>
      </c>
      <c r="X1200" s="3">
        <v>0</v>
      </c>
      <c r="Y1200" s="3">
        <v>0</v>
      </c>
      <c r="Z1200" s="3">
        <v>0</v>
      </c>
      <c r="AA1200" s="3">
        <v>0</v>
      </c>
      <c r="AB1200" s="3">
        <v>0</v>
      </c>
      <c r="AD1200" t="s">
        <v>38</v>
      </c>
      <c r="AE1200" s="1">
        <v>42449</v>
      </c>
      <c r="AG1200" s="1">
        <v>42447</v>
      </c>
      <c r="AH1200" s="1">
        <v>42598</v>
      </c>
    </row>
    <row r="1201" spans="1:34" x14ac:dyDescent="0.3">
      <c r="A1201">
        <v>235266</v>
      </c>
      <c r="B1201" t="s">
        <v>49</v>
      </c>
      <c r="C1201" t="s">
        <v>40</v>
      </c>
      <c r="D1201">
        <v>1</v>
      </c>
      <c r="E1201" t="s">
        <v>2419</v>
      </c>
      <c r="F1201" t="s">
        <v>2420</v>
      </c>
      <c r="G1201">
        <v>10234</v>
      </c>
      <c r="H1201">
        <v>0</v>
      </c>
      <c r="I1201">
        <v>9</v>
      </c>
      <c r="J1201">
        <v>13</v>
      </c>
      <c r="K1201" t="s">
        <v>141</v>
      </c>
      <c r="L1201" t="s">
        <v>31</v>
      </c>
      <c r="M1201" t="s">
        <v>2447</v>
      </c>
      <c r="N1201" t="s">
        <v>6756</v>
      </c>
      <c r="O1201" t="s">
        <v>2422</v>
      </c>
      <c r="P1201" t="s">
        <v>35</v>
      </c>
      <c r="Q1201" t="s">
        <v>2437</v>
      </c>
      <c r="R1201" t="s">
        <v>56</v>
      </c>
      <c r="S1201" t="s">
        <v>549</v>
      </c>
      <c r="T1201" t="str">
        <f t="shared" si="54"/>
        <v xml:space="preserve">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201">
        <f t="shared" si="55"/>
        <v>0</v>
      </c>
      <c r="V1201" s="3">
        <v>0</v>
      </c>
      <c r="W1201" s="3">
        <f t="shared" si="56"/>
        <v>0</v>
      </c>
      <c r="X1201" s="3">
        <v>0</v>
      </c>
      <c r="Y1201" s="3">
        <v>0</v>
      </c>
      <c r="Z1201" s="3">
        <v>0</v>
      </c>
      <c r="AA1201" s="3">
        <v>0</v>
      </c>
      <c r="AB1201" s="3">
        <v>0</v>
      </c>
      <c r="AD1201" t="s">
        <v>38</v>
      </c>
      <c r="AE1201" s="1">
        <v>42449</v>
      </c>
      <c r="AG1201" s="1">
        <v>42447</v>
      </c>
      <c r="AH1201" s="1">
        <v>42598</v>
      </c>
    </row>
    <row r="1202" spans="1:34" x14ac:dyDescent="0.3">
      <c r="A1202">
        <v>234365</v>
      </c>
      <c r="B1202" t="s">
        <v>25</v>
      </c>
      <c r="C1202" t="s">
        <v>26</v>
      </c>
      <c r="D1202">
        <v>1</v>
      </c>
      <c r="E1202" t="s">
        <v>2448</v>
      </c>
      <c r="F1202" t="s">
        <v>51</v>
      </c>
      <c r="G1202">
        <v>10050</v>
      </c>
      <c r="H1202" t="s">
        <v>52</v>
      </c>
      <c r="I1202">
        <v>53051</v>
      </c>
      <c r="J1202">
        <v>120000</v>
      </c>
      <c r="K1202" t="s">
        <v>30</v>
      </c>
      <c r="L1202" t="s">
        <v>192</v>
      </c>
      <c r="M1202" t="s">
        <v>2344</v>
      </c>
      <c r="N1202" t="s">
        <v>7694</v>
      </c>
      <c r="O1202" t="s">
        <v>54</v>
      </c>
      <c r="P1202" t="s">
        <v>6757</v>
      </c>
      <c r="Q1202" t="s">
        <v>35</v>
      </c>
      <c r="R1202" t="s">
        <v>2449</v>
      </c>
      <c r="S1202" t="s">
        <v>538</v>
      </c>
      <c r="T1202" t="str">
        <f t="shared" si="54"/>
        <v xml:space="preserve">The successful candidate must have a broad range of skills, but above all, they must be curious, flexible thinkers who love learning new things and tackling challenges on a daily basis. In addition, the preferred candidate should possess the following:Experience with design, development, deployment and support of data warehouses. Hands-on experience with relational database design and implementation is strongly desired;Experience developing and maintaining data management policies, procedures, standards and guidelines;Strong knowledge of current and emerging technologies, technology directions and strategic application to business needs;Substantial interest and curiosity regarding the policy and operations of the City of New York; Strong leadership skills and the ability to work effectively with business managers, IT engineering and IT operations staff;Ability to balance competing priorities, complex situations and tight deadlines; Ability to think outside of the box and develop novel strategies for analysis; Ability to distill complex material into actionable recommendations; Excellent written and oral communication skills; An ideal candidate is energetic and resourceful, organized and results-oriented; a selfstarter and team player; Comfortable interfacing with senior management and stakeholders.  </v>
      </c>
      <c r="U1202">
        <f t="shared" si="55"/>
        <v>0</v>
      </c>
      <c r="V1202" s="3">
        <v>0</v>
      </c>
      <c r="W1202" s="3">
        <f t="shared" si="56"/>
        <v>0</v>
      </c>
      <c r="X1202" s="3">
        <v>0</v>
      </c>
      <c r="Y1202" s="3">
        <v>0</v>
      </c>
      <c r="Z1202" s="3">
        <v>0</v>
      </c>
      <c r="AA1202" s="3">
        <v>0</v>
      </c>
      <c r="AB1202" s="3">
        <v>1</v>
      </c>
      <c r="AD1202" t="s">
        <v>58</v>
      </c>
      <c r="AE1202" s="1">
        <v>42436</v>
      </c>
      <c r="AG1202" s="1">
        <v>42436</v>
      </c>
      <c r="AH1202" s="1">
        <v>42598</v>
      </c>
    </row>
    <row r="1203" spans="1:34" x14ac:dyDescent="0.3">
      <c r="A1203">
        <v>234365</v>
      </c>
      <c r="B1203" t="s">
        <v>25</v>
      </c>
      <c r="C1203" t="s">
        <v>40</v>
      </c>
      <c r="D1203">
        <v>1</v>
      </c>
      <c r="E1203" t="s">
        <v>2448</v>
      </c>
      <c r="F1203" t="s">
        <v>51</v>
      </c>
      <c r="G1203">
        <v>10050</v>
      </c>
      <c r="H1203" t="s">
        <v>52</v>
      </c>
      <c r="I1203">
        <v>53051</v>
      </c>
      <c r="J1203">
        <v>120000</v>
      </c>
      <c r="K1203" t="s">
        <v>30</v>
      </c>
      <c r="L1203" t="s">
        <v>192</v>
      </c>
      <c r="M1203" t="s">
        <v>2344</v>
      </c>
      <c r="N1203" t="s">
        <v>7694</v>
      </c>
      <c r="O1203" t="s">
        <v>54</v>
      </c>
      <c r="P1203" t="s">
        <v>6757</v>
      </c>
      <c r="Q1203" t="s">
        <v>35</v>
      </c>
      <c r="R1203" t="s">
        <v>2449</v>
      </c>
      <c r="S1203" t="s">
        <v>538</v>
      </c>
      <c r="T1203" t="str">
        <f t="shared" si="54"/>
        <v xml:space="preserve">The successful candidate must have a broad range of skills, but above all, they must be curious, flexible thinkers who love learning new things and tackling challenges on a daily basis. In addition, the preferred candidate should possess the following:Experience with design, development, deployment and support of data warehouses. Hands-on experience with relational database design and implementation is strongly desired;Experience developing and maintaining data management policies, procedures, standards and guidelines;Strong knowledge of current and emerging technologies, technology directions and strategic application to business needs;Substantial interest and curiosity regarding the policy and operations of the City of New York; Strong leadership skills and the ability to work effectively with business managers, IT engineering and IT operations staff;Ability to balance competing priorities, complex situations and tight deadlines; Ability to think outside of the box and develop novel strategies for analysis; Ability to distill complex material into actionable recommendations; Excellent written and oral communication skills; An ideal candidate is energetic and resourceful, organized and results-oriented; a selfstarter and team player; Comfortable interfacing with senior management and stakeholders.  </v>
      </c>
      <c r="U1203">
        <f t="shared" si="55"/>
        <v>0</v>
      </c>
      <c r="V1203" s="3">
        <v>0</v>
      </c>
      <c r="W1203" s="3">
        <f t="shared" si="56"/>
        <v>0</v>
      </c>
      <c r="X1203" s="3">
        <v>0</v>
      </c>
      <c r="Y1203" s="3">
        <v>0</v>
      </c>
      <c r="Z1203" s="3">
        <v>0</v>
      </c>
      <c r="AA1203" s="3">
        <v>0</v>
      </c>
      <c r="AB1203" s="3">
        <v>1</v>
      </c>
      <c r="AD1203" t="s">
        <v>58</v>
      </c>
      <c r="AE1203" s="1">
        <v>42436</v>
      </c>
      <c r="AG1203" s="1">
        <v>42436</v>
      </c>
      <c r="AH1203" s="1">
        <v>42598</v>
      </c>
    </row>
    <row r="1204" spans="1:34" x14ac:dyDescent="0.3">
      <c r="A1204">
        <v>234366</v>
      </c>
      <c r="B1204" t="s">
        <v>39</v>
      </c>
      <c r="C1204" t="s">
        <v>26</v>
      </c>
      <c r="D1204">
        <v>1</v>
      </c>
      <c r="E1204" t="s">
        <v>2450</v>
      </c>
      <c r="F1204" t="s">
        <v>42</v>
      </c>
      <c r="G1204">
        <v>21744</v>
      </c>
      <c r="H1204">
        <v>2</v>
      </c>
      <c r="I1204">
        <v>68239</v>
      </c>
      <c r="J1204">
        <v>85644</v>
      </c>
      <c r="K1204" t="s">
        <v>30</v>
      </c>
      <c r="L1204" t="s">
        <v>43</v>
      </c>
      <c r="M1204" t="s">
        <v>932</v>
      </c>
      <c r="N1204" t="s">
        <v>2451</v>
      </c>
      <c r="O1204" t="s">
        <v>46</v>
      </c>
      <c r="P1204" t="e">
        <f>--experience with environment Health risk assessment and communication  --Extensive knowledge and experience Working with exposure limits and guidelines  --knowledge of industrial hygiene  --experience managing, cleaning, analyzing, interpreting, and summarizing and reporting on Environmental monitoring data  --knowledge of Federal, State and Local Environmental Health and Safety laws and Regulations  --experience with Environmental monitoring equipment, sampling, and analytic methods  --knowledge of Quality assurance approaches  --Applied statistical experience in public Health, epidemiology and/or Environmental science  --experience with Microsoft Word, Excel and PowerPoint  --Desirable skills include: experience Working with relational databases in MS SQL Server or Microsoft ACCESS  --knowledge of geographical information Systems  --Excellent written, presentation and oral skills in English required, fluency in Spanish is desired  --the ideal candidate Must be highly motivated and a team player, yet able to function independently and has the ability to handle multiple and diverse work assignments.</f>
        <v>#NAME?</v>
      </c>
      <c r="Q1204" t="s">
        <v>35</v>
      </c>
      <c r="R1204" t="s">
        <v>2452</v>
      </c>
      <c r="S1204" t="s">
        <v>35</v>
      </c>
      <c r="T1204" t="e">
        <f t="shared" si="54"/>
        <v>#NAME?</v>
      </c>
      <c r="U1204">
        <f t="shared" si="55"/>
        <v>0</v>
      </c>
      <c r="V1204" s="3">
        <v>0</v>
      </c>
      <c r="W1204" s="3">
        <f t="shared" si="56"/>
        <v>0</v>
      </c>
      <c r="X1204" s="3">
        <v>0</v>
      </c>
      <c r="Y1204" s="3">
        <v>0</v>
      </c>
      <c r="Z1204" s="3">
        <v>0</v>
      </c>
      <c r="AA1204" s="3">
        <v>0</v>
      </c>
      <c r="AB1204" s="3">
        <v>0</v>
      </c>
      <c r="AD1204" t="s">
        <v>38</v>
      </c>
      <c r="AE1204" s="1">
        <v>42437</v>
      </c>
      <c r="AG1204" s="1">
        <v>42437</v>
      </c>
      <c r="AH1204" s="1">
        <v>42598</v>
      </c>
    </row>
    <row r="1205" spans="1:34" x14ac:dyDescent="0.3">
      <c r="A1205">
        <v>235267</v>
      </c>
      <c r="B1205" t="s">
        <v>49</v>
      </c>
      <c r="C1205" t="s">
        <v>26</v>
      </c>
      <c r="D1205">
        <v>1</v>
      </c>
      <c r="E1205" t="s">
        <v>2419</v>
      </c>
      <c r="F1205" t="s">
        <v>2420</v>
      </c>
      <c r="G1205">
        <v>10234</v>
      </c>
      <c r="H1205">
        <v>0</v>
      </c>
      <c r="I1205">
        <v>9</v>
      </c>
      <c r="J1205">
        <v>13</v>
      </c>
      <c r="K1205" t="s">
        <v>141</v>
      </c>
      <c r="L1205" t="s">
        <v>904</v>
      </c>
      <c r="M1205" t="s">
        <v>2453</v>
      </c>
      <c r="N1205" t="s">
        <v>6758</v>
      </c>
      <c r="O1205" t="s">
        <v>2422</v>
      </c>
      <c r="P1205" t="s">
        <v>7695</v>
      </c>
      <c r="Q1205" t="s">
        <v>2425</v>
      </c>
      <c r="R1205" t="s">
        <v>56</v>
      </c>
      <c r="S1205" t="s">
        <v>549</v>
      </c>
      <c r="T1205" t="str">
        <f t="shared" si="54"/>
        <v>‚  Word/Excel/PowerPoint/BOXI.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205">
        <f t="shared" si="55"/>
        <v>0</v>
      </c>
      <c r="V1205" s="3">
        <v>0</v>
      </c>
      <c r="W1205" s="3">
        <f t="shared" si="56"/>
        <v>0</v>
      </c>
      <c r="X1205" s="3">
        <v>0</v>
      </c>
      <c r="Y1205" s="3">
        <v>0</v>
      </c>
      <c r="Z1205" s="3">
        <v>0</v>
      </c>
      <c r="AA1205" s="3">
        <v>0</v>
      </c>
      <c r="AB1205" s="3">
        <v>0</v>
      </c>
      <c r="AD1205" t="s">
        <v>38</v>
      </c>
      <c r="AE1205" s="1">
        <v>42449</v>
      </c>
      <c r="AG1205" s="1">
        <v>42446</v>
      </c>
      <c r="AH1205" s="1">
        <v>42598</v>
      </c>
    </row>
    <row r="1206" spans="1:34" x14ac:dyDescent="0.3">
      <c r="A1206">
        <v>235267</v>
      </c>
      <c r="B1206" t="s">
        <v>49</v>
      </c>
      <c r="C1206" t="s">
        <v>40</v>
      </c>
      <c r="D1206">
        <v>1</v>
      </c>
      <c r="E1206" t="s">
        <v>2419</v>
      </c>
      <c r="F1206" t="s">
        <v>2420</v>
      </c>
      <c r="G1206">
        <v>10234</v>
      </c>
      <c r="H1206">
        <v>0</v>
      </c>
      <c r="I1206">
        <v>9</v>
      </c>
      <c r="J1206">
        <v>13</v>
      </c>
      <c r="K1206" t="s">
        <v>141</v>
      </c>
      <c r="L1206" t="s">
        <v>904</v>
      </c>
      <c r="M1206" t="s">
        <v>2453</v>
      </c>
      <c r="N1206" t="s">
        <v>6758</v>
      </c>
      <c r="O1206" t="s">
        <v>2422</v>
      </c>
      <c r="P1206" t="s">
        <v>7695</v>
      </c>
      <c r="Q1206" t="s">
        <v>2425</v>
      </c>
      <c r="R1206" t="s">
        <v>56</v>
      </c>
      <c r="S1206" t="s">
        <v>549</v>
      </c>
      <c r="T1206" t="str">
        <f t="shared" si="54"/>
        <v>‚  Word/Excel/PowerPoint/BOXI.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206">
        <f t="shared" si="55"/>
        <v>0</v>
      </c>
      <c r="V1206" s="3">
        <v>0</v>
      </c>
      <c r="W1206" s="3">
        <f t="shared" si="56"/>
        <v>0</v>
      </c>
      <c r="X1206" s="3">
        <v>0</v>
      </c>
      <c r="Y1206" s="3">
        <v>0</v>
      </c>
      <c r="Z1206" s="3">
        <v>0</v>
      </c>
      <c r="AA1206" s="3">
        <v>0</v>
      </c>
      <c r="AB1206" s="3">
        <v>0</v>
      </c>
      <c r="AD1206" t="s">
        <v>38</v>
      </c>
      <c r="AE1206" s="1">
        <v>42449</v>
      </c>
      <c r="AG1206" s="1">
        <v>42446</v>
      </c>
      <c r="AH1206" s="1">
        <v>42598</v>
      </c>
    </row>
    <row r="1207" spans="1:34" x14ac:dyDescent="0.3">
      <c r="A1207">
        <v>235268</v>
      </c>
      <c r="B1207" t="s">
        <v>49</v>
      </c>
      <c r="C1207" t="s">
        <v>26</v>
      </c>
      <c r="D1207">
        <v>1</v>
      </c>
      <c r="E1207" t="s">
        <v>2419</v>
      </c>
      <c r="F1207" t="s">
        <v>2420</v>
      </c>
      <c r="G1207">
        <v>10234</v>
      </c>
      <c r="H1207">
        <v>0</v>
      </c>
      <c r="I1207">
        <v>9</v>
      </c>
      <c r="J1207">
        <v>13</v>
      </c>
      <c r="K1207" t="s">
        <v>141</v>
      </c>
      <c r="L1207" t="s">
        <v>904</v>
      </c>
      <c r="M1207" t="s">
        <v>905</v>
      </c>
      <c r="N1207" t="s">
        <v>7696</v>
      </c>
      <c r="O1207" t="s">
        <v>2422</v>
      </c>
      <c r="P1207" t="s">
        <v>7697</v>
      </c>
      <c r="Q1207" t="s">
        <v>2423</v>
      </c>
      <c r="R1207" t="s">
        <v>56</v>
      </c>
      <c r="S1207" t="s">
        <v>549</v>
      </c>
      <c r="T1207" t="str">
        <f t="shared" si="54"/>
        <v>‚  Analytical ability.  Knowledge of PC software (eg, MS Word, Excel, Visio).    Referred Area of Study: Business/Information Systems, Computer related.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207">
        <f t="shared" si="55"/>
        <v>0</v>
      </c>
      <c r="V1207" s="3">
        <v>1</v>
      </c>
      <c r="W1207" s="3">
        <f t="shared" si="56"/>
        <v>0</v>
      </c>
      <c r="X1207" s="3">
        <v>0</v>
      </c>
      <c r="Y1207" s="3">
        <v>0</v>
      </c>
      <c r="Z1207" s="3">
        <v>0</v>
      </c>
      <c r="AA1207" s="3">
        <v>0</v>
      </c>
      <c r="AB1207" s="3">
        <v>0</v>
      </c>
      <c r="AD1207" t="s">
        <v>38</v>
      </c>
      <c r="AE1207" s="1">
        <v>42449</v>
      </c>
      <c r="AG1207" s="1">
        <v>42446</v>
      </c>
      <c r="AH1207" s="1">
        <v>42598</v>
      </c>
    </row>
    <row r="1208" spans="1:34" x14ac:dyDescent="0.3">
      <c r="A1208">
        <v>235268</v>
      </c>
      <c r="B1208" t="s">
        <v>49</v>
      </c>
      <c r="C1208" t="s">
        <v>40</v>
      </c>
      <c r="D1208">
        <v>1</v>
      </c>
      <c r="E1208" t="s">
        <v>2419</v>
      </c>
      <c r="F1208" t="s">
        <v>2420</v>
      </c>
      <c r="G1208">
        <v>10234</v>
      </c>
      <c r="H1208">
        <v>0</v>
      </c>
      <c r="I1208">
        <v>9</v>
      </c>
      <c r="J1208">
        <v>13</v>
      </c>
      <c r="K1208" t="s">
        <v>141</v>
      </c>
      <c r="L1208" t="s">
        <v>904</v>
      </c>
      <c r="M1208" t="s">
        <v>905</v>
      </c>
      <c r="N1208" t="s">
        <v>7696</v>
      </c>
      <c r="O1208" t="s">
        <v>2422</v>
      </c>
      <c r="P1208" t="s">
        <v>7697</v>
      </c>
      <c r="Q1208" t="s">
        <v>2423</v>
      </c>
      <c r="R1208" t="s">
        <v>56</v>
      </c>
      <c r="S1208" t="s">
        <v>549</v>
      </c>
      <c r="T1208" t="str">
        <f t="shared" si="54"/>
        <v>‚  Analytical ability.  Knowledge of PC software (eg, MS Word, Excel, Visio).    Referred Area of Study: Business/Information Systems, Computer related.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208">
        <f t="shared" si="55"/>
        <v>0</v>
      </c>
      <c r="V1208" s="3">
        <v>1</v>
      </c>
      <c r="W1208" s="3">
        <f t="shared" si="56"/>
        <v>0</v>
      </c>
      <c r="X1208" s="3">
        <v>0</v>
      </c>
      <c r="Y1208" s="3">
        <v>0</v>
      </c>
      <c r="Z1208" s="3">
        <v>0</v>
      </c>
      <c r="AA1208" s="3">
        <v>0</v>
      </c>
      <c r="AB1208" s="3">
        <v>0</v>
      </c>
      <c r="AD1208" t="s">
        <v>38</v>
      </c>
      <c r="AE1208" s="1">
        <v>42449</v>
      </c>
      <c r="AG1208" s="1">
        <v>42446</v>
      </c>
      <c r="AH1208" s="1">
        <v>42598</v>
      </c>
    </row>
    <row r="1209" spans="1:34" x14ac:dyDescent="0.3">
      <c r="A1209">
        <v>234366</v>
      </c>
      <c r="B1209" t="s">
        <v>39</v>
      </c>
      <c r="C1209" t="s">
        <v>40</v>
      </c>
      <c r="D1209">
        <v>1</v>
      </c>
      <c r="E1209" t="s">
        <v>2450</v>
      </c>
      <c r="F1209" t="s">
        <v>42</v>
      </c>
      <c r="G1209">
        <v>21744</v>
      </c>
      <c r="H1209">
        <v>2</v>
      </c>
      <c r="I1209">
        <v>68239</v>
      </c>
      <c r="J1209">
        <v>85644</v>
      </c>
      <c r="K1209" t="s">
        <v>30</v>
      </c>
      <c r="L1209" t="s">
        <v>43</v>
      </c>
      <c r="M1209" t="s">
        <v>932</v>
      </c>
      <c r="N1209" t="s">
        <v>2451</v>
      </c>
      <c r="O1209" t="s">
        <v>46</v>
      </c>
      <c r="P1209" t="e">
        <f>--experience with environment Health risk assessment and communication  --Extensive knowledge and experience Working with exposure limits and guidelines  --knowledge of industrial hygiene  --experience managing, cleaning, analyzing, interpreting, and summarizing and reporting on Environmental monitoring data  --knowledge of Federal, State and Local Environmental Health and Safety laws and Regulations  --experience with Environmental monitoring equipment, sampling, and analytic methods  --knowledge of Quality assurance approaches  --Applied statistical experience in public Health, epidemiology and/or Environmental science  --experience with Microsoft Word, Excel and PowerPoint  --Desirable skills include: experience Working with relational databases in MS SQL Server or Microsoft ACCESS  --knowledge of geographical information Systems  --Excellent written, presentation and oral skills in English required, fluency in Spanish is desired  --the ideal candidate Must be highly motivated and a team player, yet able to function independently and has the ability to handle multiple and diverse work assignments.</f>
        <v>#NAME?</v>
      </c>
      <c r="Q1209" t="s">
        <v>35</v>
      </c>
      <c r="R1209" t="s">
        <v>2452</v>
      </c>
      <c r="S1209" t="s">
        <v>35</v>
      </c>
      <c r="T1209" t="e">
        <f t="shared" si="54"/>
        <v>#NAME?</v>
      </c>
      <c r="U1209">
        <f t="shared" si="55"/>
        <v>0</v>
      </c>
      <c r="V1209" s="3">
        <v>0</v>
      </c>
      <c r="W1209" s="3">
        <f t="shared" si="56"/>
        <v>0</v>
      </c>
      <c r="X1209" s="3">
        <v>0</v>
      </c>
      <c r="Y1209" s="3">
        <v>0</v>
      </c>
      <c r="Z1209" s="3">
        <v>0</v>
      </c>
      <c r="AA1209" s="3">
        <v>0</v>
      </c>
      <c r="AB1209" s="3">
        <v>0</v>
      </c>
      <c r="AD1209" t="s">
        <v>38</v>
      </c>
      <c r="AE1209" s="1">
        <v>42437</v>
      </c>
      <c r="AG1209" s="1">
        <v>42437</v>
      </c>
      <c r="AH1209" s="1">
        <v>42598</v>
      </c>
    </row>
    <row r="1210" spans="1:34" x14ac:dyDescent="0.3">
      <c r="A1210">
        <v>234368</v>
      </c>
      <c r="B1210" t="s">
        <v>2454</v>
      </c>
      <c r="C1210" t="s">
        <v>40</v>
      </c>
      <c r="D1210">
        <v>1</v>
      </c>
      <c r="E1210" t="s">
        <v>2455</v>
      </c>
      <c r="F1210" t="s">
        <v>91</v>
      </c>
      <c r="G1210" t="s">
        <v>405</v>
      </c>
      <c r="H1210">
        <v>0</v>
      </c>
      <c r="I1210">
        <v>61031</v>
      </c>
      <c r="J1210">
        <v>95022</v>
      </c>
      <c r="K1210" t="s">
        <v>30</v>
      </c>
      <c r="L1210" t="s">
        <v>2456</v>
      </c>
      <c r="M1210" t="s">
        <v>2457</v>
      </c>
      <c r="N1210" t="s">
        <v>7698</v>
      </c>
      <c r="O1210" t="s">
        <v>409</v>
      </c>
      <c r="P1210" t="s">
        <v>7699</v>
      </c>
      <c r="Q1210" t="s">
        <v>35</v>
      </c>
      <c r="R1210" t="s">
        <v>2458</v>
      </c>
      <c r="S1210" t="s">
        <v>2459</v>
      </c>
      <c r="T1210" t="str">
        <f t="shared" si="54"/>
        <v xml:space="preserve">‚ Advanced excel skills. Must have familiarity navigating large data sets. Experience compiling/generating/maintaining dashboards and geographical mapping. Project management and data stewardship experience. Knowledgeable about afterschool programs. Excellent communication skills. Superior project manager. Prior leadership experience working in a DYCD funded contract.  </v>
      </c>
      <c r="U1210">
        <f t="shared" si="55"/>
        <v>0</v>
      </c>
      <c r="V1210" s="3">
        <v>1</v>
      </c>
      <c r="W1210" s="3">
        <f t="shared" si="56"/>
        <v>0</v>
      </c>
      <c r="X1210" s="3">
        <v>0</v>
      </c>
      <c r="Y1210" s="3">
        <v>0</v>
      </c>
      <c r="Z1210" s="3">
        <v>0</v>
      </c>
      <c r="AA1210" s="3">
        <v>0</v>
      </c>
      <c r="AB1210" s="3">
        <v>0</v>
      </c>
      <c r="AD1210" t="s">
        <v>38</v>
      </c>
      <c r="AE1210" s="1">
        <v>42480</v>
      </c>
      <c r="AG1210" s="1">
        <v>42496</v>
      </c>
      <c r="AH1210" s="1">
        <v>42598</v>
      </c>
    </row>
    <row r="1211" spans="1:34" x14ac:dyDescent="0.3">
      <c r="A1211">
        <v>235276</v>
      </c>
      <c r="B1211" t="s">
        <v>25</v>
      </c>
      <c r="C1211" t="s">
        <v>40</v>
      </c>
      <c r="D1211">
        <v>1</v>
      </c>
      <c r="E1211" t="s">
        <v>2460</v>
      </c>
      <c r="F1211" t="s">
        <v>2461</v>
      </c>
      <c r="G1211" t="s">
        <v>2462</v>
      </c>
      <c r="H1211">
        <v>0</v>
      </c>
      <c r="I1211">
        <v>57517</v>
      </c>
      <c r="J1211">
        <v>95000</v>
      </c>
      <c r="K1211" t="s">
        <v>30</v>
      </c>
      <c r="L1211" t="s">
        <v>350</v>
      </c>
      <c r="M1211" t="s">
        <v>351</v>
      </c>
      <c r="N1211" t="s">
        <v>2463</v>
      </c>
      <c r="O1211" t="s">
        <v>2464</v>
      </c>
      <c r="P1211" t="s">
        <v>2465</v>
      </c>
      <c r="Q1211" t="s">
        <v>35</v>
      </c>
      <c r="R1211" t="s">
        <v>2466</v>
      </c>
      <c r="S1211" t="s">
        <v>354</v>
      </c>
      <c r="T1211" t="str">
        <f t="shared" si="54"/>
        <v xml:space="preserve">The preferred candidate should possess the following: Knowledge of the IT systems development life cycle; familiarity with IT project management and quality assurance methodologies; knowledge of City procurement rules and procedures including the Procurement Policy Board Rules; understanding of business contracts; familiarity with NYC agency operations and oversight functions; previous experience in a municipal environment; experience in contract administration, financial management or procurement; experience with information technology and professional services contracts; exceptional knowledge and proficient use of Microsoft Office programs such as Excel. Access, Word, PowerPoint, Visio and Project Management software; outstanding team building and customer service skills; organized, flexible and the ability to handle multiple tasks simultaneously under tight deadlines; excellent interpersonal, communications, presentation, and superior writing skills; team player who works well with technical and non-technical resources; and the ability to make decisions independently.  </v>
      </c>
      <c r="U1211">
        <f t="shared" si="55"/>
        <v>0</v>
      </c>
      <c r="V1211" s="3">
        <v>1</v>
      </c>
      <c r="W1211" s="3">
        <f t="shared" si="56"/>
        <v>0</v>
      </c>
      <c r="X1211" s="3">
        <v>0</v>
      </c>
      <c r="Y1211" s="3">
        <v>0</v>
      </c>
      <c r="Z1211" s="3">
        <v>0</v>
      </c>
      <c r="AA1211" s="3">
        <v>0</v>
      </c>
      <c r="AB1211" s="3">
        <v>0</v>
      </c>
      <c r="AD1211" t="s">
        <v>38</v>
      </c>
      <c r="AE1211" s="1">
        <v>42453</v>
      </c>
      <c r="AG1211" s="1">
        <v>42453</v>
      </c>
      <c r="AH1211" s="1">
        <v>42598</v>
      </c>
    </row>
    <row r="1212" spans="1:34" x14ac:dyDescent="0.3">
      <c r="A1212">
        <v>235276</v>
      </c>
      <c r="B1212" t="s">
        <v>25</v>
      </c>
      <c r="C1212" t="s">
        <v>26</v>
      </c>
      <c r="D1212">
        <v>1</v>
      </c>
      <c r="E1212" t="s">
        <v>2460</v>
      </c>
      <c r="F1212" t="s">
        <v>2461</v>
      </c>
      <c r="G1212" t="s">
        <v>2462</v>
      </c>
      <c r="H1212">
        <v>0</v>
      </c>
      <c r="I1212">
        <v>57517</v>
      </c>
      <c r="J1212">
        <v>95000</v>
      </c>
      <c r="K1212" t="s">
        <v>30</v>
      </c>
      <c r="L1212" t="s">
        <v>350</v>
      </c>
      <c r="M1212" t="s">
        <v>351</v>
      </c>
      <c r="N1212" t="s">
        <v>2463</v>
      </c>
      <c r="O1212" t="s">
        <v>2464</v>
      </c>
      <c r="P1212" t="s">
        <v>2465</v>
      </c>
      <c r="Q1212" t="s">
        <v>35</v>
      </c>
      <c r="R1212" t="s">
        <v>2466</v>
      </c>
      <c r="S1212" t="s">
        <v>354</v>
      </c>
      <c r="T1212" t="str">
        <f t="shared" si="54"/>
        <v xml:space="preserve">The preferred candidate should possess the following: Knowledge of the IT systems development life cycle; familiarity with IT project management and quality assurance methodologies; knowledge of City procurement rules and procedures including the Procurement Policy Board Rules; understanding of business contracts; familiarity with NYC agency operations and oversight functions; previous experience in a municipal environment; experience in contract administration, financial management or procurement; experience with information technology and professional services contracts; exceptional knowledge and proficient use of Microsoft Office programs such as Excel. Access, Word, PowerPoint, Visio and Project Management software; outstanding team building and customer service skills; organized, flexible and the ability to handle multiple tasks simultaneously under tight deadlines; excellent interpersonal, communications, presentation, and superior writing skills; team player who works well with technical and non-technical resources; and the ability to make decisions independently.  </v>
      </c>
      <c r="U1212">
        <f t="shared" si="55"/>
        <v>0</v>
      </c>
      <c r="V1212" s="3">
        <v>1</v>
      </c>
      <c r="W1212" s="3">
        <f t="shared" si="56"/>
        <v>0</v>
      </c>
      <c r="X1212" s="3">
        <v>0</v>
      </c>
      <c r="Y1212" s="3">
        <v>0</v>
      </c>
      <c r="Z1212" s="3">
        <v>0</v>
      </c>
      <c r="AA1212" s="3">
        <v>0</v>
      </c>
      <c r="AB1212" s="3">
        <v>0</v>
      </c>
      <c r="AD1212" t="s">
        <v>38</v>
      </c>
      <c r="AE1212" s="1">
        <v>42453</v>
      </c>
      <c r="AG1212" s="1">
        <v>42453</v>
      </c>
      <c r="AH1212" s="1">
        <v>42598</v>
      </c>
    </row>
    <row r="1213" spans="1:34" x14ac:dyDescent="0.3">
      <c r="A1213">
        <v>235286</v>
      </c>
      <c r="B1213" t="s">
        <v>49</v>
      </c>
      <c r="C1213" t="s">
        <v>40</v>
      </c>
      <c r="D1213">
        <v>1</v>
      </c>
      <c r="E1213" t="s">
        <v>2467</v>
      </c>
      <c r="F1213" t="s">
        <v>2305</v>
      </c>
      <c r="G1213">
        <v>10232</v>
      </c>
      <c r="H1213">
        <v>0</v>
      </c>
      <c r="I1213">
        <v>14</v>
      </c>
      <c r="J1213">
        <v>22</v>
      </c>
      <c r="K1213" t="s">
        <v>141</v>
      </c>
      <c r="L1213" t="s">
        <v>31</v>
      </c>
      <c r="M1213" t="s">
        <v>2468</v>
      </c>
      <c r="N1213" t="s">
        <v>7700</v>
      </c>
      <c r="O1213" t="s">
        <v>2307</v>
      </c>
      <c r="P1213" t="s">
        <v>7701</v>
      </c>
      <c r="Q1213" t="s">
        <v>2446</v>
      </c>
      <c r="R1213" t="s">
        <v>56</v>
      </c>
      <c r="S1213" t="s">
        <v>549</v>
      </c>
      <c r="T1213" t="str">
        <f t="shared" si="54"/>
        <v>‚ Strong verbal and written communications skills. Strong Research and Analytical skills. Proficiency with MS Word and Excel. Ability to work independently and ability to multi-task.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213">
        <f t="shared" si="55"/>
        <v>0</v>
      </c>
      <c r="V1213" s="3">
        <v>1</v>
      </c>
      <c r="W1213" s="3">
        <f t="shared" si="56"/>
        <v>0</v>
      </c>
      <c r="X1213" s="3">
        <v>0</v>
      </c>
      <c r="Y1213" s="3">
        <v>0</v>
      </c>
      <c r="Z1213" s="3">
        <v>0</v>
      </c>
      <c r="AA1213" s="3">
        <v>0</v>
      </c>
      <c r="AB1213" s="3">
        <v>0</v>
      </c>
      <c r="AD1213" t="s">
        <v>38</v>
      </c>
      <c r="AE1213" s="1">
        <v>42449</v>
      </c>
      <c r="AG1213" s="1">
        <v>42447</v>
      </c>
      <c r="AH1213" s="1">
        <v>42598</v>
      </c>
    </row>
    <row r="1214" spans="1:34" x14ac:dyDescent="0.3">
      <c r="A1214">
        <v>234368</v>
      </c>
      <c r="B1214" t="s">
        <v>2454</v>
      </c>
      <c r="C1214" t="s">
        <v>26</v>
      </c>
      <c r="D1214">
        <v>1</v>
      </c>
      <c r="E1214" t="s">
        <v>2455</v>
      </c>
      <c r="F1214" t="s">
        <v>91</v>
      </c>
      <c r="G1214" t="s">
        <v>405</v>
      </c>
      <c r="H1214">
        <v>0</v>
      </c>
      <c r="I1214">
        <v>61031</v>
      </c>
      <c r="J1214">
        <v>95022</v>
      </c>
      <c r="K1214" t="s">
        <v>30</v>
      </c>
      <c r="L1214" t="s">
        <v>2456</v>
      </c>
      <c r="M1214" t="s">
        <v>2457</v>
      </c>
      <c r="N1214" t="s">
        <v>7698</v>
      </c>
      <c r="O1214" t="s">
        <v>409</v>
      </c>
      <c r="P1214" t="s">
        <v>7699</v>
      </c>
      <c r="Q1214" t="s">
        <v>35</v>
      </c>
      <c r="R1214" t="s">
        <v>2458</v>
      </c>
      <c r="S1214" t="s">
        <v>2459</v>
      </c>
      <c r="T1214" t="str">
        <f t="shared" si="54"/>
        <v xml:space="preserve">‚ Advanced excel skills. Must have familiarity navigating large data sets. Experience compiling/generating/maintaining dashboards and geographical mapping. Project management and data stewardship experience. Knowledgeable about afterschool programs. Excellent communication skills. Superior project manager. Prior leadership experience working in a DYCD funded contract.  </v>
      </c>
      <c r="U1214">
        <f t="shared" si="55"/>
        <v>0</v>
      </c>
      <c r="V1214" s="3">
        <v>1</v>
      </c>
      <c r="W1214" s="3">
        <f t="shared" si="56"/>
        <v>0</v>
      </c>
      <c r="X1214" s="3">
        <v>0</v>
      </c>
      <c r="Y1214" s="3">
        <v>0</v>
      </c>
      <c r="Z1214" s="3">
        <v>0</v>
      </c>
      <c r="AA1214" s="3">
        <v>0</v>
      </c>
      <c r="AB1214" s="3">
        <v>0</v>
      </c>
      <c r="AD1214" t="s">
        <v>38</v>
      </c>
      <c r="AE1214" s="1">
        <v>42480</v>
      </c>
      <c r="AG1214" s="1">
        <v>42496</v>
      </c>
      <c r="AH1214" s="1">
        <v>42598</v>
      </c>
    </row>
    <row r="1215" spans="1:34" x14ac:dyDescent="0.3">
      <c r="A1215">
        <v>234408</v>
      </c>
      <c r="B1215" t="s">
        <v>1158</v>
      </c>
      <c r="C1215" t="s">
        <v>26</v>
      </c>
      <c r="D1215">
        <v>5</v>
      </c>
      <c r="E1215" t="s">
        <v>2469</v>
      </c>
      <c r="F1215" t="s">
        <v>1304</v>
      </c>
      <c r="G1215">
        <v>22425</v>
      </c>
      <c r="H1215">
        <v>0</v>
      </c>
      <c r="I1215">
        <v>46577</v>
      </c>
      <c r="J1215">
        <v>53563</v>
      </c>
      <c r="K1215" t="s">
        <v>30</v>
      </c>
      <c r="L1215" t="s">
        <v>1161</v>
      </c>
      <c r="M1215" t="s">
        <v>1836</v>
      </c>
      <c r="N1215" t="s">
        <v>7702</v>
      </c>
      <c r="O1215" t="s">
        <v>1305</v>
      </c>
      <c r="P1215" t="s">
        <v>2470</v>
      </c>
      <c r="Q1215" t="s">
        <v>35</v>
      </c>
      <c r="R1215" t="s">
        <v>2471</v>
      </c>
      <c r="S1215" t="s">
        <v>1166</v>
      </c>
      <c r="T1215" t="str">
        <f t="shared" si="54"/>
        <v xml:space="preserve">Proficient in Microsoft Office Suite Excellent analytical, organizational and communication skills; Knowledge of project schedule and cost management.  </v>
      </c>
      <c r="U1215">
        <f t="shared" si="55"/>
        <v>0</v>
      </c>
      <c r="V1215" s="3">
        <v>0</v>
      </c>
      <c r="W1215" s="3">
        <f t="shared" si="56"/>
        <v>0</v>
      </c>
      <c r="X1215" s="3">
        <v>0</v>
      </c>
      <c r="Y1215" s="3">
        <v>0</v>
      </c>
      <c r="Z1215" s="3">
        <v>0</v>
      </c>
      <c r="AA1215" s="3">
        <v>0</v>
      </c>
      <c r="AB1215" s="3">
        <v>0</v>
      </c>
      <c r="AD1215" t="s">
        <v>38</v>
      </c>
      <c r="AE1215" s="1">
        <v>42445</v>
      </c>
      <c r="AG1215" s="1">
        <v>42445</v>
      </c>
      <c r="AH1215" s="1">
        <v>42598</v>
      </c>
    </row>
    <row r="1216" spans="1:34" x14ac:dyDescent="0.3">
      <c r="A1216">
        <v>234408</v>
      </c>
      <c r="B1216" t="s">
        <v>1158</v>
      </c>
      <c r="C1216" t="s">
        <v>40</v>
      </c>
      <c r="D1216">
        <v>5</v>
      </c>
      <c r="E1216" t="s">
        <v>2469</v>
      </c>
      <c r="F1216" t="s">
        <v>1304</v>
      </c>
      <c r="G1216">
        <v>22425</v>
      </c>
      <c r="H1216">
        <v>0</v>
      </c>
      <c r="I1216">
        <v>46577</v>
      </c>
      <c r="J1216">
        <v>53563</v>
      </c>
      <c r="K1216" t="s">
        <v>30</v>
      </c>
      <c r="L1216" t="s">
        <v>1161</v>
      </c>
      <c r="M1216" t="s">
        <v>1836</v>
      </c>
      <c r="N1216" t="s">
        <v>7702</v>
      </c>
      <c r="O1216" t="s">
        <v>1305</v>
      </c>
      <c r="P1216" t="s">
        <v>2470</v>
      </c>
      <c r="Q1216" t="s">
        <v>35</v>
      </c>
      <c r="R1216" t="s">
        <v>2471</v>
      </c>
      <c r="S1216" t="s">
        <v>1166</v>
      </c>
      <c r="T1216" t="str">
        <f t="shared" si="54"/>
        <v xml:space="preserve">Proficient in Microsoft Office Suite Excellent analytical, organizational and communication skills; Knowledge of project schedule and cost management.  </v>
      </c>
      <c r="U1216">
        <f t="shared" si="55"/>
        <v>0</v>
      </c>
      <c r="V1216" s="3">
        <v>0</v>
      </c>
      <c r="W1216" s="3">
        <f t="shared" si="56"/>
        <v>0</v>
      </c>
      <c r="X1216" s="3">
        <v>0</v>
      </c>
      <c r="Y1216" s="3">
        <v>0</v>
      </c>
      <c r="Z1216" s="3">
        <v>0</v>
      </c>
      <c r="AA1216" s="3">
        <v>0</v>
      </c>
      <c r="AB1216" s="3">
        <v>0</v>
      </c>
      <c r="AD1216" t="s">
        <v>38</v>
      </c>
      <c r="AE1216" s="1">
        <v>42445</v>
      </c>
      <c r="AG1216" s="1">
        <v>42445</v>
      </c>
      <c r="AH1216" s="1">
        <v>42598</v>
      </c>
    </row>
    <row r="1217" spans="1:34" x14ac:dyDescent="0.3">
      <c r="A1217">
        <v>234425</v>
      </c>
      <c r="B1217" t="s">
        <v>59</v>
      </c>
      <c r="C1217" t="s">
        <v>26</v>
      </c>
      <c r="D1217">
        <v>1</v>
      </c>
      <c r="E1217" t="s">
        <v>2472</v>
      </c>
      <c r="F1217" t="s">
        <v>568</v>
      </c>
      <c r="G1217">
        <v>10015</v>
      </c>
      <c r="H1217" t="s">
        <v>240</v>
      </c>
      <c r="I1217">
        <v>90000</v>
      </c>
      <c r="J1217">
        <v>120000</v>
      </c>
      <c r="K1217" t="s">
        <v>30</v>
      </c>
      <c r="L1217" t="s">
        <v>62</v>
      </c>
      <c r="M1217" t="s">
        <v>2473</v>
      </c>
      <c r="N1217" t="s">
        <v>7703</v>
      </c>
      <c r="O1217" t="s">
        <v>571</v>
      </c>
      <c r="P1217" t="s">
        <v>2474</v>
      </c>
      <c r="Q1217" t="s">
        <v>2475</v>
      </c>
      <c r="R1217" t="s">
        <v>593</v>
      </c>
      <c r="S1217" t="s">
        <v>35</v>
      </c>
      <c r="T1217" t="str">
        <f t="shared" si="54"/>
        <v>Knowledge of large municipal sewer systems Excellent Technical writing skills MS Excel and Database knowledge, MS Access preferable  Experience supervising staff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217">
        <f t="shared" si="55"/>
        <v>0</v>
      </c>
      <c r="V1217" s="3">
        <v>1</v>
      </c>
      <c r="W1217" s="3">
        <f t="shared" si="56"/>
        <v>0</v>
      </c>
      <c r="X1217" s="3">
        <v>0</v>
      </c>
      <c r="Y1217" s="3">
        <v>0</v>
      </c>
      <c r="Z1217" s="3">
        <v>0</v>
      </c>
      <c r="AA1217" s="3">
        <v>0</v>
      </c>
      <c r="AB1217" s="3">
        <v>0</v>
      </c>
      <c r="AD1217" t="s">
        <v>58</v>
      </c>
      <c r="AE1217" s="1">
        <v>42437</v>
      </c>
      <c r="AG1217" s="1">
        <v>42437</v>
      </c>
      <c r="AH1217" s="1">
        <v>42598</v>
      </c>
    </row>
    <row r="1218" spans="1:34" x14ac:dyDescent="0.3">
      <c r="A1218">
        <v>234425</v>
      </c>
      <c r="B1218" t="s">
        <v>59</v>
      </c>
      <c r="C1218" t="s">
        <v>40</v>
      </c>
      <c r="D1218">
        <v>1</v>
      </c>
      <c r="E1218" t="s">
        <v>2472</v>
      </c>
      <c r="F1218" t="s">
        <v>568</v>
      </c>
      <c r="G1218">
        <v>10015</v>
      </c>
      <c r="H1218" t="s">
        <v>240</v>
      </c>
      <c r="I1218">
        <v>90000</v>
      </c>
      <c r="J1218">
        <v>120000</v>
      </c>
      <c r="K1218" t="s">
        <v>30</v>
      </c>
      <c r="L1218" t="s">
        <v>62</v>
      </c>
      <c r="M1218" t="s">
        <v>2473</v>
      </c>
      <c r="N1218" t="s">
        <v>7703</v>
      </c>
      <c r="O1218" t="s">
        <v>571</v>
      </c>
      <c r="P1218" t="s">
        <v>2474</v>
      </c>
      <c r="Q1218" t="s">
        <v>2475</v>
      </c>
      <c r="R1218" t="s">
        <v>593</v>
      </c>
      <c r="S1218" t="s">
        <v>35</v>
      </c>
      <c r="T1218" t="str">
        <f t="shared" si="54"/>
        <v>Knowledge of large municipal sewer systems Excellent Technical writing skills MS Excel and Database knowledge, MS Access preferable  Experience supervising staff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218">
        <f t="shared" si="55"/>
        <v>0</v>
      </c>
      <c r="V1218" s="3">
        <v>1</v>
      </c>
      <c r="W1218" s="3">
        <f t="shared" si="56"/>
        <v>0</v>
      </c>
      <c r="X1218" s="3">
        <v>0</v>
      </c>
      <c r="Y1218" s="3">
        <v>0</v>
      </c>
      <c r="Z1218" s="3">
        <v>0</v>
      </c>
      <c r="AA1218" s="3">
        <v>0</v>
      </c>
      <c r="AB1218" s="3">
        <v>0</v>
      </c>
      <c r="AD1218" t="s">
        <v>58</v>
      </c>
      <c r="AE1218" s="1">
        <v>42437</v>
      </c>
      <c r="AG1218" s="1">
        <v>42437</v>
      </c>
      <c r="AH1218" s="1">
        <v>42598</v>
      </c>
    </row>
    <row r="1219" spans="1:34" x14ac:dyDescent="0.3">
      <c r="A1219">
        <v>234578</v>
      </c>
      <c r="B1219" t="s">
        <v>59</v>
      </c>
      <c r="C1219" t="s">
        <v>26</v>
      </c>
      <c r="D1219">
        <v>1</v>
      </c>
      <c r="E1219" t="s">
        <v>2476</v>
      </c>
      <c r="F1219" t="s">
        <v>568</v>
      </c>
      <c r="G1219">
        <v>10015</v>
      </c>
      <c r="H1219" t="s">
        <v>240</v>
      </c>
      <c r="I1219">
        <v>90000</v>
      </c>
      <c r="J1219">
        <v>120000</v>
      </c>
      <c r="K1219" t="s">
        <v>30</v>
      </c>
      <c r="L1219" t="s">
        <v>62</v>
      </c>
      <c r="M1219" t="s">
        <v>2473</v>
      </c>
      <c r="N1219" t="s">
        <v>7704</v>
      </c>
      <c r="O1219" t="s">
        <v>571</v>
      </c>
      <c r="P1219" t="s">
        <v>2477</v>
      </c>
      <c r="Q1219" t="s">
        <v>2478</v>
      </c>
      <c r="R1219" t="s">
        <v>593</v>
      </c>
      <c r="S1219" t="s">
        <v>35</v>
      </c>
      <c r="T1219" t="str">
        <f t="shared" ref="T1219:T1282" si="57">P1219&amp;" "&amp;Q1219</f>
        <v>Knowledge of large municipal sewer systems Confined space entry experience  Excellent Technical writing skills MS Excel and Database knowledge, MS Access preferable  Supervisory experience 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219">
        <f t="shared" ref="U1219:U1282" si="58">D1219*W1219</f>
        <v>0</v>
      </c>
      <c r="V1219" s="3">
        <v>1</v>
      </c>
      <c r="W1219" s="3">
        <f t="shared" ref="W1219:W1282" si="59">IF(OR(ISNUMBER(SEARCH("data analytics",$T1219)), ISNUMBER(SEARCH("data analysis",$T1219)), ISNUMBER(SEARCH("analyze data", $T1219)),ISNUMBER(SEARCH("business intelligence", $T1219)),ISNUMBER(SEARCH("business analysis",$T1219))),1,0)</f>
        <v>0</v>
      </c>
      <c r="X1219" s="3">
        <v>0</v>
      </c>
      <c r="Y1219" s="3">
        <v>0</v>
      </c>
      <c r="Z1219" s="3">
        <v>0</v>
      </c>
      <c r="AA1219" s="3">
        <v>0</v>
      </c>
      <c r="AB1219" s="3">
        <v>0</v>
      </c>
      <c r="AD1219" t="s">
        <v>58</v>
      </c>
      <c r="AE1219" s="1">
        <v>42437</v>
      </c>
      <c r="AG1219" s="1">
        <v>42437</v>
      </c>
      <c r="AH1219" s="1">
        <v>42598</v>
      </c>
    </row>
    <row r="1220" spans="1:34" x14ac:dyDescent="0.3">
      <c r="A1220">
        <v>233548</v>
      </c>
      <c r="B1220" t="s">
        <v>210</v>
      </c>
      <c r="C1220" t="s">
        <v>40</v>
      </c>
      <c r="D1220">
        <v>1</v>
      </c>
      <c r="E1220" t="s">
        <v>2304</v>
      </c>
      <c r="F1220" t="s">
        <v>2305</v>
      </c>
      <c r="G1220">
        <v>10232</v>
      </c>
      <c r="H1220">
        <v>0</v>
      </c>
      <c r="I1220">
        <v>14</v>
      </c>
      <c r="J1220">
        <v>22</v>
      </c>
      <c r="K1220" t="s">
        <v>141</v>
      </c>
      <c r="L1220" t="s">
        <v>213</v>
      </c>
      <c r="M1220" t="s">
        <v>2306</v>
      </c>
      <c r="N1220" t="s">
        <v>7640</v>
      </c>
      <c r="O1220" t="s">
        <v>2307</v>
      </c>
      <c r="P1220" t="s">
        <v>7641</v>
      </c>
      <c r="Q1220" t="s">
        <v>35</v>
      </c>
      <c r="R1220" t="s">
        <v>2308</v>
      </c>
      <c r="S1220" t="s">
        <v>35</v>
      </c>
      <c r="T1220" t="str">
        <f t="shared" si="57"/>
        <v xml:space="preserve">‚Highly motivated self-starter who can take a top-line directive and turn it into an excellent work product quickly and with minimal supervisionAbility to identify multiple possible approaches to overcoming a challenge, brief senior team members on those options in a succinct way ‚€œ both in writing and in person ‚€œ and recommend an evidence-based course of actionCan-do mentality and proven willingness to pitch in with all kinds of work as needed to get the job done, from making recommendations to making photocopiesSuperior analytical, writing, and communication skillsProven ability to work independently and as part of a team Enthusiasm for the NYC Tech Talent Pipeline‚„s mission and eagerness to learnIdeally, experience using the following tools:  CRM softwareMailChimp, Constant Contact Google AnalyticsAdobe suite (Photoshop, Illustrator, InDesign  </v>
      </c>
      <c r="U1220">
        <f t="shared" si="58"/>
        <v>0</v>
      </c>
      <c r="V1220" s="3">
        <v>0</v>
      </c>
      <c r="W1220" s="3">
        <f t="shared" si="59"/>
        <v>0</v>
      </c>
      <c r="X1220" s="3">
        <v>0</v>
      </c>
      <c r="Y1220" s="3">
        <v>0</v>
      </c>
      <c r="Z1220" s="3">
        <v>0</v>
      </c>
      <c r="AA1220" s="3">
        <v>0</v>
      </c>
      <c r="AB1220" s="3">
        <v>0</v>
      </c>
      <c r="AD1220" t="s">
        <v>38</v>
      </c>
      <c r="AE1220" s="1">
        <v>42431</v>
      </c>
      <c r="AG1220" s="1">
        <v>42431</v>
      </c>
      <c r="AH1220" s="1">
        <v>42598</v>
      </c>
    </row>
    <row r="1221" spans="1:34" x14ac:dyDescent="0.3">
      <c r="A1221">
        <v>233549</v>
      </c>
      <c r="B1221" t="s">
        <v>379</v>
      </c>
      <c r="C1221" t="s">
        <v>26</v>
      </c>
      <c r="D1221">
        <v>1</v>
      </c>
      <c r="E1221" t="s">
        <v>2479</v>
      </c>
      <c r="F1221" t="s">
        <v>2406</v>
      </c>
      <c r="G1221">
        <v>13652</v>
      </c>
      <c r="H1221">
        <v>4</v>
      </c>
      <c r="I1221">
        <v>87203</v>
      </c>
      <c r="J1221">
        <v>131623</v>
      </c>
      <c r="K1221" t="s">
        <v>30</v>
      </c>
      <c r="L1221" t="s">
        <v>382</v>
      </c>
      <c r="M1221" t="s">
        <v>241</v>
      </c>
      <c r="N1221" t="s">
        <v>2480</v>
      </c>
      <c r="O1221" t="s">
        <v>7675</v>
      </c>
      <c r="P1221" t="s">
        <v>2481</v>
      </c>
      <c r="Q1221" t="s">
        <v>35</v>
      </c>
      <c r="R1221" t="s">
        <v>2482</v>
      </c>
      <c r="S1221" t="s">
        <v>35</v>
      </c>
      <c r="T1221" t="str">
        <f t="shared" si="57"/>
        <v xml:space="preserve">Minimum 5 years of experience planning, designing, configuring, installing, troubleshooting and maintaining data and voice networks. Experience in performance and capacity monitoring required.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  *Cisco Certified Network Professional certification required.*  Please note: Certified IT Administrator LAN/WAN, Exam # 6049 has opened from May 4, 2016 - May 24, 2016.  </v>
      </c>
      <c r="U1221">
        <f t="shared" si="58"/>
        <v>0</v>
      </c>
      <c r="V1221" s="3">
        <v>0</v>
      </c>
      <c r="W1221" s="3">
        <f t="shared" si="59"/>
        <v>0</v>
      </c>
      <c r="X1221" s="3">
        <v>0</v>
      </c>
      <c r="Y1221" s="3">
        <v>0</v>
      </c>
      <c r="Z1221" s="3">
        <v>0</v>
      </c>
      <c r="AA1221" s="3">
        <v>0</v>
      </c>
      <c r="AB1221" s="3">
        <v>0</v>
      </c>
      <c r="AD1221" t="s">
        <v>58</v>
      </c>
      <c r="AE1221" s="1">
        <v>42430</v>
      </c>
      <c r="AG1221" s="1">
        <v>42430</v>
      </c>
      <c r="AH1221" s="1">
        <v>42598</v>
      </c>
    </row>
    <row r="1222" spans="1:34" x14ac:dyDescent="0.3">
      <c r="A1222">
        <v>233549</v>
      </c>
      <c r="B1222" t="s">
        <v>379</v>
      </c>
      <c r="C1222" t="s">
        <v>40</v>
      </c>
      <c r="D1222">
        <v>1</v>
      </c>
      <c r="E1222" t="s">
        <v>2479</v>
      </c>
      <c r="F1222" t="s">
        <v>2406</v>
      </c>
      <c r="G1222">
        <v>13652</v>
      </c>
      <c r="H1222">
        <v>4</v>
      </c>
      <c r="I1222">
        <v>87203</v>
      </c>
      <c r="J1222">
        <v>131623</v>
      </c>
      <c r="K1222" t="s">
        <v>30</v>
      </c>
      <c r="L1222" t="s">
        <v>382</v>
      </c>
      <c r="M1222" t="s">
        <v>241</v>
      </c>
      <c r="N1222" t="s">
        <v>2480</v>
      </c>
      <c r="O1222" t="s">
        <v>7675</v>
      </c>
      <c r="P1222" t="s">
        <v>2481</v>
      </c>
      <c r="Q1222" t="s">
        <v>35</v>
      </c>
      <c r="R1222" t="s">
        <v>2482</v>
      </c>
      <c r="S1222" t="s">
        <v>35</v>
      </c>
      <c r="T1222" t="str">
        <f t="shared" si="57"/>
        <v xml:space="preserve">Minimum 5 years of experience planning, designing, configuring, installing, troubleshooting and maintaining data and voice networks. Experience in performance and capacity monitoring required.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  *Cisco Certified Network Professional certification required.*  Please note: Certified IT Administrator LAN/WAN, Exam # 6049 has opened from May 4, 2016 - May 24, 2016.  </v>
      </c>
      <c r="U1222">
        <f t="shared" si="58"/>
        <v>0</v>
      </c>
      <c r="V1222" s="3">
        <v>0</v>
      </c>
      <c r="W1222" s="3">
        <f t="shared" si="59"/>
        <v>0</v>
      </c>
      <c r="X1222" s="3">
        <v>0</v>
      </c>
      <c r="Y1222" s="3">
        <v>0</v>
      </c>
      <c r="Z1222" s="3">
        <v>0</v>
      </c>
      <c r="AA1222" s="3">
        <v>0</v>
      </c>
      <c r="AB1222" s="3">
        <v>0</v>
      </c>
      <c r="AD1222" t="s">
        <v>58</v>
      </c>
      <c r="AE1222" s="1">
        <v>42430</v>
      </c>
      <c r="AG1222" s="1">
        <v>42430</v>
      </c>
      <c r="AH1222" s="1">
        <v>42598</v>
      </c>
    </row>
    <row r="1223" spans="1:34" x14ac:dyDescent="0.3">
      <c r="A1223">
        <v>234578</v>
      </c>
      <c r="B1223" t="s">
        <v>59</v>
      </c>
      <c r="C1223" t="s">
        <v>40</v>
      </c>
      <c r="D1223">
        <v>1</v>
      </c>
      <c r="E1223" t="s">
        <v>2476</v>
      </c>
      <c r="F1223" t="s">
        <v>568</v>
      </c>
      <c r="G1223">
        <v>10015</v>
      </c>
      <c r="H1223" t="s">
        <v>240</v>
      </c>
      <c r="I1223">
        <v>90000</v>
      </c>
      <c r="J1223">
        <v>120000</v>
      </c>
      <c r="K1223" t="s">
        <v>30</v>
      </c>
      <c r="L1223" t="s">
        <v>62</v>
      </c>
      <c r="M1223" t="s">
        <v>2473</v>
      </c>
      <c r="N1223" t="s">
        <v>7704</v>
      </c>
      <c r="O1223" t="s">
        <v>571</v>
      </c>
      <c r="P1223" t="s">
        <v>2477</v>
      </c>
      <c r="Q1223" t="s">
        <v>2478</v>
      </c>
      <c r="R1223" t="s">
        <v>593</v>
      </c>
      <c r="S1223" t="s">
        <v>35</v>
      </c>
      <c r="T1223" t="str">
        <f t="shared" si="57"/>
        <v>Knowledge of large municipal sewer systems Confined space entry experience  Excellent Technical writing skills MS Excel and Database knowledge, MS Access preferable  Supervisory experience 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223">
        <f t="shared" si="58"/>
        <v>0</v>
      </c>
      <c r="V1223" s="3">
        <v>1</v>
      </c>
      <c r="W1223" s="3">
        <f t="shared" si="59"/>
        <v>0</v>
      </c>
      <c r="X1223" s="3">
        <v>0</v>
      </c>
      <c r="Y1223" s="3">
        <v>0</v>
      </c>
      <c r="Z1223" s="3">
        <v>0</v>
      </c>
      <c r="AA1223" s="3">
        <v>0</v>
      </c>
      <c r="AB1223" s="3">
        <v>0</v>
      </c>
      <c r="AD1223" t="s">
        <v>58</v>
      </c>
      <c r="AE1223" s="1">
        <v>42437</v>
      </c>
      <c r="AG1223" s="1">
        <v>42437</v>
      </c>
      <c r="AH1223" s="1">
        <v>42598</v>
      </c>
    </row>
    <row r="1224" spans="1:34" x14ac:dyDescent="0.3">
      <c r="A1224">
        <v>234585</v>
      </c>
      <c r="B1224" t="s">
        <v>324</v>
      </c>
      <c r="C1224" t="s">
        <v>40</v>
      </c>
      <c r="D1224">
        <v>1</v>
      </c>
      <c r="E1224" t="s">
        <v>2431</v>
      </c>
      <c r="F1224" t="s">
        <v>1168</v>
      </c>
      <c r="G1224">
        <v>56058</v>
      </c>
      <c r="H1224">
        <v>0</v>
      </c>
      <c r="I1224">
        <v>48895</v>
      </c>
      <c r="J1224">
        <v>75900</v>
      </c>
      <c r="K1224" t="s">
        <v>30</v>
      </c>
      <c r="L1224" t="s">
        <v>2432</v>
      </c>
      <c r="M1224" t="s">
        <v>328</v>
      </c>
      <c r="N1224" t="s">
        <v>2433</v>
      </c>
      <c r="O1224" t="s">
        <v>1170</v>
      </c>
      <c r="P1224" t="s">
        <v>2434</v>
      </c>
      <c r="Q1224" t="s">
        <v>35</v>
      </c>
      <c r="R1224" t="s">
        <v>866</v>
      </c>
      <c r="S1224" t="s">
        <v>35</v>
      </c>
      <c r="T1224" t="str">
        <f t="shared" si="57"/>
        <v xml:space="preserve">Experience in education, training, or professional development is strongly desired. Interested candidates should have excellent written and verbal communication skills, effective problem-solving and analytic skills, and the ability to prioritize, manage time, and engage in multiple tasks in a fast-paced environment. Ability to write well is a must. Candidates should be highly motivated and able to work well independently and as part of a team.  Although not required, the successful applicant will likely have one or more of the following academic or professional experiences: education, urban planning, transportation policy, public administration, public policy, business, economics, statistics, political science, environmental studies, or in a related degree program. B.A. or B.S. required.  Experience using Adobe Suite to create communication materials, and with analytical software such as Excel and Access is strongly desired.  </v>
      </c>
      <c r="U1224">
        <f t="shared" si="58"/>
        <v>0</v>
      </c>
      <c r="V1224" s="3">
        <v>1</v>
      </c>
      <c r="W1224" s="3">
        <f t="shared" si="59"/>
        <v>0</v>
      </c>
      <c r="X1224" s="3">
        <v>0</v>
      </c>
      <c r="Y1224" s="3">
        <v>0</v>
      </c>
      <c r="Z1224" s="3">
        <v>0</v>
      </c>
      <c r="AA1224" s="3">
        <v>0</v>
      </c>
      <c r="AB1224" s="3">
        <v>0</v>
      </c>
      <c r="AD1224" t="s">
        <v>38</v>
      </c>
      <c r="AE1224" s="1">
        <v>42436</v>
      </c>
      <c r="AG1224" s="1">
        <v>42436</v>
      </c>
      <c r="AH1224" s="1">
        <v>42598</v>
      </c>
    </row>
    <row r="1225" spans="1:34" x14ac:dyDescent="0.3">
      <c r="A1225">
        <v>234614</v>
      </c>
      <c r="B1225" t="s">
        <v>25</v>
      </c>
      <c r="C1225" t="s">
        <v>26</v>
      </c>
      <c r="D1225">
        <v>2</v>
      </c>
      <c r="E1225" t="s">
        <v>2483</v>
      </c>
      <c r="F1225" t="s">
        <v>2406</v>
      </c>
      <c r="G1225">
        <v>13652</v>
      </c>
      <c r="H1225">
        <v>4</v>
      </c>
      <c r="I1225">
        <v>87203</v>
      </c>
      <c r="J1225">
        <v>125000</v>
      </c>
      <c r="K1225" t="s">
        <v>30</v>
      </c>
      <c r="L1225" t="s">
        <v>192</v>
      </c>
      <c r="M1225" t="s">
        <v>535</v>
      </c>
      <c r="N1225" t="s">
        <v>6759</v>
      </c>
      <c r="O1225" t="s">
        <v>7675</v>
      </c>
      <c r="P1225" t="s">
        <v>7705</v>
      </c>
      <c r="Q1225" t="s">
        <v>6760</v>
      </c>
      <c r="R1225" t="s">
        <v>2484</v>
      </c>
      <c r="S1225" t="s">
        <v>196</v>
      </c>
      <c r="T1225" t="str">
        <f t="shared" si="57"/>
        <v>The preferred candidate should possess the following:    Combined 7+ years of experience with strong design, deployment and troubleshooting experience with mid to large enterprise network design/implementations:  	‚ designing and configuring Cisco Nexus and IOS range of switches, and routers                 designing and configuring routing protocols (EIGRP, OSPF, and BGP)                  designing and configuring F5 LTM and GTM load-balancers Expert in troubleshooting and problem solving skills; awareness of process improvement methods will be a plus. Adequate knowledge of core routing and switching design using Cisco recommended best practices.  Ability to facilitate the technical designs and architecture discussion with clients, excellent communications and writing skills.  The successful candidate should possess skills in routing/switching with two or more of the following technologies:  Cisco Datacenter Technologies (OTV, VxLAN, Fabricpath, Nexus 9k ACI)  Understanding of Network security technology (NG Firewalls, VPN, IOS base security practices, etc.)  Understanding of VMWare Virtualization and stretch datastore across Data Centers. Understanding of Riverbed Wan Optimizers. Experience managing Internet and Wide Area Networks; experience and understanding of DNS, LDAP, NTP, Radius, GSLB, domains and various IP based applications. Strong understanding of MPLS, Multicast, ipv6, DWDM, LAN/WAN network design, configuration, and troubleshooting. Broad knowledge of various system, network, and security practices. Candidates must possess at least one of the following Professional/vendor certification(s):	Cisco Certified Network Professional (CCNP)	Cisco Certified Design Professional (CCDP)</v>
      </c>
      <c r="U1225">
        <f t="shared" si="58"/>
        <v>0</v>
      </c>
      <c r="V1225" s="3">
        <v>0</v>
      </c>
      <c r="W1225" s="3">
        <f t="shared" si="59"/>
        <v>0</v>
      </c>
      <c r="X1225" s="3">
        <v>0</v>
      </c>
      <c r="Y1225" s="3">
        <v>0</v>
      </c>
      <c r="Z1225" s="3">
        <v>0</v>
      </c>
      <c r="AA1225" s="3">
        <v>0</v>
      </c>
      <c r="AB1225" s="3">
        <v>0</v>
      </c>
      <c r="AD1225" t="s">
        <v>58</v>
      </c>
      <c r="AE1225" s="1">
        <v>42443</v>
      </c>
      <c r="AG1225" s="1">
        <v>42443</v>
      </c>
      <c r="AH1225" s="1">
        <v>42598</v>
      </c>
    </row>
    <row r="1226" spans="1:34" x14ac:dyDescent="0.3">
      <c r="A1226">
        <v>233726</v>
      </c>
      <c r="B1226" t="s">
        <v>59</v>
      </c>
      <c r="C1226" t="s">
        <v>40</v>
      </c>
      <c r="D1226">
        <v>2</v>
      </c>
      <c r="E1226" t="s">
        <v>2485</v>
      </c>
      <c r="F1226" t="s">
        <v>292</v>
      </c>
      <c r="G1226">
        <v>90641</v>
      </c>
      <c r="H1226">
        <v>0</v>
      </c>
      <c r="I1226">
        <v>31376</v>
      </c>
      <c r="J1226">
        <v>48735</v>
      </c>
      <c r="K1226" t="s">
        <v>30</v>
      </c>
      <c r="L1226" t="s">
        <v>2053</v>
      </c>
      <c r="M1226" t="s">
        <v>2054</v>
      </c>
      <c r="N1226" t="s">
        <v>2486</v>
      </c>
      <c r="O1226" t="s">
        <v>294</v>
      </c>
      <c r="P1226" t="s">
        <v>7144</v>
      </c>
      <c r="Q1226" t="s">
        <v>2487</v>
      </c>
      <c r="R1226" t="s">
        <v>99</v>
      </c>
      <c r="S1226" t="s">
        <v>297</v>
      </c>
      <c r="T1226" t="str">
        <f t="shared" si="57"/>
        <v>An Associate‚„s or Bachelor‚„s degree, experience with horticultural maintenance, ability to work flexible hours, nights and weekends as needed.  Bilingual English/Spanish, strong organizational, communication and leadership skills, commercial Driver License preferred. Selected candidates will be employees of DEP.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226">
        <f t="shared" si="58"/>
        <v>0</v>
      </c>
      <c r="V1226" s="3">
        <v>0</v>
      </c>
      <c r="W1226" s="3">
        <f t="shared" si="59"/>
        <v>0</v>
      </c>
      <c r="X1226" s="3">
        <v>0</v>
      </c>
      <c r="Y1226" s="3">
        <v>0</v>
      </c>
      <c r="Z1226" s="3">
        <v>0</v>
      </c>
      <c r="AA1226" s="3">
        <v>0</v>
      </c>
      <c r="AB1226" s="3">
        <v>0</v>
      </c>
      <c r="AD1226" t="s">
        <v>38</v>
      </c>
      <c r="AE1226" s="1">
        <v>42431</v>
      </c>
      <c r="AG1226" s="1">
        <v>42432</v>
      </c>
      <c r="AH1226" s="1">
        <v>42598</v>
      </c>
    </row>
    <row r="1227" spans="1:34" x14ac:dyDescent="0.3">
      <c r="A1227">
        <v>233726</v>
      </c>
      <c r="B1227" t="s">
        <v>59</v>
      </c>
      <c r="C1227" t="s">
        <v>26</v>
      </c>
      <c r="D1227">
        <v>2</v>
      </c>
      <c r="E1227" t="s">
        <v>2485</v>
      </c>
      <c r="F1227" t="s">
        <v>292</v>
      </c>
      <c r="G1227">
        <v>90641</v>
      </c>
      <c r="H1227">
        <v>0</v>
      </c>
      <c r="I1227">
        <v>31376</v>
      </c>
      <c r="J1227">
        <v>48735</v>
      </c>
      <c r="K1227" t="s">
        <v>30</v>
      </c>
      <c r="L1227" t="s">
        <v>2053</v>
      </c>
      <c r="M1227" t="s">
        <v>2054</v>
      </c>
      <c r="N1227" t="s">
        <v>2486</v>
      </c>
      <c r="O1227" t="s">
        <v>294</v>
      </c>
      <c r="P1227" t="s">
        <v>7144</v>
      </c>
      <c r="Q1227" t="s">
        <v>2487</v>
      </c>
      <c r="R1227" t="s">
        <v>99</v>
      </c>
      <c r="S1227" t="s">
        <v>297</v>
      </c>
      <c r="T1227" t="str">
        <f t="shared" si="57"/>
        <v>An Associate‚„s or Bachelor‚„s degree, experience with horticultural maintenance, ability to work flexible hours, nights and weekends as needed.  Bilingual English/Spanish, strong organizational, communication and leadership skills, commercial Driver License preferred. Selected candidates will be employees of DEP.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227">
        <f t="shared" si="58"/>
        <v>0</v>
      </c>
      <c r="V1227" s="3">
        <v>0</v>
      </c>
      <c r="W1227" s="3">
        <f t="shared" si="59"/>
        <v>0</v>
      </c>
      <c r="X1227" s="3">
        <v>0</v>
      </c>
      <c r="Y1227" s="3">
        <v>0</v>
      </c>
      <c r="Z1227" s="3">
        <v>0</v>
      </c>
      <c r="AA1227" s="3">
        <v>0</v>
      </c>
      <c r="AB1227" s="3">
        <v>0</v>
      </c>
      <c r="AD1227" t="s">
        <v>38</v>
      </c>
      <c r="AE1227" s="1">
        <v>42431</v>
      </c>
      <c r="AG1227" s="1">
        <v>42432</v>
      </c>
      <c r="AH1227" s="1">
        <v>42598</v>
      </c>
    </row>
    <row r="1228" spans="1:34" x14ac:dyDescent="0.3">
      <c r="A1228">
        <v>233728</v>
      </c>
      <c r="B1228" t="s">
        <v>89</v>
      </c>
      <c r="C1228" t="s">
        <v>26</v>
      </c>
      <c r="D1228">
        <v>1</v>
      </c>
      <c r="E1228" t="s">
        <v>2488</v>
      </c>
      <c r="F1228" t="s">
        <v>239</v>
      </c>
      <c r="G1228">
        <v>83008</v>
      </c>
      <c r="H1228" t="s">
        <v>219</v>
      </c>
      <c r="I1228">
        <v>110000</v>
      </c>
      <c r="J1228">
        <v>125000</v>
      </c>
      <c r="K1228" t="s">
        <v>30</v>
      </c>
      <c r="L1228" t="s">
        <v>2489</v>
      </c>
      <c r="M1228" t="s">
        <v>2490</v>
      </c>
      <c r="N1228" t="s">
        <v>2491</v>
      </c>
      <c r="O1228" t="s">
        <v>242</v>
      </c>
      <c r="P1228" t="s">
        <v>7706</v>
      </c>
      <c r="Q1228" t="s">
        <v>502</v>
      </c>
      <c r="R1228" t="s">
        <v>99</v>
      </c>
      <c r="S1228" t="s">
        <v>35</v>
      </c>
      <c r="T1228" t="str">
        <f t="shared" si="57"/>
        <v>1.	Knowledge of NYCHA property management.  2.	Experience in project and program management.  3.	Strong leadership abilities, including mentoring others, developing individual‚„s skills, and encouraging collaboration and cohesive teamwork.  4.	Experience with working with elected officials. 5.	Excellent verbal and written communications skills, including presentation skills.  6.	Demonstrable track record of managing successful delivery of projects on time and within budget. NYCHA employees applying for promotional, title or level change opportunities must have served a period of one year in their current title and level (if applicable).</v>
      </c>
      <c r="U1228">
        <f t="shared" si="58"/>
        <v>0</v>
      </c>
      <c r="V1228" s="3">
        <v>0</v>
      </c>
      <c r="W1228" s="3">
        <f t="shared" si="59"/>
        <v>0</v>
      </c>
      <c r="X1228" s="3">
        <v>0</v>
      </c>
      <c r="Y1228" s="3">
        <v>0</v>
      </c>
      <c r="Z1228" s="3">
        <v>0</v>
      </c>
      <c r="AA1228" s="3">
        <v>0</v>
      </c>
      <c r="AB1228" s="3">
        <v>0</v>
      </c>
      <c r="AD1228" t="s">
        <v>100</v>
      </c>
      <c r="AE1228" s="1">
        <v>42457</v>
      </c>
      <c r="AG1228" s="1">
        <v>42457</v>
      </c>
      <c r="AH1228" s="1">
        <v>42598</v>
      </c>
    </row>
    <row r="1229" spans="1:34" x14ac:dyDescent="0.3">
      <c r="A1229">
        <v>233728</v>
      </c>
      <c r="B1229" t="s">
        <v>89</v>
      </c>
      <c r="C1229" t="s">
        <v>40</v>
      </c>
      <c r="D1229">
        <v>1</v>
      </c>
      <c r="E1229" t="s">
        <v>2488</v>
      </c>
      <c r="F1229" t="s">
        <v>239</v>
      </c>
      <c r="G1229">
        <v>83008</v>
      </c>
      <c r="H1229" t="s">
        <v>219</v>
      </c>
      <c r="I1229">
        <v>110000</v>
      </c>
      <c r="J1229">
        <v>125000</v>
      </c>
      <c r="K1229" t="s">
        <v>30</v>
      </c>
      <c r="L1229" t="s">
        <v>2489</v>
      </c>
      <c r="M1229" t="s">
        <v>2490</v>
      </c>
      <c r="N1229" t="s">
        <v>2491</v>
      </c>
      <c r="O1229" t="s">
        <v>242</v>
      </c>
      <c r="P1229" t="s">
        <v>7706</v>
      </c>
      <c r="Q1229" t="s">
        <v>502</v>
      </c>
      <c r="R1229" t="s">
        <v>99</v>
      </c>
      <c r="S1229" t="s">
        <v>35</v>
      </c>
      <c r="T1229" t="str">
        <f t="shared" si="57"/>
        <v>1.	Knowledge of NYCHA property management.  2.	Experience in project and program management.  3.	Strong leadership abilities, including mentoring others, developing individual‚„s skills, and encouraging collaboration and cohesive teamwork.  4.	Experience with working with elected officials. 5.	Excellent verbal and written communications skills, including presentation skills.  6.	Demonstrable track record of managing successful delivery of projects on time and within budget. NYCHA employees applying for promotional, title or level change opportunities must have served a period of one year in their current title and level (if applicable).</v>
      </c>
      <c r="U1229">
        <f t="shared" si="58"/>
        <v>0</v>
      </c>
      <c r="V1229" s="3">
        <v>0</v>
      </c>
      <c r="W1229" s="3">
        <f t="shared" si="59"/>
        <v>0</v>
      </c>
      <c r="X1229" s="3">
        <v>0</v>
      </c>
      <c r="Y1229" s="3">
        <v>0</v>
      </c>
      <c r="Z1229" s="3">
        <v>0</v>
      </c>
      <c r="AA1229" s="3">
        <v>0</v>
      </c>
      <c r="AB1229" s="3">
        <v>0</v>
      </c>
      <c r="AD1229" t="s">
        <v>100</v>
      </c>
      <c r="AE1229" s="1">
        <v>42457</v>
      </c>
      <c r="AG1229" s="1">
        <v>42457</v>
      </c>
      <c r="AH1229" s="1">
        <v>42598</v>
      </c>
    </row>
    <row r="1230" spans="1:34" x14ac:dyDescent="0.3">
      <c r="A1230">
        <v>233736</v>
      </c>
      <c r="B1230" t="s">
        <v>89</v>
      </c>
      <c r="C1230" t="s">
        <v>26</v>
      </c>
      <c r="D1230">
        <v>1</v>
      </c>
      <c r="E1230" t="s">
        <v>2492</v>
      </c>
      <c r="F1230" t="s">
        <v>239</v>
      </c>
      <c r="G1230">
        <v>83008</v>
      </c>
      <c r="H1230" t="s">
        <v>796</v>
      </c>
      <c r="I1230">
        <v>135000</v>
      </c>
      <c r="J1230">
        <v>150000</v>
      </c>
      <c r="K1230" t="s">
        <v>30</v>
      </c>
      <c r="L1230" t="s">
        <v>2489</v>
      </c>
      <c r="M1230" t="s">
        <v>2490</v>
      </c>
      <c r="N1230" t="s">
        <v>2493</v>
      </c>
      <c r="O1230" t="s">
        <v>242</v>
      </c>
      <c r="P1230" t="s">
        <v>7707</v>
      </c>
      <c r="Q1230" t="s">
        <v>502</v>
      </c>
      <c r="R1230" t="s">
        <v>99</v>
      </c>
      <c r="S1230" t="s">
        <v>35</v>
      </c>
      <c r="T1230" t="str">
        <f t="shared" si="57"/>
        <v>1.	Exceptional leadership abilities, including mentoring others, developing individual‚„s skills, and encouraging collaboration and cohesive teamwork.  2.	Strong ability to work independently to successfully handle new or difficult situations and environments.  3.	Knowledge of NYCHA financial process. 4.	Excellent verbal and written communications skills, including presentation and negotiation skills. 5.	Strong experience in project or program management. 6.	Experience working with elected officials.  7.	Demonstrable track record of managing successful delivery of projects on time and within budget. NYCHA employees applying for promotional, title or level change opportunities must have served a period of one year in their current title and level (if applicable).</v>
      </c>
      <c r="U1230">
        <f t="shared" si="58"/>
        <v>0</v>
      </c>
      <c r="V1230" s="3">
        <v>0</v>
      </c>
      <c r="W1230" s="3">
        <f t="shared" si="59"/>
        <v>0</v>
      </c>
      <c r="X1230" s="3">
        <v>0</v>
      </c>
      <c r="Y1230" s="3">
        <v>0</v>
      </c>
      <c r="Z1230" s="3">
        <v>0</v>
      </c>
      <c r="AA1230" s="3">
        <v>0</v>
      </c>
      <c r="AB1230" s="3">
        <v>0</v>
      </c>
      <c r="AD1230" t="s">
        <v>100</v>
      </c>
      <c r="AE1230" s="1">
        <v>42457</v>
      </c>
      <c r="AG1230" s="1">
        <v>42457</v>
      </c>
      <c r="AH1230" s="1">
        <v>42598</v>
      </c>
    </row>
    <row r="1231" spans="1:34" x14ac:dyDescent="0.3">
      <c r="A1231">
        <v>234614</v>
      </c>
      <c r="B1231" t="s">
        <v>25</v>
      </c>
      <c r="C1231" t="s">
        <v>40</v>
      </c>
      <c r="D1231">
        <v>2</v>
      </c>
      <c r="E1231" t="s">
        <v>2483</v>
      </c>
      <c r="F1231" t="s">
        <v>2406</v>
      </c>
      <c r="G1231">
        <v>13652</v>
      </c>
      <c r="H1231">
        <v>4</v>
      </c>
      <c r="I1231">
        <v>87203</v>
      </c>
      <c r="J1231">
        <v>125000</v>
      </c>
      <c r="K1231" t="s">
        <v>30</v>
      </c>
      <c r="L1231" t="s">
        <v>192</v>
      </c>
      <c r="M1231" t="s">
        <v>535</v>
      </c>
      <c r="N1231" t="s">
        <v>6759</v>
      </c>
      <c r="O1231" t="s">
        <v>7675</v>
      </c>
      <c r="P1231" t="s">
        <v>7705</v>
      </c>
      <c r="Q1231" t="s">
        <v>6760</v>
      </c>
      <c r="R1231" t="s">
        <v>2484</v>
      </c>
      <c r="S1231" t="s">
        <v>196</v>
      </c>
      <c r="T1231" t="str">
        <f t="shared" si="57"/>
        <v>The preferred candidate should possess the following:    Combined 7+ years of experience with strong design, deployment and troubleshooting experience with mid to large enterprise network design/implementations:  	‚ designing and configuring Cisco Nexus and IOS range of switches, and routers                 designing and configuring routing protocols (EIGRP, OSPF, and BGP)                  designing and configuring F5 LTM and GTM load-balancers Expert in troubleshooting and problem solving skills; awareness of process improvement methods will be a plus. Adequate knowledge of core routing and switching design using Cisco recommended best practices.  Ability to facilitate the technical designs and architecture discussion with clients, excellent communications and writing skills.  The successful candidate should possess skills in routing/switching with two or more of the following technologies:  Cisco Datacenter Technologies (OTV, VxLAN, Fabricpath, Nexus 9k ACI)  Understanding of Network security technology (NG Firewalls, VPN, IOS base security practices, etc.)  Understanding of VMWare Virtualization and stretch datastore across Data Centers. Understanding of Riverbed Wan Optimizers. Experience managing Internet and Wide Area Networks; experience and understanding of DNS, LDAP, NTP, Radius, GSLB, domains and various IP based applications. Strong understanding of MPLS, Multicast, ipv6, DWDM, LAN/WAN network design, configuration, and troubleshooting. Broad knowledge of various system, network, and security practices. Candidates must possess at least one of the following Professional/vendor certification(s):	Cisco Certified Network Professional (CCNP)	Cisco Certified Design Professional (CCDP)</v>
      </c>
      <c r="U1231">
        <f t="shared" si="58"/>
        <v>0</v>
      </c>
      <c r="V1231" s="3">
        <v>0</v>
      </c>
      <c r="W1231" s="3">
        <f t="shared" si="59"/>
        <v>0</v>
      </c>
      <c r="X1231" s="3">
        <v>0</v>
      </c>
      <c r="Y1231" s="3">
        <v>0</v>
      </c>
      <c r="Z1231" s="3">
        <v>0</v>
      </c>
      <c r="AA1231" s="3">
        <v>0</v>
      </c>
      <c r="AB1231" s="3">
        <v>0</v>
      </c>
      <c r="AD1231" t="s">
        <v>58</v>
      </c>
      <c r="AE1231" s="1">
        <v>42443</v>
      </c>
      <c r="AG1231" s="1">
        <v>42443</v>
      </c>
      <c r="AH1231" s="1">
        <v>42598</v>
      </c>
    </row>
    <row r="1232" spans="1:34" x14ac:dyDescent="0.3">
      <c r="A1232">
        <v>234672</v>
      </c>
      <c r="B1232" t="s">
        <v>25</v>
      </c>
      <c r="C1232" t="s">
        <v>26</v>
      </c>
      <c r="D1232">
        <v>1</v>
      </c>
      <c r="E1232" t="s">
        <v>2494</v>
      </c>
      <c r="F1232" t="s">
        <v>1617</v>
      </c>
      <c r="G1232">
        <v>13622</v>
      </c>
      <c r="H1232">
        <v>0</v>
      </c>
      <c r="I1232">
        <v>69253</v>
      </c>
      <c r="J1232">
        <v>108000</v>
      </c>
      <c r="K1232" t="s">
        <v>30</v>
      </c>
      <c r="L1232" t="s">
        <v>1868</v>
      </c>
      <c r="M1232" t="s">
        <v>2495</v>
      </c>
      <c r="N1232" t="s">
        <v>7708</v>
      </c>
      <c r="O1232" t="s">
        <v>7400</v>
      </c>
      <c r="P1232" t="s">
        <v>7709</v>
      </c>
      <c r="Q1232" t="s">
        <v>35</v>
      </c>
      <c r="R1232" t="s">
        <v>2496</v>
      </c>
      <c r="S1232" t="s">
        <v>196</v>
      </c>
      <c r="T1232" t="str">
        <f t="shared" si="57"/>
        <v xml:space="preserve">The preferred candidate should possess the following: Bachelor‚„s degree in Electrical Engineering, Computer Engineering or Systems Engineering;5+ years‚„ experience overseeing testing and installation of radio equipment (preferably in Public Safety);Ability to identify gaps in complex testing procedures;Ability to identify anomalous behaviors during test execution, including errors not specifically identified in test documentation;Proven troubleshooting ability;Flexibility in work hours and locations.  </v>
      </c>
      <c r="U1232">
        <f t="shared" si="58"/>
        <v>0</v>
      </c>
      <c r="V1232" s="3">
        <v>0</v>
      </c>
      <c r="W1232" s="3">
        <f t="shared" si="59"/>
        <v>0</v>
      </c>
      <c r="X1232" s="3">
        <v>0</v>
      </c>
      <c r="Y1232" s="3">
        <v>0</v>
      </c>
      <c r="Z1232" s="3">
        <v>0</v>
      </c>
      <c r="AA1232" s="3">
        <v>0</v>
      </c>
      <c r="AB1232" s="3">
        <v>0</v>
      </c>
      <c r="AD1232" t="s">
        <v>58</v>
      </c>
      <c r="AE1232" s="1">
        <v>42453</v>
      </c>
      <c r="AG1232" s="1">
        <v>42453</v>
      </c>
      <c r="AH1232" s="1">
        <v>42598</v>
      </c>
    </row>
    <row r="1233" spans="1:34" x14ac:dyDescent="0.3">
      <c r="A1233">
        <v>234672</v>
      </c>
      <c r="B1233" t="s">
        <v>25</v>
      </c>
      <c r="C1233" t="s">
        <v>40</v>
      </c>
      <c r="D1233">
        <v>1</v>
      </c>
      <c r="E1233" t="s">
        <v>2494</v>
      </c>
      <c r="F1233" t="s">
        <v>1617</v>
      </c>
      <c r="G1233">
        <v>13622</v>
      </c>
      <c r="H1233">
        <v>0</v>
      </c>
      <c r="I1233">
        <v>69253</v>
      </c>
      <c r="J1233">
        <v>108000</v>
      </c>
      <c r="K1233" t="s">
        <v>30</v>
      </c>
      <c r="L1233" t="s">
        <v>1868</v>
      </c>
      <c r="M1233" t="s">
        <v>2495</v>
      </c>
      <c r="N1233" t="s">
        <v>7708</v>
      </c>
      <c r="O1233" t="s">
        <v>7400</v>
      </c>
      <c r="P1233" t="s">
        <v>7709</v>
      </c>
      <c r="Q1233" t="s">
        <v>35</v>
      </c>
      <c r="R1233" t="s">
        <v>2496</v>
      </c>
      <c r="S1233" t="s">
        <v>196</v>
      </c>
      <c r="T1233" t="str">
        <f t="shared" si="57"/>
        <v xml:space="preserve">The preferred candidate should possess the following: Bachelor‚„s degree in Electrical Engineering, Computer Engineering or Systems Engineering;5+ years‚„ experience overseeing testing and installation of radio equipment (preferably in Public Safety);Ability to identify gaps in complex testing procedures;Ability to identify anomalous behaviors during test execution, including errors not specifically identified in test documentation;Proven troubleshooting ability;Flexibility in work hours and locations.  </v>
      </c>
      <c r="U1233">
        <f t="shared" si="58"/>
        <v>0</v>
      </c>
      <c r="V1233" s="3">
        <v>0</v>
      </c>
      <c r="W1233" s="3">
        <f t="shared" si="59"/>
        <v>0</v>
      </c>
      <c r="X1233" s="3">
        <v>0</v>
      </c>
      <c r="Y1233" s="3">
        <v>0</v>
      </c>
      <c r="Z1233" s="3">
        <v>0</v>
      </c>
      <c r="AA1233" s="3">
        <v>0</v>
      </c>
      <c r="AB1233" s="3">
        <v>0</v>
      </c>
      <c r="AD1233" t="s">
        <v>58</v>
      </c>
      <c r="AE1233" s="1">
        <v>42453</v>
      </c>
      <c r="AG1233" s="1">
        <v>42453</v>
      </c>
      <c r="AH1233" s="1">
        <v>42598</v>
      </c>
    </row>
    <row r="1234" spans="1:34" x14ac:dyDescent="0.3">
      <c r="A1234">
        <v>234741</v>
      </c>
      <c r="B1234" t="s">
        <v>39</v>
      </c>
      <c r="C1234" t="s">
        <v>26</v>
      </c>
      <c r="D1234">
        <v>1</v>
      </c>
      <c r="E1234" t="s">
        <v>2497</v>
      </c>
      <c r="F1234" t="s">
        <v>1589</v>
      </c>
      <c r="G1234">
        <v>53039</v>
      </c>
      <c r="H1234">
        <v>2</v>
      </c>
      <c r="I1234">
        <v>108621</v>
      </c>
      <c r="J1234">
        <v>116401</v>
      </c>
      <c r="K1234" t="s">
        <v>30</v>
      </c>
      <c r="L1234" t="s">
        <v>78</v>
      </c>
      <c r="M1234" t="s">
        <v>1236</v>
      </c>
      <c r="N1234" t="s">
        <v>7710</v>
      </c>
      <c r="O1234" t="s">
        <v>1590</v>
      </c>
      <c r="P1234" t="s">
        <v>7711</v>
      </c>
      <c r="Q1234" t="s">
        <v>35</v>
      </c>
      <c r="R1234" t="s">
        <v>2498</v>
      </c>
      <c r="S1234" t="s">
        <v>35</v>
      </c>
      <c r="T1234" t="str">
        <f t="shared" si="57"/>
        <v xml:space="preserve">‚ Clinical training (e.g., Doctor of Osteopathic D.O., M.D., P.A.) and/or public health related training (Master‚„s or Ph.D.)  Training as a Certified Tobacco Treatment Specialist (CTTS) is helpful  Experience in public health practice, including management experience   Expertise in clinical and scientific literature to further programmatic, policy, and media work in the area of tobacco control is essential   Prior experience supervising and guiding the work of other staff  Ability to handle multiple high-priority projects and assignments simultaneously, to shift fluidly among them, and to work independently, when necessary, towards creative problem solving    Excellent analytical and reasoning skills; strong written and oral communication skills; superior interpersonal skills; broad medical knowledge and ability to communicate clinical concepts to non-clinical staff.  </v>
      </c>
      <c r="U1234">
        <f t="shared" si="58"/>
        <v>0</v>
      </c>
      <c r="V1234" s="3">
        <v>0</v>
      </c>
      <c r="W1234" s="3">
        <f t="shared" si="59"/>
        <v>0</v>
      </c>
      <c r="X1234" s="3">
        <v>0</v>
      </c>
      <c r="Y1234" s="3">
        <v>0</v>
      </c>
      <c r="Z1234" s="3">
        <v>0</v>
      </c>
      <c r="AA1234" s="3">
        <v>0</v>
      </c>
      <c r="AB1234" s="3">
        <v>0</v>
      </c>
      <c r="AD1234" t="s">
        <v>38</v>
      </c>
      <c r="AE1234" s="1">
        <v>42438</v>
      </c>
      <c r="AG1234" s="1">
        <v>42438</v>
      </c>
      <c r="AH1234" s="1">
        <v>42598</v>
      </c>
    </row>
    <row r="1235" spans="1:34" x14ac:dyDescent="0.3">
      <c r="A1235">
        <v>234741</v>
      </c>
      <c r="B1235" t="s">
        <v>39</v>
      </c>
      <c r="C1235" t="s">
        <v>40</v>
      </c>
      <c r="D1235">
        <v>1</v>
      </c>
      <c r="E1235" t="s">
        <v>2497</v>
      </c>
      <c r="F1235" t="s">
        <v>1589</v>
      </c>
      <c r="G1235">
        <v>53039</v>
      </c>
      <c r="H1235">
        <v>2</v>
      </c>
      <c r="I1235">
        <v>108621</v>
      </c>
      <c r="J1235">
        <v>116401</v>
      </c>
      <c r="K1235" t="s">
        <v>30</v>
      </c>
      <c r="L1235" t="s">
        <v>78</v>
      </c>
      <c r="M1235" t="s">
        <v>1236</v>
      </c>
      <c r="N1235" t="s">
        <v>7710</v>
      </c>
      <c r="O1235" t="s">
        <v>1590</v>
      </c>
      <c r="P1235" t="s">
        <v>7711</v>
      </c>
      <c r="Q1235" t="s">
        <v>35</v>
      </c>
      <c r="R1235" t="s">
        <v>2498</v>
      </c>
      <c r="S1235" t="s">
        <v>35</v>
      </c>
      <c r="T1235" t="str">
        <f t="shared" si="57"/>
        <v xml:space="preserve">‚ Clinical training (e.g., Doctor of Osteopathic D.O., M.D., P.A.) and/or public health related training (Master‚„s or Ph.D.)  Training as a Certified Tobacco Treatment Specialist (CTTS) is helpful  Experience in public health practice, including management experience   Expertise in clinical and scientific literature to further programmatic, policy, and media work in the area of tobacco control is essential   Prior experience supervising and guiding the work of other staff  Ability to handle multiple high-priority projects and assignments simultaneously, to shift fluidly among them, and to work independently, when necessary, towards creative problem solving    Excellent analytical and reasoning skills; strong written and oral communication skills; superior interpersonal skills; broad medical knowledge and ability to communicate clinical concepts to non-clinical staff.  </v>
      </c>
      <c r="U1235">
        <f t="shared" si="58"/>
        <v>0</v>
      </c>
      <c r="V1235" s="3">
        <v>0</v>
      </c>
      <c r="W1235" s="3">
        <f t="shared" si="59"/>
        <v>0</v>
      </c>
      <c r="X1235" s="3">
        <v>0</v>
      </c>
      <c r="Y1235" s="3">
        <v>0</v>
      </c>
      <c r="Z1235" s="3">
        <v>0</v>
      </c>
      <c r="AA1235" s="3">
        <v>0</v>
      </c>
      <c r="AB1235" s="3">
        <v>0</v>
      </c>
      <c r="AD1235" t="s">
        <v>38</v>
      </c>
      <c r="AE1235" s="1">
        <v>42438</v>
      </c>
      <c r="AG1235" s="1">
        <v>42438</v>
      </c>
      <c r="AH1235" s="1">
        <v>42598</v>
      </c>
    </row>
    <row r="1236" spans="1:34" x14ac:dyDescent="0.3">
      <c r="A1236">
        <v>233736</v>
      </c>
      <c r="B1236" t="s">
        <v>89</v>
      </c>
      <c r="C1236" t="s">
        <v>40</v>
      </c>
      <c r="D1236">
        <v>1</v>
      </c>
      <c r="E1236" t="s">
        <v>2492</v>
      </c>
      <c r="F1236" t="s">
        <v>239</v>
      </c>
      <c r="G1236">
        <v>83008</v>
      </c>
      <c r="H1236" t="s">
        <v>796</v>
      </c>
      <c r="I1236">
        <v>135000</v>
      </c>
      <c r="J1236">
        <v>150000</v>
      </c>
      <c r="K1236" t="s">
        <v>30</v>
      </c>
      <c r="L1236" t="s">
        <v>2489</v>
      </c>
      <c r="M1236" t="s">
        <v>2490</v>
      </c>
      <c r="N1236" t="s">
        <v>2493</v>
      </c>
      <c r="O1236" t="s">
        <v>242</v>
      </c>
      <c r="P1236" t="s">
        <v>7707</v>
      </c>
      <c r="Q1236" t="s">
        <v>502</v>
      </c>
      <c r="R1236" t="s">
        <v>99</v>
      </c>
      <c r="S1236" t="s">
        <v>35</v>
      </c>
      <c r="T1236" t="str">
        <f t="shared" si="57"/>
        <v>1.	Exceptional leadership abilities, including mentoring others, developing individual‚„s skills, and encouraging collaboration and cohesive teamwork.  2.	Strong ability to work independently to successfully handle new or difficult situations and environments.  3.	Knowledge of NYCHA financial process. 4.	Excellent verbal and written communications skills, including presentation and negotiation skills. 5.	Strong experience in project or program management. 6.	Experience working with elected officials.  7.	Demonstrable track record of managing successful delivery of projects on time and within budget. NYCHA employees applying for promotional, title or level change opportunities must have served a period of one year in their current title and level (if applicable).</v>
      </c>
      <c r="U1236">
        <f t="shared" si="58"/>
        <v>0</v>
      </c>
      <c r="V1236" s="3">
        <v>0</v>
      </c>
      <c r="W1236" s="3">
        <f t="shared" si="59"/>
        <v>0</v>
      </c>
      <c r="X1236" s="3">
        <v>0</v>
      </c>
      <c r="Y1236" s="3">
        <v>0</v>
      </c>
      <c r="Z1236" s="3">
        <v>0</v>
      </c>
      <c r="AA1236" s="3">
        <v>0</v>
      </c>
      <c r="AB1236" s="3">
        <v>0</v>
      </c>
      <c r="AD1236" t="s">
        <v>100</v>
      </c>
      <c r="AE1236" s="1">
        <v>42457</v>
      </c>
      <c r="AG1236" s="1">
        <v>42457</v>
      </c>
      <c r="AH1236" s="1">
        <v>42598</v>
      </c>
    </row>
    <row r="1237" spans="1:34" x14ac:dyDescent="0.3">
      <c r="A1237">
        <v>233764</v>
      </c>
      <c r="B1237" t="s">
        <v>888</v>
      </c>
      <c r="C1237" t="s">
        <v>26</v>
      </c>
      <c r="D1237">
        <v>1</v>
      </c>
      <c r="E1237" t="s">
        <v>2499</v>
      </c>
      <c r="F1237" t="s">
        <v>51</v>
      </c>
      <c r="G1237">
        <v>10050</v>
      </c>
      <c r="H1237" t="s">
        <v>52</v>
      </c>
      <c r="I1237">
        <v>90000</v>
      </c>
      <c r="J1237">
        <v>120000</v>
      </c>
      <c r="K1237" t="s">
        <v>30</v>
      </c>
      <c r="L1237" t="s">
        <v>430</v>
      </c>
      <c r="M1237" t="s">
        <v>2097</v>
      </c>
      <c r="N1237" t="s">
        <v>2500</v>
      </c>
      <c r="O1237" t="s">
        <v>54</v>
      </c>
      <c r="P1237" t="s">
        <v>2501</v>
      </c>
      <c r="Q1237" t="s">
        <v>35</v>
      </c>
      <c r="R1237" t="s">
        <v>894</v>
      </c>
      <c r="S1237" t="s">
        <v>35</v>
      </c>
      <c r="T1237" t="str">
        <f t="shared" si="57"/>
        <v xml:space="preserve">10+ years experience in the management, development and support of systems in client server, midrange and/or enterprise server computing environments.  5+ years in a technical role supervising technical staff.  Broad, state-of-the-art technology awareness that can be applied creatively to business problems and opportunities.  Well versed with .Net technologies, PowerBuilder, object oriented coding methodologies and Oracle Database  Superb leadership, communication, written and interpersonal skills.  Strong organizational skills to manage a diverse project portfolio and IT resources.  Demonstrated experience in application development.  Ability to understand strategic objectives and rapidly suggest solutions.  Innovative problem-solving skills.  Strong organizational and time management skills.  Ability to communicate with and understand the needs of non-technical internal clients, and senior management.  Hands-on experience with relational database design and implementation.  Experience in a housing or real estate organization.  </v>
      </c>
      <c r="U1237">
        <f t="shared" si="58"/>
        <v>0</v>
      </c>
      <c r="V1237" s="3">
        <v>0</v>
      </c>
      <c r="W1237" s="3">
        <f t="shared" si="59"/>
        <v>0</v>
      </c>
      <c r="X1237" s="3">
        <v>0</v>
      </c>
      <c r="Y1237" s="3">
        <v>0</v>
      </c>
      <c r="Z1237" s="3">
        <v>0</v>
      </c>
      <c r="AA1237" s="3">
        <v>0</v>
      </c>
      <c r="AB1237" s="3">
        <v>1</v>
      </c>
      <c r="AD1237" t="s">
        <v>58</v>
      </c>
      <c r="AE1237" s="1">
        <v>42440</v>
      </c>
      <c r="AG1237" s="1">
        <v>42508</v>
      </c>
      <c r="AH1237" s="1">
        <v>42598</v>
      </c>
    </row>
    <row r="1238" spans="1:34" x14ac:dyDescent="0.3">
      <c r="A1238">
        <v>233764</v>
      </c>
      <c r="B1238" t="s">
        <v>888</v>
      </c>
      <c r="C1238" t="s">
        <v>40</v>
      </c>
      <c r="D1238">
        <v>1</v>
      </c>
      <c r="E1238" t="s">
        <v>2499</v>
      </c>
      <c r="F1238" t="s">
        <v>51</v>
      </c>
      <c r="G1238">
        <v>10050</v>
      </c>
      <c r="H1238" t="s">
        <v>52</v>
      </c>
      <c r="I1238">
        <v>90000</v>
      </c>
      <c r="J1238">
        <v>120000</v>
      </c>
      <c r="K1238" t="s">
        <v>30</v>
      </c>
      <c r="L1238" t="s">
        <v>430</v>
      </c>
      <c r="M1238" t="s">
        <v>2097</v>
      </c>
      <c r="N1238" t="s">
        <v>2500</v>
      </c>
      <c r="O1238" t="s">
        <v>54</v>
      </c>
      <c r="P1238" t="s">
        <v>2501</v>
      </c>
      <c r="Q1238" t="s">
        <v>35</v>
      </c>
      <c r="R1238" t="s">
        <v>894</v>
      </c>
      <c r="S1238" t="s">
        <v>35</v>
      </c>
      <c r="T1238" t="str">
        <f t="shared" si="57"/>
        <v xml:space="preserve">10+ years experience in the management, development and support of systems in client server, midrange and/or enterprise server computing environments.  5+ years in a technical role supervising technical staff.  Broad, state-of-the-art technology awareness that can be applied creatively to business problems and opportunities.  Well versed with .Net technologies, PowerBuilder, object oriented coding methodologies and Oracle Database  Superb leadership, communication, written and interpersonal skills.  Strong organizational skills to manage a diverse project portfolio and IT resources.  Demonstrated experience in application development.  Ability to understand strategic objectives and rapidly suggest solutions.  Innovative problem-solving skills.  Strong organizational and time management skills.  Ability to communicate with and understand the needs of non-technical internal clients, and senior management.  Hands-on experience with relational database design and implementation.  Experience in a housing or real estate organization.  </v>
      </c>
      <c r="U1238">
        <f t="shared" si="58"/>
        <v>0</v>
      </c>
      <c r="V1238" s="3">
        <v>0</v>
      </c>
      <c r="W1238" s="3">
        <f t="shared" si="59"/>
        <v>0</v>
      </c>
      <c r="X1238" s="3">
        <v>0</v>
      </c>
      <c r="Y1238" s="3">
        <v>0</v>
      </c>
      <c r="Z1238" s="3">
        <v>0</v>
      </c>
      <c r="AA1238" s="3">
        <v>0</v>
      </c>
      <c r="AB1238" s="3">
        <v>1</v>
      </c>
      <c r="AD1238" t="s">
        <v>58</v>
      </c>
      <c r="AE1238" s="1">
        <v>42440</v>
      </c>
      <c r="AG1238" s="1">
        <v>42508</v>
      </c>
      <c r="AH1238" s="1">
        <v>42598</v>
      </c>
    </row>
    <row r="1239" spans="1:34" x14ac:dyDescent="0.3">
      <c r="A1239">
        <v>233915</v>
      </c>
      <c r="B1239" t="s">
        <v>59</v>
      </c>
      <c r="C1239" t="s">
        <v>40</v>
      </c>
      <c r="D1239">
        <v>2</v>
      </c>
      <c r="E1239" t="s">
        <v>2502</v>
      </c>
      <c r="F1239" t="s">
        <v>2503</v>
      </c>
      <c r="G1239">
        <v>91314</v>
      </c>
      <c r="H1239">
        <v>1</v>
      </c>
      <c r="I1239">
        <v>57074</v>
      </c>
      <c r="J1239">
        <v>71502</v>
      </c>
      <c r="K1239" t="s">
        <v>30</v>
      </c>
      <c r="L1239" t="s">
        <v>2504</v>
      </c>
      <c r="M1239" t="s">
        <v>2505</v>
      </c>
      <c r="N1239" t="s">
        <v>2506</v>
      </c>
      <c r="O1239" t="s">
        <v>2507</v>
      </c>
      <c r="P1239" t="s">
        <v>35</v>
      </c>
      <c r="Q1239" t="s">
        <v>2508</v>
      </c>
      <c r="R1239" t="s">
        <v>593</v>
      </c>
      <c r="S1239" t="s">
        <v>35</v>
      </c>
      <c r="T1239" t="str">
        <f t="shared" si="57"/>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239">
        <f t="shared" si="58"/>
        <v>0</v>
      </c>
      <c r="V1239" s="3">
        <v>0</v>
      </c>
      <c r="W1239" s="3">
        <f t="shared" si="59"/>
        <v>0</v>
      </c>
      <c r="X1239" s="3">
        <v>0</v>
      </c>
      <c r="Y1239" s="3">
        <v>0</v>
      </c>
      <c r="Z1239" s="3">
        <v>0</v>
      </c>
      <c r="AA1239" s="3">
        <v>0</v>
      </c>
      <c r="AB1239" s="3">
        <v>0</v>
      </c>
      <c r="AD1239" t="s">
        <v>38</v>
      </c>
      <c r="AE1239" s="1">
        <v>42431</v>
      </c>
      <c r="AG1239" s="1">
        <v>42432</v>
      </c>
      <c r="AH1239" s="1">
        <v>42598</v>
      </c>
    </row>
    <row r="1240" spans="1:34" x14ac:dyDescent="0.3">
      <c r="A1240">
        <v>234743</v>
      </c>
      <c r="B1240" t="s">
        <v>25</v>
      </c>
      <c r="C1240" t="s">
        <v>40</v>
      </c>
      <c r="D1240">
        <v>1</v>
      </c>
      <c r="E1240" t="s">
        <v>2509</v>
      </c>
      <c r="F1240" t="s">
        <v>1617</v>
      </c>
      <c r="G1240">
        <v>13622</v>
      </c>
      <c r="H1240">
        <v>0</v>
      </c>
      <c r="I1240">
        <v>69253</v>
      </c>
      <c r="J1240">
        <v>105000</v>
      </c>
      <c r="K1240" t="s">
        <v>30</v>
      </c>
      <c r="L1240" t="s">
        <v>192</v>
      </c>
      <c r="M1240" t="s">
        <v>535</v>
      </c>
      <c r="N1240" t="s">
        <v>6761</v>
      </c>
      <c r="O1240" t="s">
        <v>7400</v>
      </c>
      <c r="P1240" t="s">
        <v>6762</v>
      </c>
      <c r="Q1240" t="s">
        <v>35</v>
      </c>
      <c r="R1240" t="s">
        <v>2510</v>
      </c>
      <c r="S1240" t="s">
        <v>196</v>
      </c>
      <c r="T1240" t="str">
        <f t="shared" si="57"/>
        <v xml:space="preserve">The preferred candidate should possess the following:5+ years  experience as a Backup Administrator working with vSphere in a mixed OS environment with a minimum of 1000 VMs;Certification in NetBackup 7 or higher;Experience using and troubleshooting Veritas NetBackup software;Experience working with vSphere 5 or higher;Demonstrated troubleshooting knowledge of OS, Application, Appliance and Network issues;Strong oral and written communication skills;Ability to handle multiple tasks under tight deadlines.  </v>
      </c>
      <c r="U1240">
        <f t="shared" si="58"/>
        <v>0</v>
      </c>
      <c r="V1240" s="3">
        <v>0</v>
      </c>
      <c r="W1240" s="3">
        <f t="shared" si="59"/>
        <v>0</v>
      </c>
      <c r="X1240" s="3">
        <v>0</v>
      </c>
      <c r="Y1240" s="3">
        <v>0</v>
      </c>
      <c r="Z1240" s="3">
        <v>0</v>
      </c>
      <c r="AA1240" s="3">
        <v>0</v>
      </c>
      <c r="AB1240" s="3">
        <v>0</v>
      </c>
      <c r="AD1240" t="s">
        <v>58</v>
      </c>
      <c r="AE1240" s="1">
        <v>42438</v>
      </c>
      <c r="AG1240" s="1">
        <v>42438</v>
      </c>
      <c r="AH1240" s="1">
        <v>42598</v>
      </c>
    </row>
    <row r="1241" spans="1:34" x14ac:dyDescent="0.3">
      <c r="A1241">
        <v>234743</v>
      </c>
      <c r="B1241" t="s">
        <v>25</v>
      </c>
      <c r="C1241" t="s">
        <v>26</v>
      </c>
      <c r="D1241">
        <v>1</v>
      </c>
      <c r="E1241" t="s">
        <v>2509</v>
      </c>
      <c r="F1241" t="s">
        <v>1617</v>
      </c>
      <c r="G1241">
        <v>13622</v>
      </c>
      <c r="H1241">
        <v>0</v>
      </c>
      <c r="I1241">
        <v>69253</v>
      </c>
      <c r="J1241">
        <v>105000</v>
      </c>
      <c r="K1241" t="s">
        <v>30</v>
      </c>
      <c r="L1241" t="s">
        <v>192</v>
      </c>
      <c r="M1241" t="s">
        <v>535</v>
      </c>
      <c r="N1241" t="s">
        <v>6761</v>
      </c>
      <c r="O1241" t="s">
        <v>7400</v>
      </c>
      <c r="P1241" t="s">
        <v>6762</v>
      </c>
      <c r="Q1241" t="s">
        <v>35</v>
      </c>
      <c r="R1241" t="s">
        <v>2510</v>
      </c>
      <c r="S1241" t="s">
        <v>196</v>
      </c>
      <c r="T1241" t="str">
        <f t="shared" si="57"/>
        <v xml:space="preserve">The preferred candidate should possess the following:5+ years  experience as a Backup Administrator working with vSphere in a mixed OS environment with a minimum of 1000 VMs;Certification in NetBackup 7 or higher;Experience using and troubleshooting Veritas NetBackup software;Experience working with vSphere 5 or higher;Demonstrated troubleshooting knowledge of OS, Application, Appliance and Network issues;Strong oral and written communication skills;Ability to handle multiple tasks under tight deadlines.  </v>
      </c>
      <c r="U1241">
        <f t="shared" si="58"/>
        <v>0</v>
      </c>
      <c r="V1241" s="3">
        <v>0</v>
      </c>
      <c r="W1241" s="3">
        <f t="shared" si="59"/>
        <v>0</v>
      </c>
      <c r="X1241" s="3">
        <v>0</v>
      </c>
      <c r="Y1241" s="3">
        <v>0</v>
      </c>
      <c r="Z1241" s="3">
        <v>0</v>
      </c>
      <c r="AA1241" s="3">
        <v>0</v>
      </c>
      <c r="AB1241" s="3">
        <v>0</v>
      </c>
      <c r="AD1241" t="s">
        <v>58</v>
      </c>
      <c r="AE1241" s="1">
        <v>42438</v>
      </c>
      <c r="AG1241" s="1">
        <v>42438</v>
      </c>
      <c r="AH1241" s="1">
        <v>42598</v>
      </c>
    </row>
    <row r="1242" spans="1:34" x14ac:dyDescent="0.3">
      <c r="A1242">
        <v>234744</v>
      </c>
      <c r="B1242" t="s">
        <v>39</v>
      </c>
      <c r="C1242" t="s">
        <v>40</v>
      </c>
      <c r="D1242">
        <v>2</v>
      </c>
      <c r="E1242" t="s">
        <v>2511</v>
      </c>
      <c r="F1242" t="s">
        <v>485</v>
      </c>
      <c r="G1242">
        <v>30087</v>
      </c>
      <c r="H1242">
        <v>1</v>
      </c>
      <c r="I1242">
        <v>57005</v>
      </c>
      <c r="J1242">
        <v>87027</v>
      </c>
      <c r="K1242" t="s">
        <v>30</v>
      </c>
      <c r="L1242" t="s">
        <v>78</v>
      </c>
      <c r="M1242" t="s">
        <v>731</v>
      </c>
      <c r="N1242" t="s">
        <v>2512</v>
      </c>
      <c r="O1242" t="s">
        <v>488</v>
      </c>
      <c r="P1242" t="s">
        <v>2513</v>
      </c>
      <c r="Q1242" t="s">
        <v>35</v>
      </c>
      <c r="R1242" t="s">
        <v>2514</v>
      </c>
      <c r="S1242" t="s">
        <v>35</v>
      </c>
      <c r="T1242" t="str">
        <f t="shared" si="57"/>
        <v xml:space="preserve">--Background in administrative law; litigation experience; strong organizational skills  --Excellent oral and written communication skills  --Minimum of six months supervisory experience.  </v>
      </c>
      <c r="U1242">
        <f t="shared" si="58"/>
        <v>0</v>
      </c>
      <c r="V1242" s="3">
        <v>0</v>
      </c>
      <c r="W1242" s="3">
        <f t="shared" si="59"/>
        <v>0</v>
      </c>
      <c r="X1242" s="3">
        <v>0</v>
      </c>
      <c r="Y1242" s="3">
        <v>0</v>
      </c>
      <c r="Z1242" s="3">
        <v>0</v>
      </c>
      <c r="AA1242" s="3">
        <v>0</v>
      </c>
      <c r="AB1242" s="3">
        <v>0</v>
      </c>
      <c r="AD1242" t="s">
        <v>38</v>
      </c>
      <c r="AE1242" s="1">
        <v>42438</v>
      </c>
      <c r="AG1242" s="1">
        <v>42438</v>
      </c>
      <c r="AH1242" s="1">
        <v>42598</v>
      </c>
    </row>
    <row r="1243" spans="1:34" x14ac:dyDescent="0.3">
      <c r="A1243">
        <v>234744</v>
      </c>
      <c r="B1243" t="s">
        <v>39</v>
      </c>
      <c r="C1243" t="s">
        <v>26</v>
      </c>
      <c r="D1243">
        <v>2</v>
      </c>
      <c r="E1243" t="s">
        <v>2511</v>
      </c>
      <c r="F1243" t="s">
        <v>485</v>
      </c>
      <c r="G1243">
        <v>30087</v>
      </c>
      <c r="H1243">
        <v>1</v>
      </c>
      <c r="I1243">
        <v>57005</v>
      </c>
      <c r="J1243">
        <v>87027</v>
      </c>
      <c r="K1243" t="s">
        <v>30</v>
      </c>
      <c r="L1243" t="s">
        <v>78</v>
      </c>
      <c r="M1243" t="s">
        <v>731</v>
      </c>
      <c r="N1243" t="s">
        <v>2512</v>
      </c>
      <c r="O1243" t="s">
        <v>488</v>
      </c>
      <c r="P1243" t="s">
        <v>2513</v>
      </c>
      <c r="Q1243" t="s">
        <v>35</v>
      </c>
      <c r="R1243" t="s">
        <v>2514</v>
      </c>
      <c r="S1243" t="s">
        <v>35</v>
      </c>
      <c r="T1243" t="str">
        <f t="shared" si="57"/>
        <v xml:space="preserve">--Background in administrative law; litigation experience; strong organizational skills  --Excellent oral and written communication skills  --Minimum of six months supervisory experience.  </v>
      </c>
      <c r="U1243">
        <f t="shared" si="58"/>
        <v>0</v>
      </c>
      <c r="V1243" s="3">
        <v>0</v>
      </c>
      <c r="W1243" s="3">
        <f t="shared" si="59"/>
        <v>0</v>
      </c>
      <c r="X1243" s="3">
        <v>0</v>
      </c>
      <c r="Y1243" s="3">
        <v>0</v>
      </c>
      <c r="Z1243" s="3">
        <v>0</v>
      </c>
      <c r="AA1243" s="3">
        <v>0</v>
      </c>
      <c r="AB1243" s="3">
        <v>0</v>
      </c>
      <c r="AD1243" t="s">
        <v>38</v>
      </c>
      <c r="AE1243" s="1">
        <v>42438</v>
      </c>
      <c r="AG1243" s="1">
        <v>42438</v>
      </c>
      <c r="AH1243" s="1">
        <v>42598</v>
      </c>
    </row>
    <row r="1244" spans="1:34" x14ac:dyDescent="0.3">
      <c r="A1244">
        <v>234831</v>
      </c>
      <c r="B1244" t="s">
        <v>25</v>
      </c>
      <c r="C1244" t="s">
        <v>26</v>
      </c>
      <c r="D1244">
        <v>1</v>
      </c>
      <c r="E1244" t="s">
        <v>2515</v>
      </c>
      <c r="F1244" t="s">
        <v>326</v>
      </c>
      <c r="G1244">
        <v>56057</v>
      </c>
      <c r="H1244">
        <v>0</v>
      </c>
      <c r="I1244">
        <v>34644</v>
      </c>
      <c r="J1244">
        <v>55000</v>
      </c>
      <c r="K1244" t="s">
        <v>30</v>
      </c>
      <c r="L1244" t="s">
        <v>1868</v>
      </c>
      <c r="M1244" t="s">
        <v>2495</v>
      </c>
      <c r="N1244" t="s">
        <v>7712</v>
      </c>
      <c r="O1244" t="s">
        <v>329</v>
      </c>
      <c r="P1244" t="s">
        <v>6763</v>
      </c>
      <c r="Q1244" t="s">
        <v>35</v>
      </c>
      <c r="R1244" t="s">
        <v>2516</v>
      </c>
      <c r="S1244" t="s">
        <v>354</v>
      </c>
      <c r="T1244" t="str">
        <f t="shared" si="57"/>
        <v xml:space="preserve">The preferred candidate should possess the following:	Prior experience working with community-based organizations or city agencies in a similar liaison or community relations capacity;	5+ years prior office administrative experience, preferably in a supervisory capacity;	Strong administrative, organizational and interpersonal skills;	Proficient in the full suite of Microsoft Office applications.  </v>
      </c>
      <c r="U1244">
        <f t="shared" si="58"/>
        <v>0</v>
      </c>
      <c r="V1244" s="3">
        <v>0</v>
      </c>
      <c r="W1244" s="3">
        <f t="shared" si="59"/>
        <v>0</v>
      </c>
      <c r="X1244" s="3">
        <v>0</v>
      </c>
      <c r="Y1244" s="3">
        <v>0</v>
      </c>
      <c r="Z1244" s="3">
        <v>0</v>
      </c>
      <c r="AA1244" s="3">
        <v>0</v>
      </c>
      <c r="AB1244" s="3">
        <v>0</v>
      </c>
      <c r="AD1244" t="s">
        <v>38</v>
      </c>
      <c r="AE1244" s="1">
        <v>42453</v>
      </c>
      <c r="AG1244" s="1">
        <v>42453</v>
      </c>
      <c r="AH1244" s="1">
        <v>42598</v>
      </c>
    </row>
    <row r="1245" spans="1:34" x14ac:dyDescent="0.3">
      <c r="A1245">
        <v>234831</v>
      </c>
      <c r="B1245" t="s">
        <v>25</v>
      </c>
      <c r="C1245" t="s">
        <v>40</v>
      </c>
      <c r="D1245">
        <v>1</v>
      </c>
      <c r="E1245" t="s">
        <v>2515</v>
      </c>
      <c r="F1245" t="s">
        <v>326</v>
      </c>
      <c r="G1245">
        <v>56057</v>
      </c>
      <c r="H1245">
        <v>0</v>
      </c>
      <c r="I1245">
        <v>34644</v>
      </c>
      <c r="J1245">
        <v>55000</v>
      </c>
      <c r="K1245" t="s">
        <v>30</v>
      </c>
      <c r="L1245" t="s">
        <v>1868</v>
      </c>
      <c r="M1245" t="s">
        <v>2495</v>
      </c>
      <c r="N1245" t="s">
        <v>7712</v>
      </c>
      <c r="O1245" t="s">
        <v>329</v>
      </c>
      <c r="P1245" t="s">
        <v>6763</v>
      </c>
      <c r="Q1245" t="s">
        <v>35</v>
      </c>
      <c r="R1245" t="s">
        <v>2516</v>
      </c>
      <c r="S1245" t="s">
        <v>354</v>
      </c>
      <c r="T1245" t="str">
        <f t="shared" si="57"/>
        <v xml:space="preserve">The preferred candidate should possess the following:	Prior experience working with community-based organizations or city agencies in a similar liaison or community relations capacity;	5+ years prior office administrative experience, preferably in a supervisory capacity;	Strong administrative, organizational and interpersonal skills;	Proficient in the full suite of Microsoft Office applications.  </v>
      </c>
      <c r="U1245">
        <f t="shared" si="58"/>
        <v>0</v>
      </c>
      <c r="V1245" s="3">
        <v>0</v>
      </c>
      <c r="W1245" s="3">
        <f t="shared" si="59"/>
        <v>0</v>
      </c>
      <c r="X1245" s="3">
        <v>0</v>
      </c>
      <c r="Y1245" s="3">
        <v>0</v>
      </c>
      <c r="Z1245" s="3">
        <v>0</v>
      </c>
      <c r="AA1245" s="3">
        <v>0</v>
      </c>
      <c r="AB1245" s="3">
        <v>0</v>
      </c>
      <c r="AD1245" t="s">
        <v>38</v>
      </c>
      <c r="AE1245" s="1">
        <v>42453</v>
      </c>
      <c r="AG1245" s="1">
        <v>42453</v>
      </c>
      <c r="AH1245" s="1">
        <v>42598</v>
      </c>
    </row>
    <row r="1246" spans="1:34" x14ac:dyDescent="0.3">
      <c r="A1246">
        <v>233915</v>
      </c>
      <c r="B1246" t="s">
        <v>59</v>
      </c>
      <c r="C1246" t="s">
        <v>26</v>
      </c>
      <c r="D1246">
        <v>2</v>
      </c>
      <c r="E1246" t="s">
        <v>2502</v>
      </c>
      <c r="F1246" t="s">
        <v>2503</v>
      </c>
      <c r="G1246">
        <v>91314</v>
      </c>
      <c r="H1246">
        <v>1</v>
      </c>
      <c r="I1246">
        <v>57074</v>
      </c>
      <c r="J1246">
        <v>71502</v>
      </c>
      <c r="K1246" t="s">
        <v>30</v>
      </c>
      <c r="L1246" t="s">
        <v>2504</v>
      </c>
      <c r="M1246" t="s">
        <v>2505</v>
      </c>
      <c r="N1246" t="s">
        <v>2506</v>
      </c>
      <c r="O1246" t="s">
        <v>2507</v>
      </c>
      <c r="P1246" t="s">
        <v>35</v>
      </c>
      <c r="Q1246" t="s">
        <v>2508</v>
      </c>
      <c r="R1246" t="s">
        <v>593</v>
      </c>
      <c r="S1246" t="s">
        <v>35</v>
      </c>
      <c r="T1246" t="str">
        <f t="shared" si="57"/>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246">
        <f t="shared" si="58"/>
        <v>0</v>
      </c>
      <c r="V1246" s="3">
        <v>0</v>
      </c>
      <c r="W1246" s="3">
        <f t="shared" si="59"/>
        <v>0</v>
      </c>
      <c r="X1246" s="3">
        <v>0</v>
      </c>
      <c r="Y1246" s="3">
        <v>0</v>
      </c>
      <c r="Z1246" s="3">
        <v>0</v>
      </c>
      <c r="AA1246" s="3">
        <v>0</v>
      </c>
      <c r="AB1246" s="3">
        <v>0</v>
      </c>
      <c r="AD1246" t="s">
        <v>38</v>
      </c>
      <c r="AE1246" s="1">
        <v>42431</v>
      </c>
      <c r="AG1246" s="1">
        <v>42432</v>
      </c>
      <c r="AH1246" s="1">
        <v>42598</v>
      </c>
    </row>
    <row r="1247" spans="1:34" x14ac:dyDescent="0.3">
      <c r="A1247">
        <v>233926</v>
      </c>
      <c r="B1247" t="s">
        <v>59</v>
      </c>
      <c r="C1247" t="s">
        <v>26</v>
      </c>
      <c r="D1247">
        <v>1</v>
      </c>
      <c r="E1247" t="s">
        <v>2502</v>
      </c>
      <c r="F1247" t="s">
        <v>2503</v>
      </c>
      <c r="G1247">
        <v>91314</v>
      </c>
      <c r="H1247">
        <v>2</v>
      </c>
      <c r="I1247">
        <v>62194</v>
      </c>
      <c r="J1247">
        <v>78028</v>
      </c>
      <c r="K1247" t="s">
        <v>30</v>
      </c>
      <c r="L1247" t="s">
        <v>2504</v>
      </c>
      <c r="M1247" t="s">
        <v>2505</v>
      </c>
      <c r="N1247" t="s">
        <v>2517</v>
      </c>
      <c r="O1247" t="s">
        <v>2507</v>
      </c>
      <c r="P1247" t="s">
        <v>35</v>
      </c>
      <c r="Q1247" t="s">
        <v>2508</v>
      </c>
      <c r="R1247" t="s">
        <v>593</v>
      </c>
      <c r="S1247" t="s">
        <v>35</v>
      </c>
      <c r="T1247" t="str">
        <f t="shared" si="57"/>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247">
        <f t="shared" si="58"/>
        <v>0</v>
      </c>
      <c r="V1247" s="3">
        <v>0</v>
      </c>
      <c r="W1247" s="3">
        <f t="shared" si="59"/>
        <v>0</v>
      </c>
      <c r="X1247" s="3">
        <v>0</v>
      </c>
      <c r="Y1247" s="3">
        <v>0</v>
      </c>
      <c r="Z1247" s="3">
        <v>0</v>
      </c>
      <c r="AA1247" s="3">
        <v>0</v>
      </c>
      <c r="AB1247" s="3">
        <v>0</v>
      </c>
      <c r="AD1247" t="s">
        <v>38</v>
      </c>
      <c r="AE1247" s="1">
        <v>42431</v>
      </c>
      <c r="AG1247" s="1">
        <v>42432</v>
      </c>
      <c r="AH1247" s="1">
        <v>42598</v>
      </c>
    </row>
    <row r="1248" spans="1:34" x14ac:dyDescent="0.3">
      <c r="A1248">
        <v>233926</v>
      </c>
      <c r="B1248" t="s">
        <v>59</v>
      </c>
      <c r="C1248" t="s">
        <v>40</v>
      </c>
      <c r="D1248">
        <v>1</v>
      </c>
      <c r="E1248" t="s">
        <v>2502</v>
      </c>
      <c r="F1248" t="s">
        <v>2503</v>
      </c>
      <c r="G1248">
        <v>91314</v>
      </c>
      <c r="H1248">
        <v>2</v>
      </c>
      <c r="I1248">
        <v>62194</v>
      </c>
      <c r="J1248">
        <v>78028</v>
      </c>
      <c r="K1248" t="s">
        <v>30</v>
      </c>
      <c r="L1248" t="s">
        <v>2504</v>
      </c>
      <c r="M1248" t="s">
        <v>2505</v>
      </c>
      <c r="N1248" t="s">
        <v>2517</v>
      </c>
      <c r="O1248" t="s">
        <v>2507</v>
      </c>
      <c r="P1248" t="s">
        <v>35</v>
      </c>
      <c r="Q1248" t="s">
        <v>2508</v>
      </c>
      <c r="R1248" t="s">
        <v>593</v>
      </c>
      <c r="S1248" t="s">
        <v>35</v>
      </c>
      <c r="T1248" t="str">
        <f t="shared" si="57"/>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248">
        <f t="shared" si="58"/>
        <v>0</v>
      </c>
      <c r="V1248" s="3">
        <v>0</v>
      </c>
      <c r="W1248" s="3">
        <f t="shared" si="59"/>
        <v>0</v>
      </c>
      <c r="X1248" s="3">
        <v>0</v>
      </c>
      <c r="Y1248" s="3">
        <v>0</v>
      </c>
      <c r="Z1248" s="3">
        <v>0</v>
      </c>
      <c r="AA1248" s="3">
        <v>0</v>
      </c>
      <c r="AB1248" s="3">
        <v>0</v>
      </c>
      <c r="AD1248" t="s">
        <v>38</v>
      </c>
      <c r="AE1248" s="1">
        <v>42431</v>
      </c>
      <c r="AG1248" s="1">
        <v>42432</v>
      </c>
      <c r="AH1248" s="1">
        <v>42598</v>
      </c>
    </row>
    <row r="1249" spans="1:34" x14ac:dyDescent="0.3">
      <c r="A1249">
        <v>233930</v>
      </c>
      <c r="B1249" t="s">
        <v>2518</v>
      </c>
      <c r="C1249" t="s">
        <v>40</v>
      </c>
      <c r="D1249">
        <v>2</v>
      </c>
      <c r="E1249" t="s">
        <v>2519</v>
      </c>
      <c r="F1249" t="s">
        <v>326</v>
      </c>
      <c r="G1249">
        <v>56057</v>
      </c>
      <c r="H1249">
        <v>0</v>
      </c>
      <c r="I1249">
        <v>34644</v>
      </c>
      <c r="J1249">
        <v>43000</v>
      </c>
      <c r="K1249" t="s">
        <v>30</v>
      </c>
      <c r="L1249" t="s">
        <v>111</v>
      </c>
      <c r="M1249" t="s">
        <v>2520</v>
      </c>
      <c r="N1249" t="s">
        <v>7713</v>
      </c>
      <c r="O1249" t="s">
        <v>329</v>
      </c>
      <c r="P1249" t="s">
        <v>7714</v>
      </c>
      <c r="Q1249" t="s">
        <v>35</v>
      </c>
      <c r="R1249" t="s">
        <v>2521</v>
      </c>
      <c r="S1249" t="s">
        <v>35</v>
      </c>
      <c r="T1249" t="str">
        <f t="shared" si="57"/>
        <v xml:space="preserve">‚	Strong organization and communication skills;  	Proficiency in Excel and Word;	Must be detail-oriented, accurate, and possess good interpretive skills;	Must be responsive; possess effective people skills; and have the ability to work with  employees at all levels.	Prior supervisory experience preferred	History of volunteerism, such as service in the AmeriCorps or Peace Corps, is viewed favorably.  </v>
      </c>
      <c r="U1249">
        <f t="shared" si="58"/>
        <v>0</v>
      </c>
      <c r="V1249" s="3">
        <v>1</v>
      </c>
      <c r="W1249" s="3">
        <f t="shared" si="59"/>
        <v>0</v>
      </c>
      <c r="X1249" s="3">
        <v>0</v>
      </c>
      <c r="Y1249" s="3">
        <v>0</v>
      </c>
      <c r="Z1249" s="3">
        <v>0</v>
      </c>
      <c r="AA1249" s="3">
        <v>0</v>
      </c>
      <c r="AB1249" s="3">
        <v>0</v>
      </c>
      <c r="AD1249" t="s">
        <v>38</v>
      </c>
      <c r="AE1249" s="1">
        <v>42439</v>
      </c>
      <c r="AG1249" s="1">
        <v>42439</v>
      </c>
      <c r="AH1249" s="1">
        <v>42598</v>
      </c>
    </row>
    <row r="1250" spans="1:34" x14ac:dyDescent="0.3">
      <c r="A1250">
        <v>233930</v>
      </c>
      <c r="B1250" t="s">
        <v>2518</v>
      </c>
      <c r="C1250" t="s">
        <v>26</v>
      </c>
      <c r="D1250">
        <v>2</v>
      </c>
      <c r="E1250" t="s">
        <v>2519</v>
      </c>
      <c r="F1250" t="s">
        <v>326</v>
      </c>
      <c r="G1250">
        <v>56057</v>
      </c>
      <c r="H1250">
        <v>0</v>
      </c>
      <c r="I1250">
        <v>34644</v>
      </c>
      <c r="J1250">
        <v>43000</v>
      </c>
      <c r="K1250" t="s">
        <v>30</v>
      </c>
      <c r="L1250" t="s">
        <v>111</v>
      </c>
      <c r="M1250" t="s">
        <v>2520</v>
      </c>
      <c r="N1250" t="s">
        <v>7713</v>
      </c>
      <c r="O1250" t="s">
        <v>329</v>
      </c>
      <c r="P1250" t="s">
        <v>7714</v>
      </c>
      <c r="Q1250" t="s">
        <v>35</v>
      </c>
      <c r="R1250" t="s">
        <v>2521</v>
      </c>
      <c r="S1250" t="s">
        <v>35</v>
      </c>
      <c r="T1250" t="str">
        <f t="shared" si="57"/>
        <v xml:space="preserve">‚	Strong organization and communication skills;  	Proficiency in Excel and Word;	Must be detail-oriented, accurate, and possess good interpretive skills;	Must be responsive; possess effective people skills; and have the ability to work with  employees at all levels.	Prior supervisory experience preferred	History of volunteerism, such as service in the AmeriCorps or Peace Corps, is viewed favorably.  </v>
      </c>
      <c r="U1250">
        <f t="shared" si="58"/>
        <v>0</v>
      </c>
      <c r="V1250" s="3">
        <v>1</v>
      </c>
      <c r="W1250" s="3">
        <f t="shared" si="59"/>
        <v>0</v>
      </c>
      <c r="X1250" s="3">
        <v>0</v>
      </c>
      <c r="Y1250" s="3">
        <v>0</v>
      </c>
      <c r="Z1250" s="3">
        <v>0</v>
      </c>
      <c r="AA1250" s="3">
        <v>0</v>
      </c>
      <c r="AB1250" s="3">
        <v>0</v>
      </c>
      <c r="AD1250" t="s">
        <v>38</v>
      </c>
      <c r="AE1250" s="1">
        <v>42439</v>
      </c>
      <c r="AG1250" s="1">
        <v>42439</v>
      </c>
      <c r="AH1250" s="1">
        <v>42598</v>
      </c>
    </row>
    <row r="1251" spans="1:34" x14ac:dyDescent="0.3">
      <c r="A1251">
        <v>234863</v>
      </c>
      <c r="B1251" t="s">
        <v>210</v>
      </c>
      <c r="C1251" t="s">
        <v>26</v>
      </c>
      <c r="D1251">
        <v>1</v>
      </c>
      <c r="E1251" t="s">
        <v>2522</v>
      </c>
      <c r="F1251" t="s">
        <v>844</v>
      </c>
      <c r="G1251">
        <v>10095</v>
      </c>
      <c r="H1251" t="s">
        <v>240</v>
      </c>
      <c r="I1251">
        <v>58675</v>
      </c>
      <c r="J1251">
        <v>72000</v>
      </c>
      <c r="K1251" t="s">
        <v>30</v>
      </c>
      <c r="L1251" t="s">
        <v>213</v>
      </c>
      <c r="M1251" t="s">
        <v>214</v>
      </c>
      <c r="N1251" t="s">
        <v>7715</v>
      </c>
      <c r="O1251" t="s">
        <v>847</v>
      </c>
      <c r="P1251" t="s">
        <v>2523</v>
      </c>
      <c r="Q1251" t="s">
        <v>35</v>
      </c>
      <c r="R1251" t="s">
        <v>2524</v>
      </c>
      <c r="S1251" t="s">
        <v>35</v>
      </c>
      <c r="T1251" t="str">
        <f t="shared" si="57"/>
        <v xml:space="preserve">o At least three years of satisfactory professional experience in a research and / or analytical role; o Experience in managing staff; o Advanced degree (MPA / MBA with a policy focus preferred); o Intermediate skills in MS Excel (e.g. pivot tables, VLOOKUP function, descriptive statistics); o Proficiency in MS Access (creating queries); o Familiarity with SPSS, SAS, R or other statistical analysis software; o Experience in creating presentations of analytical findings and calculations in MS Power Point; o Experience with identifying, analyzing and interpreting data trends, and preparing reports; o Well-developed ability to distil complex information into its essential components and concepts; o Capable of working in a fast-paced environment, managing multiple projects simultaneously, and prioritizing assignments; o Outstanding writing, presentation, and communications skills; ability to communicate efficiently and comfortably with executive staff; o Excellent project management skills including planning, implementation and follow-through; o Familiarity with New York City's procurement process is a plus.  </v>
      </c>
      <c r="U1251">
        <f t="shared" si="58"/>
        <v>0</v>
      </c>
      <c r="V1251" s="3">
        <v>1</v>
      </c>
      <c r="W1251" s="3">
        <f t="shared" si="59"/>
        <v>0</v>
      </c>
      <c r="X1251" s="3">
        <v>0</v>
      </c>
      <c r="Y1251" s="3">
        <v>0</v>
      </c>
      <c r="Z1251" s="3">
        <v>0</v>
      </c>
      <c r="AA1251" s="3">
        <v>0</v>
      </c>
      <c r="AB1251" s="3">
        <v>0</v>
      </c>
      <c r="AD1251" t="s">
        <v>38</v>
      </c>
      <c r="AE1251" s="1">
        <v>42438</v>
      </c>
      <c r="AG1251" s="1">
        <v>42438</v>
      </c>
      <c r="AH1251" s="1">
        <v>42598</v>
      </c>
    </row>
    <row r="1252" spans="1:34" x14ac:dyDescent="0.3">
      <c r="A1252">
        <v>234863</v>
      </c>
      <c r="B1252" t="s">
        <v>210</v>
      </c>
      <c r="C1252" t="s">
        <v>40</v>
      </c>
      <c r="D1252">
        <v>1</v>
      </c>
      <c r="E1252" t="s">
        <v>2522</v>
      </c>
      <c r="F1252" t="s">
        <v>844</v>
      </c>
      <c r="G1252">
        <v>10095</v>
      </c>
      <c r="H1252" t="s">
        <v>240</v>
      </c>
      <c r="I1252">
        <v>58675</v>
      </c>
      <c r="J1252">
        <v>72000</v>
      </c>
      <c r="K1252" t="s">
        <v>30</v>
      </c>
      <c r="L1252" t="s">
        <v>213</v>
      </c>
      <c r="M1252" t="s">
        <v>214</v>
      </c>
      <c r="N1252" t="s">
        <v>7715</v>
      </c>
      <c r="O1252" t="s">
        <v>847</v>
      </c>
      <c r="P1252" t="s">
        <v>2523</v>
      </c>
      <c r="Q1252" t="s">
        <v>35</v>
      </c>
      <c r="R1252" t="s">
        <v>2524</v>
      </c>
      <c r="S1252" t="s">
        <v>35</v>
      </c>
      <c r="T1252" t="str">
        <f t="shared" si="57"/>
        <v xml:space="preserve">o At least three years of satisfactory professional experience in a research and / or analytical role; o Experience in managing staff; o Advanced degree (MPA / MBA with a policy focus preferred); o Intermediate skills in MS Excel (e.g. pivot tables, VLOOKUP function, descriptive statistics); o Proficiency in MS Access (creating queries); o Familiarity with SPSS, SAS, R or other statistical analysis software; o Experience in creating presentations of analytical findings and calculations in MS Power Point; o Experience with identifying, analyzing and interpreting data trends, and preparing reports; o Well-developed ability to distil complex information into its essential components and concepts; o Capable of working in a fast-paced environment, managing multiple projects simultaneously, and prioritizing assignments; o Outstanding writing, presentation, and communications skills; ability to communicate efficiently and comfortably with executive staff; o Excellent project management skills including planning, implementation and follow-through; o Familiarity with New York City's procurement process is a plus.  </v>
      </c>
      <c r="U1252">
        <f t="shared" si="58"/>
        <v>0</v>
      </c>
      <c r="V1252" s="3">
        <v>1</v>
      </c>
      <c r="W1252" s="3">
        <f t="shared" si="59"/>
        <v>0</v>
      </c>
      <c r="X1252" s="3">
        <v>0</v>
      </c>
      <c r="Y1252" s="3">
        <v>0</v>
      </c>
      <c r="Z1252" s="3">
        <v>0</v>
      </c>
      <c r="AA1252" s="3">
        <v>0</v>
      </c>
      <c r="AB1252" s="3">
        <v>0</v>
      </c>
      <c r="AD1252" t="s">
        <v>38</v>
      </c>
      <c r="AE1252" s="1">
        <v>42438</v>
      </c>
      <c r="AG1252" s="1">
        <v>42438</v>
      </c>
      <c r="AH1252" s="1">
        <v>42598</v>
      </c>
    </row>
    <row r="1253" spans="1:34" x14ac:dyDescent="0.3">
      <c r="A1253">
        <v>234869</v>
      </c>
      <c r="B1253" t="s">
        <v>210</v>
      </c>
      <c r="C1253" t="s">
        <v>40</v>
      </c>
      <c r="D1253">
        <v>1</v>
      </c>
      <c r="E1253" t="s">
        <v>2525</v>
      </c>
      <c r="F1253" t="s">
        <v>212</v>
      </c>
      <c r="G1253">
        <v>40563</v>
      </c>
      <c r="H1253">
        <v>1</v>
      </c>
      <c r="I1253">
        <v>44346</v>
      </c>
      <c r="J1253">
        <v>52000</v>
      </c>
      <c r="K1253" t="s">
        <v>30</v>
      </c>
      <c r="L1253" t="s">
        <v>213</v>
      </c>
      <c r="M1253" t="s">
        <v>214</v>
      </c>
      <c r="N1253" t="s">
        <v>2526</v>
      </c>
      <c r="O1253" t="s">
        <v>7263</v>
      </c>
      <c r="P1253" t="s">
        <v>2527</v>
      </c>
      <c r="Q1253" t="s">
        <v>35</v>
      </c>
      <c r="R1253" t="s">
        <v>2528</v>
      </c>
      <c r="S1253" t="s">
        <v>35</v>
      </c>
      <c r="T1253" t="str">
        <f t="shared" si="57"/>
        <v xml:space="preserve">Strong working knowledge of Microsoft Excel, Access, PowerPoint, and Visio. Ability to analyze and evaluate data and processes. Comfort working in a fast-paced environment, managing multiple projects simultaneously, and prioritizing assignments. Experience working with cross-functional teams and diverse groups of people. Strong interpersonal and written/verbal communication skills. Positive attitude, self-motivated, organized and detail oriented. Familiarity with government procurement processes. Foreign language skills are a plus.  </v>
      </c>
      <c r="U1253">
        <f t="shared" si="58"/>
        <v>0</v>
      </c>
      <c r="V1253" s="3">
        <v>1</v>
      </c>
      <c r="W1253" s="3">
        <f t="shared" si="59"/>
        <v>0</v>
      </c>
      <c r="X1253" s="3">
        <v>0</v>
      </c>
      <c r="Y1253" s="3">
        <v>0</v>
      </c>
      <c r="Z1253" s="3">
        <v>0</v>
      </c>
      <c r="AA1253" s="3">
        <v>0</v>
      </c>
      <c r="AB1253" s="3">
        <v>0</v>
      </c>
      <c r="AD1253" t="s">
        <v>38</v>
      </c>
      <c r="AE1253" s="1">
        <v>42438</v>
      </c>
      <c r="AG1253" s="1">
        <v>42506</v>
      </c>
      <c r="AH1253" s="1">
        <v>42598</v>
      </c>
    </row>
    <row r="1254" spans="1:34" x14ac:dyDescent="0.3">
      <c r="A1254">
        <v>234869</v>
      </c>
      <c r="B1254" t="s">
        <v>210</v>
      </c>
      <c r="C1254" t="s">
        <v>26</v>
      </c>
      <c r="D1254">
        <v>1</v>
      </c>
      <c r="E1254" t="s">
        <v>2525</v>
      </c>
      <c r="F1254" t="s">
        <v>212</v>
      </c>
      <c r="G1254">
        <v>40563</v>
      </c>
      <c r="H1254">
        <v>1</v>
      </c>
      <c r="I1254">
        <v>44346</v>
      </c>
      <c r="J1254">
        <v>52000</v>
      </c>
      <c r="K1254" t="s">
        <v>30</v>
      </c>
      <c r="L1254" t="s">
        <v>213</v>
      </c>
      <c r="M1254" t="s">
        <v>214</v>
      </c>
      <c r="N1254" t="s">
        <v>2526</v>
      </c>
      <c r="O1254" t="s">
        <v>7263</v>
      </c>
      <c r="P1254" t="s">
        <v>2527</v>
      </c>
      <c r="Q1254" t="s">
        <v>35</v>
      </c>
      <c r="R1254" t="s">
        <v>2528</v>
      </c>
      <c r="S1254" t="s">
        <v>35</v>
      </c>
      <c r="T1254" t="str">
        <f t="shared" si="57"/>
        <v xml:space="preserve">Strong working knowledge of Microsoft Excel, Access, PowerPoint, and Visio. Ability to analyze and evaluate data and processes. Comfort working in a fast-paced environment, managing multiple projects simultaneously, and prioritizing assignments. Experience working with cross-functional teams and diverse groups of people. Strong interpersonal and written/verbal communication skills. Positive attitude, self-motivated, organized and detail oriented. Familiarity with government procurement processes. Foreign language skills are a plus.  </v>
      </c>
      <c r="U1254">
        <f t="shared" si="58"/>
        <v>0</v>
      </c>
      <c r="V1254" s="3">
        <v>1</v>
      </c>
      <c r="W1254" s="3">
        <f t="shared" si="59"/>
        <v>0</v>
      </c>
      <c r="X1254" s="3">
        <v>0</v>
      </c>
      <c r="Y1254" s="3">
        <v>0</v>
      </c>
      <c r="Z1254" s="3">
        <v>0</v>
      </c>
      <c r="AA1254" s="3">
        <v>0</v>
      </c>
      <c r="AB1254" s="3">
        <v>0</v>
      </c>
      <c r="AD1254" t="s">
        <v>38</v>
      </c>
      <c r="AE1254" s="1">
        <v>42438</v>
      </c>
      <c r="AG1254" s="1">
        <v>42506</v>
      </c>
      <c r="AH1254" s="1">
        <v>42598</v>
      </c>
    </row>
    <row r="1255" spans="1:34" x14ac:dyDescent="0.3">
      <c r="A1255">
        <v>233933</v>
      </c>
      <c r="B1255" t="s">
        <v>39</v>
      </c>
      <c r="C1255" t="s">
        <v>40</v>
      </c>
      <c r="D1255">
        <v>1</v>
      </c>
      <c r="E1255" t="s">
        <v>2529</v>
      </c>
      <c r="F1255" t="s">
        <v>269</v>
      </c>
      <c r="G1255">
        <v>10209</v>
      </c>
      <c r="H1255">
        <v>1</v>
      </c>
      <c r="I1255">
        <v>10</v>
      </c>
      <c r="J1255">
        <v>14</v>
      </c>
      <c r="K1255" t="s">
        <v>141</v>
      </c>
      <c r="L1255" t="s">
        <v>78</v>
      </c>
      <c r="M1255" t="s">
        <v>2383</v>
      </c>
      <c r="N1255" t="s">
        <v>2530</v>
      </c>
      <c r="O1255" t="s">
        <v>272</v>
      </c>
      <c r="P1255" t="s">
        <v>35</v>
      </c>
      <c r="Q1255" t="s">
        <v>35</v>
      </c>
      <c r="R1255" t="s">
        <v>2531</v>
      </c>
      <c r="S1255" t="s">
        <v>35</v>
      </c>
      <c r="T1255" t="str">
        <f t="shared" si="57"/>
        <v xml:space="preserve">   </v>
      </c>
      <c r="U1255">
        <f t="shared" si="58"/>
        <v>0</v>
      </c>
      <c r="V1255" s="3">
        <v>0</v>
      </c>
      <c r="W1255" s="3">
        <f t="shared" si="59"/>
        <v>0</v>
      </c>
      <c r="X1255" s="3">
        <v>0</v>
      </c>
      <c r="Y1255" s="3">
        <v>0</v>
      </c>
      <c r="Z1255" s="3">
        <v>0</v>
      </c>
      <c r="AA1255" s="3">
        <v>0</v>
      </c>
      <c r="AB1255" s="3">
        <v>0</v>
      </c>
      <c r="AD1255" t="s">
        <v>38</v>
      </c>
      <c r="AE1255" s="1">
        <v>42431</v>
      </c>
      <c r="AG1255" s="1">
        <v>42431</v>
      </c>
      <c r="AH1255" s="1">
        <v>42598</v>
      </c>
    </row>
    <row r="1256" spans="1:34" x14ac:dyDescent="0.3">
      <c r="A1256">
        <v>233933</v>
      </c>
      <c r="B1256" t="s">
        <v>39</v>
      </c>
      <c r="C1256" t="s">
        <v>26</v>
      </c>
      <c r="D1256">
        <v>1</v>
      </c>
      <c r="E1256" t="s">
        <v>2529</v>
      </c>
      <c r="F1256" t="s">
        <v>269</v>
      </c>
      <c r="G1256">
        <v>10209</v>
      </c>
      <c r="H1256">
        <v>1</v>
      </c>
      <c r="I1256">
        <v>10</v>
      </c>
      <c r="J1256">
        <v>14</v>
      </c>
      <c r="K1256" t="s">
        <v>141</v>
      </c>
      <c r="L1256" t="s">
        <v>78</v>
      </c>
      <c r="M1256" t="s">
        <v>2383</v>
      </c>
      <c r="N1256" t="s">
        <v>2530</v>
      </c>
      <c r="O1256" t="s">
        <v>272</v>
      </c>
      <c r="P1256" t="s">
        <v>35</v>
      </c>
      <c r="Q1256" t="s">
        <v>35</v>
      </c>
      <c r="R1256" t="s">
        <v>2531</v>
      </c>
      <c r="S1256" t="s">
        <v>35</v>
      </c>
      <c r="T1256" t="str">
        <f t="shared" si="57"/>
        <v xml:space="preserve">   </v>
      </c>
      <c r="U1256">
        <f t="shared" si="58"/>
        <v>0</v>
      </c>
      <c r="V1256" s="3">
        <v>0</v>
      </c>
      <c r="W1256" s="3">
        <f t="shared" si="59"/>
        <v>0</v>
      </c>
      <c r="X1256" s="3">
        <v>0</v>
      </c>
      <c r="Y1256" s="3">
        <v>0</v>
      </c>
      <c r="Z1256" s="3">
        <v>0</v>
      </c>
      <c r="AA1256" s="3">
        <v>0</v>
      </c>
      <c r="AB1256" s="3">
        <v>0</v>
      </c>
      <c r="AD1256" t="s">
        <v>38</v>
      </c>
      <c r="AE1256" s="1">
        <v>42431</v>
      </c>
      <c r="AG1256" s="1">
        <v>42431</v>
      </c>
      <c r="AH1256" s="1">
        <v>42598</v>
      </c>
    </row>
    <row r="1257" spans="1:34" x14ac:dyDescent="0.3">
      <c r="A1257">
        <v>233937</v>
      </c>
      <c r="B1257" t="s">
        <v>1125</v>
      </c>
      <c r="C1257" t="s">
        <v>40</v>
      </c>
      <c r="D1257">
        <v>1</v>
      </c>
      <c r="E1257" t="s">
        <v>2532</v>
      </c>
      <c r="F1257" t="s">
        <v>110</v>
      </c>
      <c r="G1257">
        <v>10251</v>
      </c>
      <c r="H1257">
        <v>3</v>
      </c>
      <c r="I1257">
        <v>45000</v>
      </c>
      <c r="J1257">
        <v>50000</v>
      </c>
      <c r="K1257" t="s">
        <v>30</v>
      </c>
      <c r="L1257" t="s">
        <v>954</v>
      </c>
      <c r="M1257" t="s">
        <v>2533</v>
      </c>
      <c r="N1257" t="s">
        <v>7716</v>
      </c>
      <c r="O1257" t="s">
        <v>113</v>
      </c>
      <c r="P1257" t="s">
        <v>7717</v>
      </c>
      <c r="Q1257" t="s">
        <v>2534</v>
      </c>
      <c r="R1257" t="s">
        <v>2535</v>
      </c>
      <c r="S1257" t="s">
        <v>35</v>
      </c>
      <c r="T1257" t="str">
        <f t="shared" si="57"/>
        <v>‚	Knowledge of CityTime, CHRMS, PMS	Strong Work Ethic	Excellent written and oral communication skills.	Demonstrates ability to maintain confidential information.	Associate‚„s degree preferred. A minimum of one year of timekeeping experience Please note in order to be considered for this position, you must be hold a Permanent Civil Service Title for Clerical Associate. Only candidates in the permanent title of Clerical Associate will be considered.</v>
      </c>
      <c r="U1257">
        <f t="shared" si="58"/>
        <v>0</v>
      </c>
      <c r="V1257" s="3">
        <v>0</v>
      </c>
      <c r="W1257" s="3">
        <f t="shared" si="59"/>
        <v>0</v>
      </c>
      <c r="X1257" s="3">
        <v>0</v>
      </c>
      <c r="Y1257" s="3">
        <v>0</v>
      </c>
      <c r="Z1257" s="3">
        <v>0</v>
      </c>
      <c r="AA1257" s="3">
        <v>0</v>
      </c>
      <c r="AB1257" s="3">
        <v>0</v>
      </c>
      <c r="AD1257" t="s">
        <v>38</v>
      </c>
      <c r="AE1257" s="1">
        <v>42432</v>
      </c>
      <c r="AG1257" s="1">
        <v>42432</v>
      </c>
      <c r="AH1257" s="1">
        <v>42598</v>
      </c>
    </row>
    <row r="1258" spans="1:34" x14ac:dyDescent="0.3">
      <c r="A1258">
        <v>233937</v>
      </c>
      <c r="B1258" t="s">
        <v>1125</v>
      </c>
      <c r="C1258" t="s">
        <v>26</v>
      </c>
      <c r="D1258">
        <v>1</v>
      </c>
      <c r="E1258" t="s">
        <v>2532</v>
      </c>
      <c r="F1258" t="s">
        <v>110</v>
      </c>
      <c r="G1258">
        <v>10251</v>
      </c>
      <c r="H1258">
        <v>3</v>
      </c>
      <c r="I1258">
        <v>45000</v>
      </c>
      <c r="J1258">
        <v>50000</v>
      </c>
      <c r="K1258" t="s">
        <v>30</v>
      </c>
      <c r="L1258" t="s">
        <v>954</v>
      </c>
      <c r="M1258" t="s">
        <v>2533</v>
      </c>
      <c r="N1258" t="s">
        <v>7716</v>
      </c>
      <c r="O1258" t="s">
        <v>113</v>
      </c>
      <c r="P1258" t="s">
        <v>7717</v>
      </c>
      <c r="Q1258" t="s">
        <v>2534</v>
      </c>
      <c r="R1258" t="s">
        <v>2535</v>
      </c>
      <c r="S1258" t="s">
        <v>35</v>
      </c>
      <c r="T1258" t="str">
        <f t="shared" si="57"/>
        <v>‚	Knowledge of CityTime, CHRMS, PMS	Strong Work Ethic	Excellent written and oral communication skills.	Demonstrates ability to maintain confidential information.	Associate‚„s degree preferred. A minimum of one year of timekeeping experience Please note in order to be considered for this position, you must be hold a Permanent Civil Service Title for Clerical Associate. Only candidates in the permanent title of Clerical Associate will be considered.</v>
      </c>
      <c r="U1258">
        <f t="shared" si="58"/>
        <v>0</v>
      </c>
      <c r="V1258" s="3">
        <v>0</v>
      </c>
      <c r="W1258" s="3">
        <f t="shared" si="59"/>
        <v>0</v>
      </c>
      <c r="X1258" s="3">
        <v>0</v>
      </c>
      <c r="Y1258" s="3">
        <v>0</v>
      </c>
      <c r="Z1258" s="3">
        <v>0</v>
      </c>
      <c r="AA1258" s="3">
        <v>0</v>
      </c>
      <c r="AB1258" s="3">
        <v>0</v>
      </c>
      <c r="AD1258" t="s">
        <v>38</v>
      </c>
      <c r="AE1258" s="1">
        <v>42432</v>
      </c>
      <c r="AG1258" s="1">
        <v>42432</v>
      </c>
      <c r="AH1258" s="1">
        <v>42598</v>
      </c>
    </row>
    <row r="1259" spans="1:34" x14ac:dyDescent="0.3">
      <c r="A1259">
        <v>234884</v>
      </c>
      <c r="B1259" t="s">
        <v>59</v>
      </c>
      <c r="C1259" t="s">
        <v>40</v>
      </c>
      <c r="D1259">
        <v>2</v>
      </c>
      <c r="E1259" t="s">
        <v>256</v>
      </c>
      <c r="F1259" t="s">
        <v>119</v>
      </c>
      <c r="G1259">
        <v>22427</v>
      </c>
      <c r="H1259">
        <v>1</v>
      </c>
      <c r="I1259">
        <v>61237</v>
      </c>
      <c r="J1259">
        <v>88686</v>
      </c>
      <c r="K1259" t="s">
        <v>30</v>
      </c>
      <c r="L1259" t="s">
        <v>62</v>
      </c>
      <c r="M1259" t="s">
        <v>1299</v>
      </c>
      <c r="N1259" t="s">
        <v>2043</v>
      </c>
      <c r="O1259" t="s">
        <v>7122</v>
      </c>
      <c r="P1259" t="s">
        <v>35</v>
      </c>
      <c r="Q1259" t="s">
        <v>2044</v>
      </c>
      <c r="R1259" t="s">
        <v>593</v>
      </c>
      <c r="S1259" t="s">
        <v>35</v>
      </c>
      <c r="T1259" t="str">
        <f t="shared" si="57"/>
        <v xml:space="preserve">  Please note in order to be considered for this position, you must either have applied to the Associate Project Manager Exam or already hold a Permanent Civil Service Title of Associate Project Manager. A valid Driver's License is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259">
        <f t="shared" si="58"/>
        <v>0</v>
      </c>
      <c r="V1259" s="3">
        <v>0</v>
      </c>
      <c r="W1259" s="3">
        <f t="shared" si="59"/>
        <v>0</v>
      </c>
      <c r="X1259" s="3">
        <v>0</v>
      </c>
      <c r="Y1259" s="3">
        <v>0</v>
      </c>
      <c r="Z1259" s="3">
        <v>0</v>
      </c>
      <c r="AA1259" s="3">
        <v>0</v>
      </c>
      <c r="AB1259" s="3">
        <v>0</v>
      </c>
      <c r="AD1259" t="s">
        <v>58</v>
      </c>
      <c r="AE1259" s="1">
        <v>42439</v>
      </c>
      <c r="AG1259" s="1">
        <v>42439</v>
      </c>
      <c r="AH1259" s="1">
        <v>42598</v>
      </c>
    </row>
    <row r="1260" spans="1:34" x14ac:dyDescent="0.3">
      <c r="A1260">
        <v>234913</v>
      </c>
      <c r="B1260" t="s">
        <v>39</v>
      </c>
      <c r="C1260" t="s">
        <v>26</v>
      </c>
      <c r="D1260">
        <v>5</v>
      </c>
      <c r="E1260" t="s">
        <v>2536</v>
      </c>
      <c r="F1260" t="s">
        <v>560</v>
      </c>
      <c r="G1260">
        <v>52040</v>
      </c>
      <c r="H1260">
        <v>1</v>
      </c>
      <c r="I1260">
        <v>37980</v>
      </c>
      <c r="J1260">
        <v>43677</v>
      </c>
      <c r="K1260" t="s">
        <v>30</v>
      </c>
      <c r="L1260" t="s">
        <v>71</v>
      </c>
      <c r="M1260" t="s">
        <v>282</v>
      </c>
      <c r="N1260" t="s">
        <v>6764</v>
      </c>
      <c r="O1260" t="s">
        <v>563</v>
      </c>
      <c r="P1260" t="s">
        <v>7718</v>
      </c>
      <c r="Q1260" t="s">
        <v>35</v>
      </c>
      <c r="R1260" t="s">
        <v>2537</v>
      </c>
      <c r="S1260" t="s">
        <v>35</v>
      </c>
      <c r="T1260" t="str">
        <f t="shared" si="57"/>
        <v xml:space="preserve">QUALIFICATION REQUIREMENTS  1.	A four year high school diploma or its educational equivalent and one year of full-time satisfactory experience in mortuary and autopsy work.  LICENSE REQUIREMENT 1.	A motor vehicle driver license valid in the state of New York is required.  SPECIAL NOTE 1.	The selected candidate will be required to provide a DNA sample by swabbing.  2.	 This position has been identified as ‚Å“essential.‚  During emergency events, ‚Å“essential‚ positions may require 24-hour availability.  PREFERRED SKILLS Two years of mortuary experience and computer efficiency.  </v>
      </c>
      <c r="U1260">
        <f t="shared" si="58"/>
        <v>0</v>
      </c>
      <c r="V1260" s="3">
        <v>0</v>
      </c>
      <c r="W1260" s="3">
        <f t="shared" si="59"/>
        <v>0</v>
      </c>
      <c r="X1260" s="3">
        <v>0</v>
      </c>
      <c r="Y1260" s="3">
        <v>0</v>
      </c>
      <c r="Z1260" s="3">
        <v>0</v>
      </c>
      <c r="AA1260" s="3">
        <v>0</v>
      </c>
      <c r="AB1260" s="3">
        <v>0</v>
      </c>
      <c r="AD1260" t="s">
        <v>38</v>
      </c>
      <c r="AE1260" s="1">
        <v>42439</v>
      </c>
      <c r="AG1260" s="1">
        <v>42439</v>
      </c>
      <c r="AH1260" s="1">
        <v>42598</v>
      </c>
    </row>
    <row r="1261" spans="1:34" x14ac:dyDescent="0.3">
      <c r="A1261">
        <v>234913</v>
      </c>
      <c r="B1261" t="s">
        <v>39</v>
      </c>
      <c r="C1261" t="s">
        <v>40</v>
      </c>
      <c r="D1261">
        <v>5</v>
      </c>
      <c r="E1261" t="s">
        <v>2536</v>
      </c>
      <c r="F1261" t="s">
        <v>560</v>
      </c>
      <c r="G1261">
        <v>52040</v>
      </c>
      <c r="H1261">
        <v>1</v>
      </c>
      <c r="I1261">
        <v>37980</v>
      </c>
      <c r="J1261">
        <v>43677</v>
      </c>
      <c r="K1261" t="s">
        <v>30</v>
      </c>
      <c r="L1261" t="s">
        <v>71</v>
      </c>
      <c r="M1261" t="s">
        <v>282</v>
      </c>
      <c r="N1261" t="s">
        <v>6764</v>
      </c>
      <c r="O1261" t="s">
        <v>563</v>
      </c>
      <c r="P1261" t="s">
        <v>7718</v>
      </c>
      <c r="Q1261" t="s">
        <v>35</v>
      </c>
      <c r="R1261" t="s">
        <v>2537</v>
      </c>
      <c r="S1261" t="s">
        <v>35</v>
      </c>
      <c r="T1261" t="str">
        <f t="shared" si="57"/>
        <v xml:space="preserve">QUALIFICATION REQUIREMENTS  1.	A four year high school diploma or its educational equivalent and one year of full-time satisfactory experience in mortuary and autopsy work.  LICENSE REQUIREMENT 1.	A motor vehicle driver license valid in the state of New York is required.  SPECIAL NOTE 1.	The selected candidate will be required to provide a DNA sample by swabbing.  2.	 This position has been identified as ‚Å“essential.‚  During emergency events, ‚Å“essential‚ positions may require 24-hour availability.  PREFERRED SKILLS Two years of mortuary experience and computer efficiency.  </v>
      </c>
      <c r="U1261">
        <f t="shared" si="58"/>
        <v>0</v>
      </c>
      <c r="V1261" s="3">
        <v>0</v>
      </c>
      <c r="W1261" s="3">
        <f t="shared" si="59"/>
        <v>0</v>
      </c>
      <c r="X1261" s="3">
        <v>0</v>
      </c>
      <c r="Y1261" s="3">
        <v>0</v>
      </c>
      <c r="Z1261" s="3">
        <v>0</v>
      </c>
      <c r="AA1261" s="3">
        <v>0</v>
      </c>
      <c r="AB1261" s="3">
        <v>0</v>
      </c>
      <c r="AD1261" t="s">
        <v>38</v>
      </c>
      <c r="AE1261" s="1">
        <v>42439</v>
      </c>
      <c r="AG1261" s="1">
        <v>42439</v>
      </c>
      <c r="AH1261" s="1">
        <v>42598</v>
      </c>
    </row>
    <row r="1262" spans="1:34" x14ac:dyDescent="0.3">
      <c r="A1262">
        <v>234914</v>
      </c>
      <c r="B1262" t="s">
        <v>39</v>
      </c>
      <c r="C1262" t="s">
        <v>40</v>
      </c>
      <c r="D1262">
        <v>1</v>
      </c>
      <c r="E1262" t="s">
        <v>2538</v>
      </c>
      <c r="F1262" t="s">
        <v>42</v>
      </c>
      <c r="G1262">
        <v>21744</v>
      </c>
      <c r="H1262">
        <v>1</v>
      </c>
      <c r="I1262">
        <v>57969</v>
      </c>
      <c r="J1262">
        <v>70142</v>
      </c>
      <c r="K1262" t="s">
        <v>30</v>
      </c>
      <c r="L1262" t="s">
        <v>78</v>
      </c>
      <c r="M1262" t="s">
        <v>2115</v>
      </c>
      <c r="N1262" t="s">
        <v>6765</v>
      </c>
      <c r="O1262" t="s">
        <v>46</v>
      </c>
      <c r="P1262" t="s">
        <v>2539</v>
      </c>
      <c r="Q1262" t="s">
        <v>35</v>
      </c>
      <c r="R1262" t="s">
        <v>2540</v>
      </c>
      <c r="S1262" t="s">
        <v>35</v>
      </c>
      <c r="T1262" t="str">
        <f t="shared" si="57"/>
        <v xml:space="preserve">--Demonstrated experience conducting analyses using SAS  --Advanced programming skills in SAS, including PROC SQL and macro, SAS certification preferred  --Familiar with at least one of the script languages, such as R or Python  -- Knowledgeable about GIS concepts, analytical techniques and tools (ArcGIS)  -- Experience working with disease surveillance data  -- Experience with study design, statistical analyses and data management in public health or social science programs, including managing, cleaning and analyzing large datasets  -- Familiar with advanced statistic methods and models, such as multivariate linear regression, logistic regression,  ANOVA, survival analysis  -- Ability to develop proper analytic solutions according to research questions  -- Ability to perform the extraction, manipulation, and analysis of data from large relational databases  -- Experience with data table and stored procedure design, and Data Transformation Services and matching technology such as Link Plus or Quality Stage  -- Experience working in SQL, Microsoft Excel, Access and PowerPoint; Highly organized and detailed oriented  -- Ability to work independently and as part of a team; Excellent written and verbal communication skills.  </v>
      </c>
      <c r="U1262">
        <f t="shared" si="58"/>
        <v>0</v>
      </c>
      <c r="V1262" s="3">
        <v>1</v>
      </c>
      <c r="W1262" s="3">
        <f t="shared" si="59"/>
        <v>0</v>
      </c>
      <c r="X1262" s="3">
        <v>1</v>
      </c>
      <c r="Y1262" s="3">
        <v>0</v>
      </c>
      <c r="Z1262" s="3">
        <v>1</v>
      </c>
      <c r="AA1262" s="3">
        <v>0</v>
      </c>
      <c r="AB1262" s="3">
        <v>1</v>
      </c>
      <c r="AD1262" t="s">
        <v>38</v>
      </c>
      <c r="AE1262" s="1">
        <v>42439</v>
      </c>
      <c r="AG1262" s="1">
        <v>42439</v>
      </c>
      <c r="AH1262" s="1">
        <v>42598</v>
      </c>
    </row>
    <row r="1263" spans="1:34" x14ac:dyDescent="0.3">
      <c r="A1263">
        <v>234062</v>
      </c>
      <c r="B1263" t="s">
        <v>666</v>
      </c>
      <c r="C1263" t="s">
        <v>26</v>
      </c>
      <c r="D1263">
        <v>1</v>
      </c>
      <c r="E1263" t="s">
        <v>148</v>
      </c>
      <c r="F1263" t="s">
        <v>148</v>
      </c>
      <c r="G1263">
        <v>12626</v>
      </c>
      <c r="H1263">
        <v>1</v>
      </c>
      <c r="I1263">
        <v>27</v>
      </c>
      <c r="J1263">
        <v>36</v>
      </c>
      <c r="K1263" t="s">
        <v>141</v>
      </c>
      <c r="L1263" t="s">
        <v>668</v>
      </c>
      <c r="M1263" t="s">
        <v>669</v>
      </c>
      <c r="N1263" t="s">
        <v>2541</v>
      </c>
      <c r="O1263" t="s">
        <v>7077</v>
      </c>
      <c r="P1263" t="s">
        <v>2542</v>
      </c>
      <c r="Q1263" t="s">
        <v>35</v>
      </c>
      <c r="R1263" t="s">
        <v>2222</v>
      </c>
      <c r="S1263" t="s">
        <v>35</v>
      </c>
      <c r="T1263" t="str">
        <f t="shared" si="57"/>
        <v xml:space="preserve">Microsoft Office skills.  </v>
      </c>
      <c r="U1263">
        <f t="shared" si="58"/>
        <v>0</v>
      </c>
      <c r="V1263" s="3">
        <v>0</v>
      </c>
      <c r="W1263" s="3">
        <f t="shared" si="59"/>
        <v>0</v>
      </c>
      <c r="X1263" s="3">
        <v>0</v>
      </c>
      <c r="Y1263" s="3">
        <v>0</v>
      </c>
      <c r="Z1263" s="3">
        <v>0</v>
      </c>
      <c r="AA1263" s="3">
        <v>0</v>
      </c>
      <c r="AB1263" s="3">
        <v>0</v>
      </c>
      <c r="AD1263" t="s">
        <v>38</v>
      </c>
      <c r="AE1263" s="1">
        <v>42536</v>
      </c>
      <c r="AG1263" s="1">
        <v>42551</v>
      </c>
      <c r="AH1263" s="1">
        <v>42598</v>
      </c>
    </row>
    <row r="1264" spans="1:34" x14ac:dyDescent="0.3">
      <c r="A1264">
        <v>234062</v>
      </c>
      <c r="B1264" t="s">
        <v>666</v>
      </c>
      <c r="C1264" t="s">
        <v>40</v>
      </c>
      <c r="D1264">
        <v>1</v>
      </c>
      <c r="E1264" t="s">
        <v>148</v>
      </c>
      <c r="F1264" t="s">
        <v>148</v>
      </c>
      <c r="G1264">
        <v>12626</v>
      </c>
      <c r="H1264">
        <v>1</v>
      </c>
      <c r="I1264">
        <v>27</v>
      </c>
      <c r="J1264">
        <v>36</v>
      </c>
      <c r="K1264" t="s">
        <v>141</v>
      </c>
      <c r="L1264" t="s">
        <v>668</v>
      </c>
      <c r="M1264" t="s">
        <v>669</v>
      </c>
      <c r="N1264" t="s">
        <v>2541</v>
      </c>
      <c r="O1264" t="s">
        <v>7077</v>
      </c>
      <c r="P1264" t="s">
        <v>2542</v>
      </c>
      <c r="Q1264" t="s">
        <v>35</v>
      </c>
      <c r="R1264" t="s">
        <v>2222</v>
      </c>
      <c r="S1264" t="s">
        <v>35</v>
      </c>
      <c r="T1264" t="str">
        <f t="shared" si="57"/>
        <v xml:space="preserve">Microsoft Office skills.  </v>
      </c>
      <c r="U1264">
        <f t="shared" si="58"/>
        <v>0</v>
      </c>
      <c r="V1264" s="3">
        <v>0</v>
      </c>
      <c r="W1264" s="3">
        <f t="shared" si="59"/>
        <v>0</v>
      </c>
      <c r="X1264" s="3">
        <v>0</v>
      </c>
      <c r="Y1264" s="3">
        <v>0</v>
      </c>
      <c r="Z1264" s="3">
        <v>0</v>
      </c>
      <c r="AA1264" s="3">
        <v>0</v>
      </c>
      <c r="AB1264" s="3">
        <v>0</v>
      </c>
      <c r="AD1264" t="s">
        <v>38</v>
      </c>
      <c r="AE1264" s="1">
        <v>42536</v>
      </c>
      <c r="AG1264" s="1">
        <v>42551</v>
      </c>
      <c r="AH1264" s="1">
        <v>42598</v>
      </c>
    </row>
    <row r="1265" spans="1:34" x14ac:dyDescent="0.3">
      <c r="A1265">
        <v>234096</v>
      </c>
      <c r="B1265" t="s">
        <v>184</v>
      </c>
      <c r="C1265" t="s">
        <v>26</v>
      </c>
      <c r="D1265">
        <v>9</v>
      </c>
      <c r="E1265" t="s">
        <v>1010</v>
      </c>
      <c r="F1265" t="s">
        <v>1168</v>
      </c>
      <c r="G1265">
        <v>56058</v>
      </c>
      <c r="H1265">
        <v>0</v>
      </c>
      <c r="I1265">
        <v>48895</v>
      </c>
      <c r="J1265">
        <v>75900</v>
      </c>
      <c r="K1265" t="s">
        <v>30</v>
      </c>
      <c r="L1265" t="s">
        <v>637</v>
      </c>
      <c r="M1265" t="s">
        <v>1144</v>
      </c>
      <c r="N1265" t="s">
        <v>7719</v>
      </c>
      <c r="O1265" t="s">
        <v>1170</v>
      </c>
      <c r="P1265" t="s">
        <v>2543</v>
      </c>
      <c r="Q1265" t="s">
        <v>7268</v>
      </c>
      <c r="R1265" t="s">
        <v>640</v>
      </c>
      <c r="S1265" t="s">
        <v>35</v>
      </c>
      <c r="T1265" t="str">
        <f t="shared" si="57"/>
        <v>The preferred candidate should have excellent written and verbal communication skills. excellent interpersonal skills;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265">
        <f t="shared" si="58"/>
        <v>0</v>
      </c>
      <c r="V1265" s="3">
        <v>0</v>
      </c>
      <c r="W1265" s="3">
        <f t="shared" si="59"/>
        <v>0</v>
      </c>
      <c r="X1265" s="3">
        <v>0</v>
      </c>
      <c r="Y1265" s="3">
        <v>0</v>
      </c>
      <c r="Z1265" s="3">
        <v>0</v>
      </c>
      <c r="AA1265" s="3">
        <v>0</v>
      </c>
      <c r="AB1265" s="3">
        <v>0</v>
      </c>
      <c r="AD1265" t="s">
        <v>38</v>
      </c>
      <c r="AE1265" s="1">
        <v>42431</v>
      </c>
      <c r="AG1265" s="1">
        <v>42446</v>
      </c>
      <c r="AH1265" s="1">
        <v>42598</v>
      </c>
    </row>
    <row r="1266" spans="1:34" x14ac:dyDescent="0.3">
      <c r="A1266">
        <v>234096</v>
      </c>
      <c r="B1266" t="s">
        <v>184</v>
      </c>
      <c r="C1266" t="s">
        <v>40</v>
      </c>
      <c r="D1266">
        <v>9</v>
      </c>
      <c r="E1266" t="s">
        <v>1010</v>
      </c>
      <c r="F1266" t="s">
        <v>1168</v>
      </c>
      <c r="G1266">
        <v>56058</v>
      </c>
      <c r="H1266">
        <v>0</v>
      </c>
      <c r="I1266">
        <v>48895</v>
      </c>
      <c r="J1266">
        <v>75900</v>
      </c>
      <c r="K1266" t="s">
        <v>30</v>
      </c>
      <c r="L1266" t="s">
        <v>637</v>
      </c>
      <c r="M1266" t="s">
        <v>1144</v>
      </c>
      <c r="N1266" t="s">
        <v>7719</v>
      </c>
      <c r="O1266" t="s">
        <v>1170</v>
      </c>
      <c r="P1266" t="s">
        <v>2543</v>
      </c>
      <c r="Q1266" t="s">
        <v>7268</v>
      </c>
      <c r="R1266" t="s">
        <v>640</v>
      </c>
      <c r="S1266" t="s">
        <v>35</v>
      </c>
      <c r="T1266" t="str">
        <f t="shared" si="57"/>
        <v>The preferred candidate should have excellent written and verbal communication skills. excellent interpersonal skills; demonstrable ability to develop verbal and written presentations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266">
        <f t="shared" si="58"/>
        <v>0</v>
      </c>
      <c r="V1266" s="3">
        <v>0</v>
      </c>
      <c r="W1266" s="3">
        <f t="shared" si="59"/>
        <v>0</v>
      </c>
      <c r="X1266" s="3">
        <v>0</v>
      </c>
      <c r="Y1266" s="3">
        <v>0</v>
      </c>
      <c r="Z1266" s="3">
        <v>0</v>
      </c>
      <c r="AA1266" s="3">
        <v>0</v>
      </c>
      <c r="AB1266" s="3">
        <v>0</v>
      </c>
      <c r="AD1266" t="s">
        <v>38</v>
      </c>
      <c r="AE1266" s="1">
        <v>42431</v>
      </c>
      <c r="AG1266" s="1">
        <v>42446</v>
      </c>
      <c r="AH1266" s="1">
        <v>42598</v>
      </c>
    </row>
    <row r="1267" spans="1:34" x14ac:dyDescent="0.3">
      <c r="A1267">
        <v>234921</v>
      </c>
      <c r="B1267" t="s">
        <v>379</v>
      </c>
      <c r="C1267" t="s">
        <v>26</v>
      </c>
      <c r="D1267">
        <v>1</v>
      </c>
      <c r="E1267" t="s">
        <v>2544</v>
      </c>
      <c r="F1267" t="s">
        <v>2406</v>
      </c>
      <c r="G1267">
        <v>13652</v>
      </c>
      <c r="H1267">
        <v>1</v>
      </c>
      <c r="I1267">
        <v>72260</v>
      </c>
      <c r="J1267">
        <v>98163</v>
      </c>
      <c r="K1267" t="s">
        <v>30</v>
      </c>
      <c r="L1267" t="s">
        <v>382</v>
      </c>
      <c r="M1267" t="s">
        <v>241</v>
      </c>
      <c r="N1267" t="s">
        <v>2545</v>
      </c>
      <c r="O1267" t="s">
        <v>7675</v>
      </c>
      <c r="P1267" t="s">
        <v>7720</v>
      </c>
      <c r="Q1267" t="s">
        <v>35</v>
      </c>
      <c r="R1267" t="s">
        <v>2546</v>
      </c>
      <c r="S1267" t="s">
        <v>35</v>
      </c>
      <c r="T1267" t="str">
        <f t="shared" si="57"/>
        <v xml:space="preserve">Minimum of five years‚„ experience working in a formal Help Desk supporting at least 400 users. The candidate must be proficient with the following technologies/processes: Windows 7, Microsoft Office 2010, Citrix Xen App, Xen Desktop and setting up network peripherals. The candidate must have excellent customer service and communications (oral and written) skills. Must have performed migrations from Windows XP to Windows 7, Active Directory management, Windows scripting, Change Management experience.   Certifications: Citrix Certified Associate-V, Citrix Certified Professional-V, Microsoft Technology Associate-Infrastructure, MCSA (Server or Desktop)  Please note: Certified IT Administrator LAN/WAN, Exam # 6049 has opened from May 4, 2016 - May 24, 2016.  </v>
      </c>
      <c r="U1267">
        <f t="shared" si="58"/>
        <v>0</v>
      </c>
      <c r="V1267" s="3">
        <v>0</v>
      </c>
      <c r="W1267" s="3">
        <f t="shared" si="59"/>
        <v>0</v>
      </c>
      <c r="X1267" s="3">
        <v>0</v>
      </c>
      <c r="Y1267" s="3">
        <v>0</v>
      </c>
      <c r="Z1267" s="3">
        <v>0</v>
      </c>
      <c r="AA1267" s="3">
        <v>0</v>
      </c>
      <c r="AB1267" s="3">
        <v>0</v>
      </c>
      <c r="AD1267" t="s">
        <v>58</v>
      </c>
      <c r="AE1267" s="1">
        <v>42440</v>
      </c>
      <c r="AG1267" s="1">
        <v>42440</v>
      </c>
      <c r="AH1267" s="1">
        <v>42598</v>
      </c>
    </row>
    <row r="1268" spans="1:34" x14ac:dyDescent="0.3">
      <c r="A1268">
        <v>234128</v>
      </c>
      <c r="B1268" t="s">
        <v>888</v>
      </c>
      <c r="C1268" t="s">
        <v>40</v>
      </c>
      <c r="D1268">
        <v>1</v>
      </c>
      <c r="E1268" t="s">
        <v>2547</v>
      </c>
      <c r="F1268" t="s">
        <v>2096</v>
      </c>
      <c r="G1268">
        <v>13621</v>
      </c>
      <c r="H1268">
        <v>3</v>
      </c>
      <c r="I1268">
        <v>80000</v>
      </c>
      <c r="J1268">
        <v>90000</v>
      </c>
      <c r="K1268" t="s">
        <v>30</v>
      </c>
      <c r="L1268" t="s">
        <v>430</v>
      </c>
      <c r="M1268" t="s">
        <v>2097</v>
      </c>
      <c r="N1268" t="s">
        <v>2548</v>
      </c>
      <c r="O1268" t="s">
        <v>2099</v>
      </c>
      <c r="P1268" t="s">
        <v>7721</v>
      </c>
      <c r="Q1268" t="s">
        <v>35</v>
      </c>
      <c r="R1268" t="s">
        <v>1480</v>
      </c>
      <c r="S1268" t="s">
        <v>35</v>
      </c>
      <c r="T1268" t="str">
        <f t="shared" si="57"/>
        <v xml:space="preserve">‚  5 + years of UX design  Adobe  Developing user stories and workflows  Rapid prototyping  Assembling comprehensive UX design briefs  Personas creation  Wireframes  AXURE  is highly desirable   Exceptional presentation abilities  Knowledge of HTML5 &amp; CSS3 required  Java script, .Net, preferred  </v>
      </c>
      <c r="U1268">
        <f t="shared" si="58"/>
        <v>0</v>
      </c>
      <c r="V1268" s="3">
        <v>0</v>
      </c>
      <c r="W1268" s="3">
        <f t="shared" si="59"/>
        <v>0</v>
      </c>
      <c r="X1268" s="3">
        <v>0</v>
      </c>
      <c r="Y1268" s="3">
        <v>0</v>
      </c>
      <c r="Z1268" s="3">
        <v>0</v>
      </c>
      <c r="AA1268" s="3">
        <v>0</v>
      </c>
      <c r="AB1268" s="3">
        <v>0</v>
      </c>
      <c r="AD1268" t="s">
        <v>58</v>
      </c>
      <c r="AE1268" s="1">
        <v>42431</v>
      </c>
      <c r="AG1268" s="1">
        <v>42508</v>
      </c>
      <c r="AH1268" s="1">
        <v>42598</v>
      </c>
    </row>
    <row r="1269" spans="1:34" x14ac:dyDescent="0.3">
      <c r="A1269">
        <v>234128</v>
      </c>
      <c r="B1269" t="s">
        <v>888</v>
      </c>
      <c r="C1269" t="s">
        <v>26</v>
      </c>
      <c r="D1269">
        <v>1</v>
      </c>
      <c r="E1269" t="s">
        <v>2547</v>
      </c>
      <c r="F1269" t="s">
        <v>2096</v>
      </c>
      <c r="G1269">
        <v>13621</v>
      </c>
      <c r="H1269">
        <v>3</v>
      </c>
      <c r="I1269">
        <v>80000</v>
      </c>
      <c r="J1269">
        <v>90000</v>
      </c>
      <c r="K1269" t="s">
        <v>30</v>
      </c>
      <c r="L1269" t="s">
        <v>430</v>
      </c>
      <c r="M1269" t="s">
        <v>2097</v>
      </c>
      <c r="N1269" t="s">
        <v>2548</v>
      </c>
      <c r="O1269" t="s">
        <v>2099</v>
      </c>
      <c r="P1269" t="s">
        <v>7721</v>
      </c>
      <c r="Q1269" t="s">
        <v>35</v>
      </c>
      <c r="R1269" t="s">
        <v>1480</v>
      </c>
      <c r="S1269" t="s">
        <v>35</v>
      </c>
      <c r="T1269" t="str">
        <f t="shared" si="57"/>
        <v xml:space="preserve">‚  5 + years of UX design  Adobe  Developing user stories and workflows  Rapid prototyping  Assembling comprehensive UX design briefs  Personas creation  Wireframes  AXURE  is highly desirable   Exceptional presentation abilities  Knowledge of HTML5 &amp; CSS3 required  Java script, .Net, preferred  </v>
      </c>
      <c r="U1269">
        <f t="shared" si="58"/>
        <v>0</v>
      </c>
      <c r="V1269" s="3">
        <v>0</v>
      </c>
      <c r="W1269" s="3">
        <f t="shared" si="59"/>
        <v>0</v>
      </c>
      <c r="X1269" s="3">
        <v>0</v>
      </c>
      <c r="Y1269" s="3">
        <v>0</v>
      </c>
      <c r="Z1269" s="3">
        <v>0</v>
      </c>
      <c r="AA1269" s="3">
        <v>0</v>
      </c>
      <c r="AB1269" s="3">
        <v>0</v>
      </c>
      <c r="AD1269" t="s">
        <v>58</v>
      </c>
      <c r="AE1269" s="1">
        <v>42431</v>
      </c>
      <c r="AG1269" s="1">
        <v>42508</v>
      </c>
      <c r="AH1269" s="1">
        <v>42598</v>
      </c>
    </row>
    <row r="1270" spans="1:34" x14ac:dyDescent="0.3">
      <c r="A1270">
        <v>234914</v>
      </c>
      <c r="B1270" t="s">
        <v>39</v>
      </c>
      <c r="C1270" t="s">
        <v>26</v>
      </c>
      <c r="D1270">
        <v>1</v>
      </c>
      <c r="E1270" t="s">
        <v>2538</v>
      </c>
      <c r="F1270" t="s">
        <v>42</v>
      </c>
      <c r="G1270">
        <v>21744</v>
      </c>
      <c r="H1270">
        <v>1</v>
      </c>
      <c r="I1270">
        <v>57969</v>
      </c>
      <c r="J1270">
        <v>70142</v>
      </c>
      <c r="K1270" t="s">
        <v>30</v>
      </c>
      <c r="L1270" t="s">
        <v>78</v>
      </c>
      <c r="M1270" t="s">
        <v>2115</v>
      </c>
      <c r="N1270" t="s">
        <v>6765</v>
      </c>
      <c r="O1270" t="s">
        <v>46</v>
      </c>
      <c r="P1270" t="s">
        <v>2539</v>
      </c>
      <c r="Q1270" t="s">
        <v>35</v>
      </c>
      <c r="R1270" t="s">
        <v>2540</v>
      </c>
      <c r="S1270" t="s">
        <v>35</v>
      </c>
      <c r="T1270" t="str">
        <f t="shared" si="57"/>
        <v xml:space="preserve">--Demonstrated experience conducting analyses using SAS  --Advanced programming skills in SAS, including PROC SQL and macro, SAS certification preferred  --Familiar with at least one of the script languages, such as R or Python  -- Knowledgeable about GIS concepts, analytical techniques and tools (ArcGIS)  -- Experience working with disease surveillance data  -- Experience with study design, statistical analyses and data management in public health or social science programs, including managing, cleaning and analyzing large datasets  -- Familiar with advanced statistic methods and models, such as multivariate linear regression, logistic regression,  ANOVA, survival analysis  -- Ability to develop proper analytic solutions according to research questions  -- Ability to perform the extraction, manipulation, and analysis of data from large relational databases  -- Experience with data table and stored procedure design, and Data Transformation Services and matching technology such as Link Plus or Quality Stage  -- Experience working in SQL, Microsoft Excel, Access and PowerPoint; Highly organized and detailed oriented  -- Ability to work independently and as part of a team; Excellent written and verbal communication skills.  </v>
      </c>
      <c r="U1270">
        <f t="shared" si="58"/>
        <v>0</v>
      </c>
      <c r="V1270" s="3">
        <v>1</v>
      </c>
      <c r="W1270" s="3">
        <f t="shared" si="59"/>
        <v>0</v>
      </c>
      <c r="X1270" s="3">
        <v>1</v>
      </c>
      <c r="Y1270" s="3">
        <v>0</v>
      </c>
      <c r="Z1270" s="3">
        <v>1</v>
      </c>
      <c r="AA1270" s="3">
        <v>0</v>
      </c>
      <c r="AB1270" s="3">
        <v>1</v>
      </c>
      <c r="AD1270" t="s">
        <v>38</v>
      </c>
      <c r="AE1270" s="1">
        <v>42439</v>
      </c>
      <c r="AG1270" s="1">
        <v>42439</v>
      </c>
      <c r="AH1270" s="1">
        <v>42598</v>
      </c>
    </row>
    <row r="1271" spans="1:34" x14ac:dyDescent="0.3">
      <c r="A1271">
        <v>234917</v>
      </c>
      <c r="B1271" t="s">
        <v>1559</v>
      </c>
      <c r="C1271" t="s">
        <v>26</v>
      </c>
      <c r="D1271">
        <v>1</v>
      </c>
      <c r="E1271" t="s">
        <v>2549</v>
      </c>
      <c r="F1271" t="s">
        <v>2550</v>
      </c>
      <c r="G1271">
        <v>53211</v>
      </c>
      <c r="H1271">
        <v>0</v>
      </c>
      <c r="I1271">
        <v>76</v>
      </c>
      <c r="J1271">
        <v>76</v>
      </c>
      <c r="K1271" t="s">
        <v>141</v>
      </c>
      <c r="L1271" t="s">
        <v>2551</v>
      </c>
      <c r="M1271" t="s">
        <v>2552</v>
      </c>
      <c r="N1271" t="s">
        <v>6766</v>
      </c>
      <c r="O1271" t="s">
        <v>2553</v>
      </c>
      <c r="P1271" t="s">
        <v>35</v>
      </c>
      <c r="Q1271" t="s">
        <v>2554</v>
      </c>
      <c r="R1271" t="s">
        <v>2555</v>
      </c>
      <c r="S1271" t="s">
        <v>35</v>
      </c>
      <c r="T1271" t="str">
        <f t="shared" si="57"/>
        <v xml:space="preserve">  This assignment is field based</v>
      </c>
      <c r="U1271">
        <f t="shared" si="58"/>
        <v>0</v>
      </c>
      <c r="V1271" s="3">
        <v>0</v>
      </c>
      <c r="W1271" s="3">
        <f t="shared" si="59"/>
        <v>0</v>
      </c>
      <c r="X1271" s="3">
        <v>0</v>
      </c>
      <c r="Y1271" s="3">
        <v>0</v>
      </c>
      <c r="Z1271" s="3">
        <v>0</v>
      </c>
      <c r="AA1271" s="3">
        <v>0</v>
      </c>
      <c r="AB1271" s="3">
        <v>0</v>
      </c>
      <c r="AD1271" t="s">
        <v>58</v>
      </c>
      <c r="AE1271" s="1">
        <v>42439</v>
      </c>
      <c r="AG1271" s="1">
        <v>42471</v>
      </c>
      <c r="AH1271" s="1">
        <v>42598</v>
      </c>
    </row>
    <row r="1272" spans="1:34" x14ac:dyDescent="0.3">
      <c r="A1272">
        <v>234917</v>
      </c>
      <c r="B1272" t="s">
        <v>1559</v>
      </c>
      <c r="C1272" t="s">
        <v>40</v>
      </c>
      <c r="D1272">
        <v>1</v>
      </c>
      <c r="E1272" t="s">
        <v>2549</v>
      </c>
      <c r="F1272" t="s">
        <v>2550</v>
      </c>
      <c r="G1272">
        <v>53211</v>
      </c>
      <c r="H1272">
        <v>0</v>
      </c>
      <c r="I1272">
        <v>76</v>
      </c>
      <c r="J1272">
        <v>76</v>
      </c>
      <c r="K1272" t="s">
        <v>141</v>
      </c>
      <c r="L1272" t="s">
        <v>2551</v>
      </c>
      <c r="M1272" t="s">
        <v>2552</v>
      </c>
      <c r="N1272" t="s">
        <v>6766</v>
      </c>
      <c r="O1272" t="s">
        <v>2553</v>
      </c>
      <c r="P1272" t="s">
        <v>35</v>
      </c>
      <c r="Q1272" t="s">
        <v>2554</v>
      </c>
      <c r="R1272" t="s">
        <v>2555</v>
      </c>
      <c r="S1272" t="s">
        <v>35</v>
      </c>
      <c r="T1272" t="str">
        <f t="shared" si="57"/>
        <v xml:space="preserve">  This assignment is field based</v>
      </c>
      <c r="U1272">
        <f t="shared" si="58"/>
        <v>0</v>
      </c>
      <c r="V1272" s="3">
        <v>0</v>
      </c>
      <c r="W1272" s="3">
        <f t="shared" si="59"/>
        <v>0</v>
      </c>
      <c r="X1272" s="3">
        <v>0</v>
      </c>
      <c r="Y1272" s="3">
        <v>0</v>
      </c>
      <c r="Z1272" s="3">
        <v>0</v>
      </c>
      <c r="AA1272" s="3">
        <v>0</v>
      </c>
      <c r="AB1272" s="3">
        <v>0</v>
      </c>
      <c r="AD1272" t="s">
        <v>58</v>
      </c>
      <c r="AE1272" s="1">
        <v>42439</v>
      </c>
      <c r="AG1272" s="1">
        <v>42471</v>
      </c>
      <c r="AH1272" s="1">
        <v>42598</v>
      </c>
    </row>
    <row r="1273" spans="1:34" x14ac:dyDescent="0.3">
      <c r="A1273">
        <v>234921</v>
      </c>
      <c r="B1273" t="s">
        <v>379</v>
      </c>
      <c r="C1273" t="s">
        <v>40</v>
      </c>
      <c r="D1273">
        <v>1</v>
      </c>
      <c r="E1273" t="s">
        <v>2544</v>
      </c>
      <c r="F1273" t="s">
        <v>2406</v>
      </c>
      <c r="G1273">
        <v>13652</v>
      </c>
      <c r="H1273">
        <v>1</v>
      </c>
      <c r="I1273">
        <v>72260</v>
      </c>
      <c r="J1273">
        <v>98163</v>
      </c>
      <c r="K1273" t="s">
        <v>30</v>
      </c>
      <c r="L1273" t="s">
        <v>382</v>
      </c>
      <c r="M1273" t="s">
        <v>241</v>
      </c>
      <c r="N1273" t="s">
        <v>2545</v>
      </c>
      <c r="O1273" t="s">
        <v>7675</v>
      </c>
      <c r="P1273" t="s">
        <v>7720</v>
      </c>
      <c r="Q1273" t="s">
        <v>35</v>
      </c>
      <c r="R1273" t="s">
        <v>2546</v>
      </c>
      <c r="S1273" t="s">
        <v>35</v>
      </c>
      <c r="T1273" t="str">
        <f t="shared" si="57"/>
        <v xml:space="preserve">Minimum of five years‚„ experience working in a formal Help Desk supporting at least 400 users. The candidate must be proficient with the following technologies/processes: Windows 7, Microsoft Office 2010, Citrix Xen App, Xen Desktop and setting up network peripherals. The candidate must have excellent customer service and communications (oral and written) skills. Must have performed migrations from Windows XP to Windows 7, Active Directory management, Windows scripting, Change Management experience.   Certifications: Citrix Certified Associate-V, Citrix Certified Professional-V, Microsoft Technology Associate-Infrastructure, MCSA (Server or Desktop)  Please note: Certified IT Administrator LAN/WAN, Exam # 6049 has opened from May 4, 2016 - May 24, 2016.  </v>
      </c>
      <c r="U1273">
        <f t="shared" si="58"/>
        <v>0</v>
      </c>
      <c r="V1273" s="3">
        <v>0</v>
      </c>
      <c r="W1273" s="3">
        <f t="shared" si="59"/>
        <v>0</v>
      </c>
      <c r="X1273" s="3">
        <v>0</v>
      </c>
      <c r="Y1273" s="3">
        <v>0</v>
      </c>
      <c r="Z1273" s="3">
        <v>0</v>
      </c>
      <c r="AA1273" s="3">
        <v>0</v>
      </c>
      <c r="AB1273" s="3">
        <v>0</v>
      </c>
      <c r="AD1273" t="s">
        <v>58</v>
      </c>
      <c r="AE1273" s="1">
        <v>42440</v>
      </c>
      <c r="AG1273" s="1">
        <v>42440</v>
      </c>
      <c r="AH1273" s="1">
        <v>42598</v>
      </c>
    </row>
    <row r="1274" spans="1:34" x14ac:dyDescent="0.3">
      <c r="A1274">
        <v>234154</v>
      </c>
      <c r="B1274" t="s">
        <v>39</v>
      </c>
      <c r="C1274" t="s">
        <v>40</v>
      </c>
      <c r="D1274">
        <v>1</v>
      </c>
      <c r="E1274" t="s">
        <v>2556</v>
      </c>
      <c r="F1274" t="s">
        <v>975</v>
      </c>
      <c r="G1274">
        <v>51193</v>
      </c>
      <c r="H1274">
        <v>0</v>
      </c>
      <c r="I1274">
        <v>48900</v>
      </c>
      <c r="J1274">
        <v>69042</v>
      </c>
      <c r="K1274" t="s">
        <v>30</v>
      </c>
      <c r="L1274" t="s">
        <v>2557</v>
      </c>
      <c r="M1274" t="s">
        <v>2558</v>
      </c>
      <c r="N1274" t="s">
        <v>7722</v>
      </c>
      <c r="O1274" t="s">
        <v>978</v>
      </c>
      <c r="P1274" t="s">
        <v>7723</v>
      </c>
      <c r="Q1274" t="s">
        <v>35</v>
      </c>
      <c r="R1274" t="s">
        <v>2559</v>
      </c>
      <c r="S1274" t="s">
        <v>35</v>
      </c>
      <c r="T1274" t="str">
        <f t="shared" si="57"/>
        <v xml:space="preserve">‚	Experience in public health, particularly in Maternal &amp; Child health and breastfeeding 	Outstanding oral and written skills 	Experience in program management and planning 	Experience working with health sector, non-profit organizations, hospitals and government agencies 	Fluent in English and Spanish or French.  </v>
      </c>
      <c r="U1274">
        <f t="shared" si="58"/>
        <v>0</v>
      </c>
      <c r="V1274" s="3">
        <v>0</v>
      </c>
      <c r="W1274" s="3">
        <f t="shared" si="59"/>
        <v>0</v>
      </c>
      <c r="X1274" s="3">
        <v>0</v>
      </c>
      <c r="Y1274" s="3">
        <v>0</v>
      </c>
      <c r="Z1274" s="3">
        <v>0</v>
      </c>
      <c r="AA1274" s="3">
        <v>0</v>
      </c>
      <c r="AB1274" s="3">
        <v>0</v>
      </c>
      <c r="AD1274" t="s">
        <v>38</v>
      </c>
      <c r="AE1274" s="1">
        <v>42432</v>
      </c>
      <c r="AG1274" s="1">
        <v>42559</v>
      </c>
      <c r="AH1274" s="1">
        <v>42598</v>
      </c>
    </row>
    <row r="1275" spans="1:34" x14ac:dyDescent="0.3">
      <c r="A1275">
        <v>234154</v>
      </c>
      <c r="B1275" t="s">
        <v>39</v>
      </c>
      <c r="C1275" t="s">
        <v>26</v>
      </c>
      <c r="D1275">
        <v>1</v>
      </c>
      <c r="E1275" t="s">
        <v>2556</v>
      </c>
      <c r="F1275" t="s">
        <v>975</v>
      </c>
      <c r="G1275">
        <v>51193</v>
      </c>
      <c r="H1275">
        <v>0</v>
      </c>
      <c r="I1275">
        <v>48900</v>
      </c>
      <c r="J1275">
        <v>69042</v>
      </c>
      <c r="K1275" t="s">
        <v>30</v>
      </c>
      <c r="L1275" t="s">
        <v>2557</v>
      </c>
      <c r="M1275" t="s">
        <v>2558</v>
      </c>
      <c r="N1275" t="s">
        <v>7722</v>
      </c>
      <c r="O1275" t="s">
        <v>978</v>
      </c>
      <c r="P1275" t="s">
        <v>7723</v>
      </c>
      <c r="Q1275" t="s">
        <v>35</v>
      </c>
      <c r="R1275" t="s">
        <v>2559</v>
      </c>
      <c r="S1275" t="s">
        <v>35</v>
      </c>
      <c r="T1275" t="str">
        <f t="shared" si="57"/>
        <v xml:space="preserve">‚	Experience in public health, particularly in Maternal &amp; Child health and breastfeeding 	Outstanding oral and written skills 	Experience in program management and planning 	Experience working with health sector, non-profit organizations, hospitals and government agencies 	Fluent in English and Spanish or French.  </v>
      </c>
      <c r="U1275">
        <f t="shared" si="58"/>
        <v>0</v>
      </c>
      <c r="V1275" s="3">
        <v>0</v>
      </c>
      <c r="W1275" s="3">
        <f t="shared" si="59"/>
        <v>0</v>
      </c>
      <c r="X1275" s="3">
        <v>0</v>
      </c>
      <c r="Y1275" s="3">
        <v>0</v>
      </c>
      <c r="Z1275" s="3">
        <v>0</v>
      </c>
      <c r="AA1275" s="3">
        <v>0</v>
      </c>
      <c r="AB1275" s="3">
        <v>0</v>
      </c>
      <c r="AD1275" t="s">
        <v>38</v>
      </c>
      <c r="AE1275" s="1">
        <v>42432</v>
      </c>
      <c r="AG1275" s="1">
        <v>42559</v>
      </c>
      <c r="AH1275" s="1">
        <v>42598</v>
      </c>
    </row>
    <row r="1276" spans="1:34" x14ac:dyDescent="0.3">
      <c r="A1276">
        <v>234193</v>
      </c>
      <c r="B1276" t="s">
        <v>39</v>
      </c>
      <c r="C1276" t="s">
        <v>40</v>
      </c>
      <c r="D1276">
        <v>19</v>
      </c>
      <c r="E1276" t="s">
        <v>1498</v>
      </c>
      <c r="F1276" t="s">
        <v>931</v>
      </c>
      <c r="G1276">
        <v>31215</v>
      </c>
      <c r="H1276">
        <v>1</v>
      </c>
      <c r="I1276">
        <v>41199</v>
      </c>
      <c r="J1276">
        <v>47379</v>
      </c>
      <c r="K1276" t="s">
        <v>30</v>
      </c>
      <c r="L1276" t="s">
        <v>43</v>
      </c>
      <c r="M1276" t="s">
        <v>44</v>
      </c>
      <c r="N1276" t="s">
        <v>2560</v>
      </c>
      <c r="O1276" t="s">
        <v>7361</v>
      </c>
      <c r="P1276" t="s">
        <v>2561</v>
      </c>
      <c r="Q1276" t="s">
        <v>35</v>
      </c>
      <c r="R1276" t="s">
        <v>2562</v>
      </c>
      <c r="S1276" t="s">
        <v>35</v>
      </c>
      <c r="T1276" t="str">
        <f t="shared" si="57"/>
        <v xml:space="preserve">Strong communication, analytic and observational skills; ability to deduce potential impacts of conditions or assess risk; writing skills including the ability to adequately describe observations in detail; computer skills including the use of mobile computing devices.  </v>
      </c>
      <c r="U1276">
        <f t="shared" si="58"/>
        <v>0</v>
      </c>
      <c r="V1276" s="3">
        <v>0</v>
      </c>
      <c r="W1276" s="3">
        <f t="shared" si="59"/>
        <v>0</v>
      </c>
      <c r="X1276" s="3">
        <v>0</v>
      </c>
      <c r="Y1276" s="3">
        <v>0</v>
      </c>
      <c r="Z1276" s="3">
        <v>0</v>
      </c>
      <c r="AA1276" s="3">
        <v>0</v>
      </c>
      <c r="AB1276" s="3">
        <v>0</v>
      </c>
      <c r="AD1276" t="s">
        <v>38</v>
      </c>
      <c r="AE1276" s="1">
        <v>42432</v>
      </c>
      <c r="AG1276" s="1">
        <v>42432</v>
      </c>
      <c r="AH1276" s="1">
        <v>42598</v>
      </c>
    </row>
    <row r="1277" spans="1:34" x14ac:dyDescent="0.3">
      <c r="A1277">
        <v>234968</v>
      </c>
      <c r="B1277" t="s">
        <v>524</v>
      </c>
      <c r="C1277" t="s">
        <v>26</v>
      </c>
      <c r="D1277">
        <v>10</v>
      </c>
      <c r="E1277" t="s">
        <v>2563</v>
      </c>
      <c r="F1277" t="s">
        <v>292</v>
      </c>
      <c r="G1277">
        <v>90641</v>
      </c>
      <c r="H1277">
        <v>0</v>
      </c>
      <c r="I1277">
        <v>31376</v>
      </c>
      <c r="J1277">
        <v>36082</v>
      </c>
      <c r="K1277" t="s">
        <v>30</v>
      </c>
      <c r="L1277" t="s">
        <v>2564</v>
      </c>
      <c r="M1277" t="s">
        <v>2565</v>
      </c>
      <c r="N1277" t="s">
        <v>6767</v>
      </c>
      <c r="O1277" t="s">
        <v>294</v>
      </c>
      <c r="P1277" t="s">
        <v>7724</v>
      </c>
      <c r="Q1277" t="s">
        <v>2566</v>
      </c>
      <c r="R1277" t="s">
        <v>2567</v>
      </c>
      <c r="S1277" t="s">
        <v>35</v>
      </c>
      <c r="T1277" t="str">
        <f t="shared" si="57"/>
        <v>1.  Associate‚„s or Bachelor‚„s degree a plus.  2.  Ability to drive to locations in all five boroughs.  3.  Ability to work flexible hours, nights and weekends as needed.  4. Bilingual English/Spanish.  5.  Strong organizational, communication and leadership skills.  6.  Commercial Driver License a plus. ONLY CURRENT PARKS EMPLOYEES ARE ELIGIBLE TO APPLY.  If you have any questions regarding this vacancy or require a reasonable accommodation during the application process, please call the Personnel Division at 212-830-7851.  www.nyc.gov/parks</v>
      </c>
      <c r="U1277">
        <f t="shared" si="58"/>
        <v>0</v>
      </c>
      <c r="V1277" s="3">
        <v>0</v>
      </c>
      <c r="W1277" s="3">
        <f t="shared" si="59"/>
        <v>0</v>
      </c>
      <c r="X1277" s="3">
        <v>0</v>
      </c>
      <c r="Y1277" s="3">
        <v>0</v>
      </c>
      <c r="Z1277" s="3">
        <v>0</v>
      </c>
      <c r="AA1277" s="3">
        <v>0</v>
      </c>
      <c r="AB1277" s="3">
        <v>0</v>
      </c>
      <c r="AD1277" t="s">
        <v>1649</v>
      </c>
      <c r="AE1277" s="1">
        <v>42440</v>
      </c>
      <c r="AG1277" s="1">
        <v>42506</v>
      </c>
      <c r="AH1277" s="1">
        <v>42598</v>
      </c>
    </row>
    <row r="1278" spans="1:34" x14ac:dyDescent="0.3">
      <c r="A1278">
        <v>235008</v>
      </c>
      <c r="B1278" t="s">
        <v>39</v>
      </c>
      <c r="C1278" t="s">
        <v>26</v>
      </c>
      <c r="D1278">
        <v>1</v>
      </c>
      <c r="E1278" t="s">
        <v>2568</v>
      </c>
      <c r="F1278" t="s">
        <v>551</v>
      </c>
      <c r="G1278">
        <v>10124</v>
      </c>
      <c r="H1278">
        <v>1</v>
      </c>
      <c r="I1278">
        <v>41810</v>
      </c>
      <c r="J1278">
        <v>61248</v>
      </c>
      <c r="K1278" t="s">
        <v>30</v>
      </c>
      <c r="L1278" t="s">
        <v>859</v>
      </c>
      <c r="M1278" t="s">
        <v>860</v>
      </c>
      <c r="N1278" t="s">
        <v>2569</v>
      </c>
      <c r="O1278" t="s">
        <v>7055</v>
      </c>
      <c r="P1278" t="s">
        <v>2570</v>
      </c>
      <c r="Q1278" t="s">
        <v>35</v>
      </c>
      <c r="R1278" t="s">
        <v>2571</v>
      </c>
      <c r="S1278" t="s">
        <v>35</v>
      </c>
      <c r="T1278" t="str">
        <f t="shared" si="57"/>
        <v xml:space="preserve">Proficiency in Word &amp; Excel; excellent written &amp; verbal communication skills.  </v>
      </c>
      <c r="U1278">
        <f t="shared" si="58"/>
        <v>0</v>
      </c>
      <c r="V1278" s="3">
        <v>0</v>
      </c>
      <c r="W1278" s="3">
        <f t="shared" si="59"/>
        <v>0</v>
      </c>
      <c r="X1278" s="3">
        <v>0</v>
      </c>
      <c r="Y1278" s="3">
        <v>0</v>
      </c>
      <c r="Z1278" s="3">
        <v>0</v>
      </c>
      <c r="AA1278" s="3">
        <v>0</v>
      </c>
      <c r="AB1278" s="3">
        <v>0</v>
      </c>
      <c r="AD1278" t="s">
        <v>38</v>
      </c>
      <c r="AE1278" s="1">
        <v>42441</v>
      </c>
      <c r="AG1278" s="1">
        <v>42566</v>
      </c>
      <c r="AH1278" s="1">
        <v>42598</v>
      </c>
    </row>
    <row r="1279" spans="1:34" x14ac:dyDescent="0.3">
      <c r="A1279">
        <v>234193</v>
      </c>
      <c r="B1279" t="s">
        <v>39</v>
      </c>
      <c r="C1279" t="s">
        <v>26</v>
      </c>
      <c r="D1279">
        <v>19</v>
      </c>
      <c r="E1279" t="s">
        <v>1498</v>
      </c>
      <c r="F1279" t="s">
        <v>931</v>
      </c>
      <c r="G1279">
        <v>31215</v>
      </c>
      <c r="H1279">
        <v>1</v>
      </c>
      <c r="I1279">
        <v>41199</v>
      </c>
      <c r="J1279">
        <v>47379</v>
      </c>
      <c r="K1279" t="s">
        <v>30</v>
      </c>
      <c r="L1279" t="s">
        <v>43</v>
      </c>
      <c r="M1279" t="s">
        <v>44</v>
      </c>
      <c r="N1279" t="s">
        <v>2560</v>
      </c>
      <c r="O1279" t="s">
        <v>7361</v>
      </c>
      <c r="P1279" t="s">
        <v>2561</v>
      </c>
      <c r="Q1279" t="s">
        <v>35</v>
      </c>
      <c r="R1279" t="s">
        <v>2562</v>
      </c>
      <c r="S1279" t="s">
        <v>35</v>
      </c>
      <c r="T1279" t="str">
        <f t="shared" si="57"/>
        <v xml:space="preserve">Strong communication, analytic and observational skills; ability to deduce potential impacts of conditions or assess risk; writing skills including the ability to adequately describe observations in detail; computer skills including the use of mobile computing devices.  </v>
      </c>
      <c r="U1279">
        <f t="shared" si="58"/>
        <v>0</v>
      </c>
      <c r="V1279" s="3">
        <v>0</v>
      </c>
      <c r="W1279" s="3">
        <f t="shared" si="59"/>
        <v>0</v>
      </c>
      <c r="X1279" s="3">
        <v>0</v>
      </c>
      <c r="Y1279" s="3">
        <v>0</v>
      </c>
      <c r="Z1279" s="3">
        <v>0</v>
      </c>
      <c r="AA1279" s="3">
        <v>0</v>
      </c>
      <c r="AB1279" s="3">
        <v>0</v>
      </c>
      <c r="AD1279" t="s">
        <v>38</v>
      </c>
      <c r="AE1279" s="1">
        <v>42432</v>
      </c>
      <c r="AG1279" s="1">
        <v>42432</v>
      </c>
      <c r="AH1279" s="1">
        <v>42598</v>
      </c>
    </row>
    <row r="1280" spans="1:34" x14ac:dyDescent="0.3">
      <c r="A1280">
        <v>234199</v>
      </c>
      <c r="B1280" t="s">
        <v>1125</v>
      </c>
      <c r="C1280" t="s">
        <v>26</v>
      </c>
      <c r="D1280">
        <v>2</v>
      </c>
      <c r="E1280" t="s">
        <v>2572</v>
      </c>
      <c r="F1280" t="s">
        <v>51</v>
      </c>
      <c r="G1280">
        <v>10050</v>
      </c>
      <c r="H1280" t="s">
        <v>52</v>
      </c>
      <c r="I1280">
        <v>53051</v>
      </c>
      <c r="J1280">
        <v>110000</v>
      </c>
      <c r="K1280" t="s">
        <v>30</v>
      </c>
      <c r="L1280" t="s">
        <v>2573</v>
      </c>
      <c r="M1280" t="s">
        <v>2574</v>
      </c>
      <c r="N1280" t="s">
        <v>7725</v>
      </c>
      <c r="O1280" t="s">
        <v>54</v>
      </c>
      <c r="P1280" t="s">
        <v>7726</v>
      </c>
      <c r="Q1280" t="s">
        <v>35</v>
      </c>
      <c r="R1280" t="s">
        <v>2575</v>
      </c>
      <c r="S1280" t="s">
        <v>35</v>
      </c>
      <c r="T1280" t="str">
        <f t="shared" si="57"/>
        <v xml:space="preserve">A minimum of 5 years in Java/J2EE technologies. Enhance modules of Mitratech's Team Connect product version 3.2/4.0 based on approved design specifications a plus. .Net experience a plus. Application development experience. Ability to create and modify rules using CJB's using Java. RDBMS experience preferably Oracle 11g/12C Skills. Mitratech Team Connect Development a plus. Test Driven Development Skills. Technical/business analysis experience (includes documentation of technical design, end-user requirements, designing and writing use cases, component design descriptions and process flow diagrams). Extensive business and data analysis skills. Strong analytical and problem solving skills. Excellent written and verbal communication skills Ability to conduct process analysis and design of applications. Demonstrated ability to work independently and prioritize competing demands. Demonstrates ability to adjust to unexpected or changing conditions. Critical/Analytic thinker ‚€œ able to identify, escalate, and resolve issues on a timely basis. Should have hands on, end to end solution architecture and hands on experience in J2EE Hands on core Java, J2EE JSP, Servlets, HTML , Html5, Javascript, Struts Framework, XML is required. Agile Process knowledge is mandatory and should have applied it in one of the customer engagement.  Good communication skill is mandatory. Ability to handle a fast paced environment.  </v>
      </c>
      <c r="U1280">
        <f t="shared" si="58"/>
        <v>2</v>
      </c>
      <c r="V1280" s="3">
        <v>0</v>
      </c>
      <c r="W1280" s="3">
        <f t="shared" si="59"/>
        <v>1</v>
      </c>
      <c r="X1280" s="3">
        <v>0</v>
      </c>
      <c r="Y1280" s="3">
        <v>0</v>
      </c>
      <c r="Z1280" s="3">
        <v>0</v>
      </c>
      <c r="AA1280" s="3">
        <v>0</v>
      </c>
      <c r="AB1280" s="3">
        <v>0</v>
      </c>
      <c r="AD1280" t="s">
        <v>58</v>
      </c>
      <c r="AE1280" s="1">
        <v>42432</v>
      </c>
      <c r="AG1280" s="1">
        <v>42432</v>
      </c>
      <c r="AH1280" s="1">
        <v>42598</v>
      </c>
    </row>
    <row r="1281" spans="1:34" x14ac:dyDescent="0.3">
      <c r="A1281">
        <v>236006</v>
      </c>
      <c r="B1281" t="s">
        <v>324</v>
      </c>
      <c r="C1281" t="s">
        <v>40</v>
      </c>
      <c r="D1281">
        <v>1</v>
      </c>
      <c r="E1281" t="s">
        <v>2576</v>
      </c>
      <c r="F1281" t="s">
        <v>2577</v>
      </c>
      <c r="G1281">
        <v>10074</v>
      </c>
      <c r="H1281" t="s">
        <v>52</v>
      </c>
      <c r="I1281">
        <v>85000</v>
      </c>
      <c r="J1281">
        <v>100000</v>
      </c>
      <c r="K1281" t="s">
        <v>30</v>
      </c>
      <c r="L1281" t="s">
        <v>2391</v>
      </c>
      <c r="M1281" t="s">
        <v>2392</v>
      </c>
      <c r="N1281" t="s">
        <v>7727</v>
      </c>
      <c r="O1281" t="s">
        <v>2578</v>
      </c>
      <c r="P1281" t="s">
        <v>2579</v>
      </c>
      <c r="Q1281" t="s">
        <v>35</v>
      </c>
      <c r="R1281" t="s">
        <v>866</v>
      </c>
      <c r="S1281" t="s">
        <v>35</v>
      </c>
      <c r="T1281" t="str">
        <f t="shared" si="57"/>
        <v xml:space="preserve">Interested candidates should have excellent research and analytical skills and facility working with very large datasets.  Experience using research and analytics to improve an operation is highly desirable.  Communication skills, problem-solving skills, and the ability to prioritize, follow up, delegate, manage time, and engage in multiple tasks in a fast-paced collaborative environment are also essential.   Candidates should be able to quickly learn about new subject areas and should be comfortable working with diverse staff and organizational cultures.  Experience working in government or in other large organizations with multiple stakeholders is helpful.  Although not required, the successful applicant will likely have one or more of the following academic or professional experiences: data science, public administration, public policy, program or project management, business, economics, statistics, political science, or a related degree program. Experience with Excel, Access, PowerPoint, and/or other analytical software/languages such as GIS, SQL, Python, or R are strongly desired.  </v>
      </c>
      <c r="U1281">
        <f t="shared" si="58"/>
        <v>0</v>
      </c>
      <c r="V1281" s="3">
        <v>1</v>
      </c>
      <c r="W1281" s="3">
        <f t="shared" si="59"/>
        <v>0</v>
      </c>
      <c r="X1281" s="3">
        <v>1</v>
      </c>
      <c r="Y1281" s="3">
        <v>0</v>
      </c>
      <c r="Z1281" s="3">
        <v>1</v>
      </c>
      <c r="AA1281" s="3">
        <v>0</v>
      </c>
      <c r="AB1281" s="3">
        <v>0</v>
      </c>
      <c r="AD1281" t="s">
        <v>58</v>
      </c>
      <c r="AE1281" s="1">
        <v>42447</v>
      </c>
      <c r="AG1281" s="1">
        <v>42447</v>
      </c>
      <c r="AH1281" s="1">
        <v>42598</v>
      </c>
    </row>
    <row r="1282" spans="1:34" x14ac:dyDescent="0.3">
      <c r="A1282">
        <v>234199</v>
      </c>
      <c r="B1282" t="s">
        <v>1125</v>
      </c>
      <c r="C1282" t="s">
        <v>40</v>
      </c>
      <c r="D1282">
        <v>2</v>
      </c>
      <c r="E1282" t="s">
        <v>2572</v>
      </c>
      <c r="F1282" t="s">
        <v>51</v>
      </c>
      <c r="G1282">
        <v>10050</v>
      </c>
      <c r="H1282" t="s">
        <v>52</v>
      </c>
      <c r="I1282">
        <v>53051</v>
      </c>
      <c r="J1282">
        <v>110000</v>
      </c>
      <c r="K1282" t="s">
        <v>30</v>
      </c>
      <c r="L1282" t="s">
        <v>2573</v>
      </c>
      <c r="M1282" t="s">
        <v>2574</v>
      </c>
      <c r="N1282" t="s">
        <v>7725</v>
      </c>
      <c r="O1282" t="s">
        <v>54</v>
      </c>
      <c r="P1282" t="s">
        <v>7726</v>
      </c>
      <c r="Q1282" t="s">
        <v>35</v>
      </c>
      <c r="R1282" t="s">
        <v>2575</v>
      </c>
      <c r="S1282" t="s">
        <v>35</v>
      </c>
      <c r="T1282" t="str">
        <f t="shared" si="57"/>
        <v xml:space="preserve">A minimum of 5 years in Java/J2EE technologies. Enhance modules of Mitratech's Team Connect product version 3.2/4.0 based on approved design specifications a plus. .Net experience a plus. Application development experience. Ability to create and modify rules using CJB's using Java. RDBMS experience preferably Oracle 11g/12C Skills. Mitratech Team Connect Development a plus. Test Driven Development Skills. Technical/business analysis experience (includes documentation of technical design, end-user requirements, designing and writing use cases, component design descriptions and process flow diagrams). Extensive business and data analysis skills. Strong analytical and problem solving skills. Excellent written and verbal communication skills Ability to conduct process analysis and design of applications. Demonstrated ability to work independently and prioritize competing demands. Demonstrates ability to adjust to unexpected or changing conditions. Critical/Analytic thinker ‚€œ able to identify, escalate, and resolve issues on a timely basis. Should have hands on, end to end solution architecture and hands on experience in J2EE Hands on core Java, J2EE JSP, Servlets, HTML , Html5, Javascript, Struts Framework, XML is required. Agile Process knowledge is mandatory and should have applied it in one of the customer engagement.  Good communication skill is mandatory. Ability to handle a fast paced environment.  </v>
      </c>
      <c r="U1282">
        <f t="shared" si="58"/>
        <v>2</v>
      </c>
      <c r="V1282" s="3">
        <v>0</v>
      </c>
      <c r="W1282" s="3">
        <f t="shared" si="59"/>
        <v>1</v>
      </c>
      <c r="X1282" s="3">
        <v>0</v>
      </c>
      <c r="Y1282" s="3">
        <v>0</v>
      </c>
      <c r="Z1282" s="3">
        <v>0</v>
      </c>
      <c r="AA1282" s="3">
        <v>0</v>
      </c>
      <c r="AB1282" s="3">
        <v>0</v>
      </c>
      <c r="AD1282" t="s">
        <v>58</v>
      </c>
      <c r="AE1282" s="1">
        <v>42432</v>
      </c>
      <c r="AG1282" s="1">
        <v>42432</v>
      </c>
      <c r="AH1282" s="1">
        <v>42598</v>
      </c>
    </row>
    <row r="1283" spans="1:34" x14ac:dyDescent="0.3">
      <c r="A1283">
        <v>235008</v>
      </c>
      <c r="B1283" t="s">
        <v>39</v>
      </c>
      <c r="C1283" t="s">
        <v>40</v>
      </c>
      <c r="D1283">
        <v>1</v>
      </c>
      <c r="E1283" t="s">
        <v>2568</v>
      </c>
      <c r="F1283" t="s">
        <v>551</v>
      </c>
      <c r="G1283">
        <v>10124</v>
      </c>
      <c r="H1283">
        <v>1</v>
      </c>
      <c r="I1283">
        <v>41810</v>
      </c>
      <c r="J1283">
        <v>61248</v>
      </c>
      <c r="K1283" t="s">
        <v>30</v>
      </c>
      <c r="L1283" t="s">
        <v>859</v>
      </c>
      <c r="M1283" t="s">
        <v>860</v>
      </c>
      <c r="N1283" t="s">
        <v>2569</v>
      </c>
      <c r="O1283" t="s">
        <v>7055</v>
      </c>
      <c r="P1283" t="s">
        <v>2570</v>
      </c>
      <c r="Q1283" t="s">
        <v>35</v>
      </c>
      <c r="R1283" t="s">
        <v>2571</v>
      </c>
      <c r="S1283" t="s">
        <v>35</v>
      </c>
      <c r="T1283" t="str">
        <f t="shared" ref="T1283:T1346" si="60">P1283&amp;" "&amp;Q1283</f>
        <v xml:space="preserve">Proficiency in Word &amp; Excel; excellent written &amp; verbal communication skills.  </v>
      </c>
      <c r="U1283">
        <f t="shared" ref="U1283:U1346" si="61">D1283*W1283</f>
        <v>0</v>
      </c>
      <c r="V1283" s="3">
        <v>0</v>
      </c>
      <c r="W1283" s="3">
        <f t="shared" ref="W1283:W1346" si="62">IF(OR(ISNUMBER(SEARCH("data analytics",$T1283)), ISNUMBER(SEARCH("data analysis",$T1283)), ISNUMBER(SEARCH("analyze data", $T1283)),ISNUMBER(SEARCH("business intelligence", $T1283)),ISNUMBER(SEARCH("business analysis",$T1283))),1,0)</f>
        <v>0</v>
      </c>
      <c r="X1283" s="3">
        <v>0</v>
      </c>
      <c r="Y1283" s="3">
        <v>0</v>
      </c>
      <c r="Z1283" s="3">
        <v>0</v>
      </c>
      <c r="AA1283" s="3">
        <v>0</v>
      </c>
      <c r="AB1283" s="3">
        <v>0</v>
      </c>
      <c r="AD1283" t="s">
        <v>38</v>
      </c>
      <c r="AE1283" s="1">
        <v>42441</v>
      </c>
      <c r="AG1283" s="1">
        <v>42566</v>
      </c>
      <c r="AH1283" s="1">
        <v>42598</v>
      </c>
    </row>
    <row r="1284" spans="1:34" x14ac:dyDescent="0.3">
      <c r="A1284">
        <v>235009</v>
      </c>
      <c r="B1284" t="s">
        <v>39</v>
      </c>
      <c r="C1284" t="s">
        <v>40</v>
      </c>
      <c r="D1284">
        <v>1</v>
      </c>
      <c r="E1284" t="s">
        <v>2271</v>
      </c>
      <c r="F1284" t="s">
        <v>916</v>
      </c>
      <c r="G1284">
        <v>90510</v>
      </c>
      <c r="H1284">
        <v>0</v>
      </c>
      <c r="I1284">
        <v>30752</v>
      </c>
      <c r="J1284">
        <v>44853</v>
      </c>
      <c r="K1284" t="s">
        <v>30</v>
      </c>
      <c r="L1284" t="s">
        <v>2580</v>
      </c>
      <c r="M1284" t="s">
        <v>814</v>
      </c>
      <c r="N1284" t="s">
        <v>2581</v>
      </c>
      <c r="O1284" t="s">
        <v>918</v>
      </c>
      <c r="P1284" t="s">
        <v>2273</v>
      </c>
      <c r="Q1284" t="s">
        <v>35</v>
      </c>
      <c r="R1284" t="s">
        <v>2582</v>
      </c>
      <c r="S1284" t="s">
        <v>35</v>
      </c>
      <c r="T1284" t="str">
        <f t="shared" si="60"/>
        <v xml:space="preserve">- Excellent verbal, written, and interpersonal skills.   - A Category 8 Exterminator license (Public Health) would be a plus.  </v>
      </c>
      <c r="U1284">
        <f t="shared" si="61"/>
        <v>0</v>
      </c>
      <c r="V1284" s="3">
        <v>0</v>
      </c>
      <c r="W1284" s="3">
        <f t="shared" si="62"/>
        <v>0</v>
      </c>
      <c r="X1284" s="3">
        <v>0</v>
      </c>
      <c r="Y1284" s="3">
        <v>0</v>
      </c>
      <c r="Z1284" s="3">
        <v>0</v>
      </c>
      <c r="AA1284" s="3">
        <v>0</v>
      </c>
      <c r="AB1284" s="3">
        <v>0</v>
      </c>
      <c r="AD1284" t="s">
        <v>38</v>
      </c>
      <c r="AE1284" s="1">
        <v>42441</v>
      </c>
      <c r="AG1284" s="1">
        <v>42440</v>
      </c>
      <c r="AH1284" s="1">
        <v>42598</v>
      </c>
    </row>
    <row r="1285" spans="1:34" x14ac:dyDescent="0.3">
      <c r="A1285">
        <v>235009</v>
      </c>
      <c r="B1285" t="s">
        <v>39</v>
      </c>
      <c r="C1285" t="s">
        <v>26</v>
      </c>
      <c r="D1285">
        <v>1</v>
      </c>
      <c r="E1285" t="s">
        <v>2271</v>
      </c>
      <c r="F1285" t="s">
        <v>916</v>
      </c>
      <c r="G1285">
        <v>90510</v>
      </c>
      <c r="H1285">
        <v>0</v>
      </c>
      <c r="I1285">
        <v>30752</v>
      </c>
      <c r="J1285">
        <v>44853</v>
      </c>
      <c r="K1285" t="s">
        <v>30</v>
      </c>
      <c r="L1285" t="s">
        <v>2580</v>
      </c>
      <c r="M1285" t="s">
        <v>814</v>
      </c>
      <c r="N1285" t="s">
        <v>2581</v>
      </c>
      <c r="O1285" t="s">
        <v>918</v>
      </c>
      <c r="P1285" t="s">
        <v>2273</v>
      </c>
      <c r="Q1285" t="s">
        <v>35</v>
      </c>
      <c r="R1285" t="s">
        <v>2582</v>
      </c>
      <c r="S1285" t="s">
        <v>35</v>
      </c>
      <c r="T1285" t="str">
        <f t="shared" si="60"/>
        <v xml:space="preserve">- Excellent verbal, written, and interpersonal skills.   - A Category 8 Exterminator license (Public Health) would be a plus.  </v>
      </c>
      <c r="U1285">
        <f t="shared" si="61"/>
        <v>0</v>
      </c>
      <c r="V1285" s="3">
        <v>0</v>
      </c>
      <c r="W1285" s="3">
        <f t="shared" si="62"/>
        <v>0</v>
      </c>
      <c r="X1285" s="3">
        <v>0</v>
      </c>
      <c r="Y1285" s="3">
        <v>0</v>
      </c>
      <c r="Z1285" s="3">
        <v>0</v>
      </c>
      <c r="AA1285" s="3">
        <v>0</v>
      </c>
      <c r="AB1285" s="3">
        <v>0</v>
      </c>
      <c r="AD1285" t="s">
        <v>38</v>
      </c>
      <c r="AE1285" s="1">
        <v>42441</v>
      </c>
      <c r="AG1285" s="1">
        <v>42440</v>
      </c>
      <c r="AH1285" s="1">
        <v>42598</v>
      </c>
    </row>
    <row r="1286" spans="1:34" x14ac:dyDescent="0.3">
      <c r="A1286">
        <v>235012</v>
      </c>
      <c r="B1286" t="s">
        <v>39</v>
      </c>
      <c r="C1286" t="s">
        <v>26</v>
      </c>
      <c r="D1286">
        <v>1</v>
      </c>
      <c r="E1286" t="s">
        <v>2583</v>
      </c>
      <c r="F1286" t="s">
        <v>1409</v>
      </c>
      <c r="G1286">
        <v>51001</v>
      </c>
      <c r="H1286">
        <v>2</v>
      </c>
      <c r="I1286">
        <v>64510</v>
      </c>
      <c r="J1286">
        <v>74187</v>
      </c>
      <c r="K1286" t="s">
        <v>30</v>
      </c>
      <c r="L1286" t="s">
        <v>78</v>
      </c>
      <c r="M1286" t="s">
        <v>1175</v>
      </c>
      <c r="N1286" t="s">
        <v>7728</v>
      </c>
      <c r="O1286" t="s">
        <v>1411</v>
      </c>
      <c r="P1286" t="s">
        <v>7729</v>
      </c>
      <c r="Q1286" t="s">
        <v>35</v>
      </c>
      <c r="R1286" t="s">
        <v>2584</v>
      </c>
      <c r="S1286" t="s">
        <v>35</v>
      </c>
      <c r="T1286" t="str">
        <f t="shared" si="60"/>
        <v xml:space="preserve">--The ideal candidate will possess extensive knowledge of Assisted Outpatient Treatment, mental health treatment services, and the service delivery system and present good oral and written communication skills.  --A Master‚„s degree in Social Work from an accredited college or university in the school of social work.  </v>
      </c>
      <c r="U1286">
        <f t="shared" si="61"/>
        <v>0</v>
      </c>
      <c r="V1286" s="3">
        <v>0</v>
      </c>
      <c r="W1286" s="3">
        <f t="shared" si="62"/>
        <v>0</v>
      </c>
      <c r="X1286" s="3">
        <v>0</v>
      </c>
      <c r="Y1286" s="3">
        <v>0</v>
      </c>
      <c r="Z1286" s="3">
        <v>0</v>
      </c>
      <c r="AA1286" s="3">
        <v>0</v>
      </c>
      <c r="AB1286" s="3">
        <v>0</v>
      </c>
      <c r="AD1286" t="s">
        <v>519</v>
      </c>
      <c r="AE1286" s="1">
        <v>42440</v>
      </c>
      <c r="AG1286" s="1">
        <v>42527</v>
      </c>
      <c r="AH1286" s="1">
        <v>42598</v>
      </c>
    </row>
    <row r="1287" spans="1:34" x14ac:dyDescent="0.3">
      <c r="A1287">
        <v>235012</v>
      </c>
      <c r="B1287" t="s">
        <v>39</v>
      </c>
      <c r="C1287" t="s">
        <v>40</v>
      </c>
      <c r="D1287">
        <v>1</v>
      </c>
      <c r="E1287" t="s">
        <v>2583</v>
      </c>
      <c r="F1287" t="s">
        <v>1409</v>
      </c>
      <c r="G1287">
        <v>51001</v>
      </c>
      <c r="H1287">
        <v>2</v>
      </c>
      <c r="I1287">
        <v>64510</v>
      </c>
      <c r="J1287">
        <v>74187</v>
      </c>
      <c r="K1287" t="s">
        <v>30</v>
      </c>
      <c r="L1287" t="s">
        <v>78</v>
      </c>
      <c r="M1287" t="s">
        <v>1175</v>
      </c>
      <c r="N1287" t="s">
        <v>7728</v>
      </c>
      <c r="O1287" t="s">
        <v>1411</v>
      </c>
      <c r="P1287" t="s">
        <v>7729</v>
      </c>
      <c r="Q1287" t="s">
        <v>35</v>
      </c>
      <c r="R1287" t="s">
        <v>2584</v>
      </c>
      <c r="S1287" t="s">
        <v>35</v>
      </c>
      <c r="T1287" t="str">
        <f t="shared" si="60"/>
        <v xml:space="preserve">--The ideal candidate will possess extensive knowledge of Assisted Outpatient Treatment, mental health treatment services, and the service delivery system and present good oral and written communication skills.  --A Master‚„s degree in Social Work from an accredited college or university in the school of social work.  </v>
      </c>
      <c r="U1287">
        <f t="shared" si="61"/>
        <v>0</v>
      </c>
      <c r="V1287" s="3">
        <v>0</v>
      </c>
      <c r="W1287" s="3">
        <f t="shared" si="62"/>
        <v>0</v>
      </c>
      <c r="X1287" s="3">
        <v>0</v>
      </c>
      <c r="Y1287" s="3">
        <v>0</v>
      </c>
      <c r="Z1287" s="3">
        <v>0</v>
      </c>
      <c r="AA1287" s="3">
        <v>0</v>
      </c>
      <c r="AB1287" s="3">
        <v>0</v>
      </c>
      <c r="AD1287" t="s">
        <v>519</v>
      </c>
      <c r="AE1287" s="1">
        <v>42440</v>
      </c>
      <c r="AG1287" s="1">
        <v>42527</v>
      </c>
      <c r="AH1287" s="1">
        <v>42598</v>
      </c>
    </row>
    <row r="1288" spans="1:34" x14ac:dyDescent="0.3">
      <c r="A1288">
        <v>234201</v>
      </c>
      <c r="B1288" t="s">
        <v>39</v>
      </c>
      <c r="C1288" t="s">
        <v>26</v>
      </c>
      <c r="D1288">
        <v>5</v>
      </c>
      <c r="E1288" t="s">
        <v>2585</v>
      </c>
      <c r="F1288" t="s">
        <v>1011</v>
      </c>
      <c r="G1288">
        <v>51611</v>
      </c>
      <c r="H1288">
        <v>1</v>
      </c>
      <c r="I1288">
        <v>60049</v>
      </c>
      <c r="J1288">
        <v>82455</v>
      </c>
      <c r="K1288" t="s">
        <v>30</v>
      </c>
      <c r="L1288" t="s">
        <v>513</v>
      </c>
      <c r="M1288" t="s">
        <v>44</v>
      </c>
      <c r="N1288" t="s">
        <v>2586</v>
      </c>
      <c r="O1288" t="s">
        <v>7244</v>
      </c>
      <c r="P1288" t="e">
        <f>--Strong communication, analytic and observational skills  --ability to deduce potential impacts of conditions or assess risk  --writing skills including the ability to adequately describe observations in detail  --computer skills including the use of mobile computing devices.</f>
        <v>#NAME?</v>
      </c>
      <c r="Q1288" t="s">
        <v>35</v>
      </c>
      <c r="R1288" t="s">
        <v>2587</v>
      </c>
      <c r="S1288" t="s">
        <v>35</v>
      </c>
      <c r="T1288" t="e">
        <f t="shared" si="60"/>
        <v>#NAME?</v>
      </c>
      <c r="U1288">
        <f t="shared" si="61"/>
        <v>0</v>
      </c>
      <c r="V1288" s="3">
        <v>0</v>
      </c>
      <c r="W1288" s="3">
        <f t="shared" si="62"/>
        <v>0</v>
      </c>
      <c r="X1288" s="3">
        <v>0</v>
      </c>
      <c r="Y1288" s="3">
        <v>0</v>
      </c>
      <c r="Z1288" s="3">
        <v>0</v>
      </c>
      <c r="AA1288" s="3">
        <v>0</v>
      </c>
      <c r="AB1288" s="3">
        <v>0</v>
      </c>
      <c r="AD1288" t="s">
        <v>38</v>
      </c>
      <c r="AE1288" s="1">
        <v>42432</v>
      </c>
      <c r="AG1288" s="1">
        <v>42432</v>
      </c>
      <c r="AH1288" s="1">
        <v>42598</v>
      </c>
    </row>
    <row r="1289" spans="1:34" x14ac:dyDescent="0.3">
      <c r="A1289">
        <v>234201</v>
      </c>
      <c r="B1289" t="s">
        <v>39</v>
      </c>
      <c r="C1289" t="s">
        <v>40</v>
      </c>
      <c r="D1289">
        <v>5</v>
      </c>
      <c r="E1289" t="s">
        <v>2585</v>
      </c>
      <c r="F1289" t="s">
        <v>1011</v>
      </c>
      <c r="G1289">
        <v>51611</v>
      </c>
      <c r="H1289">
        <v>1</v>
      </c>
      <c r="I1289">
        <v>60049</v>
      </c>
      <c r="J1289">
        <v>82455</v>
      </c>
      <c r="K1289" t="s">
        <v>30</v>
      </c>
      <c r="L1289" t="s">
        <v>513</v>
      </c>
      <c r="M1289" t="s">
        <v>44</v>
      </c>
      <c r="N1289" t="s">
        <v>2586</v>
      </c>
      <c r="O1289" t="s">
        <v>7244</v>
      </c>
      <c r="P1289" t="e">
        <f>--Strong communication, analytic and observational skills  --ability to deduce potential impacts of conditions or assess risk  --writing skills including the ability to adequately describe observations in detail  --computer skills including the use of mobile computing devices.</f>
        <v>#NAME?</v>
      </c>
      <c r="Q1289" t="s">
        <v>35</v>
      </c>
      <c r="R1289" t="s">
        <v>2587</v>
      </c>
      <c r="S1289" t="s">
        <v>35</v>
      </c>
      <c r="T1289" t="e">
        <f t="shared" si="60"/>
        <v>#NAME?</v>
      </c>
      <c r="U1289">
        <f t="shared" si="61"/>
        <v>0</v>
      </c>
      <c r="V1289" s="3">
        <v>0</v>
      </c>
      <c r="W1289" s="3">
        <f t="shared" si="62"/>
        <v>0</v>
      </c>
      <c r="X1289" s="3">
        <v>0</v>
      </c>
      <c r="Y1289" s="3">
        <v>0</v>
      </c>
      <c r="Z1289" s="3">
        <v>0</v>
      </c>
      <c r="AA1289" s="3">
        <v>0</v>
      </c>
      <c r="AB1289" s="3">
        <v>0</v>
      </c>
      <c r="AD1289" t="s">
        <v>38</v>
      </c>
      <c r="AE1289" s="1">
        <v>42432</v>
      </c>
      <c r="AG1289" s="1">
        <v>42432</v>
      </c>
      <c r="AH1289" s="1">
        <v>42598</v>
      </c>
    </row>
    <row r="1290" spans="1:34" x14ac:dyDescent="0.3">
      <c r="A1290">
        <v>234202</v>
      </c>
      <c r="B1290" t="s">
        <v>39</v>
      </c>
      <c r="C1290" t="s">
        <v>26</v>
      </c>
      <c r="D1290">
        <v>1</v>
      </c>
      <c r="E1290" t="s">
        <v>2588</v>
      </c>
      <c r="F1290" t="s">
        <v>1822</v>
      </c>
      <c r="G1290">
        <v>71022</v>
      </c>
      <c r="H1290">
        <v>2</v>
      </c>
      <c r="I1290">
        <v>52065</v>
      </c>
      <c r="J1290">
        <v>52065</v>
      </c>
      <c r="K1290" t="s">
        <v>30</v>
      </c>
      <c r="L1290" t="s">
        <v>71</v>
      </c>
      <c r="M1290" t="s">
        <v>1056</v>
      </c>
      <c r="N1290" t="s">
        <v>6768</v>
      </c>
      <c r="O1290" t="s">
        <v>7474</v>
      </c>
      <c r="P1290" t="s">
        <v>35</v>
      </c>
      <c r="Q1290" t="s">
        <v>7730</v>
      </c>
      <c r="R1290" t="s">
        <v>2589</v>
      </c>
      <c r="S1290" t="s">
        <v>35</v>
      </c>
      <c r="T1290" t="str">
        <f t="shared" si="60"/>
        <v xml:space="preserve">  LICENSE REQUIRMENTS  A Motor Vehicle Driver License valid in the State of New York. Employees must maintain the license for the duration of  their employment.  SPECIAL NOTE To be eligible for placement in Assignment Level II, candidates must have, in addition to the minimum qualification requirements, at least one year of experience in Assignment Level I or in a supervisory capacity.  1. Selected candidates will be required to provide a DNA samples by swabbing. 2. This position has been identified as ‚Å“essential.‚  During emergency events, ‚Å“essential‚ positions may require 24-hour availability.</v>
      </c>
      <c r="U1290">
        <f t="shared" si="61"/>
        <v>0</v>
      </c>
      <c r="V1290" s="3">
        <v>0</v>
      </c>
      <c r="W1290" s="3">
        <f t="shared" si="62"/>
        <v>0</v>
      </c>
      <c r="X1290" s="3">
        <v>0</v>
      </c>
      <c r="Y1290" s="3">
        <v>0</v>
      </c>
      <c r="Z1290" s="3">
        <v>0</v>
      </c>
      <c r="AA1290" s="3">
        <v>0</v>
      </c>
      <c r="AB1290" s="3">
        <v>0</v>
      </c>
      <c r="AD1290" t="s">
        <v>38</v>
      </c>
      <c r="AE1290" s="1">
        <v>42432</v>
      </c>
      <c r="AG1290" s="1">
        <v>42432</v>
      </c>
      <c r="AH1290" s="1">
        <v>42598</v>
      </c>
    </row>
    <row r="1291" spans="1:34" x14ac:dyDescent="0.3">
      <c r="A1291">
        <v>235030</v>
      </c>
      <c r="B1291" t="s">
        <v>1936</v>
      </c>
      <c r="C1291" t="s">
        <v>26</v>
      </c>
      <c r="D1291">
        <v>1</v>
      </c>
      <c r="E1291" t="s">
        <v>2590</v>
      </c>
      <c r="F1291" t="s">
        <v>51</v>
      </c>
      <c r="G1291">
        <v>10050</v>
      </c>
      <c r="H1291" t="s">
        <v>52</v>
      </c>
      <c r="I1291">
        <v>90000</v>
      </c>
      <c r="J1291">
        <v>115000</v>
      </c>
      <c r="K1291" t="s">
        <v>30</v>
      </c>
      <c r="L1291" t="s">
        <v>1938</v>
      </c>
      <c r="M1291" t="s">
        <v>2591</v>
      </c>
      <c r="N1291" t="s">
        <v>2592</v>
      </c>
      <c r="O1291" t="s">
        <v>54</v>
      </c>
      <c r="P1291" t="s">
        <v>6769</v>
      </c>
      <c r="Q1291" t="s">
        <v>2593</v>
      </c>
      <c r="R1291" t="s">
        <v>2594</v>
      </c>
      <c r="S1291" t="s">
        <v>7522</v>
      </c>
      <c r="T1291" t="str">
        <f t="shared" si="60"/>
        <v>This position will report to the DMS team lead with considerable latitude for independent initiative and judgment in performing development work. S/he will be a key participant in the on-going progression of DMS architecture, technical design/ re-design, performance tuning, security access, and the continuous improvement of the development process. Strong aptitude for understanding business logic in order to effectively collaborate with the business analysts in translating business needs into system designs. Conversely, it is of equal importance for the candidate to understand production codes written by others and be able to articulate such existing functionalities for the business analysts to comprehend.   It is important that the candidate be able to perform technical development work with the technology stack currently employed for DMS. This includes, but is not limited to: Windows forms and web applications in Visual Studio 2012. .Net development skills (e.g. C# 4.0, ASP, net/MVC, .NET framework 4.0 and above) MS SQL Server version 2012 or higher with expert level SQL skills (e.g. authoring queries, stored procedures, functions, and performance tuning). Custom VBA and macro in Excel.  Experience with migration of client server environment to web environment with specific exposure to IIS server, CSS3, HTML5, and Javascript. Solid experience with code release procedure utilizing version control tool (such as ClearCase) is highly desirable. The developer must have excellent ability in writing technical documentation to articulate technical design and implementation logic.   Extensive years experience in designing and building applications with object-oriented software development methodologies and SQL. Deep knowledge of the full application development and deployment life cycle processes. Proven ability in developing and delivering successful enterprise wide applications and in coordinating such deployments. Successful track record in providing timely resolution to issues in the production environment. Good work task organizational skills and detailed follow-through skills. P602</v>
      </c>
      <c r="U1291">
        <f t="shared" si="61"/>
        <v>0</v>
      </c>
      <c r="V1291" s="3">
        <v>1</v>
      </c>
      <c r="W1291" s="3">
        <f t="shared" si="62"/>
        <v>0</v>
      </c>
      <c r="X1291" s="3">
        <v>0</v>
      </c>
      <c r="Y1291" s="3">
        <v>0</v>
      </c>
      <c r="Z1291" s="3">
        <v>1</v>
      </c>
      <c r="AA1291" s="3">
        <v>0</v>
      </c>
      <c r="AB1291" s="3">
        <v>0</v>
      </c>
      <c r="AD1291" t="s">
        <v>899</v>
      </c>
      <c r="AE1291" s="1">
        <v>42440</v>
      </c>
      <c r="AG1291" s="1">
        <v>42440</v>
      </c>
      <c r="AH1291" s="1">
        <v>42598</v>
      </c>
    </row>
    <row r="1292" spans="1:34" x14ac:dyDescent="0.3">
      <c r="A1292">
        <v>235030</v>
      </c>
      <c r="B1292" t="s">
        <v>1936</v>
      </c>
      <c r="C1292" t="s">
        <v>40</v>
      </c>
      <c r="D1292">
        <v>1</v>
      </c>
      <c r="E1292" t="s">
        <v>2590</v>
      </c>
      <c r="F1292" t="s">
        <v>51</v>
      </c>
      <c r="G1292">
        <v>10050</v>
      </c>
      <c r="H1292" t="s">
        <v>52</v>
      </c>
      <c r="I1292">
        <v>90000</v>
      </c>
      <c r="J1292">
        <v>115000</v>
      </c>
      <c r="K1292" t="s">
        <v>30</v>
      </c>
      <c r="L1292" t="s">
        <v>1938</v>
      </c>
      <c r="M1292" t="s">
        <v>2591</v>
      </c>
      <c r="N1292" t="s">
        <v>2592</v>
      </c>
      <c r="O1292" t="s">
        <v>54</v>
      </c>
      <c r="P1292" t="s">
        <v>6769</v>
      </c>
      <c r="Q1292" t="s">
        <v>2593</v>
      </c>
      <c r="R1292" t="s">
        <v>2594</v>
      </c>
      <c r="S1292" t="s">
        <v>7522</v>
      </c>
      <c r="T1292" t="str">
        <f t="shared" si="60"/>
        <v>This position will report to the DMS team lead with considerable latitude for independent initiative and judgment in performing development work. S/he will be a key participant in the on-going progression of DMS architecture, technical design/ re-design, performance tuning, security access, and the continuous improvement of the development process. Strong aptitude for understanding business logic in order to effectively collaborate with the business analysts in translating business needs into system designs. Conversely, it is of equal importance for the candidate to understand production codes written by others and be able to articulate such existing functionalities for the business analysts to comprehend.   It is important that the candidate be able to perform technical development work with the technology stack currently employed for DMS. This includes, but is not limited to: Windows forms and web applications in Visual Studio 2012. .Net development skills (e.g. C# 4.0, ASP, net/MVC, .NET framework 4.0 and above) MS SQL Server version 2012 or higher with expert level SQL skills (e.g. authoring queries, stored procedures, functions, and performance tuning). Custom VBA and macro in Excel.  Experience with migration of client server environment to web environment with specific exposure to IIS server, CSS3, HTML5, and Javascript. Solid experience with code release procedure utilizing version control tool (such as ClearCase) is highly desirable. The developer must have excellent ability in writing technical documentation to articulate technical design and implementation logic.   Extensive years experience in designing and building applications with object-oriented software development methodologies and SQL. Deep knowledge of the full application development and deployment life cycle processes. Proven ability in developing and delivering successful enterprise wide applications and in coordinating such deployments. Successful track record in providing timely resolution to issues in the production environment. Good work task organizational skills and detailed follow-through skills. P602</v>
      </c>
      <c r="U1292">
        <f t="shared" si="61"/>
        <v>0</v>
      </c>
      <c r="V1292" s="3">
        <v>1</v>
      </c>
      <c r="W1292" s="3">
        <f t="shared" si="62"/>
        <v>0</v>
      </c>
      <c r="X1292" s="3">
        <v>0</v>
      </c>
      <c r="Y1292" s="3">
        <v>0</v>
      </c>
      <c r="Z1292" s="3">
        <v>1</v>
      </c>
      <c r="AA1292" s="3">
        <v>0</v>
      </c>
      <c r="AB1292" s="3">
        <v>0</v>
      </c>
      <c r="AD1292" t="s">
        <v>899</v>
      </c>
      <c r="AE1292" s="1">
        <v>42440</v>
      </c>
      <c r="AG1292" s="1">
        <v>42440</v>
      </c>
      <c r="AH1292" s="1">
        <v>42598</v>
      </c>
    </row>
    <row r="1293" spans="1:34" x14ac:dyDescent="0.3">
      <c r="A1293">
        <v>235168</v>
      </c>
      <c r="B1293" t="s">
        <v>49</v>
      </c>
      <c r="C1293" t="s">
        <v>26</v>
      </c>
      <c r="D1293">
        <v>1</v>
      </c>
      <c r="E1293" t="s">
        <v>2467</v>
      </c>
      <c r="F1293" t="s">
        <v>2305</v>
      </c>
      <c r="G1293">
        <v>10232</v>
      </c>
      <c r="H1293">
        <v>0</v>
      </c>
      <c r="I1293">
        <v>14</v>
      </c>
      <c r="J1293">
        <v>22</v>
      </c>
      <c r="K1293" t="s">
        <v>141</v>
      </c>
      <c r="L1293" t="s">
        <v>31</v>
      </c>
      <c r="M1293" t="s">
        <v>2595</v>
      </c>
      <c r="N1293" t="s">
        <v>7731</v>
      </c>
      <c r="O1293" t="s">
        <v>2307</v>
      </c>
      <c r="P1293" t="s">
        <v>7732</v>
      </c>
      <c r="Q1293" t="s">
        <v>2423</v>
      </c>
      <c r="R1293" t="s">
        <v>56</v>
      </c>
      <c r="S1293" t="s">
        <v>549</v>
      </c>
      <c r="T1293" t="str">
        <f t="shared" si="60"/>
        <v>‚  Experience analyzing large data sets.  Familiarity with MS Access and Excel.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293">
        <f t="shared" si="61"/>
        <v>0</v>
      </c>
      <c r="V1293" s="3">
        <v>1</v>
      </c>
      <c r="W1293" s="3">
        <f t="shared" si="62"/>
        <v>0</v>
      </c>
      <c r="X1293" s="3">
        <v>0</v>
      </c>
      <c r="Y1293" s="3">
        <v>0</v>
      </c>
      <c r="Z1293" s="3">
        <v>0</v>
      </c>
      <c r="AA1293" s="3">
        <v>0</v>
      </c>
      <c r="AB1293" s="3">
        <v>0</v>
      </c>
      <c r="AD1293" t="s">
        <v>38</v>
      </c>
      <c r="AE1293" s="1">
        <v>42449</v>
      </c>
      <c r="AG1293" s="1">
        <v>42446</v>
      </c>
      <c r="AH1293" s="1">
        <v>42598</v>
      </c>
    </row>
    <row r="1294" spans="1:34" x14ac:dyDescent="0.3">
      <c r="A1294">
        <v>235168</v>
      </c>
      <c r="B1294" t="s">
        <v>49</v>
      </c>
      <c r="C1294" t="s">
        <v>40</v>
      </c>
      <c r="D1294">
        <v>1</v>
      </c>
      <c r="E1294" t="s">
        <v>2467</v>
      </c>
      <c r="F1294" t="s">
        <v>2305</v>
      </c>
      <c r="G1294">
        <v>10232</v>
      </c>
      <c r="H1294">
        <v>0</v>
      </c>
      <c r="I1294">
        <v>14</v>
      </c>
      <c r="J1294">
        <v>22</v>
      </c>
      <c r="K1294" t="s">
        <v>141</v>
      </c>
      <c r="L1294" t="s">
        <v>31</v>
      </c>
      <c r="M1294" t="s">
        <v>2595</v>
      </c>
      <c r="N1294" t="s">
        <v>7731</v>
      </c>
      <c r="O1294" t="s">
        <v>2307</v>
      </c>
      <c r="P1294" t="s">
        <v>7732</v>
      </c>
      <c r="Q1294" t="s">
        <v>2423</v>
      </c>
      <c r="R1294" t="s">
        <v>56</v>
      </c>
      <c r="S1294" t="s">
        <v>549</v>
      </c>
      <c r="T1294" t="str">
        <f t="shared" si="60"/>
        <v>‚  Experience analyzing large data sets.  Familiarity with MS Access and Excel.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294">
        <f t="shared" si="61"/>
        <v>0</v>
      </c>
      <c r="V1294" s="3">
        <v>1</v>
      </c>
      <c r="W1294" s="3">
        <f t="shared" si="62"/>
        <v>0</v>
      </c>
      <c r="X1294" s="3">
        <v>0</v>
      </c>
      <c r="Y1294" s="3">
        <v>0</v>
      </c>
      <c r="Z1294" s="3">
        <v>0</v>
      </c>
      <c r="AA1294" s="3">
        <v>0</v>
      </c>
      <c r="AB1294" s="3">
        <v>0</v>
      </c>
      <c r="AD1294" t="s">
        <v>38</v>
      </c>
      <c r="AE1294" s="1">
        <v>42449</v>
      </c>
      <c r="AG1294" s="1">
        <v>42446</v>
      </c>
      <c r="AH1294" s="1">
        <v>42598</v>
      </c>
    </row>
    <row r="1295" spans="1:34" x14ac:dyDescent="0.3">
      <c r="A1295">
        <v>234202</v>
      </c>
      <c r="B1295" t="s">
        <v>39</v>
      </c>
      <c r="C1295" t="s">
        <v>40</v>
      </c>
      <c r="D1295">
        <v>1</v>
      </c>
      <c r="E1295" t="s">
        <v>2588</v>
      </c>
      <c r="F1295" t="s">
        <v>1822</v>
      </c>
      <c r="G1295">
        <v>71022</v>
      </c>
      <c r="H1295">
        <v>2</v>
      </c>
      <c r="I1295">
        <v>52065</v>
      </c>
      <c r="J1295">
        <v>52065</v>
      </c>
      <c r="K1295" t="s">
        <v>30</v>
      </c>
      <c r="L1295" t="s">
        <v>71</v>
      </c>
      <c r="M1295" t="s">
        <v>1056</v>
      </c>
      <c r="N1295" t="s">
        <v>6768</v>
      </c>
      <c r="O1295" t="s">
        <v>7474</v>
      </c>
      <c r="P1295" t="s">
        <v>35</v>
      </c>
      <c r="Q1295" t="s">
        <v>7730</v>
      </c>
      <c r="R1295" t="s">
        <v>2589</v>
      </c>
      <c r="S1295" t="s">
        <v>35</v>
      </c>
      <c r="T1295" t="str">
        <f t="shared" si="60"/>
        <v xml:space="preserve">  LICENSE REQUIRMENTS  A Motor Vehicle Driver License valid in the State of New York. Employees must maintain the license for the duration of  their employment.  SPECIAL NOTE To be eligible for placement in Assignment Level II, candidates must have, in addition to the minimum qualification requirements, at least one year of experience in Assignment Level I or in a supervisory capacity.  1. Selected candidates will be required to provide a DNA samples by swabbing. 2. This position has been identified as ‚Å“essential.‚  During emergency events, ‚Å“essential‚ positions may require 24-hour availability.</v>
      </c>
      <c r="U1295">
        <f t="shared" si="61"/>
        <v>0</v>
      </c>
      <c r="V1295" s="3">
        <v>0</v>
      </c>
      <c r="W1295" s="3">
        <f t="shared" si="62"/>
        <v>0</v>
      </c>
      <c r="X1295" s="3">
        <v>0</v>
      </c>
      <c r="Y1295" s="3">
        <v>0</v>
      </c>
      <c r="Z1295" s="3">
        <v>0</v>
      </c>
      <c r="AA1295" s="3">
        <v>0</v>
      </c>
      <c r="AB1295" s="3">
        <v>0</v>
      </c>
      <c r="AD1295" t="s">
        <v>38</v>
      </c>
      <c r="AE1295" s="1">
        <v>42432</v>
      </c>
      <c r="AG1295" s="1">
        <v>42432</v>
      </c>
      <c r="AH1295" s="1">
        <v>42598</v>
      </c>
    </row>
    <row r="1296" spans="1:34" x14ac:dyDescent="0.3">
      <c r="A1296">
        <v>234203</v>
      </c>
      <c r="B1296" t="s">
        <v>184</v>
      </c>
      <c r="C1296" t="s">
        <v>26</v>
      </c>
      <c r="D1296">
        <v>1</v>
      </c>
      <c r="E1296" t="s">
        <v>2596</v>
      </c>
      <c r="F1296" t="s">
        <v>652</v>
      </c>
      <c r="G1296">
        <v>12627</v>
      </c>
      <c r="H1296">
        <v>0</v>
      </c>
      <c r="I1296">
        <v>63817</v>
      </c>
      <c r="J1296">
        <v>95022</v>
      </c>
      <c r="K1296" t="s">
        <v>30</v>
      </c>
      <c r="L1296" t="s">
        <v>186</v>
      </c>
      <c r="M1296" t="s">
        <v>1200</v>
      </c>
      <c r="N1296" t="s">
        <v>7733</v>
      </c>
      <c r="O1296" t="s">
        <v>7163</v>
      </c>
      <c r="P1296" t="s">
        <v>35</v>
      </c>
      <c r="Q1296" t="s">
        <v>7232</v>
      </c>
      <c r="R1296" t="s">
        <v>640</v>
      </c>
      <c r="S1296" t="s">
        <v>35</v>
      </c>
      <c r="T1296" t="str">
        <f t="shared" si="60"/>
        <v xml:space="preserve">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v>
      </c>
      <c r="U1296">
        <f t="shared" si="61"/>
        <v>0</v>
      </c>
      <c r="V1296" s="3">
        <v>0</v>
      </c>
      <c r="W1296" s="3">
        <f t="shared" si="62"/>
        <v>0</v>
      </c>
      <c r="X1296" s="3">
        <v>0</v>
      </c>
      <c r="Y1296" s="3">
        <v>0</v>
      </c>
      <c r="Z1296" s="3">
        <v>0</v>
      </c>
      <c r="AA1296" s="3">
        <v>0</v>
      </c>
      <c r="AB1296" s="3">
        <v>0</v>
      </c>
      <c r="AD1296" t="s">
        <v>38</v>
      </c>
      <c r="AE1296" s="1">
        <v>42432</v>
      </c>
      <c r="AG1296" s="1">
        <v>42433</v>
      </c>
      <c r="AH1296" s="1">
        <v>42598</v>
      </c>
    </row>
    <row r="1297" spans="1:34" x14ac:dyDescent="0.3">
      <c r="A1297">
        <v>234203</v>
      </c>
      <c r="B1297" t="s">
        <v>184</v>
      </c>
      <c r="C1297" t="s">
        <v>40</v>
      </c>
      <c r="D1297">
        <v>1</v>
      </c>
      <c r="E1297" t="s">
        <v>2596</v>
      </c>
      <c r="F1297" t="s">
        <v>652</v>
      </c>
      <c r="G1297">
        <v>12627</v>
      </c>
      <c r="H1297">
        <v>0</v>
      </c>
      <c r="I1297">
        <v>63817</v>
      </c>
      <c r="J1297">
        <v>95022</v>
      </c>
      <c r="K1297" t="s">
        <v>30</v>
      </c>
      <c r="L1297" t="s">
        <v>186</v>
      </c>
      <c r="M1297" t="s">
        <v>1200</v>
      </c>
      <c r="N1297" t="s">
        <v>7733</v>
      </c>
      <c r="O1297" t="s">
        <v>7163</v>
      </c>
      <c r="P1297" t="s">
        <v>35</v>
      </c>
      <c r="Q1297" t="s">
        <v>7232</v>
      </c>
      <c r="R1297" t="s">
        <v>640</v>
      </c>
      <c r="S1297" t="s">
        <v>35</v>
      </c>
      <c r="T1297" t="str">
        <f t="shared" si="60"/>
        <v xml:space="preserve">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v>
      </c>
      <c r="U1297">
        <f t="shared" si="61"/>
        <v>0</v>
      </c>
      <c r="V1297" s="3">
        <v>0</v>
      </c>
      <c r="W1297" s="3">
        <f t="shared" si="62"/>
        <v>0</v>
      </c>
      <c r="X1297" s="3">
        <v>0</v>
      </c>
      <c r="Y1297" s="3">
        <v>0</v>
      </c>
      <c r="Z1297" s="3">
        <v>0</v>
      </c>
      <c r="AA1297" s="3">
        <v>0</v>
      </c>
      <c r="AB1297" s="3">
        <v>0</v>
      </c>
      <c r="AD1297" t="s">
        <v>38</v>
      </c>
      <c r="AE1297" s="1">
        <v>42432</v>
      </c>
      <c r="AG1297" s="1">
        <v>42433</v>
      </c>
      <c r="AH1297" s="1">
        <v>42598</v>
      </c>
    </row>
    <row r="1298" spans="1:34" x14ac:dyDescent="0.3">
      <c r="A1298">
        <v>234206</v>
      </c>
      <c r="B1298" t="s">
        <v>39</v>
      </c>
      <c r="C1298" t="s">
        <v>26</v>
      </c>
      <c r="D1298">
        <v>1</v>
      </c>
      <c r="E1298" t="s">
        <v>2426</v>
      </c>
      <c r="F1298" t="s">
        <v>1055</v>
      </c>
      <c r="G1298">
        <v>82107</v>
      </c>
      <c r="H1298">
        <v>2</v>
      </c>
      <c r="I1298">
        <v>33590</v>
      </c>
      <c r="J1298">
        <v>33590</v>
      </c>
      <c r="K1298" t="s">
        <v>30</v>
      </c>
      <c r="L1298" t="s">
        <v>71</v>
      </c>
      <c r="M1298" t="s">
        <v>1056</v>
      </c>
      <c r="N1298" t="s">
        <v>6752</v>
      </c>
      <c r="O1298" t="s">
        <v>7683</v>
      </c>
      <c r="P1298" t="s">
        <v>7684</v>
      </c>
      <c r="Q1298" t="s">
        <v>2427</v>
      </c>
      <c r="R1298" t="s">
        <v>2428</v>
      </c>
      <c r="S1298" t="s">
        <v>35</v>
      </c>
      <c r="T1298" t="str">
        <f t="shared" si="60"/>
        <v>‚	Experience in bench work in DNA extraction, quantitation and PCR amplification.	Basic knowledge in molecular biology 1.	Selected candidates will be required to provide a DNA sample by swabbing. 2.	In case of an emergency, your position may be designated as essential staff.</v>
      </c>
      <c r="U1298">
        <f t="shared" si="61"/>
        <v>0</v>
      </c>
      <c r="V1298" s="3">
        <v>0</v>
      </c>
      <c r="W1298" s="3">
        <f t="shared" si="62"/>
        <v>0</v>
      </c>
      <c r="X1298" s="3">
        <v>0</v>
      </c>
      <c r="Y1298" s="3">
        <v>0</v>
      </c>
      <c r="Z1298" s="3">
        <v>0</v>
      </c>
      <c r="AA1298" s="3">
        <v>0</v>
      </c>
      <c r="AB1298" s="3">
        <v>0</v>
      </c>
      <c r="AD1298" t="s">
        <v>38</v>
      </c>
      <c r="AE1298" s="1">
        <v>42432</v>
      </c>
      <c r="AG1298" s="1">
        <v>42432</v>
      </c>
      <c r="AH1298" s="1">
        <v>42598</v>
      </c>
    </row>
    <row r="1299" spans="1:34" x14ac:dyDescent="0.3">
      <c r="A1299">
        <v>235171</v>
      </c>
      <c r="B1299" t="s">
        <v>49</v>
      </c>
      <c r="C1299" t="s">
        <v>26</v>
      </c>
      <c r="D1299">
        <v>1</v>
      </c>
      <c r="E1299" t="s">
        <v>2419</v>
      </c>
      <c r="F1299" t="s">
        <v>2420</v>
      </c>
      <c r="G1299">
        <v>10234</v>
      </c>
      <c r="H1299">
        <v>0</v>
      </c>
      <c r="I1299">
        <v>9</v>
      </c>
      <c r="J1299">
        <v>13</v>
      </c>
      <c r="K1299" t="s">
        <v>141</v>
      </c>
      <c r="L1299" t="s">
        <v>797</v>
      </c>
      <c r="M1299" t="s">
        <v>2597</v>
      </c>
      <c r="N1299" t="s">
        <v>6770</v>
      </c>
      <c r="O1299" t="s">
        <v>2422</v>
      </c>
      <c r="P1299" t="s">
        <v>2598</v>
      </c>
      <c r="Q1299" t="s">
        <v>2425</v>
      </c>
      <c r="R1299" t="s">
        <v>56</v>
      </c>
      <c r="S1299" t="s">
        <v>549</v>
      </c>
      <c r="T1299" t="str">
        <f t="shared" si="60"/>
        <v>Area of Study:  Economics, finance, accounting, business or public administration, human resources management, management science, operations research, political science, urban studies or a closely related field.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299">
        <f t="shared" si="61"/>
        <v>0</v>
      </c>
      <c r="V1299" s="3">
        <v>0</v>
      </c>
      <c r="W1299" s="3">
        <f t="shared" si="62"/>
        <v>0</v>
      </c>
      <c r="X1299" s="3">
        <v>0</v>
      </c>
      <c r="Y1299" s="3">
        <v>0</v>
      </c>
      <c r="Z1299" s="3">
        <v>0</v>
      </c>
      <c r="AA1299" s="3">
        <v>0</v>
      </c>
      <c r="AB1299" s="3">
        <v>0</v>
      </c>
      <c r="AD1299" t="s">
        <v>38</v>
      </c>
      <c r="AE1299" s="1">
        <v>42449</v>
      </c>
      <c r="AG1299" s="1">
        <v>42446</v>
      </c>
      <c r="AH1299" s="1">
        <v>42598</v>
      </c>
    </row>
    <row r="1300" spans="1:34" x14ac:dyDescent="0.3">
      <c r="A1300">
        <v>235171</v>
      </c>
      <c r="B1300" t="s">
        <v>49</v>
      </c>
      <c r="C1300" t="s">
        <v>40</v>
      </c>
      <c r="D1300">
        <v>1</v>
      </c>
      <c r="E1300" t="s">
        <v>2419</v>
      </c>
      <c r="F1300" t="s">
        <v>2420</v>
      </c>
      <c r="G1300">
        <v>10234</v>
      </c>
      <c r="H1300">
        <v>0</v>
      </c>
      <c r="I1300">
        <v>9</v>
      </c>
      <c r="J1300">
        <v>13</v>
      </c>
      <c r="K1300" t="s">
        <v>141</v>
      </c>
      <c r="L1300" t="s">
        <v>797</v>
      </c>
      <c r="M1300" t="s">
        <v>2597</v>
      </c>
      <c r="N1300" t="s">
        <v>6770</v>
      </c>
      <c r="O1300" t="s">
        <v>2422</v>
      </c>
      <c r="P1300" t="s">
        <v>2598</v>
      </c>
      <c r="Q1300" t="s">
        <v>2425</v>
      </c>
      <c r="R1300" t="s">
        <v>56</v>
      </c>
      <c r="S1300" t="s">
        <v>549</v>
      </c>
      <c r="T1300" t="str">
        <f t="shared" si="60"/>
        <v>Area of Study:  Economics, finance, accounting, business or public administration, human resources management, management science, operations research, political science, urban studies or a closely related field.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00">
        <f t="shared" si="61"/>
        <v>0</v>
      </c>
      <c r="V1300" s="3">
        <v>0</v>
      </c>
      <c r="W1300" s="3">
        <f t="shared" si="62"/>
        <v>0</v>
      </c>
      <c r="X1300" s="3">
        <v>0</v>
      </c>
      <c r="Y1300" s="3">
        <v>0</v>
      </c>
      <c r="Z1300" s="3">
        <v>0</v>
      </c>
      <c r="AA1300" s="3">
        <v>0</v>
      </c>
      <c r="AB1300" s="3">
        <v>0</v>
      </c>
      <c r="AD1300" t="s">
        <v>38</v>
      </c>
      <c r="AE1300" s="1">
        <v>42449</v>
      </c>
      <c r="AG1300" s="1">
        <v>42446</v>
      </c>
      <c r="AH1300" s="1">
        <v>42598</v>
      </c>
    </row>
    <row r="1301" spans="1:34" x14ac:dyDescent="0.3">
      <c r="A1301">
        <v>235183</v>
      </c>
      <c r="B1301" t="s">
        <v>244</v>
      </c>
      <c r="C1301" t="s">
        <v>26</v>
      </c>
      <c r="D1301">
        <v>1</v>
      </c>
      <c r="E1301" t="s">
        <v>2415</v>
      </c>
      <c r="F1301" t="s">
        <v>551</v>
      </c>
      <c r="G1301">
        <v>10124</v>
      </c>
      <c r="H1301">
        <v>2</v>
      </c>
      <c r="I1301">
        <v>46782</v>
      </c>
      <c r="J1301">
        <v>68003</v>
      </c>
      <c r="K1301" t="s">
        <v>30</v>
      </c>
      <c r="L1301" t="s">
        <v>521</v>
      </c>
      <c r="M1301" t="s">
        <v>731</v>
      </c>
      <c r="N1301" t="s">
        <v>7678</v>
      </c>
      <c r="O1301" t="s">
        <v>7055</v>
      </c>
      <c r="P1301" t="s">
        <v>2416</v>
      </c>
      <c r="Q1301" t="s">
        <v>2417</v>
      </c>
      <c r="R1301" t="s">
        <v>2418</v>
      </c>
      <c r="S1301" t="s">
        <v>35</v>
      </c>
      <c r="T1301" t="str">
        <f t="shared" si="60"/>
        <v>Proficient in communication and writings skills; very high level of computer proficiency including proficiency in Microsoft Word, Excel and FMS 3. Familiarity with Sharepoint and APT. Knowledge of Microsoft Visio preferred. *** IN ORDER TO BE CONSIDERED FOR THIS POSITION CANDIDATES MUST BE SERVING PERMANENTLY IN THE TITLE OF PRINCIPAL ADMINISTRATIVE ASSOCIATE ***</v>
      </c>
      <c r="U1301">
        <f t="shared" si="61"/>
        <v>0</v>
      </c>
      <c r="V1301" s="3">
        <v>1</v>
      </c>
      <c r="W1301" s="3">
        <f t="shared" si="62"/>
        <v>0</v>
      </c>
      <c r="X1301" s="3">
        <v>0</v>
      </c>
      <c r="Y1301" s="3">
        <v>0</v>
      </c>
      <c r="Z1301" s="3">
        <v>0</v>
      </c>
      <c r="AA1301" s="3">
        <v>0</v>
      </c>
      <c r="AB1301" s="3">
        <v>0</v>
      </c>
      <c r="AD1301" t="s">
        <v>38</v>
      </c>
      <c r="AE1301" s="1">
        <v>42440</v>
      </c>
      <c r="AG1301" s="1">
        <v>42453</v>
      </c>
      <c r="AH1301" s="1">
        <v>42598</v>
      </c>
    </row>
    <row r="1302" spans="1:34" x14ac:dyDescent="0.3">
      <c r="A1302">
        <v>235458</v>
      </c>
      <c r="B1302" t="s">
        <v>210</v>
      </c>
      <c r="C1302" t="s">
        <v>26</v>
      </c>
      <c r="D1302">
        <v>1</v>
      </c>
      <c r="E1302" t="s">
        <v>2599</v>
      </c>
      <c r="F1302" t="s">
        <v>212</v>
      </c>
      <c r="G1302">
        <v>40563</v>
      </c>
      <c r="H1302">
        <v>1</v>
      </c>
      <c r="I1302">
        <v>44346</v>
      </c>
      <c r="J1302">
        <v>68481</v>
      </c>
      <c r="K1302" t="s">
        <v>30</v>
      </c>
      <c r="L1302" t="s">
        <v>213</v>
      </c>
      <c r="M1302" t="s">
        <v>2600</v>
      </c>
      <c r="N1302" t="s">
        <v>6771</v>
      </c>
      <c r="O1302" t="s">
        <v>7263</v>
      </c>
      <c r="P1302" t="s">
        <v>7734</v>
      </c>
      <c r="Q1302" t="s">
        <v>35</v>
      </c>
      <c r="R1302" t="s">
        <v>2601</v>
      </c>
      <c r="S1302" t="s">
        <v>35</v>
      </c>
      <c r="T1302" t="str">
        <f t="shared" si="60"/>
        <v xml:space="preserve">‚Ability to use sound judgement and recommend appropriate action steps for small business growthStrong attention to operational details and the ability to create standard operating procedures Strong project management skills with the expertise to manage projects involving diverse stakeholders Previous experience in program development including design, implementation and contract administration A strong desire and willingness to provide outstanding customer service to New York City small businessesExcellent organizational skills with the outstanding aptitude to multitask and quickly resolve issues Ability to document step-by-step processes in a clear concise mannerExcellent communication and interpersonal skills are critical to the succeeding at this positionA high ability with MS Word, Excel, PowerPoint, Visio, Project and Outlook with the ability to deliver flow charts, process flows and create presentationsMust be able to work both independently and collaboratively in a team environment Exceptional verbal and written communication, including delivering oral presentations Foreign language skills a plus  </v>
      </c>
      <c r="U1302">
        <f t="shared" si="61"/>
        <v>0</v>
      </c>
      <c r="V1302" s="3">
        <v>1</v>
      </c>
      <c r="W1302" s="3">
        <f t="shared" si="62"/>
        <v>0</v>
      </c>
      <c r="X1302" s="3">
        <v>0</v>
      </c>
      <c r="Y1302" s="3">
        <v>0</v>
      </c>
      <c r="Z1302" s="3">
        <v>0</v>
      </c>
      <c r="AA1302" s="3">
        <v>0</v>
      </c>
      <c r="AB1302" s="3">
        <v>0</v>
      </c>
      <c r="AD1302" t="s">
        <v>38</v>
      </c>
      <c r="AE1302" s="1">
        <v>42445</v>
      </c>
      <c r="AG1302" s="1">
        <v>42543</v>
      </c>
      <c r="AH1302" s="1">
        <v>42598</v>
      </c>
    </row>
    <row r="1303" spans="1:34" x14ac:dyDescent="0.3">
      <c r="A1303">
        <v>235458</v>
      </c>
      <c r="B1303" t="s">
        <v>210</v>
      </c>
      <c r="C1303" t="s">
        <v>40</v>
      </c>
      <c r="D1303">
        <v>1</v>
      </c>
      <c r="E1303" t="s">
        <v>2599</v>
      </c>
      <c r="F1303" t="s">
        <v>212</v>
      </c>
      <c r="G1303">
        <v>40563</v>
      </c>
      <c r="H1303">
        <v>1</v>
      </c>
      <c r="I1303">
        <v>44346</v>
      </c>
      <c r="J1303">
        <v>68481</v>
      </c>
      <c r="K1303" t="s">
        <v>30</v>
      </c>
      <c r="L1303" t="s">
        <v>213</v>
      </c>
      <c r="M1303" t="s">
        <v>2600</v>
      </c>
      <c r="N1303" t="s">
        <v>6771</v>
      </c>
      <c r="O1303" t="s">
        <v>7263</v>
      </c>
      <c r="P1303" t="s">
        <v>7734</v>
      </c>
      <c r="Q1303" t="s">
        <v>35</v>
      </c>
      <c r="R1303" t="s">
        <v>2601</v>
      </c>
      <c r="S1303" t="s">
        <v>35</v>
      </c>
      <c r="T1303" t="str">
        <f t="shared" si="60"/>
        <v xml:space="preserve">‚Ability to use sound judgement and recommend appropriate action steps for small business growthStrong attention to operational details and the ability to create standard operating procedures Strong project management skills with the expertise to manage projects involving diverse stakeholders Previous experience in program development including design, implementation and contract administration A strong desire and willingness to provide outstanding customer service to New York City small businessesExcellent organizational skills with the outstanding aptitude to multitask and quickly resolve issues Ability to document step-by-step processes in a clear concise mannerExcellent communication and interpersonal skills are critical to the succeeding at this positionA high ability with MS Word, Excel, PowerPoint, Visio, Project and Outlook with the ability to deliver flow charts, process flows and create presentationsMust be able to work both independently and collaboratively in a team environment Exceptional verbal and written communication, including delivering oral presentations Foreign language skills a plus  </v>
      </c>
      <c r="U1303">
        <f t="shared" si="61"/>
        <v>0</v>
      </c>
      <c r="V1303" s="3">
        <v>1</v>
      </c>
      <c r="W1303" s="3">
        <f t="shared" si="62"/>
        <v>0</v>
      </c>
      <c r="X1303" s="3">
        <v>0</v>
      </c>
      <c r="Y1303" s="3">
        <v>0</v>
      </c>
      <c r="Z1303" s="3">
        <v>0</v>
      </c>
      <c r="AA1303" s="3">
        <v>0</v>
      </c>
      <c r="AB1303" s="3">
        <v>0</v>
      </c>
      <c r="AD1303" t="s">
        <v>38</v>
      </c>
      <c r="AE1303" s="1">
        <v>42445</v>
      </c>
      <c r="AG1303" s="1">
        <v>42543</v>
      </c>
      <c r="AH1303" s="1">
        <v>42598</v>
      </c>
    </row>
    <row r="1304" spans="1:34" x14ac:dyDescent="0.3">
      <c r="A1304">
        <v>235460</v>
      </c>
      <c r="B1304" t="s">
        <v>1158</v>
      </c>
      <c r="C1304" t="s">
        <v>40</v>
      </c>
      <c r="D1304">
        <v>2</v>
      </c>
      <c r="E1304" t="s">
        <v>2602</v>
      </c>
      <c r="F1304" t="s">
        <v>2603</v>
      </c>
      <c r="G1304">
        <v>21015</v>
      </c>
      <c r="H1304" t="s">
        <v>2604</v>
      </c>
      <c r="I1304">
        <v>56410</v>
      </c>
      <c r="J1304">
        <v>75892</v>
      </c>
      <c r="K1304" t="s">
        <v>30</v>
      </c>
      <c r="L1304" t="s">
        <v>1161</v>
      </c>
      <c r="M1304" t="s">
        <v>2605</v>
      </c>
      <c r="N1304" t="s">
        <v>2606</v>
      </c>
      <c r="O1304" t="s">
        <v>2607</v>
      </c>
      <c r="P1304" t="s">
        <v>7735</v>
      </c>
      <c r="Q1304" t="s">
        <v>35</v>
      </c>
      <c r="R1304" t="s">
        <v>2608</v>
      </c>
      <c r="S1304" t="s">
        <v>1166</v>
      </c>
      <c r="T1304" t="str">
        <f t="shared" si="60"/>
        <v xml:space="preserve">The successful candidates should possess a minimum of five (5) years of practical experience in the field of land surveying or civil engineering within NYC and the Land Surveying procedures utilized here. Expertise in topographical mapping, boundary and construction layout, and experience in the operation of total stations, data collectors and digital/auto levels is necessary, and familiarity with GPS methods of surveying is a plus. A valid Motor Vehicle Driver‚„s License in the State of New York is required for the duration of employment.  </v>
      </c>
      <c r="U1304">
        <f t="shared" si="61"/>
        <v>0</v>
      </c>
      <c r="V1304" s="3">
        <v>0</v>
      </c>
      <c r="W1304" s="3">
        <f t="shared" si="62"/>
        <v>0</v>
      </c>
      <c r="X1304" s="3">
        <v>0</v>
      </c>
      <c r="Y1304" s="3">
        <v>0</v>
      </c>
      <c r="Z1304" s="3">
        <v>0</v>
      </c>
      <c r="AA1304" s="3">
        <v>0</v>
      </c>
      <c r="AB1304" s="3">
        <v>0</v>
      </c>
      <c r="AD1304" t="s">
        <v>58</v>
      </c>
      <c r="AE1304" s="1">
        <v>42508</v>
      </c>
      <c r="AG1304" s="1">
        <v>42508</v>
      </c>
      <c r="AH1304" s="1">
        <v>42598</v>
      </c>
    </row>
    <row r="1305" spans="1:34" x14ac:dyDescent="0.3">
      <c r="A1305">
        <v>235460</v>
      </c>
      <c r="B1305" t="s">
        <v>1158</v>
      </c>
      <c r="C1305" t="s">
        <v>26</v>
      </c>
      <c r="D1305">
        <v>2</v>
      </c>
      <c r="E1305" t="s">
        <v>2602</v>
      </c>
      <c r="F1305" t="s">
        <v>2603</v>
      </c>
      <c r="G1305">
        <v>21015</v>
      </c>
      <c r="H1305" t="s">
        <v>2604</v>
      </c>
      <c r="I1305">
        <v>56410</v>
      </c>
      <c r="J1305">
        <v>75892</v>
      </c>
      <c r="K1305" t="s">
        <v>30</v>
      </c>
      <c r="L1305" t="s">
        <v>1161</v>
      </c>
      <c r="M1305" t="s">
        <v>2605</v>
      </c>
      <c r="N1305" t="s">
        <v>2606</v>
      </c>
      <c r="O1305" t="s">
        <v>2607</v>
      </c>
      <c r="P1305" t="s">
        <v>7735</v>
      </c>
      <c r="Q1305" t="s">
        <v>35</v>
      </c>
      <c r="R1305" t="s">
        <v>2608</v>
      </c>
      <c r="S1305" t="s">
        <v>1166</v>
      </c>
      <c r="T1305" t="str">
        <f t="shared" si="60"/>
        <v xml:space="preserve">The successful candidates should possess a minimum of five (5) years of practical experience in the field of land surveying or civil engineering within NYC and the Land Surveying procedures utilized here. Expertise in topographical mapping, boundary and construction layout, and experience in the operation of total stations, data collectors and digital/auto levels is necessary, and familiarity with GPS methods of surveying is a plus. A valid Motor Vehicle Driver‚„s License in the State of New York is required for the duration of employment.  </v>
      </c>
      <c r="U1305">
        <f t="shared" si="61"/>
        <v>0</v>
      </c>
      <c r="V1305" s="3">
        <v>0</v>
      </c>
      <c r="W1305" s="3">
        <f t="shared" si="62"/>
        <v>0</v>
      </c>
      <c r="X1305" s="3">
        <v>0</v>
      </c>
      <c r="Y1305" s="3">
        <v>0</v>
      </c>
      <c r="Z1305" s="3">
        <v>0</v>
      </c>
      <c r="AA1305" s="3">
        <v>0</v>
      </c>
      <c r="AB1305" s="3">
        <v>0</v>
      </c>
      <c r="AD1305" t="s">
        <v>58</v>
      </c>
      <c r="AE1305" s="1">
        <v>42508</v>
      </c>
      <c r="AG1305" s="1">
        <v>42508</v>
      </c>
      <c r="AH1305" s="1">
        <v>42598</v>
      </c>
    </row>
    <row r="1306" spans="1:34" x14ac:dyDescent="0.3">
      <c r="A1306">
        <v>235461</v>
      </c>
      <c r="B1306" t="s">
        <v>39</v>
      </c>
      <c r="C1306" t="s">
        <v>40</v>
      </c>
      <c r="D1306">
        <v>1</v>
      </c>
      <c r="E1306" t="s">
        <v>2609</v>
      </c>
      <c r="F1306" t="s">
        <v>42</v>
      </c>
      <c r="G1306">
        <v>21744</v>
      </c>
      <c r="H1306">
        <v>3</v>
      </c>
      <c r="I1306">
        <v>76340</v>
      </c>
      <c r="J1306">
        <v>100322</v>
      </c>
      <c r="K1306" t="s">
        <v>30</v>
      </c>
      <c r="L1306" t="s">
        <v>78</v>
      </c>
      <c r="M1306" t="s">
        <v>1236</v>
      </c>
      <c r="N1306" t="s">
        <v>7736</v>
      </c>
      <c r="O1306" t="s">
        <v>46</v>
      </c>
      <c r="P1306" t="s">
        <v>6772</v>
      </c>
      <c r="Q1306" t="s">
        <v>35</v>
      </c>
      <c r="R1306" t="s">
        <v>2610</v>
      </c>
      <c r="S1306" t="s">
        <v>35</v>
      </c>
      <c r="T1306" t="str">
        <f t="shared" si="60"/>
        <v xml:space="preserve">Desired Skills and Experience:   A Ph.D. degree in public health, or related field   2 years' experience in public health practice   A Master's or Ph.D. in epidemiology, public health or related field   Expertise in managing, cleaning, analyzing, and reporting on quantitative data, including large datasets, is essential   Prior experience supervising and guiding the work of other analysts is also expected   Preferred candidates should have excellent analytical skills and reasoning; strong written and oral communication skills  --Experience utilizing mixed methods, including qualitative data; and a general appreciation for data quality.  </v>
      </c>
      <c r="U1306">
        <f t="shared" si="61"/>
        <v>0</v>
      </c>
      <c r="V1306" s="3">
        <v>0</v>
      </c>
      <c r="W1306" s="3">
        <f t="shared" si="62"/>
        <v>0</v>
      </c>
      <c r="X1306" s="3">
        <v>0</v>
      </c>
      <c r="Y1306" s="3">
        <v>0</v>
      </c>
      <c r="Z1306" s="3">
        <v>0</v>
      </c>
      <c r="AA1306" s="3">
        <v>0</v>
      </c>
      <c r="AB1306" s="3">
        <v>0</v>
      </c>
      <c r="AD1306" t="s">
        <v>38</v>
      </c>
      <c r="AE1306" s="1">
        <v>42444</v>
      </c>
      <c r="AG1306" s="1">
        <v>42444</v>
      </c>
      <c r="AH1306" s="1">
        <v>42598</v>
      </c>
    </row>
    <row r="1307" spans="1:34" x14ac:dyDescent="0.3">
      <c r="A1307">
        <v>235461</v>
      </c>
      <c r="B1307" t="s">
        <v>39</v>
      </c>
      <c r="C1307" t="s">
        <v>26</v>
      </c>
      <c r="D1307">
        <v>1</v>
      </c>
      <c r="E1307" t="s">
        <v>2609</v>
      </c>
      <c r="F1307" t="s">
        <v>42</v>
      </c>
      <c r="G1307">
        <v>21744</v>
      </c>
      <c r="H1307">
        <v>3</v>
      </c>
      <c r="I1307">
        <v>76340</v>
      </c>
      <c r="J1307">
        <v>100322</v>
      </c>
      <c r="K1307" t="s">
        <v>30</v>
      </c>
      <c r="L1307" t="s">
        <v>78</v>
      </c>
      <c r="M1307" t="s">
        <v>1236</v>
      </c>
      <c r="N1307" t="s">
        <v>7736</v>
      </c>
      <c r="O1307" t="s">
        <v>46</v>
      </c>
      <c r="P1307" t="s">
        <v>6772</v>
      </c>
      <c r="Q1307" t="s">
        <v>35</v>
      </c>
      <c r="R1307" t="s">
        <v>2610</v>
      </c>
      <c r="S1307" t="s">
        <v>35</v>
      </c>
      <c r="T1307" t="str">
        <f t="shared" si="60"/>
        <v xml:space="preserve">Desired Skills and Experience:   A Ph.D. degree in public health, or related field   2 years' experience in public health practice   A Master's or Ph.D. in epidemiology, public health or related field   Expertise in managing, cleaning, analyzing, and reporting on quantitative data, including large datasets, is essential   Prior experience supervising and guiding the work of other analysts is also expected   Preferred candidates should have excellent analytical skills and reasoning; strong written and oral communication skills  --Experience utilizing mixed methods, including qualitative data; and a general appreciation for data quality.  </v>
      </c>
      <c r="U1307">
        <f t="shared" si="61"/>
        <v>0</v>
      </c>
      <c r="V1307" s="3">
        <v>0</v>
      </c>
      <c r="W1307" s="3">
        <f t="shared" si="62"/>
        <v>0</v>
      </c>
      <c r="X1307" s="3">
        <v>0</v>
      </c>
      <c r="Y1307" s="3">
        <v>0</v>
      </c>
      <c r="Z1307" s="3">
        <v>0</v>
      </c>
      <c r="AA1307" s="3">
        <v>0</v>
      </c>
      <c r="AB1307" s="3">
        <v>0</v>
      </c>
      <c r="AD1307" t="s">
        <v>38</v>
      </c>
      <c r="AE1307" s="1">
        <v>42444</v>
      </c>
      <c r="AG1307" s="1">
        <v>42444</v>
      </c>
      <c r="AH1307" s="1">
        <v>42598</v>
      </c>
    </row>
    <row r="1308" spans="1:34" x14ac:dyDescent="0.3">
      <c r="A1308">
        <v>235463</v>
      </c>
      <c r="B1308" t="s">
        <v>49</v>
      </c>
      <c r="C1308" t="s">
        <v>40</v>
      </c>
      <c r="D1308">
        <v>1</v>
      </c>
      <c r="E1308" t="s">
        <v>2467</v>
      </c>
      <c r="F1308" t="s">
        <v>2305</v>
      </c>
      <c r="G1308">
        <v>10232</v>
      </c>
      <c r="H1308">
        <v>0</v>
      </c>
      <c r="I1308">
        <v>14</v>
      </c>
      <c r="J1308">
        <v>22</v>
      </c>
      <c r="K1308" t="s">
        <v>141</v>
      </c>
      <c r="L1308" t="s">
        <v>637</v>
      </c>
      <c r="M1308" t="s">
        <v>2611</v>
      </c>
      <c r="N1308" t="s">
        <v>7737</v>
      </c>
      <c r="O1308" t="s">
        <v>2307</v>
      </c>
      <c r="P1308" t="s">
        <v>6773</v>
      </c>
      <c r="Q1308" t="s">
        <v>2423</v>
      </c>
      <c r="R1308" t="s">
        <v>56</v>
      </c>
      <c r="S1308" t="s">
        <v>549</v>
      </c>
      <c r="T1308" t="str">
        <f t="shared" si="60"/>
        <v>Area of Study:   Geography, Geographic Information Systems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08">
        <f t="shared" si="61"/>
        <v>0</v>
      </c>
      <c r="V1308" s="3">
        <v>0</v>
      </c>
      <c r="W1308" s="3">
        <f t="shared" si="62"/>
        <v>0</v>
      </c>
      <c r="X1308" s="3">
        <v>0</v>
      </c>
      <c r="Y1308" s="3">
        <v>0</v>
      </c>
      <c r="Z1308" s="3">
        <v>0</v>
      </c>
      <c r="AA1308" s="3">
        <v>0</v>
      </c>
      <c r="AB1308" s="3">
        <v>0</v>
      </c>
      <c r="AD1308" t="s">
        <v>38</v>
      </c>
      <c r="AE1308" s="1">
        <v>42449</v>
      </c>
      <c r="AG1308" s="1">
        <v>42446</v>
      </c>
      <c r="AH1308" s="1">
        <v>42598</v>
      </c>
    </row>
    <row r="1309" spans="1:34" x14ac:dyDescent="0.3">
      <c r="A1309">
        <v>236006</v>
      </c>
      <c r="B1309" t="s">
        <v>324</v>
      </c>
      <c r="C1309" t="s">
        <v>26</v>
      </c>
      <c r="D1309">
        <v>1</v>
      </c>
      <c r="E1309" t="s">
        <v>2576</v>
      </c>
      <c r="F1309" t="s">
        <v>2577</v>
      </c>
      <c r="G1309">
        <v>10074</v>
      </c>
      <c r="H1309" t="s">
        <v>52</v>
      </c>
      <c r="I1309">
        <v>85000</v>
      </c>
      <c r="J1309">
        <v>100000</v>
      </c>
      <c r="K1309" t="s">
        <v>30</v>
      </c>
      <c r="L1309" t="s">
        <v>2391</v>
      </c>
      <c r="M1309" t="s">
        <v>2392</v>
      </c>
      <c r="N1309" t="s">
        <v>7727</v>
      </c>
      <c r="O1309" t="s">
        <v>2578</v>
      </c>
      <c r="P1309" t="s">
        <v>2579</v>
      </c>
      <c r="Q1309" t="s">
        <v>35</v>
      </c>
      <c r="R1309" t="s">
        <v>866</v>
      </c>
      <c r="S1309" t="s">
        <v>35</v>
      </c>
      <c r="T1309" t="str">
        <f t="shared" si="60"/>
        <v xml:space="preserve">Interested candidates should have excellent research and analytical skills and facility working with very large datasets.  Experience using research and analytics to improve an operation is highly desirable.  Communication skills, problem-solving skills, and the ability to prioritize, follow up, delegate, manage time, and engage in multiple tasks in a fast-paced collaborative environment are also essential.   Candidates should be able to quickly learn about new subject areas and should be comfortable working with diverse staff and organizational cultures.  Experience working in government or in other large organizations with multiple stakeholders is helpful.  Although not required, the successful applicant will likely have one or more of the following academic or professional experiences: data science, public administration, public policy, program or project management, business, economics, statistics, political science, or a related degree program. Experience with Excel, Access, PowerPoint, and/or other analytical software/languages such as GIS, SQL, Python, or R are strongly desired.  </v>
      </c>
      <c r="U1309">
        <f t="shared" si="61"/>
        <v>0</v>
      </c>
      <c r="V1309" s="3">
        <v>1</v>
      </c>
      <c r="W1309" s="3">
        <f t="shared" si="62"/>
        <v>0</v>
      </c>
      <c r="X1309" s="3">
        <v>1</v>
      </c>
      <c r="Y1309" s="3">
        <v>0</v>
      </c>
      <c r="Z1309" s="3">
        <v>1</v>
      </c>
      <c r="AA1309" s="3">
        <v>0</v>
      </c>
      <c r="AB1309" s="3">
        <v>0</v>
      </c>
      <c r="AD1309" t="s">
        <v>58</v>
      </c>
      <c r="AE1309" s="1">
        <v>42447</v>
      </c>
      <c r="AG1309" s="1">
        <v>42447</v>
      </c>
      <c r="AH1309" s="1">
        <v>42598</v>
      </c>
    </row>
    <row r="1310" spans="1:34" x14ac:dyDescent="0.3">
      <c r="A1310">
        <v>236272</v>
      </c>
      <c r="B1310" t="s">
        <v>888</v>
      </c>
      <c r="C1310" t="s">
        <v>40</v>
      </c>
      <c r="D1310">
        <v>1</v>
      </c>
      <c r="E1310" t="s">
        <v>2612</v>
      </c>
      <c r="F1310" t="s">
        <v>2613</v>
      </c>
      <c r="G1310">
        <v>95570</v>
      </c>
      <c r="H1310" t="s">
        <v>52</v>
      </c>
      <c r="I1310">
        <v>53051</v>
      </c>
      <c r="J1310">
        <v>75000</v>
      </c>
      <c r="K1310" t="s">
        <v>30</v>
      </c>
      <c r="L1310" t="s">
        <v>430</v>
      </c>
      <c r="M1310" t="s">
        <v>2614</v>
      </c>
      <c r="N1310" t="s">
        <v>7738</v>
      </c>
      <c r="O1310" t="s">
        <v>7739</v>
      </c>
      <c r="P1310" t="s">
        <v>2615</v>
      </c>
      <c r="Q1310" t="s">
        <v>35</v>
      </c>
      <c r="R1310" t="s">
        <v>894</v>
      </c>
      <c r="S1310" t="s">
        <v>35</v>
      </c>
      <c r="T1310" t="str">
        <f t="shared" si="60"/>
        <v xml:space="preserve">1.          Exceptional project management, organizational, analytical, quantitative and qualitative skills.  2.	Excellent verbal and written communication skills; strong attention to details.  </v>
      </c>
      <c r="U1310">
        <f t="shared" si="61"/>
        <v>0</v>
      </c>
      <c r="V1310" s="3">
        <v>0</v>
      </c>
      <c r="W1310" s="3">
        <f t="shared" si="62"/>
        <v>0</v>
      </c>
      <c r="X1310" s="3">
        <v>0</v>
      </c>
      <c r="Y1310" s="3">
        <v>0</v>
      </c>
      <c r="Z1310" s="3">
        <v>0</v>
      </c>
      <c r="AA1310" s="3">
        <v>0</v>
      </c>
      <c r="AB1310" s="3">
        <v>0</v>
      </c>
      <c r="AD1310" t="s">
        <v>38</v>
      </c>
      <c r="AE1310" s="1">
        <v>42454</v>
      </c>
      <c r="AF1310" s="1">
        <v>42601</v>
      </c>
      <c r="AG1310" s="1">
        <v>42537</v>
      </c>
      <c r="AH1310" s="1">
        <v>42598</v>
      </c>
    </row>
    <row r="1311" spans="1:34" x14ac:dyDescent="0.3">
      <c r="A1311">
        <v>236273</v>
      </c>
      <c r="B1311" t="s">
        <v>39</v>
      </c>
      <c r="C1311" t="s">
        <v>26</v>
      </c>
      <c r="D1311">
        <v>3</v>
      </c>
      <c r="E1311" t="s">
        <v>2616</v>
      </c>
      <c r="F1311" t="s">
        <v>1148</v>
      </c>
      <c r="G1311">
        <v>56056</v>
      </c>
      <c r="H1311">
        <v>0</v>
      </c>
      <c r="I1311">
        <v>29391</v>
      </c>
      <c r="J1311">
        <v>38131</v>
      </c>
      <c r="K1311" t="s">
        <v>30</v>
      </c>
      <c r="L1311" t="s">
        <v>840</v>
      </c>
      <c r="M1311" t="s">
        <v>841</v>
      </c>
      <c r="N1311" t="s">
        <v>7057</v>
      </c>
      <c r="O1311" t="s">
        <v>1150</v>
      </c>
      <c r="P1311" t="s">
        <v>2617</v>
      </c>
      <c r="Q1311" t="s">
        <v>35</v>
      </c>
      <c r="R1311" t="s">
        <v>2618</v>
      </c>
      <c r="S1311" t="s">
        <v>35</v>
      </c>
      <c r="T1311" t="str">
        <f t="shared" si="60"/>
        <v xml:space="preserve">--Existing knowledge of the community and the Neighborhood Health Action Center's catchment area  --Excellent communication and presentation skills   --Comfortable with doing research and writing reports   --Understanding of some community health data   -- Ability to work with multiple community members.    **40 hours/week  </v>
      </c>
      <c r="U1311">
        <f t="shared" si="61"/>
        <v>0</v>
      </c>
      <c r="V1311" s="3">
        <v>0</v>
      </c>
      <c r="W1311" s="3">
        <f t="shared" si="62"/>
        <v>0</v>
      </c>
      <c r="X1311" s="3">
        <v>0</v>
      </c>
      <c r="Y1311" s="3">
        <v>0</v>
      </c>
      <c r="Z1311" s="3">
        <v>0</v>
      </c>
      <c r="AA1311" s="3">
        <v>0</v>
      </c>
      <c r="AB1311" s="3">
        <v>0</v>
      </c>
      <c r="AD1311" t="s">
        <v>38</v>
      </c>
      <c r="AE1311" s="1">
        <v>42451</v>
      </c>
      <c r="AG1311" s="1">
        <v>42591</v>
      </c>
      <c r="AH1311" s="1">
        <v>42598</v>
      </c>
    </row>
    <row r="1312" spans="1:34" x14ac:dyDescent="0.3">
      <c r="A1312">
        <v>236273</v>
      </c>
      <c r="B1312" t="s">
        <v>39</v>
      </c>
      <c r="C1312" t="s">
        <v>40</v>
      </c>
      <c r="D1312">
        <v>3</v>
      </c>
      <c r="E1312" t="s">
        <v>2616</v>
      </c>
      <c r="F1312" t="s">
        <v>1148</v>
      </c>
      <c r="G1312">
        <v>56056</v>
      </c>
      <c r="H1312">
        <v>0</v>
      </c>
      <c r="I1312">
        <v>29391</v>
      </c>
      <c r="J1312">
        <v>38131</v>
      </c>
      <c r="K1312" t="s">
        <v>30</v>
      </c>
      <c r="L1312" t="s">
        <v>840</v>
      </c>
      <c r="M1312" t="s">
        <v>841</v>
      </c>
      <c r="N1312" t="s">
        <v>7057</v>
      </c>
      <c r="O1312" t="s">
        <v>1150</v>
      </c>
      <c r="P1312" t="s">
        <v>2617</v>
      </c>
      <c r="Q1312" t="s">
        <v>35</v>
      </c>
      <c r="R1312" t="s">
        <v>2618</v>
      </c>
      <c r="S1312" t="s">
        <v>35</v>
      </c>
      <c r="T1312" t="str">
        <f t="shared" si="60"/>
        <v xml:space="preserve">--Existing knowledge of the community and the Neighborhood Health Action Center's catchment area  --Excellent communication and presentation skills   --Comfortable with doing research and writing reports   --Understanding of some community health data   -- Ability to work with multiple community members.    **40 hours/week  </v>
      </c>
      <c r="U1312">
        <f t="shared" si="61"/>
        <v>0</v>
      </c>
      <c r="V1312" s="3">
        <v>0</v>
      </c>
      <c r="W1312" s="3">
        <f t="shared" si="62"/>
        <v>0</v>
      </c>
      <c r="X1312" s="3">
        <v>0</v>
      </c>
      <c r="Y1312" s="3">
        <v>0</v>
      </c>
      <c r="Z1312" s="3">
        <v>0</v>
      </c>
      <c r="AA1312" s="3">
        <v>0</v>
      </c>
      <c r="AB1312" s="3">
        <v>0</v>
      </c>
      <c r="AD1312" t="s">
        <v>38</v>
      </c>
      <c r="AE1312" s="1">
        <v>42451</v>
      </c>
      <c r="AG1312" s="1">
        <v>42591</v>
      </c>
      <c r="AH1312" s="1">
        <v>42598</v>
      </c>
    </row>
    <row r="1313" spans="1:34" x14ac:dyDescent="0.3">
      <c r="A1313">
        <v>236314</v>
      </c>
      <c r="B1313" t="s">
        <v>39</v>
      </c>
      <c r="C1313" t="s">
        <v>40</v>
      </c>
      <c r="D1313">
        <v>1</v>
      </c>
      <c r="E1313" t="s">
        <v>2619</v>
      </c>
      <c r="F1313" t="s">
        <v>1168</v>
      </c>
      <c r="G1313">
        <v>56058</v>
      </c>
      <c r="H1313">
        <v>0</v>
      </c>
      <c r="I1313">
        <v>48895</v>
      </c>
      <c r="J1313">
        <v>75900</v>
      </c>
      <c r="K1313" t="s">
        <v>30</v>
      </c>
      <c r="L1313" t="s">
        <v>78</v>
      </c>
      <c r="M1313" t="s">
        <v>407</v>
      </c>
      <c r="N1313" t="s">
        <v>2620</v>
      </c>
      <c r="O1313" t="s">
        <v>1170</v>
      </c>
      <c r="P1313" t="s">
        <v>2621</v>
      </c>
      <c r="Q1313" t="s">
        <v>35</v>
      </c>
      <c r="R1313" t="s">
        <v>2622</v>
      </c>
      <c r="S1313" t="s">
        <v>35</v>
      </c>
      <c r="T1313" t="str">
        <f t="shared" si="60"/>
        <v xml:space="preserve">--3+ years of experience in: Community organizing, strategic planning, and facilitating cross-sector partnerships; experience in public health, particularly community engagement, partnership development and coalition building;   --Knowledge of and experience with principles of collective impact  --Deep understanding of and experience around community development and health issues in urban, underserved neighborhoods  --Knowledge of health and social service agencies  --Proven track record of coordinating partnerships and building a network; outstanding written and oral communication skills  --Strong facilitation and presentation skills, including design of publicity materials; facility with technology  --Social media skills a plus  --Excellent analytic abilities, writing skills and interpersonal skills.  </v>
      </c>
      <c r="U1313">
        <f t="shared" si="61"/>
        <v>0</v>
      </c>
      <c r="V1313" s="3">
        <v>0</v>
      </c>
      <c r="W1313" s="3">
        <f t="shared" si="62"/>
        <v>0</v>
      </c>
      <c r="X1313" s="3">
        <v>0</v>
      </c>
      <c r="Y1313" s="3">
        <v>0</v>
      </c>
      <c r="Z1313" s="3">
        <v>0</v>
      </c>
      <c r="AA1313" s="3">
        <v>0</v>
      </c>
      <c r="AB1313" s="3">
        <v>0</v>
      </c>
      <c r="AD1313" t="s">
        <v>38</v>
      </c>
      <c r="AE1313" s="1">
        <v>42458</v>
      </c>
      <c r="AG1313" s="1">
        <v>42458</v>
      </c>
      <c r="AH1313" s="1">
        <v>42598</v>
      </c>
    </row>
    <row r="1314" spans="1:34" x14ac:dyDescent="0.3">
      <c r="A1314">
        <v>236314</v>
      </c>
      <c r="B1314" t="s">
        <v>39</v>
      </c>
      <c r="C1314" t="s">
        <v>26</v>
      </c>
      <c r="D1314">
        <v>1</v>
      </c>
      <c r="E1314" t="s">
        <v>2619</v>
      </c>
      <c r="F1314" t="s">
        <v>1168</v>
      </c>
      <c r="G1314">
        <v>56058</v>
      </c>
      <c r="H1314">
        <v>0</v>
      </c>
      <c r="I1314">
        <v>48895</v>
      </c>
      <c r="J1314">
        <v>75900</v>
      </c>
      <c r="K1314" t="s">
        <v>30</v>
      </c>
      <c r="L1314" t="s">
        <v>78</v>
      </c>
      <c r="M1314" t="s">
        <v>407</v>
      </c>
      <c r="N1314" t="s">
        <v>2620</v>
      </c>
      <c r="O1314" t="s">
        <v>1170</v>
      </c>
      <c r="P1314" t="s">
        <v>2621</v>
      </c>
      <c r="Q1314" t="s">
        <v>35</v>
      </c>
      <c r="R1314" t="s">
        <v>2622</v>
      </c>
      <c r="S1314" t="s">
        <v>35</v>
      </c>
      <c r="T1314" t="str">
        <f t="shared" si="60"/>
        <v xml:space="preserve">--3+ years of experience in: Community organizing, strategic planning, and facilitating cross-sector partnerships; experience in public health, particularly community engagement, partnership development and coalition building;   --Knowledge of and experience with principles of collective impact  --Deep understanding of and experience around community development and health issues in urban, underserved neighborhoods  --Knowledge of health and social service agencies  --Proven track record of coordinating partnerships and building a network; outstanding written and oral communication skills  --Strong facilitation and presentation skills, including design of publicity materials; facility with technology  --Social media skills a plus  --Excellent analytic abilities, writing skills and interpersonal skills.  </v>
      </c>
      <c r="U1314">
        <f t="shared" si="61"/>
        <v>0</v>
      </c>
      <c r="V1314" s="3">
        <v>0</v>
      </c>
      <c r="W1314" s="3">
        <f t="shared" si="62"/>
        <v>0</v>
      </c>
      <c r="X1314" s="3">
        <v>0</v>
      </c>
      <c r="Y1314" s="3">
        <v>0</v>
      </c>
      <c r="Z1314" s="3">
        <v>0</v>
      </c>
      <c r="AA1314" s="3">
        <v>0</v>
      </c>
      <c r="AB1314" s="3">
        <v>0</v>
      </c>
      <c r="AD1314" t="s">
        <v>38</v>
      </c>
      <c r="AE1314" s="1">
        <v>42458</v>
      </c>
      <c r="AG1314" s="1">
        <v>42458</v>
      </c>
      <c r="AH1314" s="1">
        <v>42598</v>
      </c>
    </row>
    <row r="1315" spans="1:34" x14ac:dyDescent="0.3">
      <c r="A1315">
        <v>235974</v>
      </c>
      <c r="B1315" t="s">
        <v>1125</v>
      </c>
      <c r="C1315" t="s">
        <v>40</v>
      </c>
      <c r="D1315">
        <v>1</v>
      </c>
      <c r="E1315" t="s">
        <v>2623</v>
      </c>
      <c r="F1315" t="s">
        <v>1734</v>
      </c>
      <c r="G1315">
        <v>31130</v>
      </c>
      <c r="H1315">
        <v>0</v>
      </c>
      <c r="I1315">
        <v>50000</v>
      </c>
      <c r="J1315">
        <v>74000</v>
      </c>
      <c r="K1315" t="s">
        <v>30</v>
      </c>
      <c r="L1315" t="s">
        <v>954</v>
      </c>
      <c r="M1315" t="s">
        <v>1128</v>
      </c>
      <c r="N1315" t="s">
        <v>7740</v>
      </c>
      <c r="O1315" t="s">
        <v>2624</v>
      </c>
      <c r="P1315" t="e">
        <f>- at least Five years of experience conducting Administrative, criminal, or internal investigations - Advanced degree and demonstrated interest in Law enforcement, criminal justice, and/or Civil    rights issues - experience supervising and Training other investigators - Excellent organizational and time management skills - Strong interpersonal skills - Superb judgment - Familiarity with NYC government and NYPD procedures a plus</f>
        <v>#NAME?</v>
      </c>
      <c r="Q1315" t="s">
        <v>35</v>
      </c>
      <c r="R1315" t="s">
        <v>2625</v>
      </c>
      <c r="S1315" t="s">
        <v>35</v>
      </c>
      <c r="T1315" t="e">
        <f t="shared" si="60"/>
        <v>#NAME?</v>
      </c>
      <c r="U1315">
        <f t="shared" si="61"/>
        <v>0</v>
      </c>
      <c r="V1315" s="3">
        <v>0</v>
      </c>
      <c r="W1315" s="3">
        <f t="shared" si="62"/>
        <v>0</v>
      </c>
      <c r="X1315" s="3">
        <v>0</v>
      </c>
      <c r="Y1315" s="3">
        <v>0</v>
      </c>
      <c r="Z1315" s="3">
        <v>0</v>
      </c>
      <c r="AA1315" s="3">
        <v>0</v>
      </c>
      <c r="AB1315" s="3">
        <v>0</v>
      </c>
      <c r="AD1315" t="s">
        <v>38</v>
      </c>
      <c r="AE1315" s="1">
        <v>42466</v>
      </c>
      <c r="AG1315" s="1">
        <v>42466</v>
      </c>
      <c r="AH1315" s="1">
        <v>42598</v>
      </c>
    </row>
    <row r="1316" spans="1:34" x14ac:dyDescent="0.3">
      <c r="A1316">
        <v>235975</v>
      </c>
      <c r="B1316" t="s">
        <v>39</v>
      </c>
      <c r="C1316" t="s">
        <v>40</v>
      </c>
      <c r="D1316">
        <v>1</v>
      </c>
      <c r="E1316" t="s">
        <v>2626</v>
      </c>
      <c r="F1316" t="s">
        <v>42</v>
      </c>
      <c r="G1316">
        <v>21744</v>
      </c>
      <c r="H1316">
        <v>3</v>
      </c>
      <c r="I1316">
        <v>76340</v>
      </c>
      <c r="J1316">
        <v>100322</v>
      </c>
      <c r="K1316" t="s">
        <v>30</v>
      </c>
      <c r="L1316" t="s">
        <v>78</v>
      </c>
      <c r="M1316" t="s">
        <v>466</v>
      </c>
      <c r="N1316" t="s">
        <v>2627</v>
      </c>
      <c r="O1316" t="s">
        <v>46</v>
      </c>
      <c r="P1316" t="s">
        <v>2628</v>
      </c>
      <c r="Q1316" t="s">
        <v>35</v>
      </c>
      <c r="R1316" t="s">
        <v>2629</v>
      </c>
      <c r="S1316" t="s">
        <v>35</v>
      </c>
      <c r="T1316" t="str">
        <f t="shared" si="60"/>
        <v xml:space="preserve">SAS, ArcGIS, SQL. Experience with Salient or Medicaid claims, Maven and Tableau a plus.  </v>
      </c>
      <c r="U1316">
        <f t="shared" si="61"/>
        <v>0</v>
      </c>
      <c r="V1316" s="3">
        <v>0</v>
      </c>
      <c r="W1316" s="3">
        <f t="shared" si="62"/>
        <v>0</v>
      </c>
      <c r="X1316" s="3">
        <v>0</v>
      </c>
      <c r="Y1316" s="3">
        <v>1</v>
      </c>
      <c r="Z1316" s="3">
        <v>1</v>
      </c>
      <c r="AA1316" s="3">
        <v>0</v>
      </c>
      <c r="AB1316" s="3">
        <v>0</v>
      </c>
      <c r="AD1316" t="s">
        <v>38</v>
      </c>
      <c r="AE1316" s="1">
        <v>42447</v>
      </c>
      <c r="AG1316" s="1">
        <v>42447</v>
      </c>
      <c r="AH1316" s="1">
        <v>42598</v>
      </c>
    </row>
    <row r="1317" spans="1:34" x14ac:dyDescent="0.3">
      <c r="A1317">
        <v>235975</v>
      </c>
      <c r="B1317" t="s">
        <v>39</v>
      </c>
      <c r="C1317" t="s">
        <v>26</v>
      </c>
      <c r="D1317">
        <v>1</v>
      </c>
      <c r="E1317" t="s">
        <v>2626</v>
      </c>
      <c r="F1317" t="s">
        <v>42</v>
      </c>
      <c r="G1317">
        <v>21744</v>
      </c>
      <c r="H1317">
        <v>3</v>
      </c>
      <c r="I1317">
        <v>76340</v>
      </c>
      <c r="J1317">
        <v>100322</v>
      </c>
      <c r="K1317" t="s">
        <v>30</v>
      </c>
      <c r="L1317" t="s">
        <v>78</v>
      </c>
      <c r="M1317" t="s">
        <v>466</v>
      </c>
      <c r="N1317" t="s">
        <v>2627</v>
      </c>
      <c r="O1317" t="s">
        <v>46</v>
      </c>
      <c r="P1317" t="s">
        <v>2628</v>
      </c>
      <c r="Q1317" t="s">
        <v>35</v>
      </c>
      <c r="R1317" t="s">
        <v>2629</v>
      </c>
      <c r="S1317" t="s">
        <v>35</v>
      </c>
      <c r="T1317" t="str">
        <f t="shared" si="60"/>
        <v xml:space="preserve">SAS, ArcGIS, SQL. Experience with Salient or Medicaid claims, Maven and Tableau a plus.  </v>
      </c>
      <c r="U1317">
        <f t="shared" si="61"/>
        <v>0</v>
      </c>
      <c r="V1317" s="3">
        <v>0</v>
      </c>
      <c r="W1317" s="3">
        <f t="shared" si="62"/>
        <v>0</v>
      </c>
      <c r="X1317" s="3">
        <v>0</v>
      </c>
      <c r="Y1317" s="3">
        <v>1</v>
      </c>
      <c r="Z1317" s="3">
        <v>1</v>
      </c>
      <c r="AA1317" s="3">
        <v>0</v>
      </c>
      <c r="AB1317" s="3">
        <v>0</v>
      </c>
      <c r="AD1317" t="s">
        <v>38</v>
      </c>
      <c r="AE1317" s="1">
        <v>42447</v>
      </c>
      <c r="AG1317" s="1">
        <v>42447</v>
      </c>
      <c r="AH1317" s="1">
        <v>42598</v>
      </c>
    </row>
    <row r="1318" spans="1:34" x14ac:dyDescent="0.3">
      <c r="A1318">
        <v>236353</v>
      </c>
      <c r="B1318" t="s">
        <v>49</v>
      </c>
      <c r="C1318" t="s">
        <v>26</v>
      </c>
      <c r="D1318">
        <v>1</v>
      </c>
      <c r="E1318" t="s">
        <v>2630</v>
      </c>
      <c r="F1318" t="s">
        <v>91</v>
      </c>
      <c r="G1318" t="s">
        <v>92</v>
      </c>
      <c r="H1318">
        <v>0</v>
      </c>
      <c r="I1318">
        <v>58675</v>
      </c>
      <c r="J1318">
        <v>82000</v>
      </c>
      <c r="K1318" t="s">
        <v>30</v>
      </c>
      <c r="L1318" t="s">
        <v>797</v>
      </c>
      <c r="M1318" t="s">
        <v>1831</v>
      </c>
      <c r="N1318" t="s">
        <v>6774</v>
      </c>
      <c r="O1318" t="s">
        <v>96</v>
      </c>
      <c r="P1318" t="s">
        <v>7741</v>
      </c>
      <c r="Q1318" t="s">
        <v>2631</v>
      </c>
      <c r="R1318" t="s">
        <v>56</v>
      </c>
      <c r="S1318" t="s">
        <v>2632</v>
      </c>
      <c r="T1318" t="str">
        <f t="shared" si="60"/>
        <v>‚ Experience with PS Budgeting within a NYC agency. Experience using Microsoft Excel and Access. Knowledge of CHRMS, FMS, PMS and NYCAPS. In compliance with Federal law, all persons hired will be required to verify identity and eligibility to work in the United States and to complete the required employment eligibility verification document form upon hire.  NOTE: This position is only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v>
      </c>
      <c r="U1318">
        <f t="shared" si="61"/>
        <v>0</v>
      </c>
      <c r="V1318" s="3">
        <v>1</v>
      </c>
      <c r="W1318" s="3">
        <f t="shared" si="62"/>
        <v>0</v>
      </c>
      <c r="X1318" s="3">
        <v>0</v>
      </c>
      <c r="Y1318" s="3">
        <v>0</v>
      </c>
      <c r="Z1318" s="3">
        <v>0</v>
      </c>
      <c r="AA1318" s="3">
        <v>0</v>
      </c>
      <c r="AB1318" s="3">
        <v>0</v>
      </c>
      <c r="AD1318" t="s">
        <v>38</v>
      </c>
      <c r="AE1318" s="1">
        <v>42458</v>
      </c>
      <c r="AG1318" s="1">
        <v>42472</v>
      </c>
      <c r="AH1318" s="1">
        <v>42598</v>
      </c>
    </row>
    <row r="1319" spans="1:34" x14ac:dyDescent="0.3">
      <c r="A1319">
        <v>236353</v>
      </c>
      <c r="B1319" t="s">
        <v>49</v>
      </c>
      <c r="C1319" t="s">
        <v>40</v>
      </c>
      <c r="D1319">
        <v>1</v>
      </c>
      <c r="E1319" t="s">
        <v>2630</v>
      </c>
      <c r="F1319" t="s">
        <v>91</v>
      </c>
      <c r="G1319" t="s">
        <v>92</v>
      </c>
      <c r="H1319">
        <v>0</v>
      </c>
      <c r="I1319">
        <v>58675</v>
      </c>
      <c r="J1319">
        <v>82000</v>
      </c>
      <c r="K1319" t="s">
        <v>30</v>
      </c>
      <c r="L1319" t="s">
        <v>797</v>
      </c>
      <c r="M1319" t="s">
        <v>1831</v>
      </c>
      <c r="N1319" t="s">
        <v>6774</v>
      </c>
      <c r="O1319" t="s">
        <v>96</v>
      </c>
      <c r="P1319" t="s">
        <v>7741</v>
      </c>
      <c r="Q1319" t="s">
        <v>2631</v>
      </c>
      <c r="R1319" t="s">
        <v>56</v>
      </c>
      <c r="S1319" t="s">
        <v>2632</v>
      </c>
      <c r="T1319" t="str">
        <f t="shared" si="60"/>
        <v>‚ Experience with PS Budgeting within a NYC agency. Experience using Microsoft Excel and Access. Knowledge of CHRMS, FMS, PMS and NYCAPS. In compliance with Federal law, all persons hired will be required to verify identity and eligibility to work in the United States and to complete the required employment eligibility verification document form upon hire.  NOTE: This position is only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v>
      </c>
      <c r="U1319">
        <f t="shared" si="61"/>
        <v>0</v>
      </c>
      <c r="V1319" s="3">
        <v>1</v>
      </c>
      <c r="W1319" s="3">
        <f t="shared" si="62"/>
        <v>0</v>
      </c>
      <c r="X1319" s="3">
        <v>0</v>
      </c>
      <c r="Y1319" s="3">
        <v>0</v>
      </c>
      <c r="Z1319" s="3">
        <v>0</v>
      </c>
      <c r="AA1319" s="3">
        <v>0</v>
      </c>
      <c r="AB1319" s="3">
        <v>0</v>
      </c>
      <c r="AD1319" t="s">
        <v>38</v>
      </c>
      <c r="AE1319" s="1">
        <v>42458</v>
      </c>
      <c r="AG1319" s="1">
        <v>42472</v>
      </c>
      <c r="AH1319" s="1">
        <v>42598</v>
      </c>
    </row>
    <row r="1320" spans="1:34" x14ac:dyDescent="0.3">
      <c r="A1320">
        <v>236362</v>
      </c>
      <c r="B1320" t="s">
        <v>1592</v>
      </c>
      <c r="C1320" t="s">
        <v>26</v>
      </c>
      <c r="D1320">
        <v>1</v>
      </c>
      <c r="E1320" t="s">
        <v>2633</v>
      </c>
      <c r="F1320" t="s">
        <v>1168</v>
      </c>
      <c r="G1320">
        <v>56058</v>
      </c>
      <c r="H1320">
        <v>0</v>
      </c>
      <c r="I1320">
        <v>48895</v>
      </c>
      <c r="J1320">
        <v>75900</v>
      </c>
      <c r="K1320" t="s">
        <v>30</v>
      </c>
      <c r="L1320" t="s">
        <v>430</v>
      </c>
      <c r="M1320" t="s">
        <v>2634</v>
      </c>
      <c r="N1320" t="s">
        <v>7742</v>
      </c>
      <c r="O1320" t="s">
        <v>1170</v>
      </c>
      <c r="P1320" t="s">
        <v>7743</v>
      </c>
      <c r="Q1320" t="s">
        <v>35</v>
      </c>
      <c r="R1320" t="s">
        <v>2635</v>
      </c>
      <c r="S1320" t="s">
        <v>35</v>
      </c>
      <c r="T1320" t="str">
        <f t="shared" si="60"/>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Strong oral and written communication skills.  Strong people skills and leadership skills.  Familiarity with the NYCHRL.  Fluency in a language other than English, preferably one common in New York City.  Valid driver‚„s license.  Previous experience in test coordination, other investigative work, civil rights advocacy and/or paralegal work a plus.   Strong leadership and performance management skills.    Excellent verbal and written communication skills.   Demonstrated aptitude with electronic file systems or other data management systems.  Strong analytical, problem-solving and time management skills.  Experience handling multiple priorities with competing deadlines.  Proficiency in Microsoft Office programs.  Ability to read and understand laws, rules and regulations.  </v>
      </c>
      <c r="U1320">
        <f t="shared" si="61"/>
        <v>0</v>
      </c>
      <c r="V1320" s="3">
        <v>0</v>
      </c>
      <c r="W1320" s="3">
        <f t="shared" si="62"/>
        <v>0</v>
      </c>
      <c r="X1320" s="3">
        <v>0</v>
      </c>
      <c r="Y1320" s="3">
        <v>0</v>
      </c>
      <c r="Z1320" s="3">
        <v>0</v>
      </c>
      <c r="AA1320" s="3">
        <v>0</v>
      </c>
      <c r="AB1320" s="3">
        <v>0</v>
      </c>
      <c r="AD1320" t="s">
        <v>38</v>
      </c>
      <c r="AE1320" s="1">
        <v>42452</v>
      </c>
      <c r="AF1320" s="1">
        <v>42610</v>
      </c>
      <c r="AG1320" s="1">
        <v>42503</v>
      </c>
      <c r="AH1320" s="1">
        <v>42598</v>
      </c>
    </row>
    <row r="1321" spans="1:34" x14ac:dyDescent="0.3">
      <c r="A1321">
        <v>235980</v>
      </c>
      <c r="B1321" t="s">
        <v>1936</v>
      </c>
      <c r="C1321" t="s">
        <v>40</v>
      </c>
      <c r="D1321">
        <v>1</v>
      </c>
      <c r="E1321" t="s">
        <v>2636</v>
      </c>
      <c r="F1321" t="s">
        <v>51</v>
      </c>
      <c r="G1321">
        <v>10050</v>
      </c>
      <c r="H1321" t="s">
        <v>52</v>
      </c>
      <c r="I1321">
        <v>100000</v>
      </c>
      <c r="J1321">
        <v>130000</v>
      </c>
      <c r="K1321" t="s">
        <v>30</v>
      </c>
      <c r="L1321" t="s">
        <v>1938</v>
      </c>
      <c r="M1321" t="s">
        <v>2637</v>
      </c>
      <c r="N1321" t="s">
        <v>6775</v>
      </c>
      <c r="O1321" t="s">
        <v>54</v>
      </c>
      <c r="P1321" t="s">
        <v>7744</v>
      </c>
      <c r="Q1321" t="s">
        <v>2638</v>
      </c>
      <c r="R1321" t="s">
        <v>2639</v>
      </c>
      <c r="S1321" t="s">
        <v>7522</v>
      </c>
      <c r="T1321" t="str">
        <f t="shared" si="60"/>
        <v>‚ Extensive experience with EMC SAN hardware. Extensive experience with Symantec NetBackup and the support of backup and Recovery for day to day operations and Disaster Recovery. Experience with Performance Analysis and Tuning, Capacity Planning of SAN Environment. Knowledge of IBM AIX Operating Systems, specifically V7.1 and RedHat Linux. Understanding of monitoring tools (e.g,. BMC Patrol) and capacity planning tools. Knowledge of writing and/or modifying shell scripts. Experience with bare metal recovery procedures and installs of Operating systems. Excellent troubleshooting, analytical and problem solving skills. Excellent communication skills (oral and written), interpersonal, and organizational and strong project management skills and work within a team environment.  The candidate must possess a thorough understanding of: SAN technology, Specifically EMC's VMAX-20K EMC UniSphere and ProSphere, PowerPath, EMC Performance Manager, EMC Solution Enabler EMC Data Domain Virtual Tape Library - DD860 IBM 3854 tape Library SAN Switches, HBAs, Clone technology, SAN Manager and SRDF, Brocade 8510 directors and implementation expertise.  The candidate must also possess good knowledge of multi-pathing and dual fabric switched solutions.  Candidate must have a strong working knowledge of Symantec Netbackup, version 7.0 or greater as management of the backup infrastructure is a major part of the job requirements. This requires knowledge of: Clone disks, VPSnap Timefinder and Korn shell scripting, Integration with Oracle RMAN for DB backups. Any experience with CA-Scheduler is a plus. P180</v>
      </c>
      <c r="U1321">
        <f t="shared" si="61"/>
        <v>0</v>
      </c>
      <c r="V1321" s="3">
        <v>0</v>
      </c>
      <c r="W1321" s="3">
        <f t="shared" si="62"/>
        <v>0</v>
      </c>
      <c r="X1321" s="3">
        <v>0</v>
      </c>
      <c r="Y1321" s="3">
        <v>0</v>
      </c>
      <c r="Z1321" s="3">
        <v>0</v>
      </c>
      <c r="AA1321" s="3">
        <v>0</v>
      </c>
      <c r="AB1321" s="3">
        <v>0</v>
      </c>
      <c r="AD1321" t="s">
        <v>899</v>
      </c>
      <c r="AE1321" s="1">
        <v>42447</v>
      </c>
      <c r="AG1321" s="1">
        <v>42447</v>
      </c>
      <c r="AH1321" s="1">
        <v>42598</v>
      </c>
    </row>
    <row r="1322" spans="1:34" x14ac:dyDescent="0.3">
      <c r="A1322">
        <v>235980</v>
      </c>
      <c r="B1322" t="s">
        <v>1936</v>
      </c>
      <c r="C1322" t="s">
        <v>26</v>
      </c>
      <c r="D1322">
        <v>1</v>
      </c>
      <c r="E1322" t="s">
        <v>2636</v>
      </c>
      <c r="F1322" t="s">
        <v>51</v>
      </c>
      <c r="G1322">
        <v>10050</v>
      </c>
      <c r="H1322" t="s">
        <v>52</v>
      </c>
      <c r="I1322">
        <v>100000</v>
      </c>
      <c r="J1322">
        <v>130000</v>
      </c>
      <c r="K1322" t="s">
        <v>30</v>
      </c>
      <c r="L1322" t="s">
        <v>1938</v>
      </c>
      <c r="M1322" t="s">
        <v>2637</v>
      </c>
      <c r="N1322" t="s">
        <v>6775</v>
      </c>
      <c r="O1322" t="s">
        <v>54</v>
      </c>
      <c r="P1322" t="s">
        <v>7744</v>
      </c>
      <c r="Q1322" t="s">
        <v>2638</v>
      </c>
      <c r="R1322" t="s">
        <v>2639</v>
      </c>
      <c r="S1322" t="s">
        <v>7522</v>
      </c>
      <c r="T1322" t="str">
        <f t="shared" si="60"/>
        <v>‚ Extensive experience with EMC SAN hardware. Extensive experience with Symantec NetBackup and the support of backup and Recovery for day to day operations and Disaster Recovery. Experience with Performance Analysis and Tuning, Capacity Planning of SAN Environment. Knowledge of IBM AIX Operating Systems, specifically V7.1 and RedHat Linux. Understanding of monitoring tools (e.g,. BMC Patrol) and capacity planning tools. Knowledge of writing and/or modifying shell scripts. Experience with bare metal recovery procedures and installs of Operating systems. Excellent troubleshooting, analytical and problem solving skills. Excellent communication skills (oral and written), interpersonal, and organizational and strong project management skills and work within a team environment.  The candidate must possess a thorough understanding of: SAN technology, Specifically EMC's VMAX-20K EMC UniSphere and ProSphere, PowerPath, EMC Performance Manager, EMC Solution Enabler EMC Data Domain Virtual Tape Library - DD860 IBM 3854 tape Library SAN Switches, HBAs, Clone technology, SAN Manager and SRDF, Brocade 8510 directors and implementation expertise.  The candidate must also possess good knowledge of multi-pathing and dual fabric switched solutions.  Candidate must have a strong working knowledge of Symantec Netbackup, version 7.0 or greater as management of the backup infrastructure is a major part of the job requirements. This requires knowledge of: Clone disks, VPSnap Timefinder and Korn shell scripting, Integration with Oracle RMAN for DB backups. Any experience with CA-Scheduler is a plus. P180</v>
      </c>
      <c r="U1322">
        <f t="shared" si="61"/>
        <v>0</v>
      </c>
      <c r="V1322" s="3">
        <v>0</v>
      </c>
      <c r="W1322" s="3">
        <f t="shared" si="62"/>
        <v>0</v>
      </c>
      <c r="X1322" s="3">
        <v>0</v>
      </c>
      <c r="Y1322" s="3">
        <v>0</v>
      </c>
      <c r="Z1322" s="3">
        <v>0</v>
      </c>
      <c r="AA1322" s="3">
        <v>0</v>
      </c>
      <c r="AB1322" s="3">
        <v>0</v>
      </c>
      <c r="AD1322" t="s">
        <v>899</v>
      </c>
      <c r="AE1322" s="1">
        <v>42447</v>
      </c>
      <c r="AG1322" s="1">
        <v>42447</v>
      </c>
      <c r="AH1322" s="1">
        <v>42598</v>
      </c>
    </row>
    <row r="1323" spans="1:34" x14ac:dyDescent="0.3">
      <c r="A1323">
        <v>236362</v>
      </c>
      <c r="B1323" t="s">
        <v>1592</v>
      </c>
      <c r="C1323" t="s">
        <v>40</v>
      </c>
      <c r="D1323">
        <v>1</v>
      </c>
      <c r="E1323" t="s">
        <v>2633</v>
      </c>
      <c r="F1323" t="s">
        <v>1168</v>
      </c>
      <c r="G1323">
        <v>56058</v>
      </c>
      <c r="H1323">
        <v>0</v>
      </c>
      <c r="I1323">
        <v>48895</v>
      </c>
      <c r="J1323">
        <v>75900</v>
      </c>
      <c r="K1323" t="s">
        <v>30</v>
      </c>
      <c r="L1323" t="s">
        <v>430</v>
      </c>
      <c r="M1323" t="s">
        <v>2634</v>
      </c>
      <c r="N1323" t="s">
        <v>7742</v>
      </c>
      <c r="O1323" t="s">
        <v>1170</v>
      </c>
      <c r="P1323" t="s">
        <v>7743</v>
      </c>
      <c r="Q1323" t="s">
        <v>35</v>
      </c>
      <c r="R1323" t="s">
        <v>2635</v>
      </c>
      <c r="S1323" t="s">
        <v>35</v>
      </c>
      <c r="T1323" t="str">
        <f t="shared" si="60"/>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Strong oral and written communication skills.  Strong people skills and leadership skills.  Familiarity with the NYCHRL.  Fluency in a language other than English, preferably one common in New York City.  Valid driver‚„s license.  Previous experience in test coordination, other investigative work, civil rights advocacy and/or paralegal work a plus.   Strong leadership and performance management skills.    Excellent verbal and written communication skills.   Demonstrated aptitude with electronic file systems or other data management systems.  Strong analytical, problem-solving and time management skills.  Experience handling multiple priorities with competing deadlines.  Proficiency in Microsoft Office programs.  Ability to read and understand laws, rules and regulations.  </v>
      </c>
      <c r="U1323">
        <f t="shared" si="61"/>
        <v>0</v>
      </c>
      <c r="V1323" s="3">
        <v>0</v>
      </c>
      <c r="W1323" s="3">
        <f t="shared" si="62"/>
        <v>0</v>
      </c>
      <c r="X1323" s="3">
        <v>0</v>
      </c>
      <c r="Y1323" s="3">
        <v>0</v>
      </c>
      <c r="Z1323" s="3">
        <v>0</v>
      </c>
      <c r="AA1323" s="3">
        <v>0</v>
      </c>
      <c r="AB1323" s="3">
        <v>0</v>
      </c>
      <c r="AD1323" t="s">
        <v>38</v>
      </c>
      <c r="AE1323" s="1">
        <v>42452</v>
      </c>
      <c r="AF1323" s="1">
        <v>42610</v>
      </c>
      <c r="AG1323" s="1">
        <v>42503</v>
      </c>
      <c r="AH1323" s="1">
        <v>42598</v>
      </c>
    </row>
    <row r="1324" spans="1:34" x14ac:dyDescent="0.3">
      <c r="A1324">
        <v>236389</v>
      </c>
      <c r="B1324" t="s">
        <v>888</v>
      </c>
      <c r="C1324" t="s">
        <v>26</v>
      </c>
      <c r="D1324">
        <v>1</v>
      </c>
      <c r="E1324" t="s">
        <v>2640</v>
      </c>
      <c r="F1324" t="s">
        <v>1168</v>
      </c>
      <c r="G1324">
        <v>56058</v>
      </c>
      <c r="H1324">
        <v>0</v>
      </c>
      <c r="I1324">
        <v>65000</v>
      </c>
      <c r="J1324">
        <v>75000</v>
      </c>
      <c r="K1324" t="s">
        <v>30</v>
      </c>
      <c r="L1324" t="s">
        <v>430</v>
      </c>
      <c r="M1324" t="s">
        <v>2641</v>
      </c>
      <c r="N1324" t="s">
        <v>7745</v>
      </c>
      <c r="O1324" t="s">
        <v>1170</v>
      </c>
      <c r="P1324" t="s">
        <v>7746</v>
      </c>
      <c r="Q1324" t="s">
        <v>35</v>
      </c>
      <c r="R1324" t="s">
        <v>894</v>
      </c>
      <c r="S1324" t="s">
        <v>35</v>
      </c>
      <c r="T1324" t="str">
        <f t="shared" si="60"/>
        <v xml:space="preserve">The LL44 Transparency Manager position requires three or more years of professional experience in program management, data analysis, and/or technology implementation.  The ideal candidate will be an inquisitive self-starter and problem-solver with the ability to:  Analyze data, develop findings, and make actionable recommendations.  Identify gaps, underlying issues, and opportunities for improvement in business processes. Break down complex issues and processes into smaller, more manageable components.  The candidate should be comfortable with one or more data management and analysis toolsets.  Experience with Excel and Access at a minimum.   Experience with business intelligence tools such as OBIEE is preferred.  Experience with data analysis tools such as SQL, ArcGIS, SAS, R, or Pandas is preferred.    Experience with the design, development, and deployment of data warehouses.  Hands-on experience with relational database design and implementation is preferred.  Familiarity with Socrata or other open data platforms is a plus.  The ideal candidate will have effective management and communication skills.  Organized, with a very high attention to detail.  Demonstrated project management skills, able to lead and move projects forward.  Willing to make decisions or elevate issues for decision-making.  Ability to advocate for the best interests of the project and the agency.  Ability to communicate verbally and through memos, presentations, and other materials.  An advanced degree in a relevant field is strongly preferred (e.g. Business Administration, Public Administration, Public Policy, Management/Organizational Science, Urban Planning, Information Systems, Data Science).  The strongest candidates will have experience or demonstrate significant interest in public policy, housing, city government, or transparency and accountability; however, these may be secondary to the candidate‚„s interest in applying his or her skills to the agency‚„s mission and operations.  </v>
      </c>
      <c r="U1324">
        <f t="shared" si="61"/>
        <v>1</v>
      </c>
      <c r="V1324" s="3">
        <v>1</v>
      </c>
      <c r="W1324" s="3">
        <f t="shared" si="62"/>
        <v>1</v>
      </c>
      <c r="X1324" s="3">
        <v>0</v>
      </c>
      <c r="Y1324" s="3">
        <v>0</v>
      </c>
      <c r="Z1324" s="3">
        <v>1</v>
      </c>
      <c r="AA1324" s="3">
        <v>0</v>
      </c>
      <c r="AB1324" s="3">
        <v>1</v>
      </c>
      <c r="AD1324" t="s">
        <v>38</v>
      </c>
      <c r="AE1324" s="1">
        <v>42457</v>
      </c>
      <c r="AG1324" s="1">
        <v>42457</v>
      </c>
      <c r="AH1324" s="1">
        <v>42598</v>
      </c>
    </row>
    <row r="1325" spans="1:34" x14ac:dyDescent="0.3">
      <c r="A1325">
        <v>236389</v>
      </c>
      <c r="B1325" t="s">
        <v>888</v>
      </c>
      <c r="C1325" t="s">
        <v>40</v>
      </c>
      <c r="D1325">
        <v>1</v>
      </c>
      <c r="E1325" t="s">
        <v>2640</v>
      </c>
      <c r="F1325" t="s">
        <v>1168</v>
      </c>
      <c r="G1325">
        <v>56058</v>
      </c>
      <c r="H1325">
        <v>0</v>
      </c>
      <c r="I1325">
        <v>65000</v>
      </c>
      <c r="J1325">
        <v>75000</v>
      </c>
      <c r="K1325" t="s">
        <v>30</v>
      </c>
      <c r="L1325" t="s">
        <v>430</v>
      </c>
      <c r="M1325" t="s">
        <v>2641</v>
      </c>
      <c r="N1325" t="s">
        <v>7745</v>
      </c>
      <c r="O1325" t="s">
        <v>1170</v>
      </c>
      <c r="P1325" t="s">
        <v>7746</v>
      </c>
      <c r="Q1325" t="s">
        <v>35</v>
      </c>
      <c r="R1325" t="s">
        <v>894</v>
      </c>
      <c r="S1325" t="s">
        <v>35</v>
      </c>
      <c r="T1325" t="str">
        <f t="shared" si="60"/>
        <v xml:space="preserve">The LL44 Transparency Manager position requires three or more years of professional experience in program management, data analysis, and/or technology implementation.  The ideal candidate will be an inquisitive self-starter and problem-solver with the ability to:  Analyze data, develop findings, and make actionable recommendations.  Identify gaps, underlying issues, and opportunities for improvement in business processes. Break down complex issues and processes into smaller, more manageable components.  The candidate should be comfortable with one or more data management and analysis toolsets.  Experience with Excel and Access at a minimum.   Experience with business intelligence tools such as OBIEE is preferred.  Experience with data analysis tools such as SQL, ArcGIS, SAS, R, or Pandas is preferred.    Experience with the design, development, and deployment of data warehouses.  Hands-on experience with relational database design and implementation is preferred.  Familiarity with Socrata or other open data platforms is a plus.  The ideal candidate will have effective management and communication skills.  Organized, with a very high attention to detail.  Demonstrated project management skills, able to lead and move projects forward.  Willing to make decisions or elevate issues for decision-making.  Ability to advocate for the best interests of the project and the agency.  Ability to communicate verbally and through memos, presentations, and other materials.  An advanced degree in a relevant field is strongly preferred (e.g. Business Administration, Public Administration, Public Policy, Management/Organizational Science, Urban Planning, Information Systems, Data Science).  The strongest candidates will have experience or demonstrate significant interest in public policy, housing, city government, or transparency and accountability; however, these may be secondary to the candidate‚„s interest in applying his or her skills to the agency‚„s mission and operations.  </v>
      </c>
      <c r="U1325">
        <f t="shared" si="61"/>
        <v>1</v>
      </c>
      <c r="V1325" s="3">
        <v>1</v>
      </c>
      <c r="W1325" s="3">
        <f t="shared" si="62"/>
        <v>1</v>
      </c>
      <c r="X1325" s="3">
        <v>0</v>
      </c>
      <c r="Y1325" s="3">
        <v>0</v>
      </c>
      <c r="Z1325" s="3">
        <v>1</v>
      </c>
      <c r="AA1325" s="3">
        <v>0</v>
      </c>
      <c r="AB1325" s="3">
        <v>1</v>
      </c>
      <c r="AD1325" t="s">
        <v>38</v>
      </c>
      <c r="AE1325" s="1">
        <v>42457</v>
      </c>
      <c r="AG1325" s="1">
        <v>42457</v>
      </c>
      <c r="AH1325" s="1">
        <v>42598</v>
      </c>
    </row>
    <row r="1326" spans="1:34" x14ac:dyDescent="0.3">
      <c r="A1326">
        <v>236461</v>
      </c>
      <c r="B1326" t="s">
        <v>39</v>
      </c>
      <c r="C1326" t="s">
        <v>26</v>
      </c>
      <c r="D1326">
        <v>1</v>
      </c>
      <c r="E1326" t="s">
        <v>2642</v>
      </c>
      <c r="F1326" t="s">
        <v>42</v>
      </c>
      <c r="G1326">
        <v>21744</v>
      </c>
      <c r="H1326">
        <v>2</v>
      </c>
      <c r="I1326">
        <v>68239</v>
      </c>
      <c r="J1326">
        <v>85000</v>
      </c>
      <c r="K1326" t="s">
        <v>30</v>
      </c>
      <c r="L1326" t="s">
        <v>71</v>
      </c>
      <c r="M1326" t="s">
        <v>2643</v>
      </c>
      <c r="N1326" t="s">
        <v>6776</v>
      </c>
      <c r="O1326" t="s">
        <v>46</v>
      </c>
      <c r="P1326" t="s">
        <v>7747</v>
      </c>
      <c r="Q1326" t="s">
        <v>35</v>
      </c>
      <c r="R1326" t="s">
        <v>2644</v>
      </c>
      <c r="S1326" t="s">
        <v>35</v>
      </c>
      <c r="T1326" t="str">
        <f t="shared" si="60"/>
        <v xml:space="preserve">PREFERRED SKILLS  Master‚„s degree in Genetic Counseling from an accredited ABGC training program. Board certified/eligible as a Genetic Counselor by the American Board of Genetic Counseling. Past working experience in inheritable diseases is desired Strong oral and written communication skills   SPECIAL NOTE  1. If you were educated in a foreign school you must submit an evaluation of your foreign education from an approved organization with your resume. 2. Selected candidates will be required to provide a DNA sample by swabbing. 3. In case of an emergency, your position may be designated as essential staff.  </v>
      </c>
      <c r="U1326">
        <f t="shared" si="61"/>
        <v>0</v>
      </c>
      <c r="V1326" s="3">
        <v>0</v>
      </c>
      <c r="W1326" s="3">
        <f t="shared" si="62"/>
        <v>0</v>
      </c>
      <c r="X1326" s="3">
        <v>0</v>
      </c>
      <c r="Y1326" s="3">
        <v>0</v>
      </c>
      <c r="Z1326" s="3">
        <v>0</v>
      </c>
      <c r="AA1326" s="3">
        <v>0</v>
      </c>
      <c r="AB1326" s="3">
        <v>0</v>
      </c>
      <c r="AD1326" t="s">
        <v>38</v>
      </c>
      <c r="AE1326" s="1">
        <v>42452</v>
      </c>
      <c r="AG1326" s="1">
        <v>42466</v>
      </c>
      <c r="AH1326" s="1">
        <v>42598</v>
      </c>
    </row>
    <row r="1327" spans="1:34" x14ac:dyDescent="0.3">
      <c r="A1327">
        <v>236461</v>
      </c>
      <c r="B1327" t="s">
        <v>39</v>
      </c>
      <c r="C1327" t="s">
        <v>40</v>
      </c>
      <c r="D1327">
        <v>1</v>
      </c>
      <c r="E1327" t="s">
        <v>2642</v>
      </c>
      <c r="F1327" t="s">
        <v>42</v>
      </c>
      <c r="G1327">
        <v>21744</v>
      </c>
      <c r="H1327">
        <v>2</v>
      </c>
      <c r="I1327">
        <v>68239</v>
      </c>
      <c r="J1327">
        <v>85000</v>
      </c>
      <c r="K1327" t="s">
        <v>30</v>
      </c>
      <c r="L1327" t="s">
        <v>71</v>
      </c>
      <c r="M1327" t="s">
        <v>2643</v>
      </c>
      <c r="N1327" t="s">
        <v>6776</v>
      </c>
      <c r="O1327" t="s">
        <v>46</v>
      </c>
      <c r="P1327" t="s">
        <v>7747</v>
      </c>
      <c r="Q1327" t="s">
        <v>35</v>
      </c>
      <c r="R1327" t="s">
        <v>2644</v>
      </c>
      <c r="S1327" t="s">
        <v>35</v>
      </c>
      <c r="T1327" t="str">
        <f t="shared" si="60"/>
        <v xml:space="preserve">PREFERRED SKILLS  Master‚„s degree in Genetic Counseling from an accredited ABGC training program. Board certified/eligible as a Genetic Counselor by the American Board of Genetic Counseling. Past working experience in inheritable diseases is desired Strong oral and written communication skills   SPECIAL NOTE  1. If you were educated in a foreign school you must submit an evaluation of your foreign education from an approved organization with your resume. 2. Selected candidates will be required to provide a DNA sample by swabbing. 3. In case of an emergency, your position may be designated as essential staff.  </v>
      </c>
      <c r="U1327">
        <f t="shared" si="61"/>
        <v>0</v>
      </c>
      <c r="V1327" s="3">
        <v>0</v>
      </c>
      <c r="W1327" s="3">
        <f t="shared" si="62"/>
        <v>0</v>
      </c>
      <c r="X1327" s="3">
        <v>0</v>
      </c>
      <c r="Y1327" s="3">
        <v>0</v>
      </c>
      <c r="Z1327" s="3">
        <v>0</v>
      </c>
      <c r="AA1327" s="3">
        <v>0</v>
      </c>
      <c r="AB1327" s="3">
        <v>0</v>
      </c>
      <c r="AD1327" t="s">
        <v>38</v>
      </c>
      <c r="AE1327" s="1">
        <v>42452</v>
      </c>
      <c r="AG1327" s="1">
        <v>42466</v>
      </c>
      <c r="AH1327" s="1">
        <v>42598</v>
      </c>
    </row>
    <row r="1328" spans="1:34" x14ac:dyDescent="0.3">
      <c r="A1328">
        <v>236067</v>
      </c>
      <c r="B1328" t="s">
        <v>39</v>
      </c>
      <c r="C1328" t="s">
        <v>40</v>
      </c>
      <c r="D1328">
        <v>1</v>
      </c>
      <c r="E1328" t="s">
        <v>2645</v>
      </c>
      <c r="F1328" t="s">
        <v>110</v>
      </c>
      <c r="G1328">
        <v>10251</v>
      </c>
      <c r="H1328">
        <v>4</v>
      </c>
      <c r="I1328">
        <v>36166</v>
      </c>
      <c r="J1328">
        <v>56775</v>
      </c>
      <c r="K1328" t="s">
        <v>30</v>
      </c>
      <c r="L1328" t="s">
        <v>78</v>
      </c>
      <c r="M1328" t="s">
        <v>552</v>
      </c>
      <c r="N1328" t="s">
        <v>2646</v>
      </c>
      <c r="O1328" t="s">
        <v>113</v>
      </c>
      <c r="P1328" t="s">
        <v>2647</v>
      </c>
      <c r="Q1328" t="s">
        <v>35</v>
      </c>
      <c r="R1328" t="s">
        <v>2648</v>
      </c>
      <c r="S1328" t="s">
        <v>35</v>
      </c>
      <c r="T1328" t="str">
        <f t="shared" si="60"/>
        <v xml:space="preserve">Preference will be given to individuals with excellent phone, computer and writing skills. Additionally, good communication and good organizational skills and the ability to work under pressure and respond to time frames are required.  </v>
      </c>
      <c r="U1328">
        <f t="shared" si="61"/>
        <v>0</v>
      </c>
      <c r="V1328" s="3">
        <v>0</v>
      </c>
      <c r="W1328" s="3">
        <f t="shared" si="62"/>
        <v>0</v>
      </c>
      <c r="X1328" s="3">
        <v>0</v>
      </c>
      <c r="Y1328" s="3">
        <v>0</v>
      </c>
      <c r="Z1328" s="3">
        <v>0</v>
      </c>
      <c r="AA1328" s="3">
        <v>0</v>
      </c>
      <c r="AB1328" s="3">
        <v>0</v>
      </c>
      <c r="AD1328" t="s">
        <v>38</v>
      </c>
      <c r="AE1328" s="1">
        <v>42450</v>
      </c>
      <c r="AG1328" s="1">
        <v>42451</v>
      </c>
      <c r="AH1328" s="1">
        <v>42598</v>
      </c>
    </row>
    <row r="1329" spans="1:34" x14ac:dyDescent="0.3">
      <c r="A1329">
        <v>236067</v>
      </c>
      <c r="B1329" t="s">
        <v>39</v>
      </c>
      <c r="C1329" t="s">
        <v>26</v>
      </c>
      <c r="D1329">
        <v>1</v>
      </c>
      <c r="E1329" t="s">
        <v>2645</v>
      </c>
      <c r="F1329" t="s">
        <v>110</v>
      </c>
      <c r="G1329">
        <v>10251</v>
      </c>
      <c r="H1329">
        <v>4</v>
      </c>
      <c r="I1329">
        <v>36166</v>
      </c>
      <c r="J1329">
        <v>56775</v>
      </c>
      <c r="K1329" t="s">
        <v>30</v>
      </c>
      <c r="L1329" t="s">
        <v>78</v>
      </c>
      <c r="M1329" t="s">
        <v>552</v>
      </c>
      <c r="N1329" t="s">
        <v>2646</v>
      </c>
      <c r="O1329" t="s">
        <v>113</v>
      </c>
      <c r="P1329" t="s">
        <v>2647</v>
      </c>
      <c r="Q1329" t="s">
        <v>35</v>
      </c>
      <c r="R1329" t="s">
        <v>2648</v>
      </c>
      <c r="S1329" t="s">
        <v>35</v>
      </c>
      <c r="T1329" t="str">
        <f t="shared" si="60"/>
        <v xml:space="preserve">Preference will be given to individuals with excellent phone, computer and writing skills. Additionally, good communication and good organizational skills and the ability to work under pressure and respond to time frames are required.  </v>
      </c>
      <c r="U1329">
        <f t="shared" si="61"/>
        <v>0</v>
      </c>
      <c r="V1329" s="3">
        <v>0</v>
      </c>
      <c r="W1329" s="3">
        <f t="shared" si="62"/>
        <v>0</v>
      </c>
      <c r="X1329" s="3">
        <v>0</v>
      </c>
      <c r="Y1329" s="3">
        <v>0</v>
      </c>
      <c r="Z1329" s="3">
        <v>0</v>
      </c>
      <c r="AA1329" s="3">
        <v>0</v>
      </c>
      <c r="AB1329" s="3">
        <v>0</v>
      </c>
      <c r="AD1329" t="s">
        <v>38</v>
      </c>
      <c r="AE1329" s="1">
        <v>42450</v>
      </c>
      <c r="AG1329" s="1">
        <v>42451</v>
      </c>
      <c r="AH1329" s="1">
        <v>42598</v>
      </c>
    </row>
    <row r="1330" spans="1:34" x14ac:dyDescent="0.3">
      <c r="A1330">
        <v>236469</v>
      </c>
      <c r="B1330" t="s">
        <v>49</v>
      </c>
      <c r="C1330" t="s">
        <v>26</v>
      </c>
      <c r="D1330">
        <v>1</v>
      </c>
      <c r="E1330" t="s">
        <v>2649</v>
      </c>
      <c r="F1330" t="s">
        <v>551</v>
      </c>
      <c r="G1330">
        <v>10124</v>
      </c>
      <c r="H1330">
        <v>3</v>
      </c>
      <c r="I1330">
        <v>53047</v>
      </c>
      <c r="J1330">
        <v>61004</v>
      </c>
      <c r="K1330" t="s">
        <v>30</v>
      </c>
      <c r="L1330" t="s">
        <v>31</v>
      </c>
      <c r="M1330" t="s">
        <v>1518</v>
      </c>
      <c r="N1330" t="s">
        <v>6777</v>
      </c>
      <c r="O1330" t="s">
        <v>7055</v>
      </c>
      <c r="P1330" t="s">
        <v>7748</v>
      </c>
      <c r="Q1330" t="s">
        <v>2650</v>
      </c>
      <c r="R1330" t="s">
        <v>56</v>
      </c>
      <c r="S1330" t="s">
        <v>549</v>
      </c>
      <c r="T1330" t="str">
        <f t="shared" si="60"/>
        <v>‚  Strong knowledge of Microsoft Word and Excel.  A good knowledge of New York City Property Taxes and In-Rem rules and regulations.  Good judgment and composure when dealing with challenges.  Ability to prioritize projects and multi-task.  Skilled in verbal and written communication.  Detail oriented with strong analytical skills.  Highly motivated and organized individual.  Ability to build strong internal working relationships as well as external relationships with     vendors, landlords and other City agencies. In compliance with federal law, all persons hired will be required to verify identity and eligibility to work in the United States and to complete the required employment eligibility verification document form upon hire.  Only permanent and non-competitive Principal Administrative Associates are eligible to apply. Please include your Employee Identification Number (EIN) when applying.</v>
      </c>
      <c r="U1330">
        <f t="shared" si="61"/>
        <v>0</v>
      </c>
      <c r="V1330" s="3">
        <v>1</v>
      </c>
      <c r="W1330" s="3">
        <f t="shared" si="62"/>
        <v>0</v>
      </c>
      <c r="X1330" s="3">
        <v>0</v>
      </c>
      <c r="Y1330" s="3">
        <v>0</v>
      </c>
      <c r="Z1330" s="3">
        <v>0</v>
      </c>
      <c r="AA1330" s="3">
        <v>0</v>
      </c>
      <c r="AB1330" s="3">
        <v>0</v>
      </c>
      <c r="AD1330" t="s">
        <v>38</v>
      </c>
      <c r="AE1330" s="1">
        <v>42474</v>
      </c>
      <c r="AG1330" s="1">
        <v>42474</v>
      </c>
      <c r="AH1330" s="1">
        <v>42598</v>
      </c>
    </row>
    <row r="1331" spans="1:34" x14ac:dyDescent="0.3">
      <c r="A1331">
        <v>236520</v>
      </c>
      <c r="B1331" t="s">
        <v>2518</v>
      </c>
      <c r="C1331" t="s">
        <v>26</v>
      </c>
      <c r="D1331">
        <v>1</v>
      </c>
      <c r="E1331" t="s">
        <v>2651</v>
      </c>
      <c r="F1331" t="s">
        <v>326</v>
      </c>
      <c r="G1331">
        <v>56057</v>
      </c>
      <c r="H1331">
        <v>0</v>
      </c>
      <c r="I1331">
        <v>35000</v>
      </c>
      <c r="J1331">
        <v>55000</v>
      </c>
      <c r="K1331" t="s">
        <v>30</v>
      </c>
      <c r="L1331" t="s">
        <v>637</v>
      </c>
      <c r="M1331" t="s">
        <v>2652</v>
      </c>
      <c r="N1331" t="s">
        <v>7749</v>
      </c>
      <c r="O1331" t="s">
        <v>329</v>
      </c>
      <c r="P1331" t="s">
        <v>2653</v>
      </c>
      <c r="Q1331" t="s">
        <v>35</v>
      </c>
      <c r="R1331" t="s">
        <v>2521</v>
      </c>
      <c r="S1331" t="s">
        <v>35</v>
      </c>
      <c r="T1331" t="str">
        <f t="shared" si="60"/>
        <v xml:space="preserve">Preference will be given to candidates who can demonstrate exceptional data entry, computer, and telephone communication skills; excellent customer service, organizational and interpersonal skills; knowledge of mediation or capacity to be trained in conflict resolution. Flexible, able to work independently within a team-based environment and willing to adapt to responsibilities according to program needs. History of volunteerism, such as service in the AmeriCorps or Peace Corps, is viewed favorably.  </v>
      </c>
      <c r="U1331">
        <f t="shared" si="61"/>
        <v>0</v>
      </c>
      <c r="V1331" s="3">
        <v>0</v>
      </c>
      <c r="W1331" s="3">
        <f t="shared" si="62"/>
        <v>0</v>
      </c>
      <c r="X1331" s="3">
        <v>0</v>
      </c>
      <c r="Y1331" s="3">
        <v>0</v>
      </c>
      <c r="Z1331" s="3">
        <v>0</v>
      </c>
      <c r="AA1331" s="3">
        <v>0</v>
      </c>
      <c r="AB1331" s="3">
        <v>0</v>
      </c>
      <c r="AD1331" t="s">
        <v>38</v>
      </c>
      <c r="AE1331" s="1">
        <v>42459</v>
      </c>
      <c r="AG1331" s="1">
        <v>42459</v>
      </c>
      <c r="AH1331" s="1">
        <v>42598</v>
      </c>
    </row>
    <row r="1332" spans="1:34" x14ac:dyDescent="0.3">
      <c r="A1332">
        <v>235499</v>
      </c>
      <c r="B1332" t="s">
        <v>1125</v>
      </c>
      <c r="C1332" t="s">
        <v>40</v>
      </c>
      <c r="D1332">
        <v>1</v>
      </c>
      <c r="E1332" t="s">
        <v>2654</v>
      </c>
      <c r="F1332" t="s">
        <v>51</v>
      </c>
      <c r="G1332">
        <v>10050</v>
      </c>
      <c r="H1332" t="s">
        <v>52</v>
      </c>
      <c r="I1332">
        <v>53051</v>
      </c>
      <c r="J1332">
        <v>102791</v>
      </c>
      <c r="K1332" t="s">
        <v>30</v>
      </c>
      <c r="L1332" t="s">
        <v>2573</v>
      </c>
      <c r="M1332" t="s">
        <v>2574</v>
      </c>
      <c r="N1332" t="s">
        <v>7750</v>
      </c>
      <c r="O1332" t="s">
        <v>54</v>
      </c>
      <c r="P1332" t="s">
        <v>2655</v>
      </c>
      <c r="Q1332" t="s">
        <v>35</v>
      </c>
      <c r="R1332" t="s">
        <v>2656</v>
      </c>
      <c r="S1332" t="s">
        <v>35</v>
      </c>
      <c r="T1332" t="str">
        <f t="shared" si="60"/>
        <v xml:space="preserve">5+ years Oracle 10G/11G DBA experience in a small-to-mid-scale computing environment.  5+ Years SQL experience in a small-to-mid-scale computing environment.  Oracle Enterprise Manager toolset; RMAN. SQL Enterprise Management tools. Oracle/SQL Reporting features. Excellent communication and documentation skills.  PL/SQL and Shell scripting. Knowledge of Java a plus.  </v>
      </c>
      <c r="U1332">
        <f t="shared" si="61"/>
        <v>0</v>
      </c>
      <c r="V1332" s="3">
        <v>0</v>
      </c>
      <c r="W1332" s="3">
        <f t="shared" si="62"/>
        <v>0</v>
      </c>
      <c r="X1332" s="3">
        <v>0</v>
      </c>
      <c r="Y1332" s="3">
        <v>0</v>
      </c>
      <c r="Z1332" s="3">
        <v>1</v>
      </c>
      <c r="AA1332" s="3">
        <v>0</v>
      </c>
      <c r="AB1332" s="3">
        <v>0</v>
      </c>
      <c r="AD1332" t="s">
        <v>58</v>
      </c>
      <c r="AE1332" s="1">
        <v>42445</v>
      </c>
      <c r="AG1332" s="1">
        <v>42466</v>
      </c>
      <c r="AH1332" s="1">
        <v>42598</v>
      </c>
    </row>
    <row r="1333" spans="1:34" x14ac:dyDescent="0.3">
      <c r="A1333">
        <v>236520</v>
      </c>
      <c r="B1333" t="s">
        <v>2518</v>
      </c>
      <c r="C1333" t="s">
        <v>40</v>
      </c>
      <c r="D1333">
        <v>1</v>
      </c>
      <c r="E1333" t="s">
        <v>2651</v>
      </c>
      <c r="F1333" t="s">
        <v>326</v>
      </c>
      <c r="G1333">
        <v>56057</v>
      </c>
      <c r="H1333">
        <v>0</v>
      </c>
      <c r="I1333">
        <v>35000</v>
      </c>
      <c r="J1333">
        <v>55000</v>
      </c>
      <c r="K1333" t="s">
        <v>30</v>
      </c>
      <c r="L1333" t="s">
        <v>637</v>
      </c>
      <c r="M1333" t="s">
        <v>2652</v>
      </c>
      <c r="N1333" t="s">
        <v>7749</v>
      </c>
      <c r="O1333" t="s">
        <v>329</v>
      </c>
      <c r="P1333" t="s">
        <v>2653</v>
      </c>
      <c r="Q1333" t="s">
        <v>35</v>
      </c>
      <c r="R1333" t="s">
        <v>2521</v>
      </c>
      <c r="S1333" t="s">
        <v>35</v>
      </c>
      <c r="T1333" t="str">
        <f t="shared" si="60"/>
        <v xml:space="preserve">Preference will be given to candidates who can demonstrate exceptional data entry, computer, and telephone communication skills; excellent customer service, organizational and interpersonal skills; knowledge of mediation or capacity to be trained in conflict resolution. Flexible, able to work independently within a team-based environment and willing to adapt to responsibilities according to program needs. History of volunteerism, such as service in the AmeriCorps or Peace Corps, is viewed favorably.  </v>
      </c>
      <c r="U1333">
        <f t="shared" si="61"/>
        <v>0</v>
      </c>
      <c r="V1333" s="3">
        <v>0</v>
      </c>
      <c r="W1333" s="3">
        <f t="shared" si="62"/>
        <v>0</v>
      </c>
      <c r="X1333" s="3">
        <v>0</v>
      </c>
      <c r="Y1333" s="3">
        <v>0</v>
      </c>
      <c r="Z1333" s="3">
        <v>0</v>
      </c>
      <c r="AA1333" s="3">
        <v>0</v>
      </c>
      <c r="AB1333" s="3">
        <v>0</v>
      </c>
      <c r="AD1333" t="s">
        <v>38</v>
      </c>
      <c r="AE1333" s="1">
        <v>42459</v>
      </c>
      <c r="AG1333" s="1">
        <v>42459</v>
      </c>
      <c r="AH1333" s="1">
        <v>42598</v>
      </c>
    </row>
    <row r="1334" spans="1:34" x14ac:dyDescent="0.3">
      <c r="A1334">
        <v>236534</v>
      </c>
      <c r="B1334" t="s">
        <v>2518</v>
      </c>
      <c r="C1334" t="s">
        <v>26</v>
      </c>
      <c r="D1334">
        <v>1</v>
      </c>
      <c r="E1334" t="s">
        <v>2657</v>
      </c>
      <c r="F1334" t="s">
        <v>1168</v>
      </c>
      <c r="G1334">
        <v>56058</v>
      </c>
      <c r="H1334">
        <v>0</v>
      </c>
      <c r="I1334">
        <v>50000</v>
      </c>
      <c r="J1334">
        <v>70000</v>
      </c>
      <c r="K1334" t="s">
        <v>30</v>
      </c>
      <c r="L1334" t="s">
        <v>637</v>
      </c>
      <c r="M1334" t="s">
        <v>2652</v>
      </c>
      <c r="N1334" t="s">
        <v>7751</v>
      </c>
      <c r="O1334" t="s">
        <v>1170</v>
      </c>
      <c r="P1334" t="s">
        <v>2658</v>
      </c>
      <c r="Q1334" t="s">
        <v>35</v>
      </c>
      <c r="R1334" t="s">
        <v>2659</v>
      </c>
      <c r="S1334" t="s">
        <v>35</v>
      </c>
      <c r="T1334" t="str">
        <f t="shared" si="60"/>
        <v xml:space="preserve">Preference will be given to candidates who can demonstrate exceptional communication, public speaking and interpersonal skills; excellent writing, organizational and analytical abilities; substantial experience in case management, marketing or program development and research in a dispute resolution or mediation program; experience in understanding and managing work place conflict and demonstrated interest in mediation and conflict resolution. Minimum of 2 years mediation experience a must. Workplace mediation experience preferred. History of volunteerism, such as service in the AmeriCorps or Peace Corps, is viewed favorably.  </v>
      </c>
      <c r="U1334">
        <f t="shared" si="61"/>
        <v>0</v>
      </c>
      <c r="V1334" s="3">
        <v>0</v>
      </c>
      <c r="W1334" s="3">
        <f t="shared" si="62"/>
        <v>0</v>
      </c>
      <c r="X1334" s="3">
        <v>0</v>
      </c>
      <c r="Y1334" s="3">
        <v>0</v>
      </c>
      <c r="Z1334" s="3">
        <v>0</v>
      </c>
      <c r="AA1334" s="3">
        <v>0</v>
      </c>
      <c r="AB1334" s="3">
        <v>0</v>
      </c>
      <c r="AD1334" t="s">
        <v>38</v>
      </c>
      <c r="AE1334" s="1">
        <v>42459</v>
      </c>
      <c r="AG1334" s="1">
        <v>42459</v>
      </c>
      <c r="AH1334" s="1">
        <v>42598</v>
      </c>
    </row>
    <row r="1335" spans="1:34" x14ac:dyDescent="0.3">
      <c r="A1335">
        <v>236534</v>
      </c>
      <c r="B1335" t="s">
        <v>2518</v>
      </c>
      <c r="C1335" t="s">
        <v>40</v>
      </c>
      <c r="D1335">
        <v>1</v>
      </c>
      <c r="E1335" t="s">
        <v>2657</v>
      </c>
      <c r="F1335" t="s">
        <v>1168</v>
      </c>
      <c r="G1335">
        <v>56058</v>
      </c>
      <c r="H1335">
        <v>0</v>
      </c>
      <c r="I1335">
        <v>50000</v>
      </c>
      <c r="J1335">
        <v>70000</v>
      </c>
      <c r="K1335" t="s">
        <v>30</v>
      </c>
      <c r="L1335" t="s">
        <v>637</v>
      </c>
      <c r="M1335" t="s">
        <v>2652</v>
      </c>
      <c r="N1335" t="s">
        <v>7751</v>
      </c>
      <c r="O1335" t="s">
        <v>1170</v>
      </c>
      <c r="P1335" t="s">
        <v>2658</v>
      </c>
      <c r="Q1335" t="s">
        <v>35</v>
      </c>
      <c r="R1335" t="s">
        <v>2659</v>
      </c>
      <c r="S1335" t="s">
        <v>35</v>
      </c>
      <c r="T1335" t="str">
        <f t="shared" si="60"/>
        <v xml:space="preserve">Preference will be given to candidates who can demonstrate exceptional communication, public speaking and interpersonal skills; excellent writing, organizational and analytical abilities; substantial experience in case management, marketing or program development and research in a dispute resolution or mediation program; experience in understanding and managing work place conflict and demonstrated interest in mediation and conflict resolution. Minimum of 2 years mediation experience a must. Workplace mediation experience preferred. History of volunteerism, such as service in the AmeriCorps or Peace Corps, is viewed favorably.  </v>
      </c>
      <c r="U1335">
        <f t="shared" si="61"/>
        <v>0</v>
      </c>
      <c r="V1335" s="3">
        <v>0</v>
      </c>
      <c r="W1335" s="3">
        <f t="shared" si="62"/>
        <v>0</v>
      </c>
      <c r="X1335" s="3">
        <v>0</v>
      </c>
      <c r="Y1335" s="3">
        <v>0</v>
      </c>
      <c r="Z1335" s="3">
        <v>0</v>
      </c>
      <c r="AA1335" s="3">
        <v>0</v>
      </c>
      <c r="AB1335" s="3">
        <v>0</v>
      </c>
      <c r="AD1335" t="s">
        <v>38</v>
      </c>
      <c r="AE1335" s="1">
        <v>42459</v>
      </c>
      <c r="AG1335" s="1">
        <v>42459</v>
      </c>
      <c r="AH1335" s="1">
        <v>42598</v>
      </c>
    </row>
    <row r="1336" spans="1:34" x14ac:dyDescent="0.3">
      <c r="A1336">
        <v>236070</v>
      </c>
      <c r="B1336" t="s">
        <v>888</v>
      </c>
      <c r="C1336" t="s">
        <v>26</v>
      </c>
      <c r="D1336">
        <v>5</v>
      </c>
      <c r="E1336" t="s">
        <v>2660</v>
      </c>
      <c r="F1336" t="s">
        <v>1100</v>
      </c>
      <c r="G1336">
        <v>34221</v>
      </c>
      <c r="H1336">
        <v>2</v>
      </c>
      <c r="I1336">
        <v>61237</v>
      </c>
      <c r="J1336">
        <v>88686</v>
      </c>
      <c r="K1336" t="s">
        <v>30</v>
      </c>
      <c r="L1336" t="s">
        <v>430</v>
      </c>
      <c r="M1336" t="s">
        <v>2661</v>
      </c>
      <c r="N1336" t="s">
        <v>6778</v>
      </c>
      <c r="O1336" t="s">
        <v>1103</v>
      </c>
      <c r="P1336" t="s">
        <v>2662</v>
      </c>
      <c r="Q1336" t="s">
        <v>35</v>
      </c>
      <c r="R1336" t="s">
        <v>894</v>
      </c>
      <c r="S1336" t="s">
        <v>35</v>
      </c>
      <c r="T1336" t="str">
        <f t="shared" si="60"/>
        <v xml:space="preserve">LICENSE REQUIREMENTS  * Must possess a Motor Vehicle Driver License valid in the State of New York. This license must be maintained for the duration of employment.  PREFERRED SKILLS  * Preference will be given to candidates who have at least two years of experience within the field of elevators.    *Strong experience in the assembly, installation, repair or design of elevators; or as a maintenance elevator mechanic  with a recognized elevator manufacturer; or as a maintenance elevator mechanic working on various standard makes of elevators  * Strong, working knowledge of and the ability to interpret the building Code, Elevator Code and other rules, regulations and legislation as they apply to the legality of elevator related work (modification, alteration and/or repair of elevators in the City of New York).  * Strong Computer Skills including the use of Microsoft Word, Excel and Windows.  *Excellent verbal and writing communication skills.  </v>
      </c>
      <c r="U1336">
        <f t="shared" si="61"/>
        <v>0</v>
      </c>
      <c r="V1336" s="3">
        <v>1</v>
      </c>
      <c r="W1336" s="3">
        <f t="shared" si="62"/>
        <v>0</v>
      </c>
      <c r="X1336" s="3">
        <v>0</v>
      </c>
      <c r="Y1336" s="3">
        <v>0</v>
      </c>
      <c r="Z1336" s="3">
        <v>0</v>
      </c>
      <c r="AA1336" s="3">
        <v>0</v>
      </c>
      <c r="AB1336" s="3">
        <v>0</v>
      </c>
      <c r="AD1336" t="s">
        <v>58</v>
      </c>
      <c r="AE1336" s="1">
        <v>42451</v>
      </c>
      <c r="AG1336" s="1">
        <v>42487</v>
      </c>
      <c r="AH1336" s="1">
        <v>42598</v>
      </c>
    </row>
    <row r="1337" spans="1:34" x14ac:dyDescent="0.3">
      <c r="A1337">
        <v>236070</v>
      </c>
      <c r="B1337" t="s">
        <v>888</v>
      </c>
      <c r="C1337" t="s">
        <v>40</v>
      </c>
      <c r="D1337">
        <v>5</v>
      </c>
      <c r="E1337" t="s">
        <v>2660</v>
      </c>
      <c r="F1337" t="s">
        <v>1100</v>
      </c>
      <c r="G1337">
        <v>34221</v>
      </c>
      <c r="H1337">
        <v>2</v>
      </c>
      <c r="I1337">
        <v>61237</v>
      </c>
      <c r="J1337">
        <v>88686</v>
      </c>
      <c r="K1337" t="s">
        <v>30</v>
      </c>
      <c r="L1337" t="s">
        <v>430</v>
      </c>
      <c r="M1337" t="s">
        <v>2661</v>
      </c>
      <c r="N1337" t="s">
        <v>6778</v>
      </c>
      <c r="O1337" t="s">
        <v>1103</v>
      </c>
      <c r="P1337" t="s">
        <v>2662</v>
      </c>
      <c r="Q1337" t="s">
        <v>35</v>
      </c>
      <c r="R1337" t="s">
        <v>894</v>
      </c>
      <c r="S1337" t="s">
        <v>35</v>
      </c>
      <c r="T1337" t="str">
        <f t="shared" si="60"/>
        <v xml:space="preserve">LICENSE REQUIREMENTS  * Must possess a Motor Vehicle Driver License valid in the State of New York. This license must be maintained for the duration of employment.  PREFERRED SKILLS  * Preference will be given to candidates who have at least two years of experience within the field of elevators.    *Strong experience in the assembly, installation, repair or design of elevators; or as a maintenance elevator mechanic  with a recognized elevator manufacturer; or as a maintenance elevator mechanic working on various standard makes of elevators  * Strong, working knowledge of and the ability to interpret the building Code, Elevator Code and other rules, regulations and legislation as they apply to the legality of elevator related work (modification, alteration and/or repair of elevators in the City of New York).  * Strong Computer Skills including the use of Microsoft Word, Excel and Windows.  *Excellent verbal and writing communication skills.  </v>
      </c>
      <c r="U1337">
        <f t="shared" si="61"/>
        <v>0</v>
      </c>
      <c r="V1337" s="3">
        <v>1</v>
      </c>
      <c r="W1337" s="3">
        <f t="shared" si="62"/>
        <v>0</v>
      </c>
      <c r="X1337" s="3">
        <v>0</v>
      </c>
      <c r="Y1337" s="3">
        <v>0</v>
      </c>
      <c r="Z1337" s="3">
        <v>0</v>
      </c>
      <c r="AA1337" s="3">
        <v>0</v>
      </c>
      <c r="AB1337" s="3">
        <v>0</v>
      </c>
      <c r="AD1337" t="s">
        <v>58</v>
      </c>
      <c r="AE1337" s="1">
        <v>42451</v>
      </c>
      <c r="AG1337" s="1">
        <v>42487</v>
      </c>
      <c r="AH1337" s="1">
        <v>42598</v>
      </c>
    </row>
    <row r="1338" spans="1:34" x14ac:dyDescent="0.3">
      <c r="A1338">
        <v>236079</v>
      </c>
      <c r="B1338" t="s">
        <v>49</v>
      </c>
      <c r="C1338" t="s">
        <v>26</v>
      </c>
      <c r="D1338">
        <v>1</v>
      </c>
      <c r="E1338" t="s">
        <v>2663</v>
      </c>
      <c r="F1338" t="s">
        <v>2461</v>
      </c>
      <c r="G1338">
        <v>82976</v>
      </c>
      <c r="H1338" t="s">
        <v>240</v>
      </c>
      <c r="I1338">
        <v>58675</v>
      </c>
      <c r="J1338">
        <v>105000</v>
      </c>
      <c r="K1338" t="s">
        <v>30</v>
      </c>
      <c r="L1338" t="s">
        <v>797</v>
      </c>
      <c r="M1338" t="s">
        <v>2664</v>
      </c>
      <c r="N1338" t="s">
        <v>7752</v>
      </c>
      <c r="O1338" t="s">
        <v>2665</v>
      </c>
      <c r="P1338" t="s">
        <v>7753</v>
      </c>
      <c r="Q1338" t="s">
        <v>655</v>
      </c>
      <c r="R1338" t="s">
        <v>2666</v>
      </c>
      <c r="S1338" t="s">
        <v>549</v>
      </c>
      <c r="T1338" t="str">
        <f t="shared" si="60"/>
        <v>‚  Strong knowledge of all Procurement Policy Board rules and the City‚„s procurement systems.  Experience managing large procurements from start to completion.  Ability to adapt to a fluid work environment with changing needs and priorities.  Strong analytical and negotiation skills.  Strong organizational skills.  Excellent computer skills.  Effective, clear and persuasive oral and written communications. In compliance with Federal law, all persons hired will be required to verify identity and eligibility to work in the United States and to complete the required employment eligibility verification document form upon hire.</v>
      </c>
      <c r="U1338">
        <f t="shared" si="61"/>
        <v>0</v>
      </c>
      <c r="V1338" s="3">
        <v>0</v>
      </c>
      <c r="W1338" s="3">
        <f t="shared" si="62"/>
        <v>0</v>
      </c>
      <c r="X1338" s="3">
        <v>0</v>
      </c>
      <c r="Y1338" s="3">
        <v>0</v>
      </c>
      <c r="Z1338" s="3">
        <v>0</v>
      </c>
      <c r="AA1338" s="3">
        <v>0</v>
      </c>
      <c r="AB1338" s="3">
        <v>0</v>
      </c>
      <c r="AD1338" t="s">
        <v>38</v>
      </c>
      <c r="AE1338" s="1">
        <v>42452</v>
      </c>
      <c r="AG1338" s="1">
        <v>42452</v>
      </c>
      <c r="AH1338" s="1">
        <v>42598</v>
      </c>
    </row>
    <row r="1339" spans="1:34" x14ac:dyDescent="0.3">
      <c r="A1339">
        <v>236079</v>
      </c>
      <c r="B1339" t="s">
        <v>49</v>
      </c>
      <c r="C1339" t="s">
        <v>40</v>
      </c>
      <c r="D1339">
        <v>1</v>
      </c>
      <c r="E1339" t="s">
        <v>2663</v>
      </c>
      <c r="F1339" t="s">
        <v>2461</v>
      </c>
      <c r="G1339">
        <v>82976</v>
      </c>
      <c r="H1339" t="s">
        <v>240</v>
      </c>
      <c r="I1339">
        <v>58675</v>
      </c>
      <c r="J1339">
        <v>105000</v>
      </c>
      <c r="K1339" t="s">
        <v>30</v>
      </c>
      <c r="L1339" t="s">
        <v>797</v>
      </c>
      <c r="M1339" t="s">
        <v>2664</v>
      </c>
      <c r="N1339" t="s">
        <v>7752</v>
      </c>
      <c r="O1339" t="s">
        <v>2665</v>
      </c>
      <c r="P1339" t="s">
        <v>7753</v>
      </c>
      <c r="Q1339" t="s">
        <v>655</v>
      </c>
      <c r="R1339" t="s">
        <v>2666</v>
      </c>
      <c r="S1339" t="s">
        <v>549</v>
      </c>
      <c r="T1339" t="str">
        <f t="shared" si="60"/>
        <v>‚  Strong knowledge of all Procurement Policy Board rules and the City‚„s procurement systems.  Experience managing large procurements from start to completion.  Ability to adapt to a fluid work environment with changing needs and priorities.  Strong analytical and negotiation skills.  Strong organizational skills.  Excellent computer skills.  Effective, clear and persuasive oral and written communications. In compliance with Federal law, all persons hired will be required to verify identity and eligibility to work in the United States and to complete the required employment eligibility verification document form upon hire.</v>
      </c>
      <c r="U1339">
        <f t="shared" si="61"/>
        <v>0</v>
      </c>
      <c r="V1339" s="3">
        <v>0</v>
      </c>
      <c r="W1339" s="3">
        <f t="shared" si="62"/>
        <v>0</v>
      </c>
      <c r="X1339" s="3">
        <v>0</v>
      </c>
      <c r="Y1339" s="3">
        <v>0</v>
      </c>
      <c r="Z1339" s="3">
        <v>0</v>
      </c>
      <c r="AA1339" s="3">
        <v>0</v>
      </c>
      <c r="AB1339" s="3">
        <v>0</v>
      </c>
      <c r="AD1339" t="s">
        <v>38</v>
      </c>
      <c r="AE1339" s="1">
        <v>42452</v>
      </c>
      <c r="AG1339" s="1">
        <v>42452</v>
      </c>
      <c r="AH1339" s="1">
        <v>42598</v>
      </c>
    </row>
    <row r="1340" spans="1:34" x14ac:dyDescent="0.3">
      <c r="A1340">
        <v>236554</v>
      </c>
      <c r="B1340" t="s">
        <v>873</v>
      </c>
      <c r="C1340" t="s">
        <v>26</v>
      </c>
      <c r="D1340">
        <v>1</v>
      </c>
      <c r="E1340" t="s">
        <v>2667</v>
      </c>
      <c r="F1340" t="s">
        <v>91</v>
      </c>
      <c r="G1340" t="s">
        <v>405</v>
      </c>
      <c r="H1340">
        <v>0</v>
      </c>
      <c r="I1340">
        <v>61031</v>
      </c>
      <c r="J1340">
        <v>95022</v>
      </c>
      <c r="K1340" t="s">
        <v>30</v>
      </c>
      <c r="L1340" t="s">
        <v>875</v>
      </c>
      <c r="M1340" t="s">
        <v>876</v>
      </c>
      <c r="N1340" t="s">
        <v>7754</v>
      </c>
      <c r="O1340" t="s">
        <v>409</v>
      </c>
      <c r="P1340" t="s">
        <v>6779</v>
      </c>
      <c r="Q1340" t="s">
        <v>2668</v>
      </c>
      <c r="R1340" t="s">
        <v>1208</v>
      </c>
      <c r="S1340" t="s">
        <v>2669</v>
      </c>
      <c r="T1340" t="str">
        <f t="shared" si="60"/>
        <v>The successful candidate should possess the following:  Flexibility, multi-tasking capability, and enthusiastic work ethic; Strong written and verbal communication skills with experience working in public relations or communications preferred; Experience which demonstrates a proven record of providing analytical and/or technical assistance for complex, interdisciplinary projects involving multiple stakeholders; Ability to self-direct work. Outstanding collaboration and team-building skills with technical and non-technical members.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    ONLY THOSE WHO CAN PROVIDE PROOF OF FILING FOR THE ADMINISTRATIVE STAFF ANALYST SERVICE EXAM WILL BE CONSIDERED</v>
      </c>
      <c r="U1340">
        <f t="shared" si="61"/>
        <v>0</v>
      </c>
      <c r="V1340" s="3">
        <v>0</v>
      </c>
      <c r="W1340" s="3">
        <f t="shared" si="62"/>
        <v>0</v>
      </c>
      <c r="X1340" s="3">
        <v>0</v>
      </c>
      <c r="Y1340" s="3">
        <v>0</v>
      </c>
      <c r="Z1340" s="3">
        <v>0</v>
      </c>
      <c r="AA1340" s="3">
        <v>0</v>
      </c>
      <c r="AB1340" s="3">
        <v>0</v>
      </c>
      <c r="AD1340" t="s">
        <v>38</v>
      </c>
      <c r="AE1340" s="1">
        <v>42495</v>
      </c>
      <c r="AG1340" s="1">
        <v>42495</v>
      </c>
      <c r="AH1340" s="1">
        <v>42598</v>
      </c>
    </row>
    <row r="1341" spans="1:34" x14ac:dyDescent="0.3">
      <c r="A1341">
        <v>236554</v>
      </c>
      <c r="B1341" t="s">
        <v>873</v>
      </c>
      <c r="C1341" t="s">
        <v>40</v>
      </c>
      <c r="D1341">
        <v>1</v>
      </c>
      <c r="E1341" t="s">
        <v>2667</v>
      </c>
      <c r="F1341" t="s">
        <v>91</v>
      </c>
      <c r="G1341" t="s">
        <v>405</v>
      </c>
      <c r="H1341">
        <v>0</v>
      </c>
      <c r="I1341">
        <v>61031</v>
      </c>
      <c r="J1341">
        <v>95022</v>
      </c>
      <c r="K1341" t="s">
        <v>30</v>
      </c>
      <c r="L1341" t="s">
        <v>875</v>
      </c>
      <c r="M1341" t="s">
        <v>876</v>
      </c>
      <c r="N1341" t="s">
        <v>7754</v>
      </c>
      <c r="O1341" t="s">
        <v>409</v>
      </c>
      <c r="P1341" t="s">
        <v>6779</v>
      </c>
      <c r="Q1341" t="s">
        <v>2668</v>
      </c>
      <c r="R1341" t="s">
        <v>1208</v>
      </c>
      <c r="S1341" t="s">
        <v>2669</v>
      </c>
      <c r="T1341" t="str">
        <f t="shared" si="60"/>
        <v>The successful candidate should possess the following:  Flexibility, multi-tasking capability, and enthusiastic work ethic; Strong written and verbal communication skills with experience working in public relations or communications preferred; Experience which demonstrates a proven record of providing analytical and/or technical assistance for complex, interdisciplinary projects involving multiple stakeholders; Ability to self-direct work. Outstanding collaboration and team-building skills with technical and non-technical members.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    ONLY THOSE WHO CAN PROVIDE PROOF OF FILING FOR THE ADMINISTRATIVE STAFF ANALYST SERVICE EXAM WILL BE CONSIDERED</v>
      </c>
      <c r="U1341">
        <f t="shared" si="61"/>
        <v>0</v>
      </c>
      <c r="V1341" s="3">
        <v>0</v>
      </c>
      <c r="W1341" s="3">
        <f t="shared" si="62"/>
        <v>0</v>
      </c>
      <c r="X1341" s="3">
        <v>0</v>
      </c>
      <c r="Y1341" s="3">
        <v>0</v>
      </c>
      <c r="Z1341" s="3">
        <v>0</v>
      </c>
      <c r="AA1341" s="3">
        <v>0</v>
      </c>
      <c r="AB1341" s="3">
        <v>0</v>
      </c>
      <c r="AD1341" t="s">
        <v>38</v>
      </c>
      <c r="AE1341" s="1">
        <v>42495</v>
      </c>
      <c r="AG1341" s="1">
        <v>42495</v>
      </c>
      <c r="AH1341" s="1">
        <v>42598</v>
      </c>
    </row>
    <row r="1342" spans="1:34" x14ac:dyDescent="0.3">
      <c r="A1342">
        <v>236571</v>
      </c>
      <c r="B1342" t="s">
        <v>2518</v>
      </c>
      <c r="C1342" t="s">
        <v>40</v>
      </c>
      <c r="D1342">
        <v>25</v>
      </c>
      <c r="E1342" t="s">
        <v>2670</v>
      </c>
      <c r="F1342" t="s">
        <v>2671</v>
      </c>
      <c r="G1342">
        <v>95937</v>
      </c>
      <c r="H1342">
        <v>0</v>
      </c>
      <c r="I1342">
        <v>44</v>
      </c>
      <c r="J1342">
        <v>47</v>
      </c>
      <c r="K1342" t="s">
        <v>141</v>
      </c>
      <c r="L1342" t="s">
        <v>637</v>
      </c>
      <c r="M1342" t="s">
        <v>2672</v>
      </c>
      <c r="N1342" t="s">
        <v>7755</v>
      </c>
      <c r="O1342" t="s">
        <v>2673</v>
      </c>
      <c r="P1342" t="s">
        <v>2674</v>
      </c>
      <c r="Q1342" t="s">
        <v>2675</v>
      </c>
      <c r="R1342" t="s">
        <v>7756</v>
      </c>
      <c r="S1342" t="s">
        <v>35</v>
      </c>
      <c r="T1342" t="str">
        <f t="shared" si="60"/>
        <v>History of volunteerism, such as service in the AmeriCorps or Peace Corps, is viewed favorably. NOTE: No incumbent shall work more than 17 hours per week in any two consecutive weeks, or more than 1,000 hours per year.</v>
      </c>
      <c r="U1342">
        <f t="shared" si="61"/>
        <v>0</v>
      </c>
      <c r="V1342" s="3">
        <v>0</v>
      </c>
      <c r="W1342" s="3">
        <f t="shared" si="62"/>
        <v>0</v>
      </c>
      <c r="X1342" s="3">
        <v>0</v>
      </c>
      <c r="Y1342" s="3">
        <v>0</v>
      </c>
      <c r="Z1342" s="3">
        <v>0</v>
      </c>
      <c r="AA1342" s="3">
        <v>0</v>
      </c>
      <c r="AB1342" s="3">
        <v>0</v>
      </c>
      <c r="AD1342" t="s">
        <v>38</v>
      </c>
      <c r="AE1342" s="1">
        <v>42464</v>
      </c>
      <c r="AG1342" s="1">
        <v>42464</v>
      </c>
      <c r="AH1342" s="1">
        <v>42598</v>
      </c>
    </row>
    <row r="1343" spans="1:34" x14ac:dyDescent="0.3">
      <c r="A1343">
        <v>236571</v>
      </c>
      <c r="B1343" t="s">
        <v>2518</v>
      </c>
      <c r="C1343" t="s">
        <v>26</v>
      </c>
      <c r="D1343">
        <v>25</v>
      </c>
      <c r="E1343" t="s">
        <v>2670</v>
      </c>
      <c r="F1343" t="s">
        <v>2671</v>
      </c>
      <c r="G1343">
        <v>95937</v>
      </c>
      <c r="H1343">
        <v>0</v>
      </c>
      <c r="I1343">
        <v>44</v>
      </c>
      <c r="J1343">
        <v>47</v>
      </c>
      <c r="K1343" t="s">
        <v>141</v>
      </c>
      <c r="L1343" t="s">
        <v>637</v>
      </c>
      <c r="M1343" t="s">
        <v>2672</v>
      </c>
      <c r="N1343" t="s">
        <v>7755</v>
      </c>
      <c r="O1343" t="s">
        <v>2673</v>
      </c>
      <c r="P1343" t="s">
        <v>2674</v>
      </c>
      <c r="Q1343" t="s">
        <v>2675</v>
      </c>
      <c r="R1343" t="s">
        <v>7756</v>
      </c>
      <c r="S1343" t="s">
        <v>35</v>
      </c>
      <c r="T1343" t="str">
        <f t="shared" si="60"/>
        <v>History of volunteerism, such as service in the AmeriCorps or Peace Corps, is viewed favorably. NOTE: No incumbent shall work more than 17 hours per week in any two consecutive weeks, or more than 1,000 hours per year.</v>
      </c>
      <c r="U1343">
        <f t="shared" si="61"/>
        <v>0</v>
      </c>
      <c r="V1343" s="3">
        <v>0</v>
      </c>
      <c r="W1343" s="3">
        <f t="shared" si="62"/>
        <v>0</v>
      </c>
      <c r="X1343" s="3">
        <v>0</v>
      </c>
      <c r="Y1343" s="3">
        <v>0</v>
      </c>
      <c r="Z1343" s="3">
        <v>0</v>
      </c>
      <c r="AA1343" s="3">
        <v>0</v>
      </c>
      <c r="AB1343" s="3">
        <v>0</v>
      </c>
      <c r="AD1343" t="s">
        <v>38</v>
      </c>
      <c r="AE1343" s="1">
        <v>42464</v>
      </c>
      <c r="AG1343" s="1">
        <v>42464</v>
      </c>
      <c r="AH1343" s="1">
        <v>42598</v>
      </c>
    </row>
    <row r="1344" spans="1:34" x14ac:dyDescent="0.3">
      <c r="A1344">
        <v>236578</v>
      </c>
      <c r="B1344" t="s">
        <v>524</v>
      </c>
      <c r="C1344" t="s">
        <v>26</v>
      </c>
      <c r="D1344">
        <v>1</v>
      </c>
      <c r="E1344" t="s">
        <v>2676</v>
      </c>
      <c r="F1344" t="s">
        <v>119</v>
      </c>
      <c r="G1344">
        <v>22427</v>
      </c>
      <c r="H1344">
        <v>2</v>
      </c>
      <c r="I1344">
        <v>80000</v>
      </c>
      <c r="J1344">
        <v>92000</v>
      </c>
      <c r="K1344" t="s">
        <v>30</v>
      </c>
      <c r="L1344" t="s">
        <v>527</v>
      </c>
      <c r="M1344" t="s">
        <v>716</v>
      </c>
      <c r="N1344" t="s">
        <v>7757</v>
      </c>
      <c r="O1344" t="s">
        <v>7122</v>
      </c>
      <c r="P1344" t="s">
        <v>7758</v>
      </c>
      <c r="Q1344" t="s">
        <v>2677</v>
      </c>
      <c r="R1344" t="s">
        <v>2678</v>
      </c>
      <c r="S1344" t="s">
        <v>35</v>
      </c>
      <c r="T1344" t="str">
        <f t="shared" si="60"/>
        <v>1. 10 years‚„ experience managing, designing and/or inspecting waterfront infrastructure. 2. Ability to produce condition reports, designs, drawings, estimates and technical specifications for shore protection, seawalls, piers and waterfront structures. 3. Experience working with the New York State Department of Environmental Conservation and the United States Army Corp of Engineers. 4. Excellent organizational and interpersonal skills with ability to manage complex multi-stakeholder projects. 5. A driver license valid in New York State. This vacancy is only open to current permanent city employees serving in the Associate Project Manager civil service title or on leave from the title.  www.nyc.gov/parks</v>
      </c>
      <c r="U1344">
        <f t="shared" si="61"/>
        <v>0</v>
      </c>
      <c r="V1344" s="3">
        <v>0</v>
      </c>
      <c r="W1344" s="3">
        <f t="shared" si="62"/>
        <v>0</v>
      </c>
      <c r="X1344" s="3">
        <v>0</v>
      </c>
      <c r="Y1344" s="3">
        <v>0</v>
      </c>
      <c r="Z1344" s="3">
        <v>0</v>
      </c>
      <c r="AA1344" s="3">
        <v>0</v>
      </c>
      <c r="AB1344" s="3">
        <v>0</v>
      </c>
      <c r="AD1344" t="s">
        <v>533</v>
      </c>
      <c r="AE1344" s="1">
        <v>42454</v>
      </c>
      <c r="AG1344" s="1">
        <v>42453</v>
      </c>
      <c r="AH1344" s="1">
        <v>42598</v>
      </c>
    </row>
    <row r="1345" spans="1:34" x14ac:dyDescent="0.3">
      <c r="A1345">
        <v>236125</v>
      </c>
      <c r="B1345" t="s">
        <v>39</v>
      </c>
      <c r="C1345" t="s">
        <v>40</v>
      </c>
      <c r="D1345">
        <v>1</v>
      </c>
      <c r="E1345" t="s">
        <v>2679</v>
      </c>
      <c r="F1345" t="s">
        <v>1654</v>
      </c>
      <c r="G1345">
        <v>6663</v>
      </c>
      <c r="H1345">
        <v>2</v>
      </c>
      <c r="I1345">
        <v>73980</v>
      </c>
      <c r="J1345">
        <v>83630</v>
      </c>
      <c r="K1345" t="s">
        <v>30</v>
      </c>
      <c r="L1345" t="s">
        <v>319</v>
      </c>
      <c r="M1345" t="s">
        <v>1655</v>
      </c>
      <c r="N1345" t="s">
        <v>2680</v>
      </c>
      <c r="O1345" t="s">
        <v>7406</v>
      </c>
      <c r="P1345" t="s">
        <v>2681</v>
      </c>
      <c r="Q1345" t="s">
        <v>35</v>
      </c>
      <c r="R1345" t="s">
        <v>2682</v>
      </c>
      <c r="S1345" t="s">
        <v>35</v>
      </c>
      <c r="T1345" t="str">
        <f t="shared" si="60"/>
        <v xml:space="preserve">Must possess extensive knowledge of pharmacology and clear communication skills; second language skills are desired, but not required.     **NOTE: Work schedule is 37.5 hours per week including Overnights, Weekends &amp; Holidays  </v>
      </c>
      <c r="U1345">
        <f t="shared" si="61"/>
        <v>0</v>
      </c>
      <c r="V1345" s="3">
        <v>0</v>
      </c>
      <c r="W1345" s="3">
        <f t="shared" si="62"/>
        <v>0</v>
      </c>
      <c r="X1345" s="3">
        <v>0</v>
      </c>
      <c r="Y1345" s="3">
        <v>0</v>
      </c>
      <c r="Z1345" s="3">
        <v>0</v>
      </c>
      <c r="AA1345" s="3">
        <v>0</v>
      </c>
      <c r="AB1345" s="3">
        <v>0</v>
      </c>
      <c r="AD1345" t="s">
        <v>58</v>
      </c>
      <c r="AE1345" s="1">
        <v>42450</v>
      </c>
      <c r="AG1345" s="1">
        <v>42450</v>
      </c>
      <c r="AH1345" s="1">
        <v>42598</v>
      </c>
    </row>
    <row r="1346" spans="1:34" x14ac:dyDescent="0.3">
      <c r="A1346">
        <v>236125</v>
      </c>
      <c r="B1346" t="s">
        <v>39</v>
      </c>
      <c r="C1346" t="s">
        <v>26</v>
      </c>
      <c r="D1346">
        <v>1</v>
      </c>
      <c r="E1346" t="s">
        <v>2679</v>
      </c>
      <c r="F1346" t="s">
        <v>1654</v>
      </c>
      <c r="G1346">
        <v>6663</v>
      </c>
      <c r="H1346">
        <v>2</v>
      </c>
      <c r="I1346">
        <v>73980</v>
      </c>
      <c r="J1346">
        <v>83630</v>
      </c>
      <c r="K1346" t="s">
        <v>30</v>
      </c>
      <c r="L1346" t="s">
        <v>319</v>
      </c>
      <c r="M1346" t="s">
        <v>1655</v>
      </c>
      <c r="N1346" t="s">
        <v>2680</v>
      </c>
      <c r="O1346" t="s">
        <v>7406</v>
      </c>
      <c r="P1346" t="s">
        <v>2681</v>
      </c>
      <c r="Q1346" t="s">
        <v>35</v>
      </c>
      <c r="R1346" t="s">
        <v>2682</v>
      </c>
      <c r="S1346" t="s">
        <v>35</v>
      </c>
      <c r="T1346" t="str">
        <f t="shared" si="60"/>
        <v xml:space="preserve">Must possess extensive knowledge of pharmacology and clear communication skills; second language skills are desired, but not required.     **NOTE: Work schedule is 37.5 hours per week including Overnights, Weekends &amp; Holidays  </v>
      </c>
      <c r="U1346">
        <f t="shared" si="61"/>
        <v>0</v>
      </c>
      <c r="V1346" s="3">
        <v>0</v>
      </c>
      <c r="W1346" s="3">
        <f t="shared" si="62"/>
        <v>0</v>
      </c>
      <c r="X1346" s="3">
        <v>0</v>
      </c>
      <c r="Y1346" s="3">
        <v>0</v>
      </c>
      <c r="Z1346" s="3">
        <v>0</v>
      </c>
      <c r="AA1346" s="3">
        <v>0</v>
      </c>
      <c r="AB1346" s="3">
        <v>0</v>
      </c>
      <c r="AD1346" t="s">
        <v>58</v>
      </c>
      <c r="AE1346" s="1">
        <v>42450</v>
      </c>
      <c r="AG1346" s="1">
        <v>42450</v>
      </c>
      <c r="AH1346" s="1">
        <v>42598</v>
      </c>
    </row>
    <row r="1347" spans="1:34" x14ac:dyDescent="0.3">
      <c r="A1347">
        <v>236133</v>
      </c>
      <c r="B1347" t="s">
        <v>39</v>
      </c>
      <c r="C1347" t="s">
        <v>26</v>
      </c>
      <c r="D1347">
        <v>1</v>
      </c>
      <c r="E1347" t="s">
        <v>2683</v>
      </c>
      <c r="F1347" t="s">
        <v>42</v>
      </c>
      <c r="G1347">
        <v>21744</v>
      </c>
      <c r="H1347" t="s">
        <v>1381</v>
      </c>
      <c r="I1347">
        <v>87461</v>
      </c>
      <c r="J1347">
        <v>127125</v>
      </c>
      <c r="K1347" t="s">
        <v>30</v>
      </c>
      <c r="L1347" t="s">
        <v>78</v>
      </c>
      <c r="M1347" t="s">
        <v>845</v>
      </c>
      <c r="N1347" t="s">
        <v>7759</v>
      </c>
      <c r="O1347" t="s">
        <v>46</v>
      </c>
      <c r="P1347" t="e">
        <f>--the ideal candidate should be able to work in a fast-paced and diverse environment, have critical thinking skills, and be able to process, interpret, and synthesize information quickly  --experience and Familiarity with underserved groups such as justice-involved, immigrant and veteran populations  --research and evaluation experience  --Excellent written and oral communication skills  --ability to manage high profile projects efficiently with attention to detail, and collaborate with multiple internal and external partners.</f>
        <v>#NAME?</v>
      </c>
      <c r="Q1347" t="s">
        <v>35</v>
      </c>
      <c r="R1347" t="s">
        <v>2684</v>
      </c>
      <c r="S1347" t="s">
        <v>35</v>
      </c>
      <c r="T1347" t="e">
        <f t="shared" ref="T1347:T1410" si="63">P1347&amp;" "&amp;Q1347</f>
        <v>#NAME?</v>
      </c>
      <c r="U1347">
        <f t="shared" ref="U1347:U1410" si="64">D1347*W1347</f>
        <v>0</v>
      </c>
      <c r="V1347" s="3">
        <v>0</v>
      </c>
      <c r="W1347" s="3">
        <f t="shared" ref="W1347:W1410" si="65">IF(OR(ISNUMBER(SEARCH("data analytics",$T1347)), ISNUMBER(SEARCH("data analysis",$T1347)), ISNUMBER(SEARCH("analyze data", $T1347)),ISNUMBER(SEARCH("business intelligence", $T1347)),ISNUMBER(SEARCH("business analysis",$T1347))),1,0)</f>
        <v>0</v>
      </c>
      <c r="X1347" s="3">
        <v>0</v>
      </c>
      <c r="Y1347" s="3">
        <v>0</v>
      </c>
      <c r="Z1347" s="3">
        <v>0</v>
      </c>
      <c r="AA1347" s="3">
        <v>0</v>
      </c>
      <c r="AB1347" s="3">
        <v>0</v>
      </c>
      <c r="AD1347" t="s">
        <v>38</v>
      </c>
      <c r="AE1347" s="1">
        <v>42450</v>
      </c>
      <c r="AG1347" s="1">
        <v>42450</v>
      </c>
      <c r="AH1347" s="1">
        <v>42598</v>
      </c>
    </row>
    <row r="1348" spans="1:34" x14ac:dyDescent="0.3">
      <c r="A1348">
        <v>236133</v>
      </c>
      <c r="B1348" t="s">
        <v>39</v>
      </c>
      <c r="C1348" t="s">
        <v>40</v>
      </c>
      <c r="D1348">
        <v>1</v>
      </c>
      <c r="E1348" t="s">
        <v>2683</v>
      </c>
      <c r="F1348" t="s">
        <v>42</v>
      </c>
      <c r="G1348">
        <v>21744</v>
      </c>
      <c r="H1348" t="s">
        <v>1381</v>
      </c>
      <c r="I1348">
        <v>87461</v>
      </c>
      <c r="J1348">
        <v>127125</v>
      </c>
      <c r="K1348" t="s">
        <v>30</v>
      </c>
      <c r="L1348" t="s">
        <v>78</v>
      </c>
      <c r="M1348" t="s">
        <v>845</v>
      </c>
      <c r="N1348" t="s">
        <v>7759</v>
      </c>
      <c r="O1348" t="s">
        <v>46</v>
      </c>
      <c r="P1348" t="e">
        <f>--the ideal candidate should be able to work in a fast-paced and diverse environment, have critical thinking skills, and be able to process, interpret, and synthesize information quickly  --experience and Familiarity with underserved groups such as justice-involved, immigrant and veteran populations  --research and evaluation experience  --Excellent written and oral communication skills  --ability to manage high profile projects efficiently with attention to detail, and collaborate with multiple internal and external partners.</f>
        <v>#NAME?</v>
      </c>
      <c r="Q1348" t="s">
        <v>35</v>
      </c>
      <c r="R1348" t="s">
        <v>2684</v>
      </c>
      <c r="S1348" t="s">
        <v>35</v>
      </c>
      <c r="T1348" t="e">
        <f t="shared" si="63"/>
        <v>#NAME?</v>
      </c>
      <c r="U1348">
        <f t="shared" si="64"/>
        <v>0</v>
      </c>
      <c r="V1348" s="3">
        <v>0</v>
      </c>
      <c r="W1348" s="3">
        <f t="shared" si="65"/>
        <v>0</v>
      </c>
      <c r="X1348" s="3">
        <v>0</v>
      </c>
      <c r="Y1348" s="3">
        <v>0</v>
      </c>
      <c r="Z1348" s="3">
        <v>0</v>
      </c>
      <c r="AA1348" s="3">
        <v>0</v>
      </c>
      <c r="AB1348" s="3">
        <v>0</v>
      </c>
      <c r="AD1348" t="s">
        <v>38</v>
      </c>
      <c r="AE1348" s="1">
        <v>42450</v>
      </c>
      <c r="AG1348" s="1">
        <v>42450</v>
      </c>
      <c r="AH1348" s="1">
        <v>42598</v>
      </c>
    </row>
    <row r="1349" spans="1:34" x14ac:dyDescent="0.3">
      <c r="A1349">
        <v>236156</v>
      </c>
      <c r="B1349" t="s">
        <v>39</v>
      </c>
      <c r="C1349" t="s">
        <v>26</v>
      </c>
      <c r="D1349">
        <v>1</v>
      </c>
      <c r="E1349" t="s">
        <v>2685</v>
      </c>
      <c r="F1349" t="s">
        <v>42</v>
      </c>
      <c r="G1349">
        <v>21744</v>
      </c>
      <c r="H1349">
        <v>2</v>
      </c>
      <c r="I1349">
        <v>68239</v>
      </c>
      <c r="J1349">
        <v>85644</v>
      </c>
      <c r="K1349" t="s">
        <v>30</v>
      </c>
      <c r="L1349" t="s">
        <v>319</v>
      </c>
      <c r="M1349" t="s">
        <v>7056</v>
      </c>
      <c r="N1349" t="s">
        <v>2686</v>
      </c>
      <c r="O1349" t="s">
        <v>46</v>
      </c>
      <c r="P1349" t="s">
        <v>2687</v>
      </c>
      <c r="Q1349" t="s">
        <v>35</v>
      </c>
      <c r="R1349" t="s">
        <v>2688</v>
      </c>
      <c r="S1349" t="s">
        <v>35</v>
      </c>
      <c r="T1349" t="str">
        <f t="shared" si="63"/>
        <v xml:space="preserve">Applicant must possess or be eligible for a New York State clinical Laboratory Technologist License as described in Article 165 of the New York State Education Law effective August 7, 2008;   --or possess or be eligible for a NYS Clinical laboratory Technologist restricted license within the areas of Molecular Biology and Microbiology  --Applicant must maintain New York State Clinical Laboratory Technologist License/restricted license for the duration of employment  --Possess clinical laboratory experience; knowledge of standard infection precaution procedures and clinical testing experience  --Background and experience in working with pathogenic organisms, validating lab developed tests, performing PCR and other molecular biology assays, performing microbiological assays and familiarity with BSL3 practices and laboratory information systems are preferred  --Strong verbal and written communication skills  --Ability to work well within a management team environment.  </v>
      </c>
      <c r="U1349">
        <f t="shared" si="64"/>
        <v>0</v>
      </c>
      <c r="V1349" s="3">
        <v>0</v>
      </c>
      <c r="W1349" s="3">
        <f t="shared" si="65"/>
        <v>0</v>
      </c>
      <c r="X1349" s="3">
        <v>0</v>
      </c>
      <c r="Y1349" s="3">
        <v>0</v>
      </c>
      <c r="Z1349" s="3">
        <v>0</v>
      </c>
      <c r="AA1349" s="3">
        <v>0</v>
      </c>
      <c r="AB1349" s="3">
        <v>0</v>
      </c>
      <c r="AD1349" t="s">
        <v>38</v>
      </c>
      <c r="AE1349" s="1">
        <v>42451</v>
      </c>
      <c r="AG1349" s="1">
        <v>42451</v>
      </c>
      <c r="AH1349" s="1">
        <v>42598</v>
      </c>
    </row>
    <row r="1350" spans="1:34" x14ac:dyDescent="0.3">
      <c r="A1350">
        <v>235463</v>
      </c>
      <c r="B1350" t="s">
        <v>49</v>
      </c>
      <c r="C1350" t="s">
        <v>26</v>
      </c>
      <c r="D1350">
        <v>1</v>
      </c>
      <c r="E1350" t="s">
        <v>2467</v>
      </c>
      <c r="F1350" t="s">
        <v>2305</v>
      </c>
      <c r="G1350">
        <v>10232</v>
      </c>
      <c r="H1350">
        <v>0</v>
      </c>
      <c r="I1350">
        <v>14</v>
      </c>
      <c r="J1350">
        <v>22</v>
      </c>
      <c r="K1350" t="s">
        <v>141</v>
      </c>
      <c r="L1350" t="s">
        <v>637</v>
      </c>
      <c r="M1350" t="s">
        <v>2611</v>
      </c>
      <c r="N1350" t="s">
        <v>7737</v>
      </c>
      <c r="O1350" t="s">
        <v>2307</v>
      </c>
      <c r="P1350" t="s">
        <v>6773</v>
      </c>
      <c r="Q1350" t="s">
        <v>2423</v>
      </c>
      <c r="R1350" t="s">
        <v>56</v>
      </c>
      <c r="S1350" t="s">
        <v>549</v>
      </c>
      <c r="T1350" t="str">
        <f t="shared" si="63"/>
        <v>Area of Study:   Geography, Geographic Information Systems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50">
        <f t="shared" si="64"/>
        <v>0</v>
      </c>
      <c r="V1350" s="3">
        <v>0</v>
      </c>
      <c r="W1350" s="3">
        <f t="shared" si="65"/>
        <v>0</v>
      </c>
      <c r="X1350" s="3">
        <v>0</v>
      </c>
      <c r="Y1350" s="3">
        <v>0</v>
      </c>
      <c r="Z1350" s="3">
        <v>0</v>
      </c>
      <c r="AA1350" s="3">
        <v>0</v>
      </c>
      <c r="AB1350" s="3">
        <v>0</v>
      </c>
      <c r="AD1350" t="s">
        <v>38</v>
      </c>
      <c r="AE1350" s="1">
        <v>42449</v>
      </c>
      <c r="AG1350" s="1">
        <v>42446</v>
      </c>
      <c r="AH1350" s="1">
        <v>42598</v>
      </c>
    </row>
    <row r="1351" spans="1:34" x14ac:dyDescent="0.3">
      <c r="A1351">
        <v>235499</v>
      </c>
      <c r="B1351" t="s">
        <v>1125</v>
      </c>
      <c r="C1351" t="s">
        <v>26</v>
      </c>
      <c r="D1351">
        <v>1</v>
      </c>
      <c r="E1351" t="s">
        <v>2654</v>
      </c>
      <c r="F1351" t="s">
        <v>51</v>
      </c>
      <c r="G1351">
        <v>10050</v>
      </c>
      <c r="H1351" t="s">
        <v>52</v>
      </c>
      <c r="I1351">
        <v>53051</v>
      </c>
      <c r="J1351">
        <v>102791</v>
      </c>
      <c r="K1351" t="s">
        <v>30</v>
      </c>
      <c r="L1351" t="s">
        <v>2573</v>
      </c>
      <c r="M1351" t="s">
        <v>2574</v>
      </c>
      <c r="N1351" t="s">
        <v>7750</v>
      </c>
      <c r="O1351" t="s">
        <v>54</v>
      </c>
      <c r="P1351" t="s">
        <v>2655</v>
      </c>
      <c r="Q1351" t="s">
        <v>35</v>
      </c>
      <c r="R1351" t="s">
        <v>2656</v>
      </c>
      <c r="S1351" t="s">
        <v>35</v>
      </c>
      <c r="T1351" t="str">
        <f t="shared" si="63"/>
        <v xml:space="preserve">5+ years Oracle 10G/11G DBA experience in a small-to-mid-scale computing environment.  5+ Years SQL experience in a small-to-mid-scale computing environment.  Oracle Enterprise Manager toolset; RMAN. SQL Enterprise Management tools. Oracle/SQL Reporting features. Excellent communication and documentation skills.  PL/SQL and Shell scripting. Knowledge of Java a plus.  </v>
      </c>
      <c r="U1351">
        <f t="shared" si="64"/>
        <v>0</v>
      </c>
      <c r="V1351" s="3">
        <v>0</v>
      </c>
      <c r="W1351" s="3">
        <f t="shared" si="65"/>
        <v>0</v>
      </c>
      <c r="X1351" s="3">
        <v>0</v>
      </c>
      <c r="Y1351" s="3">
        <v>0</v>
      </c>
      <c r="Z1351" s="3">
        <v>1</v>
      </c>
      <c r="AA1351" s="3">
        <v>0</v>
      </c>
      <c r="AB1351" s="3">
        <v>0</v>
      </c>
      <c r="AD1351" t="s">
        <v>58</v>
      </c>
      <c r="AE1351" s="1">
        <v>42445</v>
      </c>
      <c r="AG1351" s="1">
        <v>42466</v>
      </c>
      <c r="AH1351" s="1">
        <v>42598</v>
      </c>
    </row>
    <row r="1352" spans="1:34" x14ac:dyDescent="0.3">
      <c r="A1352">
        <v>235464</v>
      </c>
      <c r="B1352" t="s">
        <v>49</v>
      </c>
      <c r="C1352" t="s">
        <v>40</v>
      </c>
      <c r="D1352">
        <v>1</v>
      </c>
      <c r="E1352" t="s">
        <v>2419</v>
      </c>
      <c r="F1352" t="s">
        <v>2420</v>
      </c>
      <c r="G1352">
        <v>10234</v>
      </c>
      <c r="H1352">
        <v>0</v>
      </c>
      <c r="I1352">
        <v>9</v>
      </c>
      <c r="J1352">
        <v>13</v>
      </c>
      <c r="K1352" t="s">
        <v>141</v>
      </c>
      <c r="L1352" t="s">
        <v>904</v>
      </c>
      <c r="M1352" t="s">
        <v>2689</v>
      </c>
      <c r="N1352" t="s">
        <v>7760</v>
      </c>
      <c r="O1352" t="s">
        <v>2422</v>
      </c>
      <c r="P1352" t="s">
        <v>7761</v>
      </c>
      <c r="Q1352" t="s">
        <v>2423</v>
      </c>
      <c r="R1352" t="s">
        <v>56</v>
      </c>
      <c r="S1352" t="s">
        <v>549</v>
      </c>
      <c r="T1352" t="str">
        <f t="shared" si="63"/>
        <v>‚  Interest in law and taxation.  A commitment to public service.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52">
        <f t="shared" si="64"/>
        <v>0</v>
      </c>
      <c r="V1352" s="3">
        <v>0</v>
      </c>
      <c r="W1352" s="3">
        <f t="shared" si="65"/>
        <v>0</v>
      </c>
      <c r="X1352" s="3">
        <v>0</v>
      </c>
      <c r="Y1352" s="3">
        <v>0</v>
      </c>
      <c r="Z1352" s="3">
        <v>0</v>
      </c>
      <c r="AA1352" s="3">
        <v>0</v>
      </c>
      <c r="AB1352" s="3">
        <v>0</v>
      </c>
      <c r="AD1352" t="s">
        <v>38</v>
      </c>
      <c r="AE1352" s="1">
        <v>42449</v>
      </c>
      <c r="AG1352" s="1">
        <v>42446</v>
      </c>
      <c r="AH1352" s="1">
        <v>42598</v>
      </c>
    </row>
    <row r="1353" spans="1:34" x14ac:dyDescent="0.3">
      <c r="A1353">
        <v>235464</v>
      </c>
      <c r="B1353" t="s">
        <v>49</v>
      </c>
      <c r="C1353" t="s">
        <v>26</v>
      </c>
      <c r="D1353">
        <v>1</v>
      </c>
      <c r="E1353" t="s">
        <v>2419</v>
      </c>
      <c r="F1353" t="s">
        <v>2420</v>
      </c>
      <c r="G1353">
        <v>10234</v>
      </c>
      <c r="H1353">
        <v>0</v>
      </c>
      <c r="I1353">
        <v>9</v>
      </c>
      <c r="J1353">
        <v>13</v>
      </c>
      <c r="K1353" t="s">
        <v>141</v>
      </c>
      <c r="L1353" t="s">
        <v>904</v>
      </c>
      <c r="M1353" t="s">
        <v>2689</v>
      </c>
      <c r="N1353" t="s">
        <v>7760</v>
      </c>
      <c r="O1353" t="s">
        <v>2422</v>
      </c>
      <c r="P1353" t="s">
        <v>7761</v>
      </c>
      <c r="Q1353" t="s">
        <v>2423</v>
      </c>
      <c r="R1353" t="s">
        <v>56</v>
      </c>
      <c r="S1353" t="s">
        <v>549</v>
      </c>
      <c r="T1353" t="str">
        <f t="shared" si="63"/>
        <v>‚  Interest in law and taxation.  A commitment to public service.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53">
        <f t="shared" si="64"/>
        <v>0</v>
      </c>
      <c r="V1353" s="3">
        <v>0</v>
      </c>
      <c r="W1353" s="3">
        <f t="shared" si="65"/>
        <v>0</v>
      </c>
      <c r="X1353" s="3">
        <v>0</v>
      </c>
      <c r="Y1353" s="3">
        <v>0</v>
      </c>
      <c r="Z1353" s="3">
        <v>0</v>
      </c>
      <c r="AA1353" s="3">
        <v>0</v>
      </c>
      <c r="AB1353" s="3">
        <v>0</v>
      </c>
      <c r="AD1353" t="s">
        <v>38</v>
      </c>
      <c r="AE1353" s="1">
        <v>42449</v>
      </c>
      <c r="AG1353" s="1">
        <v>42446</v>
      </c>
      <c r="AH1353" s="1">
        <v>42598</v>
      </c>
    </row>
    <row r="1354" spans="1:34" x14ac:dyDescent="0.3">
      <c r="A1354">
        <v>235481</v>
      </c>
      <c r="B1354" t="s">
        <v>1125</v>
      </c>
      <c r="C1354" t="s">
        <v>40</v>
      </c>
      <c r="D1354">
        <v>1</v>
      </c>
      <c r="E1354" t="s">
        <v>2690</v>
      </c>
      <c r="F1354" t="s">
        <v>1734</v>
      </c>
      <c r="G1354">
        <v>31130</v>
      </c>
      <c r="H1354">
        <v>0</v>
      </c>
      <c r="I1354">
        <v>60000</v>
      </c>
      <c r="J1354">
        <v>92000</v>
      </c>
      <c r="K1354" t="s">
        <v>30</v>
      </c>
      <c r="L1354" t="s">
        <v>954</v>
      </c>
      <c r="M1354" t="s">
        <v>1128</v>
      </c>
      <c r="N1354" t="s">
        <v>7762</v>
      </c>
      <c r="O1354" t="s">
        <v>7763</v>
      </c>
      <c r="P1354" t="s">
        <v>7764</v>
      </c>
      <c r="Q1354" t="s">
        <v>35</v>
      </c>
      <c r="R1354" t="s">
        <v>2691</v>
      </c>
      <c r="S1354" t="s">
        <v>1888</v>
      </c>
      <c r="T1354" t="str">
        <f t="shared" si="63"/>
        <v xml:space="preserve">1 Bachelor‚„s Degree preferred  2 A minimum of 5 years of experience at a law enforcement agency as a police officer or peace officer  3. Demonstrated ability to conduct complex investigations, write reports and deliver testimony  </v>
      </c>
      <c r="U1354">
        <f t="shared" si="64"/>
        <v>0</v>
      </c>
      <c r="V1354" s="3">
        <v>0</v>
      </c>
      <c r="W1354" s="3">
        <f t="shared" si="65"/>
        <v>0</v>
      </c>
      <c r="X1354" s="3">
        <v>0</v>
      </c>
      <c r="Y1354" s="3">
        <v>0</v>
      </c>
      <c r="Z1354" s="3">
        <v>0</v>
      </c>
      <c r="AA1354" s="3">
        <v>0</v>
      </c>
      <c r="AB1354" s="3">
        <v>0</v>
      </c>
      <c r="AD1354" t="s">
        <v>38</v>
      </c>
      <c r="AE1354" s="1">
        <v>42445</v>
      </c>
      <c r="AG1354" s="1">
        <v>42445</v>
      </c>
      <c r="AH1354" s="1">
        <v>42598</v>
      </c>
    </row>
    <row r="1355" spans="1:34" x14ac:dyDescent="0.3">
      <c r="A1355">
        <v>236156</v>
      </c>
      <c r="B1355" t="s">
        <v>39</v>
      </c>
      <c r="C1355" t="s">
        <v>40</v>
      </c>
      <c r="D1355">
        <v>1</v>
      </c>
      <c r="E1355" t="s">
        <v>2685</v>
      </c>
      <c r="F1355" t="s">
        <v>42</v>
      </c>
      <c r="G1355">
        <v>21744</v>
      </c>
      <c r="H1355">
        <v>2</v>
      </c>
      <c r="I1355">
        <v>68239</v>
      </c>
      <c r="J1355">
        <v>85644</v>
      </c>
      <c r="K1355" t="s">
        <v>30</v>
      </c>
      <c r="L1355" t="s">
        <v>319</v>
      </c>
      <c r="M1355" t="s">
        <v>7056</v>
      </c>
      <c r="N1355" t="s">
        <v>2686</v>
      </c>
      <c r="O1355" t="s">
        <v>46</v>
      </c>
      <c r="P1355" t="s">
        <v>2687</v>
      </c>
      <c r="Q1355" t="s">
        <v>35</v>
      </c>
      <c r="R1355" t="s">
        <v>2688</v>
      </c>
      <c r="S1355" t="s">
        <v>35</v>
      </c>
      <c r="T1355" t="str">
        <f t="shared" si="63"/>
        <v xml:space="preserve">Applicant must possess or be eligible for a New York State clinical Laboratory Technologist License as described in Article 165 of the New York State Education Law effective August 7, 2008;   --or possess or be eligible for a NYS Clinical laboratory Technologist restricted license within the areas of Molecular Biology and Microbiology  --Applicant must maintain New York State Clinical Laboratory Technologist License/restricted license for the duration of employment  --Possess clinical laboratory experience; knowledge of standard infection precaution procedures and clinical testing experience  --Background and experience in working with pathogenic organisms, validating lab developed tests, performing PCR and other molecular biology assays, performing microbiological assays and familiarity with BSL3 practices and laboratory information systems are preferred  --Strong verbal and written communication skills  --Ability to work well within a management team environment.  </v>
      </c>
      <c r="U1355">
        <f t="shared" si="64"/>
        <v>0</v>
      </c>
      <c r="V1355" s="3">
        <v>0</v>
      </c>
      <c r="W1355" s="3">
        <f t="shared" si="65"/>
        <v>0</v>
      </c>
      <c r="X1355" s="3">
        <v>0</v>
      </c>
      <c r="Y1355" s="3">
        <v>0</v>
      </c>
      <c r="Z1355" s="3">
        <v>0</v>
      </c>
      <c r="AA1355" s="3">
        <v>0</v>
      </c>
      <c r="AB1355" s="3">
        <v>0</v>
      </c>
      <c r="AD1355" t="s">
        <v>38</v>
      </c>
      <c r="AE1355" s="1">
        <v>42451</v>
      </c>
      <c r="AG1355" s="1">
        <v>42451</v>
      </c>
      <c r="AH1355" s="1">
        <v>42598</v>
      </c>
    </row>
    <row r="1356" spans="1:34" x14ac:dyDescent="0.3">
      <c r="A1356">
        <v>235793</v>
      </c>
      <c r="B1356" t="s">
        <v>108</v>
      </c>
      <c r="C1356" t="s">
        <v>40</v>
      </c>
      <c r="D1356">
        <v>1</v>
      </c>
      <c r="E1356" t="s">
        <v>2692</v>
      </c>
      <c r="F1356" t="s">
        <v>2693</v>
      </c>
      <c r="G1356">
        <v>5072</v>
      </c>
      <c r="H1356">
        <v>0</v>
      </c>
      <c r="I1356">
        <v>35213</v>
      </c>
      <c r="J1356">
        <v>40495</v>
      </c>
      <c r="K1356" t="s">
        <v>30</v>
      </c>
      <c r="L1356" t="s">
        <v>2694</v>
      </c>
      <c r="M1356" t="s">
        <v>582</v>
      </c>
      <c r="N1356" t="s">
        <v>2695</v>
      </c>
      <c r="O1356" t="s">
        <v>2696</v>
      </c>
      <c r="P1356" t="s">
        <v>2697</v>
      </c>
      <c r="Q1356" t="s">
        <v>2698</v>
      </c>
      <c r="R1356" t="s">
        <v>2699</v>
      </c>
      <c r="S1356" t="s">
        <v>2700</v>
      </c>
      <c r="T1356" t="str">
        <f t="shared" si="63"/>
        <v>Excellent interpersonal, research and writing skills.   Proficiency in LexisNexis, Microsoft Word and Excel a must. Must currently be enrolled in law school as a matriculated part time second, third or rising fourth year student.</v>
      </c>
      <c r="U1356">
        <f t="shared" si="64"/>
        <v>0</v>
      </c>
      <c r="V1356" s="3">
        <v>1</v>
      </c>
      <c r="W1356" s="3">
        <f t="shared" si="65"/>
        <v>0</v>
      </c>
      <c r="X1356" s="3">
        <v>0</v>
      </c>
      <c r="Y1356" s="3">
        <v>0</v>
      </c>
      <c r="Z1356" s="3">
        <v>0</v>
      </c>
      <c r="AA1356" s="3">
        <v>0</v>
      </c>
      <c r="AB1356" s="3">
        <v>0</v>
      </c>
      <c r="AD1356" t="s">
        <v>38</v>
      </c>
      <c r="AE1356" s="1">
        <v>42447</v>
      </c>
      <c r="AG1356" s="1">
        <v>42496</v>
      </c>
      <c r="AH1356" s="1">
        <v>42598</v>
      </c>
    </row>
    <row r="1357" spans="1:34" x14ac:dyDescent="0.3">
      <c r="A1357">
        <v>236203</v>
      </c>
      <c r="B1357" t="s">
        <v>25</v>
      </c>
      <c r="C1357" t="s">
        <v>26</v>
      </c>
      <c r="D1357">
        <v>3</v>
      </c>
      <c r="E1357" t="s">
        <v>2701</v>
      </c>
      <c r="F1357" t="s">
        <v>269</v>
      </c>
      <c r="G1357">
        <v>10209</v>
      </c>
      <c r="H1357">
        <v>1</v>
      </c>
      <c r="I1357">
        <v>10</v>
      </c>
      <c r="J1357">
        <v>14</v>
      </c>
      <c r="K1357" t="s">
        <v>141</v>
      </c>
      <c r="L1357" t="s">
        <v>350</v>
      </c>
      <c r="M1357" t="s">
        <v>2702</v>
      </c>
      <c r="N1357" t="s">
        <v>6780</v>
      </c>
      <c r="O1357" t="s">
        <v>272</v>
      </c>
      <c r="P1357" t="s">
        <v>6781</v>
      </c>
      <c r="Q1357" t="s">
        <v>35</v>
      </c>
      <c r="R1357" t="s">
        <v>2703</v>
      </c>
      <c r="S1357" t="s">
        <v>2704</v>
      </c>
      <c r="T1357" t="str">
        <f t="shared" si="63"/>
        <v xml:space="preserve">The preferred candidate should possess the following:	Very strong analytical, data mining and independent research skills;	Strong Microsoft skills (Excel, Access, Infopath, Outlook, SharePoint);	Advanced level skills in Microsoft Excel and Access preferred;	Experience or interest in public policy;	Strong database analysis, design and administration experience;	Ability to create databases, queries and reports in using MS Access and other tools;	Experience and advanced skills with SQL and developing reports in MS Access, including relational database knowledge;	Strong organizational skills with a demonstrated ability to multi-task;	Familiarity with the systems development life cycle, including best practices in project management, requirements definition and testing;	Customer service.  </v>
      </c>
      <c r="U1357">
        <f t="shared" si="64"/>
        <v>0</v>
      </c>
      <c r="V1357" s="3">
        <v>1</v>
      </c>
      <c r="W1357" s="3">
        <f t="shared" si="65"/>
        <v>0</v>
      </c>
      <c r="X1357" s="3">
        <v>0</v>
      </c>
      <c r="Y1357" s="3">
        <v>0</v>
      </c>
      <c r="Z1357" s="3">
        <v>1</v>
      </c>
      <c r="AA1357" s="3">
        <v>0</v>
      </c>
      <c r="AB1357" s="3">
        <v>1</v>
      </c>
      <c r="AD1357" t="s">
        <v>38</v>
      </c>
      <c r="AE1357" s="1">
        <v>42473</v>
      </c>
      <c r="AG1357" s="1">
        <v>42473</v>
      </c>
      <c r="AH1357" s="1">
        <v>42598</v>
      </c>
    </row>
    <row r="1358" spans="1:34" x14ac:dyDescent="0.3">
      <c r="A1358">
        <v>236203</v>
      </c>
      <c r="B1358" t="s">
        <v>25</v>
      </c>
      <c r="C1358" t="s">
        <v>40</v>
      </c>
      <c r="D1358">
        <v>3</v>
      </c>
      <c r="E1358" t="s">
        <v>2701</v>
      </c>
      <c r="F1358" t="s">
        <v>269</v>
      </c>
      <c r="G1358">
        <v>10209</v>
      </c>
      <c r="H1358">
        <v>1</v>
      </c>
      <c r="I1358">
        <v>10</v>
      </c>
      <c r="J1358">
        <v>14</v>
      </c>
      <c r="K1358" t="s">
        <v>141</v>
      </c>
      <c r="L1358" t="s">
        <v>350</v>
      </c>
      <c r="M1358" t="s">
        <v>2702</v>
      </c>
      <c r="N1358" t="s">
        <v>6780</v>
      </c>
      <c r="O1358" t="s">
        <v>272</v>
      </c>
      <c r="P1358" t="s">
        <v>6781</v>
      </c>
      <c r="Q1358" t="s">
        <v>35</v>
      </c>
      <c r="R1358" t="s">
        <v>2703</v>
      </c>
      <c r="S1358" t="s">
        <v>2704</v>
      </c>
      <c r="T1358" t="str">
        <f t="shared" si="63"/>
        <v xml:space="preserve">The preferred candidate should possess the following:	Very strong analytical, data mining and independent research skills;	Strong Microsoft skills (Excel, Access, Infopath, Outlook, SharePoint);	Advanced level skills in Microsoft Excel and Access preferred;	Experience or interest in public policy;	Strong database analysis, design and administration experience;	Ability to create databases, queries and reports in using MS Access and other tools;	Experience and advanced skills with SQL and developing reports in MS Access, including relational database knowledge;	Strong organizational skills with a demonstrated ability to multi-task;	Familiarity with the systems development life cycle, including best practices in project management, requirements definition and testing;	Customer service.  </v>
      </c>
      <c r="U1358">
        <f t="shared" si="64"/>
        <v>0</v>
      </c>
      <c r="V1358" s="3">
        <v>1</v>
      </c>
      <c r="W1358" s="3">
        <f t="shared" si="65"/>
        <v>0</v>
      </c>
      <c r="X1358" s="3">
        <v>0</v>
      </c>
      <c r="Y1358" s="3">
        <v>0</v>
      </c>
      <c r="Z1358" s="3">
        <v>1</v>
      </c>
      <c r="AA1358" s="3">
        <v>0</v>
      </c>
      <c r="AB1358" s="3">
        <v>1</v>
      </c>
      <c r="AD1358" t="s">
        <v>38</v>
      </c>
      <c r="AE1358" s="1">
        <v>42473</v>
      </c>
      <c r="AG1358" s="1">
        <v>42473</v>
      </c>
      <c r="AH1358" s="1">
        <v>42598</v>
      </c>
    </row>
    <row r="1359" spans="1:34" x14ac:dyDescent="0.3">
      <c r="A1359">
        <v>235481</v>
      </c>
      <c r="B1359" t="s">
        <v>1125</v>
      </c>
      <c r="C1359" t="s">
        <v>26</v>
      </c>
      <c r="D1359">
        <v>1</v>
      </c>
      <c r="E1359" t="s">
        <v>2690</v>
      </c>
      <c r="F1359" t="s">
        <v>1734</v>
      </c>
      <c r="G1359">
        <v>31130</v>
      </c>
      <c r="H1359">
        <v>0</v>
      </c>
      <c r="I1359">
        <v>60000</v>
      </c>
      <c r="J1359">
        <v>92000</v>
      </c>
      <c r="K1359" t="s">
        <v>30</v>
      </c>
      <c r="L1359" t="s">
        <v>954</v>
      </c>
      <c r="M1359" t="s">
        <v>1128</v>
      </c>
      <c r="N1359" t="s">
        <v>7762</v>
      </c>
      <c r="O1359" t="s">
        <v>7763</v>
      </c>
      <c r="P1359" t="s">
        <v>7764</v>
      </c>
      <c r="Q1359" t="s">
        <v>35</v>
      </c>
      <c r="R1359" t="s">
        <v>2691</v>
      </c>
      <c r="S1359" t="s">
        <v>1888</v>
      </c>
      <c r="T1359" t="str">
        <f t="shared" si="63"/>
        <v xml:space="preserve">1 Bachelor‚„s Degree preferred  2 A minimum of 5 years of experience at a law enforcement agency as a police officer or peace officer  3. Demonstrated ability to conduct complex investigations, write reports and deliver testimony  </v>
      </c>
      <c r="U1359">
        <f t="shared" si="64"/>
        <v>0</v>
      </c>
      <c r="V1359" s="3">
        <v>0</v>
      </c>
      <c r="W1359" s="3">
        <f t="shared" si="65"/>
        <v>0</v>
      </c>
      <c r="X1359" s="3">
        <v>0</v>
      </c>
      <c r="Y1359" s="3">
        <v>0</v>
      </c>
      <c r="Z1359" s="3">
        <v>0</v>
      </c>
      <c r="AA1359" s="3">
        <v>0</v>
      </c>
      <c r="AB1359" s="3">
        <v>0</v>
      </c>
      <c r="AD1359" t="s">
        <v>38</v>
      </c>
      <c r="AE1359" s="1">
        <v>42445</v>
      </c>
      <c r="AG1359" s="1">
        <v>42445</v>
      </c>
      <c r="AH1359" s="1">
        <v>42598</v>
      </c>
    </row>
    <row r="1360" spans="1:34" x14ac:dyDescent="0.3">
      <c r="A1360">
        <v>235482</v>
      </c>
      <c r="B1360" t="s">
        <v>49</v>
      </c>
      <c r="C1360" t="s">
        <v>26</v>
      </c>
      <c r="D1360">
        <v>1</v>
      </c>
      <c r="E1360" t="s">
        <v>2467</v>
      </c>
      <c r="F1360" t="s">
        <v>2305</v>
      </c>
      <c r="G1360">
        <v>10232</v>
      </c>
      <c r="H1360">
        <v>0</v>
      </c>
      <c r="I1360">
        <v>14</v>
      </c>
      <c r="J1360">
        <v>22</v>
      </c>
      <c r="K1360" t="s">
        <v>141</v>
      </c>
      <c r="L1360" t="s">
        <v>797</v>
      </c>
      <c r="M1360" t="s">
        <v>2705</v>
      </c>
      <c r="N1360" t="s">
        <v>6782</v>
      </c>
      <c r="O1360" t="s">
        <v>2307</v>
      </c>
      <c r="P1360" t="s">
        <v>7765</v>
      </c>
      <c r="Q1360" t="s">
        <v>2423</v>
      </c>
      <c r="R1360" t="s">
        <v>2666</v>
      </c>
      <c r="S1360" t="s">
        <v>549</v>
      </c>
      <c r="T1360" t="str">
        <f t="shared" si="63"/>
        <v>‚  Strong writing and communications skills.  Social media skills.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60">
        <f t="shared" si="64"/>
        <v>0</v>
      </c>
      <c r="V1360" s="3">
        <v>0</v>
      </c>
      <c r="W1360" s="3">
        <f t="shared" si="65"/>
        <v>0</v>
      </c>
      <c r="X1360" s="3">
        <v>0</v>
      </c>
      <c r="Y1360" s="3">
        <v>0</v>
      </c>
      <c r="Z1360" s="3">
        <v>0</v>
      </c>
      <c r="AA1360" s="3">
        <v>0</v>
      </c>
      <c r="AB1360" s="3">
        <v>0</v>
      </c>
      <c r="AD1360" t="s">
        <v>38</v>
      </c>
      <c r="AE1360" s="1">
        <v>42449</v>
      </c>
      <c r="AG1360" s="1">
        <v>42446</v>
      </c>
      <c r="AH1360" s="1">
        <v>42598</v>
      </c>
    </row>
    <row r="1361" spans="1:34" x14ac:dyDescent="0.3">
      <c r="A1361">
        <v>235482</v>
      </c>
      <c r="B1361" t="s">
        <v>49</v>
      </c>
      <c r="C1361" t="s">
        <v>40</v>
      </c>
      <c r="D1361">
        <v>1</v>
      </c>
      <c r="E1361" t="s">
        <v>2467</v>
      </c>
      <c r="F1361" t="s">
        <v>2305</v>
      </c>
      <c r="G1361">
        <v>10232</v>
      </c>
      <c r="H1361">
        <v>0</v>
      </c>
      <c r="I1361">
        <v>14</v>
      </c>
      <c r="J1361">
        <v>22</v>
      </c>
      <c r="K1361" t="s">
        <v>141</v>
      </c>
      <c r="L1361" t="s">
        <v>797</v>
      </c>
      <c r="M1361" t="s">
        <v>2705</v>
      </c>
      <c r="N1361" t="s">
        <v>6782</v>
      </c>
      <c r="O1361" t="s">
        <v>2307</v>
      </c>
      <c r="P1361" t="s">
        <v>7765</v>
      </c>
      <c r="Q1361" t="s">
        <v>2423</v>
      </c>
      <c r="R1361" t="s">
        <v>2666</v>
      </c>
      <c r="S1361" t="s">
        <v>549</v>
      </c>
      <c r="T1361" t="str">
        <f t="shared" si="63"/>
        <v>‚  Strong writing and communications skills.  Social media skills.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61">
        <f t="shared" si="64"/>
        <v>0</v>
      </c>
      <c r="V1361" s="3">
        <v>0</v>
      </c>
      <c r="W1361" s="3">
        <f t="shared" si="65"/>
        <v>0</v>
      </c>
      <c r="X1361" s="3">
        <v>0</v>
      </c>
      <c r="Y1361" s="3">
        <v>0</v>
      </c>
      <c r="Z1361" s="3">
        <v>0</v>
      </c>
      <c r="AA1361" s="3">
        <v>0</v>
      </c>
      <c r="AB1361" s="3">
        <v>0</v>
      </c>
      <c r="AD1361" t="s">
        <v>38</v>
      </c>
      <c r="AE1361" s="1">
        <v>42449</v>
      </c>
      <c r="AG1361" s="1">
        <v>42446</v>
      </c>
      <c r="AH1361" s="1">
        <v>42598</v>
      </c>
    </row>
    <row r="1362" spans="1:34" x14ac:dyDescent="0.3">
      <c r="A1362">
        <v>235484</v>
      </c>
      <c r="B1362" t="s">
        <v>49</v>
      </c>
      <c r="C1362" t="s">
        <v>26</v>
      </c>
      <c r="D1362">
        <v>1</v>
      </c>
      <c r="E1362" t="s">
        <v>2467</v>
      </c>
      <c r="F1362" t="s">
        <v>2305</v>
      </c>
      <c r="G1362">
        <v>10232</v>
      </c>
      <c r="H1362">
        <v>0</v>
      </c>
      <c r="I1362">
        <v>14</v>
      </c>
      <c r="J1362">
        <v>22</v>
      </c>
      <c r="K1362" t="s">
        <v>141</v>
      </c>
      <c r="L1362" t="s">
        <v>31</v>
      </c>
      <c r="M1362" t="s">
        <v>2706</v>
      </c>
      <c r="N1362" t="s">
        <v>7766</v>
      </c>
      <c r="O1362" t="s">
        <v>2307</v>
      </c>
      <c r="P1362" t="s">
        <v>7767</v>
      </c>
      <c r="Q1362" t="s">
        <v>2423</v>
      </c>
      <c r="R1362" t="s">
        <v>56</v>
      </c>
      <c r="S1362" t="s">
        <v>549</v>
      </c>
      <c r="T1362" t="str">
        <f t="shared" si="63"/>
        <v>‚ Must have experience with handling large databases. Must be a strong programmer, SAS knowledge preferred. Must have strong Excel skills, including formulas and macros.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62">
        <f t="shared" si="64"/>
        <v>0</v>
      </c>
      <c r="V1362" s="3">
        <v>1</v>
      </c>
      <c r="W1362" s="3">
        <f t="shared" si="65"/>
        <v>0</v>
      </c>
      <c r="X1362" s="3">
        <v>0</v>
      </c>
      <c r="Y1362" s="3">
        <v>0</v>
      </c>
      <c r="Z1362" s="3">
        <v>0</v>
      </c>
      <c r="AA1362" s="3">
        <v>0</v>
      </c>
      <c r="AB1362" s="3">
        <v>0</v>
      </c>
      <c r="AD1362" t="s">
        <v>38</v>
      </c>
      <c r="AE1362" s="1">
        <v>42449</v>
      </c>
      <c r="AG1362" s="1">
        <v>42446</v>
      </c>
      <c r="AH1362" s="1">
        <v>42598</v>
      </c>
    </row>
    <row r="1363" spans="1:34" x14ac:dyDescent="0.3">
      <c r="A1363">
        <v>236210</v>
      </c>
      <c r="B1363" t="s">
        <v>39</v>
      </c>
      <c r="C1363" t="s">
        <v>40</v>
      </c>
      <c r="D1363">
        <v>1</v>
      </c>
      <c r="E1363" t="s">
        <v>2707</v>
      </c>
      <c r="F1363" t="s">
        <v>42</v>
      </c>
      <c r="G1363">
        <v>21744</v>
      </c>
      <c r="H1363">
        <v>2</v>
      </c>
      <c r="I1363">
        <v>68239</v>
      </c>
      <c r="J1363">
        <v>85644</v>
      </c>
      <c r="K1363" t="s">
        <v>30</v>
      </c>
      <c r="L1363" t="s">
        <v>78</v>
      </c>
      <c r="M1363" t="s">
        <v>2708</v>
      </c>
      <c r="N1363" t="s">
        <v>7768</v>
      </c>
      <c r="O1363" t="s">
        <v>46</v>
      </c>
      <c r="P1363" t="s">
        <v>7769</v>
      </c>
      <c r="Q1363" t="s">
        <v>35</v>
      </c>
      <c r="R1363" t="s">
        <v>2709</v>
      </c>
      <c r="S1363" t="s">
        <v>35</v>
      </c>
      <c r="T1363" t="str">
        <f t="shared" si="63"/>
        <v xml:space="preserve">‚         Experience in program evaluation; experience in community planning and community engagement;          Experience using SAS programming for analysis and with data management systems, especially of large data sets;          Experience using Microsoft Excel, Access and Power Point          Keen ability to prioritize and handle multiple assignments;          Ability to work closely with all levels of staff inside and outside the Agency;           Ability to work independently and exercise a high degree of initiative to accomplish tasks and solve problems;           Experience conducting trainings;          Experience linking/matching large administrative health data sets is a plus.  </v>
      </c>
      <c r="U1363">
        <f t="shared" si="64"/>
        <v>0</v>
      </c>
      <c r="V1363" s="3">
        <v>1</v>
      </c>
      <c r="W1363" s="3">
        <f t="shared" si="65"/>
        <v>0</v>
      </c>
      <c r="X1363" s="3">
        <v>0</v>
      </c>
      <c r="Y1363" s="3">
        <v>0</v>
      </c>
      <c r="Z1363" s="3">
        <v>0</v>
      </c>
      <c r="AA1363" s="3">
        <v>0</v>
      </c>
      <c r="AB1363" s="3">
        <v>0</v>
      </c>
      <c r="AD1363" t="s">
        <v>38</v>
      </c>
      <c r="AE1363" s="1">
        <v>42452</v>
      </c>
      <c r="AG1363" s="1">
        <v>42452</v>
      </c>
      <c r="AH1363" s="1">
        <v>42598</v>
      </c>
    </row>
    <row r="1364" spans="1:34" x14ac:dyDescent="0.3">
      <c r="A1364">
        <v>236210</v>
      </c>
      <c r="B1364" t="s">
        <v>39</v>
      </c>
      <c r="C1364" t="s">
        <v>26</v>
      </c>
      <c r="D1364">
        <v>1</v>
      </c>
      <c r="E1364" t="s">
        <v>2707</v>
      </c>
      <c r="F1364" t="s">
        <v>42</v>
      </c>
      <c r="G1364">
        <v>21744</v>
      </c>
      <c r="H1364">
        <v>2</v>
      </c>
      <c r="I1364">
        <v>68239</v>
      </c>
      <c r="J1364">
        <v>85644</v>
      </c>
      <c r="K1364" t="s">
        <v>30</v>
      </c>
      <c r="L1364" t="s">
        <v>78</v>
      </c>
      <c r="M1364" t="s">
        <v>2708</v>
      </c>
      <c r="N1364" t="s">
        <v>7768</v>
      </c>
      <c r="O1364" t="s">
        <v>46</v>
      </c>
      <c r="P1364" t="s">
        <v>7769</v>
      </c>
      <c r="Q1364" t="s">
        <v>35</v>
      </c>
      <c r="R1364" t="s">
        <v>2709</v>
      </c>
      <c r="S1364" t="s">
        <v>35</v>
      </c>
      <c r="T1364" t="str">
        <f t="shared" si="63"/>
        <v xml:space="preserve">‚         Experience in program evaluation; experience in community planning and community engagement;          Experience using SAS programming for analysis and with data management systems, especially of large data sets;          Experience using Microsoft Excel, Access and Power Point          Keen ability to prioritize and handle multiple assignments;          Ability to work closely with all levels of staff inside and outside the Agency;           Ability to work independently and exercise a high degree of initiative to accomplish tasks and solve problems;           Experience conducting trainings;          Experience linking/matching large administrative health data sets is a plus.  </v>
      </c>
      <c r="U1364">
        <f t="shared" si="64"/>
        <v>0</v>
      </c>
      <c r="V1364" s="3">
        <v>1</v>
      </c>
      <c r="W1364" s="3">
        <f t="shared" si="65"/>
        <v>0</v>
      </c>
      <c r="X1364" s="3">
        <v>0</v>
      </c>
      <c r="Y1364" s="3">
        <v>0</v>
      </c>
      <c r="Z1364" s="3">
        <v>0</v>
      </c>
      <c r="AA1364" s="3">
        <v>0</v>
      </c>
      <c r="AB1364" s="3">
        <v>0</v>
      </c>
      <c r="AD1364" t="s">
        <v>38</v>
      </c>
      <c r="AE1364" s="1">
        <v>42452</v>
      </c>
      <c r="AG1364" s="1">
        <v>42452</v>
      </c>
      <c r="AH1364" s="1">
        <v>42598</v>
      </c>
    </row>
    <row r="1365" spans="1:34" x14ac:dyDescent="0.3">
      <c r="A1365">
        <v>236213</v>
      </c>
      <c r="B1365" t="s">
        <v>39</v>
      </c>
      <c r="C1365" t="s">
        <v>40</v>
      </c>
      <c r="D1365">
        <v>1</v>
      </c>
      <c r="E1365" t="s">
        <v>2710</v>
      </c>
      <c r="F1365" t="s">
        <v>42</v>
      </c>
      <c r="G1365">
        <v>21744</v>
      </c>
      <c r="H1365">
        <v>2</v>
      </c>
      <c r="I1365">
        <v>68239</v>
      </c>
      <c r="J1365">
        <v>85644</v>
      </c>
      <c r="K1365" t="s">
        <v>30</v>
      </c>
      <c r="L1365" t="s">
        <v>78</v>
      </c>
      <c r="M1365" t="s">
        <v>2708</v>
      </c>
      <c r="N1365" t="s">
        <v>7770</v>
      </c>
      <c r="O1365" t="s">
        <v>46</v>
      </c>
      <c r="P1365" t="s">
        <v>7771</v>
      </c>
      <c r="Q1365" t="s">
        <v>35</v>
      </c>
      <c r="R1365" t="s">
        <v>2711</v>
      </c>
      <c r="S1365" t="s">
        <v>35</v>
      </c>
      <c r="T1365" t="str">
        <f t="shared" si="63"/>
        <v xml:space="preserve">‚         Experience building and working with data management systems - Microsoft Excel and Microsoft Access           Experience using SAS programming for data analysis;          Experience conducting trainings and presenting training materials using Microsoft PowerPoint          Keen ability to prioritize and handle multiple assignments          Ability to work closely with all levels of staff inside and outside the Agency          Ability to work independently and exercise a high degree of initiative to accomplish tasks and solve problems          MPH highly desirable.  </v>
      </c>
      <c r="U1365">
        <f t="shared" si="64"/>
        <v>1</v>
      </c>
      <c r="V1365" s="3">
        <v>1</v>
      </c>
      <c r="W1365" s="3">
        <f t="shared" si="65"/>
        <v>1</v>
      </c>
      <c r="X1365" s="3">
        <v>0</v>
      </c>
      <c r="Y1365" s="3">
        <v>0</v>
      </c>
      <c r="Z1365" s="3">
        <v>0</v>
      </c>
      <c r="AA1365" s="3">
        <v>0</v>
      </c>
      <c r="AB1365" s="3">
        <v>0</v>
      </c>
      <c r="AD1365" t="s">
        <v>38</v>
      </c>
      <c r="AE1365" s="1">
        <v>42452</v>
      </c>
      <c r="AG1365" s="1">
        <v>42452</v>
      </c>
      <c r="AH1365" s="1">
        <v>42598</v>
      </c>
    </row>
    <row r="1366" spans="1:34" x14ac:dyDescent="0.3">
      <c r="A1366">
        <v>235484</v>
      </c>
      <c r="B1366" t="s">
        <v>49</v>
      </c>
      <c r="C1366" t="s">
        <v>40</v>
      </c>
      <c r="D1366">
        <v>1</v>
      </c>
      <c r="E1366" t="s">
        <v>2467</v>
      </c>
      <c r="F1366" t="s">
        <v>2305</v>
      </c>
      <c r="G1366">
        <v>10232</v>
      </c>
      <c r="H1366">
        <v>0</v>
      </c>
      <c r="I1366">
        <v>14</v>
      </c>
      <c r="J1366">
        <v>22</v>
      </c>
      <c r="K1366" t="s">
        <v>141</v>
      </c>
      <c r="L1366" t="s">
        <v>31</v>
      </c>
      <c r="M1366" t="s">
        <v>2706</v>
      </c>
      <c r="N1366" t="s">
        <v>7766</v>
      </c>
      <c r="O1366" t="s">
        <v>2307</v>
      </c>
      <c r="P1366" t="s">
        <v>7767</v>
      </c>
      <c r="Q1366" t="s">
        <v>2423</v>
      </c>
      <c r="R1366" t="s">
        <v>56</v>
      </c>
      <c r="S1366" t="s">
        <v>549</v>
      </c>
      <c r="T1366" t="str">
        <f t="shared" si="63"/>
        <v>‚ Must have experience with handling large databases. Must be a strong programmer, SAS knowledge preferred. Must have strong Excel skills, including formulas and macros.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66">
        <f t="shared" si="64"/>
        <v>0</v>
      </c>
      <c r="V1366" s="3">
        <v>1</v>
      </c>
      <c r="W1366" s="3">
        <f t="shared" si="65"/>
        <v>0</v>
      </c>
      <c r="X1366" s="3">
        <v>0</v>
      </c>
      <c r="Y1366" s="3">
        <v>0</v>
      </c>
      <c r="Z1366" s="3">
        <v>0</v>
      </c>
      <c r="AA1366" s="3">
        <v>0</v>
      </c>
      <c r="AB1366" s="3">
        <v>0</v>
      </c>
      <c r="AD1366" t="s">
        <v>38</v>
      </c>
      <c r="AE1366" s="1">
        <v>42449</v>
      </c>
      <c r="AG1366" s="1">
        <v>42446</v>
      </c>
      <c r="AH1366" s="1">
        <v>42598</v>
      </c>
    </row>
    <row r="1367" spans="1:34" x14ac:dyDescent="0.3">
      <c r="A1367">
        <v>236213</v>
      </c>
      <c r="B1367" t="s">
        <v>39</v>
      </c>
      <c r="C1367" t="s">
        <v>26</v>
      </c>
      <c r="D1367">
        <v>1</v>
      </c>
      <c r="E1367" t="s">
        <v>2710</v>
      </c>
      <c r="F1367" t="s">
        <v>42</v>
      </c>
      <c r="G1367">
        <v>21744</v>
      </c>
      <c r="H1367">
        <v>2</v>
      </c>
      <c r="I1367">
        <v>68239</v>
      </c>
      <c r="J1367">
        <v>85644</v>
      </c>
      <c r="K1367" t="s">
        <v>30</v>
      </c>
      <c r="L1367" t="s">
        <v>78</v>
      </c>
      <c r="M1367" t="s">
        <v>2708</v>
      </c>
      <c r="N1367" t="s">
        <v>7770</v>
      </c>
      <c r="O1367" t="s">
        <v>46</v>
      </c>
      <c r="P1367" t="s">
        <v>7771</v>
      </c>
      <c r="Q1367" t="s">
        <v>35</v>
      </c>
      <c r="R1367" t="s">
        <v>2711</v>
      </c>
      <c r="S1367" t="s">
        <v>35</v>
      </c>
      <c r="T1367" t="str">
        <f t="shared" si="63"/>
        <v xml:space="preserve">‚         Experience building and working with data management systems - Microsoft Excel and Microsoft Access           Experience using SAS programming for data analysis;          Experience conducting trainings and presenting training materials using Microsoft PowerPoint          Keen ability to prioritize and handle multiple assignments          Ability to work closely with all levels of staff inside and outside the Agency          Ability to work independently and exercise a high degree of initiative to accomplish tasks and solve problems          MPH highly desirable.  </v>
      </c>
      <c r="U1367">
        <f t="shared" si="64"/>
        <v>1</v>
      </c>
      <c r="V1367" s="3">
        <v>1</v>
      </c>
      <c r="W1367" s="3">
        <f t="shared" si="65"/>
        <v>1</v>
      </c>
      <c r="X1367" s="3">
        <v>0</v>
      </c>
      <c r="Y1367" s="3">
        <v>0</v>
      </c>
      <c r="Z1367" s="3">
        <v>0</v>
      </c>
      <c r="AA1367" s="3">
        <v>0</v>
      </c>
      <c r="AB1367" s="3">
        <v>0</v>
      </c>
      <c r="AD1367" t="s">
        <v>38</v>
      </c>
      <c r="AE1367" s="1">
        <v>42452</v>
      </c>
      <c r="AG1367" s="1">
        <v>42452</v>
      </c>
      <c r="AH1367" s="1">
        <v>42598</v>
      </c>
    </row>
    <row r="1368" spans="1:34" x14ac:dyDescent="0.3">
      <c r="A1368">
        <v>236222</v>
      </c>
      <c r="B1368" t="s">
        <v>39</v>
      </c>
      <c r="C1368" t="s">
        <v>26</v>
      </c>
      <c r="D1368">
        <v>3</v>
      </c>
      <c r="E1368" t="s">
        <v>2616</v>
      </c>
      <c r="F1368" t="s">
        <v>1148</v>
      </c>
      <c r="G1368">
        <v>56056</v>
      </c>
      <c r="H1368">
        <v>0</v>
      </c>
      <c r="I1368">
        <v>29391</v>
      </c>
      <c r="J1368">
        <v>38131</v>
      </c>
      <c r="K1368" t="s">
        <v>30</v>
      </c>
      <c r="L1368" t="s">
        <v>2712</v>
      </c>
      <c r="M1368" t="s">
        <v>1860</v>
      </c>
      <c r="N1368" t="s">
        <v>7058</v>
      </c>
      <c r="O1368" t="s">
        <v>1150</v>
      </c>
      <c r="P1368" t="s">
        <v>2617</v>
      </c>
      <c r="Q1368" t="s">
        <v>35</v>
      </c>
      <c r="R1368" t="s">
        <v>2713</v>
      </c>
      <c r="S1368" t="s">
        <v>35</v>
      </c>
      <c r="T1368" t="str">
        <f t="shared" si="63"/>
        <v xml:space="preserve">--Existing knowledge of the community and the Neighborhood Health Action Center's catchment area  --Excellent communication and presentation skills   --Comfortable with doing research and writing reports   --Understanding of some community health data   -- Ability to work with multiple community members.    **40 hours/week  </v>
      </c>
      <c r="U1368">
        <f t="shared" si="64"/>
        <v>0</v>
      </c>
      <c r="V1368" s="3">
        <v>0</v>
      </c>
      <c r="W1368" s="3">
        <f t="shared" si="65"/>
        <v>0</v>
      </c>
      <c r="X1368" s="3">
        <v>0</v>
      </c>
      <c r="Y1368" s="3">
        <v>0</v>
      </c>
      <c r="Z1368" s="3">
        <v>0</v>
      </c>
      <c r="AA1368" s="3">
        <v>0</v>
      </c>
      <c r="AB1368" s="3">
        <v>0</v>
      </c>
      <c r="AD1368" t="s">
        <v>38</v>
      </c>
      <c r="AE1368" s="1">
        <v>42451</v>
      </c>
      <c r="AG1368" s="1">
        <v>42597</v>
      </c>
      <c r="AH1368" s="1">
        <v>42598</v>
      </c>
    </row>
    <row r="1369" spans="1:34" x14ac:dyDescent="0.3">
      <c r="A1369">
        <v>236222</v>
      </c>
      <c r="B1369" t="s">
        <v>39</v>
      </c>
      <c r="C1369" t="s">
        <v>40</v>
      </c>
      <c r="D1369">
        <v>3</v>
      </c>
      <c r="E1369" t="s">
        <v>2616</v>
      </c>
      <c r="F1369" t="s">
        <v>1148</v>
      </c>
      <c r="G1369">
        <v>56056</v>
      </c>
      <c r="H1369">
        <v>0</v>
      </c>
      <c r="I1369">
        <v>29391</v>
      </c>
      <c r="J1369">
        <v>38131</v>
      </c>
      <c r="K1369" t="s">
        <v>30</v>
      </c>
      <c r="L1369" t="s">
        <v>2712</v>
      </c>
      <c r="M1369" t="s">
        <v>1860</v>
      </c>
      <c r="N1369" t="s">
        <v>7058</v>
      </c>
      <c r="O1369" t="s">
        <v>1150</v>
      </c>
      <c r="P1369" t="s">
        <v>2617</v>
      </c>
      <c r="Q1369" t="s">
        <v>35</v>
      </c>
      <c r="R1369" t="s">
        <v>2713</v>
      </c>
      <c r="S1369" t="s">
        <v>35</v>
      </c>
      <c r="T1369" t="str">
        <f t="shared" si="63"/>
        <v xml:space="preserve">--Existing knowledge of the community and the Neighborhood Health Action Center's catchment area  --Excellent communication and presentation skills   --Comfortable with doing research and writing reports   --Understanding of some community health data   -- Ability to work with multiple community members.    **40 hours/week  </v>
      </c>
      <c r="U1369">
        <f t="shared" si="64"/>
        <v>0</v>
      </c>
      <c r="V1369" s="3">
        <v>0</v>
      </c>
      <c r="W1369" s="3">
        <f t="shared" si="65"/>
        <v>0</v>
      </c>
      <c r="X1369" s="3">
        <v>0</v>
      </c>
      <c r="Y1369" s="3">
        <v>0</v>
      </c>
      <c r="Z1369" s="3">
        <v>0</v>
      </c>
      <c r="AA1369" s="3">
        <v>0</v>
      </c>
      <c r="AB1369" s="3">
        <v>0</v>
      </c>
      <c r="AD1369" t="s">
        <v>38</v>
      </c>
      <c r="AE1369" s="1">
        <v>42451</v>
      </c>
      <c r="AG1369" s="1">
        <v>42597</v>
      </c>
      <c r="AH1369" s="1">
        <v>42598</v>
      </c>
    </row>
    <row r="1370" spans="1:34" x14ac:dyDescent="0.3">
      <c r="A1370">
        <v>236270</v>
      </c>
      <c r="B1370" t="s">
        <v>888</v>
      </c>
      <c r="C1370" t="s">
        <v>26</v>
      </c>
      <c r="D1370">
        <v>1</v>
      </c>
      <c r="E1370" t="s">
        <v>2714</v>
      </c>
      <c r="F1370" t="s">
        <v>239</v>
      </c>
      <c r="G1370" t="s">
        <v>1889</v>
      </c>
      <c r="H1370">
        <v>0</v>
      </c>
      <c r="I1370">
        <v>48535</v>
      </c>
      <c r="J1370">
        <v>100000</v>
      </c>
      <c r="K1370" t="s">
        <v>30</v>
      </c>
      <c r="L1370" t="s">
        <v>430</v>
      </c>
      <c r="M1370" t="s">
        <v>2661</v>
      </c>
      <c r="N1370" t="s">
        <v>7772</v>
      </c>
      <c r="O1370" t="s">
        <v>1890</v>
      </c>
      <c r="P1370" t="s">
        <v>2715</v>
      </c>
      <c r="Q1370" t="s">
        <v>35</v>
      </c>
      <c r="R1370" t="s">
        <v>894</v>
      </c>
      <c r="S1370" t="s">
        <v>35</v>
      </c>
      <c r="T1370" t="str">
        <f t="shared" si="63"/>
        <v xml:space="preserve">Preference will be given to candidates with the following:at least two years of experience within the field of elevators.  Strong experience in the assembly, installation, repair or design of elevators; or as a maintenance elevator mechanic  with a recognized elevator manufacturer; or as a maintenance elevator mechanic working on various standard makes of elevators.  Strong, working knowledge of and the ability to interpret the building Code, Elevator Code and other rules, regulations and legislation as they apply to the legality of elevator related work (modification, alteration and/or repair of elevators in the City of New York).  Preference given to those with a Baccalaurate degree in either mechanical, electrical, or civil engineering from an accredited college and (a) at least three years of full-time satisfactory experience in engineering work related to elevators or (b) Master's degree in one of the engineering fields mentioned above from an accredited college and at least one year of full-time satisfactory experience in engineering work related to elevators.  Strong Computer Skills including the use of Microsoft Word, Excel and Windows.  Excellent verbal and writing communication skills.  Strong interpersonal skills which allow effective direct communications with HPD officials, agency staff and external parties  to which the office relates.  Ability to work under pressure and restrictive deadlines, in an atmosphere of intense activity, and be able to elicit the same from subordinate staff.  Supervisory skills which allows the ability to delegate responsibility.  Excellent analytical ability &amp; research skills.  </v>
      </c>
      <c r="U1370">
        <f t="shared" si="64"/>
        <v>0</v>
      </c>
      <c r="V1370" s="3">
        <v>1</v>
      </c>
      <c r="W1370" s="3">
        <f t="shared" si="65"/>
        <v>0</v>
      </c>
      <c r="X1370" s="3">
        <v>0</v>
      </c>
      <c r="Y1370" s="3">
        <v>0</v>
      </c>
      <c r="Z1370" s="3">
        <v>0</v>
      </c>
      <c r="AA1370" s="3">
        <v>0</v>
      </c>
      <c r="AB1370" s="3">
        <v>0</v>
      </c>
      <c r="AD1370" t="s">
        <v>58</v>
      </c>
      <c r="AE1370" s="1">
        <v>42452</v>
      </c>
      <c r="AG1370" s="1">
        <v>42467</v>
      </c>
      <c r="AH1370" s="1">
        <v>42598</v>
      </c>
    </row>
    <row r="1371" spans="1:34" x14ac:dyDescent="0.3">
      <c r="A1371">
        <v>236270</v>
      </c>
      <c r="B1371" t="s">
        <v>888</v>
      </c>
      <c r="C1371" t="s">
        <v>40</v>
      </c>
      <c r="D1371">
        <v>1</v>
      </c>
      <c r="E1371" t="s">
        <v>2714</v>
      </c>
      <c r="F1371" t="s">
        <v>239</v>
      </c>
      <c r="G1371" t="s">
        <v>1889</v>
      </c>
      <c r="H1371">
        <v>0</v>
      </c>
      <c r="I1371">
        <v>48535</v>
      </c>
      <c r="J1371">
        <v>100000</v>
      </c>
      <c r="K1371" t="s">
        <v>30</v>
      </c>
      <c r="L1371" t="s">
        <v>430</v>
      </c>
      <c r="M1371" t="s">
        <v>2661</v>
      </c>
      <c r="N1371" t="s">
        <v>7772</v>
      </c>
      <c r="O1371" t="s">
        <v>1890</v>
      </c>
      <c r="P1371" t="s">
        <v>2715</v>
      </c>
      <c r="Q1371" t="s">
        <v>35</v>
      </c>
      <c r="R1371" t="s">
        <v>894</v>
      </c>
      <c r="S1371" t="s">
        <v>35</v>
      </c>
      <c r="T1371" t="str">
        <f t="shared" si="63"/>
        <v xml:space="preserve">Preference will be given to candidates with the following:at least two years of experience within the field of elevators.  Strong experience in the assembly, installation, repair or design of elevators; or as a maintenance elevator mechanic  with a recognized elevator manufacturer; or as a maintenance elevator mechanic working on various standard makes of elevators.  Strong, working knowledge of and the ability to interpret the building Code, Elevator Code and other rules, regulations and legislation as they apply to the legality of elevator related work (modification, alteration and/or repair of elevators in the City of New York).  Preference given to those with a Baccalaurate degree in either mechanical, electrical, or civil engineering from an accredited college and (a) at least three years of full-time satisfactory experience in engineering work related to elevators or (b) Master's degree in one of the engineering fields mentioned above from an accredited college and at least one year of full-time satisfactory experience in engineering work related to elevators.  Strong Computer Skills including the use of Microsoft Word, Excel and Windows.  Excellent verbal and writing communication skills.  Strong interpersonal skills which allow effective direct communications with HPD officials, agency staff and external parties  to which the office relates.  Ability to work under pressure and restrictive deadlines, in an atmosphere of intense activity, and be able to elicit the same from subordinate staff.  Supervisory skills which allows the ability to delegate responsibility.  Excellent analytical ability &amp; research skills.  </v>
      </c>
      <c r="U1371">
        <f t="shared" si="64"/>
        <v>0</v>
      </c>
      <c r="V1371" s="3">
        <v>1</v>
      </c>
      <c r="W1371" s="3">
        <f t="shared" si="65"/>
        <v>0</v>
      </c>
      <c r="X1371" s="3">
        <v>0</v>
      </c>
      <c r="Y1371" s="3">
        <v>0</v>
      </c>
      <c r="Z1371" s="3">
        <v>0</v>
      </c>
      <c r="AA1371" s="3">
        <v>0</v>
      </c>
      <c r="AB1371" s="3">
        <v>0</v>
      </c>
      <c r="AD1371" t="s">
        <v>58</v>
      </c>
      <c r="AE1371" s="1">
        <v>42452</v>
      </c>
      <c r="AG1371" s="1">
        <v>42467</v>
      </c>
      <c r="AH1371" s="1">
        <v>42598</v>
      </c>
    </row>
    <row r="1372" spans="1:34" x14ac:dyDescent="0.3">
      <c r="A1372">
        <v>235611</v>
      </c>
      <c r="B1372" t="s">
        <v>39</v>
      </c>
      <c r="C1372" t="s">
        <v>26</v>
      </c>
      <c r="D1372">
        <v>1</v>
      </c>
      <c r="E1372" t="s">
        <v>2193</v>
      </c>
      <c r="F1372" t="s">
        <v>2194</v>
      </c>
      <c r="G1372">
        <v>91644</v>
      </c>
      <c r="H1372">
        <v>0</v>
      </c>
      <c r="I1372">
        <v>102750</v>
      </c>
      <c r="J1372">
        <v>102750</v>
      </c>
      <c r="K1372" t="s">
        <v>30</v>
      </c>
      <c r="L1372" t="s">
        <v>319</v>
      </c>
      <c r="M1372" t="s">
        <v>2327</v>
      </c>
      <c r="N1372" t="s">
        <v>2716</v>
      </c>
      <c r="O1372" t="s">
        <v>2197</v>
      </c>
      <c r="P1372" t="s">
        <v>35</v>
      </c>
      <c r="Q1372" t="s">
        <v>7439</v>
      </c>
      <c r="R1372" t="s">
        <v>2717</v>
      </c>
      <c r="S1372" t="s">
        <v>35</v>
      </c>
      <c r="T1372" t="str">
        <f t="shared" si="63"/>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372">
        <f t="shared" si="64"/>
        <v>0</v>
      </c>
      <c r="V1372" s="3">
        <v>0</v>
      </c>
      <c r="W1372" s="3">
        <f t="shared" si="65"/>
        <v>0</v>
      </c>
      <c r="X1372" s="3">
        <v>0</v>
      </c>
      <c r="Y1372" s="3">
        <v>0</v>
      </c>
      <c r="Z1372" s="3">
        <v>0</v>
      </c>
      <c r="AA1372" s="3">
        <v>0</v>
      </c>
      <c r="AB1372" s="3">
        <v>0</v>
      </c>
      <c r="AD1372" t="s">
        <v>2718</v>
      </c>
      <c r="AE1372" s="1">
        <v>42480</v>
      </c>
      <c r="AG1372" s="1">
        <v>42515</v>
      </c>
      <c r="AH1372" s="1">
        <v>42598</v>
      </c>
    </row>
    <row r="1373" spans="1:34" x14ac:dyDescent="0.3">
      <c r="A1373">
        <v>235611</v>
      </c>
      <c r="B1373" t="s">
        <v>39</v>
      </c>
      <c r="C1373" t="s">
        <v>40</v>
      </c>
      <c r="D1373">
        <v>1</v>
      </c>
      <c r="E1373" t="s">
        <v>2193</v>
      </c>
      <c r="F1373" t="s">
        <v>2194</v>
      </c>
      <c r="G1373">
        <v>91644</v>
      </c>
      <c r="H1373">
        <v>0</v>
      </c>
      <c r="I1373">
        <v>102750</v>
      </c>
      <c r="J1373">
        <v>102750</v>
      </c>
      <c r="K1373" t="s">
        <v>30</v>
      </c>
      <c r="L1373" t="s">
        <v>319</v>
      </c>
      <c r="M1373" t="s">
        <v>2327</v>
      </c>
      <c r="N1373" t="s">
        <v>2716</v>
      </c>
      <c r="O1373" t="s">
        <v>2197</v>
      </c>
      <c r="P1373" t="s">
        <v>35</v>
      </c>
      <c r="Q1373" t="s">
        <v>7439</v>
      </c>
      <c r="R1373" t="s">
        <v>2717</v>
      </c>
      <c r="S1373" t="s">
        <v>35</v>
      </c>
      <c r="T1373" t="str">
        <f t="shared" si="63"/>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373">
        <f t="shared" si="64"/>
        <v>0</v>
      </c>
      <c r="V1373" s="3">
        <v>0</v>
      </c>
      <c r="W1373" s="3">
        <f t="shared" si="65"/>
        <v>0</v>
      </c>
      <c r="X1373" s="3">
        <v>0</v>
      </c>
      <c r="Y1373" s="3">
        <v>0</v>
      </c>
      <c r="Z1373" s="3">
        <v>0</v>
      </c>
      <c r="AA1373" s="3">
        <v>0</v>
      </c>
      <c r="AB1373" s="3">
        <v>0</v>
      </c>
      <c r="AD1373" t="s">
        <v>2718</v>
      </c>
      <c r="AE1373" s="1">
        <v>42480</v>
      </c>
      <c r="AG1373" s="1">
        <v>42515</v>
      </c>
      <c r="AH1373" s="1">
        <v>42598</v>
      </c>
    </row>
    <row r="1374" spans="1:34" x14ac:dyDescent="0.3">
      <c r="A1374">
        <v>235634</v>
      </c>
      <c r="B1374" t="s">
        <v>39</v>
      </c>
      <c r="C1374" t="s">
        <v>26</v>
      </c>
      <c r="D1374">
        <v>1</v>
      </c>
      <c r="E1374" t="s">
        <v>2719</v>
      </c>
      <c r="F1374" t="s">
        <v>42</v>
      </c>
      <c r="G1374">
        <v>21744</v>
      </c>
      <c r="H1374">
        <v>2</v>
      </c>
      <c r="I1374">
        <v>68239</v>
      </c>
      <c r="J1374">
        <v>85644</v>
      </c>
      <c r="K1374" t="s">
        <v>30</v>
      </c>
      <c r="L1374" t="s">
        <v>78</v>
      </c>
      <c r="M1374" t="s">
        <v>1033</v>
      </c>
      <c r="N1374" t="s">
        <v>7773</v>
      </c>
      <c r="O1374" t="s">
        <v>46</v>
      </c>
      <c r="P1374" t="s">
        <v>2720</v>
      </c>
      <c r="Q1374" t="s">
        <v>35</v>
      </c>
      <c r="R1374" t="s">
        <v>2721</v>
      </c>
      <c r="S1374" t="s">
        <v>35</v>
      </c>
      <c r="T1374" t="str">
        <f t="shared" si="63"/>
        <v xml:space="preserve">The ideal candidate will have:  -- Some basic knowledge of domestic HIV trends, epidemiology, and prevention technologies, especially pre-exposure prophylaxis (PrEP)  -- Expertise in the following areas: social media, Hootsuite (or similar monitoring program), Adobe Acrobat, customer service experience, SEO knowledge, copywriting, project management, MS Office Suite.  -- Outstanding organizational and administrative skills and proven ability effectively juggle and track multiple projects, responsibilities, and deadlines.  -- Effective online research skills and extensive knowledge of media-oriented sites.  -- Excellent analytical and reasoning skills; strong written and oral communication skills; superior interpersonal skills; and strict sense of discretion.  -- Ability to remain calm and productive under pressure and changing priorities.  </v>
      </c>
      <c r="U1374">
        <f t="shared" si="64"/>
        <v>0</v>
      </c>
      <c r="V1374" s="3">
        <v>0</v>
      </c>
      <c r="W1374" s="3">
        <f t="shared" si="65"/>
        <v>0</v>
      </c>
      <c r="X1374" s="3">
        <v>0</v>
      </c>
      <c r="Y1374" s="3">
        <v>0</v>
      </c>
      <c r="Z1374" s="3">
        <v>0</v>
      </c>
      <c r="AA1374" s="3">
        <v>0</v>
      </c>
      <c r="AB1374" s="3">
        <v>0</v>
      </c>
      <c r="AD1374" t="s">
        <v>38</v>
      </c>
      <c r="AE1374" s="1">
        <v>42445</v>
      </c>
      <c r="AG1374" s="1">
        <v>42445</v>
      </c>
      <c r="AH1374" s="1">
        <v>42598</v>
      </c>
    </row>
    <row r="1375" spans="1:34" x14ac:dyDescent="0.3">
      <c r="A1375">
        <v>235634</v>
      </c>
      <c r="B1375" t="s">
        <v>39</v>
      </c>
      <c r="C1375" t="s">
        <v>40</v>
      </c>
      <c r="D1375">
        <v>1</v>
      </c>
      <c r="E1375" t="s">
        <v>2719</v>
      </c>
      <c r="F1375" t="s">
        <v>42</v>
      </c>
      <c r="G1375">
        <v>21744</v>
      </c>
      <c r="H1375">
        <v>2</v>
      </c>
      <c r="I1375">
        <v>68239</v>
      </c>
      <c r="J1375">
        <v>85644</v>
      </c>
      <c r="K1375" t="s">
        <v>30</v>
      </c>
      <c r="L1375" t="s">
        <v>78</v>
      </c>
      <c r="M1375" t="s">
        <v>1033</v>
      </c>
      <c r="N1375" t="s">
        <v>7773</v>
      </c>
      <c r="O1375" t="s">
        <v>46</v>
      </c>
      <c r="P1375" t="s">
        <v>2720</v>
      </c>
      <c r="Q1375" t="s">
        <v>35</v>
      </c>
      <c r="R1375" t="s">
        <v>2721</v>
      </c>
      <c r="S1375" t="s">
        <v>35</v>
      </c>
      <c r="T1375" t="str">
        <f t="shared" si="63"/>
        <v xml:space="preserve">The ideal candidate will have:  -- Some basic knowledge of domestic HIV trends, epidemiology, and prevention technologies, especially pre-exposure prophylaxis (PrEP)  -- Expertise in the following areas: social media, Hootsuite (or similar monitoring program), Adobe Acrobat, customer service experience, SEO knowledge, copywriting, project management, MS Office Suite.  -- Outstanding organizational and administrative skills and proven ability effectively juggle and track multiple projects, responsibilities, and deadlines.  -- Effective online research skills and extensive knowledge of media-oriented sites.  -- Excellent analytical and reasoning skills; strong written and oral communication skills; superior interpersonal skills; and strict sense of discretion.  -- Ability to remain calm and productive under pressure and changing priorities.  </v>
      </c>
      <c r="U1375">
        <f t="shared" si="64"/>
        <v>0</v>
      </c>
      <c r="V1375" s="3">
        <v>0</v>
      </c>
      <c r="W1375" s="3">
        <f t="shared" si="65"/>
        <v>0</v>
      </c>
      <c r="X1375" s="3">
        <v>0</v>
      </c>
      <c r="Y1375" s="3">
        <v>0</v>
      </c>
      <c r="Z1375" s="3">
        <v>0</v>
      </c>
      <c r="AA1375" s="3">
        <v>0</v>
      </c>
      <c r="AB1375" s="3">
        <v>0</v>
      </c>
      <c r="AD1375" t="s">
        <v>38</v>
      </c>
      <c r="AE1375" s="1">
        <v>42445</v>
      </c>
      <c r="AG1375" s="1">
        <v>42445</v>
      </c>
      <c r="AH1375" s="1">
        <v>42598</v>
      </c>
    </row>
    <row r="1376" spans="1:34" x14ac:dyDescent="0.3">
      <c r="A1376">
        <v>236271</v>
      </c>
      <c r="B1376" t="s">
        <v>39</v>
      </c>
      <c r="C1376" t="s">
        <v>26</v>
      </c>
      <c r="D1376">
        <v>1</v>
      </c>
      <c r="E1376" t="s">
        <v>2722</v>
      </c>
      <c r="F1376" t="s">
        <v>389</v>
      </c>
      <c r="G1376">
        <v>12158</v>
      </c>
      <c r="H1376">
        <v>1</v>
      </c>
      <c r="I1376">
        <v>36499</v>
      </c>
      <c r="J1376">
        <v>61908</v>
      </c>
      <c r="K1376" t="s">
        <v>30</v>
      </c>
      <c r="L1376" t="s">
        <v>840</v>
      </c>
      <c r="M1376" t="s">
        <v>841</v>
      </c>
      <c r="N1376" t="s">
        <v>2723</v>
      </c>
      <c r="O1376" t="s">
        <v>7114</v>
      </c>
      <c r="P1376" t="s">
        <v>2724</v>
      </c>
      <c r="Q1376" t="s">
        <v>35</v>
      </c>
      <c r="R1376" t="s">
        <v>2725</v>
      </c>
      <c r="S1376" t="s">
        <v>35</v>
      </c>
      <c r="T1376" t="str">
        <f t="shared" si="63"/>
        <v xml:space="preserve">--Extensive experience in procurement process, contract and grant management   --Detail oriented; able to manage projects and work independently  --Understanding of DOHMH policies and procedures a plus  --Positive attitude, strong work ethic; outstanding written and oral communication skills  --Outstanding interpersonal skills.  </v>
      </c>
      <c r="U1376">
        <f t="shared" si="64"/>
        <v>0</v>
      </c>
      <c r="V1376" s="3">
        <v>0</v>
      </c>
      <c r="W1376" s="3">
        <f t="shared" si="65"/>
        <v>0</v>
      </c>
      <c r="X1376" s="3">
        <v>0</v>
      </c>
      <c r="Y1376" s="3">
        <v>0</v>
      </c>
      <c r="Z1376" s="3">
        <v>0</v>
      </c>
      <c r="AA1376" s="3">
        <v>0</v>
      </c>
      <c r="AB1376" s="3">
        <v>0</v>
      </c>
      <c r="AD1376" t="s">
        <v>38</v>
      </c>
      <c r="AE1376" s="1">
        <v>42452</v>
      </c>
      <c r="AG1376" s="1">
        <v>42452</v>
      </c>
      <c r="AH1376" s="1">
        <v>42598</v>
      </c>
    </row>
    <row r="1377" spans="1:34" x14ac:dyDescent="0.3">
      <c r="A1377">
        <v>236271</v>
      </c>
      <c r="B1377" t="s">
        <v>39</v>
      </c>
      <c r="C1377" t="s">
        <v>40</v>
      </c>
      <c r="D1377">
        <v>1</v>
      </c>
      <c r="E1377" t="s">
        <v>2722</v>
      </c>
      <c r="F1377" t="s">
        <v>389</v>
      </c>
      <c r="G1377">
        <v>12158</v>
      </c>
      <c r="H1377">
        <v>1</v>
      </c>
      <c r="I1377">
        <v>36499</v>
      </c>
      <c r="J1377">
        <v>61908</v>
      </c>
      <c r="K1377" t="s">
        <v>30</v>
      </c>
      <c r="L1377" t="s">
        <v>840</v>
      </c>
      <c r="M1377" t="s">
        <v>841</v>
      </c>
      <c r="N1377" t="s">
        <v>2723</v>
      </c>
      <c r="O1377" t="s">
        <v>7114</v>
      </c>
      <c r="P1377" t="s">
        <v>2724</v>
      </c>
      <c r="Q1377" t="s">
        <v>35</v>
      </c>
      <c r="R1377" t="s">
        <v>2725</v>
      </c>
      <c r="S1377" t="s">
        <v>35</v>
      </c>
      <c r="T1377" t="str">
        <f t="shared" si="63"/>
        <v xml:space="preserve">--Extensive experience in procurement process, contract and grant management   --Detail oriented; able to manage projects and work independently  --Understanding of DOHMH policies and procedures a plus  --Positive attitude, strong work ethic; outstanding written and oral communication skills  --Outstanding interpersonal skills.  </v>
      </c>
      <c r="U1377">
        <f t="shared" si="64"/>
        <v>0</v>
      </c>
      <c r="V1377" s="3">
        <v>0</v>
      </c>
      <c r="W1377" s="3">
        <f t="shared" si="65"/>
        <v>0</v>
      </c>
      <c r="X1377" s="3">
        <v>0</v>
      </c>
      <c r="Y1377" s="3">
        <v>0</v>
      </c>
      <c r="Z1377" s="3">
        <v>0</v>
      </c>
      <c r="AA1377" s="3">
        <v>0</v>
      </c>
      <c r="AB1377" s="3">
        <v>0</v>
      </c>
      <c r="AD1377" t="s">
        <v>38</v>
      </c>
      <c r="AE1377" s="1">
        <v>42452</v>
      </c>
      <c r="AG1377" s="1">
        <v>42452</v>
      </c>
      <c r="AH1377" s="1">
        <v>42598</v>
      </c>
    </row>
    <row r="1378" spans="1:34" x14ac:dyDescent="0.3">
      <c r="A1378">
        <v>236272</v>
      </c>
      <c r="B1378" t="s">
        <v>888</v>
      </c>
      <c r="C1378" t="s">
        <v>26</v>
      </c>
      <c r="D1378">
        <v>1</v>
      </c>
      <c r="E1378" t="s">
        <v>2612</v>
      </c>
      <c r="F1378" t="s">
        <v>2613</v>
      </c>
      <c r="G1378">
        <v>95570</v>
      </c>
      <c r="H1378" t="s">
        <v>52</v>
      </c>
      <c r="I1378">
        <v>53051</v>
      </c>
      <c r="J1378">
        <v>75000</v>
      </c>
      <c r="K1378" t="s">
        <v>30</v>
      </c>
      <c r="L1378" t="s">
        <v>430</v>
      </c>
      <c r="M1378" t="s">
        <v>2614</v>
      </c>
      <c r="N1378" t="s">
        <v>7738</v>
      </c>
      <c r="O1378" t="s">
        <v>7739</v>
      </c>
      <c r="P1378" t="s">
        <v>2615</v>
      </c>
      <c r="Q1378" t="s">
        <v>35</v>
      </c>
      <c r="R1378" t="s">
        <v>894</v>
      </c>
      <c r="S1378" t="s">
        <v>35</v>
      </c>
      <c r="T1378" t="str">
        <f t="shared" si="63"/>
        <v xml:space="preserve">1.          Exceptional project management, organizational, analytical, quantitative and qualitative skills.  2.	Excellent verbal and written communication skills; strong attention to details.  </v>
      </c>
      <c r="U1378">
        <f t="shared" si="64"/>
        <v>0</v>
      </c>
      <c r="V1378" s="3">
        <v>0</v>
      </c>
      <c r="W1378" s="3">
        <f t="shared" si="65"/>
        <v>0</v>
      </c>
      <c r="X1378" s="3">
        <v>0</v>
      </c>
      <c r="Y1378" s="3">
        <v>0</v>
      </c>
      <c r="Z1378" s="3">
        <v>0</v>
      </c>
      <c r="AA1378" s="3">
        <v>0</v>
      </c>
      <c r="AB1378" s="3">
        <v>0</v>
      </c>
      <c r="AD1378" t="s">
        <v>38</v>
      </c>
      <c r="AE1378" s="1">
        <v>42454</v>
      </c>
      <c r="AF1378" s="1">
        <v>42601</v>
      </c>
      <c r="AG1378" s="1">
        <v>42537</v>
      </c>
      <c r="AH1378" s="1">
        <v>42598</v>
      </c>
    </row>
    <row r="1379" spans="1:34" x14ac:dyDescent="0.3">
      <c r="A1379">
        <v>235681</v>
      </c>
      <c r="B1379" t="s">
        <v>39</v>
      </c>
      <c r="C1379" t="s">
        <v>26</v>
      </c>
      <c r="D1379">
        <v>5</v>
      </c>
      <c r="E1379" t="s">
        <v>2153</v>
      </c>
      <c r="F1379" t="s">
        <v>931</v>
      </c>
      <c r="G1379">
        <v>31215</v>
      </c>
      <c r="H1379">
        <v>1</v>
      </c>
      <c r="I1379">
        <v>41199</v>
      </c>
      <c r="J1379">
        <v>47379</v>
      </c>
      <c r="K1379" t="s">
        <v>30</v>
      </c>
      <c r="L1379" t="s">
        <v>43</v>
      </c>
      <c r="M1379" t="s">
        <v>1330</v>
      </c>
      <c r="N1379" t="s">
        <v>7774</v>
      </c>
      <c r="O1379" t="s">
        <v>7361</v>
      </c>
      <c r="P1379" t="s">
        <v>2726</v>
      </c>
      <c r="Q1379" t="s">
        <v>2727</v>
      </c>
      <c r="R1379" t="s">
        <v>2728</v>
      </c>
      <c r="S1379" t="s">
        <v>35</v>
      </c>
      <c r="T1379" t="str">
        <f t="shared" si="63"/>
        <v>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Night shift works from Tuesday through Friday from 2:30 pm to 11:00pm, and Saturday, 10:00 am to 6:30 pm.</v>
      </c>
      <c r="U1379">
        <f t="shared" si="64"/>
        <v>0</v>
      </c>
      <c r="V1379" s="3">
        <v>0</v>
      </c>
      <c r="W1379" s="3">
        <f t="shared" si="65"/>
        <v>0</v>
      </c>
      <c r="X1379" s="3">
        <v>0</v>
      </c>
      <c r="Y1379" s="3">
        <v>0</v>
      </c>
      <c r="Z1379" s="3">
        <v>0</v>
      </c>
      <c r="AA1379" s="3">
        <v>0</v>
      </c>
      <c r="AB1379" s="3">
        <v>0</v>
      </c>
      <c r="AD1379" t="s">
        <v>38</v>
      </c>
      <c r="AE1379" s="1">
        <v>42445</v>
      </c>
      <c r="AG1379" s="1">
        <v>42445</v>
      </c>
      <c r="AH1379" s="1">
        <v>42598</v>
      </c>
    </row>
    <row r="1380" spans="1:34" x14ac:dyDescent="0.3">
      <c r="A1380">
        <v>235681</v>
      </c>
      <c r="B1380" t="s">
        <v>39</v>
      </c>
      <c r="C1380" t="s">
        <v>40</v>
      </c>
      <c r="D1380">
        <v>5</v>
      </c>
      <c r="E1380" t="s">
        <v>2153</v>
      </c>
      <c r="F1380" t="s">
        <v>931</v>
      </c>
      <c r="G1380">
        <v>31215</v>
      </c>
      <c r="H1380">
        <v>1</v>
      </c>
      <c r="I1380">
        <v>41199</v>
      </c>
      <c r="J1380">
        <v>47379</v>
      </c>
      <c r="K1380" t="s">
        <v>30</v>
      </c>
      <c r="L1380" t="s">
        <v>43</v>
      </c>
      <c r="M1380" t="s">
        <v>1330</v>
      </c>
      <c r="N1380" t="s">
        <v>7774</v>
      </c>
      <c r="O1380" t="s">
        <v>7361</v>
      </c>
      <c r="P1380" t="s">
        <v>2726</v>
      </c>
      <c r="Q1380" t="s">
        <v>2727</v>
      </c>
      <c r="R1380" t="s">
        <v>2728</v>
      </c>
      <c r="S1380" t="s">
        <v>35</v>
      </c>
      <c r="T1380" t="str">
        <f t="shared" si="63"/>
        <v>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Night shift works from Tuesday through Friday from 2:30 pm to 11:00pm, and Saturday, 10:00 am to 6:30 pm.</v>
      </c>
      <c r="U1380">
        <f t="shared" si="64"/>
        <v>0</v>
      </c>
      <c r="V1380" s="3">
        <v>0</v>
      </c>
      <c r="W1380" s="3">
        <f t="shared" si="65"/>
        <v>0</v>
      </c>
      <c r="X1380" s="3">
        <v>0</v>
      </c>
      <c r="Y1380" s="3">
        <v>0</v>
      </c>
      <c r="Z1380" s="3">
        <v>0</v>
      </c>
      <c r="AA1380" s="3">
        <v>0</v>
      </c>
      <c r="AB1380" s="3">
        <v>0</v>
      </c>
      <c r="AD1380" t="s">
        <v>38</v>
      </c>
      <c r="AE1380" s="1">
        <v>42445</v>
      </c>
      <c r="AG1380" s="1">
        <v>42445</v>
      </c>
      <c r="AH1380" s="1">
        <v>42598</v>
      </c>
    </row>
    <row r="1381" spans="1:34" x14ac:dyDescent="0.3">
      <c r="A1381">
        <v>235685</v>
      </c>
      <c r="B1381" t="s">
        <v>39</v>
      </c>
      <c r="C1381" t="s">
        <v>26</v>
      </c>
      <c r="D1381">
        <v>33</v>
      </c>
      <c r="E1381" t="s">
        <v>2729</v>
      </c>
      <c r="F1381" t="s">
        <v>263</v>
      </c>
      <c r="G1381">
        <v>21538</v>
      </c>
      <c r="H1381">
        <v>2</v>
      </c>
      <c r="I1381">
        <v>47839</v>
      </c>
      <c r="J1381">
        <v>70058</v>
      </c>
      <c r="K1381" t="s">
        <v>30</v>
      </c>
      <c r="L1381" t="s">
        <v>78</v>
      </c>
      <c r="M1381" t="s">
        <v>79</v>
      </c>
      <c r="N1381" t="s">
        <v>6783</v>
      </c>
      <c r="O1381" t="s">
        <v>265</v>
      </c>
      <c r="P1381" t="s">
        <v>35</v>
      </c>
      <c r="Q1381" t="s">
        <v>2730</v>
      </c>
      <c r="R1381" t="s">
        <v>2731</v>
      </c>
      <c r="S1381" t="s">
        <v>35</v>
      </c>
      <c r="T1381" t="str">
        <f t="shared" si="63"/>
        <v xml:space="preserve">  License Requirement Must possess a motor vehicle driver license valid in the State of New York. This license must be maintained for the duration of employment.   Required Skills: Pass medical clearance and FIT testing for wearing proper PPE respirators  Climb ladders and work in confined spaces, work in high altitudes (building roofs) in order to perform water testing.  Must complete and pass Agency required trainings and be in compliance with position related certificates and licenses.</v>
      </c>
      <c r="U1381">
        <f t="shared" si="64"/>
        <v>0</v>
      </c>
      <c r="V1381" s="3">
        <v>0</v>
      </c>
      <c r="W1381" s="3">
        <f t="shared" si="65"/>
        <v>0</v>
      </c>
      <c r="X1381" s="3">
        <v>0</v>
      </c>
      <c r="Y1381" s="3">
        <v>0</v>
      </c>
      <c r="Z1381" s="3">
        <v>0</v>
      </c>
      <c r="AA1381" s="3">
        <v>0</v>
      </c>
      <c r="AB1381" s="3">
        <v>0</v>
      </c>
      <c r="AD1381" t="s">
        <v>38</v>
      </c>
      <c r="AE1381" s="1">
        <v>42445</v>
      </c>
      <c r="AG1381" s="1">
        <v>42445</v>
      </c>
      <c r="AH1381" s="1">
        <v>42598</v>
      </c>
    </row>
    <row r="1382" spans="1:34" x14ac:dyDescent="0.3">
      <c r="A1382">
        <v>235685</v>
      </c>
      <c r="B1382" t="s">
        <v>39</v>
      </c>
      <c r="C1382" t="s">
        <v>40</v>
      </c>
      <c r="D1382">
        <v>33</v>
      </c>
      <c r="E1382" t="s">
        <v>2729</v>
      </c>
      <c r="F1382" t="s">
        <v>263</v>
      </c>
      <c r="G1382">
        <v>21538</v>
      </c>
      <c r="H1382">
        <v>2</v>
      </c>
      <c r="I1382">
        <v>47839</v>
      </c>
      <c r="J1382">
        <v>70058</v>
      </c>
      <c r="K1382" t="s">
        <v>30</v>
      </c>
      <c r="L1382" t="s">
        <v>78</v>
      </c>
      <c r="M1382" t="s">
        <v>79</v>
      </c>
      <c r="N1382" t="s">
        <v>6783</v>
      </c>
      <c r="O1382" t="s">
        <v>265</v>
      </c>
      <c r="P1382" t="s">
        <v>35</v>
      </c>
      <c r="Q1382" t="s">
        <v>2730</v>
      </c>
      <c r="R1382" t="s">
        <v>2731</v>
      </c>
      <c r="S1382" t="s">
        <v>35</v>
      </c>
      <c r="T1382" t="str">
        <f t="shared" si="63"/>
        <v xml:space="preserve">  License Requirement Must possess a motor vehicle driver license valid in the State of New York. This license must be maintained for the duration of employment.   Required Skills: Pass medical clearance and FIT testing for wearing proper PPE respirators  Climb ladders and work in confined spaces, work in high altitudes (building roofs) in order to perform water testing.  Must complete and pass Agency required trainings and be in compliance with position related certificates and licenses.</v>
      </c>
      <c r="U1382">
        <f t="shared" si="64"/>
        <v>0</v>
      </c>
      <c r="V1382" s="3">
        <v>0</v>
      </c>
      <c r="W1382" s="3">
        <f t="shared" si="65"/>
        <v>0</v>
      </c>
      <c r="X1382" s="3">
        <v>0</v>
      </c>
      <c r="Y1382" s="3">
        <v>0</v>
      </c>
      <c r="Z1382" s="3">
        <v>0</v>
      </c>
      <c r="AA1382" s="3">
        <v>0</v>
      </c>
      <c r="AB1382" s="3">
        <v>0</v>
      </c>
      <c r="AD1382" t="s">
        <v>38</v>
      </c>
      <c r="AE1382" s="1">
        <v>42445</v>
      </c>
      <c r="AG1382" s="1">
        <v>42445</v>
      </c>
      <c r="AH1382" s="1">
        <v>42598</v>
      </c>
    </row>
    <row r="1383" spans="1:34" x14ac:dyDescent="0.3">
      <c r="A1383">
        <v>235286</v>
      </c>
      <c r="B1383" t="s">
        <v>49</v>
      </c>
      <c r="C1383" t="s">
        <v>26</v>
      </c>
      <c r="D1383">
        <v>1</v>
      </c>
      <c r="E1383" t="s">
        <v>2467</v>
      </c>
      <c r="F1383" t="s">
        <v>2305</v>
      </c>
      <c r="G1383">
        <v>10232</v>
      </c>
      <c r="H1383">
        <v>0</v>
      </c>
      <c r="I1383">
        <v>14</v>
      </c>
      <c r="J1383">
        <v>22</v>
      </c>
      <c r="K1383" t="s">
        <v>141</v>
      </c>
      <c r="L1383" t="s">
        <v>31</v>
      </c>
      <c r="M1383" t="s">
        <v>2468</v>
      </c>
      <c r="N1383" t="s">
        <v>7700</v>
      </c>
      <c r="O1383" t="s">
        <v>2307</v>
      </c>
      <c r="P1383" t="s">
        <v>7701</v>
      </c>
      <c r="Q1383" t="s">
        <v>2446</v>
      </c>
      <c r="R1383" t="s">
        <v>56</v>
      </c>
      <c r="S1383" t="s">
        <v>549</v>
      </c>
      <c r="T1383" t="str">
        <f t="shared" si="63"/>
        <v>‚ Strong verbal and written communications skills. Strong Research and Analytical skills. Proficiency with MS Word and Excel. Ability to work independently and ability to multi-task.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83">
        <f t="shared" si="64"/>
        <v>0</v>
      </c>
      <c r="V1383" s="3">
        <v>1</v>
      </c>
      <c r="W1383" s="3">
        <f t="shared" si="65"/>
        <v>0</v>
      </c>
      <c r="X1383" s="3">
        <v>0</v>
      </c>
      <c r="Y1383" s="3">
        <v>0</v>
      </c>
      <c r="Z1383" s="3">
        <v>0</v>
      </c>
      <c r="AA1383" s="3">
        <v>0</v>
      </c>
      <c r="AB1383" s="3">
        <v>0</v>
      </c>
      <c r="AD1383" t="s">
        <v>38</v>
      </c>
      <c r="AE1383" s="1">
        <v>42449</v>
      </c>
      <c r="AG1383" s="1">
        <v>42447</v>
      </c>
      <c r="AH1383" s="1">
        <v>42598</v>
      </c>
    </row>
    <row r="1384" spans="1:34" x14ac:dyDescent="0.3">
      <c r="A1384">
        <v>235290</v>
      </c>
      <c r="B1384" t="s">
        <v>49</v>
      </c>
      <c r="C1384" t="s">
        <v>26</v>
      </c>
      <c r="D1384">
        <v>1</v>
      </c>
      <c r="E1384" t="s">
        <v>2467</v>
      </c>
      <c r="F1384" t="s">
        <v>2305</v>
      </c>
      <c r="G1384">
        <v>10232</v>
      </c>
      <c r="H1384">
        <v>0</v>
      </c>
      <c r="I1384">
        <v>14</v>
      </c>
      <c r="J1384">
        <v>22</v>
      </c>
      <c r="K1384" t="s">
        <v>141</v>
      </c>
      <c r="L1384" t="s">
        <v>797</v>
      </c>
      <c r="M1384" t="s">
        <v>798</v>
      </c>
      <c r="N1384" t="s">
        <v>7775</v>
      </c>
      <c r="O1384" t="s">
        <v>2307</v>
      </c>
      <c r="P1384" t="s">
        <v>7776</v>
      </c>
      <c r="Q1384" t="s">
        <v>2423</v>
      </c>
      <c r="R1384" t="s">
        <v>56</v>
      </c>
      <c r="S1384" t="s">
        <v>549</v>
      </c>
      <c r="T1384" t="str">
        <f t="shared" si="63"/>
        <v>‚   Master‚„s in Business Administration  with a concentration in one of the following:          o  Operations Management          o  Supply Chain Management or           o  Finance  Strong data analysis skills.  Strong computer skills (e.g., MS  Excel, PowerPoint, Project , Visio, and Access).  Excellent written and verbal communication skills.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84">
        <f t="shared" si="64"/>
        <v>1</v>
      </c>
      <c r="V1384" s="3">
        <v>1</v>
      </c>
      <c r="W1384" s="3">
        <f t="shared" si="65"/>
        <v>1</v>
      </c>
      <c r="X1384" s="3">
        <v>0</v>
      </c>
      <c r="Y1384" s="3">
        <v>0</v>
      </c>
      <c r="Z1384" s="3">
        <v>0</v>
      </c>
      <c r="AA1384" s="3">
        <v>0</v>
      </c>
      <c r="AB1384" s="3">
        <v>0</v>
      </c>
      <c r="AD1384" t="s">
        <v>38</v>
      </c>
      <c r="AE1384" s="1">
        <v>42449</v>
      </c>
      <c r="AG1384" s="1">
        <v>42446</v>
      </c>
      <c r="AH1384" s="1">
        <v>42598</v>
      </c>
    </row>
    <row r="1385" spans="1:34" x14ac:dyDescent="0.3">
      <c r="A1385">
        <v>235793</v>
      </c>
      <c r="B1385" t="s">
        <v>108</v>
      </c>
      <c r="C1385" t="s">
        <v>26</v>
      </c>
      <c r="D1385">
        <v>1</v>
      </c>
      <c r="E1385" t="s">
        <v>2692</v>
      </c>
      <c r="F1385" t="s">
        <v>2693</v>
      </c>
      <c r="G1385">
        <v>5072</v>
      </c>
      <c r="H1385">
        <v>0</v>
      </c>
      <c r="I1385">
        <v>35213</v>
      </c>
      <c r="J1385">
        <v>40495</v>
      </c>
      <c r="K1385" t="s">
        <v>30</v>
      </c>
      <c r="L1385" t="s">
        <v>2694</v>
      </c>
      <c r="M1385" t="s">
        <v>582</v>
      </c>
      <c r="N1385" t="s">
        <v>2695</v>
      </c>
      <c r="O1385" t="s">
        <v>2696</v>
      </c>
      <c r="P1385" t="s">
        <v>2697</v>
      </c>
      <c r="Q1385" t="s">
        <v>2698</v>
      </c>
      <c r="R1385" t="s">
        <v>2699</v>
      </c>
      <c r="S1385" t="s">
        <v>2700</v>
      </c>
      <c r="T1385" t="str">
        <f t="shared" si="63"/>
        <v>Excellent interpersonal, research and writing skills.   Proficiency in LexisNexis, Microsoft Word and Excel a must. Must currently be enrolled in law school as a matriculated part time second, third or rising fourth year student.</v>
      </c>
      <c r="U1385">
        <f t="shared" si="64"/>
        <v>0</v>
      </c>
      <c r="V1385" s="3">
        <v>1</v>
      </c>
      <c r="W1385" s="3">
        <f t="shared" si="65"/>
        <v>0</v>
      </c>
      <c r="X1385" s="3">
        <v>0</v>
      </c>
      <c r="Y1385" s="3">
        <v>0</v>
      </c>
      <c r="Z1385" s="3">
        <v>0</v>
      </c>
      <c r="AA1385" s="3">
        <v>0</v>
      </c>
      <c r="AB1385" s="3">
        <v>0</v>
      </c>
      <c r="AD1385" t="s">
        <v>38</v>
      </c>
      <c r="AE1385" s="1">
        <v>42447</v>
      </c>
      <c r="AG1385" s="1">
        <v>42496</v>
      </c>
      <c r="AH1385" s="1">
        <v>42598</v>
      </c>
    </row>
    <row r="1386" spans="1:34" x14ac:dyDescent="0.3">
      <c r="A1386">
        <v>235290</v>
      </c>
      <c r="B1386" t="s">
        <v>49</v>
      </c>
      <c r="C1386" t="s">
        <v>40</v>
      </c>
      <c r="D1386">
        <v>1</v>
      </c>
      <c r="E1386" t="s">
        <v>2467</v>
      </c>
      <c r="F1386" t="s">
        <v>2305</v>
      </c>
      <c r="G1386">
        <v>10232</v>
      </c>
      <c r="H1386">
        <v>0</v>
      </c>
      <c r="I1386">
        <v>14</v>
      </c>
      <c r="J1386">
        <v>22</v>
      </c>
      <c r="K1386" t="s">
        <v>141</v>
      </c>
      <c r="L1386" t="s">
        <v>797</v>
      </c>
      <c r="M1386" t="s">
        <v>798</v>
      </c>
      <c r="N1386" t="s">
        <v>7775</v>
      </c>
      <c r="O1386" t="s">
        <v>2307</v>
      </c>
      <c r="P1386" t="s">
        <v>7776</v>
      </c>
      <c r="Q1386" t="s">
        <v>2423</v>
      </c>
      <c r="R1386" t="s">
        <v>56</v>
      </c>
      <c r="S1386" t="s">
        <v>549</v>
      </c>
      <c r="T1386" t="str">
        <f t="shared" si="63"/>
        <v>‚   Master‚„s in Business Administration  with a concentration in one of the following:          o  Operations Management          o  Supply Chain Management or           o  Finance  Strong data analysis skills.  Strong computer skills (e.g., MS  Excel, PowerPoint, Project , Visio, and Access).  Excellent written and verbal communication skills.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86">
        <f t="shared" si="64"/>
        <v>1</v>
      </c>
      <c r="V1386" s="3">
        <v>1</v>
      </c>
      <c r="W1386" s="3">
        <f t="shared" si="65"/>
        <v>1</v>
      </c>
      <c r="X1386" s="3">
        <v>0</v>
      </c>
      <c r="Y1386" s="3">
        <v>0</v>
      </c>
      <c r="Z1386" s="3">
        <v>0</v>
      </c>
      <c r="AA1386" s="3">
        <v>0</v>
      </c>
      <c r="AB1386" s="3">
        <v>0</v>
      </c>
      <c r="AD1386" t="s">
        <v>38</v>
      </c>
      <c r="AE1386" s="1">
        <v>42449</v>
      </c>
      <c r="AG1386" s="1">
        <v>42446</v>
      </c>
      <c r="AH1386" s="1">
        <v>42598</v>
      </c>
    </row>
    <row r="1387" spans="1:34" x14ac:dyDescent="0.3">
      <c r="A1387">
        <v>235309</v>
      </c>
      <c r="B1387" t="s">
        <v>39</v>
      </c>
      <c r="C1387" t="s">
        <v>26</v>
      </c>
      <c r="D1387">
        <v>1</v>
      </c>
      <c r="E1387" t="s">
        <v>2732</v>
      </c>
      <c r="F1387" t="s">
        <v>2733</v>
      </c>
      <c r="G1387">
        <v>90500</v>
      </c>
      <c r="H1387">
        <v>0</v>
      </c>
      <c r="I1387">
        <v>26457</v>
      </c>
      <c r="J1387">
        <v>32665</v>
      </c>
      <c r="K1387" t="s">
        <v>30</v>
      </c>
      <c r="L1387" t="s">
        <v>1334</v>
      </c>
      <c r="M1387" t="s">
        <v>814</v>
      </c>
      <c r="N1387" t="s">
        <v>2734</v>
      </c>
      <c r="O1387" t="s">
        <v>2735</v>
      </c>
      <c r="P1387" t="s">
        <v>2736</v>
      </c>
      <c r="Q1387" t="s">
        <v>35</v>
      </c>
      <c r="R1387" t="s">
        <v>2737</v>
      </c>
      <c r="S1387" t="s">
        <v>35</v>
      </c>
      <c r="T1387" t="str">
        <f t="shared" si="63"/>
        <v xml:space="preserve">Knowledge of pest control is a plus.  </v>
      </c>
      <c r="U1387">
        <f t="shared" si="64"/>
        <v>0</v>
      </c>
      <c r="V1387" s="3">
        <v>0</v>
      </c>
      <c r="W1387" s="3">
        <f t="shared" si="65"/>
        <v>0</v>
      </c>
      <c r="X1387" s="3">
        <v>0</v>
      </c>
      <c r="Y1387" s="3">
        <v>0</v>
      </c>
      <c r="Z1387" s="3">
        <v>0</v>
      </c>
      <c r="AA1387" s="3">
        <v>0</v>
      </c>
      <c r="AB1387" s="3">
        <v>0</v>
      </c>
      <c r="AD1387" t="s">
        <v>38</v>
      </c>
      <c r="AE1387" s="1">
        <v>42443</v>
      </c>
      <c r="AG1387" s="1">
        <v>42529</v>
      </c>
      <c r="AH1387" s="1">
        <v>42598</v>
      </c>
    </row>
    <row r="1388" spans="1:34" x14ac:dyDescent="0.3">
      <c r="A1388">
        <v>235708</v>
      </c>
      <c r="B1388" t="s">
        <v>244</v>
      </c>
      <c r="C1388" t="s">
        <v>26</v>
      </c>
      <c r="D1388">
        <v>1</v>
      </c>
      <c r="E1388" t="s">
        <v>2738</v>
      </c>
      <c r="F1388" t="s">
        <v>239</v>
      </c>
      <c r="G1388" t="s">
        <v>1889</v>
      </c>
      <c r="H1388">
        <v>0</v>
      </c>
      <c r="I1388">
        <v>48535</v>
      </c>
      <c r="J1388">
        <v>125000</v>
      </c>
      <c r="K1388" t="s">
        <v>30</v>
      </c>
      <c r="L1388" t="s">
        <v>248</v>
      </c>
      <c r="M1388" t="s">
        <v>1428</v>
      </c>
      <c r="N1388" t="s">
        <v>2739</v>
      </c>
      <c r="O1388" t="s">
        <v>1890</v>
      </c>
      <c r="P1388" t="s">
        <v>2740</v>
      </c>
      <c r="Q1388" t="s">
        <v>2741</v>
      </c>
      <c r="R1388" t="s">
        <v>2742</v>
      </c>
      <c r="S1388" t="s">
        <v>2743</v>
      </c>
      <c r="T1388" t="str">
        <f t="shared" si="63"/>
        <v>1. Experience in the design and construction of marine vessels, from concept through final construction, and in the management of large marine projects. 2. Experience in construction and repair of marine vessels, with on-site shipyard experience. 3. Thorough knowledge of American Bureau of Shipping (ABS) &amp; US Coast Guard (USCG) shipbuilding rules &amp; regulations. 4. Design and specification writing and review. 5. Knowledge in the use of automated design software is desirable. Moderate travel to extensive travel (= 50%), including out of state, will be required. May include travel periods of long duration.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v>
      </c>
      <c r="U1388">
        <f t="shared" si="64"/>
        <v>0</v>
      </c>
      <c r="V1388" s="3">
        <v>0</v>
      </c>
      <c r="W1388" s="3">
        <f t="shared" si="65"/>
        <v>0</v>
      </c>
      <c r="X1388" s="3">
        <v>0</v>
      </c>
      <c r="Y1388" s="3">
        <v>0</v>
      </c>
      <c r="Z1388" s="3">
        <v>0</v>
      </c>
      <c r="AA1388" s="3">
        <v>0</v>
      </c>
      <c r="AB1388" s="3">
        <v>0</v>
      </c>
      <c r="AD1388" t="s">
        <v>58</v>
      </c>
      <c r="AE1388" s="1">
        <v>42464</v>
      </c>
      <c r="AG1388" s="1">
        <v>42464</v>
      </c>
      <c r="AH1388" s="1">
        <v>42598</v>
      </c>
    </row>
    <row r="1389" spans="1:34" x14ac:dyDescent="0.3">
      <c r="A1389">
        <v>235708</v>
      </c>
      <c r="B1389" t="s">
        <v>244</v>
      </c>
      <c r="C1389" t="s">
        <v>40</v>
      </c>
      <c r="D1389">
        <v>1</v>
      </c>
      <c r="E1389" t="s">
        <v>2738</v>
      </c>
      <c r="F1389" t="s">
        <v>239</v>
      </c>
      <c r="G1389" t="s">
        <v>1889</v>
      </c>
      <c r="H1389">
        <v>0</v>
      </c>
      <c r="I1389">
        <v>48535</v>
      </c>
      <c r="J1389">
        <v>125000</v>
      </c>
      <c r="K1389" t="s">
        <v>30</v>
      </c>
      <c r="L1389" t="s">
        <v>248</v>
      </c>
      <c r="M1389" t="s">
        <v>1428</v>
      </c>
      <c r="N1389" t="s">
        <v>2739</v>
      </c>
      <c r="O1389" t="s">
        <v>1890</v>
      </c>
      <c r="P1389" t="s">
        <v>2740</v>
      </c>
      <c r="Q1389" t="s">
        <v>2741</v>
      </c>
      <c r="R1389" t="s">
        <v>2742</v>
      </c>
      <c r="S1389" t="s">
        <v>2743</v>
      </c>
      <c r="T1389" t="str">
        <f t="shared" si="63"/>
        <v>1. Experience in the design and construction of marine vessels, from concept through final construction, and in the management of large marine projects. 2. Experience in construction and repair of marine vessels, with on-site shipyard experience. 3. Thorough knowledge of American Bureau of Shipping (ABS) &amp; US Coast Guard (USCG) shipbuilding rules &amp; regulations. 4. Design and specification writing and review. 5. Knowledge in the use of automated design software is desirable. Moderate travel to extensive travel (= 50%), including out of state, will be required. May include travel periods of long duration.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v>
      </c>
      <c r="U1389">
        <f t="shared" si="64"/>
        <v>0</v>
      </c>
      <c r="V1389" s="3">
        <v>0</v>
      </c>
      <c r="W1389" s="3">
        <f t="shared" si="65"/>
        <v>0</v>
      </c>
      <c r="X1389" s="3">
        <v>0</v>
      </c>
      <c r="Y1389" s="3">
        <v>0</v>
      </c>
      <c r="Z1389" s="3">
        <v>0</v>
      </c>
      <c r="AA1389" s="3">
        <v>0</v>
      </c>
      <c r="AB1389" s="3">
        <v>0</v>
      </c>
      <c r="AD1389" t="s">
        <v>58</v>
      </c>
      <c r="AE1389" s="1">
        <v>42464</v>
      </c>
      <c r="AG1389" s="1">
        <v>42464</v>
      </c>
      <c r="AH1389" s="1">
        <v>42598</v>
      </c>
    </row>
    <row r="1390" spans="1:34" x14ac:dyDescent="0.3">
      <c r="A1390">
        <v>235761</v>
      </c>
      <c r="B1390" t="s">
        <v>2744</v>
      </c>
      <c r="C1390" t="s">
        <v>26</v>
      </c>
      <c r="D1390">
        <v>1</v>
      </c>
      <c r="E1390" t="s">
        <v>2745</v>
      </c>
      <c r="F1390" t="s">
        <v>2746</v>
      </c>
      <c r="G1390">
        <v>10084</v>
      </c>
      <c r="H1390" t="s">
        <v>240</v>
      </c>
      <c r="I1390">
        <v>58675</v>
      </c>
      <c r="J1390">
        <v>156793</v>
      </c>
      <c r="K1390" t="s">
        <v>30</v>
      </c>
      <c r="L1390" t="s">
        <v>2456</v>
      </c>
      <c r="M1390" t="s">
        <v>2747</v>
      </c>
      <c r="N1390" t="s">
        <v>7777</v>
      </c>
      <c r="O1390" t="s">
        <v>2748</v>
      </c>
      <c r="P1390" t="s">
        <v>2749</v>
      </c>
      <c r="Q1390" t="s">
        <v>35</v>
      </c>
      <c r="R1390" t="s">
        <v>2750</v>
      </c>
      <c r="S1390" t="s">
        <v>35</v>
      </c>
      <c r="T1390" t="str">
        <f t="shared" si="63"/>
        <v xml:space="preserve">The preferred candidate should possess the following: at least five years of experience designing and facilitating/conducting adult learning experiences (e.g., classroom training, workshops) according to the established principles of adult learning; excellent classroom facilitation skills; at least five years of experience providing strengths-based supervision; knowledge of and experience using employee engagement best practices; excellent oral and written communication skills; attention to detail; and commitment to developing and nurturing a collegial and collaborative workplace where staff are encouraged to bring their unique strengths and creativity.  </v>
      </c>
      <c r="U1390">
        <f t="shared" si="64"/>
        <v>0</v>
      </c>
      <c r="V1390" s="3">
        <v>0</v>
      </c>
      <c r="W1390" s="3">
        <f t="shared" si="65"/>
        <v>0</v>
      </c>
      <c r="X1390" s="3">
        <v>0</v>
      </c>
      <c r="Y1390" s="3">
        <v>0</v>
      </c>
      <c r="Z1390" s="3">
        <v>0</v>
      </c>
      <c r="AA1390" s="3">
        <v>0</v>
      </c>
      <c r="AB1390" s="3">
        <v>0</v>
      </c>
      <c r="AD1390" t="s">
        <v>38</v>
      </c>
      <c r="AE1390" s="1">
        <v>42450</v>
      </c>
      <c r="AF1390" s="1">
        <v>42631</v>
      </c>
      <c r="AG1390" s="1">
        <v>42450</v>
      </c>
      <c r="AH1390" s="1">
        <v>42598</v>
      </c>
    </row>
    <row r="1391" spans="1:34" x14ac:dyDescent="0.3">
      <c r="A1391">
        <v>235761</v>
      </c>
      <c r="B1391" t="s">
        <v>2744</v>
      </c>
      <c r="C1391" t="s">
        <v>40</v>
      </c>
      <c r="D1391">
        <v>1</v>
      </c>
      <c r="E1391" t="s">
        <v>2745</v>
      </c>
      <c r="F1391" t="s">
        <v>2746</v>
      </c>
      <c r="G1391">
        <v>10084</v>
      </c>
      <c r="H1391" t="s">
        <v>240</v>
      </c>
      <c r="I1391">
        <v>58675</v>
      </c>
      <c r="J1391">
        <v>156793</v>
      </c>
      <c r="K1391" t="s">
        <v>30</v>
      </c>
      <c r="L1391" t="s">
        <v>2456</v>
      </c>
      <c r="M1391" t="s">
        <v>2747</v>
      </c>
      <c r="N1391" t="s">
        <v>7777</v>
      </c>
      <c r="O1391" t="s">
        <v>2748</v>
      </c>
      <c r="P1391" t="s">
        <v>2749</v>
      </c>
      <c r="Q1391" t="s">
        <v>35</v>
      </c>
      <c r="R1391" t="s">
        <v>2750</v>
      </c>
      <c r="S1391" t="s">
        <v>35</v>
      </c>
      <c r="T1391" t="str">
        <f t="shared" si="63"/>
        <v xml:space="preserve">The preferred candidate should possess the following: at least five years of experience designing and facilitating/conducting adult learning experiences (e.g., classroom training, workshops) according to the established principles of adult learning; excellent classroom facilitation skills; at least five years of experience providing strengths-based supervision; knowledge of and experience using employee engagement best practices; excellent oral and written communication skills; attention to detail; and commitment to developing and nurturing a collegial and collaborative workplace where staff are encouraged to bring their unique strengths and creativity.  </v>
      </c>
      <c r="U1391">
        <f t="shared" si="64"/>
        <v>0</v>
      </c>
      <c r="V1391" s="3">
        <v>0</v>
      </c>
      <c r="W1391" s="3">
        <f t="shared" si="65"/>
        <v>0</v>
      </c>
      <c r="X1391" s="3">
        <v>0</v>
      </c>
      <c r="Y1391" s="3">
        <v>0</v>
      </c>
      <c r="Z1391" s="3">
        <v>0</v>
      </c>
      <c r="AA1391" s="3">
        <v>0</v>
      </c>
      <c r="AB1391" s="3">
        <v>0</v>
      </c>
      <c r="AD1391" t="s">
        <v>38</v>
      </c>
      <c r="AE1391" s="1">
        <v>42450</v>
      </c>
      <c r="AF1391" s="1">
        <v>42631</v>
      </c>
      <c r="AG1391" s="1">
        <v>42450</v>
      </c>
      <c r="AH1391" s="1">
        <v>42598</v>
      </c>
    </row>
    <row r="1392" spans="1:34" x14ac:dyDescent="0.3">
      <c r="A1392">
        <v>235777</v>
      </c>
      <c r="B1392" t="s">
        <v>39</v>
      </c>
      <c r="C1392" t="s">
        <v>40</v>
      </c>
      <c r="D1392">
        <v>1</v>
      </c>
      <c r="E1392" t="s">
        <v>2751</v>
      </c>
      <c r="F1392" t="s">
        <v>2752</v>
      </c>
      <c r="G1392">
        <v>10022</v>
      </c>
      <c r="H1392" t="s">
        <v>52</v>
      </c>
      <c r="I1392">
        <v>53051</v>
      </c>
      <c r="J1392">
        <v>145991</v>
      </c>
      <c r="K1392" t="s">
        <v>30</v>
      </c>
      <c r="L1392" t="s">
        <v>78</v>
      </c>
      <c r="M1392" t="s">
        <v>149</v>
      </c>
      <c r="N1392" t="s">
        <v>2753</v>
      </c>
      <c r="O1392" t="s">
        <v>7778</v>
      </c>
      <c r="P1392" t="s">
        <v>7779</v>
      </c>
      <c r="Q1392" t="s">
        <v>35</v>
      </c>
      <c r="R1392" t="s">
        <v>2754</v>
      </c>
      <c r="S1392" t="s">
        <v>35</v>
      </c>
      <c r="T1392" t="str">
        <f t="shared" si="63"/>
        <v xml:space="preserve">--Strong background in applied public health, criminal justice, social justice and community organizing, social work, and/or social service program management  --Experience in innovation in government and working collaboratively  --Superior organizational, verbal and written communication skills  --Strong experience supervising staff of varying roles, with mentoring as key guiding principle  --Ability to work independently and as part of a team  --Keen judgment in a fast-paced environment with multiple inputs.  --Flexibility, creativity    -- Master‚„s level education.  </v>
      </c>
      <c r="U1392">
        <f t="shared" si="64"/>
        <v>0</v>
      </c>
      <c r="V1392" s="3">
        <v>0</v>
      </c>
      <c r="W1392" s="3">
        <f t="shared" si="65"/>
        <v>0</v>
      </c>
      <c r="X1392" s="3">
        <v>0</v>
      </c>
      <c r="Y1392" s="3">
        <v>0</v>
      </c>
      <c r="Z1392" s="3">
        <v>0</v>
      </c>
      <c r="AA1392" s="3">
        <v>0</v>
      </c>
      <c r="AB1392" s="3">
        <v>0</v>
      </c>
      <c r="AD1392" t="s">
        <v>38</v>
      </c>
      <c r="AE1392" s="1">
        <v>42447</v>
      </c>
      <c r="AG1392" s="1">
        <v>42447</v>
      </c>
      <c r="AH1392" s="1">
        <v>42598</v>
      </c>
    </row>
    <row r="1393" spans="1:34" x14ac:dyDescent="0.3">
      <c r="A1393">
        <v>235777</v>
      </c>
      <c r="B1393" t="s">
        <v>39</v>
      </c>
      <c r="C1393" t="s">
        <v>26</v>
      </c>
      <c r="D1393">
        <v>1</v>
      </c>
      <c r="E1393" t="s">
        <v>2751</v>
      </c>
      <c r="F1393" t="s">
        <v>2752</v>
      </c>
      <c r="G1393">
        <v>10022</v>
      </c>
      <c r="H1393" t="s">
        <v>52</v>
      </c>
      <c r="I1393">
        <v>53051</v>
      </c>
      <c r="J1393">
        <v>145991</v>
      </c>
      <c r="K1393" t="s">
        <v>30</v>
      </c>
      <c r="L1393" t="s">
        <v>78</v>
      </c>
      <c r="M1393" t="s">
        <v>149</v>
      </c>
      <c r="N1393" t="s">
        <v>2753</v>
      </c>
      <c r="O1393" t="s">
        <v>7778</v>
      </c>
      <c r="P1393" t="s">
        <v>7779</v>
      </c>
      <c r="Q1393" t="s">
        <v>35</v>
      </c>
      <c r="R1393" t="s">
        <v>2754</v>
      </c>
      <c r="S1393" t="s">
        <v>35</v>
      </c>
      <c r="T1393" t="str">
        <f t="shared" si="63"/>
        <v xml:space="preserve">--Strong background in applied public health, criminal justice, social justice and community organizing, social work, and/or social service program management  --Experience in innovation in government and working collaboratively  --Superior organizational, verbal and written communication skills  --Strong experience supervising staff of varying roles, with mentoring as key guiding principle  --Ability to work independently and as part of a team  --Keen judgment in a fast-paced environment with multiple inputs.  --Flexibility, creativity    -- Master‚„s level education.  </v>
      </c>
      <c r="U1393">
        <f t="shared" si="64"/>
        <v>0</v>
      </c>
      <c r="V1393" s="3">
        <v>0</v>
      </c>
      <c r="W1393" s="3">
        <f t="shared" si="65"/>
        <v>0</v>
      </c>
      <c r="X1393" s="3">
        <v>0</v>
      </c>
      <c r="Y1393" s="3">
        <v>0</v>
      </c>
      <c r="Z1393" s="3">
        <v>0</v>
      </c>
      <c r="AA1393" s="3">
        <v>0</v>
      </c>
      <c r="AB1393" s="3">
        <v>0</v>
      </c>
      <c r="AD1393" t="s">
        <v>38</v>
      </c>
      <c r="AE1393" s="1">
        <v>42447</v>
      </c>
      <c r="AG1393" s="1">
        <v>42447</v>
      </c>
      <c r="AH1393" s="1">
        <v>42598</v>
      </c>
    </row>
    <row r="1394" spans="1:34" x14ac:dyDescent="0.3">
      <c r="A1394">
        <v>235309</v>
      </c>
      <c r="B1394" t="s">
        <v>39</v>
      </c>
      <c r="C1394" t="s">
        <v>40</v>
      </c>
      <c r="D1394">
        <v>1</v>
      </c>
      <c r="E1394" t="s">
        <v>2732</v>
      </c>
      <c r="F1394" t="s">
        <v>2733</v>
      </c>
      <c r="G1394">
        <v>90500</v>
      </c>
      <c r="H1394">
        <v>0</v>
      </c>
      <c r="I1394">
        <v>26457</v>
      </c>
      <c r="J1394">
        <v>32665</v>
      </c>
      <c r="K1394" t="s">
        <v>30</v>
      </c>
      <c r="L1394" t="s">
        <v>1334</v>
      </c>
      <c r="M1394" t="s">
        <v>814</v>
      </c>
      <c r="N1394" t="s">
        <v>2734</v>
      </c>
      <c r="O1394" t="s">
        <v>2735</v>
      </c>
      <c r="P1394" t="s">
        <v>2736</v>
      </c>
      <c r="Q1394" t="s">
        <v>35</v>
      </c>
      <c r="R1394" t="s">
        <v>2737</v>
      </c>
      <c r="S1394" t="s">
        <v>35</v>
      </c>
      <c r="T1394" t="str">
        <f t="shared" si="63"/>
        <v xml:space="preserve">Knowledge of pest control is a plus.  </v>
      </c>
      <c r="U1394">
        <f t="shared" si="64"/>
        <v>0</v>
      </c>
      <c r="V1394" s="3">
        <v>0</v>
      </c>
      <c r="W1394" s="3">
        <f t="shared" si="65"/>
        <v>0</v>
      </c>
      <c r="X1394" s="3">
        <v>0</v>
      </c>
      <c r="Y1394" s="3">
        <v>0</v>
      </c>
      <c r="Z1394" s="3">
        <v>0</v>
      </c>
      <c r="AA1394" s="3">
        <v>0</v>
      </c>
      <c r="AB1394" s="3">
        <v>0</v>
      </c>
      <c r="AD1394" t="s">
        <v>38</v>
      </c>
      <c r="AE1394" s="1">
        <v>42443</v>
      </c>
      <c r="AG1394" s="1">
        <v>42529</v>
      </c>
      <c r="AH1394" s="1">
        <v>42598</v>
      </c>
    </row>
    <row r="1395" spans="1:34" x14ac:dyDescent="0.3">
      <c r="A1395">
        <v>235383</v>
      </c>
      <c r="B1395" t="s">
        <v>49</v>
      </c>
      <c r="C1395" t="s">
        <v>26</v>
      </c>
      <c r="D1395">
        <v>1</v>
      </c>
      <c r="E1395" t="s">
        <v>2755</v>
      </c>
      <c r="F1395" t="s">
        <v>2305</v>
      </c>
      <c r="G1395">
        <v>10232</v>
      </c>
      <c r="H1395">
        <v>0</v>
      </c>
      <c r="I1395">
        <v>14</v>
      </c>
      <c r="J1395">
        <v>22</v>
      </c>
      <c r="K1395" t="s">
        <v>141</v>
      </c>
      <c r="L1395" t="s">
        <v>797</v>
      </c>
      <c r="M1395" t="s">
        <v>2756</v>
      </c>
      <c r="N1395" t="s">
        <v>6784</v>
      </c>
      <c r="O1395" t="s">
        <v>2307</v>
      </c>
      <c r="P1395" t="s">
        <v>7780</v>
      </c>
      <c r="Q1395" t="s">
        <v>2423</v>
      </c>
      <c r="R1395" t="s">
        <v>56</v>
      </c>
      <c r="S1395" t="s">
        <v>549</v>
      </c>
      <c r="T1395" t="str">
        <f t="shared" si="63"/>
        <v>‚  Advanced knowledge of Microsoft Excel and Microsoft Access is required.    Knowledge of Microsoft SharePoint 2010, HTML or development in any IDE is a plus.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95">
        <f t="shared" si="64"/>
        <v>0</v>
      </c>
      <c r="V1395" s="3">
        <v>1</v>
      </c>
      <c r="W1395" s="3">
        <f t="shared" si="65"/>
        <v>0</v>
      </c>
      <c r="X1395" s="3">
        <v>0</v>
      </c>
      <c r="Y1395" s="3">
        <v>0</v>
      </c>
      <c r="Z1395" s="3">
        <v>0</v>
      </c>
      <c r="AA1395" s="3">
        <v>0</v>
      </c>
      <c r="AB1395" s="3">
        <v>0</v>
      </c>
      <c r="AD1395" t="s">
        <v>38</v>
      </c>
      <c r="AE1395" s="1">
        <v>42449</v>
      </c>
      <c r="AG1395" s="1">
        <v>42446</v>
      </c>
      <c r="AH1395" s="1">
        <v>42598</v>
      </c>
    </row>
    <row r="1396" spans="1:34" x14ac:dyDescent="0.3">
      <c r="A1396">
        <v>235383</v>
      </c>
      <c r="B1396" t="s">
        <v>49</v>
      </c>
      <c r="C1396" t="s">
        <v>40</v>
      </c>
      <c r="D1396">
        <v>1</v>
      </c>
      <c r="E1396" t="s">
        <v>2755</v>
      </c>
      <c r="F1396" t="s">
        <v>2305</v>
      </c>
      <c r="G1396">
        <v>10232</v>
      </c>
      <c r="H1396">
        <v>0</v>
      </c>
      <c r="I1396">
        <v>14</v>
      </c>
      <c r="J1396">
        <v>22</v>
      </c>
      <c r="K1396" t="s">
        <v>141</v>
      </c>
      <c r="L1396" t="s">
        <v>797</v>
      </c>
      <c r="M1396" t="s">
        <v>2756</v>
      </c>
      <c r="N1396" t="s">
        <v>6784</v>
      </c>
      <c r="O1396" t="s">
        <v>2307</v>
      </c>
      <c r="P1396" t="s">
        <v>7780</v>
      </c>
      <c r="Q1396" t="s">
        <v>2423</v>
      </c>
      <c r="R1396" t="s">
        <v>56</v>
      </c>
      <c r="S1396" t="s">
        <v>549</v>
      </c>
      <c r="T1396" t="str">
        <f t="shared" si="63"/>
        <v>‚  Advanced knowledge of Microsoft Excel and Microsoft Access is required.    Knowledge of Microsoft SharePoint 2010, HTML or development in any IDE is a plus.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96">
        <f t="shared" si="64"/>
        <v>0</v>
      </c>
      <c r="V1396" s="3">
        <v>1</v>
      </c>
      <c r="W1396" s="3">
        <f t="shared" si="65"/>
        <v>0</v>
      </c>
      <c r="X1396" s="3">
        <v>0</v>
      </c>
      <c r="Y1396" s="3">
        <v>0</v>
      </c>
      <c r="Z1396" s="3">
        <v>0</v>
      </c>
      <c r="AA1396" s="3">
        <v>0</v>
      </c>
      <c r="AB1396" s="3">
        <v>0</v>
      </c>
      <c r="AD1396" t="s">
        <v>38</v>
      </c>
      <c r="AE1396" s="1">
        <v>42449</v>
      </c>
      <c r="AG1396" s="1">
        <v>42446</v>
      </c>
      <c r="AH1396" s="1">
        <v>42598</v>
      </c>
    </row>
    <row r="1397" spans="1:34" x14ac:dyDescent="0.3">
      <c r="A1397">
        <v>235399</v>
      </c>
      <c r="B1397" t="s">
        <v>49</v>
      </c>
      <c r="C1397" t="s">
        <v>26</v>
      </c>
      <c r="D1397">
        <v>1</v>
      </c>
      <c r="E1397" t="s">
        <v>2467</v>
      </c>
      <c r="F1397" t="s">
        <v>2305</v>
      </c>
      <c r="G1397">
        <v>10232</v>
      </c>
      <c r="H1397">
        <v>0</v>
      </c>
      <c r="I1397">
        <v>14</v>
      </c>
      <c r="J1397">
        <v>22</v>
      </c>
      <c r="K1397" t="s">
        <v>141</v>
      </c>
      <c r="L1397" t="s">
        <v>797</v>
      </c>
      <c r="M1397" t="s">
        <v>1902</v>
      </c>
      <c r="N1397" t="s">
        <v>7781</v>
      </c>
      <c r="O1397" t="s">
        <v>2307</v>
      </c>
      <c r="P1397" t="s">
        <v>7782</v>
      </c>
      <c r="Q1397" t="s">
        <v>2437</v>
      </c>
      <c r="R1397" t="s">
        <v>56</v>
      </c>
      <c r="S1397" t="s">
        <v>549</v>
      </c>
      <c r="T1397" t="str">
        <f t="shared" si="63"/>
        <v>‚  2 years of related experience in a managerial or administrative capacity.  Experience in providing support to a top executive of an organization.  Excellent oral and written communication skills.  Detail oriented and focused on results.   Proficiency with computer-based tools such as Microsoft Excel, PowerPoint and Access.  Must be able to work with independent initiative and minimal supervision.  Possess a genuine interest in understanding the operations of the Department of Finance.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397">
        <f t="shared" si="64"/>
        <v>0</v>
      </c>
      <c r="V1397" s="3">
        <v>1</v>
      </c>
      <c r="W1397" s="3">
        <f t="shared" si="65"/>
        <v>0</v>
      </c>
      <c r="X1397" s="3">
        <v>0</v>
      </c>
      <c r="Y1397" s="3">
        <v>0</v>
      </c>
      <c r="Z1397" s="3">
        <v>0</v>
      </c>
      <c r="AA1397" s="3">
        <v>0</v>
      </c>
      <c r="AB1397" s="3">
        <v>0</v>
      </c>
      <c r="AD1397" t="s">
        <v>38</v>
      </c>
      <c r="AE1397" s="1">
        <v>42449</v>
      </c>
      <c r="AG1397" s="1">
        <v>42447</v>
      </c>
      <c r="AH1397" s="1">
        <v>42598</v>
      </c>
    </row>
    <row r="1398" spans="1:34" x14ac:dyDescent="0.3">
      <c r="A1398">
        <v>235791</v>
      </c>
      <c r="B1398" t="s">
        <v>524</v>
      </c>
      <c r="C1398" t="s">
        <v>26</v>
      </c>
      <c r="D1398">
        <v>1</v>
      </c>
      <c r="E1398" t="s">
        <v>2757</v>
      </c>
      <c r="F1398" t="s">
        <v>360</v>
      </c>
      <c r="G1398">
        <v>20215</v>
      </c>
      <c r="H1398">
        <v>2</v>
      </c>
      <c r="I1398">
        <v>74000</v>
      </c>
      <c r="J1398">
        <v>84000</v>
      </c>
      <c r="K1398" t="s">
        <v>30</v>
      </c>
      <c r="L1398" t="s">
        <v>527</v>
      </c>
      <c r="M1398" t="s">
        <v>716</v>
      </c>
      <c r="N1398" t="s">
        <v>7783</v>
      </c>
      <c r="O1398" t="s">
        <v>7109</v>
      </c>
      <c r="P1398" t="s">
        <v>2758</v>
      </c>
      <c r="Q1398" t="s">
        <v>530</v>
      </c>
      <c r="R1398" t="s">
        <v>2759</v>
      </c>
      <c r="S1398" t="s">
        <v>35</v>
      </c>
      <c r="T1398" t="str">
        <f t="shared" si="63"/>
        <v>1. Demonstrated experience with redevelopment of landfill or environmentally compromised properties. Significant work experience in the area of construction, including scheduling and coordination of several projects simultaneously. 2. Excellent supervisory, communication, administrative and interpersonal skills. 3. Knowledge of the New York State Department of Environmental Conservation regulations and procedures for waste management, environmental cleanups and work permits. 4. Proficiency in Microsoft Word and Excel.  5. A driver license valid in New York State. www.nyc.gov/parks</v>
      </c>
      <c r="U1398">
        <f t="shared" si="64"/>
        <v>0</v>
      </c>
      <c r="V1398" s="3">
        <v>1</v>
      </c>
      <c r="W1398" s="3">
        <f t="shared" si="65"/>
        <v>0</v>
      </c>
      <c r="X1398" s="3">
        <v>0</v>
      </c>
      <c r="Y1398" s="3">
        <v>0</v>
      </c>
      <c r="Z1398" s="3">
        <v>0</v>
      </c>
      <c r="AA1398" s="3">
        <v>0</v>
      </c>
      <c r="AB1398" s="3">
        <v>0</v>
      </c>
      <c r="AD1398" t="s">
        <v>533</v>
      </c>
      <c r="AE1398" s="1">
        <v>42447</v>
      </c>
      <c r="AG1398" s="1">
        <v>42557</v>
      </c>
      <c r="AH1398" s="1">
        <v>42598</v>
      </c>
    </row>
    <row r="1399" spans="1:34" x14ac:dyDescent="0.3">
      <c r="A1399">
        <v>235791</v>
      </c>
      <c r="B1399" t="s">
        <v>524</v>
      </c>
      <c r="C1399" t="s">
        <v>26</v>
      </c>
      <c r="D1399">
        <v>1</v>
      </c>
      <c r="E1399" t="s">
        <v>2757</v>
      </c>
      <c r="F1399" t="s">
        <v>360</v>
      </c>
      <c r="G1399">
        <v>20215</v>
      </c>
      <c r="H1399">
        <v>2</v>
      </c>
      <c r="I1399">
        <v>74000</v>
      </c>
      <c r="J1399">
        <v>84000</v>
      </c>
      <c r="K1399" t="s">
        <v>30</v>
      </c>
      <c r="L1399" t="s">
        <v>527</v>
      </c>
      <c r="M1399" t="s">
        <v>716</v>
      </c>
      <c r="N1399" t="s">
        <v>7783</v>
      </c>
      <c r="O1399" t="s">
        <v>7109</v>
      </c>
      <c r="P1399" t="s">
        <v>2758</v>
      </c>
      <c r="Q1399" t="s">
        <v>530</v>
      </c>
      <c r="R1399" t="s">
        <v>2759</v>
      </c>
      <c r="S1399" t="s">
        <v>35</v>
      </c>
      <c r="T1399" t="str">
        <f t="shared" si="63"/>
        <v>1. Demonstrated experience with redevelopment of landfill or environmentally compromised properties. Significant work experience in the area of construction, including scheduling and coordination of several projects simultaneously. 2. Excellent supervisory, communication, administrative and interpersonal skills. 3. Knowledge of the New York State Department of Environmental Conservation regulations and procedures for waste management, environmental cleanups and work permits. 4. Proficiency in Microsoft Word and Excel.  5. A driver license valid in New York State. www.nyc.gov/parks</v>
      </c>
      <c r="U1399">
        <f t="shared" si="64"/>
        <v>0</v>
      </c>
      <c r="V1399" s="3">
        <v>1</v>
      </c>
      <c r="W1399" s="3">
        <f t="shared" si="65"/>
        <v>0</v>
      </c>
      <c r="X1399" s="3">
        <v>0</v>
      </c>
      <c r="Y1399" s="3">
        <v>0</v>
      </c>
      <c r="Z1399" s="3">
        <v>0</v>
      </c>
      <c r="AA1399" s="3">
        <v>0</v>
      </c>
      <c r="AB1399" s="3">
        <v>0</v>
      </c>
      <c r="AD1399" t="s">
        <v>533</v>
      </c>
      <c r="AE1399" s="1">
        <v>42447</v>
      </c>
      <c r="AG1399" s="1">
        <v>42557</v>
      </c>
      <c r="AH1399" s="1">
        <v>42598</v>
      </c>
    </row>
    <row r="1400" spans="1:34" x14ac:dyDescent="0.3">
      <c r="A1400">
        <v>235791</v>
      </c>
      <c r="B1400" t="s">
        <v>524</v>
      </c>
      <c r="C1400" t="s">
        <v>40</v>
      </c>
      <c r="D1400">
        <v>1</v>
      </c>
      <c r="E1400" t="s">
        <v>2757</v>
      </c>
      <c r="F1400" t="s">
        <v>360</v>
      </c>
      <c r="G1400">
        <v>20215</v>
      </c>
      <c r="H1400">
        <v>2</v>
      </c>
      <c r="I1400">
        <v>74000</v>
      </c>
      <c r="J1400">
        <v>84000</v>
      </c>
      <c r="K1400" t="s">
        <v>30</v>
      </c>
      <c r="L1400" t="s">
        <v>527</v>
      </c>
      <c r="M1400" t="s">
        <v>716</v>
      </c>
      <c r="N1400" t="s">
        <v>7783</v>
      </c>
      <c r="O1400" t="s">
        <v>7109</v>
      </c>
      <c r="P1400" t="s">
        <v>2758</v>
      </c>
      <c r="Q1400" t="s">
        <v>530</v>
      </c>
      <c r="R1400" t="s">
        <v>2759</v>
      </c>
      <c r="S1400" t="s">
        <v>35</v>
      </c>
      <c r="T1400" t="str">
        <f t="shared" si="63"/>
        <v>1. Demonstrated experience with redevelopment of landfill or environmentally compromised properties. Significant work experience in the area of construction, including scheduling and coordination of several projects simultaneously. 2. Excellent supervisory, communication, administrative and interpersonal skills. 3. Knowledge of the New York State Department of Environmental Conservation regulations and procedures for waste management, environmental cleanups and work permits. 4. Proficiency in Microsoft Word and Excel.  5. A driver license valid in New York State. www.nyc.gov/parks</v>
      </c>
      <c r="U1400">
        <f t="shared" si="64"/>
        <v>0</v>
      </c>
      <c r="V1400" s="3">
        <v>1</v>
      </c>
      <c r="W1400" s="3">
        <f t="shared" si="65"/>
        <v>0</v>
      </c>
      <c r="X1400" s="3">
        <v>0</v>
      </c>
      <c r="Y1400" s="3">
        <v>0</v>
      </c>
      <c r="Z1400" s="3">
        <v>0</v>
      </c>
      <c r="AA1400" s="3">
        <v>0</v>
      </c>
      <c r="AB1400" s="3">
        <v>0</v>
      </c>
      <c r="AD1400" t="s">
        <v>533</v>
      </c>
      <c r="AE1400" s="1">
        <v>42447</v>
      </c>
      <c r="AG1400" s="1">
        <v>42557</v>
      </c>
      <c r="AH1400" s="1">
        <v>42598</v>
      </c>
    </row>
    <row r="1401" spans="1:34" x14ac:dyDescent="0.3">
      <c r="A1401">
        <v>235906</v>
      </c>
      <c r="B1401" t="s">
        <v>666</v>
      </c>
      <c r="C1401" t="s">
        <v>40</v>
      </c>
      <c r="D1401">
        <v>1</v>
      </c>
      <c r="E1401" t="s">
        <v>2760</v>
      </c>
      <c r="F1401" t="s">
        <v>191</v>
      </c>
      <c r="G1401">
        <v>13632</v>
      </c>
      <c r="H1401">
        <v>4</v>
      </c>
      <c r="I1401">
        <v>89383</v>
      </c>
      <c r="J1401">
        <v>123773</v>
      </c>
      <c r="K1401" t="s">
        <v>30</v>
      </c>
      <c r="L1401" t="s">
        <v>2218</v>
      </c>
      <c r="M1401" t="s">
        <v>2219</v>
      </c>
      <c r="N1401" t="s">
        <v>2761</v>
      </c>
      <c r="O1401" t="s">
        <v>7083</v>
      </c>
      <c r="P1401" t="s">
        <v>2762</v>
      </c>
      <c r="Q1401" t="s">
        <v>2221</v>
      </c>
      <c r="R1401" t="s">
        <v>2763</v>
      </c>
      <c r="S1401" t="s">
        <v>35</v>
      </c>
      <c r="T1401" t="str">
        <f t="shared" si="63"/>
        <v>Candidate must be well-verse in Oracle Fusion Middleware components such as OAM, UCM, Webcenter, OBIEE, BPM, SOA, Oracle Forms and Report.  Working experience in programming language such as JAVA, JSF, JSP, PL/SQL and XML with J2EE and EJB technology.  Knowledgeable in Oracle ADF, web logic and database is a must.   Good written and Verbal communication skills. This position is open to applicants who filled for Exam #6020 (Open Competitive) or #6514 (Promo). Applicants who filled for an exam will be required to produce a copy of their Order Confirmation Receipt for verification if contacted for an interview. If you do not include this information in your cover letter, you will not be considered for an interview.</v>
      </c>
      <c r="U1401">
        <f t="shared" si="64"/>
        <v>0</v>
      </c>
      <c r="V1401" s="3">
        <v>0</v>
      </c>
      <c r="W1401" s="3">
        <f t="shared" si="65"/>
        <v>0</v>
      </c>
      <c r="X1401" s="3">
        <v>0</v>
      </c>
      <c r="Y1401" s="3">
        <v>0</v>
      </c>
      <c r="Z1401" s="3">
        <v>1</v>
      </c>
      <c r="AA1401" s="3">
        <v>0</v>
      </c>
      <c r="AB1401" s="3">
        <v>0</v>
      </c>
      <c r="AD1401" t="s">
        <v>58</v>
      </c>
      <c r="AE1401" s="1">
        <v>42499</v>
      </c>
      <c r="AG1401" s="1">
        <v>42499</v>
      </c>
      <c r="AH1401" s="1">
        <v>42598</v>
      </c>
    </row>
    <row r="1402" spans="1:34" x14ac:dyDescent="0.3">
      <c r="A1402">
        <v>235399</v>
      </c>
      <c r="B1402" t="s">
        <v>49</v>
      </c>
      <c r="C1402" t="s">
        <v>40</v>
      </c>
      <c r="D1402">
        <v>1</v>
      </c>
      <c r="E1402" t="s">
        <v>2467</v>
      </c>
      <c r="F1402" t="s">
        <v>2305</v>
      </c>
      <c r="G1402">
        <v>10232</v>
      </c>
      <c r="H1402">
        <v>0</v>
      </c>
      <c r="I1402">
        <v>14</v>
      </c>
      <c r="J1402">
        <v>22</v>
      </c>
      <c r="K1402" t="s">
        <v>141</v>
      </c>
      <c r="L1402" t="s">
        <v>797</v>
      </c>
      <c r="M1402" t="s">
        <v>1902</v>
      </c>
      <c r="N1402" t="s">
        <v>7781</v>
      </c>
      <c r="O1402" t="s">
        <v>2307</v>
      </c>
      <c r="P1402" t="s">
        <v>7782</v>
      </c>
      <c r="Q1402" t="s">
        <v>2437</v>
      </c>
      <c r="R1402" t="s">
        <v>56</v>
      </c>
      <c r="S1402" t="s">
        <v>549</v>
      </c>
      <c r="T1402" t="str">
        <f t="shared" si="63"/>
        <v>‚  2 years of related experience in a managerial or administrative capacity.  Experience in providing support to a top executive of an organization.  Excellent oral and written communication skills.  Detail oriented and focused on results.   Proficiency with computer-based tools such as Microsoft Excel, PowerPoint and Access.  Must be able to work with independent initiative and minimal supervision.  Possess a genuine interest in understanding the operations of the Department of Finance.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402">
        <f t="shared" si="64"/>
        <v>0</v>
      </c>
      <c r="V1402" s="3">
        <v>1</v>
      </c>
      <c r="W1402" s="3">
        <f t="shared" si="65"/>
        <v>0</v>
      </c>
      <c r="X1402" s="3">
        <v>0</v>
      </c>
      <c r="Y1402" s="3">
        <v>0</v>
      </c>
      <c r="Z1402" s="3">
        <v>0</v>
      </c>
      <c r="AA1402" s="3">
        <v>0</v>
      </c>
      <c r="AB1402" s="3">
        <v>0</v>
      </c>
      <c r="AD1402" t="s">
        <v>38</v>
      </c>
      <c r="AE1402" s="1">
        <v>42449</v>
      </c>
      <c r="AG1402" s="1">
        <v>42447</v>
      </c>
      <c r="AH1402" s="1">
        <v>42598</v>
      </c>
    </row>
    <row r="1403" spans="1:34" x14ac:dyDescent="0.3">
      <c r="A1403">
        <v>235400</v>
      </c>
      <c r="B1403" t="s">
        <v>39</v>
      </c>
      <c r="C1403" t="s">
        <v>26</v>
      </c>
      <c r="D1403">
        <v>1</v>
      </c>
      <c r="E1403" t="s">
        <v>2764</v>
      </c>
      <c r="F1403" t="s">
        <v>595</v>
      </c>
      <c r="G1403">
        <v>40502</v>
      </c>
      <c r="H1403">
        <v>2</v>
      </c>
      <c r="I1403">
        <v>58617</v>
      </c>
      <c r="J1403">
        <v>85000</v>
      </c>
      <c r="K1403" t="s">
        <v>30</v>
      </c>
      <c r="L1403" t="s">
        <v>78</v>
      </c>
      <c r="M1403" t="s">
        <v>1537</v>
      </c>
      <c r="N1403" t="s">
        <v>7784</v>
      </c>
      <c r="O1403" t="s">
        <v>598</v>
      </c>
      <c r="P1403" t="s">
        <v>2765</v>
      </c>
      <c r="Q1403" t="s">
        <v>35</v>
      </c>
      <c r="R1403" t="s">
        <v>2766</v>
      </c>
      <c r="S1403" t="s">
        <v>35</v>
      </c>
      <c r="T1403" t="str">
        <f t="shared" si="63"/>
        <v xml:space="preserve">4-6 years of internal audit experience or 2-3 years of  public accounting experience preferable; highly organized, motivated and self-directed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 flexibility in responding to changes in assignment and job responsibility, Microsoft Excel advanced knowledge.  </v>
      </c>
      <c r="U1403">
        <f t="shared" si="64"/>
        <v>0</v>
      </c>
      <c r="V1403" s="3">
        <v>1</v>
      </c>
      <c r="W1403" s="3">
        <f t="shared" si="65"/>
        <v>0</v>
      </c>
      <c r="X1403" s="3">
        <v>0</v>
      </c>
      <c r="Y1403" s="3">
        <v>0</v>
      </c>
      <c r="Z1403" s="3">
        <v>0</v>
      </c>
      <c r="AA1403" s="3">
        <v>0</v>
      </c>
      <c r="AB1403" s="3">
        <v>0</v>
      </c>
      <c r="AD1403" t="s">
        <v>38</v>
      </c>
      <c r="AE1403" s="1">
        <v>42444</v>
      </c>
      <c r="AG1403" s="1">
        <v>42444</v>
      </c>
      <c r="AH1403" s="1">
        <v>42598</v>
      </c>
    </row>
    <row r="1404" spans="1:34" x14ac:dyDescent="0.3">
      <c r="A1404">
        <v>235400</v>
      </c>
      <c r="B1404" t="s">
        <v>39</v>
      </c>
      <c r="C1404" t="s">
        <v>40</v>
      </c>
      <c r="D1404">
        <v>1</v>
      </c>
      <c r="E1404" t="s">
        <v>2764</v>
      </c>
      <c r="F1404" t="s">
        <v>595</v>
      </c>
      <c r="G1404">
        <v>40502</v>
      </c>
      <c r="H1404">
        <v>2</v>
      </c>
      <c r="I1404">
        <v>58617</v>
      </c>
      <c r="J1404">
        <v>85000</v>
      </c>
      <c r="K1404" t="s">
        <v>30</v>
      </c>
      <c r="L1404" t="s">
        <v>78</v>
      </c>
      <c r="M1404" t="s">
        <v>1537</v>
      </c>
      <c r="N1404" t="s">
        <v>7784</v>
      </c>
      <c r="O1404" t="s">
        <v>598</v>
      </c>
      <c r="P1404" t="s">
        <v>2765</v>
      </c>
      <c r="Q1404" t="s">
        <v>35</v>
      </c>
      <c r="R1404" t="s">
        <v>2766</v>
      </c>
      <c r="S1404" t="s">
        <v>35</v>
      </c>
      <c r="T1404" t="str">
        <f t="shared" si="63"/>
        <v xml:space="preserve">4-6 years of internal audit experience or 2-3 years of  public accounting experience preferable; highly organized, motivated and self-directed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 flexibility in responding to changes in assignment and job responsibility, Microsoft Excel advanced knowledge.  </v>
      </c>
      <c r="U1404">
        <f t="shared" si="64"/>
        <v>0</v>
      </c>
      <c r="V1404" s="3">
        <v>1</v>
      </c>
      <c r="W1404" s="3">
        <f t="shared" si="65"/>
        <v>0</v>
      </c>
      <c r="X1404" s="3">
        <v>0</v>
      </c>
      <c r="Y1404" s="3">
        <v>0</v>
      </c>
      <c r="Z1404" s="3">
        <v>0</v>
      </c>
      <c r="AA1404" s="3">
        <v>0</v>
      </c>
      <c r="AB1404" s="3">
        <v>0</v>
      </c>
      <c r="AD1404" t="s">
        <v>38</v>
      </c>
      <c r="AE1404" s="1">
        <v>42444</v>
      </c>
      <c r="AG1404" s="1">
        <v>42444</v>
      </c>
      <c r="AH1404" s="1">
        <v>42598</v>
      </c>
    </row>
    <row r="1405" spans="1:34" x14ac:dyDescent="0.3">
      <c r="A1405">
        <v>235428</v>
      </c>
      <c r="B1405" t="s">
        <v>49</v>
      </c>
      <c r="C1405" t="s">
        <v>40</v>
      </c>
      <c r="D1405">
        <v>1</v>
      </c>
      <c r="E1405" t="s">
        <v>2467</v>
      </c>
      <c r="F1405" t="s">
        <v>2305</v>
      </c>
      <c r="G1405">
        <v>10232</v>
      </c>
      <c r="H1405">
        <v>0</v>
      </c>
      <c r="I1405">
        <v>14</v>
      </c>
      <c r="J1405">
        <v>22</v>
      </c>
      <c r="K1405" t="s">
        <v>141</v>
      </c>
      <c r="L1405" t="s">
        <v>904</v>
      </c>
      <c r="M1405" t="s">
        <v>905</v>
      </c>
      <c r="N1405" t="s">
        <v>6785</v>
      </c>
      <c r="O1405" t="s">
        <v>2307</v>
      </c>
      <c r="P1405" t="s">
        <v>7785</v>
      </c>
      <c r="Q1405" t="s">
        <v>2423</v>
      </c>
      <c r="R1405" t="s">
        <v>56</v>
      </c>
      <c r="S1405" t="s">
        <v>549</v>
      </c>
      <c r="T1405" t="str">
        <f t="shared" si="63"/>
        <v>‚  Analytical ability.  Knowledge of PC software (eg, MS Word, Excel, Visio).  Preferred Area of Study: Business/Information Systems, Computer related.  Deep SharePoint expert with a broad range.  Advanced knowledge and in-depth understanding of Microsoft Office SharePoint Server 2013;       SharePoint Designer; InfoPath, Windows SharePoint Services 3.0 and SharePoint Foundation     2013.  Hands On SharePoint Server Administration.  Background with .NET development and Microsoft SQL Server a plus.  Understanding of Microsoft‚„s App Model, Office 365 and Azure a plus.  Microsoft SharePoint certifications; MCSE SharePoint is a major plus.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405">
        <f t="shared" si="64"/>
        <v>0</v>
      </c>
      <c r="V1405" s="3">
        <v>1</v>
      </c>
      <c r="W1405" s="3">
        <f t="shared" si="65"/>
        <v>0</v>
      </c>
      <c r="X1405" s="3">
        <v>0</v>
      </c>
      <c r="Y1405" s="3">
        <v>0</v>
      </c>
      <c r="Z1405" s="3">
        <v>1</v>
      </c>
      <c r="AA1405" s="3">
        <v>0</v>
      </c>
      <c r="AB1405" s="3">
        <v>0</v>
      </c>
      <c r="AD1405" t="s">
        <v>38</v>
      </c>
      <c r="AE1405" s="1">
        <v>42449</v>
      </c>
      <c r="AG1405" s="1">
        <v>42446</v>
      </c>
      <c r="AH1405" s="1">
        <v>42598</v>
      </c>
    </row>
    <row r="1406" spans="1:34" x14ac:dyDescent="0.3">
      <c r="A1406">
        <v>235428</v>
      </c>
      <c r="B1406" t="s">
        <v>49</v>
      </c>
      <c r="C1406" t="s">
        <v>26</v>
      </c>
      <c r="D1406">
        <v>1</v>
      </c>
      <c r="E1406" t="s">
        <v>2467</v>
      </c>
      <c r="F1406" t="s">
        <v>2305</v>
      </c>
      <c r="G1406">
        <v>10232</v>
      </c>
      <c r="H1406">
        <v>0</v>
      </c>
      <c r="I1406">
        <v>14</v>
      </c>
      <c r="J1406">
        <v>22</v>
      </c>
      <c r="K1406" t="s">
        <v>141</v>
      </c>
      <c r="L1406" t="s">
        <v>904</v>
      </c>
      <c r="M1406" t="s">
        <v>905</v>
      </c>
      <c r="N1406" t="s">
        <v>6785</v>
      </c>
      <c r="O1406" t="s">
        <v>2307</v>
      </c>
      <c r="P1406" t="s">
        <v>7785</v>
      </c>
      <c r="Q1406" t="s">
        <v>2423</v>
      </c>
      <c r="R1406" t="s">
        <v>56</v>
      </c>
      <c r="S1406" t="s">
        <v>549</v>
      </c>
      <c r="T1406" t="str">
        <f t="shared" si="63"/>
        <v>‚  Analytical ability.  Knowledge of PC software (eg, MS Word, Excel, Visio).  Preferred Area of Study: Business/Information Systems, Computer related.  Deep SharePoint expert with a broad range.  Advanced knowledge and in-depth understanding of Microsoft Office SharePoint Server 2013;       SharePoint Designer; InfoPath, Windows SharePoint Services 3.0 and SharePoint Foundation     2013.  Hands On SharePoint Server Administration.  Background with .NET development and Microsoft SQL Server a plus.  Understanding of Microsoft‚„s App Model, Office 365 and Azure a plus.  Microsoft SharePoint certifications; MCSE SharePoint is a major plus.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406">
        <f t="shared" si="64"/>
        <v>0</v>
      </c>
      <c r="V1406" s="3">
        <v>1</v>
      </c>
      <c r="W1406" s="3">
        <f t="shared" si="65"/>
        <v>0</v>
      </c>
      <c r="X1406" s="3">
        <v>0</v>
      </c>
      <c r="Y1406" s="3">
        <v>0</v>
      </c>
      <c r="Z1406" s="3">
        <v>1</v>
      </c>
      <c r="AA1406" s="3">
        <v>0</v>
      </c>
      <c r="AB1406" s="3">
        <v>0</v>
      </c>
      <c r="AD1406" t="s">
        <v>38</v>
      </c>
      <c r="AE1406" s="1">
        <v>42449</v>
      </c>
      <c r="AG1406" s="1">
        <v>42446</v>
      </c>
      <c r="AH1406" s="1">
        <v>42598</v>
      </c>
    </row>
    <row r="1407" spans="1:34" x14ac:dyDescent="0.3">
      <c r="A1407">
        <v>235906</v>
      </c>
      <c r="B1407" t="s">
        <v>666</v>
      </c>
      <c r="C1407" t="s">
        <v>26</v>
      </c>
      <c r="D1407">
        <v>1</v>
      </c>
      <c r="E1407" t="s">
        <v>2760</v>
      </c>
      <c r="F1407" t="s">
        <v>191</v>
      </c>
      <c r="G1407">
        <v>13632</v>
      </c>
      <c r="H1407">
        <v>4</v>
      </c>
      <c r="I1407">
        <v>89383</v>
      </c>
      <c r="J1407">
        <v>123773</v>
      </c>
      <c r="K1407" t="s">
        <v>30</v>
      </c>
      <c r="L1407" t="s">
        <v>2218</v>
      </c>
      <c r="M1407" t="s">
        <v>2219</v>
      </c>
      <c r="N1407" t="s">
        <v>2761</v>
      </c>
      <c r="O1407" t="s">
        <v>7083</v>
      </c>
      <c r="P1407" t="s">
        <v>2762</v>
      </c>
      <c r="Q1407" t="s">
        <v>2221</v>
      </c>
      <c r="R1407" t="s">
        <v>2763</v>
      </c>
      <c r="S1407" t="s">
        <v>35</v>
      </c>
      <c r="T1407" t="str">
        <f t="shared" si="63"/>
        <v>Candidate must be well-verse in Oracle Fusion Middleware components such as OAM, UCM, Webcenter, OBIEE, BPM, SOA, Oracle Forms and Report.  Working experience in programming language such as JAVA, JSF, JSP, PL/SQL and XML with J2EE and EJB technology.  Knowledgeable in Oracle ADF, web logic and database is a must.   Good written and Verbal communication skills. This position is open to applicants who filled for Exam #6020 (Open Competitive) or #6514 (Promo). Applicants who filled for an exam will be required to produce a copy of their Order Confirmation Receipt for verification if contacted for an interview. If you do not include this information in your cover letter, you will not be considered for an interview.</v>
      </c>
      <c r="U1407">
        <f t="shared" si="64"/>
        <v>0</v>
      </c>
      <c r="V1407" s="3">
        <v>0</v>
      </c>
      <c r="W1407" s="3">
        <f t="shared" si="65"/>
        <v>0</v>
      </c>
      <c r="X1407" s="3">
        <v>0</v>
      </c>
      <c r="Y1407" s="3">
        <v>0</v>
      </c>
      <c r="Z1407" s="3">
        <v>1</v>
      </c>
      <c r="AA1407" s="3">
        <v>0</v>
      </c>
      <c r="AB1407" s="3">
        <v>0</v>
      </c>
      <c r="AD1407" t="s">
        <v>58</v>
      </c>
      <c r="AE1407" s="1">
        <v>42499</v>
      </c>
      <c r="AG1407" s="1">
        <v>42499</v>
      </c>
      <c r="AH1407" s="1">
        <v>42598</v>
      </c>
    </row>
    <row r="1408" spans="1:34" x14ac:dyDescent="0.3">
      <c r="A1408">
        <v>235936</v>
      </c>
      <c r="B1408" t="s">
        <v>2518</v>
      </c>
      <c r="C1408" t="s">
        <v>26</v>
      </c>
      <c r="D1408">
        <v>1</v>
      </c>
      <c r="E1408" t="s">
        <v>2767</v>
      </c>
      <c r="F1408" t="s">
        <v>1738</v>
      </c>
      <c r="G1408">
        <v>52406</v>
      </c>
      <c r="H1408">
        <v>0</v>
      </c>
      <c r="I1408">
        <v>15</v>
      </c>
      <c r="J1408">
        <v>17</v>
      </c>
      <c r="K1408" t="s">
        <v>141</v>
      </c>
      <c r="L1408" t="s">
        <v>2768</v>
      </c>
      <c r="M1408" t="s">
        <v>2769</v>
      </c>
      <c r="N1408" t="s">
        <v>6786</v>
      </c>
      <c r="O1408" t="s">
        <v>1739</v>
      </c>
      <c r="P1408" t="s">
        <v>7786</v>
      </c>
      <c r="Q1408" t="s">
        <v>2770</v>
      </c>
      <c r="R1408" t="s">
        <v>2521</v>
      </c>
      <c r="S1408" t="s">
        <v>35</v>
      </c>
      <c r="T1408" t="str">
        <f t="shared" si="63"/>
        <v>‚	Knowledge of Microsoft Word, Excel, Outlook and Access.	Office experience necessary, as well as demonstrable background dealing with members of the public.	Excellent oral and written communication skills.	History of volunteerism, such as service in the AmeriCorps or Peace Corps, is viewed favorably. 1.	A four (4) year high school diploma or its educational equivalent.  2.	The ability to understand and carry out simple instructions.</v>
      </c>
      <c r="U1408">
        <f t="shared" si="64"/>
        <v>0</v>
      </c>
      <c r="V1408" s="3">
        <v>1</v>
      </c>
      <c r="W1408" s="3">
        <f t="shared" si="65"/>
        <v>0</v>
      </c>
      <c r="X1408" s="3">
        <v>0</v>
      </c>
      <c r="Y1408" s="3">
        <v>0</v>
      </c>
      <c r="Z1408" s="3">
        <v>0</v>
      </c>
      <c r="AA1408" s="3">
        <v>0</v>
      </c>
      <c r="AB1408" s="3">
        <v>0</v>
      </c>
      <c r="AD1408" t="s">
        <v>38</v>
      </c>
      <c r="AE1408" s="1">
        <v>42459</v>
      </c>
      <c r="AG1408" s="1">
        <v>42459</v>
      </c>
      <c r="AH1408" s="1">
        <v>42598</v>
      </c>
    </row>
    <row r="1409" spans="1:34" x14ac:dyDescent="0.3">
      <c r="A1409">
        <v>235936</v>
      </c>
      <c r="B1409" t="s">
        <v>2518</v>
      </c>
      <c r="C1409" t="s">
        <v>40</v>
      </c>
      <c r="D1409">
        <v>1</v>
      </c>
      <c r="E1409" t="s">
        <v>2767</v>
      </c>
      <c r="F1409" t="s">
        <v>1738</v>
      </c>
      <c r="G1409">
        <v>52406</v>
      </c>
      <c r="H1409">
        <v>0</v>
      </c>
      <c r="I1409">
        <v>15</v>
      </c>
      <c r="J1409">
        <v>17</v>
      </c>
      <c r="K1409" t="s">
        <v>141</v>
      </c>
      <c r="L1409" t="s">
        <v>2768</v>
      </c>
      <c r="M1409" t="s">
        <v>2769</v>
      </c>
      <c r="N1409" t="s">
        <v>6786</v>
      </c>
      <c r="O1409" t="s">
        <v>1739</v>
      </c>
      <c r="P1409" t="s">
        <v>7786</v>
      </c>
      <c r="Q1409" t="s">
        <v>2770</v>
      </c>
      <c r="R1409" t="s">
        <v>2521</v>
      </c>
      <c r="S1409" t="s">
        <v>35</v>
      </c>
      <c r="T1409" t="str">
        <f t="shared" si="63"/>
        <v>‚	Knowledge of Microsoft Word, Excel, Outlook and Access.	Office experience necessary, as well as demonstrable background dealing with members of the public.	Excellent oral and written communication skills.	History of volunteerism, such as service in the AmeriCorps or Peace Corps, is viewed favorably. 1.	A four (4) year high school diploma or its educational equivalent.  2.	The ability to understand and carry out simple instructions.</v>
      </c>
      <c r="U1409">
        <f t="shared" si="64"/>
        <v>0</v>
      </c>
      <c r="V1409" s="3">
        <v>1</v>
      </c>
      <c r="W1409" s="3">
        <f t="shared" si="65"/>
        <v>0</v>
      </c>
      <c r="X1409" s="3">
        <v>0</v>
      </c>
      <c r="Y1409" s="3">
        <v>0</v>
      </c>
      <c r="Z1409" s="3">
        <v>0</v>
      </c>
      <c r="AA1409" s="3">
        <v>0</v>
      </c>
      <c r="AB1409" s="3">
        <v>0</v>
      </c>
      <c r="AD1409" t="s">
        <v>38</v>
      </c>
      <c r="AE1409" s="1">
        <v>42459</v>
      </c>
      <c r="AG1409" s="1">
        <v>42459</v>
      </c>
      <c r="AH1409" s="1">
        <v>42598</v>
      </c>
    </row>
    <row r="1410" spans="1:34" x14ac:dyDescent="0.3">
      <c r="A1410">
        <v>235938</v>
      </c>
      <c r="B1410" t="s">
        <v>39</v>
      </c>
      <c r="C1410" t="s">
        <v>26</v>
      </c>
      <c r="D1410">
        <v>2</v>
      </c>
      <c r="E1410" t="s">
        <v>2536</v>
      </c>
      <c r="F1410" t="s">
        <v>560</v>
      </c>
      <c r="G1410">
        <v>52040</v>
      </c>
      <c r="H1410">
        <v>1</v>
      </c>
      <c r="I1410">
        <v>37980</v>
      </c>
      <c r="J1410">
        <v>43677</v>
      </c>
      <c r="K1410" t="s">
        <v>30</v>
      </c>
      <c r="L1410" t="s">
        <v>71</v>
      </c>
      <c r="M1410" t="s">
        <v>282</v>
      </c>
      <c r="N1410" t="s">
        <v>6787</v>
      </c>
      <c r="O1410" t="s">
        <v>563</v>
      </c>
      <c r="P1410" t="s">
        <v>7787</v>
      </c>
      <c r="Q1410" t="s">
        <v>35</v>
      </c>
      <c r="R1410" t="s">
        <v>2771</v>
      </c>
      <c r="S1410" t="s">
        <v>35</v>
      </c>
      <c r="T1410" t="str">
        <f t="shared" si="63"/>
        <v xml:space="preserve">LICENSE REQUIREMENT 1.	A motor vehicle driver license valid in the state of New York is required.  SPECIAL NOTE 1.	The selected candidate will be required to provide a DNA sample by swabbing.  2.	 This position has been identified as ‚Å“essential.‚  During emergency events, ‚Å“essential‚ positions may require 24-hour availability.  PREFERRED SKILLS Two years of mortuary experience and computer efficiency.  </v>
      </c>
      <c r="U1410">
        <f t="shared" si="64"/>
        <v>0</v>
      </c>
      <c r="V1410" s="3">
        <v>0</v>
      </c>
      <c r="W1410" s="3">
        <f t="shared" si="65"/>
        <v>0</v>
      </c>
      <c r="X1410" s="3">
        <v>0</v>
      </c>
      <c r="Y1410" s="3">
        <v>0</v>
      </c>
      <c r="Z1410" s="3">
        <v>0</v>
      </c>
      <c r="AA1410" s="3">
        <v>0</v>
      </c>
      <c r="AB1410" s="3">
        <v>0</v>
      </c>
      <c r="AD1410" t="s">
        <v>38</v>
      </c>
      <c r="AE1410" s="1">
        <v>42447</v>
      </c>
      <c r="AG1410" s="1">
        <v>42447</v>
      </c>
      <c r="AH1410" s="1">
        <v>42598</v>
      </c>
    </row>
    <row r="1411" spans="1:34" x14ac:dyDescent="0.3">
      <c r="A1411">
        <v>235938</v>
      </c>
      <c r="B1411" t="s">
        <v>39</v>
      </c>
      <c r="C1411" t="s">
        <v>40</v>
      </c>
      <c r="D1411">
        <v>2</v>
      </c>
      <c r="E1411" t="s">
        <v>2536</v>
      </c>
      <c r="F1411" t="s">
        <v>560</v>
      </c>
      <c r="G1411">
        <v>52040</v>
      </c>
      <c r="H1411">
        <v>1</v>
      </c>
      <c r="I1411">
        <v>37980</v>
      </c>
      <c r="J1411">
        <v>43677</v>
      </c>
      <c r="K1411" t="s">
        <v>30</v>
      </c>
      <c r="L1411" t="s">
        <v>71</v>
      </c>
      <c r="M1411" t="s">
        <v>282</v>
      </c>
      <c r="N1411" t="s">
        <v>6787</v>
      </c>
      <c r="O1411" t="s">
        <v>563</v>
      </c>
      <c r="P1411" t="s">
        <v>7787</v>
      </c>
      <c r="Q1411" t="s">
        <v>35</v>
      </c>
      <c r="R1411" t="s">
        <v>2771</v>
      </c>
      <c r="S1411" t="s">
        <v>35</v>
      </c>
      <c r="T1411" t="str">
        <f t="shared" ref="T1411:T1474" si="66">P1411&amp;" "&amp;Q1411</f>
        <v xml:space="preserve">LICENSE REQUIREMENT 1.	A motor vehicle driver license valid in the state of New York is required.  SPECIAL NOTE 1.	The selected candidate will be required to provide a DNA sample by swabbing.  2.	 This position has been identified as ‚Å“essential.‚  During emergency events, ‚Å“essential‚ positions may require 24-hour availability.  PREFERRED SKILLS Two years of mortuary experience and computer efficiency.  </v>
      </c>
      <c r="U1411">
        <f t="shared" ref="U1411:U1474" si="67">D1411*W1411</f>
        <v>0</v>
      </c>
      <c r="V1411" s="3">
        <v>0</v>
      </c>
      <c r="W1411" s="3">
        <f t="shared" ref="W1411:W1474" si="68">IF(OR(ISNUMBER(SEARCH("data analytics",$T1411)), ISNUMBER(SEARCH("data analysis",$T1411)), ISNUMBER(SEARCH("analyze data", $T1411)),ISNUMBER(SEARCH("business intelligence", $T1411)),ISNUMBER(SEARCH("business analysis",$T1411))),1,0)</f>
        <v>0</v>
      </c>
      <c r="X1411" s="3">
        <v>0</v>
      </c>
      <c r="Y1411" s="3">
        <v>0</v>
      </c>
      <c r="Z1411" s="3">
        <v>0</v>
      </c>
      <c r="AA1411" s="3">
        <v>0</v>
      </c>
      <c r="AB1411" s="3">
        <v>0</v>
      </c>
      <c r="AD1411" t="s">
        <v>38</v>
      </c>
      <c r="AE1411" s="1">
        <v>42447</v>
      </c>
      <c r="AG1411" s="1">
        <v>42447</v>
      </c>
      <c r="AH1411" s="1">
        <v>42598</v>
      </c>
    </row>
    <row r="1412" spans="1:34" x14ac:dyDescent="0.3">
      <c r="A1412">
        <v>235434</v>
      </c>
      <c r="B1412" t="s">
        <v>49</v>
      </c>
      <c r="C1412" t="s">
        <v>26</v>
      </c>
      <c r="D1412">
        <v>1</v>
      </c>
      <c r="E1412" t="s">
        <v>2467</v>
      </c>
      <c r="F1412" t="s">
        <v>2305</v>
      </c>
      <c r="G1412">
        <v>10232</v>
      </c>
      <c r="H1412">
        <v>0</v>
      </c>
      <c r="I1412">
        <v>14</v>
      </c>
      <c r="J1412">
        <v>22</v>
      </c>
      <c r="K1412" t="s">
        <v>141</v>
      </c>
      <c r="L1412" t="s">
        <v>904</v>
      </c>
      <c r="M1412" t="s">
        <v>905</v>
      </c>
      <c r="N1412" t="s">
        <v>6788</v>
      </c>
      <c r="O1412" t="s">
        <v>2307</v>
      </c>
      <c r="P1412" t="s">
        <v>7788</v>
      </c>
      <c r="Q1412" t="s">
        <v>2423</v>
      </c>
      <c r="R1412" t="s">
        <v>56</v>
      </c>
      <c r="S1412" t="s">
        <v>549</v>
      </c>
      <c r="T1412" t="str">
        <f t="shared" si="66"/>
        <v>‚ Analytical ability. Knowledge of PC software (eg, MS Word, Excel (knowledge of Excel Macros, Visio). Preferred Area of Study: Business/Information Systems, Computer related or Accounting.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412">
        <f t="shared" si="67"/>
        <v>0</v>
      </c>
      <c r="V1412" s="3">
        <v>1</v>
      </c>
      <c r="W1412" s="3">
        <f t="shared" si="68"/>
        <v>0</v>
      </c>
      <c r="X1412" s="3">
        <v>0</v>
      </c>
      <c r="Y1412" s="3">
        <v>0</v>
      </c>
      <c r="Z1412" s="3">
        <v>0</v>
      </c>
      <c r="AA1412" s="3">
        <v>0</v>
      </c>
      <c r="AB1412" s="3">
        <v>0</v>
      </c>
      <c r="AD1412" t="s">
        <v>38</v>
      </c>
      <c r="AE1412" s="1">
        <v>42449</v>
      </c>
      <c r="AG1412" s="1">
        <v>42446</v>
      </c>
      <c r="AH1412" s="1">
        <v>42598</v>
      </c>
    </row>
    <row r="1413" spans="1:34" x14ac:dyDescent="0.3">
      <c r="A1413">
        <v>235434</v>
      </c>
      <c r="B1413" t="s">
        <v>49</v>
      </c>
      <c r="C1413" t="s">
        <v>40</v>
      </c>
      <c r="D1413">
        <v>1</v>
      </c>
      <c r="E1413" t="s">
        <v>2467</v>
      </c>
      <c r="F1413" t="s">
        <v>2305</v>
      </c>
      <c r="G1413">
        <v>10232</v>
      </c>
      <c r="H1413">
        <v>0</v>
      </c>
      <c r="I1413">
        <v>14</v>
      </c>
      <c r="J1413">
        <v>22</v>
      </c>
      <c r="K1413" t="s">
        <v>141</v>
      </c>
      <c r="L1413" t="s">
        <v>904</v>
      </c>
      <c r="M1413" t="s">
        <v>905</v>
      </c>
      <c r="N1413" t="s">
        <v>6788</v>
      </c>
      <c r="O1413" t="s">
        <v>2307</v>
      </c>
      <c r="P1413" t="s">
        <v>7788</v>
      </c>
      <c r="Q1413" t="s">
        <v>2423</v>
      </c>
      <c r="R1413" t="s">
        <v>56</v>
      </c>
      <c r="S1413" t="s">
        <v>549</v>
      </c>
      <c r="T1413" t="str">
        <f t="shared" si="66"/>
        <v>‚ Analytical ability. Knowledge of PC software (eg, MS Word, Excel (knowledge of Excel Macros, Visio). Preferred Area of Study: Business/Information Systems, Computer related or Accounting.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413">
        <f t="shared" si="67"/>
        <v>0</v>
      </c>
      <c r="V1413" s="3">
        <v>1</v>
      </c>
      <c r="W1413" s="3">
        <f t="shared" si="68"/>
        <v>0</v>
      </c>
      <c r="X1413" s="3">
        <v>0</v>
      </c>
      <c r="Y1413" s="3">
        <v>0</v>
      </c>
      <c r="Z1413" s="3">
        <v>0</v>
      </c>
      <c r="AA1413" s="3">
        <v>0</v>
      </c>
      <c r="AB1413" s="3">
        <v>0</v>
      </c>
      <c r="AD1413" t="s">
        <v>38</v>
      </c>
      <c r="AE1413" s="1">
        <v>42449</v>
      </c>
      <c r="AG1413" s="1">
        <v>42446</v>
      </c>
      <c r="AH1413" s="1">
        <v>42598</v>
      </c>
    </row>
    <row r="1414" spans="1:34" x14ac:dyDescent="0.3">
      <c r="A1414">
        <v>235436</v>
      </c>
      <c r="B1414" t="s">
        <v>2772</v>
      </c>
      <c r="C1414" t="s">
        <v>26</v>
      </c>
      <c r="D1414">
        <v>1</v>
      </c>
      <c r="E1414" t="s">
        <v>2773</v>
      </c>
      <c r="F1414" t="s">
        <v>2774</v>
      </c>
      <c r="G1414">
        <v>61133</v>
      </c>
      <c r="H1414" t="s">
        <v>796</v>
      </c>
      <c r="I1414">
        <v>110000</v>
      </c>
      <c r="J1414">
        <v>150000</v>
      </c>
      <c r="K1414" t="s">
        <v>30</v>
      </c>
      <c r="L1414" t="s">
        <v>2775</v>
      </c>
      <c r="M1414" t="s">
        <v>2776</v>
      </c>
      <c r="N1414" t="s">
        <v>7789</v>
      </c>
      <c r="O1414" t="s">
        <v>2777</v>
      </c>
      <c r="P1414" t="s">
        <v>7790</v>
      </c>
      <c r="Q1414" t="s">
        <v>7791</v>
      </c>
      <c r="R1414" t="s">
        <v>2778</v>
      </c>
      <c r="S1414" t="s">
        <v>2779</v>
      </c>
      <c r="T1414" t="str">
        <f t="shared" si="66"/>
        <v>Experience / Skills Strongly Preferred:	PhD; Master‚„s degree in a social science discipline, public policy or related field	At least seven years of government, nonprofit, or comparable experience 	A minimum of four years of experience in a supervisory management capacity 	Service as an inmate in a correctional or related facility may be substituted for a portion of the full-time paid experience up to a maximum of two years on a year-for-year basis. 	Experience designing and conducting high quality research on the criminal justice system and working on applied corrections and jail research in government	Excellent quantitative and qualitative research skills;  expertise in use of statistical software packages and experience cleaning, coding, merging, and analyzing quantitative data files in such packages	Excellent oral and written communication skills with the ability to clearly  communicate research findings to multiple audiences    	Track record of successful collaborations with partners and ability to identify and generate resources in support of projects	Strong interpersonal, collaboration, managerial, and leadership skills, a sense of humor, and the flexibility necessary for working in a fast-paced and complex environment	Able to work entrepreneurially, independently and in close cooperation with the Executive Director and management team	Successful management experience in diverse environments and teams	Exceptional problem-solving skills and ability to make tough decisions	Working knowledge of New York City jails and corrections	Commitment to the mission of the NYC Board of Correction. About the New York City Board of Correction The New York City Board of Correction (BOC) is a nine-person, non-judicial oversight board that regulates, monitors and inspects the correctional facilities of the City. The Mayor, City Council and presiding justices of the Appellate Division of the Supreme Court for the first and second judicial departments (in joint nomination with the Mayor) appoint BOC Board members.  It is one of the earliest independent oversight Boards of custodial and detention settings in the United States; its original Board members were appointed in 1957.  In 1977, the Board‚„s role was expanded.    The City Charter mandates the Board‚„s five functions:	Establish and ensure compliance with minimum standards ‚Å“for the care, custody, correction, treatment, supervision, and discipline of all persons held or confined under the jurisdiction of the Department of Correction.‚	Investigate serious matters and unusual incidents	Review grievances from inmates and staff	Evaluate the performance of the NYC Department of Correction (DOC)	Make recommendations on areas of key correctional planning  In 1978, the Board established the Minimum Standards for NYC Correctional Facilities, a set of sixteen Standards considered the basic elements necessary to promote a safe, secure and humane jail environment. The Board adopted Mental Health Standards in 1985 and Heath Care Standards in 1991. In the coming months, the Board will focus on areas including sexual violence prevention, mental health, and specialized housing.   BOC has a staff of 20 people (planned expansion to 27), with offices in lower Manhattan and Rikers Island, and an annual budget of $2.5 million. With new Board and executive staff leadership, and during this period of significant jail reform and public attention, the BOC is poised to help advance change and improvements within the jails.  The BOC is reviewing its core vision and strategies in an effort to re-set and effect change toward smaller, safer, fairer, and more humane jails.</v>
      </c>
      <c r="U1414">
        <f t="shared" si="67"/>
        <v>0</v>
      </c>
      <c r="V1414" s="3">
        <v>0</v>
      </c>
      <c r="W1414" s="3">
        <f t="shared" si="68"/>
        <v>0</v>
      </c>
      <c r="X1414" s="3">
        <v>0</v>
      </c>
      <c r="Y1414" s="3">
        <v>0</v>
      </c>
      <c r="Z1414" s="3">
        <v>0</v>
      </c>
      <c r="AA1414" s="3">
        <v>0</v>
      </c>
      <c r="AB1414" s="3">
        <v>0</v>
      </c>
      <c r="AD1414" t="s">
        <v>38</v>
      </c>
      <c r="AE1414" s="1">
        <v>42444</v>
      </c>
      <c r="AF1414" s="1">
        <v>42809</v>
      </c>
      <c r="AG1414" s="1">
        <v>42444</v>
      </c>
      <c r="AH1414" s="1">
        <v>42598</v>
      </c>
    </row>
    <row r="1415" spans="1:34" x14ac:dyDescent="0.3">
      <c r="A1415">
        <v>235436</v>
      </c>
      <c r="B1415" t="s">
        <v>2772</v>
      </c>
      <c r="C1415" t="s">
        <v>40</v>
      </c>
      <c r="D1415">
        <v>1</v>
      </c>
      <c r="E1415" t="s">
        <v>2773</v>
      </c>
      <c r="F1415" t="s">
        <v>2774</v>
      </c>
      <c r="G1415">
        <v>61133</v>
      </c>
      <c r="H1415" t="s">
        <v>796</v>
      </c>
      <c r="I1415">
        <v>110000</v>
      </c>
      <c r="J1415">
        <v>150000</v>
      </c>
      <c r="K1415" t="s">
        <v>30</v>
      </c>
      <c r="L1415" t="s">
        <v>2775</v>
      </c>
      <c r="M1415" t="s">
        <v>2776</v>
      </c>
      <c r="N1415" t="s">
        <v>7789</v>
      </c>
      <c r="O1415" t="s">
        <v>2777</v>
      </c>
      <c r="P1415" t="s">
        <v>7790</v>
      </c>
      <c r="Q1415" t="s">
        <v>7791</v>
      </c>
      <c r="R1415" t="s">
        <v>2778</v>
      </c>
      <c r="S1415" t="s">
        <v>2779</v>
      </c>
      <c r="T1415" t="str">
        <f t="shared" si="66"/>
        <v>Experience / Skills Strongly Preferred:	PhD; Master‚„s degree in a social science discipline, public policy or related field	At least seven years of government, nonprofit, or comparable experience 	A minimum of four years of experience in a supervisory management capacity 	Service as an inmate in a correctional or related facility may be substituted for a portion of the full-time paid experience up to a maximum of two years on a year-for-year basis. 	Experience designing and conducting high quality research on the criminal justice system and working on applied corrections and jail research in government	Excellent quantitative and qualitative research skills;  expertise in use of statistical software packages and experience cleaning, coding, merging, and analyzing quantitative data files in such packages	Excellent oral and written communication skills with the ability to clearly  communicate research findings to multiple audiences    	Track record of successful collaborations with partners and ability to identify and generate resources in support of projects	Strong interpersonal, collaboration, managerial, and leadership skills, a sense of humor, and the flexibility necessary for working in a fast-paced and complex environment	Able to work entrepreneurially, independently and in close cooperation with the Executive Director and management team	Successful management experience in diverse environments and teams	Exceptional problem-solving skills and ability to make tough decisions	Working knowledge of New York City jails and corrections	Commitment to the mission of the NYC Board of Correction. About the New York City Board of Correction The New York City Board of Correction (BOC) is a nine-person, non-judicial oversight board that regulates, monitors and inspects the correctional facilities of the City. The Mayor, City Council and presiding justices of the Appellate Division of the Supreme Court for the first and second judicial departments (in joint nomination with the Mayor) appoint BOC Board members.  It is one of the earliest independent oversight Boards of custodial and detention settings in the United States; its original Board members were appointed in 1957.  In 1977, the Board‚„s role was expanded.    The City Charter mandates the Board‚„s five functions:	Establish and ensure compliance with minimum standards ‚Å“for the care, custody, correction, treatment, supervision, and discipline of all persons held or confined under the jurisdiction of the Department of Correction.‚	Investigate serious matters and unusual incidents	Review grievances from inmates and staff	Evaluate the performance of the NYC Department of Correction (DOC)	Make recommendations on areas of key correctional planning  In 1978, the Board established the Minimum Standards for NYC Correctional Facilities, a set of sixteen Standards considered the basic elements necessary to promote a safe, secure and humane jail environment. The Board adopted Mental Health Standards in 1985 and Heath Care Standards in 1991. In the coming months, the Board will focus on areas including sexual violence prevention, mental health, and specialized housing.   BOC has a staff of 20 people (planned expansion to 27), with offices in lower Manhattan and Rikers Island, and an annual budget of $2.5 million. With new Board and executive staff leadership, and during this period of significant jail reform and public attention, the BOC is poised to help advance change and improvements within the jails.  The BOC is reviewing its core vision and strategies in an effort to re-set and effect change toward smaller, safer, fairer, and more humane jails.</v>
      </c>
      <c r="U1415">
        <f t="shared" si="67"/>
        <v>0</v>
      </c>
      <c r="V1415" s="3">
        <v>0</v>
      </c>
      <c r="W1415" s="3">
        <f t="shared" si="68"/>
        <v>0</v>
      </c>
      <c r="X1415" s="3">
        <v>0</v>
      </c>
      <c r="Y1415" s="3">
        <v>0</v>
      </c>
      <c r="Z1415" s="3">
        <v>0</v>
      </c>
      <c r="AA1415" s="3">
        <v>0</v>
      </c>
      <c r="AB1415" s="3">
        <v>0</v>
      </c>
      <c r="AD1415" t="s">
        <v>38</v>
      </c>
      <c r="AE1415" s="1">
        <v>42444</v>
      </c>
      <c r="AF1415" s="1">
        <v>42809</v>
      </c>
      <c r="AG1415" s="1">
        <v>42444</v>
      </c>
      <c r="AH1415" s="1">
        <v>42598</v>
      </c>
    </row>
    <row r="1416" spans="1:34" x14ac:dyDescent="0.3">
      <c r="A1416">
        <v>235964</v>
      </c>
      <c r="B1416" t="s">
        <v>873</v>
      </c>
      <c r="C1416" t="s">
        <v>26</v>
      </c>
      <c r="D1416">
        <v>3</v>
      </c>
      <c r="E1416" t="s">
        <v>2780</v>
      </c>
      <c r="F1416" t="s">
        <v>51</v>
      </c>
      <c r="G1416">
        <v>10050</v>
      </c>
      <c r="H1416" t="s">
        <v>796</v>
      </c>
      <c r="I1416">
        <v>73144</v>
      </c>
      <c r="J1416">
        <v>188733</v>
      </c>
      <c r="K1416" t="s">
        <v>30</v>
      </c>
      <c r="L1416" t="s">
        <v>875</v>
      </c>
      <c r="M1416" t="s">
        <v>876</v>
      </c>
      <c r="N1416" t="s">
        <v>7792</v>
      </c>
      <c r="O1416" t="s">
        <v>54</v>
      </c>
      <c r="P1416" t="s">
        <v>2781</v>
      </c>
      <c r="Q1416" t="s">
        <v>2782</v>
      </c>
      <c r="R1416" t="s">
        <v>879</v>
      </c>
      <c r="S1416" t="s">
        <v>2783</v>
      </c>
      <c r="T1416" t="str">
        <f t="shared" si="66"/>
        <v>The successful candidate will have: - 7+ years of project management experience  - Experience with formal SDLC and business analysis methodologies   - Experience with proactive management of vendor deliverables, schedule, and risks  - Working well with technical and non-technical resources  - excellent oral and written communication skills, including strong technical writing skills and ability to interact with all levels of an organization especially executive level management and give senior level presentations;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v>
      </c>
      <c r="U1416">
        <f t="shared" si="67"/>
        <v>3</v>
      </c>
      <c r="V1416" s="3">
        <v>0</v>
      </c>
      <c r="W1416" s="3">
        <f t="shared" si="68"/>
        <v>1</v>
      </c>
      <c r="X1416" s="3">
        <v>0</v>
      </c>
      <c r="Y1416" s="3">
        <v>0</v>
      </c>
      <c r="Z1416" s="3">
        <v>0</v>
      </c>
      <c r="AA1416" s="3">
        <v>0</v>
      </c>
      <c r="AB1416" s="3">
        <v>0</v>
      </c>
      <c r="AD1416" t="s">
        <v>58</v>
      </c>
      <c r="AE1416" s="1">
        <v>42501</v>
      </c>
      <c r="AG1416" s="1">
        <v>42501</v>
      </c>
      <c r="AH1416" s="1">
        <v>42598</v>
      </c>
    </row>
    <row r="1417" spans="1:34" x14ac:dyDescent="0.3">
      <c r="A1417">
        <v>235964</v>
      </c>
      <c r="B1417" t="s">
        <v>873</v>
      </c>
      <c r="C1417" t="s">
        <v>40</v>
      </c>
      <c r="D1417">
        <v>3</v>
      </c>
      <c r="E1417" t="s">
        <v>2780</v>
      </c>
      <c r="F1417" t="s">
        <v>51</v>
      </c>
      <c r="G1417">
        <v>10050</v>
      </c>
      <c r="H1417" t="s">
        <v>796</v>
      </c>
      <c r="I1417">
        <v>73144</v>
      </c>
      <c r="J1417">
        <v>188733</v>
      </c>
      <c r="K1417" t="s">
        <v>30</v>
      </c>
      <c r="L1417" t="s">
        <v>875</v>
      </c>
      <c r="M1417" t="s">
        <v>876</v>
      </c>
      <c r="N1417" t="s">
        <v>7792</v>
      </c>
      <c r="O1417" t="s">
        <v>54</v>
      </c>
      <c r="P1417" t="s">
        <v>2781</v>
      </c>
      <c r="Q1417" t="s">
        <v>2782</v>
      </c>
      <c r="R1417" t="s">
        <v>879</v>
      </c>
      <c r="S1417" t="s">
        <v>2783</v>
      </c>
      <c r="T1417" t="str">
        <f t="shared" si="66"/>
        <v>The successful candidate will have: - 7+ years of project management experience  - Experience with formal SDLC and business analysis methodologies   - Experience with proactive management of vendor deliverables, schedule, and risks  - Working well with technical and non-technical resources  - excellent oral and written communication skills, including strong technical writing skills and ability to interact with all levels of an organization especially executive level management and give senior level presentations;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v>
      </c>
      <c r="U1417">
        <f t="shared" si="67"/>
        <v>3</v>
      </c>
      <c r="V1417" s="3">
        <v>0</v>
      </c>
      <c r="W1417" s="3">
        <f t="shared" si="68"/>
        <v>1</v>
      </c>
      <c r="X1417" s="3">
        <v>0</v>
      </c>
      <c r="Y1417" s="3">
        <v>0</v>
      </c>
      <c r="Z1417" s="3">
        <v>0</v>
      </c>
      <c r="AA1417" s="3">
        <v>0</v>
      </c>
      <c r="AB1417" s="3">
        <v>0</v>
      </c>
      <c r="AD1417" t="s">
        <v>58</v>
      </c>
      <c r="AE1417" s="1">
        <v>42501</v>
      </c>
      <c r="AG1417" s="1">
        <v>42501</v>
      </c>
      <c r="AH1417" s="1">
        <v>42598</v>
      </c>
    </row>
    <row r="1418" spans="1:34" x14ac:dyDescent="0.3">
      <c r="A1418">
        <v>235968</v>
      </c>
      <c r="B1418" t="s">
        <v>873</v>
      </c>
      <c r="C1418" t="s">
        <v>40</v>
      </c>
      <c r="D1418">
        <v>1</v>
      </c>
      <c r="E1418" t="s">
        <v>2784</v>
      </c>
      <c r="F1418" t="s">
        <v>1570</v>
      </c>
      <c r="G1418">
        <v>13643</v>
      </c>
      <c r="H1418">
        <v>4</v>
      </c>
      <c r="I1418">
        <v>89383</v>
      </c>
      <c r="J1418">
        <v>134914</v>
      </c>
      <c r="K1418" t="s">
        <v>30</v>
      </c>
      <c r="L1418" t="s">
        <v>875</v>
      </c>
      <c r="M1418" t="s">
        <v>876</v>
      </c>
      <c r="N1418" t="s">
        <v>7793</v>
      </c>
      <c r="O1418" t="s">
        <v>7378</v>
      </c>
      <c r="P1418" t="s">
        <v>7794</v>
      </c>
      <c r="Q1418" t="s">
        <v>35</v>
      </c>
      <c r="R1418" t="s">
        <v>2785</v>
      </c>
      <c r="S1418" t="s">
        <v>880</v>
      </c>
      <c r="T1418" t="str">
        <f t="shared" si="66"/>
        <v xml:space="preserve">The successful candidate will possess:   Minimum 6+ years‚„ experience of SQL Development, including: Store Procedures/SQL Optimization &amp; Tuning. Experience creating Complex Queries/Triggers/Functions/Views/SQL jobs/Database Objects. Experience supporting database administration as needed: Database backup, restore etc. Experience designing and implementing solutions for extraction and integration of data to and from a relational database or data warehouse for the purpose of reporting, decision support and analysis. Data modeling skills in both relational database and dimensional database.  </v>
      </c>
      <c r="U1418">
        <f t="shared" si="67"/>
        <v>0</v>
      </c>
      <c r="V1418" s="3">
        <v>0</v>
      </c>
      <c r="W1418" s="3">
        <f t="shared" si="68"/>
        <v>0</v>
      </c>
      <c r="X1418" s="3">
        <v>0</v>
      </c>
      <c r="Y1418" s="3">
        <v>0</v>
      </c>
      <c r="Z1418" s="3">
        <v>1</v>
      </c>
      <c r="AA1418" s="3">
        <v>0</v>
      </c>
      <c r="AB1418" s="3">
        <v>1</v>
      </c>
      <c r="AD1418" t="s">
        <v>2786</v>
      </c>
      <c r="AE1418" s="1">
        <v>42576</v>
      </c>
      <c r="AG1418" s="1">
        <v>42576</v>
      </c>
      <c r="AH1418" s="1">
        <v>42598</v>
      </c>
    </row>
    <row r="1419" spans="1:34" x14ac:dyDescent="0.3">
      <c r="A1419">
        <v>235968</v>
      </c>
      <c r="B1419" t="s">
        <v>873</v>
      </c>
      <c r="C1419" t="s">
        <v>26</v>
      </c>
      <c r="D1419">
        <v>1</v>
      </c>
      <c r="E1419" t="s">
        <v>2784</v>
      </c>
      <c r="F1419" t="s">
        <v>1570</v>
      </c>
      <c r="G1419">
        <v>13643</v>
      </c>
      <c r="H1419">
        <v>4</v>
      </c>
      <c r="I1419">
        <v>89383</v>
      </c>
      <c r="J1419">
        <v>134914</v>
      </c>
      <c r="K1419" t="s">
        <v>30</v>
      </c>
      <c r="L1419" t="s">
        <v>875</v>
      </c>
      <c r="M1419" t="s">
        <v>876</v>
      </c>
      <c r="N1419" t="s">
        <v>7793</v>
      </c>
      <c r="O1419" t="s">
        <v>7378</v>
      </c>
      <c r="P1419" t="s">
        <v>7794</v>
      </c>
      <c r="Q1419" t="s">
        <v>35</v>
      </c>
      <c r="R1419" t="s">
        <v>2785</v>
      </c>
      <c r="S1419" t="s">
        <v>880</v>
      </c>
      <c r="T1419" t="str">
        <f t="shared" si="66"/>
        <v xml:space="preserve">The successful candidate will possess:   Minimum 6+ years‚„ experience of SQL Development, including: Store Procedures/SQL Optimization &amp; Tuning. Experience creating Complex Queries/Triggers/Functions/Views/SQL jobs/Database Objects. Experience supporting database administration as needed: Database backup, restore etc. Experience designing and implementing solutions for extraction and integration of data to and from a relational database or data warehouse for the purpose of reporting, decision support and analysis. Data modeling skills in both relational database and dimensional database.  </v>
      </c>
      <c r="U1419">
        <f t="shared" si="67"/>
        <v>0</v>
      </c>
      <c r="V1419" s="3">
        <v>0</v>
      </c>
      <c r="W1419" s="3">
        <f t="shared" si="68"/>
        <v>0</v>
      </c>
      <c r="X1419" s="3">
        <v>0</v>
      </c>
      <c r="Y1419" s="3">
        <v>0</v>
      </c>
      <c r="Z1419" s="3">
        <v>1</v>
      </c>
      <c r="AA1419" s="3">
        <v>0</v>
      </c>
      <c r="AB1419" s="3">
        <v>1</v>
      </c>
      <c r="AD1419" t="s">
        <v>2786</v>
      </c>
      <c r="AE1419" s="1">
        <v>42576</v>
      </c>
      <c r="AG1419" s="1">
        <v>42576</v>
      </c>
      <c r="AH1419" s="1">
        <v>42598</v>
      </c>
    </row>
    <row r="1420" spans="1:34" x14ac:dyDescent="0.3">
      <c r="A1420">
        <v>235451</v>
      </c>
      <c r="B1420" t="s">
        <v>49</v>
      </c>
      <c r="C1420" t="s">
        <v>26</v>
      </c>
      <c r="D1420">
        <v>1</v>
      </c>
      <c r="E1420" t="s">
        <v>2467</v>
      </c>
      <c r="F1420" t="s">
        <v>2305</v>
      </c>
      <c r="G1420">
        <v>10232</v>
      </c>
      <c r="H1420">
        <v>0</v>
      </c>
      <c r="I1420">
        <v>14</v>
      </c>
      <c r="J1420">
        <v>22</v>
      </c>
      <c r="K1420" t="s">
        <v>141</v>
      </c>
      <c r="L1420" t="s">
        <v>224</v>
      </c>
      <c r="M1420" t="s">
        <v>2787</v>
      </c>
      <c r="N1420" t="s">
        <v>6789</v>
      </c>
      <c r="O1420" t="s">
        <v>2307</v>
      </c>
      <c r="P1420" t="s">
        <v>7795</v>
      </c>
      <c r="Q1420" t="s">
        <v>2423</v>
      </c>
      <c r="R1420" t="s">
        <v>56</v>
      </c>
      <c r="S1420" t="s">
        <v>549</v>
      </c>
      <c r="T1420" t="str">
        <f t="shared" si="66"/>
        <v>‚  Have very good writing and legal research skills.  Competent with computer programs Word, Excel and Powerpoint.  Good at managing times and meeting project deadlines, and excellent interpersonal skills.   The office interacts on a regular basis with taxpayers who are frustrated and angry and the     students should be able to handle challenging conversations.  AREA OF STUDY: Law, preferred basic tax course completed.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420">
        <f t="shared" si="67"/>
        <v>0</v>
      </c>
      <c r="V1420" s="3">
        <v>1</v>
      </c>
      <c r="W1420" s="3">
        <f t="shared" si="68"/>
        <v>0</v>
      </c>
      <c r="X1420" s="3">
        <v>0</v>
      </c>
      <c r="Y1420" s="3">
        <v>0</v>
      </c>
      <c r="Z1420" s="3">
        <v>0</v>
      </c>
      <c r="AA1420" s="3">
        <v>0</v>
      </c>
      <c r="AB1420" s="3">
        <v>0</v>
      </c>
      <c r="AD1420" t="s">
        <v>38</v>
      </c>
      <c r="AE1420" s="1">
        <v>42449</v>
      </c>
      <c r="AG1420" s="1">
        <v>42446</v>
      </c>
      <c r="AH1420" s="1">
        <v>42598</v>
      </c>
    </row>
    <row r="1421" spans="1:34" x14ac:dyDescent="0.3">
      <c r="A1421">
        <v>235451</v>
      </c>
      <c r="B1421" t="s">
        <v>49</v>
      </c>
      <c r="C1421" t="s">
        <v>40</v>
      </c>
      <c r="D1421">
        <v>1</v>
      </c>
      <c r="E1421" t="s">
        <v>2467</v>
      </c>
      <c r="F1421" t="s">
        <v>2305</v>
      </c>
      <c r="G1421">
        <v>10232</v>
      </c>
      <c r="H1421">
        <v>0</v>
      </c>
      <c r="I1421">
        <v>14</v>
      </c>
      <c r="J1421">
        <v>22</v>
      </c>
      <c r="K1421" t="s">
        <v>141</v>
      </c>
      <c r="L1421" t="s">
        <v>224</v>
      </c>
      <c r="M1421" t="s">
        <v>2787</v>
      </c>
      <c r="N1421" t="s">
        <v>6789</v>
      </c>
      <c r="O1421" t="s">
        <v>2307</v>
      </c>
      <c r="P1421" t="s">
        <v>7795</v>
      </c>
      <c r="Q1421" t="s">
        <v>2423</v>
      </c>
      <c r="R1421" t="s">
        <v>56</v>
      </c>
      <c r="S1421" t="s">
        <v>549</v>
      </c>
      <c r="T1421" t="str">
        <f t="shared" si="66"/>
        <v>‚  Have very good writing and legal research skills.  Competent with computer programs Word, Excel and Powerpoint.  Good at managing times and meeting project deadlines, and excellent interpersonal skills.   The office interacts on a regular basis with taxpayers who are frustrated and angry and the     students should be able to handle challenging conversations.  AREA OF STUDY: Law, preferred basic tax course completed. INTERNSHIP DURATION: Internships are available for 13 weeks between May through September.  In compliance with federal law, all persons hired will be required to verify identity and eligibility to work in the United States and to complete the required employment eligibility verification document form upon hire.</v>
      </c>
      <c r="U1421">
        <f t="shared" si="67"/>
        <v>0</v>
      </c>
      <c r="V1421" s="3">
        <v>1</v>
      </c>
      <c r="W1421" s="3">
        <f t="shared" si="68"/>
        <v>0</v>
      </c>
      <c r="X1421" s="3">
        <v>0</v>
      </c>
      <c r="Y1421" s="3">
        <v>0</v>
      </c>
      <c r="Z1421" s="3">
        <v>0</v>
      </c>
      <c r="AA1421" s="3">
        <v>0</v>
      </c>
      <c r="AB1421" s="3">
        <v>0</v>
      </c>
      <c r="AD1421" t="s">
        <v>38</v>
      </c>
      <c r="AE1421" s="1">
        <v>42449</v>
      </c>
      <c r="AG1421" s="1">
        <v>42446</v>
      </c>
      <c r="AH1421" s="1">
        <v>42598</v>
      </c>
    </row>
    <row r="1422" spans="1:34" x14ac:dyDescent="0.3">
      <c r="A1422">
        <v>236970</v>
      </c>
      <c r="B1422" t="s">
        <v>59</v>
      </c>
      <c r="C1422" t="s">
        <v>40</v>
      </c>
      <c r="D1422">
        <v>1</v>
      </c>
      <c r="E1422" t="s">
        <v>2788</v>
      </c>
      <c r="F1422" t="s">
        <v>299</v>
      </c>
      <c r="G1422">
        <v>31305</v>
      </c>
      <c r="H1422">
        <v>1</v>
      </c>
      <c r="I1422">
        <v>42830</v>
      </c>
      <c r="J1422">
        <v>60574</v>
      </c>
      <c r="K1422" t="s">
        <v>30</v>
      </c>
      <c r="L1422" t="s">
        <v>62</v>
      </c>
      <c r="M1422" t="s">
        <v>2789</v>
      </c>
      <c r="N1422" t="s">
        <v>2790</v>
      </c>
      <c r="O1422" t="s">
        <v>7101</v>
      </c>
      <c r="P1422" t="s">
        <v>2791</v>
      </c>
      <c r="Q1422" t="s">
        <v>2792</v>
      </c>
      <c r="R1422" t="s">
        <v>2793</v>
      </c>
      <c r="S1422" t="s">
        <v>2794</v>
      </c>
      <c r="T1422" t="str">
        <f t="shared" si="66"/>
        <v>Ability to climb stairs and ladders and engage in extensive walking at facilities being inspected including those under construction and renovation while following all mandated safety procedures.  Familiar with various computer software programs. Appointments are subject to OMB approval. For additional information about DEP, visit www.dep.nyc.gov</v>
      </c>
      <c r="U1422">
        <f t="shared" si="67"/>
        <v>0</v>
      </c>
      <c r="V1422" s="3">
        <v>0</v>
      </c>
      <c r="W1422" s="3">
        <f t="shared" si="68"/>
        <v>0</v>
      </c>
      <c r="X1422" s="3">
        <v>0</v>
      </c>
      <c r="Y1422" s="3">
        <v>0</v>
      </c>
      <c r="Z1422" s="3">
        <v>0</v>
      </c>
      <c r="AA1422" s="3">
        <v>0</v>
      </c>
      <c r="AB1422" s="3">
        <v>0</v>
      </c>
      <c r="AD1422" t="s">
        <v>38</v>
      </c>
      <c r="AE1422" s="1">
        <v>42460</v>
      </c>
      <c r="AG1422" s="1">
        <v>42460</v>
      </c>
      <c r="AH1422" s="1">
        <v>42598</v>
      </c>
    </row>
    <row r="1423" spans="1:34" x14ac:dyDescent="0.3">
      <c r="A1423">
        <v>235454</v>
      </c>
      <c r="B1423" t="s">
        <v>39</v>
      </c>
      <c r="C1423" t="s">
        <v>40</v>
      </c>
      <c r="D1423">
        <v>1</v>
      </c>
      <c r="E1423" t="s">
        <v>2795</v>
      </c>
      <c r="F1423" t="s">
        <v>2796</v>
      </c>
      <c r="G1423">
        <v>83052</v>
      </c>
      <c r="H1423">
        <v>1</v>
      </c>
      <c r="I1423">
        <v>51177</v>
      </c>
      <c r="J1423">
        <v>101661</v>
      </c>
      <c r="K1423" t="s">
        <v>30</v>
      </c>
      <c r="L1423" t="s">
        <v>78</v>
      </c>
      <c r="M1423" t="s">
        <v>552</v>
      </c>
      <c r="N1423" t="s">
        <v>2797</v>
      </c>
      <c r="O1423" t="s">
        <v>2798</v>
      </c>
      <c r="P1423" t="s">
        <v>2799</v>
      </c>
      <c r="Q1423" t="s">
        <v>35</v>
      </c>
      <c r="R1423" t="s">
        <v>2800</v>
      </c>
      <c r="S1423" t="s">
        <v>35</v>
      </c>
      <c r="T1423" t="str">
        <f t="shared" si="66"/>
        <v xml:space="preserve">Preference will be given to individuals who understand child development and handicapping conditions, in addition to having knowledge of services for young children and family centered services. Knowledge of EI regulations and philosophy is also an asset, as well as good communication and organizational skills and the ability to work well under pressure and responding to time frames. Computer skills are a plus.  </v>
      </c>
      <c r="U1423">
        <f t="shared" si="67"/>
        <v>0</v>
      </c>
      <c r="V1423" s="3">
        <v>0</v>
      </c>
      <c r="W1423" s="3">
        <f t="shared" si="68"/>
        <v>0</v>
      </c>
      <c r="X1423" s="3">
        <v>0</v>
      </c>
      <c r="Y1423" s="3">
        <v>0</v>
      </c>
      <c r="Z1423" s="3">
        <v>0</v>
      </c>
      <c r="AA1423" s="3">
        <v>0</v>
      </c>
      <c r="AB1423" s="3">
        <v>0</v>
      </c>
      <c r="AD1423" t="s">
        <v>38</v>
      </c>
      <c r="AE1423" s="1">
        <v>42444</v>
      </c>
      <c r="AG1423" s="1">
        <v>42444</v>
      </c>
      <c r="AH1423" s="1">
        <v>42598</v>
      </c>
    </row>
    <row r="1424" spans="1:34" x14ac:dyDescent="0.3">
      <c r="A1424">
        <v>235454</v>
      </c>
      <c r="B1424" t="s">
        <v>39</v>
      </c>
      <c r="C1424" t="s">
        <v>26</v>
      </c>
      <c r="D1424">
        <v>1</v>
      </c>
      <c r="E1424" t="s">
        <v>2795</v>
      </c>
      <c r="F1424" t="s">
        <v>2796</v>
      </c>
      <c r="G1424">
        <v>83052</v>
      </c>
      <c r="H1424">
        <v>1</v>
      </c>
      <c r="I1424">
        <v>51177</v>
      </c>
      <c r="J1424">
        <v>101661</v>
      </c>
      <c r="K1424" t="s">
        <v>30</v>
      </c>
      <c r="L1424" t="s">
        <v>78</v>
      </c>
      <c r="M1424" t="s">
        <v>552</v>
      </c>
      <c r="N1424" t="s">
        <v>2797</v>
      </c>
      <c r="O1424" t="s">
        <v>2798</v>
      </c>
      <c r="P1424" t="s">
        <v>2799</v>
      </c>
      <c r="Q1424" t="s">
        <v>35</v>
      </c>
      <c r="R1424" t="s">
        <v>2800</v>
      </c>
      <c r="S1424" t="s">
        <v>35</v>
      </c>
      <c r="T1424" t="str">
        <f t="shared" si="66"/>
        <v xml:space="preserve">Preference will be given to individuals who understand child development and handicapping conditions, in addition to having knowledge of services for young children and family centered services. Knowledge of EI regulations and philosophy is also an asset, as well as good communication and organizational skills and the ability to work well under pressure and responding to time frames. Computer skills are a plus.  </v>
      </c>
      <c r="U1424">
        <f t="shared" si="67"/>
        <v>0</v>
      </c>
      <c r="V1424" s="3">
        <v>0</v>
      </c>
      <c r="W1424" s="3">
        <f t="shared" si="68"/>
        <v>0</v>
      </c>
      <c r="X1424" s="3">
        <v>0</v>
      </c>
      <c r="Y1424" s="3">
        <v>0</v>
      </c>
      <c r="Z1424" s="3">
        <v>0</v>
      </c>
      <c r="AA1424" s="3">
        <v>0</v>
      </c>
      <c r="AB1424" s="3">
        <v>0</v>
      </c>
      <c r="AD1424" t="s">
        <v>38</v>
      </c>
      <c r="AE1424" s="1">
        <v>42444</v>
      </c>
      <c r="AG1424" s="1">
        <v>42444</v>
      </c>
      <c r="AH1424" s="1">
        <v>42598</v>
      </c>
    </row>
    <row r="1425" spans="1:34" x14ac:dyDescent="0.3">
      <c r="A1425">
        <v>235973</v>
      </c>
      <c r="B1425" t="s">
        <v>25</v>
      </c>
      <c r="C1425" t="s">
        <v>40</v>
      </c>
      <c r="D1425">
        <v>2</v>
      </c>
      <c r="E1425" t="s">
        <v>800</v>
      </c>
      <c r="F1425" t="s">
        <v>372</v>
      </c>
      <c r="G1425">
        <v>13651</v>
      </c>
      <c r="H1425">
        <v>1</v>
      </c>
      <c r="I1425">
        <v>46303</v>
      </c>
      <c r="J1425">
        <v>60000</v>
      </c>
      <c r="K1425" t="s">
        <v>30</v>
      </c>
      <c r="L1425" t="s">
        <v>192</v>
      </c>
      <c r="M1425" t="s">
        <v>193</v>
      </c>
      <c r="N1425" t="s">
        <v>6790</v>
      </c>
      <c r="O1425" t="s">
        <v>374</v>
      </c>
      <c r="P1425" t="s">
        <v>6791</v>
      </c>
      <c r="Q1425" t="s">
        <v>35</v>
      </c>
      <c r="R1425" t="s">
        <v>2801</v>
      </c>
      <c r="S1425" t="s">
        <v>196</v>
      </c>
      <c r="T1425" t="str">
        <f t="shared" si="66"/>
        <v xml:space="preserve">The preferred candidate should possess the following: 	A BA/BS degree in GIS, Geography, Engineering, Planning or a similar field with at least two years GIS experience; 	Proficiency in GIS principles (scale, projections, coordinate systems, cartography, topology); 	Experience with ESRI ArcGIS or QGIS desktop software, Geospatial data formats; 	Knowledge of data maintenance and geocoding; 	Strong written and oral communication skills; 	Detail oriented and the ability to work alone with minimal supervision as well as proven ability to work in a team environment;	Experience conducting spatial analyses and producing cartographic output using ArcGIS, QGIS or other toolsets; 	Ability to edit geospatial data in a multi-user environment; 	Ability to produce high-quality map products and analyses; 	Ability to establish and maintain effective working relationships; 	Ability to work simultaneously on a wide variety of projects, both independently and with limited supervision; 	Good analytical and problem solving skills; 	Ability to administer and carry out GIS policies, procedures and standards to maintain the accuracy and consistency of data; 	Team oriented and excellent communication skills.  </v>
      </c>
      <c r="U1425">
        <f t="shared" si="67"/>
        <v>0</v>
      </c>
      <c r="V1425" s="3">
        <v>0</v>
      </c>
      <c r="W1425" s="3">
        <f t="shared" si="68"/>
        <v>0</v>
      </c>
      <c r="X1425" s="3">
        <v>0</v>
      </c>
      <c r="Y1425" s="3">
        <v>0</v>
      </c>
      <c r="Z1425" s="3">
        <v>0</v>
      </c>
      <c r="AA1425" s="3">
        <v>0</v>
      </c>
      <c r="AB1425" s="3">
        <v>0</v>
      </c>
      <c r="AD1425" t="s">
        <v>58</v>
      </c>
      <c r="AE1425" s="1">
        <v>42459</v>
      </c>
      <c r="AG1425" s="1">
        <v>42459</v>
      </c>
      <c r="AH1425" s="1">
        <v>42598</v>
      </c>
    </row>
    <row r="1426" spans="1:34" x14ac:dyDescent="0.3">
      <c r="A1426">
        <v>235973</v>
      </c>
      <c r="B1426" t="s">
        <v>25</v>
      </c>
      <c r="C1426" t="s">
        <v>26</v>
      </c>
      <c r="D1426">
        <v>2</v>
      </c>
      <c r="E1426" t="s">
        <v>800</v>
      </c>
      <c r="F1426" t="s">
        <v>372</v>
      </c>
      <c r="G1426">
        <v>13651</v>
      </c>
      <c r="H1426">
        <v>1</v>
      </c>
      <c r="I1426">
        <v>46303</v>
      </c>
      <c r="J1426">
        <v>60000</v>
      </c>
      <c r="K1426" t="s">
        <v>30</v>
      </c>
      <c r="L1426" t="s">
        <v>192</v>
      </c>
      <c r="M1426" t="s">
        <v>193</v>
      </c>
      <c r="N1426" t="s">
        <v>6790</v>
      </c>
      <c r="O1426" t="s">
        <v>374</v>
      </c>
      <c r="P1426" t="s">
        <v>6791</v>
      </c>
      <c r="Q1426" t="s">
        <v>35</v>
      </c>
      <c r="R1426" t="s">
        <v>2801</v>
      </c>
      <c r="S1426" t="s">
        <v>196</v>
      </c>
      <c r="T1426" t="str">
        <f t="shared" si="66"/>
        <v xml:space="preserve">The preferred candidate should possess the following: 	A BA/BS degree in GIS, Geography, Engineering, Planning or a similar field with at least two years GIS experience; 	Proficiency in GIS principles (scale, projections, coordinate systems, cartography, topology); 	Experience with ESRI ArcGIS or QGIS desktop software, Geospatial data formats; 	Knowledge of data maintenance and geocoding; 	Strong written and oral communication skills; 	Detail oriented and the ability to work alone with minimal supervision as well as proven ability to work in a team environment;	Experience conducting spatial analyses and producing cartographic output using ArcGIS, QGIS or other toolsets; 	Ability to edit geospatial data in a multi-user environment; 	Ability to produce high-quality map products and analyses; 	Ability to establish and maintain effective working relationships; 	Ability to work simultaneously on a wide variety of projects, both independently and with limited supervision; 	Good analytical and problem solving skills; 	Ability to administer and carry out GIS policies, procedures and standards to maintain the accuracy and consistency of data; 	Team oriented and excellent communication skills.  </v>
      </c>
      <c r="U1426">
        <f t="shared" si="67"/>
        <v>0</v>
      </c>
      <c r="V1426" s="3">
        <v>0</v>
      </c>
      <c r="W1426" s="3">
        <f t="shared" si="68"/>
        <v>0</v>
      </c>
      <c r="X1426" s="3">
        <v>0</v>
      </c>
      <c r="Y1426" s="3">
        <v>0</v>
      </c>
      <c r="Z1426" s="3">
        <v>0</v>
      </c>
      <c r="AA1426" s="3">
        <v>0</v>
      </c>
      <c r="AB1426" s="3">
        <v>0</v>
      </c>
      <c r="AD1426" t="s">
        <v>58</v>
      </c>
      <c r="AE1426" s="1">
        <v>42459</v>
      </c>
      <c r="AG1426" s="1">
        <v>42459</v>
      </c>
      <c r="AH1426" s="1">
        <v>42598</v>
      </c>
    </row>
    <row r="1427" spans="1:34" x14ac:dyDescent="0.3">
      <c r="A1427">
        <v>235974</v>
      </c>
      <c r="B1427" t="s">
        <v>1125</v>
      </c>
      <c r="C1427" t="s">
        <v>26</v>
      </c>
      <c r="D1427">
        <v>1</v>
      </c>
      <c r="E1427" t="s">
        <v>2623</v>
      </c>
      <c r="F1427" t="s">
        <v>1734</v>
      </c>
      <c r="G1427">
        <v>31130</v>
      </c>
      <c r="H1427">
        <v>0</v>
      </c>
      <c r="I1427">
        <v>50000</v>
      </c>
      <c r="J1427">
        <v>74000</v>
      </c>
      <c r="K1427" t="s">
        <v>30</v>
      </c>
      <c r="L1427" t="s">
        <v>954</v>
      </c>
      <c r="M1427" t="s">
        <v>1128</v>
      </c>
      <c r="N1427" t="s">
        <v>7740</v>
      </c>
      <c r="O1427" t="s">
        <v>2624</v>
      </c>
      <c r="P1427" t="e">
        <f>- at least Five years of experience conducting Administrative, criminal, or internal investigations - Advanced degree and demonstrated interest in Law enforcement, criminal justice, and/or Civil    rights issues - experience supervising and Training other investigators - Excellent organizational and time management skills - Strong interpersonal skills - Superb judgment - Familiarity with NYC government and NYPD procedures a plus</f>
        <v>#NAME?</v>
      </c>
      <c r="Q1427" t="s">
        <v>35</v>
      </c>
      <c r="R1427" t="s">
        <v>2625</v>
      </c>
      <c r="S1427" t="s">
        <v>35</v>
      </c>
      <c r="T1427" t="e">
        <f t="shared" si="66"/>
        <v>#NAME?</v>
      </c>
      <c r="U1427">
        <f t="shared" si="67"/>
        <v>0</v>
      </c>
      <c r="V1427" s="3">
        <v>0</v>
      </c>
      <c r="W1427" s="3">
        <f t="shared" si="68"/>
        <v>0</v>
      </c>
      <c r="X1427" s="3">
        <v>0</v>
      </c>
      <c r="Y1427" s="3">
        <v>0</v>
      </c>
      <c r="Z1427" s="3">
        <v>0</v>
      </c>
      <c r="AA1427" s="3">
        <v>0</v>
      </c>
      <c r="AB1427" s="3">
        <v>0</v>
      </c>
      <c r="AD1427" t="s">
        <v>38</v>
      </c>
      <c r="AE1427" s="1">
        <v>42466</v>
      </c>
      <c r="AG1427" s="1">
        <v>42466</v>
      </c>
      <c r="AH1427" s="1">
        <v>42598</v>
      </c>
    </row>
    <row r="1428" spans="1:34" x14ac:dyDescent="0.3">
      <c r="A1428">
        <v>237254</v>
      </c>
      <c r="B1428" t="s">
        <v>2802</v>
      </c>
      <c r="C1428" t="s">
        <v>26</v>
      </c>
      <c r="D1428">
        <v>1</v>
      </c>
      <c r="E1428" t="s">
        <v>2803</v>
      </c>
      <c r="F1428" t="s">
        <v>1148</v>
      </c>
      <c r="G1428">
        <v>56056</v>
      </c>
      <c r="H1428">
        <v>0</v>
      </c>
      <c r="I1428">
        <v>29391</v>
      </c>
      <c r="J1428">
        <v>38131</v>
      </c>
      <c r="K1428" t="s">
        <v>30</v>
      </c>
      <c r="L1428" t="s">
        <v>2804</v>
      </c>
      <c r="M1428" t="s">
        <v>2805</v>
      </c>
      <c r="N1428" t="s">
        <v>7796</v>
      </c>
      <c r="O1428" t="s">
        <v>1150</v>
      </c>
      <c r="P1428" t="s">
        <v>6792</v>
      </c>
      <c r="Q1428" t="s">
        <v>35</v>
      </c>
      <c r="R1428" t="s">
        <v>7797</v>
      </c>
      <c r="S1428" t="s">
        <v>35</v>
      </c>
      <c r="T1428" t="str">
        <f t="shared" si="66"/>
        <v xml:space="preserve">PREFERRED QUALIFICATIONS/SKILLS/EXPERIENCE	Baccalaureate Degree 	Two (2) years relevant administrative  experience	Excellent customer service skills	Attention to detail	Excellent verbal and written communication skills	Information management /computer skills	Organization/planning  </v>
      </c>
      <c r="U1428">
        <f t="shared" si="67"/>
        <v>0</v>
      </c>
      <c r="V1428" s="3">
        <v>0</v>
      </c>
      <c r="W1428" s="3">
        <f t="shared" si="68"/>
        <v>0</v>
      </c>
      <c r="X1428" s="3">
        <v>0</v>
      </c>
      <c r="Y1428" s="3">
        <v>0</v>
      </c>
      <c r="Z1428" s="3">
        <v>0</v>
      </c>
      <c r="AA1428" s="3">
        <v>0</v>
      </c>
      <c r="AB1428" s="3">
        <v>0</v>
      </c>
      <c r="AD1428" t="s">
        <v>38</v>
      </c>
      <c r="AE1428" s="1">
        <v>42460</v>
      </c>
      <c r="AG1428" s="1">
        <v>42460</v>
      </c>
      <c r="AH1428" s="1">
        <v>42598</v>
      </c>
    </row>
    <row r="1429" spans="1:34" x14ac:dyDescent="0.3">
      <c r="A1429">
        <v>237254</v>
      </c>
      <c r="B1429" t="s">
        <v>2802</v>
      </c>
      <c r="C1429" t="s">
        <v>40</v>
      </c>
      <c r="D1429">
        <v>1</v>
      </c>
      <c r="E1429" t="s">
        <v>2803</v>
      </c>
      <c r="F1429" t="s">
        <v>1148</v>
      </c>
      <c r="G1429">
        <v>56056</v>
      </c>
      <c r="H1429">
        <v>0</v>
      </c>
      <c r="I1429">
        <v>29391</v>
      </c>
      <c r="J1429">
        <v>38131</v>
      </c>
      <c r="K1429" t="s">
        <v>30</v>
      </c>
      <c r="L1429" t="s">
        <v>2804</v>
      </c>
      <c r="M1429" t="s">
        <v>2805</v>
      </c>
      <c r="N1429" t="s">
        <v>7796</v>
      </c>
      <c r="O1429" t="s">
        <v>1150</v>
      </c>
      <c r="P1429" t="s">
        <v>6792</v>
      </c>
      <c r="Q1429" t="s">
        <v>35</v>
      </c>
      <c r="R1429" t="s">
        <v>7797</v>
      </c>
      <c r="S1429" t="s">
        <v>35</v>
      </c>
      <c r="T1429" t="str">
        <f t="shared" si="66"/>
        <v xml:space="preserve">PREFERRED QUALIFICATIONS/SKILLS/EXPERIENCE	Baccalaureate Degree 	Two (2) years relevant administrative  experience	Excellent customer service skills	Attention to detail	Excellent verbal and written communication skills	Information management /computer skills	Organization/planning  </v>
      </c>
      <c r="U1429">
        <f t="shared" si="67"/>
        <v>0</v>
      </c>
      <c r="V1429" s="3">
        <v>0</v>
      </c>
      <c r="W1429" s="3">
        <f t="shared" si="68"/>
        <v>0</v>
      </c>
      <c r="X1429" s="3">
        <v>0</v>
      </c>
      <c r="Y1429" s="3">
        <v>0</v>
      </c>
      <c r="Z1429" s="3">
        <v>0</v>
      </c>
      <c r="AA1429" s="3">
        <v>0</v>
      </c>
      <c r="AB1429" s="3">
        <v>0</v>
      </c>
      <c r="AD1429" t="s">
        <v>38</v>
      </c>
      <c r="AE1429" s="1">
        <v>42460</v>
      </c>
      <c r="AG1429" s="1">
        <v>42460</v>
      </c>
      <c r="AH1429" s="1">
        <v>42598</v>
      </c>
    </row>
    <row r="1430" spans="1:34" x14ac:dyDescent="0.3">
      <c r="A1430">
        <v>237273</v>
      </c>
      <c r="B1430" t="s">
        <v>59</v>
      </c>
      <c r="C1430" t="s">
        <v>40</v>
      </c>
      <c r="D1430">
        <v>1</v>
      </c>
      <c r="E1430" t="s">
        <v>2806</v>
      </c>
      <c r="F1430" t="s">
        <v>191</v>
      </c>
      <c r="G1430">
        <v>13632</v>
      </c>
      <c r="H1430">
        <v>2</v>
      </c>
      <c r="I1430">
        <v>77157</v>
      </c>
      <c r="J1430">
        <v>99406</v>
      </c>
      <c r="K1430" t="s">
        <v>30</v>
      </c>
      <c r="L1430" t="s">
        <v>62</v>
      </c>
      <c r="M1430" t="s">
        <v>2807</v>
      </c>
      <c r="N1430" t="s">
        <v>7798</v>
      </c>
      <c r="O1430" t="s">
        <v>7083</v>
      </c>
      <c r="P1430" t="s">
        <v>7799</v>
      </c>
      <c r="Q1430" t="s">
        <v>7800</v>
      </c>
      <c r="R1430" t="s">
        <v>175</v>
      </c>
      <c r="S1430" t="s">
        <v>1812</v>
      </c>
      <c r="T1430" t="str">
        <f t="shared" si="66"/>
        <v>Candidate should possess a minimum of five years of progressive responsible, full-time, satisfactory experience using COBOL CICS/DB2 in computer applications programming, systems programming, computer systems development and database administration environment.  In particular, hands-on experiences with IBM mainframe system platform to support a complex organization is strongly preferred.  Experience with testing tools such as File-Aid, Abend Aid and in the creation of JCL (Job Control Language). Experience with Microsoft Technologies ‚€œ Visual Studio, ASP.NET, ADO.NET, C#.NET, JavaScript is a plus.  In-depth hands-on experiences COBOL CICS(Customer Information Control System) and DB2 as a base system platform in supporting a complex organization.  Proven track record of planning, architecting, organizing and controlling the overall activities of a major IT initiative that supports critical business needs.  Ability to lead the delivery of effective IT solutions with prescribed scope, schedule and budget.  Thorough knowledge of systems development life cycle including requirements, validation, and training as well as implementation and rollout; In particular, comprehensive understanding of change management techniques associated with rollout of a large system implementation.   Excellent communication skills and the ability to work effectively with business management, vendors and all levels of IT professionals. There is a ‚Å“Notice of Examination‚ for this title.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v>
      </c>
      <c r="U1430">
        <f t="shared" si="67"/>
        <v>0</v>
      </c>
      <c r="V1430" s="3">
        <v>0</v>
      </c>
      <c r="W1430" s="3">
        <f t="shared" si="68"/>
        <v>0</v>
      </c>
      <c r="X1430" s="3">
        <v>0</v>
      </c>
      <c r="Y1430" s="3">
        <v>0</v>
      </c>
      <c r="Z1430" s="3">
        <v>0</v>
      </c>
      <c r="AA1430" s="3">
        <v>0</v>
      </c>
      <c r="AB1430" s="3">
        <v>0</v>
      </c>
      <c r="AD1430" t="s">
        <v>58</v>
      </c>
      <c r="AE1430" s="1">
        <v>42473</v>
      </c>
      <c r="AG1430" s="1">
        <v>42473</v>
      </c>
      <c r="AH1430" s="1">
        <v>42598</v>
      </c>
    </row>
    <row r="1431" spans="1:34" x14ac:dyDescent="0.3">
      <c r="A1431">
        <v>237273</v>
      </c>
      <c r="B1431" t="s">
        <v>59</v>
      </c>
      <c r="C1431" t="s">
        <v>26</v>
      </c>
      <c r="D1431">
        <v>1</v>
      </c>
      <c r="E1431" t="s">
        <v>2806</v>
      </c>
      <c r="F1431" t="s">
        <v>191</v>
      </c>
      <c r="G1431">
        <v>13632</v>
      </c>
      <c r="H1431">
        <v>2</v>
      </c>
      <c r="I1431">
        <v>77157</v>
      </c>
      <c r="J1431">
        <v>99406</v>
      </c>
      <c r="K1431" t="s">
        <v>30</v>
      </c>
      <c r="L1431" t="s">
        <v>62</v>
      </c>
      <c r="M1431" t="s">
        <v>2807</v>
      </c>
      <c r="N1431" t="s">
        <v>7798</v>
      </c>
      <c r="O1431" t="s">
        <v>7083</v>
      </c>
      <c r="P1431" t="s">
        <v>7799</v>
      </c>
      <c r="Q1431" t="s">
        <v>7800</v>
      </c>
      <c r="R1431" t="s">
        <v>175</v>
      </c>
      <c r="S1431" t="s">
        <v>1812</v>
      </c>
      <c r="T1431" t="str">
        <f t="shared" si="66"/>
        <v>Candidate should possess a minimum of five years of progressive responsible, full-time, satisfactory experience using COBOL CICS/DB2 in computer applications programming, systems programming, computer systems development and database administration environment.  In particular, hands-on experiences with IBM mainframe system platform to support a complex organization is strongly preferred.  Experience with testing tools such as File-Aid, Abend Aid and in the creation of JCL (Job Control Language). Experience with Microsoft Technologies ‚€œ Visual Studio, ASP.NET, ADO.NET, C#.NET, JavaScript is a plus.  In-depth hands-on experiences COBOL CICS(Customer Information Control System) and DB2 as a base system platform in supporting a complex organization.  Proven track record of planning, architecting, organizing and controlling the overall activities of a major IT initiative that supports critical business needs.  Ability to lead the delivery of effective IT solutions with prescribed scope, schedule and budget.  Thorough knowledge of systems development life cycle including requirements, validation, and training as well as implementation and rollout; In particular, comprehensive understanding of change management techniques associated with rollout of a large system implementation.   Excellent communication skills and the ability to work effectively with business management, vendors and all levels of IT professionals. There is a ‚Å“Notice of Examination‚ for this title.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v>
      </c>
      <c r="U1431">
        <f t="shared" si="67"/>
        <v>0</v>
      </c>
      <c r="V1431" s="3">
        <v>0</v>
      </c>
      <c r="W1431" s="3">
        <f t="shared" si="68"/>
        <v>0</v>
      </c>
      <c r="X1431" s="3">
        <v>0</v>
      </c>
      <c r="Y1431" s="3">
        <v>0</v>
      </c>
      <c r="Z1431" s="3">
        <v>0</v>
      </c>
      <c r="AA1431" s="3">
        <v>0</v>
      </c>
      <c r="AB1431" s="3">
        <v>0</v>
      </c>
      <c r="AD1431" t="s">
        <v>58</v>
      </c>
      <c r="AE1431" s="1">
        <v>42473</v>
      </c>
      <c r="AG1431" s="1">
        <v>42473</v>
      </c>
      <c r="AH1431" s="1">
        <v>42598</v>
      </c>
    </row>
    <row r="1432" spans="1:34" x14ac:dyDescent="0.3">
      <c r="A1432">
        <v>236807</v>
      </c>
      <c r="B1432" t="s">
        <v>39</v>
      </c>
      <c r="C1432" t="s">
        <v>26</v>
      </c>
      <c r="D1432">
        <v>1</v>
      </c>
      <c r="E1432" t="s">
        <v>2808</v>
      </c>
      <c r="F1432" t="s">
        <v>42</v>
      </c>
      <c r="G1432">
        <v>21744</v>
      </c>
      <c r="H1432">
        <v>1</v>
      </c>
      <c r="I1432">
        <v>57969</v>
      </c>
      <c r="J1432">
        <v>70142</v>
      </c>
      <c r="K1432" t="s">
        <v>30</v>
      </c>
      <c r="L1432" t="s">
        <v>78</v>
      </c>
      <c r="M1432" t="s">
        <v>947</v>
      </c>
      <c r="N1432" t="s">
        <v>7801</v>
      </c>
      <c r="O1432" t="s">
        <v>46</v>
      </c>
      <c r="P1432" t="e">
        <f>--Strong organizational and project management skills, with Good follow-through to complete assignments within specified timeframes, and managing multiple projects simultaneously.    --Outstanding oral communications skills, with demonstrated ability to interact constructively with internal and external staff on all levels.    --Flexibility regarding work assignments.   --proficiency in Microsoft software applications with a Strong emphasis on Outlook, PowerPoint, Word, Excel and Intranet/SharePort   --knowledge of and experience in public health.   --ability to concisely distill and present information.</f>
        <v>#NAME?</v>
      </c>
      <c r="Q1432" t="s">
        <v>35</v>
      </c>
      <c r="R1432" t="s">
        <v>2809</v>
      </c>
      <c r="S1432" t="s">
        <v>35</v>
      </c>
      <c r="T1432" t="e">
        <f t="shared" si="66"/>
        <v>#NAME?</v>
      </c>
      <c r="U1432">
        <f t="shared" si="67"/>
        <v>0</v>
      </c>
      <c r="V1432" s="3">
        <v>0</v>
      </c>
      <c r="W1432" s="3">
        <f t="shared" si="68"/>
        <v>0</v>
      </c>
      <c r="X1432" s="3">
        <v>0</v>
      </c>
      <c r="Y1432" s="3">
        <v>0</v>
      </c>
      <c r="Z1432" s="3">
        <v>0</v>
      </c>
      <c r="AA1432" s="3">
        <v>0</v>
      </c>
      <c r="AB1432" s="3">
        <v>0</v>
      </c>
      <c r="AD1432" t="s">
        <v>38</v>
      </c>
      <c r="AE1432" s="1">
        <v>42457</v>
      </c>
      <c r="AG1432" s="1">
        <v>42457</v>
      </c>
      <c r="AH1432" s="1">
        <v>42598</v>
      </c>
    </row>
    <row r="1433" spans="1:34" x14ac:dyDescent="0.3">
      <c r="A1433">
        <v>236807</v>
      </c>
      <c r="B1433" t="s">
        <v>39</v>
      </c>
      <c r="C1433" t="s">
        <v>40</v>
      </c>
      <c r="D1433">
        <v>1</v>
      </c>
      <c r="E1433" t="s">
        <v>2808</v>
      </c>
      <c r="F1433" t="s">
        <v>42</v>
      </c>
      <c r="G1433">
        <v>21744</v>
      </c>
      <c r="H1433">
        <v>1</v>
      </c>
      <c r="I1433">
        <v>57969</v>
      </c>
      <c r="J1433">
        <v>70142</v>
      </c>
      <c r="K1433" t="s">
        <v>30</v>
      </c>
      <c r="L1433" t="s">
        <v>78</v>
      </c>
      <c r="M1433" t="s">
        <v>947</v>
      </c>
      <c r="N1433" t="s">
        <v>7801</v>
      </c>
      <c r="O1433" t="s">
        <v>46</v>
      </c>
      <c r="P1433" t="e">
        <f>--Strong organizational and project management skills, with Good follow-through to complete assignments within specified timeframes, and managing multiple projects simultaneously.    --Outstanding oral communications skills, with demonstrated ability to interact constructively with internal and external staff on all levels.    --Flexibility regarding work assignments.   --proficiency in Microsoft software applications with a Strong emphasis on Outlook, PowerPoint, Word, Excel and Intranet/SharePort   --knowledge of and experience in public health.   --ability to concisely distill and present information.</f>
        <v>#NAME?</v>
      </c>
      <c r="Q1433" t="s">
        <v>35</v>
      </c>
      <c r="R1433" t="s">
        <v>2809</v>
      </c>
      <c r="S1433" t="s">
        <v>35</v>
      </c>
      <c r="T1433" t="e">
        <f t="shared" si="66"/>
        <v>#NAME?</v>
      </c>
      <c r="U1433">
        <f t="shared" si="67"/>
        <v>0</v>
      </c>
      <c r="V1433" s="3">
        <v>0</v>
      </c>
      <c r="W1433" s="3">
        <f t="shared" si="68"/>
        <v>0</v>
      </c>
      <c r="X1433" s="3">
        <v>0</v>
      </c>
      <c r="Y1433" s="3">
        <v>0</v>
      </c>
      <c r="Z1433" s="3">
        <v>0</v>
      </c>
      <c r="AA1433" s="3">
        <v>0</v>
      </c>
      <c r="AB1433" s="3">
        <v>0</v>
      </c>
      <c r="AD1433" t="s">
        <v>38</v>
      </c>
      <c r="AE1433" s="1">
        <v>42457</v>
      </c>
      <c r="AG1433" s="1">
        <v>42457</v>
      </c>
      <c r="AH1433" s="1">
        <v>42598</v>
      </c>
    </row>
    <row r="1434" spans="1:34" x14ac:dyDescent="0.3">
      <c r="A1434">
        <v>236839</v>
      </c>
      <c r="B1434" t="s">
        <v>39</v>
      </c>
      <c r="C1434" t="s">
        <v>26</v>
      </c>
      <c r="D1434">
        <v>1</v>
      </c>
      <c r="E1434" t="s">
        <v>2764</v>
      </c>
      <c r="F1434" t="s">
        <v>1536</v>
      </c>
      <c r="G1434">
        <v>10010</v>
      </c>
      <c r="H1434" t="s">
        <v>52</v>
      </c>
      <c r="I1434">
        <v>53051</v>
      </c>
      <c r="J1434">
        <v>85000</v>
      </c>
      <c r="K1434" t="s">
        <v>30</v>
      </c>
      <c r="L1434" t="s">
        <v>78</v>
      </c>
      <c r="M1434" t="s">
        <v>1537</v>
      </c>
      <c r="N1434" t="s">
        <v>7802</v>
      </c>
      <c r="O1434" t="s">
        <v>1539</v>
      </c>
      <c r="P1434" t="s">
        <v>2810</v>
      </c>
      <c r="Q1434" t="s">
        <v>35</v>
      </c>
      <c r="R1434" t="s">
        <v>2811</v>
      </c>
      <c r="S1434" t="s">
        <v>35</v>
      </c>
      <c r="T1434" t="str">
        <f t="shared" si="66"/>
        <v xml:space="preserve">--4-6 years of internal audit experience or 2-3 years of  public accounting experience preferable  --Highly organized, motivated and self-directed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 flexibility in responding to changes in assignment and job responsibility, Microsoft Excel advanced knowledge.  </v>
      </c>
      <c r="U1434">
        <f t="shared" si="67"/>
        <v>0</v>
      </c>
      <c r="V1434" s="3">
        <v>1</v>
      </c>
      <c r="W1434" s="3">
        <f t="shared" si="68"/>
        <v>0</v>
      </c>
      <c r="X1434" s="3">
        <v>0</v>
      </c>
      <c r="Y1434" s="3">
        <v>0</v>
      </c>
      <c r="Z1434" s="3">
        <v>0</v>
      </c>
      <c r="AA1434" s="3">
        <v>0</v>
      </c>
      <c r="AB1434" s="3">
        <v>0</v>
      </c>
      <c r="AD1434" t="s">
        <v>38</v>
      </c>
      <c r="AE1434" s="1">
        <v>42459</v>
      </c>
      <c r="AG1434" s="1">
        <v>42459</v>
      </c>
      <c r="AH1434" s="1">
        <v>42598</v>
      </c>
    </row>
    <row r="1435" spans="1:34" x14ac:dyDescent="0.3">
      <c r="A1435">
        <v>236839</v>
      </c>
      <c r="B1435" t="s">
        <v>39</v>
      </c>
      <c r="C1435" t="s">
        <v>40</v>
      </c>
      <c r="D1435">
        <v>1</v>
      </c>
      <c r="E1435" t="s">
        <v>2764</v>
      </c>
      <c r="F1435" t="s">
        <v>1536</v>
      </c>
      <c r="G1435">
        <v>10010</v>
      </c>
      <c r="H1435" t="s">
        <v>52</v>
      </c>
      <c r="I1435">
        <v>53051</v>
      </c>
      <c r="J1435">
        <v>85000</v>
      </c>
      <c r="K1435" t="s">
        <v>30</v>
      </c>
      <c r="L1435" t="s">
        <v>78</v>
      </c>
      <c r="M1435" t="s">
        <v>1537</v>
      </c>
      <c r="N1435" t="s">
        <v>7802</v>
      </c>
      <c r="O1435" t="s">
        <v>1539</v>
      </c>
      <c r="P1435" t="s">
        <v>2810</v>
      </c>
      <c r="Q1435" t="s">
        <v>35</v>
      </c>
      <c r="R1435" t="s">
        <v>2811</v>
      </c>
      <c r="S1435" t="s">
        <v>35</v>
      </c>
      <c r="T1435" t="str">
        <f t="shared" si="66"/>
        <v xml:space="preserve">--4-6 years of internal audit experience or 2-3 years of  public accounting experience preferable  --Highly organized, motivated and self-directed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 flexibility in responding to changes in assignment and job responsibility, Microsoft Excel advanced knowledge.  </v>
      </c>
      <c r="U1435">
        <f t="shared" si="67"/>
        <v>0</v>
      </c>
      <c r="V1435" s="3">
        <v>1</v>
      </c>
      <c r="W1435" s="3">
        <f t="shared" si="68"/>
        <v>0</v>
      </c>
      <c r="X1435" s="3">
        <v>0</v>
      </c>
      <c r="Y1435" s="3">
        <v>0</v>
      </c>
      <c r="Z1435" s="3">
        <v>0</v>
      </c>
      <c r="AA1435" s="3">
        <v>0</v>
      </c>
      <c r="AB1435" s="3">
        <v>0</v>
      </c>
      <c r="AD1435" t="s">
        <v>38</v>
      </c>
      <c r="AE1435" s="1">
        <v>42459</v>
      </c>
      <c r="AG1435" s="1">
        <v>42459</v>
      </c>
      <c r="AH1435" s="1">
        <v>42598</v>
      </c>
    </row>
    <row r="1436" spans="1:34" x14ac:dyDescent="0.3">
      <c r="A1436">
        <v>237355</v>
      </c>
      <c r="B1436" t="s">
        <v>25</v>
      </c>
      <c r="C1436" t="s">
        <v>40</v>
      </c>
      <c r="D1436">
        <v>1</v>
      </c>
      <c r="E1436" t="s">
        <v>2812</v>
      </c>
      <c r="F1436" t="s">
        <v>773</v>
      </c>
      <c r="G1436">
        <v>95005</v>
      </c>
      <c r="H1436" t="s">
        <v>52</v>
      </c>
      <c r="I1436">
        <v>53051</v>
      </c>
      <c r="J1436">
        <v>136000</v>
      </c>
      <c r="K1436" t="s">
        <v>30</v>
      </c>
      <c r="L1436" t="s">
        <v>350</v>
      </c>
      <c r="M1436" t="s">
        <v>624</v>
      </c>
      <c r="N1436" t="s">
        <v>7803</v>
      </c>
      <c r="O1436" t="s">
        <v>776</v>
      </c>
      <c r="P1436" t="s">
        <v>2813</v>
      </c>
      <c r="Q1436" t="s">
        <v>35</v>
      </c>
      <c r="R1436" t="s">
        <v>2814</v>
      </c>
      <c r="S1436" t="s">
        <v>2815</v>
      </c>
      <c r="T1436" t="str">
        <f t="shared" si="66"/>
        <v xml:space="preserve">The successful candidate should possess the following: Highest level of commitment to principles of workforce diversity and inclusion; experience with labor and employment law; high-quality federal and state litigation experience; knowledge of city labor and employment issues; outstanding collaboration skills; strong written and verbal communication skills; excellent analytic, organization, presentation and facilitation skills; ability to manage multiple tasks under tight deadlines; and the ability to interact with executive level management and give senior level presentations.  </v>
      </c>
      <c r="U1436">
        <f t="shared" si="67"/>
        <v>0</v>
      </c>
      <c r="V1436" s="3">
        <v>0</v>
      </c>
      <c r="W1436" s="3">
        <f t="shared" si="68"/>
        <v>0</v>
      </c>
      <c r="X1436" s="3">
        <v>0</v>
      </c>
      <c r="Y1436" s="3">
        <v>0</v>
      </c>
      <c r="Z1436" s="3">
        <v>0</v>
      </c>
      <c r="AA1436" s="3">
        <v>0</v>
      </c>
      <c r="AB1436" s="3">
        <v>0</v>
      </c>
      <c r="AD1436" t="s">
        <v>38</v>
      </c>
      <c r="AE1436" s="1">
        <v>42473</v>
      </c>
      <c r="AG1436" s="1">
        <v>42473</v>
      </c>
      <c r="AH1436" s="1">
        <v>42598</v>
      </c>
    </row>
    <row r="1437" spans="1:34" x14ac:dyDescent="0.3">
      <c r="A1437">
        <v>237355</v>
      </c>
      <c r="B1437" t="s">
        <v>25</v>
      </c>
      <c r="C1437" t="s">
        <v>26</v>
      </c>
      <c r="D1437">
        <v>1</v>
      </c>
      <c r="E1437" t="s">
        <v>2812</v>
      </c>
      <c r="F1437" t="s">
        <v>773</v>
      </c>
      <c r="G1437">
        <v>95005</v>
      </c>
      <c r="H1437" t="s">
        <v>52</v>
      </c>
      <c r="I1437">
        <v>53051</v>
      </c>
      <c r="J1437">
        <v>136000</v>
      </c>
      <c r="K1437" t="s">
        <v>30</v>
      </c>
      <c r="L1437" t="s">
        <v>350</v>
      </c>
      <c r="M1437" t="s">
        <v>624</v>
      </c>
      <c r="N1437" t="s">
        <v>7803</v>
      </c>
      <c r="O1437" t="s">
        <v>776</v>
      </c>
      <c r="P1437" t="s">
        <v>2813</v>
      </c>
      <c r="Q1437" t="s">
        <v>35</v>
      </c>
      <c r="R1437" t="s">
        <v>2814</v>
      </c>
      <c r="S1437" t="s">
        <v>2815</v>
      </c>
      <c r="T1437" t="str">
        <f t="shared" si="66"/>
        <v xml:space="preserve">The successful candidate should possess the following: Highest level of commitment to principles of workforce diversity and inclusion; experience with labor and employment law; high-quality federal and state litigation experience; knowledge of city labor and employment issues; outstanding collaboration skills; strong written and verbal communication skills; excellent analytic, organization, presentation and facilitation skills; ability to manage multiple tasks under tight deadlines; and the ability to interact with executive level management and give senior level presentations.  </v>
      </c>
      <c r="U1437">
        <f t="shared" si="67"/>
        <v>0</v>
      </c>
      <c r="V1437" s="3">
        <v>0</v>
      </c>
      <c r="W1437" s="3">
        <f t="shared" si="68"/>
        <v>0</v>
      </c>
      <c r="X1437" s="3">
        <v>0</v>
      </c>
      <c r="Y1437" s="3">
        <v>0</v>
      </c>
      <c r="Z1437" s="3">
        <v>0</v>
      </c>
      <c r="AA1437" s="3">
        <v>0</v>
      </c>
      <c r="AB1437" s="3">
        <v>0</v>
      </c>
      <c r="AD1437" t="s">
        <v>38</v>
      </c>
      <c r="AE1437" s="1">
        <v>42473</v>
      </c>
      <c r="AG1437" s="1">
        <v>42473</v>
      </c>
      <c r="AH1437" s="1">
        <v>42598</v>
      </c>
    </row>
    <row r="1438" spans="1:34" x14ac:dyDescent="0.3">
      <c r="A1438">
        <v>237498</v>
      </c>
      <c r="B1438" t="s">
        <v>39</v>
      </c>
      <c r="C1438" t="s">
        <v>40</v>
      </c>
      <c r="D1438">
        <v>1</v>
      </c>
      <c r="E1438" t="s">
        <v>2816</v>
      </c>
      <c r="F1438" t="s">
        <v>713</v>
      </c>
      <c r="G1438">
        <v>13631</v>
      </c>
      <c r="H1438">
        <v>3</v>
      </c>
      <c r="I1438">
        <v>69215</v>
      </c>
      <c r="J1438">
        <v>101324</v>
      </c>
      <c r="K1438" t="s">
        <v>30</v>
      </c>
      <c r="L1438" t="s">
        <v>78</v>
      </c>
      <c r="M1438" t="s">
        <v>2817</v>
      </c>
      <c r="N1438" t="s">
        <v>6793</v>
      </c>
      <c r="O1438" t="s">
        <v>2283</v>
      </c>
      <c r="P1438" t="s">
        <v>7804</v>
      </c>
      <c r="Q1438" t="s">
        <v>35</v>
      </c>
      <c r="R1438" t="s">
        <v>2818</v>
      </c>
      <c r="S1438" t="s">
        <v>35</v>
      </c>
      <c r="T1438" t="str">
        <f t="shared" si="66"/>
        <v xml:space="preserve">‚	Minimum 7 years of strong hands-on experience of application development in .NET 	Strong knowledge and experience in C#,.NET 4.0/4.5, MVC4+, ADO.net, and Web Services 	Strong knowledge and experience in of HTML5, CSS, Javascript, JQuery, and Bootstrap 	Strong knowledge and experience developing in Microsoft SQL 2008R2/2012R2 environment  	Experience translating business requirements to technical specifications and database designs 	Ability to work well in a team environment 	Strong oral and written communication skills  	Analytical mind with ability to think outside the box 	Proven ability to keep up to date on latest technology trends.  </v>
      </c>
      <c r="U1438">
        <f t="shared" si="67"/>
        <v>0</v>
      </c>
      <c r="V1438" s="3">
        <v>0</v>
      </c>
      <c r="W1438" s="3">
        <f t="shared" si="68"/>
        <v>0</v>
      </c>
      <c r="X1438" s="3">
        <v>0</v>
      </c>
      <c r="Y1438" s="3">
        <v>0</v>
      </c>
      <c r="Z1438" s="3">
        <v>1</v>
      </c>
      <c r="AA1438" s="3">
        <v>0</v>
      </c>
      <c r="AB1438" s="3">
        <v>0</v>
      </c>
      <c r="AD1438" t="s">
        <v>58</v>
      </c>
      <c r="AE1438" s="1">
        <v>42461</v>
      </c>
      <c r="AG1438" s="1">
        <v>42537</v>
      </c>
      <c r="AH1438" s="1">
        <v>42598</v>
      </c>
    </row>
    <row r="1439" spans="1:34" x14ac:dyDescent="0.3">
      <c r="A1439">
        <v>236840</v>
      </c>
      <c r="B1439" t="s">
        <v>2819</v>
      </c>
      <c r="C1439" t="s">
        <v>26</v>
      </c>
      <c r="D1439">
        <v>1</v>
      </c>
      <c r="E1439" t="s">
        <v>2820</v>
      </c>
      <c r="F1439" t="s">
        <v>2821</v>
      </c>
      <c r="G1439">
        <v>6766</v>
      </c>
      <c r="H1439">
        <v>1</v>
      </c>
      <c r="I1439">
        <v>45321</v>
      </c>
      <c r="J1439">
        <v>55000</v>
      </c>
      <c r="K1439" t="s">
        <v>30</v>
      </c>
      <c r="L1439" t="s">
        <v>2822</v>
      </c>
      <c r="M1439" t="s">
        <v>1335</v>
      </c>
      <c r="N1439" t="s">
        <v>7805</v>
      </c>
      <c r="O1439" t="s">
        <v>7806</v>
      </c>
      <c r="P1439" t="s">
        <v>7807</v>
      </c>
      <c r="Q1439" t="s">
        <v>35</v>
      </c>
      <c r="R1439" t="s">
        <v>2823</v>
      </c>
      <c r="S1439" t="s">
        <v>7808</v>
      </c>
      <c r="T1439" t="str">
        <f t="shared" si="66"/>
        <v xml:space="preserve">‚	Strong interpersonal skills 	Ability to adapt to changing work demands and tasks 	Class B or A driving License 	Small motor maintenance  </v>
      </c>
      <c r="U1439">
        <f t="shared" si="67"/>
        <v>0</v>
      </c>
      <c r="V1439" s="3">
        <v>0</v>
      </c>
      <c r="W1439" s="3">
        <f t="shared" si="68"/>
        <v>0</v>
      </c>
      <c r="X1439" s="3">
        <v>0</v>
      </c>
      <c r="Y1439" s="3">
        <v>0</v>
      </c>
      <c r="Z1439" s="3">
        <v>0</v>
      </c>
      <c r="AA1439" s="3">
        <v>0</v>
      </c>
      <c r="AB1439" s="3">
        <v>0</v>
      </c>
      <c r="AD1439" t="s">
        <v>38</v>
      </c>
      <c r="AE1439" s="1">
        <v>42472</v>
      </c>
      <c r="AG1439" s="1">
        <v>42472</v>
      </c>
      <c r="AH1439" s="1">
        <v>42598</v>
      </c>
    </row>
    <row r="1440" spans="1:34" x14ac:dyDescent="0.3">
      <c r="A1440">
        <v>236840</v>
      </c>
      <c r="B1440" t="s">
        <v>2819</v>
      </c>
      <c r="C1440" t="s">
        <v>40</v>
      </c>
      <c r="D1440">
        <v>1</v>
      </c>
      <c r="E1440" t="s">
        <v>2820</v>
      </c>
      <c r="F1440" t="s">
        <v>2821</v>
      </c>
      <c r="G1440">
        <v>6766</v>
      </c>
      <c r="H1440">
        <v>1</v>
      </c>
      <c r="I1440">
        <v>45321</v>
      </c>
      <c r="J1440">
        <v>55000</v>
      </c>
      <c r="K1440" t="s">
        <v>30</v>
      </c>
      <c r="L1440" t="s">
        <v>2822</v>
      </c>
      <c r="M1440" t="s">
        <v>1335</v>
      </c>
      <c r="N1440" t="s">
        <v>7805</v>
      </c>
      <c r="O1440" t="s">
        <v>7806</v>
      </c>
      <c r="P1440" t="s">
        <v>7807</v>
      </c>
      <c r="Q1440" t="s">
        <v>35</v>
      </c>
      <c r="R1440" t="s">
        <v>2823</v>
      </c>
      <c r="S1440" t="s">
        <v>7808</v>
      </c>
      <c r="T1440" t="str">
        <f t="shared" si="66"/>
        <v xml:space="preserve">‚	Strong interpersonal skills 	Ability to adapt to changing work demands and tasks 	Class B or A driving License 	Small motor maintenance  </v>
      </c>
      <c r="U1440">
        <f t="shared" si="67"/>
        <v>0</v>
      </c>
      <c r="V1440" s="3">
        <v>0</v>
      </c>
      <c r="W1440" s="3">
        <f t="shared" si="68"/>
        <v>0</v>
      </c>
      <c r="X1440" s="3">
        <v>0</v>
      </c>
      <c r="Y1440" s="3">
        <v>0</v>
      </c>
      <c r="Z1440" s="3">
        <v>0</v>
      </c>
      <c r="AA1440" s="3">
        <v>0</v>
      </c>
      <c r="AB1440" s="3">
        <v>0</v>
      </c>
      <c r="AD1440" t="s">
        <v>38</v>
      </c>
      <c r="AE1440" s="1">
        <v>42472</v>
      </c>
      <c r="AG1440" s="1">
        <v>42472</v>
      </c>
      <c r="AH1440" s="1">
        <v>42598</v>
      </c>
    </row>
    <row r="1441" spans="1:34" x14ac:dyDescent="0.3">
      <c r="A1441">
        <v>236863</v>
      </c>
      <c r="B1441" t="s">
        <v>59</v>
      </c>
      <c r="C1441" t="s">
        <v>26</v>
      </c>
      <c r="D1441">
        <v>1</v>
      </c>
      <c r="E1441" t="s">
        <v>2824</v>
      </c>
      <c r="F1441" t="s">
        <v>1006</v>
      </c>
      <c r="G1441">
        <v>20315</v>
      </c>
      <c r="H1441">
        <v>2</v>
      </c>
      <c r="I1441">
        <v>72805</v>
      </c>
      <c r="J1441">
        <v>101148</v>
      </c>
      <c r="K1441" t="s">
        <v>30</v>
      </c>
      <c r="L1441" t="s">
        <v>62</v>
      </c>
      <c r="M1441" t="s">
        <v>1299</v>
      </c>
      <c r="N1441" t="s">
        <v>7809</v>
      </c>
      <c r="O1441" t="s">
        <v>7242</v>
      </c>
      <c r="P1441" t="s">
        <v>35</v>
      </c>
      <c r="Q1441" t="s">
        <v>592</v>
      </c>
      <c r="R1441" t="s">
        <v>593</v>
      </c>
      <c r="S1441" t="s">
        <v>35</v>
      </c>
      <c r="T1441" t="str">
        <f t="shared" si="66"/>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441">
        <f t="shared" si="67"/>
        <v>0</v>
      </c>
      <c r="V1441" s="3">
        <v>0</v>
      </c>
      <c r="W1441" s="3">
        <f t="shared" si="68"/>
        <v>0</v>
      </c>
      <c r="X1441" s="3">
        <v>0</v>
      </c>
      <c r="Y1441" s="3">
        <v>0</v>
      </c>
      <c r="Z1441" s="3">
        <v>0</v>
      </c>
      <c r="AA1441" s="3">
        <v>0</v>
      </c>
      <c r="AB1441" s="3">
        <v>0</v>
      </c>
      <c r="AD1441" t="s">
        <v>58</v>
      </c>
      <c r="AE1441" s="1">
        <v>42459</v>
      </c>
      <c r="AG1441" s="1">
        <v>42459</v>
      </c>
      <c r="AH1441" s="1">
        <v>42598</v>
      </c>
    </row>
    <row r="1442" spans="1:34" x14ac:dyDescent="0.3">
      <c r="A1442">
        <v>236588</v>
      </c>
      <c r="B1442" t="s">
        <v>873</v>
      </c>
      <c r="C1442" t="s">
        <v>26</v>
      </c>
      <c r="D1442">
        <v>2</v>
      </c>
      <c r="E1442" t="s">
        <v>1569</v>
      </c>
      <c r="F1442" t="s">
        <v>1570</v>
      </c>
      <c r="G1442">
        <v>13643</v>
      </c>
      <c r="H1442">
        <v>4</v>
      </c>
      <c r="I1442">
        <v>89383</v>
      </c>
      <c r="J1442">
        <v>134914</v>
      </c>
      <c r="K1442" t="s">
        <v>30</v>
      </c>
      <c r="L1442" t="s">
        <v>875</v>
      </c>
      <c r="M1442" t="s">
        <v>876</v>
      </c>
      <c r="N1442" t="s">
        <v>7377</v>
      </c>
      <c r="O1442" t="s">
        <v>7378</v>
      </c>
      <c r="P1442" t="s">
        <v>7379</v>
      </c>
      <c r="Q1442" t="s">
        <v>35</v>
      </c>
      <c r="R1442" t="s">
        <v>1208</v>
      </c>
      <c r="S1442" t="s">
        <v>1571</v>
      </c>
      <c r="T1442" t="str">
        <f t="shared" si="66"/>
        <v xml:space="preserve">‚ Proficiency in using relational databases including Oracle databases  Proficiency in using reporting tools like SSRS, Crystal reports etc. Familiarity with HTML5  and Responsive web design Familiarity and experience with mobile application development within Android/ iOS platform and deployment.  </v>
      </c>
      <c r="U1442">
        <f t="shared" si="67"/>
        <v>0</v>
      </c>
      <c r="V1442" s="3">
        <v>0</v>
      </c>
      <c r="W1442" s="3">
        <f t="shared" si="68"/>
        <v>0</v>
      </c>
      <c r="X1442" s="3">
        <v>0</v>
      </c>
      <c r="Y1442" s="3">
        <v>0</v>
      </c>
      <c r="Z1442" s="3">
        <v>0</v>
      </c>
      <c r="AA1442" s="3">
        <v>0</v>
      </c>
      <c r="AB1442" s="3">
        <v>1</v>
      </c>
      <c r="AD1442" t="s">
        <v>58</v>
      </c>
      <c r="AE1442" s="1">
        <v>42576</v>
      </c>
      <c r="AG1442" s="1">
        <v>42576</v>
      </c>
      <c r="AH1442" s="1">
        <v>42598</v>
      </c>
    </row>
    <row r="1443" spans="1:34" x14ac:dyDescent="0.3">
      <c r="A1443">
        <v>236863</v>
      </c>
      <c r="B1443" t="s">
        <v>59</v>
      </c>
      <c r="C1443" t="s">
        <v>40</v>
      </c>
      <c r="D1443">
        <v>1</v>
      </c>
      <c r="E1443" t="s">
        <v>2824</v>
      </c>
      <c r="F1443" t="s">
        <v>1006</v>
      </c>
      <c r="G1443">
        <v>20315</v>
      </c>
      <c r="H1443">
        <v>2</v>
      </c>
      <c r="I1443">
        <v>72805</v>
      </c>
      <c r="J1443">
        <v>101148</v>
      </c>
      <c r="K1443" t="s">
        <v>30</v>
      </c>
      <c r="L1443" t="s">
        <v>62</v>
      </c>
      <c r="M1443" t="s">
        <v>1299</v>
      </c>
      <c r="N1443" t="s">
        <v>7809</v>
      </c>
      <c r="O1443" t="s">
        <v>7242</v>
      </c>
      <c r="P1443" t="s">
        <v>35</v>
      </c>
      <c r="Q1443" t="s">
        <v>592</v>
      </c>
      <c r="R1443" t="s">
        <v>593</v>
      </c>
      <c r="S1443" t="s">
        <v>35</v>
      </c>
      <c r="T1443" t="str">
        <f t="shared" si="66"/>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443">
        <f t="shared" si="67"/>
        <v>0</v>
      </c>
      <c r="V1443" s="3">
        <v>0</v>
      </c>
      <c r="W1443" s="3">
        <f t="shared" si="68"/>
        <v>0</v>
      </c>
      <c r="X1443" s="3">
        <v>0</v>
      </c>
      <c r="Y1443" s="3">
        <v>0</v>
      </c>
      <c r="Z1443" s="3">
        <v>0</v>
      </c>
      <c r="AA1443" s="3">
        <v>0</v>
      </c>
      <c r="AB1443" s="3">
        <v>0</v>
      </c>
      <c r="AD1443" t="s">
        <v>58</v>
      </c>
      <c r="AE1443" s="1">
        <v>42459</v>
      </c>
      <c r="AG1443" s="1">
        <v>42459</v>
      </c>
      <c r="AH1443" s="1">
        <v>42598</v>
      </c>
    </row>
    <row r="1444" spans="1:34" x14ac:dyDescent="0.3">
      <c r="A1444">
        <v>237498</v>
      </c>
      <c r="B1444" t="s">
        <v>39</v>
      </c>
      <c r="C1444" t="s">
        <v>26</v>
      </c>
      <c r="D1444">
        <v>1</v>
      </c>
      <c r="E1444" t="s">
        <v>2816</v>
      </c>
      <c r="F1444" t="s">
        <v>713</v>
      </c>
      <c r="G1444">
        <v>13631</v>
      </c>
      <c r="H1444">
        <v>3</v>
      </c>
      <c r="I1444">
        <v>69215</v>
      </c>
      <c r="J1444">
        <v>101324</v>
      </c>
      <c r="K1444" t="s">
        <v>30</v>
      </c>
      <c r="L1444" t="s">
        <v>78</v>
      </c>
      <c r="M1444" t="s">
        <v>2817</v>
      </c>
      <c r="N1444" t="s">
        <v>6793</v>
      </c>
      <c r="O1444" t="s">
        <v>2283</v>
      </c>
      <c r="P1444" t="s">
        <v>7804</v>
      </c>
      <c r="Q1444" t="s">
        <v>35</v>
      </c>
      <c r="R1444" t="s">
        <v>2818</v>
      </c>
      <c r="S1444" t="s">
        <v>35</v>
      </c>
      <c r="T1444" t="str">
        <f t="shared" si="66"/>
        <v xml:space="preserve">‚	Minimum 7 years of strong hands-on experience of application development in .NET 	Strong knowledge and experience in C#,.NET 4.0/4.5, MVC4+, ADO.net, and Web Services 	Strong knowledge and experience in of HTML5, CSS, Javascript, JQuery, and Bootstrap 	Strong knowledge and experience developing in Microsoft SQL 2008R2/2012R2 environment  	Experience translating business requirements to technical specifications and database designs 	Ability to work well in a team environment 	Strong oral and written communication skills  	Analytical mind with ability to think outside the box 	Proven ability to keep up to date on latest technology trends.  </v>
      </c>
      <c r="U1444">
        <f t="shared" si="67"/>
        <v>0</v>
      </c>
      <c r="V1444" s="3">
        <v>0</v>
      </c>
      <c r="W1444" s="3">
        <f t="shared" si="68"/>
        <v>0</v>
      </c>
      <c r="X1444" s="3">
        <v>0</v>
      </c>
      <c r="Y1444" s="3">
        <v>0</v>
      </c>
      <c r="Z1444" s="3">
        <v>1</v>
      </c>
      <c r="AA1444" s="3">
        <v>0</v>
      </c>
      <c r="AB1444" s="3">
        <v>0</v>
      </c>
      <c r="AD1444" t="s">
        <v>58</v>
      </c>
      <c r="AE1444" s="1">
        <v>42461</v>
      </c>
      <c r="AG1444" s="1">
        <v>42537</v>
      </c>
      <c r="AH1444" s="1">
        <v>42598</v>
      </c>
    </row>
    <row r="1445" spans="1:34" x14ac:dyDescent="0.3">
      <c r="A1445">
        <v>237558</v>
      </c>
      <c r="B1445" t="s">
        <v>39</v>
      </c>
      <c r="C1445" t="s">
        <v>26</v>
      </c>
      <c r="D1445">
        <v>1</v>
      </c>
      <c r="E1445" t="s">
        <v>2825</v>
      </c>
      <c r="F1445" t="s">
        <v>148</v>
      </c>
      <c r="G1445">
        <v>12626</v>
      </c>
      <c r="H1445">
        <v>2</v>
      </c>
      <c r="I1445">
        <v>56458</v>
      </c>
      <c r="J1445">
        <v>72310</v>
      </c>
      <c r="K1445" t="s">
        <v>30</v>
      </c>
      <c r="L1445" t="s">
        <v>78</v>
      </c>
      <c r="M1445" t="s">
        <v>1106</v>
      </c>
      <c r="N1445" t="s">
        <v>2826</v>
      </c>
      <c r="O1445" t="s">
        <v>7077</v>
      </c>
      <c r="P1445" t="s">
        <v>2827</v>
      </c>
      <c r="Q1445" t="s">
        <v>35</v>
      </c>
      <c r="R1445" t="s">
        <v>2828</v>
      </c>
      <c r="S1445" t="s">
        <v>35</v>
      </c>
      <c r="T1445" t="str">
        <f t="shared" si="66"/>
        <v xml:space="preserve">--	Proficiency in Microsoft Office software programs;  --	Strong organizational and administrative skills;   --	Excellent oral, inter-personal and written communication skills;  --	Working knowledge of the PATS system.  </v>
      </c>
      <c r="U1445">
        <f t="shared" si="67"/>
        <v>0</v>
      </c>
      <c r="V1445" s="3">
        <v>0</v>
      </c>
      <c r="W1445" s="3">
        <f t="shared" si="68"/>
        <v>0</v>
      </c>
      <c r="X1445" s="3">
        <v>0</v>
      </c>
      <c r="Y1445" s="3">
        <v>0</v>
      </c>
      <c r="Z1445" s="3">
        <v>0</v>
      </c>
      <c r="AA1445" s="3">
        <v>0</v>
      </c>
      <c r="AB1445" s="3">
        <v>0</v>
      </c>
      <c r="AD1445" t="s">
        <v>38</v>
      </c>
      <c r="AE1445" s="1">
        <v>42468</v>
      </c>
      <c r="AG1445" s="1">
        <v>42468</v>
      </c>
      <c r="AH1445" s="1">
        <v>42598</v>
      </c>
    </row>
    <row r="1446" spans="1:34" x14ac:dyDescent="0.3">
      <c r="A1446">
        <v>237558</v>
      </c>
      <c r="B1446" t="s">
        <v>39</v>
      </c>
      <c r="C1446" t="s">
        <v>40</v>
      </c>
      <c r="D1446">
        <v>1</v>
      </c>
      <c r="E1446" t="s">
        <v>2825</v>
      </c>
      <c r="F1446" t="s">
        <v>148</v>
      </c>
      <c r="G1446">
        <v>12626</v>
      </c>
      <c r="H1446">
        <v>2</v>
      </c>
      <c r="I1446">
        <v>56458</v>
      </c>
      <c r="J1446">
        <v>72310</v>
      </c>
      <c r="K1446" t="s">
        <v>30</v>
      </c>
      <c r="L1446" t="s">
        <v>78</v>
      </c>
      <c r="M1446" t="s">
        <v>1106</v>
      </c>
      <c r="N1446" t="s">
        <v>2826</v>
      </c>
      <c r="O1446" t="s">
        <v>7077</v>
      </c>
      <c r="P1446" t="s">
        <v>2827</v>
      </c>
      <c r="Q1446" t="s">
        <v>35</v>
      </c>
      <c r="R1446" t="s">
        <v>2828</v>
      </c>
      <c r="S1446" t="s">
        <v>35</v>
      </c>
      <c r="T1446" t="str">
        <f t="shared" si="66"/>
        <v xml:space="preserve">--	Proficiency in Microsoft Office software programs;  --	Strong organizational and administrative skills;   --	Excellent oral, inter-personal and written communication skills;  --	Working knowledge of the PATS system.  </v>
      </c>
      <c r="U1446">
        <f t="shared" si="67"/>
        <v>0</v>
      </c>
      <c r="V1446" s="3">
        <v>0</v>
      </c>
      <c r="W1446" s="3">
        <f t="shared" si="68"/>
        <v>0</v>
      </c>
      <c r="X1446" s="3">
        <v>0</v>
      </c>
      <c r="Y1446" s="3">
        <v>0</v>
      </c>
      <c r="Z1446" s="3">
        <v>0</v>
      </c>
      <c r="AA1446" s="3">
        <v>0</v>
      </c>
      <c r="AB1446" s="3">
        <v>0</v>
      </c>
      <c r="AD1446" t="s">
        <v>38</v>
      </c>
      <c r="AE1446" s="1">
        <v>42468</v>
      </c>
      <c r="AG1446" s="1">
        <v>42468</v>
      </c>
      <c r="AH1446" s="1">
        <v>42598</v>
      </c>
    </row>
    <row r="1447" spans="1:34" x14ac:dyDescent="0.3">
      <c r="A1447">
        <v>236864</v>
      </c>
      <c r="B1447" t="s">
        <v>59</v>
      </c>
      <c r="C1447" t="s">
        <v>26</v>
      </c>
      <c r="D1447">
        <v>2</v>
      </c>
      <c r="E1447" t="s">
        <v>2829</v>
      </c>
      <c r="F1447" t="s">
        <v>2829</v>
      </c>
      <c r="G1447">
        <v>20403</v>
      </c>
      <c r="H1447">
        <v>0</v>
      </c>
      <c r="I1447">
        <v>52000</v>
      </c>
      <c r="J1447">
        <v>52000</v>
      </c>
      <c r="K1447" t="s">
        <v>30</v>
      </c>
      <c r="L1447" t="s">
        <v>62</v>
      </c>
      <c r="M1447" t="s">
        <v>1299</v>
      </c>
      <c r="N1447" t="s">
        <v>2830</v>
      </c>
      <c r="O1447" t="s">
        <v>2831</v>
      </c>
      <c r="P1447" t="s">
        <v>35</v>
      </c>
      <c r="Q1447" t="s">
        <v>1302</v>
      </c>
      <c r="R1447" t="s">
        <v>593</v>
      </c>
      <c r="S1447" t="s">
        <v>35</v>
      </c>
      <c r="T1447" t="str">
        <f t="shared" si="66"/>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v>
      </c>
      <c r="U1447">
        <f t="shared" si="67"/>
        <v>0</v>
      </c>
      <c r="V1447" s="3">
        <v>0</v>
      </c>
      <c r="W1447" s="3">
        <f t="shared" si="68"/>
        <v>0</v>
      </c>
      <c r="X1447" s="3">
        <v>0</v>
      </c>
      <c r="Y1447" s="3">
        <v>0</v>
      </c>
      <c r="Z1447" s="3">
        <v>0</v>
      </c>
      <c r="AA1447" s="3">
        <v>0</v>
      </c>
      <c r="AB1447" s="3">
        <v>0</v>
      </c>
      <c r="AD1447" t="s">
        <v>58</v>
      </c>
      <c r="AE1447" s="1">
        <v>42459</v>
      </c>
      <c r="AG1447" s="1">
        <v>42459</v>
      </c>
      <c r="AH1447" s="1">
        <v>42598</v>
      </c>
    </row>
    <row r="1448" spans="1:34" x14ac:dyDescent="0.3">
      <c r="A1448">
        <v>236864</v>
      </c>
      <c r="B1448" t="s">
        <v>59</v>
      </c>
      <c r="C1448" t="s">
        <v>40</v>
      </c>
      <c r="D1448">
        <v>2</v>
      </c>
      <c r="E1448" t="s">
        <v>2829</v>
      </c>
      <c r="F1448" t="s">
        <v>2829</v>
      </c>
      <c r="G1448">
        <v>20403</v>
      </c>
      <c r="H1448">
        <v>0</v>
      </c>
      <c r="I1448">
        <v>52000</v>
      </c>
      <c r="J1448">
        <v>52000</v>
      </c>
      <c r="K1448" t="s">
        <v>30</v>
      </c>
      <c r="L1448" t="s">
        <v>62</v>
      </c>
      <c r="M1448" t="s">
        <v>1299</v>
      </c>
      <c r="N1448" t="s">
        <v>2830</v>
      </c>
      <c r="O1448" t="s">
        <v>2831</v>
      </c>
      <c r="P1448" t="s">
        <v>35</v>
      </c>
      <c r="Q1448" t="s">
        <v>1302</v>
      </c>
      <c r="R1448" t="s">
        <v>593</v>
      </c>
      <c r="S1448" t="s">
        <v>35</v>
      </c>
      <c r="T1448" t="str">
        <f t="shared" si="66"/>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v>
      </c>
      <c r="U1448">
        <f t="shared" si="67"/>
        <v>0</v>
      </c>
      <c r="V1448" s="3">
        <v>0</v>
      </c>
      <c r="W1448" s="3">
        <f t="shared" si="68"/>
        <v>0</v>
      </c>
      <c r="X1448" s="3">
        <v>0</v>
      </c>
      <c r="Y1448" s="3">
        <v>0</v>
      </c>
      <c r="Z1448" s="3">
        <v>0</v>
      </c>
      <c r="AA1448" s="3">
        <v>0</v>
      </c>
      <c r="AB1448" s="3">
        <v>0</v>
      </c>
      <c r="AD1448" t="s">
        <v>58</v>
      </c>
      <c r="AE1448" s="1">
        <v>42459</v>
      </c>
      <c r="AG1448" s="1">
        <v>42459</v>
      </c>
      <c r="AH1448" s="1">
        <v>42598</v>
      </c>
    </row>
    <row r="1449" spans="1:34" x14ac:dyDescent="0.3">
      <c r="A1449">
        <v>236867</v>
      </c>
      <c r="B1449" t="s">
        <v>59</v>
      </c>
      <c r="C1449" t="s">
        <v>26</v>
      </c>
      <c r="D1449">
        <v>1</v>
      </c>
      <c r="E1449" t="s">
        <v>2832</v>
      </c>
      <c r="F1449" t="s">
        <v>2000</v>
      </c>
      <c r="G1449" t="s">
        <v>2001</v>
      </c>
      <c r="H1449">
        <v>0</v>
      </c>
      <c r="I1449">
        <v>48535</v>
      </c>
      <c r="J1449">
        <v>132061</v>
      </c>
      <c r="K1449" t="s">
        <v>30</v>
      </c>
      <c r="L1449" t="s">
        <v>343</v>
      </c>
      <c r="M1449" t="s">
        <v>2833</v>
      </c>
      <c r="N1449" t="s">
        <v>6794</v>
      </c>
      <c r="O1449" t="s">
        <v>571</v>
      </c>
      <c r="P1449" t="s">
        <v>7810</v>
      </c>
      <c r="Q1449" t="s">
        <v>2834</v>
      </c>
      <c r="R1449" t="s">
        <v>266</v>
      </c>
      <c r="S1449" t="s">
        <v>2835</v>
      </c>
      <c r="T1449" t="str">
        <f t="shared" si="66"/>
        <v>Knowledge and experience with special emphasis on the regulations of NYSDEC, New York State Department of Transportation (NYSDOT), State of NY Dept. of Health, the Federal Emergency Management Agency (FEMA), Federal Energy Regulatory Commission (FERC), local Town and County Ordinances pertaining to the work at hand.  Demonstration and support of NYCDEP‚„s Equal Employment Opportunity standards  Promotion and support of NYCDEP‚„s workplace free from safety hazards and compliance with Environmental, Health and Safety rules &amp; regulations.  Minimum of 10 years supervising staff and experience with complex construction projects dealing with all facets of construction management.  Minimum of 10 years experience dealing with large high hazard dams.  Base knowledge of computer based operational, data acquisition, instrumentation and SCADA systems  Ability to respond to any location within the area of responsibility at any time and in any weather condition.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Shokan is a hamlet in the Town of Olive, Ulster County, New York approximately 105 miles north of New York City.</v>
      </c>
      <c r="U1449">
        <f t="shared" si="67"/>
        <v>0</v>
      </c>
      <c r="V1449" s="3">
        <v>0</v>
      </c>
      <c r="W1449" s="3">
        <f t="shared" si="68"/>
        <v>0</v>
      </c>
      <c r="X1449" s="3">
        <v>0</v>
      </c>
      <c r="Y1449" s="3">
        <v>0</v>
      </c>
      <c r="Z1449" s="3">
        <v>0</v>
      </c>
      <c r="AA1449" s="3">
        <v>0</v>
      </c>
      <c r="AB1449" s="3">
        <v>0</v>
      </c>
      <c r="AD1449" t="s">
        <v>899</v>
      </c>
      <c r="AE1449" s="1">
        <v>42459</v>
      </c>
      <c r="AG1449" s="1">
        <v>42459</v>
      </c>
      <c r="AH1449" s="1">
        <v>42598</v>
      </c>
    </row>
    <row r="1450" spans="1:34" x14ac:dyDescent="0.3">
      <c r="A1450">
        <v>236867</v>
      </c>
      <c r="B1450" t="s">
        <v>59</v>
      </c>
      <c r="C1450" t="s">
        <v>40</v>
      </c>
      <c r="D1450">
        <v>1</v>
      </c>
      <c r="E1450" t="s">
        <v>2832</v>
      </c>
      <c r="F1450" t="s">
        <v>2000</v>
      </c>
      <c r="G1450" t="s">
        <v>2001</v>
      </c>
      <c r="H1450">
        <v>0</v>
      </c>
      <c r="I1450">
        <v>48535</v>
      </c>
      <c r="J1450">
        <v>132061</v>
      </c>
      <c r="K1450" t="s">
        <v>30</v>
      </c>
      <c r="L1450" t="s">
        <v>343</v>
      </c>
      <c r="M1450" t="s">
        <v>2833</v>
      </c>
      <c r="N1450" t="s">
        <v>6794</v>
      </c>
      <c r="O1450" t="s">
        <v>571</v>
      </c>
      <c r="P1450" t="s">
        <v>7810</v>
      </c>
      <c r="Q1450" t="s">
        <v>2834</v>
      </c>
      <c r="R1450" t="s">
        <v>266</v>
      </c>
      <c r="S1450" t="s">
        <v>2835</v>
      </c>
      <c r="T1450" t="str">
        <f t="shared" si="66"/>
        <v>Knowledge and experience with special emphasis on the regulations of NYSDEC, New York State Department of Transportation (NYSDOT), State of NY Dept. of Health, the Federal Emergency Management Agency (FEMA), Federal Energy Regulatory Commission (FERC), local Town and County Ordinances pertaining to the work at hand.  Demonstration and support of NYCDEP‚„s Equal Employment Opportunity standards  Promotion and support of NYCDEP‚„s workplace free from safety hazards and compliance with Environmental, Health and Safety rules &amp; regulations.  Minimum of 10 years supervising staff and experience with complex construction projects dealing with all facets of construction management.  Minimum of 10 years experience dealing with large high hazard dams.  Base knowledge of computer based operational, data acquisition, instrumentation and SCADA systems  Ability to respond to any location within the area of responsibility at any time and in any weather condition.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Shokan is a hamlet in the Town of Olive, Ulster County, New York approximately 105 miles north of New York City.</v>
      </c>
      <c r="U1450">
        <f t="shared" si="67"/>
        <v>0</v>
      </c>
      <c r="V1450" s="3">
        <v>0</v>
      </c>
      <c r="W1450" s="3">
        <f t="shared" si="68"/>
        <v>0</v>
      </c>
      <c r="X1450" s="3">
        <v>0</v>
      </c>
      <c r="Y1450" s="3">
        <v>0</v>
      </c>
      <c r="Z1450" s="3">
        <v>0</v>
      </c>
      <c r="AA1450" s="3">
        <v>0</v>
      </c>
      <c r="AB1450" s="3">
        <v>0</v>
      </c>
      <c r="AD1450" t="s">
        <v>899</v>
      </c>
      <c r="AE1450" s="1">
        <v>42459</v>
      </c>
      <c r="AG1450" s="1">
        <v>42459</v>
      </c>
      <c r="AH1450" s="1">
        <v>42598</v>
      </c>
    </row>
    <row r="1451" spans="1:34" x14ac:dyDescent="0.3">
      <c r="A1451">
        <v>236899</v>
      </c>
      <c r="B1451" t="s">
        <v>210</v>
      </c>
      <c r="C1451" t="s">
        <v>40</v>
      </c>
      <c r="D1451">
        <v>1</v>
      </c>
      <c r="E1451" t="s">
        <v>2836</v>
      </c>
      <c r="F1451" t="s">
        <v>326</v>
      </c>
      <c r="G1451">
        <v>56057</v>
      </c>
      <c r="H1451">
        <v>0</v>
      </c>
      <c r="I1451">
        <v>34644</v>
      </c>
      <c r="J1451">
        <v>40000</v>
      </c>
      <c r="K1451" t="s">
        <v>30</v>
      </c>
      <c r="L1451" t="s">
        <v>213</v>
      </c>
      <c r="M1451" t="s">
        <v>1274</v>
      </c>
      <c r="N1451" t="s">
        <v>6795</v>
      </c>
      <c r="O1451" t="s">
        <v>329</v>
      </c>
      <c r="P1451" t="s">
        <v>7811</v>
      </c>
      <c r="Q1451" t="s">
        <v>35</v>
      </c>
      <c r="R1451" t="s">
        <v>7812</v>
      </c>
      <c r="S1451" t="s">
        <v>35</v>
      </c>
      <c r="T1451" t="str">
        <f t="shared" si="66"/>
        <v xml:space="preserve">‚Bachelor‚„s Degree Experience in community based work or customer serviceHighly organized with excellent interpersonal skillsFlexibility, multi-tasking capability, and enthusiastic work ethicExperience working in a fast-paced organization Strong written, verbal and interpersonal communication skillsKnowledge of MS Office (i.e. Microsoft Word, Excel, PowerPoint, Access)  </v>
      </c>
      <c r="U1451">
        <f t="shared" si="67"/>
        <v>0</v>
      </c>
      <c r="V1451" s="3">
        <v>1</v>
      </c>
      <c r="W1451" s="3">
        <f t="shared" si="68"/>
        <v>0</v>
      </c>
      <c r="X1451" s="3">
        <v>0</v>
      </c>
      <c r="Y1451" s="3">
        <v>0</v>
      </c>
      <c r="Z1451" s="3">
        <v>0</v>
      </c>
      <c r="AA1451" s="3">
        <v>0</v>
      </c>
      <c r="AB1451" s="3">
        <v>0</v>
      </c>
      <c r="AD1451" t="s">
        <v>38</v>
      </c>
      <c r="AE1451" s="1">
        <v>42460</v>
      </c>
      <c r="AG1451" s="1">
        <v>42460</v>
      </c>
      <c r="AH1451" s="1">
        <v>42598</v>
      </c>
    </row>
    <row r="1452" spans="1:34" x14ac:dyDescent="0.3">
      <c r="A1452">
        <v>237569</v>
      </c>
      <c r="B1452" t="s">
        <v>39</v>
      </c>
      <c r="C1452" t="s">
        <v>40</v>
      </c>
      <c r="D1452">
        <v>1</v>
      </c>
      <c r="E1452" t="s">
        <v>1664</v>
      </c>
      <c r="F1452" t="s">
        <v>42</v>
      </c>
      <c r="G1452">
        <v>21744</v>
      </c>
      <c r="H1452">
        <v>1</v>
      </c>
      <c r="I1452">
        <v>57969</v>
      </c>
      <c r="J1452">
        <v>63765</v>
      </c>
      <c r="K1452" t="s">
        <v>30</v>
      </c>
      <c r="L1452" t="s">
        <v>71</v>
      </c>
      <c r="M1452" t="s">
        <v>282</v>
      </c>
      <c r="N1452" t="s">
        <v>7813</v>
      </c>
      <c r="O1452" t="s">
        <v>46</v>
      </c>
      <c r="P1452" t="s">
        <v>7814</v>
      </c>
      <c r="Q1452" t="s">
        <v>35</v>
      </c>
      <c r="R1452" t="s">
        <v>2837</v>
      </c>
      <c r="S1452" t="s">
        <v>35</v>
      </c>
      <c r="T1452" t="str">
        <f t="shared" si="66"/>
        <v xml:space="preserve">SPECIAL NOTE 1. Selected candidate will be required to provide a DNA sample by swabbing. 2. This is an essential staff position. During emergency events, ‚Å“essential‚ positions may require 24-hour availability.   PREFERRED SKILLS Preferred candidates should possess the following; M.S in Environmental Science, Occupational Health or the equivalent; knowledge of regulations and standards pertaining to Federal OSHA, the NYS Department of Labor and NYFD codes; familiarity with ventilation, indoor air quality and blood borne pathogen issues; the holding of, or ability to obtain HAZWOPER or HAZ TECH certifications; the ability to wear a tight-fitting respirator; and knowledge of Microsoft Office (Word, Excel, PowerPoint).Candidates should be able to effectively communicate will all levels of the organization.  </v>
      </c>
      <c r="U1452">
        <f t="shared" si="67"/>
        <v>0</v>
      </c>
      <c r="V1452" s="3">
        <v>1</v>
      </c>
      <c r="W1452" s="3">
        <f t="shared" si="68"/>
        <v>0</v>
      </c>
      <c r="X1452" s="3">
        <v>0</v>
      </c>
      <c r="Y1452" s="3">
        <v>0</v>
      </c>
      <c r="Z1452" s="3">
        <v>0</v>
      </c>
      <c r="AA1452" s="3">
        <v>0</v>
      </c>
      <c r="AB1452" s="3">
        <v>0</v>
      </c>
      <c r="AD1452" t="s">
        <v>38</v>
      </c>
      <c r="AE1452" s="1">
        <v>42465</v>
      </c>
      <c r="AG1452" s="1">
        <v>42465</v>
      </c>
      <c r="AH1452" s="1">
        <v>42598</v>
      </c>
    </row>
    <row r="1453" spans="1:34" x14ac:dyDescent="0.3">
      <c r="A1453">
        <v>237569</v>
      </c>
      <c r="B1453" t="s">
        <v>39</v>
      </c>
      <c r="C1453" t="s">
        <v>26</v>
      </c>
      <c r="D1453">
        <v>1</v>
      </c>
      <c r="E1453" t="s">
        <v>1664</v>
      </c>
      <c r="F1453" t="s">
        <v>42</v>
      </c>
      <c r="G1453">
        <v>21744</v>
      </c>
      <c r="H1453">
        <v>1</v>
      </c>
      <c r="I1453">
        <v>57969</v>
      </c>
      <c r="J1453">
        <v>63765</v>
      </c>
      <c r="K1453" t="s">
        <v>30</v>
      </c>
      <c r="L1453" t="s">
        <v>71</v>
      </c>
      <c r="M1453" t="s">
        <v>282</v>
      </c>
      <c r="N1453" t="s">
        <v>7813</v>
      </c>
      <c r="O1453" t="s">
        <v>46</v>
      </c>
      <c r="P1453" t="s">
        <v>7814</v>
      </c>
      <c r="Q1453" t="s">
        <v>35</v>
      </c>
      <c r="R1453" t="s">
        <v>2837</v>
      </c>
      <c r="S1453" t="s">
        <v>35</v>
      </c>
      <c r="T1453" t="str">
        <f t="shared" si="66"/>
        <v xml:space="preserve">SPECIAL NOTE 1. Selected candidate will be required to provide a DNA sample by swabbing. 2. This is an essential staff position. During emergency events, ‚Å“essential‚ positions may require 24-hour availability.   PREFERRED SKILLS Preferred candidates should possess the following; M.S in Environmental Science, Occupational Health or the equivalent; knowledge of regulations and standards pertaining to Federal OSHA, the NYS Department of Labor and NYFD codes; familiarity with ventilation, indoor air quality and blood borne pathogen issues; the holding of, or ability to obtain HAZWOPER or HAZ TECH certifications; the ability to wear a tight-fitting respirator; and knowledge of Microsoft Office (Word, Excel, PowerPoint).Candidates should be able to effectively communicate will all levels of the organization.  </v>
      </c>
      <c r="U1453">
        <f t="shared" si="67"/>
        <v>0</v>
      </c>
      <c r="V1453" s="3">
        <v>1</v>
      </c>
      <c r="W1453" s="3">
        <f t="shared" si="68"/>
        <v>0</v>
      </c>
      <c r="X1453" s="3">
        <v>0</v>
      </c>
      <c r="Y1453" s="3">
        <v>0</v>
      </c>
      <c r="Z1453" s="3">
        <v>0</v>
      </c>
      <c r="AA1453" s="3">
        <v>0</v>
      </c>
      <c r="AB1453" s="3">
        <v>0</v>
      </c>
      <c r="AD1453" t="s">
        <v>38</v>
      </c>
      <c r="AE1453" s="1">
        <v>42465</v>
      </c>
      <c r="AG1453" s="1">
        <v>42465</v>
      </c>
      <c r="AH1453" s="1">
        <v>42598</v>
      </c>
    </row>
    <row r="1454" spans="1:34" x14ac:dyDescent="0.3">
      <c r="A1454">
        <v>236899</v>
      </c>
      <c r="B1454" t="s">
        <v>210</v>
      </c>
      <c r="C1454" t="s">
        <v>26</v>
      </c>
      <c r="D1454">
        <v>1</v>
      </c>
      <c r="E1454" t="s">
        <v>2836</v>
      </c>
      <c r="F1454" t="s">
        <v>326</v>
      </c>
      <c r="G1454">
        <v>56057</v>
      </c>
      <c r="H1454">
        <v>0</v>
      </c>
      <c r="I1454">
        <v>34644</v>
      </c>
      <c r="J1454">
        <v>40000</v>
      </c>
      <c r="K1454" t="s">
        <v>30</v>
      </c>
      <c r="L1454" t="s">
        <v>213</v>
      </c>
      <c r="M1454" t="s">
        <v>1274</v>
      </c>
      <c r="N1454" t="s">
        <v>6795</v>
      </c>
      <c r="O1454" t="s">
        <v>329</v>
      </c>
      <c r="P1454" t="s">
        <v>7811</v>
      </c>
      <c r="Q1454" t="s">
        <v>35</v>
      </c>
      <c r="R1454" t="s">
        <v>7812</v>
      </c>
      <c r="S1454" t="s">
        <v>35</v>
      </c>
      <c r="T1454" t="str">
        <f t="shared" si="66"/>
        <v xml:space="preserve">‚Bachelor‚„s Degree Experience in community based work or customer serviceHighly organized with excellent interpersonal skillsFlexibility, multi-tasking capability, and enthusiastic work ethicExperience working in a fast-paced organization Strong written, verbal and interpersonal communication skillsKnowledge of MS Office (i.e. Microsoft Word, Excel, PowerPoint, Access)  </v>
      </c>
      <c r="U1454">
        <f t="shared" si="67"/>
        <v>0</v>
      </c>
      <c r="V1454" s="3">
        <v>1</v>
      </c>
      <c r="W1454" s="3">
        <f t="shared" si="68"/>
        <v>0</v>
      </c>
      <c r="X1454" s="3">
        <v>0</v>
      </c>
      <c r="Y1454" s="3">
        <v>0</v>
      </c>
      <c r="Z1454" s="3">
        <v>0</v>
      </c>
      <c r="AA1454" s="3">
        <v>0</v>
      </c>
      <c r="AB1454" s="3">
        <v>0</v>
      </c>
      <c r="AD1454" t="s">
        <v>38</v>
      </c>
      <c r="AE1454" s="1">
        <v>42460</v>
      </c>
      <c r="AG1454" s="1">
        <v>42460</v>
      </c>
      <c r="AH1454" s="1">
        <v>42598</v>
      </c>
    </row>
    <row r="1455" spans="1:34" x14ac:dyDescent="0.3">
      <c r="A1455">
        <v>236900</v>
      </c>
      <c r="B1455" t="s">
        <v>244</v>
      </c>
      <c r="C1455" t="s">
        <v>26</v>
      </c>
      <c r="D1455">
        <v>1</v>
      </c>
      <c r="E1455" t="s">
        <v>2838</v>
      </c>
      <c r="F1455" t="s">
        <v>191</v>
      </c>
      <c r="G1455">
        <v>13632</v>
      </c>
      <c r="H1455">
        <v>2</v>
      </c>
      <c r="I1455">
        <v>77157</v>
      </c>
      <c r="J1455">
        <v>99406</v>
      </c>
      <c r="K1455" t="s">
        <v>30</v>
      </c>
      <c r="L1455" t="s">
        <v>521</v>
      </c>
      <c r="M1455" t="s">
        <v>522</v>
      </c>
      <c r="N1455" t="s">
        <v>2839</v>
      </c>
      <c r="O1455" t="s">
        <v>7083</v>
      </c>
      <c r="P1455" t="s">
        <v>7815</v>
      </c>
      <c r="Q1455" t="s">
        <v>35</v>
      </c>
      <c r="R1455" t="s">
        <v>2840</v>
      </c>
      <c r="S1455" t="s">
        <v>35</v>
      </c>
      <c r="T1455" t="str">
        <f t="shared" si="66"/>
        <v xml:space="preserve">High proficiency in: requirements analysis and development; writing test plans, test scenarios and test cases based on business, functional and design requirements, and user stories. Skilled in test script execution, defect reporting and tracking systems; Extensive experience in functional, regression, system integration (SIT), user acceptance (UAT), GUI, security, and performance/stress testing; data-validation, browser and Operating System (OS) compatibility testing.  Advanced knowledge of Software Development Life Cycle (SDLC) processes in a structured environment, including Waterfall, RUP and Agile/Scrum development methodologies. Experience with completing testing activities covering complex business workflow processes. Experience with testing applications on mobile devices and understanding testing specifics of the native or ‚Å“mobile responsive‚ applications. Direct hands-on experience with performance testing and tools ( LoadRunner and Jmeter ). Experience creating, executing and managing automation scripts (QTP, WinRunner, RFT, Visual Studio, Selenium, Cucumber etc.) Understanding of relational databases concepts and ability to design SQL query and use SQL queries for QA tasks. Skilled in test automation framework implementation. Excellent communication skills, proficient in establishing exceptional working relationships with peers and other team members to support the successful delivery of agency applications. Excellent computer skills, including but not limited to: knowledge of multiple software programs (i.e. MS Word, MS Excel, Quality Center, etc.), operating systems, basic networking skills, and basic hardware knowledge. Interest and ability to learn new technologies and tools, and acquire new skills.  </v>
      </c>
      <c r="U1455">
        <f t="shared" si="67"/>
        <v>0</v>
      </c>
      <c r="V1455" s="3">
        <v>1</v>
      </c>
      <c r="W1455" s="3">
        <f t="shared" si="68"/>
        <v>0</v>
      </c>
      <c r="X1455" s="3">
        <v>0</v>
      </c>
      <c r="Y1455" s="3">
        <v>0</v>
      </c>
      <c r="Z1455" s="3">
        <v>1</v>
      </c>
      <c r="AA1455" s="3">
        <v>0</v>
      </c>
      <c r="AB1455" s="3">
        <v>1</v>
      </c>
      <c r="AD1455" t="s">
        <v>58</v>
      </c>
      <c r="AE1455" s="1">
        <v>42460</v>
      </c>
      <c r="AG1455" s="1">
        <v>42460</v>
      </c>
      <c r="AH1455" s="1">
        <v>42598</v>
      </c>
    </row>
    <row r="1456" spans="1:34" x14ac:dyDescent="0.3">
      <c r="A1456">
        <v>236900</v>
      </c>
      <c r="B1456" t="s">
        <v>244</v>
      </c>
      <c r="C1456" t="s">
        <v>40</v>
      </c>
      <c r="D1456">
        <v>1</v>
      </c>
      <c r="E1456" t="s">
        <v>2838</v>
      </c>
      <c r="F1456" t="s">
        <v>191</v>
      </c>
      <c r="G1456">
        <v>13632</v>
      </c>
      <c r="H1456">
        <v>2</v>
      </c>
      <c r="I1456">
        <v>77157</v>
      </c>
      <c r="J1456">
        <v>99406</v>
      </c>
      <c r="K1456" t="s">
        <v>30</v>
      </c>
      <c r="L1456" t="s">
        <v>521</v>
      </c>
      <c r="M1456" t="s">
        <v>522</v>
      </c>
      <c r="N1456" t="s">
        <v>2839</v>
      </c>
      <c r="O1456" t="s">
        <v>7083</v>
      </c>
      <c r="P1456" t="s">
        <v>7815</v>
      </c>
      <c r="Q1456" t="s">
        <v>35</v>
      </c>
      <c r="R1456" t="s">
        <v>2840</v>
      </c>
      <c r="S1456" t="s">
        <v>35</v>
      </c>
      <c r="T1456" t="str">
        <f t="shared" si="66"/>
        <v xml:space="preserve">High proficiency in: requirements analysis and development; writing test plans, test scenarios and test cases based on business, functional and design requirements, and user stories. Skilled in test script execution, defect reporting and tracking systems; Extensive experience in functional, regression, system integration (SIT), user acceptance (UAT), GUI, security, and performance/stress testing; data-validation, browser and Operating System (OS) compatibility testing.  Advanced knowledge of Software Development Life Cycle (SDLC) processes in a structured environment, including Waterfall, RUP and Agile/Scrum development methodologies. Experience with completing testing activities covering complex business workflow processes. Experience with testing applications on mobile devices and understanding testing specifics of the native or ‚Å“mobile responsive‚ applications. Direct hands-on experience with performance testing and tools ( LoadRunner and Jmeter ). Experience creating, executing and managing automation scripts (QTP, WinRunner, RFT, Visual Studio, Selenium, Cucumber etc.) Understanding of relational databases concepts and ability to design SQL query and use SQL queries for QA tasks. Skilled in test automation framework implementation. Excellent communication skills, proficient in establishing exceptional working relationships with peers and other team members to support the successful delivery of agency applications. Excellent computer skills, including but not limited to: knowledge of multiple software programs (i.e. MS Word, MS Excel, Quality Center, etc.), operating systems, basic networking skills, and basic hardware knowledge. Interest and ability to learn new technologies and tools, and acquire new skills.  </v>
      </c>
      <c r="U1456">
        <f t="shared" si="67"/>
        <v>0</v>
      </c>
      <c r="V1456" s="3">
        <v>1</v>
      </c>
      <c r="W1456" s="3">
        <f t="shared" si="68"/>
        <v>0</v>
      </c>
      <c r="X1456" s="3">
        <v>0</v>
      </c>
      <c r="Y1456" s="3">
        <v>0</v>
      </c>
      <c r="Z1456" s="3">
        <v>1</v>
      </c>
      <c r="AA1456" s="3">
        <v>0</v>
      </c>
      <c r="AB1456" s="3">
        <v>1</v>
      </c>
      <c r="AD1456" t="s">
        <v>58</v>
      </c>
      <c r="AE1456" s="1">
        <v>42460</v>
      </c>
      <c r="AG1456" s="1">
        <v>42460</v>
      </c>
      <c r="AH1456" s="1">
        <v>42598</v>
      </c>
    </row>
    <row r="1457" spans="1:34" x14ac:dyDescent="0.3">
      <c r="A1457">
        <v>236901</v>
      </c>
      <c r="B1457" t="s">
        <v>59</v>
      </c>
      <c r="C1457" t="s">
        <v>26</v>
      </c>
      <c r="D1457">
        <v>1</v>
      </c>
      <c r="E1457" t="s">
        <v>2841</v>
      </c>
      <c r="F1457" t="s">
        <v>110</v>
      </c>
      <c r="G1457">
        <v>10251</v>
      </c>
      <c r="H1457">
        <v>1</v>
      </c>
      <c r="I1457">
        <v>15</v>
      </c>
      <c r="J1457">
        <v>24</v>
      </c>
      <c r="K1457" t="s">
        <v>141</v>
      </c>
      <c r="L1457" t="s">
        <v>164</v>
      </c>
      <c r="M1457" t="s">
        <v>165</v>
      </c>
      <c r="N1457" t="s">
        <v>7816</v>
      </c>
      <c r="O1457" t="s">
        <v>113</v>
      </c>
      <c r="P1457" t="s">
        <v>2842</v>
      </c>
      <c r="Q1457" t="s">
        <v>35</v>
      </c>
      <c r="R1457" t="s">
        <v>1527</v>
      </c>
      <c r="S1457" t="s">
        <v>35</v>
      </c>
      <c r="T1457" t="str">
        <f t="shared" si="66"/>
        <v xml:space="preserve">1. Demonstrates excellent communication, organization, writing skills and ability to meet/manage aggressive deadlines.   2. Preferences will be given to candidates with computer knowledge of MS Word, Excel, and Access.  </v>
      </c>
      <c r="U1457">
        <f t="shared" si="67"/>
        <v>0</v>
      </c>
      <c r="V1457" s="3">
        <v>1</v>
      </c>
      <c r="W1457" s="3">
        <f t="shared" si="68"/>
        <v>0</v>
      </c>
      <c r="X1457" s="3">
        <v>0</v>
      </c>
      <c r="Y1457" s="3">
        <v>0</v>
      </c>
      <c r="Z1457" s="3">
        <v>0</v>
      </c>
      <c r="AA1457" s="3">
        <v>0</v>
      </c>
      <c r="AB1457" s="3">
        <v>0</v>
      </c>
      <c r="AD1457" t="s">
        <v>2843</v>
      </c>
      <c r="AE1457" s="1">
        <v>42473</v>
      </c>
      <c r="AG1457" s="1">
        <v>42473</v>
      </c>
      <c r="AH1457" s="1">
        <v>42598</v>
      </c>
    </row>
    <row r="1458" spans="1:34" x14ac:dyDescent="0.3">
      <c r="A1458">
        <v>236901</v>
      </c>
      <c r="B1458" t="s">
        <v>59</v>
      </c>
      <c r="C1458" t="s">
        <v>40</v>
      </c>
      <c r="D1458">
        <v>1</v>
      </c>
      <c r="E1458" t="s">
        <v>2841</v>
      </c>
      <c r="F1458" t="s">
        <v>110</v>
      </c>
      <c r="G1458">
        <v>10251</v>
      </c>
      <c r="H1458">
        <v>1</v>
      </c>
      <c r="I1458">
        <v>15</v>
      </c>
      <c r="J1458">
        <v>24</v>
      </c>
      <c r="K1458" t="s">
        <v>141</v>
      </c>
      <c r="L1458" t="s">
        <v>164</v>
      </c>
      <c r="M1458" t="s">
        <v>165</v>
      </c>
      <c r="N1458" t="s">
        <v>7816</v>
      </c>
      <c r="O1458" t="s">
        <v>113</v>
      </c>
      <c r="P1458" t="s">
        <v>2842</v>
      </c>
      <c r="Q1458" t="s">
        <v>35</v>
      </c>
      <c r="R1458" t="s">
        <v>1527</v>
      </c>
      <c r="S1458" t="s">
        <v>35</v>
      </c>
      <c r="T1458" t="str">
        <f t="shared" si="66"/>
        <v xml:space="preserve">1. Demonstrates excellent communication, organization, writing skills and ability to meet/manage aggressive deadlines.   2. Preferences will be given to candidates with computer knowledge of MS Word, Excel, and Access.  </v>
      </c>
      <c r="U1458">
        <f t="shared" si="67"/>
        <v>0</v>
      </c>
      <c r="V1458" s="3">
        <v>1</v>
      </c>
      <c r="W1458" s="3">
        <f t="shared" si="68"/>
        <v>0</v>
      </c>
      <c r="X1458" s="3">
        <v>0</v>
      </c>
      <c r="Y1458" s="3">
        <v>0</v>
      </c>
      <c r="Z1458" s="3">
        <v>0</v>
      </c>
      <c r="AA1458" s="3">
        <v>0</v>
      </c>
      <c r="AB1458" s="3">
        <v>0</v>
      </c>
      <c r="AD1458" t="s">
        <v>2843</v>
      </c>
      <c r="AE1458" s="1">
        <v>42473</v>
      </c>
      <c r="AG1458" s="1">
        <v>42473</v>
      </c>
      <c r="AH1458" s="1">
        <v>42598</v>
      </c>
    </row>
    <row r="1459" spans="1:34" x14ac:dyDescent="0.3">
      <c r="A1459">
        <v>237577</v>
      </c>
      <c r="B1459" t="s">
        <v>184</v>
      </c>
      <c r="C1459" t="s">
        <v>26</v>
      </c>
      <c r="D1459">
        <v>1</v>
      </c>
      <c r="E1459" t="s">
        <v>1256</v>
      </c>
      <c r="F1459" t="s">
        <v>652</v>
      </c>
      <c r="G1459">
        <v>12627</v>
      </c>
      <c r="H1459">
        <v>0</v>
      </c>
      <c r="I1459">
        <v>63817</v>
      </c>
      <c r="J1459">
        <v>95022</v>
      </c>
      <c r="K1459" t="s">
        <v>30</v>
      </c>
      <c r="L1459" t="s">
        <v>186</v>
      </c>
      <c r="M1459" t="s">
        <v>603</v>
      </c>
      <c r="N1459" t="s">
        <v>7817</v>
      </c>
      <c r="O1459" t="s">
        <v>7163</v>
      </c>
      <c r="P1459" t="s">
        <v>35</v>
      </c>
      <c r="Q1459" t="s">
        <v>7818</v>
      </c>
      <c r="R1459" t="s">
        <v>640</v>
      </c>
      <c r="S1459" t="s">
        <v>35</v>
      </c>
      <c r="T1459" t="str">
        <f t="shared" si="66"/>
        <v xml:space="preserve">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Associate Staff Analyst Exam (#5014), the Promotional Associate Staff Analyst Exam (#5526), or those who are already permanent in the Associate Staff Analyst title. Please indicate in your cover letter whether you have taken any of these exams or are already permanent in the Associate Staff Analyst title. If you do not include this information in your cover letter, you will not be considered for an interview. Applicants who took an exam will be required to produce a copy of their Order Confirmation Receipt for verification if contacted for an interview. (4/8/16 correction made to the CS title and corresponding Exam #s)  The City of New York and the Administration for Children‚„s Services are Equal Opportunity Employers Committed to Diversity</v>
      </c>
      <c r="U1459">
        <f t="shared" si="67"/>
        <v>0</v>
      </c>
      <c r="V1459" s="3">
        <v>0</v>
      </c>
      <c r="W1459" s="3">
        <f t="shared" si="68"/>
        <v>0</v>
      </c>
      <c r="X1459" s="3">
        <v>0</v>
      </c>
      <c r="Y1459" s="3">
        <v>0</v>
      </c>
      <c r="Z1459" s="3">
        <v>0</v>
      </c>
      <c r="AA1459" s="3">
        <v>0</v>
      </c>
      <c r="AB1459" s="3">
        <v>0</v>
      </c>
      <c r="AD1459" t="s">
        <v>38</v>
      </c>
      <c r="AE1459" s="1">
        <v>42464</v>
      </c>
      <c r="AG1459" s="1">
        <v>42556</v>
      </c>
      <c r="AH1459" s="1">
        <v>42598</v>
      </c>
    </row>
    <row r="1460" spans="1:34" x14ac:dyDescent="0.3">
      <c r="A1460">
        <v>237576</v>
      </c>
      <c r="B1460" t="s">
        <v>184</v>
      </c>
      <c r="C1460" t="s">
        <v>26</v>
      </c>
      <c r="D1460">
        <v>1</v>
      </c>
      <c r="E1460" t="s">
        <v>2844</v>
      </c>
      <c r="F1460" t="s">
        <v>91</v>
      </c>
      <c r="G1460" t="s">
        <v>92</v>
      </c>
      <c r="H1460">
        <v>0</v>
      </c>
      <c r="I1460">
        <v>58675</v>
      </c>
      <c r="J1460">
        <v>156793</v>
      </c>
      <c r="K1460" t="s">
        <v>30</v>
      </c>
      <c r="L1460" t="s">
        <v>186</v>
      </c>
      <c r="M1460" t="s">
        <v>603</v>
      </c>
      <c r="N1460" t="s">
        <v>6796</v>
      </c>
      <c r="O1460" t="s">
        <v>96</v>
      </c>
      <c r="P1460" t="s">
        <v>2845</v>
      </c>
      <c r="Q1460" t="s">
        <v>7819</v>
      </c>
      <c r="R1460" t="s">
        <v>640</v>
      </c>
      <c r="S1460" t="s">
        <v>35</v>
      </c>
      <c r="T1460" t="str">
        <f t="shared" si="66"/>
        <v>Extensive experience with quantitative and qualitative analyses and quality assurance.  Experience with budgetary and other financial data preferably in a human services, non-profit, or government setting. Strong written and oral communications skills and the ability to work collaboratively with a diverse, multidisciplinary team. Ability to manage multiple projects and prioritize tasks in order to meet deadlines The preferred candidate should possess excellent written and oral communication skills, and have knowledge of the City's budgetary process and other financial management areas. Knowledge of computerized systems for accounting and tracking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v>
      </c>
      <c r="U1460">
        <f t="shared" si="67"/>
        <v>0</v>
      </c>
      <c r="V1460" s="3">
        <v>0</v>
      </c>
      <c r="W1460" s="3">
        <f t="shared" si="68"/>
        <v>0</v>
      </c>
      <c r="X1460" s="3">
        <v>0</v>
      </c>
      <c r="Y1460" s="3">
        <v>0</v>
      </c>
      <c r="Z1460" s="3">
        <v>0</v>
      </c>
      <c r="AA1460" s="3">
        <v>0</v>
      </c>
      <c r="AB1460" s="3">
        <v>0</v>
      </c>
      <c r="AD1460" t="s">
        <v>2846</v>
      </c>
      <c r="AE1460" s="1">
        <v>42464</v>
      </c>
      <c r="AG1460" s="1">
        <v>42556</v>
      </c>
      <c r="AH1460" s="1">
        <v>42598</v>
      </c>
    </row>
    <row r="1461" spans="1:34" x14ac:dyDescent="0.3">
      <c r="A1461">
        <v>237576</v>
      </c>
      <c r="B1461" t="s">
        <v>184</v>
      </c>
      <c r="C1461" t="s">
        <v>40</v>
      </c>
      <c r="D1461">
        <v>1</v>
      </c>
      <c r="E1461" t="s">
        <v>2844</v>
      </c>
      <c r="F1461" t="s">
        <v>91</v>
      </c>
      <c r="G1461" t="s">
        <v>92</v>
      </c>
      <c r="H1461">
        <v>0</v>
      </c>
      <c r="I1461">
        <v>58675</v>
      </c>
      <c r="J1461">
        <v>156793</v>
      </c>
      <c r="K1461" t="s">
        <v>30</v>
      </c>
      <c r="L1461" t="s">
        <v>186</v>
      </c>
      <c r="M1461" t="s">
        <v>603</v>
      </c>
      <c r="N1461" t="s">
        <v>6796</v>
      </c>
      <c r="O1461" t="s">
        <v>96</v>
      </c>
      <c r="P1461" t="s">
        <v>2845</v>
      </c>
      <c r="Q1461" t="s">
        <v>7819</v>
      </c>
      <c r="R1461" t="s">
        <v>640</v>
      </c>
      <c r="S1461" t="s">
        <v>35</v>
      </c>
      <c r="T1461" t="str">
        <f t="shared" si="66"/>
        <v>Extensive experience with quantitative and qualitative analyses and quality assurance.  Experience with budgetary and other financial data preferably in a human services, non-profit, or government setting. Strong written and oral communications skills and the ability to work collaboratively with a diverse, multidisciplinary team. Ability to manage multiple projects and prioritize tasks in order to meet deadlines The preferred candidate should possess excellent written and oral communication skills, and have knowledge of the City's budgetary process and other financial management areas. Knowledge of computerized systems for accounting and tracking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v>
      </c>
      <c r="U1461">
        <f t="shared" si="67"/>
        <v>0</v>
      </c>
      <c r="V1461" s="3">
        <v>0</v>
      </c>
      <c r="W1461" s="3">
        <f t="shared" si="68"/>
        <v>0</v>
      </c>
      <c r="X1461" s="3">
        <v>0</v>
      </c>
      <c r="Y1461" s="3">
        <v>0</v>
      </c>
      <c r="Z1461" s="3">
        <v>0</v>
      </c>
      <c r="AA1461" s="3">
        <v>0</v>
      </c>
      <c r="AB1461" s="3">
        <v>0</v>
      </c>
      <c r="AD1461" t="s">
        <v>2846</v>
      </c>
      <c r="AE1461" s="1">
        <v>42464</v>
      </c>
      <c r="AG1461" s="1">
        <v>42556</v>
      </c>
      <c r="AH1461" s="1">
        <v>42598</v>
      </c>
    </row>
    <row r="1462" spans="1:34" x14ac:dyDescent="0.3">
      <c r="A1462">
        <v>236926</v>
      </c>
      <c r="B1462" t="s">
        <v>244</v>
      </c>
      <c r="C1462" t="s">
        <v>26</v>
      </c>
      <c r="D1462">
        <v>1</v>
      </c>
      <c r="E1462" t="s">
        <v>2847</v>
      </c>
      <c r="F1462" t="s">
        <v>191</v>
      </c>
      <c r="G1462">
        <v>13632</v>
      </c>
      <c r="H1462">
        <v>2</v>
      </c>
      <c r="I1462">
        <v>77157</v>
      </c>
      <c r="J1462">
        <v>99406</v>
      </c>
      <c r="K1462" t="s">
        <v>30</v>
      </c>
      <c r="L1462" t="s">
        <v>521</v>
      </c>
      <c r="M1462" t="s">
        <v>522</v>
      </c>
      <c r="N1462" t="s">
        <v>7820</v>
      </c>
      <c r="O1462" t="s">
        <v>7083</v>
      </c>
      <c r="P1462" t="s">
        <v>2848</v>
      </c>
      <c r="Q1462" t="s">
        <v>35</v>
      </c>
      <c r="R1462" t="s">
        <v>2849</v>
      </c>
      <c r="S1462" t="s">
        <v>35</v>
      </c>
      <c r="T1462" t="str">
        <f t="shared" si="66"/>
        <v xml:space="preserve">Experience with developing datasets in the following formats: CSV, JSON, PDF, RDF, RSS, XLS, XLSX, XML, ZIP drives. Experience with Data Mining, developing datasets types and metadata. Familiar with acceptable formats and code elements, as well as geospatial data, dataset publishing, database management, APIs and transferring files. Experience with Open Data portals and data dictionaries, such as:  Socrata, NYC Open Data portal, and ckan or dkan, open source data portals. Experience with open source and proprietary databases. Experience with data analysis and presenting data in various statistical formats. Experience with empirical methods and data analytics and have strong quantitative and problem-solving skills. Experience with building applied statistics or econometrics models, and/or conducting research. Excellent computer skills, including but not limited to: knowledge of multiple software programs (i.e. MS Word, MS Excel, Quality Center, etc.), operating systems, basic networking skills, and basic hardware knowledge. Track record of completing assignments on time with a high degree of quality. Ability to set priorities and multi-task in a fast paced environment. Excellent analytical and problem-solving skills. Good communication, presentation, and interpersonal skills. Self-starter and team player who can establish excellent working relationships. DBA skills desirable, not required. Familiar with web technologies, such as: content management systems.  </v>
      </c>
      <c r="U1462">
        <f t="shared" si="67"/>
        <v>1</v>
      </c>
      <c r="V1462" s="3">
        <v>1</v>
      </c>
      <c r="W1462" s="3">
        <f t="shared" si="68"/>
        <v>1</v>
      </c>
      <c r="X1462" s="3">
        <v>0</v>
      </c>
      <c r="Y1462" s="3">
        <v>0</v>
      </c>
      <c r="Z1462" s="3">
        <v>0</v>
      </c>
      <c r="AA1462" s="3">
        <v>0</v>
      </c>
      <c r="AB1462" s="3">
        <v>1</v>
      </c>
      <c r="AD1462" t="s">
        <v>58</v>
      </c>
      <c r="AE1462" s="1">
        <v>42464</v>
      </c>
      <c r="AG1462" s="1">
        <v>42464</v>
      </c>
      <c r="AH1462" s="1">
        <v>42598</v>
      </c>
    </row>
    <row r="1463" spans="1:34" x14ac:dyDescent="0.3">
      <c r="A1463">
        <v>236926</v>
      </c>
      <c r="B1463" t="s">
        <v>244</v>
      </c>
      <c r="C1463" t="s">
        <v>40</v>
      </c>
      <c r="D1463">
        <v>1</v>
      </c>
      <c r="E1463" t="s">
        <v>2847</v>
      </c>
      <c r="F1463" t="s">
        <v>191</v>
      </c>
      <c r="G1463">
        <v>13632</v>
      </c>
      <c r="H1463">
        <v>2</v>
      </c>
      <c r="I1463">
        <v>77157</v>
      </c>
      <c r="J1463">
        <v>99406</v>
      </c>
      <c r="K1463" t="s">
        <v>30</v>
      </c>
      <c r="L1463" t="s">
        <v>521</v>
      </c>
      <c r="M1463" t="s">
        <v>522</v>
      </c>
      <c r="N1463" t="s">
        <v>7820</v>
      </c>
      <c r="O1463" t="s">
        <v>7083</v>
      </c>
      <c r="P1463" t="s">
        <v>2848</v>
      </c>
      <c r="Q1463" t="s">
        <v>35</v>
      </c>
      <c r="R1463" t="s">
        <v>2849</v>
      </c>
      <c r="S1463" t="s">
        <v>35</v>
      </c>
      <c r="T1463" t="str">
        <f t="shared" si="66"/>
        <v xml:space="preserve">Experience with developing datasets in the following formats: CSV, JSON, PDF, RDF, RSS, XLS, XLSX, XML, ZIP drives. Experience with Data Mining, developing datasets types and metadata. Familiar with acceptable formats and code elements, as well as geospatial data, dataset publishing, database management, APIs and transferring files. Experience with Open Data portals and data dictionaries, such as:  Socrata, NYC Open Data portal, and ckan or dkan, open source data portals. Experience with open source and proprietary databases. Experience with data analysis and presenting data in various statistical formats. Experience with empirical methods and data analytics and have strong quantitative and problem-solving skills. Experience with building applied statistics or econometrics models, and/or conducting research. Excellent computer skills, including but not limited to: knowledge of multiple software programs (i.e. MS Word, MS Excel, Quality Center, etc.), operating systems, basic networking skills, and basic hardware knowledge. Track record of completing assignments on time with a high degree of quality. Ability to set priorities and multi-task in a fast paced environment. Excellent analytical and problem-solving skills. Good communication, presentation, and interpersonal skills. Self-starter and team player who can establish excellent working relationships. DBA skills desirable, not required. Familiar with web technologies, such as: content management systems.  </v>
      </c>
      <c r="U1463">
        <f t="shared" si="67"/>
        <v>1</v>
      </c>
      <c r="V1463" s="3">
        <v>1</v>
      </c>
      <c r="W1463" s="3">
        <f t="shared" si="68"/>
        <v>1</v>
      </c>
      <c r="X1463" s="3">
        <v>0</v>
      </c>
      <c r="Y1463" s="3">
        <v>0</v>
      </c>
      <c r="Z1463" s="3">
        <v>0</v>
      </c>
      <c r="AA1463" s="3">
        <v>0</v>
      </c>
      <c r="AB1463" s="3">
        <v>1</v>
      </c>
      <c r="AD1463" t="s">
        <v>58</v>
      </c>
      <c r="AE1463" s="1">
        <v>42464</v>
      </c>
      <c r="AG1463" s="1">
        <v>42464</v>
      </c>
      <c r="AH1463" s="1">
        <v>42598</v>
      </c>
    </row>
    <row r="1464" spans="1:34" x14ac:dyDescent="0.3">
      <c r="A1464">
        <v>236930</v>
      </c>
      <c r="B1464" t="s">
        <v>244</v>
      </c>
      <c r="C1464" t="s">
        <v>40</v>
      </c>
      <c r="D1464">
        <v>1</v>
      </c>
      <c r="E1464" t="s">
        <v>2850</v>
      </c>
      <c r="F1464" t="s">
        <v>2406</v>
      </c>
      <c r="G1464">
        <v>13652</v>
      </c>
      <c r="H1464">
        <v>4</v>
      </c>
      <c r="I1464">
        <v>87203</v>
      </c>
      <c r="J1464">
        <v>131623</v>
      </c>
      <c r="K1464" t="s">
        <v>30</v>
      </c>
      <c r="L1464" t="s">
        <v>521</v>
      </c>
      <c r="M1464" t="s">
        <v>522</v>
      </c>
      <c r="N1464" t="s">
        <v>7821</v>
      </c>
      <c r="O1464" t="s">
        <v>7675</v>
      </c>
      <c r="P1464" t="s">
        <v>2851</v>
      </c>
      <c r="Q1464" t="s">
        <v>2852</v>
      </c>
      <c r="R1464" t="s">
        <v>2853</v>
      </c>
      <c r="S1464" t="s">
        <v>35</v>
      </c>
      <c r="T1464" t="str">
        <f t="shared" si="66"/>
        <v>In-depth IT security principles and technology including access/control, authorization, Identification and authentication, public key infrastructure, network, and end point protection- Demonstrated experience applying security risk assessment methodology in support of system development, application development, vulnerability assessments, and resulting security risk analysis- Demonstrated proven track record of communicating and working proactively and professionally with internal and external auditors and other groups responsible for ensuring that the company is properly protecting the interests of its customers, shareholders, and employees- Familiarity with application security practices such as secure coding and secure development lifecycle management- Understanding of network protocols, data flow analysis, and network design and troubleshooting.Business needs with the ability to establish and maintain a high-level of customer trust and confidence in the security team- Project management skills- Application systems, network architecture, multiple platforms and new technologies from a security perspective to include, but not limited to, Firewalls; Intrusion Detection/Protection Systems; Operating Systems (Linux, Windows); Networking (switches, routers, protocols, etc.); Network Services and Security Vulnerabilities; Network Architecture; Remote Access; Multi-factor Authentication; Platform Security (Application, Database, OS); Antivirus; Federated Identity Management; Cryptography; Active Directory; and high-level programming languages- System and network exploitation, attack pathologies and intrusion techniques (such as denial of service, sync attacks, malicious code, password cracking, etc)Engineering, securing, implementing, and managing security solutions,etc Applicants must file for and take the upcoming Certified IT Administrator exam. The filing period is tentatively scheduled for 5/4/16 - 5/24/16.</v>
      </c>
      <c r="U1464">
        <f t="shared" si="67"/>
        <v>0</v>
      </c>
      <c r="V1464" s="3">
        <v>0</v>
      </c>
      <c r="W1464" s="3">
        <f t="shared" si="68"/>
        <v>0</v>
      </c>
      <c r="X1464" s="3">
        <v>0</v>
      </c>
      <c r="Y1464" s="3">
        <v>0</v>
      </c>
      <c r="Z1464" s="3">
        <v>0</v>
      </c>
      <c r="AA1464" s="3">
        <v>0</v>
      </c>
      <c r="AB1464" s="3">
        <v>0</v>
      </c>
      <c r="AD1464" t="s">
        <v>58</v>
      </c>
      <c r="AE1464" s="1">
        <v>42466</v>
      </c>
      <c r="AG1464" s="1">
        <v>42466</v>
      </c>
      <c r="AH1464" s="1">
        <v>42598</v>
      </c>
    </row>
    <row r="1465" spans="1:34" x14ac:dyDescent="0.3">
      <c r="A1465">
        <v>237577</v>
      </c>
      <c r="B1465" t="s">
        <v>184</v>
      </c>
      <c r="C1465" t="s">
        <v>40</v>
      </c>
      <c r="D1465">
        <v>1</v>
      </c>
      <c r="E1465" t="s">
        <v>1256</v>
      </c>
      <c r="F1465" t="s">
        <v>652</v>
      </c>
      <c r="G1465">
        <v>12627</v>
      </c>
      <c r="H1465">
        <v>0</v>
      </c>
      <c r="I1465">
        <v>63817</v>
      </c>
      <c r="J1465">
        <v>95022</v>
      </c>
      <c r="K1465" t="s">
        <v>30</v>
      </c>
      <c r="L1465" t="s">
        <v>186</v>
      </c>
      <c r="M1465" t="s">
        <v>603</v>
      </c>
      <c r="N1465" t="s">
        <v>7817</v>
      </c>
      <c r="O1465" t="s">
        <v>7163</v>
      </c>
      <c r="P1465" t="s">
        <v>35</v>
      </c>
      <c r="Q1465" t="s">
        <v>7818</v>
      </c>
      <c r="R1465" t="s">
        <v>640</v>
      </c>
      <c r="S1465" t="s">
        <v>35</v>
      </c>
      <c r="T1465" t="str">
        <f t="shared" si="66"/>
        <v xml:space="preserve">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Associate Staff Analyst Exam (#5014), the Promotional Associate Staff Analyst Exam (#5526), or those who are already permanent in the Associate Staff Analyst title. Please indicate in your cover letter whether you have taken any of these exams or are already permanent in the Associate Staff Analyst title. If you do not include this information in your cover letter, you will not be considered for an interview. Applicants who took an exam will be required to produce a copy of their Order Confirmation Receipt for verification if contacted for an interview. (4/8/16 correction made to the CS title and corresponding Exam #s)  The City of New York and the Administration for Children‚„s Services are Equal Opportunity Employers Committed to Diversity</v>
      </c>
      <c r="U1465">
        <f t="shared" si="67"/>
        <v>0</v>
      </c>
      <c r="V1465" s="3">
        <v>0</v>
      </c>
      <c r="W1465" s="3">
        <f t="shared" si="68"/>
        <v>0</v>
      </c>
      <c r="X1465" s="3">
        <v>0</v>
      </c>
      <c r="Y1465" s="3">
        <v>0</v>
      </c>
      <c r="Z1465" s="3">
        <v>0</v>
      </c>
      <c r="AA1465" s="3">
        <v>0</v>
      </c>
      <c r="AB1465" s="3">
        <v>0</v>
      </c>
      <c r="AD1465" t="s">
        <v>38</v>
      </c>
      <c r="AE1465" s="1">
        <v>42464</v>
      </c>
      <c r="AG1465" s="1">
        <v>42556</v>
      </c>
      <c r="AH1465" s="1">
        <v>42598</v>
      </c>
    </row>
    <row r="1466" spans="1:34" x14ac:dyDescent="0.3">
      <c r="A1466">
        <v>237629</v>
      </c>
      <c r="B1466" t="s">
        <v>666</v>
      </c>
      <c r="C1466" t="s">
        <v>26</v>
      </c>
      <c r="D1466">
        <v>7</v>
      </c>
      <c r="E1466" t="s">
        <v>2854</v>
      </c>
      <c r="F1466" t="s">
        <v>2855</v>
      </c>
      <c r="G1466">
        <v>92508</v>
      </c>
      <c r="H1466">
        <v>2</v>
      </c>
      <c r="I1466">
        <v>38509</v>
      </c>
      <c r="J1466">
        <v>49034</v>
      </c>
      <c r="K1466" t="s">
        <v>30</v>
      </c>
      <c r="L1466" t="s">
        <v>668</v>
      </c>
      <c r="M1466" t="s">
        <v>669</v>
      </c>
      <c r="N1466" t="s">
        <v>2856</v>
      </c>
      <c r="O1466" t="s">
        <v>2857</v>
      </c>
      <c r="P1466" t="s">
        <v>2858</v>
      </c>
      <c r="Q1466" t="s">
        <v>35</v>
      </c>
      <c r="R1466" t="s">
        <v>2859</v>
      </c>
      <c r="S1466" t="s">
        <v>35</v>
      </c>
      <c r="T1466" t="str">
        <f t="shared" si="66"/>
        <v xml:space="preserve">CDL-B license and NYS Inspectors License  (light and heavy)  preferred.  </v>
      </c>
      <c r="U1466">
        <f t="shared" si="67"/>
        <v>0</v>
      </c>
      <c r="V1466" s="3">
        <v>0</v>
      </c>
      <c r="W1466" s="3">
        <f t="shared" si="68"/>
        <v>0</v>
      </c>
      <c r="X1466" s="3">
        <v>0</v>
      </c>
      <c r="Y1466" s="3">
        <v>0</v>
      </c>
      <c r="Z1466" s="3">
        <v>0</v>
      </c>
      <c r="AA1466" s="3">
        <v>0</v>
      </c>
      <c r="AB1466" s="3">
        <v>0</v>
      </c>
      <c r="AD1466" t="s">
        <v>38</v>
      </c>
      <c r="AE1466" s="1">
        <v>42586</v>
      </c>
      <c r="AG1466" s="1">
        <v>42585</v>
      </c>
      <c r="AH1466" s="1">
        <v>42598</v>
      </c>
    </row>
    <row r="1467" spans="1:34" x14ac:dyDescent="0.3">
      <c r="A1467">
        <v>236930</v>
      </c>
      <c r="B1467" t="s">
        <v>244</v>
      </c>
      <c r="C1467" t="s">
        <v>26</v>
      </c>
      <c r="D1467">
        <v>1</v>
      </c>
      <c r="E1467" t="s">
        <v>2850</v>
      </c>
      <c r="F1467" t="s">
        <v>2406</v>
      </c>
      <c r="G1467">
        <v>13652</v>
      </c>
      <c r="H1467">
        <v>4</v>
      </c>
      <c r="I1467">
        <v>87203</v>
      </c>
      <c r="J1467">
        <v>131623</v>
      </c>
      <c r="K1467" t="s">
        <v>30</v>
      </c>
      <c r="L1467" t="s">
        <v>521</v>
      </c>
      <c r="M1467" t="s">
        <v>522</v>
      </c>
      <c r="N1467" t="s">
        <v>7821</v>
      </c>
      <c r="O1467" t="s">
        <v>7675</v>
      </c>
      <c r="P1467" t="s">
        <v>2851</v>
      </c>
      <c r="Q1467" t="s">
        <v>2852</v>
      </c>
      <c r="R1467" t="s">
        <v>2853</v>
      </c>
      <c r="S1467" t="s">
        <v>35</v>
      </c>
      <c r="T1467" t="str">
        <f t="shared" si="66"/>
        <v>In-depth IT security principles and technology including access/control, authorization, Identification and authentication, public key infrastructure, network, and end point protection- Demonstrated experience applying security risk assessment methodology in support of system development, application development, vulnerability assessments, and resulting security risk analysis- Demonstrated proven track record of communicating and working proactively and professionally with internal and external auditors and other groups responsible for ensuring that the company is properly protecting the interests of its customers, shareholders, and employees- Familiarity with application security practices such as secure coding and secure development lifecycle management- Understanding of network protocols, data flow analysis, and network design and troubleshooting.Business needs with the ability to establish and maintain a high-level of customer trust and confidence in the security team- Project management skills- Application systems, network architecture, multiple platforms and new technologies from a security perspective to include, but not limited to, Firewalls; Intrusion Detection/Protection Systems; Operating Systems (Linux, Windows); Networking (switches, routers, protocols, etc.); Network Services and Security Vulnerabilities; Network Architecture; Remote Access; Multi-factor Authentication; Platform Security (Application, Database, OS); Antivirus; Federated Identity Management; Cryptography; Active Directory; and high-level programming languages- System and network exploitation, attack pathologies and intrusion techniques (such as denial of service, sync attacks, malicious code, password cracking, etc)Engineering, securing, implementing, and managing security solutions,etc Applicants must file for and take the upcoming Certified IT Administrator exam. The filing period is tentatively scheduled for 5/4/16 - 5/24/16.</v>
      </c>
      <c r="U1467">
        <f t="shared" si="67"/>
        <v>0</v>
      </c>
      <c r="V1467" s="3">
        <v>0</v>
      </c>
      <c r="W1467" s="3">
        <f t="shared" si="68"/>
        <v>0</v>
      </c>
      <c r="X1467" s="3">
        <v>0</v>
      </c>
      <c r="Y1467" s="3">
        <v>0</v>
      </c>
      <c r="Z1467" s="3">
        <v>0</v>
      </c>
      <c r="AA1467" s="3">
        <v>0</v>
      </c>
      <c r="AB1467" s="3">
        <v>0</v>
      </c>
      <c r="AD1467" t="s">
        <v>58</v>
      </c>
      <c r="AE1467" s="1">
        <v>42466</v>
      </c>
      <c r="AG1467" s="1">
        <v>42466</v>
      </c>
      <c r="AH1467" s="1">
        <v>42598</v>
      </c>
    </row>
    <row r="1468" spans="1:34" x14ac:dyDescent="0.3">
      <c r="A1468">
        <v>236968</v>
      </c>
      <c r="B1468" t="s">
        <v>39</v>
      </c>
      <c r="C1468" t="s">
        <v>40</v>
      </c>
      <c r="D1468">
        <v>1</v>
      </c>
      <c r="E1468" t="s">
        <v>2860</v>
      </c>
      <c r="F1468" t="s">
        <v>691</v>
      </c>
      <c r="G1468">
        <v>10033</v>
      </c>
      <c r="H1468" t="s">
        <v>52</v>
      </c>
      <c r="I1468">
        <v>53051</v>
      </c>
      <c r="J1468">
        <v>80000</v>
      </c>
      <c r="K1468" t="s">
        <v>30</v>
      </c>
      <c r="L1468" t="s">
        <v>78</v>
      </c>
      <c r="M1468" t="s">
        <v>845</v>
      </c>
      <c r="N1468" t="s">
        <v>7822</v>
      </c>
      <c r="O1468" t="s">
        <v>693</v>
      </c>
      <c r="P1468" t="s">
        <v>2861</v>
      </c>
      <c r="Q1468" t="s">
        <v>35</v>
      </c>
      <c r="R1468" t="s">
        <v>2862</v>
      </c>
      <c r="S1468" t="s">
        <v>35</v>
      </c>
      <c r="T1468" t="str">
        <f t="shared" si="66"/>
        <v xml:space="preserve">The ideal candidate should be able to work in a fast-paced and diverse environment, have critical thinking skills, and be able to process, interpret, and synthesize information quickly  --Preference for expertise in the following areas: communications (writing, editing, messaging, developing communications strategy), health, campaign development, media relations, communications research and evaluation, and developing health education material.  --Ability to handle multiple high-priority projects and assignments simultaneously, to shift fluidly among them, and to work independently, when necessary, towards creative problem solving  --Ability to create and maintain productive relationships with internal and external partners; and  --Preferred candidates should have excellent analytical and reasoning skills, strong written and oral communication skills, and superior interpersonal skills.  </v>
      </c>
      <c r="U1468">
        <f t="shared" si="67"/>
        <v>0</v>
      </c>
      <c r="V1468" s="3">
        <v>0</v>
      </c>
      <c r="W1468" s="3">
        <f t="shared" si="68"/>
        <v>0</v>
      </c>
      <c r="X1468" s="3">
        <v>0</v>
      </c>
      <c r="Y1468" s="3">
        <v>0</v>
      </c>
      <c r="Z1468" s="3">
        <v>0</v>
      </c>
      <c r="AA1468" s="3">
        <v>0</v>
      </c>
      <c r="AB1468" s="3">
        <v>0</v>
      </c>
      <c r="AD1468" t="s">
        <v>38</v>
      </c>
      <c r="AE1468" s="1">
        <v>42458</v>
      </c>
      <c r="AG1468" s="1">
        <v>42458</v>
      </c>
      <c r="AH1468" s="1">
        <v>42598</v>
      </c>
    </row>
    <row r="1469" spans="1:34" x14ac:dyDescent="0.3">
      <c r="A1469">
        <v>236968</v>
      </c>
      <c r="B1469" t="s">
        <v>39</v>
      </c>
      <c r="C1469" t="s">
        <v>26</v>
      </c>
      <c r="D1469">
        <v>1</v>
      </c>
      <c r="E1469" t="s">
        <v>2860</v>
      </c>
      <c r="F1469" t="s">
        <v>691</v>
      </c>
      <c r="G1469">
        <v>10033</v>
      </c>
      <c r="H1469" t="s">
        <v>52</v>
      </c>
      <c r="I1469">
        <v>53051</v>
      </c>
      <c r="J1469">
        <v>80000</v>
      </c>
      <c r="K1469" t="s">
        <v>30</v>
      </c>
      <c r="L1469" t="s">
        <v>78</v>
      </c>
      <c r="M1469" t="s">
        <v>845</v>
      </c>
      <c r="N1469" t="s">
        <v>7822</v>
      </c>
      <c r="O1469" t="s">
        <v>693</v>
      </c>
      <c r="P1469" t="s">
        <v>2861</v>
      </c>
      <c r="Q1469" t="s">
        <v>35</v>
      </c>
      <c r="R1469" t="s">
        <v>2862</v>
      </c>
      <c r="S1469" t="s">
        <v>35</v>
      </c>
      <c r="T1469" t="str">
        <f t="shared" si="66"/>
        <v xml:space="preserve">The ideal candidate should be able to work in a fast-paced and diverse environment, have critical thinking skills, and be able to process, interpret, and synthesize information quickly  --Preference for expertise in the following areas: communications (writing, editing, messaging, developing communications strategy), health, campaign development, media relations, communications research and evaluation, and developing health education material.  --Ability to handle multiple high-priority projects and assignments simultaneously, to shift fluidly among them, and to work independently, when necessary, towards creative problem solving  --Ability to create and maintain productive relationships with internal and external partners; and  --Preferred candidates should have excellent analytical and reasoning skills, strong written and oral communication skills, and superior interpersonal skills.  </v>
      </c>
      <c r="U1469">
        <f t="shared" si="67"/>
        <v>0</v>
      </c>
      <c r="V1469" s="3">
        <v>0</v>
      </c>
      <c r="W1469" s="3">
        <f t="shared" si="68"/>
        <v>0</v>
      </c>
      <c r="X1469" s="3">
        <v>0</v>
      </c>
      <c r="Y1469" s="3">
        <v>0</v>
      </c>
      <c r="Z1469" s="3">
        <v>0</v>
      </c>
      <c r="AA1469" s="3">
        <v>0</v>
      </c>
      <c r="AB1469" s="3">
        <v>0</v>
      </c>
      <c r="AD1469" t="s">
        <v>38</v>
      </c>
      <c r="AE1469" s="1">
        <v>42458</v>
      </c>
      <c r="AG1469" s="1">
        <v>42458</v>
      </c>
      <c r="AH1469" s="1">
        <v>42598</v>
      </c>
    </row>
    <row r="1470" spans="1:34" x14ac:dyDescent="0.3">
      <c r="A1470">
        <v>236578</v>
      </c>
      <c r="B1470" t="s">
        <v>524</v>
      </c>
      <c r="C1470" t="s">
        <v>26</v>
      </c>
      <c r="D1470">
        <v>1</v>
      </c>
      <c r="E1470" t="s">
        <v>2676</v>
      </c>
      <c r="F1470" t="s">
        <v>119</v>
      </c>
      <c r="G1470">
        <v>22427</v>
      </c>
      <c r="H1470">
        <v>2</v>
      </c>
      <c r="I1470">
        <v>80000</v>
      </c>
      <c r="J1470">
        <v>92000</v>
      </c>
      <c r="K1470" t="s">
        <v>30</v>
      </c>
      <c r="L1470" t="s">
        <v>527</v>
      </c>
      <c r="M1470" t="s">
        <v>716</v>
      </c>
      <c r="N1470" t="s">
        <v>7757</v>
      </c>
      <c r="O1470" t="s">
        <v>7122</v>
      </c>
      <c r="P1470" t="s">
        <v>7758</v>
      </c>
      <c r="Q1470" t="s">
        <v>2677</v>
      </c>
      <c r="R1470" t="s">
        <v>2678</v>
      </c>
      <c r="S1470" t="s">
        <v>35</v>
      </c>
      <c r="T1470" t="str">
        <f t="shared" si="66"/>
        <v>1. 10 years‚„ experience managing, designing and/or inspecting waterfront infrastructure. 2. Ability to produce condition reports, designs, drawings, estimates and technical specifications for shore protection, seawalls, piers and waterfront structures. 3. Experience working with the New York State Department of Environmental Conservation and the United States Army Corp of Engineers. 4. Excellent organizational and interpersonal skills with ability to manage complex multi-stakeholder projects. 5. A driver license valid in New York State. This vacancy is only open to current permanent city employees serving in the Associate Project Manager civil service title or on leave from the title.  www.nyc.gov/parks</v>
      </c>
      <c r="U1470">
        <f t="shared" si="67"/>
        <v>0</v>
      </c>
      <c r="V1470" s="3">
        <v>0</v>
      </c>
      <c r="W1470" s="3">
        <f t="shared" si="68"/>
        <v>0</v>
      </c>
      <c r="X1470" s="3">
        <v>0</v>
      </c>
      <c r="Y1470" s="3">
        <v>0</v>
      </c>
      <c r="Z1470" s="3">
        <v>0</v>
      </c>
      <c r="AA1470" s="3">
        <v>0</v>
      </c>
      <c r="AB1470" s="3">
        <v>0</v>
      </c>
      <c r="AD1470" t="s">
        <v>533</v>
      </c>
      <c r="AE1470" s="1">
        <v>42454</v>
      </c>
      <c r="AG1470" s="1">
        <v>42453</v>
      </c>
      <c r="AH1470" s="1">
        <v>42598</v>
      </c>
    </row>
    <row r="1471" spans="1:34" x14ac:dyDescent="0.3">
      <c r="A1471">
        <v>236579</v>
      </c>
      <c r="B1471" t="s">
        <v>524</v>
      </c>
      <c r="C1471" t="s">
        <v>26</v>
      </c>
      <c r="D1471">
        <v>1</v>
      </c>
      <c r="E1471" t="s">
        <v>2676</v>
      </c>
      <c r="F1471" t="s">
        <v>360</v>
      </c>
      <c r="G1471">
        <v>20215</v>
      </c>
      <c r="H1471">
        <v>2</v>
      </c>
      <c r="I1471">
        <v>80000</v>
      </c>
      <c r="J1471">
        <v>92000</v>
      </c>
      <c r="K1471" t="s">
        <v>30</v>
      </c>
      <c r="L1471" t="s">
        <v>527</v>
      </c>
      <c r="M1471" t="s">
        <v>716</v>
      </c>
      <c r="N1471" t="s">
        <v>7757</v>
      </c>
      <c r="O1471" t="s">
        <v>7109</v>
      </c>
      <c r="P1471" t="s">
        <v>7758</v>
      </c>
      <c r="Q1471" t="s">
        <v>530</v>
      </c>
      <c r="R1471" t="s">
        <v>2863</v>
      </c>
      <c r="S1471" t="s">
        <v>35</v>
      </c>
      <c r="T1471" t="str">
        <f t="shared" si="66"/>
        <v>1. 10 years‚„ experience managing, designing and/or inspecting waterfront infrastructure. 2. Ability to produce condition reports, designs, drawings, estimates and technical specifications for shore protection, seawalls, piers and waterfront structures. 3. Experience working with the New York State Department of Environmental Conservation and the United States Army Corp of Engineers. 4. Excellent organizational and interpersonal skills with ability to manage complex multi-stakeholder projects. 5. A driver license valid in New York State. www.nyc.gov/parks</v>
      </c>
      <c r="U1471">
        <f t="shared" si="67"/>
        <v>0</v>
      </c>
      <c r="V1471" s="3">
        <v>0</v>
      </c>
      <c r="W1471" s="3">
        <f t="shared" si="68"/>
        <v>0</v>
      </c>
      <c r="X1471" s="3">
        <v>0</v>
      </c>
      <c r="Y1471" s="3">
        <v>0</v>
      </c>
      <c r="Z1471" s="3">
        <v>0</v>
      </c>
      <c r="AA1471" s="3">
        <v>0</v>
      </c>
      <c r="AB1471" s="3">
        <v>0</v>
      </c>
      <c r="AD1471" t="s">
        <v>533</v>
      </c>
      <c r="AE1471" s="1">
        <v>42454</v>
      </c>
      <c r="AG1471" s="1">
        <v>42549</v>
      </c>
      <c r="AH1471" s="1">
        <v>42598</v>
      </c>
    </row>
    <row r="1472" spans="1:34" x14ac:dyDescent="0.3">
      <c r="A1472">
        <v>236579</v>
      </c>
      <c r="B1472" t="s">
        <v>524</v>
      </c>
      <c r="C1472" t="s">
        <v>40</v>
      </c>
      <c r="D1472">
        <v>1</v>
      </c>
      <c r="E1472" t="s">
        <v>2676</v>
      </c>
      <c r="F1472" t="s">
        <v>360</v>
      </c>
      <c r="G1472">
        <v>20215</v>
      </c>
      <c r="H1472">
        <v>2</v>
      </c>
      <c r="I1472">
        <v>80000</v>
      </c>
      <c r="J1472">
        <v>92000</v>
      </c>
      <c r="K1472" t="s">
        <v>30</v>
      </c>
      <c r="L1472" t="s">
        <v>527</v>
      </c>
      <c r="M1472" t="s">
        <v>716</v>
      </c>
      <c r="N1472" t="s">
        <v>7757</v>
      </c>
      <c r="O1472" t="s">
        <v>7109</v>
      </c>
      <c r="P1472" t="s">
        <v>7758</v>
      </c>
      <c r="Q1472" t="s">
        <v>530</v>
      </c>
      <c r="R1472" t="s">
        <v>2863</v>
      </c>
      <c r="S1472" t="s">
        <v>35</v>
      </c>
      <c r="T1472" t="str">
        <f t="shared" si="66"/>
        <v>1. 10 years‚„ experience managing, designing and/or inspecting waterfront infrastructure. 2. Ability to produce condition reports, designs, drawings, estimates and technical specifications for shore protection, seawalls, piers and waterfront structures. 3. Experience working with the New York State Department of Environmental Conservation and the United States Army Corp of Engineers. 4. Excellent organizational and interpersonal skills with ability to manage complex multi-stakeholder projects. 5. A driver license valid in New York State. www.nyc.gov/parks</v>
      </c>
      <c r="U1472">
        <f t="shared" si="67"/>
        <v>0</v>
      </c>
      <c r="V1472" s="3">
        <v>0</v>
      </c>
      <c r="W1472" s="3">
        <f t="shared" si="68"/>
        <v>0</v>
      </c>
      <c r="X1472" s="3">
        <v>0</v>
      </c>
      <c r="Y1472" s="3">
        <v>0</v>
      </c>
      <c r="Z1472" s="3">
        <v>0</v>
      </c>
      <c r="AA1472" s="3">
        <v>0</v>
      </c>
      <c r="AB1472" s="3">
        <v>0</v>
      </c>
      <c r="AD1472" t="s">
        <v>533</v>
      </c>
      <c r="AE1472" s="1">
        <v>42454</v>
      </c>
      <c r="AG1472" s="1">
        <v>42549</v>
      </c>
      <c r="AH1472" s="1">
        <v>42598</v>
      </c>
    </row>
    <row r="1473" spans="1:34" x14ac:dyDescent="0.3">
      <c r="A1473">
        <v>236579</v>
      </c>
      <c r="B1473" t="s">
        <v>524</v>
      </c>
      <c r="C1473" t="s">
        <v>26</v>
      </c>
      <c r="D1473">
        <v>1</v>
      </c>
      <c r="E1473" t="s">
        <v>2676</v>
      </c>
      <c r="F1473" t="s">
        <v>360</v>
      </c>
      <c r="G1473">
        <v>20215</v>
      </c>
      <c r="H1473">
        <v>2</v>
      </c>
      <c r="I1473">
        <v>80000</v>
      </c>
      <c r="J1473">
        <v>92000</v>
      </c>
      <c r="K1473" t="s">
        <v>30</v>
      </c>
      <c r="L1473" t="s">
        <v>527</v>
      </c>
      <c r="M1473" t="s">
        <v>716</v>
      </c>
      <c r="N1473" t="s">
        <v>7757</v>
      </c>
      <c r="O1473" t="s">
        <v>7109</v>
      </c>
      <c r="P1473" t="s">
        <v>7758</v>
      </c>
      <c r="Q1473" t="s">
        <v>530</v>
      </c>
      <c r="R1473" t="s">
        <v>2863</v>
      </c>
      <c r="S1473" t="s">
        <v>35</v>
      </c>
      <c r="T1473" t="str">
        <f t="shared" si="66"/>
        <v>1. 10 years‚„ experience managing, designing and/or inspecting waterfront infrastructure. 2. Ability to produce condition reports, designs, drawings, estimates and technical specifications for shore protection, seawalls, piers and waterfront structures. 3. Experience working with the New York State Department of Environmental Conservation and the United States Army Corp of Engineers. 4. Excellent organizational and interpersonal skills with ability to manage complex multi-stakeholder projects. 5. A driver license valid in New York State. www.nyc.gov/parks</v>
      </c>
      <c r="U1473">
        <f t="shared" si="67"/>
        <v>0</v>
      </c>
      <c r="V1473" s="3">
        <v>0</v>
      </c>
      <c r="W1473" s="3">
        <f t="shared" si="68"/>
        <v>0</v>
      </c>
      <c r="X1473" s="3">
        <v>0</v>
      </c>
      <c r="Y1473" s="3">
        <v>0</v>
      </c>
      <c r="Z1473" s="3">
        <v>0</v>
      </c>
      <c r="AA1473" s="3">
        <v>0</v>
      </c>
      <c r="AB1473" s="3">
        <v>0</v>
      </c>
      <c r="AD1473" t="s">
        <v>533</v>
      </c>
      <c r="AE1473" s="1">
        <v>42454</v>
      </c>
      <c r="AG1473" s="1">
        <v>42453</v>
      </c>
      <c r="AH1473" s="1">
        <v>42598</v>
      </c>
    </row>
    <row r="1474" spans="1:34" x14ac:dyDescent="0.3">
      <c r="A1474">
        <v>236970</v>
      </c>
      <c r="B1474" t="s">
        <v>59</v>
      </c>
      <c r="C1474" t="s">
        <v>26</v>
      </c>
      <c r="D1474">
        <v>1</v>
      </c>
      <c r="E1474" t="s">
        <v>2788</v>
      </c>
      <c r="F1474" t="s">
        <v>299</v>
      </c>
      <c r="G1474">
        <v>31305</v>
      </c>
      <c r="H1474">
        <v>1</v>
      </c>
      <c r="I1474">
        <v>42830</v>
      </c>
      <c r="J1474">
        <v>60574</v>
      </c>
      <c r="K1474" t="s">
        <v>30</v>
      </c>
      <c r="L1474" t="s">
        <v>62</v>
      </c>
      <c r="M1474" t="s">
        <v>2789</v>
      </c>
      <c r="N1474" t="s">
        <v>2790</v>
      </c>
      <c r="O1474" t="s">
        <v>7101</v>
      </c>
      <c r="P1474" t="s">
        <v>2791</v>
      </c>
      <c r="Q1474" t="s">
        <v>2792</v>
      </c>
      <c r="R1474" t="s">
        <v>2793</v>
      </c>
      <c r="S1474" t="s">
        <v>2794</v>
      </c>
      <c r="T1474" t="str">
        <f t="shared" si="66"/>
        <v>Ability to climb stairs and ladders and engage in extensive walking at facilities being inspected including those under construction and renovation while following all mandated safety procedures.  Familiar with various computer software programs. Appointments are subject to OMB approval. For additional information about DEP, visit www.dep.nyc.gov</v>
      </c>
      <c r="U1474">
        <f t="shared" si="67"/>
        <v>0</v>
      </c>
      <c r="V1474" s="3">
        <v>0</v>
      </c>
      <c r="W1474" s="3">
        <f t="shared" si="68"/>
        <v>0</v>
      </c>
      <c r="X1474" s="3">
        <v>0</v>
      </c>
      <c r="Y1474" s="3">
        <v>0</v>
      </c>
      <c r="Z1474" s="3">
        <v>0</v>
      </c>
      <c r="AA1474" s="3">
        <v>0</v>
      </c>
      <c r="AB1474" s="3">
        <v>0</v>
      </c>
      <c r="AD1474" t="s">
        <v>38</v>
      </c>
      <c r="AE1474" s="1">
        <v>42460</v>
      </c>
      <c r="AG1474" s="1">
        <v>42460</v>
      </c>
      <c r="AH1474" s="1">
        <v>42598</v>
      </c>
    </row>
    <row r="1475" spans="1:34" x14ac:dyDescent="0.3">
      <c r="A1475">
        <v>236984</v>
      </c>
      <c r="B1475" t="s">
        <v>39</v>
      </c>
      <c r="C1475" t="s">
        <v>40</v>
      </c>
      <c r="D1475">
        <v>1</v>
      </c>
      <c r="E1475" t="s">
        <v>2609</v>
      </c>
      <c r="F1475" t="s">
        <v>42</v>
      </c>
      <c r="G1475">
        <v>21744</v>
      </c>
      <c r="H1475">
        <v>3</v>
      </c>
      <c r="I1475">
        <v>76340</v>
      </c>
      <c r="J1475">
        <v>100322</v>
      </c>
      <c r="K1475" t="s">
        <v>30</v>
      </c>
      <c r="L1475" t="s">
        <v>78</v>
      </c>
      <c r="M1475" t="s">
        <v>1382</v>
      </c>
      <c r="N1475" t="s">
        <v>2864</v>
      </c>
      <c r="O1475" t="s">
        <v>46</v>
      </c>
      <c r="P1475" t="s">
        <v>2865</v>
      </c>
      <c r="Q1475" t="s">
        <v>35</v>
      </c>
      <c r="R1475" t="s">
        <v>2866</v>
      </c>
      <c r="S1475" t="s">
        <v>35</v>
      </c>
      <c r="T1475" t="str">
        <f t="shared" ref="T1475:T1538" si="69">P1475&amp;" "&amp;Q1475</f>
        <v xml:space="preserve">--PhD. degree in public health, or related field  --2 years' experience in public health practice;   --A Master's or Ph.D. in epidemiology, public health or related field;   --Expertise in managing, cleaning, analyzing, and reporting on quantitative data, including large datasets, is essential;   --Prior experience supervising and guiding the work of other analysts is also expected;   --Preferred candidates should have excellent analytical skills and reasoning;   --Strong written and oral communication skills;   --Experience utilizing mixed methods, including qualitative data; and a general appreciation for data quality.  </v>
      </c>
      <c r="U1475">
        <f t="shared" ref="U1475:U1538" si="70">D1475*W1475</f>
        <v>0</v>
      </c>
      <c r="V1475" s="3">
        <v>0</v>
      </c>
      <c r="W1475" s="3">
        <f t="shared" ref="W1475:W1538" si="71">IF(OR(ISNUMBER(SEARCH("data analytics",$T1475)), ISNUMBER(SEARCH("data analysis",$T1475)), ISNUMBER(SEARCH("analyze data", $T1475)),ISNUMBER(SEARCH("business intelligence", $T1475)),ISNUMBER(SEARCH("business analysis",$T1475))),1,0)</f>
        <v>0</v>
      </c>
      <c r="X1475" s="3">
        <v>0</v>
      </c>
      <c r="Y1475" s="3">
        <v>0</v>
      </c>
      <c r="Z1475" s="3">
        <v>0</v>
      </c>
      <c r="AA1475" s="3">
        <v>0</v>
      </c>
      <c r="AB1475" s="3">
        <v>0</v>
      </c>
      <c r="AD1475" t="s">
        <v>38</v>
      </c>
      <c r="AE1475" s="1">
        <v>42458</v>
      </c>
      <c r="AG1475" s="1">
        <v>42458</v>
      </c>
      <c r="AH1475" s="1">
        <v>42598</v>
      </c>
    </row>
    <row r="1476" spans="1:34" x14ac:dyDescent="0.3">
      <c r="A1476">
        <v>236984</v>
      </c>
      <c r="B1476" t="s">
        <v>39</v>
      </c>
      <c r="C1476" t="s">
        <v>26</v>
      </c>
      <c r="D1476">
        <v>1</v>
      </c>
      <c r="E1476" t="s">
        <v>2609</v>
      </c>
      <c r="F1476" t="s">
        <v>42</v>
      </c>
      <c r="G1476">
        <v>21744</v>
      </c>
      <c r="H1476">
        <v>3</v>
      </c>
      <c r="I1476">
        <v>76340</v>
      </c>
      <c r="J1476">
        <v>100322</v>
      </c>
      <c r="K1476" t="s">
        <v>30</v>
      </c>
      <c r="L1476" t="s">
        <v>78</v>
      </c>
      <c r="M1476" t="s">
        <v>1382</v>
      </c>
      <c r="N1476" t="s">
        <v>2864</v>
      </c>
      <c r="O1476" t="s">
        <v>46</v>
      </c>
      <c r="P1476" t="s">
        <v>2865</v>
      </c>
      <c r="Q1476" t="s">
        <v>35</v>
      </c>
      <c r="R1476" t="s">
        <v>2866</v>
      </c>
      <c r="S1476" t="s">
        <v>35</v>
      </c>
      <c r="T1476" t="str">
        <f t="shared" si="69"/>
        <v xml:space="preserve">--PhD. degree in public health, or related field  --2 years' experience in public health practice;   --A Master's or Ph.D. in epidemiology, public health or related field;   --Expertise in managing, cleaning, analyzing, and reporting on quantitative data, including large datasets, is essential;   --Prior experience supervising and guiding the work of other analysts is also expected;   --Preferred candidates should have excellent analytical skills and reasoning;   --Strong written and oral communication skills;   --Experience utilizing mixed methods, including qualitative data; and a general appreciation for data quality.  </v>
      </c>
      <c r="U1476">
        <f t="shared" si="70"/>
        <v>0</v>
      </c>
      <c r="V1476" s="3">
        <v>0</v>
      </c>
      <c r="W1476" s="3">
        <f t="shared" si="71"/>
        <v>0</v>
      </c>
      <c r="X1476" s="3">
        <v>0</v>
      </c>
      <c r="Y1476" s="3">
        <v>0</v>
      </c>
      <c r="Z1476" s="3">
        <v>0</v>
      </c>
      <c r="AA1476" s="3">
        <v>0</v>
      </c>
      <c r="AB1476" s="3">
        <v>0</v>
      </c>
      <c r="AD1476" t="s">
        <v>38</v>
      </c>
      <c r="AE1476" s="1">
        <v>42458</v>
      </c>
      <c r="AG1476" s="1">
        <v>42458</v>
      </c>
      <c r="AH1476" s="1">
        <v>42598</v>
      </c>
    </row>
    <row r="1477" spans="1:34" x14ac:dyDescent="0.3">
      <c r="A1477">
        <v>236992</v>
      </c>
      <c r="B1477" t="s">
        <v>2744</v>
      </c>
      <c r="C1477" t="s">
        <v>40</v>
      </c>
      <c r="D1477">
        <v>10</v>
      </c>
      <c r="E1477" t="s">
        <v>2305</v>
      </c>
      <c r="F1477" t="s">
        <v>2305</v>
      </c>
      <c r="G1477">
        <v>10232</v>
      </c>
      <c r="H1477">
        <v>0</v>
      </c>
      <c r="I1477">
        <v>14</v>
      </c>
      <c r="J1477">
        <v>22</v>
      </c>
      <c r="K1477" t="s">
        <v>141</v>
      </c>
      <c r="L1477" t="s">
        <v>2456</v>
      </c>
      <c r="M1477" t="s">
        <v>2867</v>
      </c>
      <c r="N1477" t="s">
        <v>532</v>
      </c>
      <c r="O1477" t="s">
        <v>2307</v>
      </c>
      <c r="P1477" t="s">
        <v>35</v>
      </c>
      <c r="Q1477" t="s">
        <v>35</v>
      </c>
      <c r="R1477" t="s">
        <v>2868</v>
      </c>
      <c r="S1477" t="s">
        <v>35</v>
      </c>
      <c r="T1477" t="str">
        <f t="shared" si="69"/>
        <v xml:space="preserve">   </v>
      </c>
      <c r="U1477">
        <f t="shared" si="70"/>
        <v>0</v>
      </c>
      <c r="V1477" s="3">
        <v>0</v>
      </c>
      <c r="W1477" s="3">
        <f t="shared" si="71"/>
        <v>0</v>
      </c>
      <c r="X1477" s="3">
        <v>0</v>
      </c>
      <c r="Y1477" s="3">
        <v>0</v>
      </c>
      <c r="Z1477" s="3">
        <v>0</v>
      </c>
      <c r="AA1477" s="3">
        <v>0</v>
      </c>
      <c r="AB1477" s="3">
        <v>0</v>
      </c>
      <c r="AD1477" t="s">
        <v>38</v>
      </c>
      <c r="AE1477" s="1">
        <v>42479</v>
      </c>
      <c r="AF1477" s="1">
        <v>42643</v>
      </c>
      <c r="AG1477" s="1">
        <v>42479</v>
      </c>
      <c r="AH1477" s="1">
        <v>42598</v>
      </c>
    </row>
    <row r="1478" spans="1:34" x14ac:dyDescent="0.3">
      <c r="A1478">
        <v>236992</v>
      </c>
      <c r="B1478" t="s">
        <v>2744</v>
      </c>
      <c r="C1478" t="s">
        <v>26</v>
      </c>
      <c r="D1478">
        <v>10</v>
      </c>
      <c r="E1478" t="s">
        <v>2305</v>
      </c>
      <c r="F1478" t="s">
        <v>2305</v>
      </c>
      <c r="G1478">
        <v>10232</v>
      </c>
      <c r="H1478">
        <v>0</v>
      </c>
      <c r="I1478">
        <v>14</v>
      </c>
      <c r="J1478">
        <v>22</v>
      </c>
      <c r="K1478" t="s">
        <v>141</v>
      </c>
      <c r="L1478" t="s">
        <v>2456</v>
      </c>
      <c r="M1478" t="s">
        <v>2867</v>
      </c>
      <c r="N1478" t="s">
        <v>532</v>
      </c>
      <c r="O1478" t="s">
        <v>2307</v>
      </c>
      <c r="P1478" t="s">
        <v>35</v>
      </c>
      <c r="Q1478" t="s">
        <v>35</v>
      </c>
      <c r="R1478" t="s">
        <v>2868</v>
      </c>
      <c r="S1478" t="s">
        <v>35</v>
      </c>
      <c r="T1478" t="str">
        <f t="shared" si="69"/>
        <v xml:space="preserve">   </v>
      </c>
      <c r="U1478">
        <f t="shared" si="70"/>
        <v>0</v>
      </c>
      <c r="V1478" s="3">
        <v>0</v>
      </c>
      <c r="W1478" s="3">
        <f t="shared" si="71"/>
        <v>0</v>
      </c>
      <c r="X1478" s="3">
        <v>0</v>
      </c>
      <c r="Y1478" s="3">
        <v>0</v>
      </c>
      <c r="Z1478" s="3">
        <v>0</v>
      </c>
      <c r="AA1478" s="3">
        <v>0</v>
      </c>
      <c r="AB1478" s="3">
        <v>0</v>
      </c>
      <c r="AD1478" t="s">
        <v>38</v>
      </c>
      <c r="AE1478" s="1">
        <v>42466</v>
      </c>
      <c r="AF1478" s="1">
        <v>42630</v>
      </c>
      <c r="AG1478" s="1">
        <v>42479</v>
      </c>
      <c r="AH1478" s="1">
        <v>42598</v>
      </c>
    </row>
    <row r="1479" spans="1:34" x14ac:dyDescent="0.3">
      <c r="A1479">
        <v>236600</v>
      </c>
      <c r="B1479" t="s">
        <v>25</v>
      </c>
      <c r="C1479" t="s">
        <v>26</v>
      </c>
      <c r="D1479">
        <v>1</v>
      </c>
      <c r="E1479" t="s">
        <v>2869</v>
      </c>
      <c r="F1479" t="s">
        <v>2406</v>
      </c>
      <c r="G1479">
        <v>13652</v>
      </c>
      <c r="H1479">
        <v>4</v>
      </c>
      <c r="I1479">
        <v>87203</v>
      </c>
      <c r="J1479">
        <v>120132</v>
      </c>
      <c r="K1479" t="s">
        <v>30</v>
      </c>
      <c r="L1479" t="s">
        <v>192</v>
      </c>
      <c r="M1479" t="s">
        <v>535</v>
      </c>
      <c r="N1479" t="s">
        <v>2870</v>
      </c>
      <c r="O1479" t="s">
        <v>7675</v>
      </c>
      <c r="P1479" t="s">
        <v>2871</v>
      </c>
      <c r="Q1479" t="s">
        <v>6797</v>
      </c>
      <c r="R1479" t="s">
        <v>2872</v>
      </c>
      <c r="S1479" t="s">
        <v>196</v>
      </c>
      <c r="T1479" t="str">
        <f t="shared" si="69"/>
        <v>The preferred candidate should possess the following: Experience managing Linux, VMware, storage services, LDAP directory services (eDirectory) and Novell/NetIQ identity management services, PKI infrastructure (certificate management and HSM appliances); sound knowledge of LDAP, HTTPS, SNMP, DNS and TCP/IP protocols; good written, verbal and analytical skills; experience in host system administration, network engineering, or database administration; familiarity with application infrastructure. Candidates must possess at least one of the following Professional/vendor certification(s):	Novell Certified Linux Engineer (CLE)	Novell Master Certified Network Engineer (CNE) 6.0 	Novell Certified Network Engineer (CNE) 6.0	Red Hat Certified Architect (RHCA) 	Red Hat Certified Engineer (RHCE) 	Novell Master Certified Network Engineer (CNE) 5.0 	Novell Certified Network Engineer (CNE) 5.0 	Oracle Certified Network Administrator for Solaris OS 10 Oracle Certified Professional	Oracle Solaris 11 System Administrator 	Sun Certified System Administrator for the Solaris 10 Operating System	International Info Systems Security Certification Consortium Inc. Certified Info Systems Security Prof (CISSP)	GIAC Certified UNIX Security Administrator (GCUX)	Sun Certified Network Administrator 9.0	Sun Certified System Administrator for Solaris 9 Operating System</v>
      </c>
      <c r="U1479">
        <f t="shared" si="70"/>
        <v>0</v>
      </c>
      <c r="V1479" s="3">
        <v>0</v>
      </c>
      <c r="W1479" s="3">
        <f t="shared" si="71"/>
        <v>0</v>
      </c>
      <c r="X1479" s="3">
        <v>0</v>
      </c>
      <c r="Y1479" s="3">
        <v>0</v>
      </c>
      <c r="Z1479" s="3">
        <v>0</v>
      </c>
      <c r="AA1479" s="3">
        <v>0</v>
      </c>
      <c r="AB1479" s="3">
        <v>0</v>
      </c>
      <c r="AD1479" t="s">
        <v>58</v>
      </c>
      <c r="AE1479" s="1">
        <v>42472</v>
      </c>
      <c r="AG1479" s="1">
        <v>42472</v>
      </c>
      <c r="AH1479" s="1">
        <v>42598</v>
      </c>
    </row>
    <row r="1480" spans="1:34" x14ac:dyDescent="0.3">
      <c r="A1480">
        <v>236995</v>
      </c>
      <c r="B1480" t="s">
        <v>2744</v>
      </c>
      <c r="C1480" t="s">
        <v>26</v>
      </c>
      <c r="D1480">
        <v>9</v>
      </c>
      <c r="E1480" t="s">
        <v>2420</v>
      </c>
      <c r="F1480" t="s">
        <v>2420</v>
      </c>
      <c r="G1480">
        <v>10234</v>
      </c>
      <c r="H1480">
        <v>0</v>
      </c>
      <c r="I1480">
        <v>9</v>
      </c>
      <c r="J1480">
        <v>13</v>
      </c>
      <c r="K1480" t="s">
        <v>141</v>
      </c>
      <c r="L1480" t="s">
        <v>2456</v>
      </c>
      <c r="M1480" t="s">
        <v>2867</v>
      </c>
      <c r="N1480" t="s">
        <v>7823</v>
      </c>
      <c r="O1480" t="s">
        <v>2422</v>
      </c>
      <c r="P1480" t="s">
        <v>35</v>
      </c>
      <c r="Q1480" t="s">
        <v>35</v>
      </c>
      <c r="R1480" t="s">
        <v>2873</v>
      </c>
      <c r="S1480" t="s">
        <v>35</v>
      </c>
      <c r="T1480" t="str">
        <f t="shared" si="69"/>
        <v xml:space="preserve">   </v>
      </c>
      <c r="U1480">
        <f t="shared" si="70"/>
        <v>0</v>
      </c>
      <c r="V1480" s="3">
        <v>0</v>
      </c>
      <c r="W1480" s="3">
        <f t="shared" si="71"/>
        <v>0</v>
      </c>
      <c r="X1480" s="3">
        <v>0</v>
      </c>
      <c r="Y1480" s="3">
        <v>0</v>
      </c>
      <c r="Z1480" s="3">
        <v>0</v>
      </c>
      <c r="AA1480" s="3">
        <v>0</v>
      </c>
      <c r="AB1480" s="3">
        <v>0</v>
      </c>
      <c r="AD1480" t="s">
        <v>38</v>
      </c>
      <c r="AE1480" s="1">
        <v>42466</v>
      </c>
      <c r="AF1480" s="1">
        <v>42630</v>
      </c>
      <c r="AG1480" s="1">
        <v>42479</v>
      </c>
      <c r="AH1480" s="1">
        <v>42598</v>
      </c>
    </row>
    <row r="1481" spans="1:34" x14ac:dyDescent="0.3">
      <c r="A1481">
        <v>236995</v>
      </c>
      <c r="B1481" t="s">
        <v>2744</v>
      </c>
      <c r="C1481" t="s">
        <v>40</v>
      </c>
      <c r="D1481">
        <v>9</v>
      </c>
      <c r="E1481" t="s">
        <v>2420</v>
      </c>
      <c r="F1481" t="s">
        <v>2420</v>
      </c>
      <c r="G1481">
        <v>10234</v>
      </c>
      <c r="H1481">
        <v>0</v>
      </c>
      <c r="I1481">
        <v>9</v>
      </c>
      <c r="J1481">
        <v>13</v>
      </c>
      <c r="K1481" t="s">
        <v>141</v>
      </c>
      <c r="L1481" t="s">
        <v>2456</v>
      </c>
      <c r="M1481" t="s">
        <v>2867</v>
      </c>
      <c r="N1481" t="s">
        <v>7823</v>
      </c>
      <c r="O1481" t="s">
        <v>2422</v>
      </c>
      <c r="P1481" t="s">
        <v>35</v>
      </c>
      <c r="Q1481" t="s">
        <v>35</v>
      </c>
      <c r="R1481" t="s">
        <v>2873</v>
      </c>
      <c r="S1481" t="s">
        <v>35</v>
      </c>
      <c r="T1481" t="str">
        <f t="shared" si="69"/>
        <v xml:space="preserve">   </v>
      </c>
      <c r="U1481">
        <f t="shared" si="70"/>
        <v>0</v>
      </c>
      <c r="V1481" s="3">
        <v>0</v>
      </c>
      <c r="W1481" s="3">
        <f t="shared" si="71"/>
        <v>0</v>
      </c>
      <c r="X1481" s="3">
        <v>0</v>
      </c>
      <c r="Y1481" s="3">
        <v>0</v>
      </c>
      <c r="Z1481" s="3">
        <v>0</v>
      </c>
      <c r="AA1481" s="3">
        <v>0</v>
      </c>
      <c r="AB1481" s="3">
        <v>0</v>
      </c>
      <c r="AD1481" t="s">
        <v>38</v>
      </c>
      <c r="AE1481" s="1">
        <v>42466</v>
      </c>
      <c r="AF1481" s="1">
        <v>42630</v>
      </c>
      <c r="AG1481" s="1">
        <v>42479</v>
      </c>
      <c r="AH1481" s="1">
        <v>42598</v>
      </c>
    </row>
    <row r="1482" spans="1:34" x14ac:dyDescent="0.3">
      <c r="A1482">
        <v>236997</v>
      </c>
      <c r="B1482" t="s">
        <v>2874</v>
      </c>
      <c r="C1482" t="s">
        <v>40</v>
      </c>
      <c r="D1482">
        <v>1</v>
      </c>
      <c r="E1482" t="s">
        <v>2875</v>
      </c>
      <c r="F1482" t="s">
        <v>51</v>
      </c>
      <c r="G1482">
        <v>10050</v>
      </c>
      <c r="H1482" t="s">
        <v>219</v>
      </c>
      <c r="I1482">
        <v>70000</v>
      </c>
      <c r="J1482">
        <v>100000</v>
      </c>
      <c r="K1482" t="s">
        <v>30</v>
      </c>
      <c r="L1482" t="s">
        <v>797</v>
      </c>
      <c r="M1482" t="s">
        <v>2574</v>
      </c>
      <c r="N1482" t="s">
        <v>7824</v>
      </c>
      <c r="O1482" t="s">
        <v>54</v>
      </c>
      <c r="P1482" t="s">
        <v>7825</v>
      </c>
      <c r="Q1482" t="s">
        <v>35</v>
      </c>
      <c r="R1482" t="s">
        <v>2876</v>
      </c>
      <c r="S1482" t="s">
        <v>35</v>
      </c>
      <c r="T1482" t="str">
        <f t="shared" si="69"/>
        <v xml:space="preserve">‚	Hands on experience using MS Dynamics CRM to build working models or Prototypes	Knowledge of Microsoft Dynamics CRM Technical and functional capabilities, with 5 years designing forms and business logic	Configure/customize all aspects of Microsoft Dynamics XRM, including ADXStudio Portals.	In-depth experience of ADXStudio Configuration, Content Publishing Content Management, Entity forms, Styling, Web Forms, Entity Lists, Security, Portal Theming and Entity Permissions. 	In-depth experience of ADXStudio Installation and Deployment.	Experience in performance tuning, query optimization, and other performance and troubleshooting tools.	Knowledge of how indexes, index management, integrity checks, configuration. How statistics work, how indexes are stored, how they can be created and managed effectively.	Knowledge of a scripting language like Powershell, VBScript, WSH 	Experience utilizing SharePoint	Microsoft CRM Certification is preferred.   Required Skills	Experience in Creating reports using SQL tools, Powerpivot and Datazen tool	Experience and understanding in the following areas: MS SQL Server (SSIS, SSRS, Visual Studio, .NET); 	Experience with Agile (specifically SCRUM methodology) as well as Waterfall models and 3 years hands on experience in .Net development.  </v>
      </c>
      <c r="U1482">
        <f t="shared" si="70"/>
        <v>0</v>
      </c>
      <c r="V1482" s="3">
        <v>0</v>
      </c>
      <c r="W1482" s="3">
        <f t="shared" si="71"/>
        <v>0</v>
      </c>
      <c r="X1482" s="3">
        <v>0</v>
      </c>
      <c r="Y1482" s="3">
        <v>0</v>
      </c>
      <c r="Z1482" s="3">
        <v>1</v>
      </c>
      <c r="AA1482" s="3">
        <v>0</v>
      </c>
      <c r="AB1482" s="3">
        <v>0</v>
      </c>
      <c r="AD1482" t="s">
        <v>58</v>
      </c>
      <c r="AE1482" s="1">
        <v>42472</v>
      </c>
      <c r="AF1482" s="1">
        <v>42612</v>
      </c>
      <c r="AG1482" s="1">
        <v>42580</v>
      </c>
      <c r="AH1482" s="1">
        <v>42598</v>
      </c>
    </row>
    <row r="1483" spans="1:34" x14ac:dyDescent="0.3">
      <c r="A1483">
        <v>236997</v>
      </c>
      <c r="B1483" t="s">
        <v>2874</v>
      </c>
      <c r="C1483" t="s">
        <v>26</v>
      </c>
      <c r="D1483">
        <v>1</v>
      </c>
      <c r="E1483" t="s">
        <v>2875</v>
      </c>
      <c r="F1483" t="s">
        <v>51</v>
      </c>
      <c r="G1483">
        <v>10050</v>
      </c>
      <c r="H1483" t="s">
        <v>219</v>
      </c>
      <c r="I1483">
        <v>70000</v>
      </c>
      <c r="J1483">
        <v>100000</v>
      </c>
      <c r="K1483" t="s">
        <v>30</v>
      </c>
      <c r="L1483" t="s">
        <v>797</v>
      </c>
      <c r="M1483" t="s">
        <v>2574</v>
      </c>
      <c r="N1483" t="s">
        <v>7824</v>
      </c>
      <c r="O1483" t="s">
        <v>54</v>
      </c>
      <c r="P1483" t="s">
        <v>7825</v>
      </c>
      <c r="Q1483" t="s">
        <v>35</v>
      </c>
      <c r="R1483" t="s">
        <v>2876</v>
      </c>
      <c r="S1483" t="s">
        <v>35</v>
      </c>
      <c r="T1483" t="str">
        <f t="shared" si="69"/>
        <v xml:space="preserve">‚	Hands on experience using MS Dynamics CRM to build working models or Prototypes	Knowledge of Microsoft Dynamics CRM Technical and functional capabilities, with 5 years designing forms and business logic	Configure/customize all aspects of Microsoft Dynamics XRM, including ADXStudio Portals.	In-depth experience of ADXStudio Configuration, Content Publishing Content Management, Entity forms, Styling, Web Forms, Entity Lists, Security, Portal Theming and Entity Permissions. 	In-depth experience of ADXStudio Installation and Deployment.	Experience in performance tuning, query optimization, and other performance and troubleshooting tools.	Knowledge of how indexes, index management, integrity checks, configuration. How statistics work, how indexes are stored, how they can be created and managed effectively.	Knowledge of a scripting language like Powershell, VBScript, WSH 	Experience utilizing SharePoint	Microsoft CRM Certification is preferred.   Required Skills	Experience in Creating reports using SQL tools, Powerpivot and Datazen tool	Experience and understanding in the following areas: MS SQL Server (SSIS, SSRS, Visual Studio, .NET); 	Experience with Agile (specifically SCRUM methodology) as well as Waterfall models and 3 years hands on experience in .Net development.  </v>
      </c>
      <c r="U1483">
        <f t="shared" si="70"/>
        <v>0</v>
      </c>
      <c r="V1483" s="3">
        <v>0</v>
      </c>
      <c r="W1483" s="3">
        <f t="shared" si="71"/>
        <v>0</v>
      </c>
      <c r="X1483" s="3">
        <v>0</v>
      </c>
      <c r="Y1483" s="3">
        <v>0</v>
      </c>
      <c r="Z1483" s="3">
        <v>1</v>
      </c>
      <c r="AA1483" s="3">
        <v>0</v>
      </c>
      <c r="AB1483" s="3">
        <v>0</v>
      </c>
      <c r="AD1483" t="s">
        <v>58</v>
      </c>
      <c r="AE1483" s="1">
        <v>42472</v>
      </c>
      <c r="AF1483" s="1">
        <v>42612</v>
      </c>
      <c r="AG1483" s="1">
        <v>42580</v>
      </c>
      <c r="AH1483" s="1">
        <v>42598</v>
      </c>
    </row>
    <row r="1484" spans="1:34" x14ac:dyDescent="0.3">
      <c r="A1484">
        <v>236998</v>
      </c>
      <c r="B1484" t="s">
        <v>25</v>
      </c>
      <c r="C1484" t="s">
        <v>26</v>
      </c>
      <c r="D1484">
        <v>3</v>
      </c>
      <c r="E1484" t="s">
        <v>2877</v>
      </c>
      <c r="F1484" t="s">
        <v>51</v>
      </c>
      <c r="G1484">
        <v>10050</v>
      </c>
      <c r="H1484" t="s">
        <v>52</v>
      </c>
      <c r="I1484">
        <v>53051</v>
      </c>
      <c r="J1484">
        <v>125000</v>
      </c>
      <c r="K1484" t="s">
        <v>30</v>
      </c>
      <c r="L1484" t="s">
        <v>192</v>
      </c>
      <c r="M1484" t="s">
        <v>1607</v>
      </c>
      <c r="N1484" t="s">
        <v>7826</v>
      </c>
      <c r="O1484" t="s">
        <v>54</v>
      </c>
      <c r="P1484" t="s">
        <v>7827</v>
      </c>
      <c r="Q1484" t="s">
        <v>35</v>
      </c>
      <c r="R1484" t="s">
        <v>2878</v>
      </c>
      <c r="S1484" t="s">
        <v>2879</v>
      </c>
      <c r="T1484" t="str">
        <f t="shared" si="69"/>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Senior Project Manager will have proven experience in both agile, iterative, and waterfall methodologies, including extensive experience in the role of Scrum Master. The ideal Sr. PM candidate will have had experience driving an organization through the actual transition from waterfall to agile processes as well.   The successful candidate should possess the following: 	4+ years‚„ experience managing web based application projects (end-to-end); 	Strong knowledge of Waterfall (3+ years), Agile (2+ years), and Hybrid (3+ years) methodologies; 	2+ years‚„ experience in Vendor management, WBS creation, project and resource planning; Proficiency in Microsoft Project, Agile oriented tracking tools/methods, and other project management software required; 	Proficiency in PowerPoint and Excel required; 	Strong familiarity with Business Analysis role in creating requirements, use cases, functional specifications preferred; 	Strong demonstration of negotiation and conflict management skills; 	Knowledge of responsive design, user experience design, data modeling, software integration, and/or software as a service (SaaS), is a plus; 	Behavioral competencies that demonstrate leadership, self-awareness, adaptability, ability to be a systems thinker, attention to quality, and relationship and team building are very important; 	Ability to interact effectively with line staff, other project managers, and functional managers; Strong and articulate verbal and written communication skills; 	Ability to interface with executive level management and give senior level presentations is a must; 	Experience with N-tier architecture for web based applications and the build out of the infrastructure to host it is strongly preferred; 	PMP or Scrum Master certification is preferred; 	Experience working with City of New York agencies is a plus.  </v>
      </c>
      <c r="U1484">
        <f t="shared" si="70"/>
        <v>3</v>
      </c>
      <c r="V1484" s="3">
        <v>1</v>
      </c>
      <c r="W1484" s="3">
        <f t="shared" si="71"/>
        <v>1</v>
      </c>
      <c r="X1484" s="3">
        <v>0</v>
      </c>
      <c r="Y1484" s="3">
        <v>0</v>
      </c>
      <c r="Z1484" s="3">
        <v>0</v>
      </c>
      <c r="AA1484" s="3">
        <v>0</v>
      </c>
      <c r="AB1484" s="3">
        <v>0</v>
      </c>
      <c r="AD1484" t="s">
        <v>58</v>
      </c>
      <c r="AE1484" s="1">
        <v>42461</v>
      </c>
      <c r="AG1484" s="1">
        <v>42461</v>
      </c>
      <c r="AH1484" s="1">
        <v>42598</v>
      </c>
    </row>
    <row r="1485" spans="1:34" x14ac:dyDescent="0.3">
      <c r="A1485">
        <v>236600</v>
      </c>
      <c r="B1485" t="s">
        <v>25</v>
      </c>
      <c r="C1485" t="s">
        <v>40</v>
      </c>
      <c r="D1485">
        <v>1</v>
      </c>
      <c r="E1485" t="s">
        <v>2869</v>
      </c>
      <c r="F1485" t="s">
        <v>2406</v>
      </c>
      <c r="G1485">
        <v>13652</v>
      </c>
      <c r="H1485">
        <v>4</v>
      </c>
      <c r="I1485">
        <v>87203</v>
      </c>
      <c r="J1485">
        <v>120132</v>
      </c>
      <c r="K1485" t="s">
        <v>30</v>
      </c>
      <c r="L1485" t="s">
        <v>192</v>
      </c>
      <c r="M1485" t="s">
        <v>535</v>
      </c>
      <c r="N1485" t="s">
        <v>2870</v>
      </c>
      <c r="O1485" t="s">
        <v>7675</v>
      </c>
      <c r="P1485" t="s">
        <v>2871</v>
      </c>
      <c r="Q1485" t="s">
        <v>6797</v>
      </c>
      <c r="R1485" t="s">
        <v>2872</v>
      </c>
      <c r="S1485" t="s">
        <v>196</v>
      </c>
      <c r="T1485" t="str">
        <f t="shared" si="69"/>
        <v>The preferred candidate should possess the following: Experience managing Linux, VMware, storage services, LDAP directory services (eDirectory) and Novell/NetIQ identity management services, PKI infrastructure (certificate management and HSM appliances); sound knowledge of LDAP, HTTPS, SNMP, DNS and TCP/IP protocols; good written, verbal and analytical skills; experience in host system administration, network engineering, or database administration; familiarity with application infrastructure. Candidates must possess at least one of the following Professional/vendor certification(s):	Novell Certified Linux Engineer (CLE)	Novell Master Certified Network Engineer (CNE) 6.0 	Novell Certified Network Engineer (CNE) 6.0	Red Hat Certified Architect (RHCA) 	Red Hat Certified Engineer (RHCE) 	Novell Master Certified Network Engineer (CNE) 5.0 	Novell Certified Network Engineer (CNE) 5.0 	Oracle Certified Network Administrator for Solaris OS 10 Oracle Certified Professional	Oracle Solaris 11 System Administrator 	Sun Certified System Administrator for the Solaris 10 Operating System	International Info Systems Security Certification Consortium Inc. Certified Info Systems Security Prof (CISSP)	GIAC Certified UNIX Security Administrator (GCUX)	Sun Certified Network Administrator 9.0	Sun Certified System Administrator for Solaris 9 Operating System</v>
      </c>
      <c r="U1485">
        <f t="shared" si="70"/>
        <v>0</v>
      </c>
      <c r="V1485" s="3">
        <v>0</v>
      </c>
      <c r="W1485" s="3">
        <f t="shared" si="71"/>
        <v>0</v>
      </c>
      <c r="X1485" s="3">
        <v>0</v>
      </c>
      <c r="Y1485" s="3">
        <v>0</v>
      </c>
      <c r="Z1485" s="3">
        <v>0</v>
      </c>
      <c r="AA1485" s="3">
        <v>0</v>
      </c>
      <c r="AB1485" s="3">
        <v>0</v>
      </c>
      <c r="AD1485" t="s">
        <v>58</v>
      </c>
      <c r="AE1485" s="1">
        <v>42472</v>
      </c>
      <c r="AG1485" s="1">
        <v>42472</v>
      </c>
      <c r="AH1485" s="1">
        <v>42598</v>
      </c>
    </row>
    <row r="1486" spans="1:34" x14ac:dyDescent="0.3">
      <c r="A1486">
        <v>236609</v>
      </c>
      <c r="B1486" t="s">
        <v>39</v>
      </c>
      <c r="C1486" t="s">
        <v>40</v>
      </c>
      <c r="D1486">
        <v>1</v>
      </c>
      <c r="E1486" t="s">
        <v>2880</v>
      </c>
      <c r="F1486" t="s">
        <v>931</v>
      </c>
      <c r="G1486">
        <v>31215</v>
      </c>
      <c r="H1486">
        <v>2</v>
      </c>
      <c r="I1486">
        <v>48997</v>
      </c>
      <c r="J1486">
        <v>73188</v>
      </c>
      <c r="K1486" t="s">
        <v>30</v>
      </c>
      <c r="L1486" t="s">
        <v>43</v>
      </c>
      <c r="M1486" t="s">
        <v>2290</v>
      </c>
      <c r="N1486" t="s">
        <v>7828</v>
      </c>
      <c r="O1486" t="s">
        <v>7361</v>
      </c>
      <c r="P1486" t="s">
        <v>2881</v>
      </c>
      <c r="Q1486" t="s">
        <v>35</v>
      </c>
      <c r="R1486" t="s">
        <v>2882</v>
      </c>
      <c r="S1486" t="s">
        <v>35</v>
      </c>
      <c r="T1486" t="str">
        <f t="shared" si="69"/>
        <v xml:space="preserve">--This position draws on technical and scientific skills, as well as effective communication skills  --Candidates should have excellent verbal, written, interpersonal, and organizational skills  --Previous experience conducting pest, housing quality, or lead paint inspections in commercial or residential settings a plus  --Preference will be given to candidates with at least 1 year of field experience with inspections. Flexible schedule and travel within the five boroughs is required.    40 hours a week.  </v>
      </c>
      <c r="U1486">
        <f t="shared" si="70"/>
        <v>0</v>
      </c>
      <c r="V1486" s="3">
        <v>0</v>
      </c>
      <c r="W1486" s="3">
        <f t="shared" si="71"/>
        <v>0</v>
      </c>
      <c r="X1486" s="3">
        <v>0</v>
      </c>
      <c r="Y1486" s="3">
        <v>0</v>
      </c>
      <c r="Z1486" s="3">
        <v>0</v>
      </c>
      <c r="AA1486" s="3">
        <v>0</v>
      </c>
      <c r="AB1486" s="3">
        <v>0</v>
      </c>
      <c r="AD1486" t="s">
        <v>38</v>
      </c>
      <c r="AE1486" s="1">
        <v>42453</v>
      </c>
      <c r="AG1486" s="1">
        <v>42453</v>
      </c>
      <c r="AH1486" s="1">
        <v>42598</v>
      </c>
    </row>
    <row r="1487" spans="1:34" x14ac:dyDescent="0.3">
      <c r="A1487">
        <v>236998</v>
      </c>
      <c r="B1487" t="s">
        <v>25</v>
      </c>
      <c r="C1487" t="s">
        <v>40</v>
      </c>
      <c r="D1487">
        <v>3</v>
      </c>
      <c r="E1487" t="s">
        <v>2877</v>
      </c>
      <c r="F1487" t="s">
        <v>51</v>
      </c>
      <c r="G1487">
        <v>10050</v>
      </c>
      <c r="H1487" t="s">
        <v>52</v>
      </c>
      <c r="I1487">
        <v>53051</v>
      </c>
      <c r="J1487">
        <v>125000</v>
      </c>
      <c r="K1487" t="s">
        <v>30</v>
      </c>
      <c r="L1487" t="s">
        <v>192</v>
      </c>
      <c r="M1487" t="s">
        <v>1607</v>
      </c>
      <c r="N1487" t="s">
        <v>7826</v>
      </c>
      <c r="O1487" t="s">
        <v>54</v>
      </c>
      <c r="P1487" t="s">
        <v>7827</v>
      </c>
      <c r="Q1487" t="s">
        <v>35</v>
      </c>
      <c r="R1487" t="s">
        <v>2878</v>
      </c>
      <c r="S1487" t="s">
        <v>2879</v>
      </c>
      <c r="T1487" t="str">
        <f t="shared" si="69"/>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Senior Project Manager will have proven experience in both agile, iterative, and waterfall methodologies, including extensive experience in the role of Scrum Master. The ideal Sr. PM candidate will have had experience driving an organization through the actual transition from waterfall to agile processes as well.   The successful candidate should possess the following: 	4+ years‚„ experience managing web based application projects (end-to-end); 	Strong knowledge of Waterfall (3+ years), Agile (2+ years), and Hybrid (3+ years) methodologies; 	2+ years‚„ experience in Vendor management, WBS creation, project and resource planning; Proficiency in Microsoft Project, Agile oriented tracking tools/methods, and other project management software required; 	Proficiency in PowerPoint and Excel required; 	Strong familiarity with Business Analysis role in creating requirements, use cases, functional specifications preferred; 	Strong demonstration of negotiation and conflict management skills; 	Knowledge of responsive design, user experience design, data modeling, software integration, and/or software as a service (SaaS), is a plus; 	Behavioral competencies that demonstrate leadership, self-awareness, adaptability, ability to be a systems thinker, attention to quality, and relationship and team building are very important; 	Ability to interact effectively with line staff, other project managers, and functional managers; Strong and articulate verbal and written communication skills; 	Ability to interface with executive level management and give senior level presentations is a must; 	Experience with N-tier architecture for web based applications and the build out of the infrastructure to host it is strongly preferred; 	PMP or Scrum Master certification is preferred; 	Experience working with City of New York agencies is a plus.  </v>
      </c>
      <c r="U1487">
        <f t="shared" si="70"/>
        <v>3</v>
      </c>
      <c r="V1487" s="3">
        <v>1</v>
      </c>
      <c r="W1487" s="3">
        <f t="shared" si="71"/>
        <v>1</v>
      </c>
      <c r="X1487" s="3">
        <v>0</v>
      </c>
      <c r="Y1487" s="3">
        <v>0</v>
      </c>
      <c r="Z1487" s="3">
        <v>0</v>
      </c>
      <c r="AA1487" s="3">
        <v>0</v>
      </c>
      <c r="AB1487" s="3">
        <v>0</v>
      </c>
      <c r="AD1487" t="s">
        <v>58</v>
      </c>
      <c r="AE1487" s="1">
        <v>42461</v>
      </c>
      <c r="AG1487" s="1">
        <v>42461</v>
      </c>
      <c r="AH1487" s="1">
        <v>42598</v>
      </c>
    </row>
    <row r="1488" spans="1:34" x14ac:dyDescent="0.3">
      <c r="A1488">
        <v>237006</v>
      </c>
      <c r="B1488" t="s">
        <v>59</v>
      </c>
      <c r="C1488" t="s">
        <v>26</v>
      </c>
      <c r="D1488">
        <v>3</v>
      </c>
      <c r="E1488" t="s">
        <v>191</v>
      </c>
      <c r="F1488" t="s">
        <v>191</v>
      </c>
      <c r="G1488">
        <v>13632</v>
      </c>
      <c r="H1488">
        <v>1</v>
      </c>
      <c r="I1488">
        <v>74066</v>
      </c>
      <c r="J1488">
        <v>92308</v>
      </c>
      <c r="K1488" t="s">
        <v>30</v>
      </c>
      <c r="L1488" t="s">
        <v>62</v>
      </c>
      <c r="M1488" t="s">
        <v>2883</v>
      </c>
      <c r="N1488" t="s">
        <v>6798</v>
      </c>
      <c r="O1488" t="s">
        <v>7083</v>
      </c>
      <c r="P1488" t="s">
        <v>7829</v>
      </c>
      <c r="Q1488" t="s">
        <v>2475</v>
      </c>
      <c r="R1488" t="s">
        <v>593</v>
      </c>
      <c r="S1488" t="s">
        <v>35</v>
      </c>
      <c r="T1488" t="str">
        <f t="shared" si="69"/>
        <v>‚ SQL programing, Crystal Reports design, IIS. Mobile and web application development.  System administration, desktop support, network configuration and troubleshooting. Cat5/Cat6 and fiber Cabling.    Excellent written and verbal communication skills. I.T Certifications a plus but not required.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488">
        <f t="shared" si="70"/>
        <v>0</v>
      </c>
      <c r="V1488" s="3">
        <v>0</v>
      </c>
      <c r="W1488" s="3">
        <f t="shared" si="71"/>
        <v>0</v>
      </c>
      <c r="X1488" s="3">
        <v>0</v>
      </c>
      <c r="Y1488" s="3">
        <v>0</v>
      </c>
      <c r="Z1488" s="3">
        <v>1</v>
      </c>
      <c r="AA1488" s="3">
        <v>0</v>
      </c>
      <c r="AB1488" s="3">
        <v>0</v>
      </c>
      <c r="AD1488" t="s">
        <v>58</v>
      </c>
      <c r="AE1488" s="1">
        <v>42460</v>
      </c>
      <c r="AG1488" s="1">
        <v>42460</v>
      </c>
      <c r="AH1488" s="1">
        <v>42598</v>
      </c>
    </row>
    <row r="1489" spans="1:34" x14ac:dyDescent="0.3">
      <c r="A1489">
        <v>237006</v>
      </c>
      <c r="B1489" t="s">
        <v>59</v>
      </c>
      <c r="C1489" t="s">
        <v>40</v>
      </c>
      <c r="D1489">
        <v>3</v>
      </c>
      <c r="E1489" t="s">
        <v>191</v>
      </c>
      <c r="F1489" t="s">
        <v>191</v>
      </c>
      <c r="G1489">
        <v>13632</v>
      </c>
      <c r="H1489">
        <v>1</v>
      </c>
      <c r="I1489">
        <v>74066</v>
      </c>
      <c r="J1489">
        <v>92308</v>
      </c>
      <c r="K1489" t="s">
        <v>30</v>
      </c>
      <c r="L1489" t="s">
        <v>62</v>
      </c>
      <c r="M1489" t="s">
        <v>2883</v>
      </c>
      <c r="N1489" t="s">
        <v>6798</v>
      </c>
      <c r="O1489" t="s">
        <v>7083</v>
      </c>
      <c r="P1489" t="s">
        <v>7829</v>
      </c>
      <c r="Q1489" t="s">
        <v>2475</v>
      </c>
      <c r="R1489" t="s">
        <v>593</v>
      </c>
      <c r="S1489" t="s">
        <v>35</v>
      </c>
      <c r="T1489" t="str">
        <f t="shared" si="69"/>
        <v>‚ SQL programing, Crystal Reports design, IIS. Mobile and web application development.  System administration, desktop support, network configuration and troubleshooting. Cat5/Cat6 and fiber Cabling.    Excellent written and verbal communication skills. I.T Certifications a plus but not required.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489">
        <f t="shared" si="70"/>
        <v>0</v>
      </c>
      <c r="V1489" s="3">
        <v>0</v>
      </c>
      <c r="W1489" s="3">
        <f t="shared" si="71"/>
        <v>0</v>
      </c>
      <c r="X1489" s="3">
        <v>0</v>
      </c>
      <c r="Y1489" s="3">
        <v>0</v>
      </c>
      <c r="Z1489" s="3">
        <v>1</v>
      </c>
      <c r="AA1489" s="3">
        <v>0</v>
      </c>
      <c r="AB1489" s="3">
        <v>0</v>
      </c>
      <c r="AD1489" t="s">
        <v>58</v>
      </c>
      <c r="AE1489" s="1">
        <v>42460</v>
      </c>
      <c r="AG1489" s="1">
        <v>42460</v>
      </c>
      <c r="AH1489" s="1">
        <v>42598</v>
      </c>
    </row>
    <row r="1490" spans="1:34" x14ac:dyDescent="0.3">
      <c r="A1490">
        <v>237020</v>
      </c>
      <c r="B1490" t="s">
        <v>1158</v>
      </c>
      <c r="C1490" t="s">
        <v>40</v>
      </c>
      <c r="D1490">
        <v>2</v>
      </c>
      <c r="E1490" t="s">
        <v>1528</v>
      </c>
      <c r="F1490" t="s">
        <v>2884</v>
      </c>
      <c r="G1490" t="s">
        <v>2885</v>
      </c>
      <c r="H1490">
        <v>2</v>
      </c>
      <c r="I1490">
        <v>14</v>
      </c>
      <c r="J1490">
        <v>17</v>
      </c>
      <c r="K1490" t="s">
        <v>141</v>
      </c>
      <c r="L1490" t="s">
        <v>1161</v>
      </c>
      <c r="M1490" t="s">
        <v>1840</v>
      </c>
      <c r="N1490" t="s">
        <v>2886</v>
      </c>
      <c r="O1490" t="s">
        <v>2887</v>
      </c>
      <c r="P1490" t="s">
        <v>2888</v>
      </c>
      <c r="Q1490" t="s">
        <v>35</v>
      </c>
      <c r="R1490" t="s">
        <v>2889</v>
      </c>
      <c r="S1490" t="s">
        <v>2890</v>
      </c>
      <c r="T1490" t="str">
        <f t="shared" si="69"/>
        <v xml:space="preserve">Proficient in Microsoft Office Suite; excellent analytical, organizational and communication skills, knowledge of data analysis, project schedules, and cost management.  </v>
      </c>
      <c r="U1490">
        <f t="shared" si="70"/>
        <v>2</v>
      </c>
      <c r="V1490" s="3">
        <v>0</v>
      </c>
      <c r="W1490" s="3">
        <f t="shared" si="71"/>
        <v>1</v>
      </c>
      <c r="X1490" s="3">
        <v>0</v>
      </c>
      <c r="Y1490" s="3">
        <v>0</v>
      </c>
      <c r="Z1490" s="3">
        <v>0</v>
      </c>
      <c r="AA1490" s="3">
        <v>0</v>
      </c>
      <c r="AB1490" s="3">
        <v>0</v>
      </c>
      <c r="AD1490" t="s">
        <v>38</v>
      </c>
      <c r="AE1490" s="1">
        <v>42556</v>
      </c>
      <c r="AG1490" s="1">
        <v>42556</v>
      </c>
      <c r="AH1490" s="1">
        <v>42598</v>
      </c>
    </row>
    <row r="1491" spans="1:34" x14ac:dyDescent="0.3">
      <c r="A1491">
        <v>237020</v>
      </c>
      <c r="B1491" t="s">
        <v>1158</v>
      </c>
      <c r="C1491" t="s">
        <v>26</v>
      </c>
      <c r="D1491">
        <v>2</v>
      </c>
      <c r="E1491" t="s">
        <v>1528</v>
      </c>
      <c r="F1491" t="s">
        <v>2884</v>
      </c>
      <c r="G1491" t="s">
        <v>2885</v>
      </c>
      <c r="H1491">
        <v>2</v>
      </c>
      <c r="I1491">
        <v>14</v>
      </c>
      <c r="J1491">
        <v>17</v>
      </c>
      <c r="K1491" t="s">
        <v>141</v>
      </c>
      <c r="L1491" t="s">
        <v>1161</v>
      </c>
      <c r="M1491" t="s">
        <v>1840</v>
      </c>
      <c r="N1491" t="s">
        <v>2886</v>
      </c>
      <c r="O1491" t="s">
        <v>2887</v>
      </c>
      <c r="P1491" t="s">
        <v>2888</v>
      </c>
      <c r="Q1491" t="s">
        <v>35</v>
      </c>
      <c r="R1491" t="s">
        <v>2889</v>
      </c>
      <c r="S1491" t="s">
        <v>2890</v>
      </c>
      <c r="T1491" t="str">
        <f t="shared" si="69"/>
        <v xml:space="preserve">Proficient in Microsoft Office Suite; excellent analytical, organizational and communication skills, knowledge of data analysis, project schedules, and cost management.  </v>
      </c>
      <c r="U1491">
        <f t="shared" si="70"/>
        <v>2</v>
      </c>
      <c r="V1491" s="3">
        <v>0</v>
      </c>
      <c r="W1491" s="3">
        <f t="shared" si="71"/>
        <v>1</v>
      </c>
      <c r="X1491" s="3">
        <v>0</v>
      </c>
      <c r="Y1491" s="3">
        <v>0</v>
      </c>
      <c r="Z1491" s="3">
        <v>0</v>
      </c>
      <c r="AA1491" s="3">
        <v>0</v>
      </c>
      <c r="AB1491" s="3">
        <v>0</v>
      </c>
      <c r="AD1491" t="s">
        <v>38</v>
      </c>
      <c r="AE1491" s="1">
        <v>42556</v>
      </c>
      <c r="AG1491" s="1">
        <v>42556</v>
      </c>
      <c r="AH1491" s="1">
        <v>42598</v>
      </c>
    </row>
    <row r="1492" spans="1:34" x14ac:dyDescent="0.3">
      <c r="A1492">
        <v>237029</v>
      </c>
      <c r="B1492" t="s">
        <v>59</v>
      </c>
      <c r="C1492" t="s">
        <v>40</v>
      </c>
      <c r="D1492">
        <v>3</v>
      </c>
      <c r="E1492" t="s">
        <v>2891</v>
      </c>
      <c r="F1492" t="s">
        <v>360</v>
      </c>
      <c r="G1492">
        <v>20215</v>
      </c>
      <c r="H1492">
        <v>2</v>
      </c>
      <c r="I1492">
        <v>72805</v>
      </c>
      <c r="J1492">
        <v>101148</v>
      </c>
      <c r="K1492" t="s">
        <v>30</v>
      </c>
      <c r="L1492" t="s">
        <v>164</v>
      </c>
      <c r="M1492" t="s">
        <v>257</v>
      </c>
      <c r="N1492" t="s">
        <v>7830</v>
      </c>
      <c r="O1492" t="s">
        <v>7109</v>
      </c>
      <c r="P1492" t="s">
        <v>7831</v>
      </c>
      <c r="Q1492" t="s">
        <v>592</v>
      </c>
      <c r="R1492" t="s">
        <v>99</v>
      </c>
      <c r="S1492" t="s">
        <v>35</v>
      </c>
      <c r="T1492" t="str">
        <f t="shared" si="69"/>
        <v>‚ Detailed knowledge of water and sewer design and construction standards and specifications. Familiarity with DEP Maintenance procedures. Experience using Microsoft Office. Ability to handle multiple priorities and projects simultaneously. Excellent communication skills both written and oral.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492">
        <f t="shared" si="70"/>
        <v>0</v>
      </c>
      <c r="V1492" s="3">
        <v>0</v>
      </c>
      <c r="W1492" s="3">
        <f t="shared" si="71"/>
        <v>0</v>
      </c>
      <c r="X1492" s="3">
        <v>0</v>
      </c>
      <c r="Y1492" s="3">
        <v>0</v>
      </c>
      <c r="Z1492" s="3">
        <v>0</v>
      </c>
      <c r="AA1492" s="3">
        <v>0</v>
      </c>
      <c r="AB1492" s="3">
        <v>0</v>
      </c>
      <c r="AD1492" t="s">
        <v>58</v>
      </c>
      <c r="AE1492" s="1">
        <v>42460</v>
      </c>
      <c r="AG1492" s="1">
        <v>42460</v>
      </c>
      <c r="AH1492" s="1">
        <v>42598</v>
      </c>
    </row>
    <row r="1493" spans="1:34" x14ac:dyDescent="0.3">
      <c r="A1493">
        <v>236609</v>
      </c>
      <c r="B1493" t="s">
        <v>39</v>
      </c>
      <c r="C1493" t="s">
        <v>26</v>
      </c>
      <c r="D1493">
        <v>1</v>
      </c>
      <c r="E1493" t="s">
        <v>2880</v>
      </c>
      <c r="F1493" t="s">
        <v>931</v>
      </c>
      <c r="G1493">
        <v>31215</v>
      </c>
      <c r="H1493">
        <v>2</v>
      </c>
      <c r="I1493">
        <v>48997</v>
      </c>
      <c r="J1493">
        <v>73188</v>
      </c>
      <c r="K1493" t="s">
        <v>30</v>
      </c>
      <c r="L1493" t="s">
        <v>43</v>
      </c>
      <c r="M1493" t="s">
        <v>2290</v>
      </c>
      <c r="N1493" t="s">
        <v>7828</v>
      </c>
      <c r="O1493" t="s">
        <v>7361</v>
      </c>
      <c r="P1493" t="s">
        <v>2881</v>
      </c>
      <c r="Q1493" t="s">
        <v>35</v>
      </c>
      <c r="R1493" t="s">
        <v>2882</v>
      </c>
      <c r="S1493" t="s">
        <v>35</v>
      </c>
      <c r="T1493" t="str">
        <f t="shared" si="69"/>
        <v xml:space="preserve">--This position draws on technical and scientific skills, as well as effective communication skills  --Candidates should have excellent verbal, written, interpersonal, and organizational skills  --Previous experience conducting pest, housing quality, or lead paint inspections in commercial or residential settings a plus  --Preference will be given to candidates with at least 1 year of field experience with inspections. Flexible schedule and travel within the five boroughs is required.    40 hours a week.  </v>
      </c>
      <c r="U1493">
        <f t="shared" si="70"/>
        <v>0</v>
      </c>
      <c r="V1493" s="3">
        <v>0</v>
      </c>
      <c r="W1493" s="3">
        <f t="shared" si="71"/>
        <v>0</v>
      </c>
      <c r="X1493" s="3">
        <v>0</v>
      </c>
      <c r="Y1493" s="3">
        <v>0</v>
      </c>
      <c r="Z1493" s="3">
        <v>0</v>
      </c>
      <c r="AA1493" s="3">
        <v>0</v>
      </c>
      <c r="AB1493" s="3">
        <v>0</v>
      </c>
      <c r="AD1493" t="s">
        <v>38</v>
      </c>
      <c r="AE1493" s="1">
        <v>42453</v>
      </c>
      <c r="AG1493" s="1">
        <v>42453</v>
      </c>
      <c r="AH1493" s="1">
        <v>42598</v>
      </c>
    </row>
    <row r="1494" spans="1:34" x14ac:dyDescent="0.3">
      <c r="A1494">
        <v>236611</v>
      </c>
      <c r="B1494" t="s">
        <v>873</v>
      </c>
      <c r="C1494" t="s">
        <v>40</v>
      </c>
      <c r="D1494">
        <v>1</v>
      </c>
      <c r="E1494" t="s">
        <v>2892</v>
      </c>
      <c r="F1494" t="s">
        <v>51</v>
      </c>
      <c r="G1494">
        <v>10050</v>
      </c>
      <c r="H1494" t="s">
        <v>796</v>
      </c>
      <c r="I1494">
        <v>73144</v>
      </c>
      <c r="J1494">
        <v>188733</v>
      </c>
      <c r="K1494" t="s">
        <v>30</v>
      </c>
      <c r="L1494" t="s">
        <v>875</v>
      </c>
      <c r="M1494" t="s">
        <v>876</v>
      </c>
      <c r="N1494" t="s">
        <v>7832</v>
      </c>
      <c r="O1494" t="s">
        <v>54</v>
      </c>
      <c r="P1494" t="s">
        <v>7833</v>
      </c>
      <c r="Q1494" t="s">
        <v>2365</v>
      </c>
      <c r="R1494" t="s">
        <v>1208</v>
      </c>
      <c r="S1494" t="s">
        <v>2783</v>
      </c>
      <c r="T1494" t="str">
        <f t="shared" si="69"/>
        <v>The successful candidate will have: Demonstrable track record of 15+ years‚„ experience within Information Technology, with at least 10 years managing a large applications development unit. Notable, direct experience overseeing the direction, development and implementation of software development and/or programming design and systems management that includes one or more of the following technologies: full-cycle Java, DotNET and/or PeopleSoft;  Strong change management skills with a proven ability to negotiate and communicate with relevant with relevant internal and external stakeholders, and to act as a catalyst for change;  Strong organizational skills, interpersonal skills, and communication skills to interact with all levels of an organization.  Ability to work effectively in a fast paced, deadline-driven environment;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494">
        <f t="shared" si="70"/>
        <v>0</v>
      </c>
      <c r="V1494" s="3">
        <v>0</v>
      </c>
      <c r="W1494" s="3">
        <f t="shared" si="71"/>
        <v>0</v>
      </c>
      <c r="X1494" s="3">
        <v>0</v>
      </c>
      <c r="Y1494" s="3">
        <v>0</v>
      </c>
      <c r="Z1494" s="3">
        <v>0</v>
      </c>
      <c r="AA1494" s="3">
        <v>0</v>
      </c>
      <c r="AB1494" s="3">
        <v>0</v>
      </c>
      <c r="AD1494" t="s">
        <v>58</v>
      </c>
      <c r="AE1494" s="1">
        <v>42502</v>
      </c>
      <c r="AG1494" s="1">
        <v>42502</v>
      </c>
      <c r="AH1494" s="1">
        <v>42598</v>
      </c>
    </row>
    <row r="1495" spans="1:34" x14ac:dyDescent="0.3">
      <c r="A1495">
        <v>236611</v>
      </c>
      <c r="B1495" t="s">
        <v>873</v>
      </c>
      <c r="C1495" t="s">
        <v>26</v>
      </c>
      <c r="D1495">
        <v>1</v>
      </c>
      <c r="E1495" t="s">
        <v>2892</v>
      </c>
      <c r="F1495" t="s">
        <v>51</v>
      </c>
      <c r="G1495">
        <v>10050</v>
      </c>
      <c r="H1495" t="s">
        <v>796</v>
      </c>
      <c r="I1495">
        <v>73144</v>
      </c>
      <c r="J1495">
        <v>188733</v>
      </c>
      <c r="K1495" t="s">
        <v>30</v>
      </c>
      <c r="L1495" t="s">
        <v>875</v>
      </c>
      <c r="M1495" t="s">
        <v>876</v>
      </c>
      <c r="N1495" t="s">
        <v>7832</v>
      </c>
      <c r="O1495" t="s">
        <v>54</v>
      </c>
      <c r="P1495" t="s">
        <v>7833</v>
      </c>
      <c r="Q1495" t="s">
        <v>2365</v>
      </c>
      <c r="R1495" t="s">
        <v>1208</v>
      </c>
      <c r="S1495" t="s">
        <v>2783</v>
      </c>
      <c r="T1495" t="str">
        <f t="shared" si="69"/>
        <v>The successful candidate will have: Demonstrable track record of 15+ years‚„ experience within Information Technology, with at least 10 years managing a large applications development unit. Notable, direct experience overseeing the direction, development and implementation of software development and/or programming design and systems management that includes one or more of the following technologies: full-cycle Java, DotNET and/or PeopleSoft;  Strong change management skills with a proven ability to negotiate and communicate with relevant with relevant internal and external stakeholders, and to act as a catalyst for change;  Strong organizational skills, interpersonal skills, and communication skills to interact with all levels of an organization.  Ability to work effectively in a fast paced, deadline-driven environment;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495">
        <f t="shared" si="70"/>
        <v>0</v>
      </c>
      <c r="V1495" s="3">
        <v>0</v>
      </c>
      <c r="W1495" s="3">
        <f t="shared" si="71"/>
        <v>0</v>
      </c>
      <c r="X1495" s="3">
        <v>0</v>
      </c>
      <c r="Y1495" s="3">
        <v>0</v>
      </c>
      <c r="Z1495" s="3">
        <v>0</v>
      </c>
      <c r="AA1495" s="3">
        <v>0</v>
      </c>
      <c r="AB1495" s="3">
        <v>0</v>
      </c>
      <c r="AD1495" t="s">
        <v>58</v>
      </c>
      <c r="AE1495" s="1">
        <v>42502</v>
      </c>
      <c r="AG1495" s="1">
        <v>42502</v>
      </c>
      <c r="AH1495" s="1">
        <v>42598</v>
      </c>
    </row>
    <row r="1496" spans="1:34" x14ac:dyDescent="0.3">
      <c r="A1496">
        <v>237029</v>
      </c>
      <c r="B1496" t="s">
        <v>59</v>
      </c>
      <c r="C1496" t="s">
        <v>26</v>
      </c>
      <c r="D1496">
        <v>3</v>
      </c>
      <c r="E1496" t="s">
        <v>2891</v>
      </c>
      <c r="F1496" t="s">
        <v>360</v>
      </c>
      <c r="G1496">
        <v>20215</v>
      </c>
      <c r="H1496">
        <v>2</v>
      </c>
      <c r="I1496">
        <v>72805</v>
      </c>
      <c r="J1496">
        <v>101148</v>
      </c>
      <c r="K1496" t="s">
        <v>30</v>
      </c>
      <c r="L1496" t="s">
        <v>164</v>
      </c>
      <c r="M1496" t="s">
        <v>257</v>
      </c>
      <c r="N1496" t="s">
        <v>7830</v>
      </c>
      <c r="O1496" t="s">
        <v>7109</v>
      </c>
      <c r="P1496" t="s">
        <v>7831</v>
      </c>
      <c r="Q1496" t="s">
        <v>592</v>
      </c>
      <c r="R1496" t="s">
        <v>99</v>
      </c>
      <c r="S1496" t="s">
        <v>35</v>
      </c>
      <c r="T1496" t="str">
        <f t="shared" si="69"/>
        <v>‚ Detailed knowledge of water and sewer design and construction standards and specifications. Familiarity with DEP Maintenance procedures. Experience using Microsoft Office. Ability to handle multiple priorities and projects simultaneously. Excellent communication skills both written and oral.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496">
        <f t="shared" si="70"/>
        <v>0</v>
      </c>
      <c r="V1496" s="3">
        <v>0</v>
      </c>
      <c r="W1496" s="3">
        <f t="shared" si="71"/>
        <v>0</v>
      </c>
      <c r="X1496" s="3">
        <v>0</v>
      </c>
      <c r="Y1496" s="3">
        <v>0</v>
      </c>
      <c r="Z1496" s="3">
        <v>0</v>
      </c>
      <c r="AA1496" s="3">
        <v>0</v>
      </c>
      <c r="AB1496" s="3">
        <v>0</v>
      </c>
      <c r="AD1496" t="s">
        <v>58</v>
      </c>
      <c r="AE1496" s="1">
        <v>42460</v>
      </c>
      <c r="AG1496" s="1">
        <v>42460</v>
      </c>
      <c r="AH1496" s="1">
        <v>42598</v>
      </c>
    </row>
    <row r="1497" spans="1:34" x14ac:dyDescent="0.3">
      <c r="A1497">
        <v>237057</v>
      </c>
      <c r="B1497" t="s">
        <v>39</v>
      </c>
      <c r="C1497" t="s">
        <v>26</v>
      </c>
      <c r="D1497">
        <v>1</v>
      </c>
      <c r="E1497" t="s">
        <v>2893</v>
      </c>
      <c r="F1497" t="s">
        <v>551</v>
      </c>
      <c r="G1497">
        <v>10124</v>
      </c>
      <c r="H1497">
        <v>1</v>
      </c>
      <c r="I1497">
        <v>41810</v>
      </c>
      <c r="J1497">
        <v>50000</v>
      </c>
      <c r="K1497" t="s">
        <v>30</v>
      </c>
      <c r="L1497" t="s">
        <v>78</v>
      </c>
      <c r="M1497" t="s">
        <v>1078</v>
      </c>
      <c r="N1497" t="s">
        <v>7834</v>
      </c>
      <c r="O1497" t="s">
        <v>7055</v>
      </c>
      <c r="P1497" t="s">
        <v>2894</v>
      </c>
      <c r="Q1497" t="s">
        <v>35</v>
      </c>
      <c r="R1497" t="s">
        <v>2895</v>
      </c>
      <c r="S1497" t="s">
        <v>35</v>
      </c>
      <c r="T1497" t="str">
        <f t="shared" si="69"/>
        <v xml:space="preserve">-	Strong interpersonal skills function as a member of a team  -	Prior office/administration experience and strong organizational skills are required  -	Excellent oral and written communication skills are required  -	Ability to work well under pressure while juggling multiple tasks simultaneously  -	Ability to make sound decisions consistent with functions  -	Ability to prioritize with minimal supervision and work independently as well as function as a member of a team  -	Proficiency in computer packages including MS Office applications.  </v>
      </c>
      <c r="U1497">
        <f t="shared" si="70"/>
        <v>0</v>
      </c>
      <c r="V1497" s="3">
        <v>0</v>
      </c>
      <c r="W1497" s="3">
        <f t="shared" si="71"/>
        <v>0</v>
      </c>
      <c r="X1497" s="3">
        <v>0</v>
      </c>
      <c r="Y1497" s="3">
        <v>0</v>
      </c>
      <c r="Z1497" s="3">
        <v>0</v>
      </c>
      <c r="AA1497" s="3">
        <v>0</v>
      </c>
      <c r="AB1497" s="3">
        <v>0</v>
      </c>
      <c r="AD1497" t="s">
        <v>38</v>
      </c>
      <c r="AE1497" s="1">
        <v>42460</v>
      </c>
      <c r="AG1497" s="1">
        <v>42545</v>
      </c>
      <c r="AH1497" s="1">
        <v>42598</v>
      </c>
    </row>
    <row r="1498" spans="1:34" x14ac:dyDescent="0.3">
      <c r="A1498">
        <v>237212</v>
      </c>
      <c r="B1498" t="s">
        <v>59</v>
      </c>
      <c r="C1498" t="s">
        <v>26</v>
      </c>
      <c r="D1498">
        <v>1</v>
      </c>
      <c r="E1498" t="s">
        <v>2896</v>
      </c>
      <c r="F1498" t="s">
        <v>299</v>
      </c>
      <c r="G1498">
        <v>31305</v>
      </c>
      <c r="H1498">
        <v>2</v>
      </c>
      <c r="I1498">
        <v>50649</v>
      </c>
      <c r="J1498">
        <v>68071</v>
      </c>
      <c r="K1498" t="s">
        <v>30</v>
      </c>
      <c r="L1498" t="s">
        <v>727</v>
      </c>
      <c r="M1498" t="s">
        <v>728</v>
      </c>
      <c r="N1498" t="s">
        <v>2897</v>
      </c>
      <c r="O1498" t="s">
        <v>7101</v>
      </c>
      <c r="P1498" t="s">
        <v>35</v>
      </c>
      <c r="Q1498" t="s">
        <v>1808</v>
      </c>
      <c r="R1498" t="s">
        <v>99</v>
      </c>
      <c r="S1498" t="s">
        <v>398</v>
      </c>
      <c r="T1498" t="str">
        <f t="shared" si="69"/>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1498">
        <f t="shared" si="70"/>
        <v>0</v>
      </c>
      <c r="V1498" s="3">
        <v>0</v>
      </c>
      <c r="W1498" s="3">
        <f t="shared" si="71"/>
        <v>0</v>
      </c>
      <c r="X1498" s="3">
        <v>0</v>
      </c>
      <c r="Y1498" s="3">
        <v>0</v>
      </c>
      <c r="Z1498" s="3">
        <v>0</v>
      </c>
      <c r="AA1498" s="3">
        <v>0</v>
      </c>
      <c r="AB1498" s="3">
        <v>0</v>
      </c>
      <c r="AD1498" t="s">
        <v>38</v>
      </c>
      <c r="AE1498" s="1">
        <v>42461</v>
      </c>
      <c r="AG1498" s="1">
        <v>42461</v>
      </c>
      <c r="AH1498" s="1">
        <v>42598</v>
      </c>
    </row>
    <row r="1499" spans="1:34" x14ac:dyDescent="0.3">
      <c r="A1499">
        <v>237057</v>
      </c>
      <c r="B1499" t="s">
        <v>39</v>
      </c>
      <c r="C1499" t="s">
        <v>40</v>
      </c>
      <c r="D1499">
        <v>1</v>
      </c>
      <c r="E1499" t="s">
        <v>2893</v>
      </c>
      <c r="F1499" t="s">
        <v>551</v>
      </c>
      <c r="G1499">
        <v>10124</v>
      </c>
      <c r="H1499">
        <v>1</v>
      </c>
      <c r="I1499">
        <v>41810</v>
      </c>
      <c r="J1499">
        <v>50000</v>
      </c>
      <c r="K1499" t="s">
        <v>30</v>
      </c>
      <c r="L1499" t="s">
        <v>78</v>
      </c>
      <c r="M1499" t="s">
        <v>1078</v>
      </c>
      <c r="N1499" t="s">
        <v>7834</v>
      </c>
      <c r="O1499" t="s">
        <v>7055</v>
      </c>
      <c r="P1499" t="s">
        <v>2894</v>
      </c>
      <c r="Q1499" t="s">
        <v>35</v>
      </c>
      <c r="R1499" t="s">
        <v>2895</v>
      </c>
      <c r="S1499" t="s">
        <v>35</v>
      </c>
      <c r="T1499" t="str">
        <f t="shared" si="69"/>
        <v xml:space="preserve">-	Strong interpersonal skills function as a member of a team  -	Prior office/administration experience and strong organizational skills are required  -	Excellent oral and written communication skills are required  -	Ability to work well under pressure while juggling multiple tasks simultaneously  -	Ability to make sound decisions consistent with functions  -	Ability to prioritize with minimal supervision and work independently as well as function as a member of a team  -	Proficiency in computer packages including MS Office applications.  </v>
      </c>
      <c r="U1499">
        <f t="shared" si="70"/>
        <v>0</v>
      </c>
      <c r="V1499" s="3">
        <v>0</v>
      </c>
      <c r="W1499" s="3">
        <f t="shared" si="71"/>
        <v>0</v>
      </c>
      <c r="X1499" s="3">
        <v>0</v>
      </c>
      <c r="Y1499" s="3">
        <v>0</v>
      </c>
      <c r="Z1499" s="3">
        <v>0</v>
      </c>
      <c r="AA1499" s="3">
        <v>0</v>
      </c>
      <c r="AB1499" s="3">
        <v>0</v>
      </c>
      <c r="AD1499" t="s">
        <v>38</v>
      </c>
      <c r="AE1499" s="1">
        <v>42460</v>
      </c>
      <c r="AG1499" s="1">
        <v>42545</v>
      </c>
      <c r="AH1499" s="1">
        <v>42598</v>
      </c>
    </row>
    <row r="1500" spans="1:34" x14ac:dyDescent="0.3">
      <c r="A1500">
        <v>237059</v>
      </c>
      <c r="B1500" t="s">
        <v>59</v>
      </c>
      <c r="C1500" t="s">
        <v>26</v>
      </c>
      <c r="D1500">
        <v>1</v>
      </c>
      <c r="E1500" t="s">
        <v>2898</v>
      </c>
      <c r="F1500" t="s">
        <v>1168</v>
      </c>
      <c r="G1500">
        <v>56058</v>
      </c>
      <c r="H1500">
        <v>0</v>
      </c>
      <c r="I1500">
        <v>48895</v>
      </c>
      <c r="J1500">
        <v>67000</v>
      </c>
      <c r="K1500" t="s">
        <v>30</v>
      </c>
      <c r="L1500" t="s">
        <v>224</v>
      </c>
      <c r="M1500" t="s">
        <v>1028</v>
      </c>
      <c r="N1500" t="s">
        <v>7835</v>
      </c>
      <c r="O1500" t="s">
        <v>1170</v>
      </c>
      <c r="P1500" t="s">
        <v>2899</v>
      </c>
      <c r="Q1500" t="s">
        <v>2900</v>
      </c>
      <c r="R1500" t="s">
        <v>7836</v>
      </c>
      <c r="S1500" t="s">
        <v>35</v>
      </c>
      <c r="T1500" t="str">
        <f t="shared" si="69"/>
        <v>A graduate degree from an accredited college in city planning, urban planning, urban design, architecture, landscape architecture, transportation engineering, public administration, economic development, energy, engineering, or related fields.  Familiarity with cutting-edge transportation technologies and city planning.  Strong organizational, program management and interpersonal skills.  Strong data analysis skills, including the ability to work with very large datasets, and proficiency in statistical and analytical software, geographic information systems, and desktop publishing.  Candidates should be comfortable with quantitative analysis, public speaking, advocacy, group engagement, and environmental issues. MOS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v>
      </c>
      <c r="U1500">
        <f t="shared" si="70"/>
        <v>1</v>
      </c>
      <c r="V1500" s="3">
        <v>0</v>
      </c>
      <c r="W1500" s="3">
        <f t="shared" si="71"/>
        <v>1</v>
      </c>
      <c r="X1500" s="3">
        <v>0</v>
      </c>
      <c r="Y1500" s="3">
        <v>0</v>
      </c>
      <c r="Z1500" s="3">
        <v>0</v>
      </c>
      <c r="AA1500" s="3">
        <v>0</v>
      </c>
      <c r="AB1500" s="3">
        <v>0</v>
      </c>
      <c r="AD1500" t="s">
        <v>38</v>
      </c>
      <c r="AE1500" s="1">
        <v>42471</v>
      </c>
      <c r="AG1500" s="1">
        <v>42482</v>
      </c>
      <c r="AH1500" s="1">
        <v>42598</v>
      </c>
    </row>
    <row r="1501" spans="1:34" x14ac:dyDescent="0.3">
      <c r="A1501">
        <v>236637</v>
      </c>
      <c r="B1501" t="s">
        <v>184</v>
      </c>
      <c r="C1501" t="s">
        <v>40</v>
      </c>
      <c r="D1501">
        <v>1</v>
      </c>
      <c r="E1501" t="s">
        <v>2901</v>
      </c>
      <c r="F1501" t="s">
        <v>1168</v>
      </c>
      <c r="G1501">
        <v>56058</v>
      </c>
      <c r="H1501">
        <v>0</v>
      </c>
      <c r="I1501">
        <v>48895</v>
      </c>
      <c r="J1501">
        <v>75900</v>
      </c>
      <c r="K1501" t="s">
        <v>30</v>
      </c>
      <c r="L1501" t="s">
        <v>648</v>
      </c>
      <c r="M1501" t="s">
        <v>2902</v>
      </c>
      <c r="N1501" t="s">
        <v>6799</v>
      </c>
      <c r="O1501" t="s">
        <v>1170</v>
      </c>
      <c r="P1501" t="s">
        <v>2903</v>
      </c>
      <c r="Q1501" t="s">
        <v>7162</v>
      </c>
      <c r="R1501" t="s">
        <v>201</v>
      </c>
      <c r="S1501" t="s">
        <v>35</v>
      </c>
      <c r="T1501" t="str">
        <f t="shared" si="69"/>
        <v>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501">
        <f t="shared" si="70"/>
        <v>0</v>
      </c>
      <c r="V1501" s="3">
        <v>0</v>
      </c>
      <c r="W1501" s="3">
        <f t="shared" si="71"/>
        <v>0</v>
      </c>
      <c r="X1501" s="3">
        <v>0</v>
      </c>
      <c r="Y1501" s="3">
        <v>0</v>
      </c>
      <c r="Z1501" s="3">
        <v>0</v>
      </c>
      <c r="AA1501" s="3">
        <v>0</v>
      </c>
      <c r="AB1501" s="3">
        <v>0</v>
      </c>
      <c r="AD1501" t="s">
        <v>38</v>
      </c>
      <c r="AE1501" s="1">
        <v>42488</v>
      </c>
      <c r="AG1501" s="1">
        <v>42500</v>
      </c>
      <c r="AH1501" s="1">
        <v>42598</v>
      </c>
    </row>
    <row r="1502" spans="1:34" x14ac:dyDescent="0.3">
      <c r="A1502">
        <v>236637</v>
      </c>
      <c r="B1502" t="s">
        <v>184</v>
      </c>
      <c r="C1502" t="s">
        <v>26</v>
      </c>
      <c r="D1502">
        <v>1</v>
      </c>
      <c r="E1502" t="s">
        <v>2901</v>
      </c>
      <c r="F1502" t="s">
        <v>1168</v>
      </c>
      <c r="G1502">
        <v>56058</v>
      </c>
      <c r="H1502">
        <v>0</v>
      </c>
      <c r="I1502">
        <v>48895</v>
      </c>
      <c r="J1502">
        <v>75900</v>
      </c>
      <c r="K1502" t="s">
        <v>30</v>
      </c>
      <c r="L1502" t="s">
        <v>648</v>
      </c>
      <c r="M1502" t="s">
        <v>2902</v>
      </c>
      <c r="N1502" t="s">
        <v>6799</v>
      </c>
      <c r="O1502" t="s">
        <v>1170</v>
      </c>
      <c r="P1502" t="s">
        <v>2903</v>
      </c>
      <c r="Q1502" t="s">
        <v>7162</v>
      </c>
      <c r="R1502" t="s">
        <v>201</v>
      </c>
      <c r="S1502" t="s">
        <v>35</v>
      </c>
      <c r="T1502" t="str">
        <f t="shared" si="69"/>
        <v>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502">
        <f t="shared" si="70"/>
        <v>0</v>
      </c>
      <c r="V1502" s="3">
        <v>0</v>
      </c>
      <c r="W1502" s="3">
        <f t="shared" si="71"/>
        <v>0</v>
      </c>
      <c r="X1502" s="3">
        <v>0</v>
      </c>
      <c r="Y1502" s="3">
        <v>0</v>
      </c>
      <c r="Z1502" s="3">
        <v>0</v>
      </c>
      <c r="AA1502" s="3">
        <v>0</v>
      </c>
      <c r="AB1502" s="3">
        <v>0</v>
      </c>
      <c r="AD1502" t="s">
        <v>38</v>
      </c>
      <c r="AE1502" s="1">
        <v>42488</v>
      </c>
      <c r="AG1502" s="1">
        <v>42500</v>
      </c>
      <c r="AH1502" s="1">
        <v>42598</v>
      </c>
    </row>
    <row r="1503" spans="1:34" x14ac:dyDescent="0.3">
      <c r="A1503">
        <v>236679</v>
      </c>
      <c r="B1503" t="s">
        <v>2518</v>
      </c>
      <c r="C1503" t="s">
        <v>26</v>
      </c>
      <c r="D1503">
        <v>1</v>
      </c>
      <c r="E1503" t="s">
        <v>2904</v>
      </c>
      <c r="F1503" t="s">
        <v>773</v>
      </c>
      <c r="G1503">
        <v>95005</v>
      </c>
      <c r="H1503" t="s">
        <v>52</v>
      </c>
      <c r="I1503">
        <v>70000</v>
      </c>
      <c r="J1503">
        <v>100000</v>
      </c>
      <c r="K1503" t="s">
        <v>30</v>
      </c>
      <c r="L1503" t="s">
        <v>637</v>
      </c>
      <c r="M1503" t="s">
        <v>2652</v>
      </c>
      <c r="N1503" t="s">
        <v>7837</v>
      </c>
      <c r="O1503" t="s">
        <v>776</v>
      </c>
      <c r="P1503" t="s">
        <v>7838</v>
      </c>
      <c r="Q1503" t="s">
        <v>35</v>
      </c>
      <c r="R1503" t="s">
        <v>2659</v>
      </c>
      <c r="S1503" t="s">
        <v>35</v>
      </c>
      <c r="T1503" t="str">
        <f t="shared" si="69"/>
        <v xml:space="preserve">‚	Excellent written, analytical, communication and public-speaking skills	Min. 5 years‚„ experience as trainer, facilitator and/or educator	Min. 5 years‚„ experience as mediator, including, mediating or facilitating workplace conflicts	Knowledge or experience in conducting conflict management, mediation, stress management and wellness programs	NY State Certified Mediation Trainer	History of volunteerism, such as service in the AmeriCorps or Peace Corps, is viewed favorably.  </v>
      </c>
      <c r="U1503">
        <f t="shared" si="70"/>
        <v>0</v>
      </c>
      <c r="V1503" s="3">
        <v>0</v>
      </c>
      <c r="W1503" s="3">
        <f t="shared" si="71"/>
        <v>0</v>
      </c>
      <c r="X1503" s="3">
        <v>0</v>
      </c>
      <c r="Y1503" s="3">
        <v>0</v>
      </c>
      <c r="Z1503" s="3">
        <v>0</v>
      </c>
      <c r="AA1503" s="3">
        <v>0</v>
      </c>
      <c r="AB1503" s="3">
        <v>0</v>
      </c>
      <c r="AD1503" t="s">
        <v>38</v>
      </c>
      <c r="AE1503" s="1">
        <v>42459</v>
      </c>
      <c r="AG1503" s="1">
        <v>42459</v>
      </c>
      <c r="AH1503" s="1">
        <v>42598</v>
      </c>
    </row>
    <row r="1504" spans="1:34" x14ac:dyDescent="0.3">
      <c r="A1504">
        <v>236679</v>
      </c>
      <c r="B1504" t="s">
        <v>2518</v>
      </c>
      <c r="C1504" t="s">
        <v>40</v>
      </c>
      <c r="D1504">
        <v>1</v>
      </c>
      <c r="E1504" t="s">
        <v>2904</v>
      </c>
      <c r="F1504" t="s">
        <v>773</v>
      </c>
      <c r="G1504">
        <v>95005</v>
      </c>
      <c r="H1504" t="s">
        <v>52</v>
      </c>
      <c r="I1504">
        <v>70000</v>
      </c>
      <c r="J1504">
        <v>100000</v>
      </c>
      <c r="K1504" t="s">
        <v>30</v>
      </c>
      <c r="L1504" t="s">
        <v>637</v>
      </c>
      <c r="M1504" t="s">
        <v>2652</v>
      </c>
      <c r="N1504" t="s">
        <v>7837</v>
      </c>
      <c r="O1504" t="s">
        <v>776</v>
      </c>
      <c r="P1504" t="s">
        <v>7838</v>
      </c>
      <c r="Q1504" t="s">
        <v>35</v>
      </c>
      <c r="R1504" t="s">
        <v>2659</v>
      </c>
      <c r="S1504" t="s">
        <v>35</v>
      </c>
      <c r="T1504" t="str">
        <f t="shared" si="69"/>
        <v xml:space="preserve">‚	Excellent written, analytical, communication and public-speaking skills	Min. 5 years‚„ experience as trainer, facilitator and/or educator	Min. 5 years‚„ experience as mediator, including, mediating or facilitating workplace conflicts	Knowledge or experience in conducting conflict management, mediation, stress management and wellness programs	NY State Certified Mediation Trainer	History of volunteerism, such as service in the AmeriCorps or Peace Corps, is viewed favorably.  </v>
      </c>
      <c r="U1504">
        <f t="shared" si="70"/>
        <v>0</v>
      </c>
      <c r="V1504" s="3">
        <v>0</v>
      </c>
      <c r="W1504" s="3">
        <f t="shared" si="71"/>
        <v>0</v>
      </c>
      <c r="X1504" s="3">
        <v>0</v>
      </c>
      <c r="Y1504" s="3">
        <v>0</v>
      </c>
      <c r="Z1504" s="3">
        <v>0</v>
      </c>
      <c r="AA1504" s="3">
        <v>0</v>
      </c>
      <c r="AB1504" s="3">
        <v>0</v>
      </c>
      <c r="AD1504" t="s">
        <v>38</v>
      </c>
      <c r="AE1504" s="1">
        <v>42459</v>
      </c>
      <c r="AG1504" s="1">
        <v>42459</v>
      </c>
      <c r="AH1504" s="1">
        <v>42598</v>
      </c>
    </row>
    <row r="1505" spans="1:34" x14ac:dyDescent="0.3">
      <c r="A1505">
        <v>237059</v>
      </c>
      <c r="B1505" t="s">
        <v>59</v>
      </c>
      <c r="C1505" t="s">
        <v>40</v>
      </c>
      <c r="D1505">
        <v>1</v>
      </c>
      <c r="E1505" t="s">
        <v>2898</v>
      </c>
      <c r="F1505" t="s">
        <v>1168</v>
      </c>
      <c r="G1505">
        <v>56058</v>
      </c>
      <c r="H1505">
        <v>0</v>
      </c>
      <c r="I1505">
        <v>48895</v>
      </c>
      <c r="J1505">
        <v>67000</v>
      </c>
      <c r="K1505" t="s">
        <v>30</v>
      </c>
      <c r="L1505" t="s">
        <v>224</v>
      </c>
      <c r="M1505" t="s">
        <v>1028</v>
      </c>
      <c r="N1505" t="s">
        <v>7835</v>
      </c>
      <c r="O1505" t="s">
        <v>1170</v>
      </c>
      <c r="P1505" t="s">
        <v>2899</v>
      </c>
      <c r="Q1505" t="s">
        <v>2900</v>
      </c>
      <c r="R1505" t="s">
        <v>7836</v>
      </c>
      <c r="S1505" t="s">
        <v>35</v>
      </c>
      <c r="T1505" t="str">
        <f t="shared" si="69"/>
        <v>A graduate degree from an accredited college in city planning, urban planning, urban design, architecture, landscape architecture, transportation engineering, public administration, economic development, energy, engineering, or related fields.  Familiarity with cutting-edge transportation technologies and city planning.  Strong organizational, program management and interpersonal skills.  Strong data analysis skills, including the ability to work with very large datasets, and proficiency in statistical and analytical software, geographic information systems, and desktop publishing.  Candidates should be comfortable with quantitative analysis, public speaking, advocacy, group engagement, and environmental issues. MOS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v>
      </c>
      <c r="U1505">
        <f t="shared" si="70"/>
        <v>1</v>
      </c>
      <c r="V1505" s="3">
        <v>0</v>
      </c>
      <c r="W1505" s="3">
        <f t="shared" si="71"/>
        <v>1</v>
      </c>
      <c r="X1505" s="3">
        <v>0</v>
      </c>
      <c r="Y1505" s="3">
        <v>0</v>
      </c>
      <c r="Z1505" s="3">
        <v>0</v>
      </c>
      <c r="AA1505" s="3">
        <v>0</v>
      </c>
      <c r="AB1505" s="3">
        <v>0</v>
      </c>
      <c r="AD1505" t="s">
        <v>38</v>
      </c>
      <c r="AE1505" s="1">
        <v>42471</v>
      </c>
      <c r="AG1505" s="1">
        <v>42482</v>
      </c>
      <c r="AH1505" s="1">
        <v>42598</v>
      </c>
    </row>
    <row r="1506" spans="1:34" x14ac:dyDescent="0.3">
      <c r="A1506">
        <v>237095</v>
      </c>
      <c r="B1506" t="s">
        <v>771</v>
      </c>
      <c r="C1506" t="s">
        <v>26</v>
      </c>
      <c r="D1506">
        <v>1</v>
      </c>
      <c r="E1506" t="s">
        <v>624</v>
      </c>
      <c r="F1506" t="s">
        <v>773</v>
      </c>
      <c r="G1506">
        <v>95005</v>
      </c>
      <c r="H1506" t="s">
        <v>240</v>
      </c>
      <c r="I1506">
        <v>58675</v>
      </c>
      <c r="J1506">
        <v>156793</v>
      </c>
      <c r="K1506" t="s">
        <v>30</v>
      </c>
      <c r="L1506" t="s">
        <v>111</v>
      </c>
      <c r="M1506" t="s">
        <v>774</v>
      </c>
      <c r="N1506" t="s">
        <v>7839</v>
      </c>
      <c r="O1506" t="s">
        <v>776</v>
      </c>
      <c r="P1506" t="s">
        <v>7840</v>
      </c>
      <c r="Q1506" t="s">
        <v>35</v>
      </c>
      <c r="R1506" t="s">
        <v>2905</v>
      </c>
      <c r="S1506" t="s">
        <v>35</v>
      </c>
      <c r="T1506" t="str">
        <f t="shared" si="69"/>
        <v xml:space="preserve">1. Commitment to the mission of the New York City Civilian Complaint Review Board  2. Highly skilled at working collaboratively and effectively with multiple external partners and entities to achieve the CCRB‚„s goals 3. Ability to work as an active and creative member of the senior management team  in a highly collegial and changing environment  4. Familiarity with administrative law and practice, labor and employment law, criminal law and procedure and governmental operations 5. Able to work independently and in close cooperation with the Executive Director and the management team 6. Familiarity with New York City‚„s CAPA rule-making process 7. Working knowledge of NYC‚„s open meetings, contract, employment law and other local regulatory systems 8. Successful management experience in diverse environments and teams 9. Exceptional problem-solving skills and ability to make difficult decisions 10. Ability to frame legal issues in ways that inform organizational decision-making and to set and advance organizational priorities to enhance and more effectively carry out the CCRB‚„s goals and objectives 11. At least eight (8) years experience of progressive experience in government or at a law firm  </v>
      </c>
      <c r="U1506">
        <f t="shared" si="70"/>
        <v>0</v>
      </c>
      <c r="V1506" s="3">
        <v>0</v>
      </c>
      <c r="W1506" s="3">
        <f t="shared" si="71"/>
        <v>0</v>
      </c>
      <c r="X1506" s="3">
        <v>0</v>
      </c>
      <c r="Y1506" s="3">
        <v>0</v>
      </c>
      <c r="Z1506" s="3">
        <v>0</v>
      </c>
      <c r="AA1506" s="3">
        <v>0</v>
      </c>
      <c r="AB1506" s="3">
        <v>0</v>
      </c>
      <c r="AD1506" t="s">
        <v>38</v>
      </c>
      <c r="AE1506" s="1">
        <v>42459</v>
      </c>
      <c r="AG1506" s="1">
        <v>42459</v>
      </c>
      <c r="AH1506" s="1">
        <v>42598</v>
      </c>
    </row>
    <row r="1507" spans="1:34" x14ac:dyDescent="0.3">
      <c r="A1507">
        <v>237216</v>
      </c>
      <c r="B1507" t="s">
        <v>39</v>
      </c>
      <c r="C1507" t="s">
        <v>40</v>
      </c>
      <c r="D1507">
        <v>1</v>
      </c>
      <c r="E1507" t="s">
        <v>2906</v>
      </c>
      <c r="F1507" t="s">
        <v>140</v>
      </c>
      <c r="G1507">
        <v>53040</v>
      </c>
      <c r="H1507">
        <v>1</v>
      </c>
      <c r="I1507">
        <v>71</v>
      </c>
      <c r="J1507">
        <v>76</v>
      </c>
      <c r="K1507" t="s">
        <v>141</v>
      </c>
      <c r="L1507" t="s">
        <v>513</v>
      </c>
      <c r="M1507" t="s">
        <v>947</v>
      </c>
      <c r="N1507" t="s">
        <v>6800</v>
      </c>
      <c r="O1507" t="s">
        <v>144</v>
      </c>
      <c r="P1507" t="s">
        <v>7841</v>
      </c>
      <c r="Q1507" t="s">
        <v>2907</v>
      </c>
      <c r="R1507" t="s">
        <v>7842</v>
      </c>
      <c r="S1507" t="s">
        <v>35</v>
      </c>
      <c r="T1507" t="str">
        <f t="shared" si="69"/>
        <v>‚	NYS board certified Pediatric Physician 	Board Certified in Pediatrics or Adolescent Health 	Effective communication and interpersonal skills 	Computer skills in Microsoft Office, Excel, Word and Internet 	Master‚„s degree in Public Health (MPH). **ALL CANDIDATES MUST POSSESS A VALID NEW YORK STATE LICENSE TO PRACTICE MEDICINE AND THIS LICENCE MUST BE MAINTAINED FOR THE DURATION OF EMPLOYMENT.     $71.23/hour hiring rate, $76.30/hour after one year</v>
      </c>
      <c r="U1507">
        <f t="shared" si="70"/>
        <v>0</v>
      </c>
      <c r="V1507" s="3">
        <v>1</v>
      </c>
      <c r="W1507" s="3">
        <f t="shared" si="71"/>
        <v>0</v>
      </c>
      <c r="X1507" s="3">
        <v>0</v>
      </c>
      <c r="Y1507" s="3">
        <v>0</v>
      </c>
      <c r="Z1507" s="3">
        <v>0</v>
      </c>
      <c r="AA1507" s="3">
        <v>0</v>
      </c>
      <c r="AB1507" s="3">
        <v>0</v>
      </c>
      <c r="AD1507" t="s">
        <v>58</v>
      </c>
      <c r="AE1507" s="1">
        <v>42460</v>
      </c>
      <c r="AG1507" s="1">
        <v>42514</v>
      </c>
      <c r="AH1507" s="1">
        <v>42598</v>
      </c>
    </row>
    <row r="1508" spans="1:34" x14ac:dyDescent="0.3">
      <c r="A1508">
        <v>237095</v>
      </c>
      <c r="B1508" t="s">
        <v>771</v>
      </c>
      <c r="C1508" t="s">
        <v>40</v>
      </c>
      <c r="D1508">
        <v>1</v>
      </c>
      <c r="E1508" t="s">
        <v>624</v>
      </c>
      <c r="F1508" t="s">
        <v>773</v>
      </c>
      <c r="G1508">
        <v>95005</v>
      </c>
      <c r="H1508" t="s">
        <v>240</v>
      </c>
      <c r="I1508">
        <v>58675</v>
      </c>
      <c r="J1508">
        <v>156793</v>
      </c>
      <c r="K1508" t="s">
        <v>30</v>
      </c>
      <c r="L1508" t="s">
        <v>111</v>
      </c>
      <c r="M1508" t="s">
        <v>774</v>
      </c>
      <c r="N1508" t="s">
        <v>7839</v>
      </c>
      <c r="O1508" t="s">
        <v>776</v>
      </c>
      <c r="P1508" t="s">
        <v>7840</v>
      </c>
      <c r="Q1508" t="s">
        <v>35</v>
      </c>
      <c r="R1508" t="s">
        <v>2905</v>
      </c>
      <c r="S1508" t="s">
        <v>35</v>
      </c>
      <c r="T1508" t="str">
        <f t="shared" si="69"/>
        <v xml:space="preserve">1. Commitment to the mission of the New York City Civilian Complaint Review Board  2. Highly skilled at working collaboratively and effectively with multiple external partners and entities to achieve the CCRB‚„s goals 3. Ability to work as an active and creative member of the senior management team  in a highly collegial and changing environment  4. Familiarity with administrative law and practice, labor and employment law, criminal law and procedure and governmental operations 5. Able to work independently and in close cooperation with the Executive Director and the management team 6. Familiarity with New York City‚„s CAPA rule-making process 7. Working knowledge of NYC‚„s open meetings, contract, employment law and other local regulatory systems 8. Successful management experience in diverse environments and teams 9. Exceptional problem-solving skills and ability to make difficult decisions 10. Ability to frame legal issues in ways that inform organizational decision-making and to set and advance organizational priorities to enhance and more effectively carry out the CCRB‚„s goals and objectives 11. At least eight (8) years experience of progressive experience in government or at a law firm  </v>
      </c>
      <c r="U1508">
        <f t="shared" si="70"/>
        <v>0</v>
      </c>
      <c r="V1508" s="3">
        <v>0</v>
      </c>
      <c r="W1508" s="3">
        <f t="shared" si="71"/>
        <v>0</v>
      </c>
      <c r="X1508" s="3">
        <v>0</v>
      </c>
      <c r="Y1508" s="3">
        <v>0</v>
      </c>
      <c r="Z1508" s="3">
        <v>0</v>
      </c>
      <c r="AA1508" s="3">
        <v>0</v>
      </c>
      <c r="AB1508" s="3">
        <v>0</v>
      </c>
      <c r="AD1508" t="s">
        <v>38</v>
      </c>
      <c r="AE1508" s="1">
        <v>42459</v>
      </c>
      <c r="AG1508" s="1">
        <v>42459</v>
      </c>
      <c r="AH1508" s="1">
        <v>42598</v>
      </c>
    </row>
    <row r="1509" spans="1:34" x14ac:dyDescent="0.3">
      <c r="A1509">
        <v>237106</v>
      </c>
      <c r="B1509" t="s">
        <v>59</v>
      </c>
      <c r="C1509" t="s">
        <v>40</v>
      </c>
      <c r="D1509">
        <v>5</v>
      </c>
      <c r="E1509" t="s">
        <v>2908</v>
      </c>
      <c r="F1509" t="s">
        <v>2909</v>
      </c>
      <c r="G1509">
        <v>91308</v>
      </c>
      <c r="H1509">
        <v>0</v>
      </c>
      <c r="I1509">
        <v>57074</v>
      </c>
      <c r="J1509">
        <v>87116</v>
      </c>
      <c r="K1509" t="s">
        <v>30</v>
      </c>
      <c r="L1509" t="s">
        <v>2910</v>
      </c>
      <c r="M1509" t="s">
        <v>2911</v>
      </c>
      <c r="N1509" t="s">
        <v>7843</v>
      </c>
      <c r="O1509" t="s">
        <v>2912</v>
      </c>
      <c r="P1509" t="s">
        <v>35</v>
      </c>
      <c r="Q1509" t="s">
        <v>1817</v>
      </c>
      <c r="R1509" t="s">
        <v>593</v>
      </c>
      <c r="S1509" t="s">
        <v>1386</v>
      </c>
      <c r="T1509" t="str">
        <f t="shared" si="69"/>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509">
        <f t="shared" si="70"/>
        <v>0</v>
      </c>
      <c r="V1509" s="3">
        <v>0</v>
      </c>
      <c r="W1509" s="3">
        <f t="shared" si="71"/>
        <v>0</v>
      </c>
      <c r="X1509" s="3">
        <v>0</v>
      </c>
      <c r="Y1509" s="3">
        <v>0</v>
      </c>
      <c r="Z1509" s="3">
        <v>0</v>
      </c>
      <c r="AA1509" s="3">
        <v>0</v>
      </c>
      <c r="AB1509" s="3">
        <v>0</v>
      </c>
      <c r="AD1509" t="s">
        <v>38</v>
      </c>
      <c r="AE1509" s="1">
        <v>42459</v>
      </c>
      <c r="AG1509" s="1">
        <v>42460</v>
      </c>
      <c r="AH1509" s="1">
        <v>42598</v>
      </c>
    </row>
    <row r="1510" spans="1:34" x14ac:dyDescent="0.3">
      <c r="A1510">
        <v>236692</v>
      </c>
      <c r="B1510" t="s">
        <v>244</v>
      </c>
      <c r="C1510" t="s">
        <v>40</v>
      </c>
      <c r="D1510">
        <v>5</v>
      </c>
      <c r="E1510" t="s">
        <v>2913</v>
      </c>
      <c r="F1510" t="s">
        <v>360</v>
      </c>
      <c r="G1510">
        <v>20215</v>
      </c>
      <c r="H1510">
        <v>3</v>
      </c>
      <c r="I1510">
        <v>81443</v>
      </c>
      <c r="J1510">
        <v>110413</v>
      </c>
      <c r="K1510" t="s">
        <v>30</v>
      </c>
      <c r="L1510" t="s">
        <v>521</v>
      </c>
      <c r="M1510" t="s">
        <v>2914</v>
      </c>
      <c r="N1510" t="s">
        <v>2242</v>
      </c>
      <c r="O1510" t="s">
        <v>7109</v>
      </c>
      <c r="P1510" t="s">
        <v>1279</v>
      </c>
      <c r="Q1510" t="s">
        <v>2915</v>
      </c>
      <c r="R1510" t="s">
        <v>2916</v>
      </c>
      <c r="S1510" t="s">
        <v>994</v>
      </c>
      <c r="T1510" t="str">
        <f t="shared" si="69"/>
        <v>Ability to communicate effectively in verbal and written form. TO BE APPOINTED TO ANY CIVIL ENGINEERING POSITION IN BRIDGES, CANDIDATES MUST POSSESS ONE YEAR OF CIVIL ENGINEERING EXPERIENCE IN BRIDGES DESIGN, BRIDGE CONSTRUCTION, BRIDGE MAINTENANCE OR BRIDGE INSPECTION.   ***SALARIES WILL BE BASED ON THE CANDIDATES EARNINGS HISTORY UP TO THE MAXIMUM OF 110,413***</v>
      </c>
      <c r="U1510">
        <f t="shared" si="70"/>
        <v>0</v>
      </c>
      <c r="V1510" s="3">
        <v>0</v>
      </c>
      <c r="W1510" s="3">
        <f t="shared" si="71"/>
        <v>0</v>
      </c>
      <c r="X1510" s="3">
        <v>0</v>
      </c>
      <c r="Y1510" s="3">
        <v>0</v>
      </c>
      <c r="Z1510" s="3">
        <v>0</v>
      </c>
      <c r="AA1510" s="3">
        <v>0</v>
      </c>
      <c r="AB1510" s="3">
        <v>0</v>
      </c>
      <c r="AD1510" t="s">
        <v>58</v>
      </c>
      <c r="AE1510" s="1">
        <v>42464</v>
      </c>
      <c r="AG1510" s="1">
        <v>42464</v>
      </c>
      <c r="AH1510" s="1">
        <v>42598</v>
      </c>
    </row>
    <row r="1511" spans="1:34" x14ac:dyDescent="0.3">
      <c r="A1511">
        <v>236692</v>
      </c>
      <c r="B1511" t="s">
        <v>244</v>
      </c>
      <c r="C1511" t="s">
        <v>26</v>
      </c>
      <c r="D1511">
        <v>5</v>
      </c>
      <c r="E1511" t="s">
        <v>2913</v>
      </c>
      <c r="F1511" t="s">
        <v>360</v>
      </c>
      <c r="G1511">
        <v>20215</v>
      </c>
      <c r="H1511">
        <v>3</v>
      </c>
      <c r="I1511">
        <v>81443</v>
      </c>
      <c r="J1511">
        <v>110413</v>
      </c>
      <c r="K1511" t="s">
        <v>30</v>
      </c>
      <c r="L1511" t="s">
        <v>521</v>
      </c>
      <c r="M1511" t="s">
        <v>2914</v>
      </c>
      <c r="N1511" t="s">
        <v>2242</v>
      </c>
      <c r="O1511" t="s">
        <v>7109</v>
      </c>
      <c r="P1511" t="s">
        <v>1279</v>
      </c>
      <c r="Q1511" t="s">
        <v>2915</v>
      </c>
      <c r="R1511" t="s">
        <v>2916</v>
      </c>
      <c r="S1511" t="s">
        <v>994</v>
      </c>
      <c r="T1511" t="str">
        <f t="shared" si="69"/>
        <v>Ability to communicate effectively in verbal and written form. TO BE APPOINTED TO ANY CIVIL ENGINEERING POSITION IN BRIDGES, CANDIDATES MUST POSSESS ONE YEAR OF CIVIL ENGINEERING EXPERIENCE IN BRIDGES DESIGN, BRIDGE CONSTRUCTION, BRIDGE MAINTENANCE OR BRIDGE INSPECTION.   ***SALARIES WILL BE BASED ON THE CANDIDATES EARNINGS HISTORY UP TO THE MAXIMUM OF 110,413***</v>
      </c>
      <c r="U1511">
        <f t="shared" si="70"/>
        <v>0</v>
      </c>
      <c r="V1511" s="3">
        <v>0</v>
      </c>
      <c r="W1511" s="3">
        <f t="shared" si="71"/>
        <v>0</v>
      </c>
      <c r="X1511" s="3">
        <v>0</v>
      </c>
      <c r="Y1511" s="3">
        <v>0</v>
      </c>
      <c r="Z1511" s="3">
        <v>0</v>
      </c>
      <c r="AA1511" s="3">
        <v>0</v>
      </c>
      <c r="AB1511" s="3">
        <v>0</v>
      </c>
      <c r="AD1511" t="s">
        <v>58</v>
      </c>
      <c r="AE1511" s="1">
        <v>42464</v>
      </c>
      <c r="AG1511" s="1">
        <v>42464</v>
      </c>
      <c r="AH1511" s="1">
        <v>42598</v>
      </c>
    </row>
    <row r="1512" spans="1:34" x14ac:dyDescent="0.3">
      <c r="A1512">
        <v>236693</v>
      </c>
      <c r="B1512" t="s">
        <v>2874</v>
      </c>
      <c r="C1512" t="s">
        <v>26</v>
      </c>
      <c r="D1512">
        <v>1</v>
      </c>
      <c r="E1512" t="s">
        <v>2917</v>
      </c>
      <c r="F1512" t="s">
        <v>84</v>
      </c>
      <c r="G1512">
        <v>34177</v>
      </c>
      <c r="H1512">
        <v>1</v>
      </c>
      <c r="I1512">
        <v>39799</v>
      </c>
      <c r="J1512">
        <v>56470</v>
      </c>
      <c r="K1512" t="s">
        <v>30</v>
      </c>
      <c r="L1512" t="s">
        <v>797</v>
      </c>
      <c r="M1512" t="s">
        <v>2918</v>
      </c>
      <c r="N1512" t="s">
        <v>6801</v>
      </c>
      <c r="O1512" t="s">
        <v>2919</v>
      </c>
      <c r="P1512" t="s">
        <v>7844</v>
      </c>
      <c r="Q1512" t="s">
        <v>35</v>
      </c>
      <c r="R1512" t="s">
        <v>2920</v>
      </c>
      <c r="S1512" t="s">
        <v>35</v>
      </c>
      <c r="T1512" t="str">
        <f t="shared" si="69"/>
        <v xml:space="preserve">‚	Experience inspecting fuel and petroleum related products.	Commitment to detail and organization.	Ability to establish and maintain cooperative working relationships with a diverse population of staff and clients.	Ability to work independently in a fast-paced environment and possess a shared organizational value for integrity, flexibility and professional/ethical behavior.	Capable of addressing problems and obtaining solutions in dealing with both internal and external issues.	Proven written and verbal communication skills.	Knowledge of Microsoft Office Suite.	Sufficiently experienced and qualified to be able to quickly and effectively respond and adapt to changing priorities and requirements of the organization.  </v>
      </c>
      <c r="U1512">
        <f t="shared" si="70"/>
        <v>0</v>
      </c>
      <c r="V1512" s="3">
        <v>0</v>
      </c>
      <c r="W1512" s="3">
        <f t="shared" si="71"/>
        <v>0</v>
      </c>
      <c r="X1512" s="3">
        <v>0</v>
      </c>
      <c r="Y1512" s="3">
        <v>0</v>
      </c>
      <c r="Z1512" s="3">
        <v>0</v>
      </c>
      <c r="AA1512" s="3">
        <v>0</v>
      </c>
      <c r="AB1512" s="3">
        <v>0</v>
      </c>
      <c r="AD1512" t="s">
        <v>38</v>
      </c>
      <c r="AE1512" s="1">
        <v>42472</v>
      </c>
      <c r="AF1512" s="1">
        <v>42613</v>
      </c>
      <c r="AG1512" s="1">
        <v>42586</v>
      </c>
      <c r="AH1512" s="1">
        <v>42598</v>
      </c>
    </row>
    <row r="1513" spans="1:34" x14ac:dyDescent="0.3">
      <c r="A1513">
        <v>236693</v>
      </c>
      <c r="B1513" t="s">
        <v>2874</v>
      </c>
      <c r="C1513" t="s">
        <v>40</v>
      </c>
      <c r="D1513">
        <v>1</v>
      </c>
      <c r="E1513" t="s">
        <v>2917</v>
      </c>
      <c r="F1513" t="s">
        <v>84</v>
      </c>
      <c r="G1513">
        <v>34177</v>
      </c>
      <c r="H1513">
        <v>1</v>
      </c>
      <c r="I1513">
        <v>39799</v>
      </c>
      <c r="J1513">
        <v>56470</v>
      </c>
      <c r="K1513" t="s">
        <v>30</v>
      </c>
      <c r="L1513" t="s">
        <v>797</v>
      </c>
      <c r="M1513" t="s">
        <v>2918</v>
      </c>
      <c r="N1513" t="s">
        <v>6801</v>
      </c>
      <c r="O1513" t="s">
        <v>2919</v>
      </c>
      <c r="P1513" t="s">
        <v>7844</v>
      </c>
      <c r="Q1513" t="s">
        <v>35</v>
      </c>
      <c r="R1513" t="s">
        <v>2920</v>
      </c>
      <c r="S1513" t="s">
        <v>35</v>
      </c>
      <c r="T1513" t="str">
        <f t="shared" si="69"/>
        <v xml:space="preserve">‚	Experience inspecting fuel and petroleum related products.	Commitment to detail and organization.	Ability to establish and maintain cooperative working relationships with a diverse population of staff and clients.	Ability to work independently in a fast-paced environment and possess a shared organizational value for integrity, flexibility and professional/ethical behavior.	Capable of addressing problems and obtaining solutions in dealing with both internal and external issues.	Proven written and verbal communication skills.	Knowledge of Microsoft Office Suite.	Sufficiently experienced and qualified to be able to quickly and effectively respond and adapt to changing priorities and requirements of the organization.  </v>
      </c>
      <c r="U1513">
        <f t="shared" si="70"/>
        <v>0</v>
      </c>
      <c r="V1513" s="3">
        <v>0</v>
      </c>
      <c r="W1513" s="3">
        <f t="shared" si="71"/>
        <v>0</v>
      </c>
      <c r="X1513" s="3">
        <v>0</v>
      </c>
      <c r="Y1513" s="3">
        <v>0</v>
      </c>
      <c r="Z1513" s="3">
        <v>0</v>
      </c>
      <c r="AA1513" s="3">
        <v>0</v>
      </c>
      <c r="AB1513" s="3">
        <v>0</v>
      </c>
      <c r="AD1513" t="s">
        <v>38</v>
      </c>
      <c r="AE1513" s="1">
        <v>42472</v>
      </c>
      <c r="AF1513" s="1">
        <v>42613</v>
      </c>
      <c r="AG1513" s="1">
        <v>42586</v>
      </c>
      <c r="AH1513" s="1">
        <v>42598</v>
      </c>
    </row>
    <row r="1514" spans="1:34" x14ac:dyDescent="0.3">
      <c r="A1514">
        <v>237106</v>
      </c>
      <c r="B1514" t="s">
        <v>59</v>
      </c>
      <c r="C1514" t="s">
        <v>26</v>
      </c>
      <c r="D1514">
        <v>5</v>
      </c>
      <c r="E1514" t="s">
        <v>2908</v>
      </c>
      <c r="F1514" t="s">
        <v>2909</v>
      </c>
      <c r="G1514">
        <v>91308</v>
      </c>
      <c r="H1514">
        <v>0</v>
      </c>
      <c r="I1514">
        <v>57074</v>
      </c>
      <c r="J1514">
        <v>87116</v>
      </c>
      <c r="K1514" t="s">
        <v>30</v>
      </c>
      <c r="L1514" t="s">
        <v>2910</v>
      </c>
      <c r="M1514" t="s">
        <v>2911</v>
      </c>
      <c r="N1514" t="s">
        <v>7843</v>
      </c>
      <c r="O1514" t="s">
        <v>2912</v>
      </c>
      <c r="P1514" t="s">
        <v>35</v>
      </c>
      <c r="Q1514" t="s">
        <v>1817</v>
      </c>
      <c r="R1514" t="s">
        <v>593</v>
      </c>
      <c r="S1514" t="s">
        <v>1386</v>
      </c>
      <c r="T1514" t="str">
        <f t="shared" si="69"/>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514">
        <f t="shared" si="70"/>
        <v>0</v>
      </c>
      <c r="V1514" s="3">
        <v>0</v>
      </c>
      <c r="W1514" s="3">
        <f t="shared" si="71"/>
        <v>0</v>
      </c>
      <c r="X1514" s="3">
        <v>0</v>
      </c>
      <c r="Y1514" s="3">
        <v>0</v>
      </c>
      <c r="Z1514" s="3">
        <v>0</v>
      </c>
      <c r="AA1514" s="3">
        <v>0</v>
      </c>
      <c r="AB1514" s="3">
        <v>0</v>
      </c>
      <c r="AD1514" t="s">
        <v>38</v>
      </c>
      <c r="AE1514" s="1">
        <v>42459</v>
      </c>
      <c r="AG1514" s="1">
        <v>42460</v>
      </c>
      <c r="AH1514" s="1">
        <v>42598</v>
      </c>
    </row>
    <row r="1515" spans="1:34" x14ac:dyDescent="0.3">
      <c r="A1515">
        <v>237112</v>
      </c>
      <c r="B1515" t="s">
        <v>2874</v>
      </c>
      <c r="C1515" t="s">
        <v>26</v>
      </c>
      <c r="D1515">
        <v>1</v>
      </c>
      <c r="E1515" t="s">
        <v>2921</v>
      </c>
      <c r="F1515" t="s">
        <v>2922</v>
      </c>
      <c r="G1515">
        <v>34190</v>
      </c>
      <c r="H1515">
        <v>0</v>
      </c>
      <c r="I1515">
        <v>53997</v>
      </c>
      <c r="J1515">
        <v>75307</v>
      </c>
      <c r="K1515" t="s">
        <v>30</v>
      </c>
      <c r="L1515" t="s">
        <v>797</v>
      </c>
      <c r="M1515" t="s">
        <v>2918</v>
      </c>
      <c r="N1515" t="s">
        <v>6802</v>
      </c>
      <c r="O1515" t="s">
        <v>2923</v>
      </c>
      <c r="P1515" t="s">
        <v>7845</v>
      </c>
      <c r="Q1515" t="s">
        <v>35</v>
      </c>
      <c r="R1515" t="s">
        <v>2924</v>
      </c>
      <c r="S1515" t="s">
        <v>35</v>
      </c>
      <c r="T1515" t="str">
        <f t="shared" si="69"/>
        <v xml:space="preserve">‚	Excellent typing and report writing skills with a working knowledge of Microsoft Office Suite. 	Experience conducting inspections, purchasing and approval of the following: tools and machinery; plumbing supplies; building materials; cleaning and sanitary supplies; institutional furniture/textiles and related goods; drugs and chemical, including pharmaceuticals utilized by health or safety personnel; and/or printing equipment and supplies. 	Knowledge of applicable standards, specifications, blueprints, contracts and laws pertaining to various technical items, testing procedures and tools applicable to inspect items.  </v>
      </c>
      <c r="U1515">
        <f t="shared" si="70"/>
        <v>0</v>
      </c>
      <c r="V1515" s="3">
        <v>0</v>
      </c>
      <c r="W1515" s="3">
        <f t="shared" si="71"/>
        <v>0</v>
      </c>
      <c r="X1515" s="3">
        <v>0</v>
      </c>
      <c r="Y1515" s="3">
        <v>0</v>
      </c>
      <c r="Z1515" s="3">
        <v>0</v>
      </c>
      <c r="AA1515" s="3">
        <v>0</v>
      </c>
      <c r="AB1515" s="3">
        <v>0</v>
      </c>
      <c r="AD1515" t="s">
        <v>38</v>
      </c>
      <c r="AE1515" s="1">
        <v>42472</v>
      </c>
      <c r="AF1515" s="1">
        <v>42616</v>
      </c>
      <c r="AG1515" s="1">
        <v>42586</v>
      </c>
      <c r="AH1515" s="1">
        <v>42598</v>
      </c>
    </row>
    <row r="1516" spans="1:34" x14ac:dyDescent="0.3">
      <c r="A1516">
        <v>237112</v>
      </c>
      <c r="B1516" t="s">
        <v>2874</v>
      </c>
      <c r="C1516" t="s">
        <v>40</v>
      </c>
      <c r="D1516">
        <v>1</v>
      </c>
      <c r="E1516" t="s">
        <v>2921</v>
      </c>
      <c r="F1516" t="s">
        <v>2922</v>
      </c>
      <c r="G1516">
        <v>34190</v>
      </c>
      <c r="H1516">
        <v>0</v>
      </c>
      <c r="I1516">
        <v>53997</v>
      </c>
      <c r="J1516">
        <v>75307</v>
      </c>
      <c r="K1516" t="s">
        <v>30</v>
      </c>
      <c r="L1516" t="s">
        <v>797</v>
      </c>
      <c r="M1516" t="s">
        <v>2918</v>
      </c>
      <c r="N1516" t="s">
        <v>6802</v>
      </c>
      <c r="O1516" t="s">
        <v>2923</v>
      </c>
      <c r="P1516" t="s">
        <v>7845</v>
      </c>
      <c r="Q1516" t="s">
        <v>35</v>
      </c>
      <c r="R1516" t="s">
        <v>2924</v>
      </c>
      <c r="S1516" t="s">
        <v>35</v>
      </c>
      <c r="T1516" t="str">
        <f t="shared" si="69"/>
        <v xml:space="preserve">‚	Excellent typing and report writing skills with a working knowledge of Microsoft Office Suite. 	Experience conducting inspections, purchasing and approval of the following: tools and machinery; plumbing supplies; building materials; cleaning and sanitary supplies; institutional furniture/textiles and related goods; drugs and chemical, including pharmaceuticals utilized by health or safety personnel; and/or printing equipment and supplies. 	Knowledge of applicable standards, specifications, blueprints, contracts and laws pertaining to various technical items, testing procedures and tools applicable to inspect items.  </v>
      </c>
      <c r="U1516">
        <f t="shared" si="70"/>
        <v>0</v>
      </c>
      <c r="V1516" s="3">
        <v>0</v>
      </c>
      <c r="W1516" s="3">
        <f t="shared" si="71"/>
        <v>0</v>
      </c>
      <c r="X1516" s="3">
        <v>0</v>
      </c>
      <c r="Y1516" s="3">
        <v>0</v>
      </c>
      <c r="Z1516" s="3">
        <v>0</v>
      </c>
      <c r="AA1516" s="3">
        <v>0</v>
      </c>
      <c r="AB1516" s="3">
        <v>0</v>
      </c>
      <c r="AD1516" t="s">
        <v>38</v>
      </c>
      <c r="AE1516" s="1">
        <v>42472</v>
      </c>
      <c r="AF1516" s="1">
        <v>42616</v>
      </c>
      <c r="AG1516" s="1">
        <v>42586</v>
      </c>
      <c r="AH1516" s="1">
        <v>42598</v>
      </c>
    </row>
    <row r="1517" spans="1:34" x14ac:dyDescent="0.3">
      <c r="A1517">
        <v>236703</v>
      </c>
      <c r="B1517" t="s">
        <v>1158</v>
      </c>
      <c r="C1517" t="s">
        <v>26</v>
      </c>
      <c r="D1517">
        <v>1</v>
      </c>
      <c r="E1517" t="s">
        <v>2925</v>
      </c>
      <c r="F1517" t="s">
        <v>239</v>
      </c>
      <c r="G1517" t="s">
        <v>1889</v>
      </c>
      <c r="H1517">
        <v>0</v>
      </c>
      <c r="I1517">
        <v>48535</v>
      </c>
      <c r="J1517">
        <v>134433</v>
      </c>
      <c r="K1517" t="s">
        <v>30</v>
      </c>
      <c r="L1517" t="s">
        <v>1161</v>
      </c>
      <c r="M1517" t="s">
        <v>1622</v>
      </c>
      <c r="N1517" t="s">
        <v>7846</v>
      </c>
      <c r="O1517" t="s">
        <v>1890</v>
      </c>
      <c r="P1517" t="s">
        <v>2926</v>
      </c>
      <c r="Q1517" t="s">
        <v>35</v>
      </c>
      <c r="R1517" t="s">
        <v>2927</v>
      </c>
      <c r="S1517" t="s">
        <v>1166</v>
      </c>
      <c r="T1517" t="str">
        <f t="shared" si="69"/>
        <v xml:space="preserve">A minimum of five years of infrastructure construction related and safety experience is required.  Practical working knowledge of OSHA, DOT, MUTCD (Manual on Uniform Traffic Control Devices), and field auditing is preferred. OSHA Construction Industry 30 Hours certification. Strong verbal, written and computer skills are required. Valid NYS Driver License is required.  </v>
      </c>
      <c r="U1517">
        <f t="shared" si="70"/>
        <v>0</v>
      </c>
      <c r="V1517" s="3">
        <v>0</v>
      </c>
      <c r="W1517" s="3">
        <f t="shared" si="71"/>
        <v>0</v>
      </c>
      <c r="X1517" s="3">
        <v>0</v>
      </c>
      <c r="Y1517" s="3">
        <v>0</v>
      </c>
      <c r="Z1517" s="3">
        <v>0</v>
      </c>
      <c r="AA1517" s="3">
        <v>0</v>
      </c>
      <c r="AB1517" s="3">
        <v>0</v>
      </c>
      <c r="AD1517" t="s">
        <v>58</v>
      </c>
      <c r="AE1517" s="1">
        <v>42493</v>
      </c>
      <c r="AG1517" s="1">
        <v>42493</v>
      </c>
      <c r="AH1517" s="1">
        <v>42598</v>
      </c>
    </row>
    <row r="1518" spans="1:34" x14ac:dyDescent="0.3">
      <c r="A1518">
        <v>236703</v>
      </c>
      <c r="B1518" t="s">
        <v>1158</v>
      </c>
      <c r="C1518" t="s">
        <v>40</v>
      </c>
      <c r="D1518">
        <v>1</v>
      </c>
      <c r="E1518" t="s">
        <v>2925</v>
      </c>
      <c r="F1518" t="s">
        <v>239</v>
      </c>
      <c r="G1518" t="s">
        <v>1889</v>
      </c>
      <c r="H1518">
        <v>0</v>
      </c>
      <c r="I1518">
        <v>48535</v>
      </c>
      <c r="J1518">
        <v>134433</v>
      </c>
      <c r="K1518" t="s">
        <v>30</v>
      </c>
      <c r="L1518" t="s">
        <v>1161</v>
      </c>
      <c r="M1518" t="s">
        <v>1622</v>
      </c>
      <c r="N1518" t="s">
        <v>7846</v>
      </c>
      <c r="O1518" t="s">
        <v>1890</v>
      </c>
      <c r="P1518" t="s">
        <v>2926</v>
      </c>
      <c r="Q1518" t="s">
        <v>35</v>
      </c>
      <c r="R1518" t="s">
        <v>2927</v>
      </c>
      <c r="S1518" t="s">
        <v>1166</v>
      </c>
      <c r="T1518" t="str">
        <f t="shared" si="69"/>
        <v xml:space="preserve">A minimum of five years of infrastructure construction related and safety experience is required.  Practical working knowledge of OSHA, DOT, MUTCD (Manual on Uniform Traffic Control Devices), and field auditing is preferred. OSHA Construction Industry 30 Hours certification. Strong verbal, written and computer skills are required. Valid NYS Driver License is required.  </v>
      </c>
      <c r="U1518">
        <f t="shared" si="70"/>
        <v>0</v>
      </c>
      <c r="V1518" s="3">
        <v>0</v>
      </c>
      <c r="W1518" s="3">
        <f t="shared" si="71"/>
        <v>0</v>
      </c>
      <c r="X1518" s="3">
        <v>0</v>
      </c>
      <c r="Y1518" s="3">
        <v>0</v>
      </c>
      <c r="Z1518" s="3">
        <v>0</v>
      </c>
      <c r="AA1518" s="3">
        <v>0</v>
      </c>
      <c r="AB1518" s="3">
        <v>0</v>
      </c>
      <c r="AD1518" t="s">
        <v>58</v>
      </c>
      <c r="AE1518" s="1">
        <v>42493</v>
      </c>
      <c r="AG1518" s="1">
        <v>42493</v>
      </c>
      <c r="AH1518" s="1">
        <v>42598</v>
      </c>
    </row>
    <row r="1519" spans="1:34" x14ac:dyDescent="0.3">
      <c r="A1519">
        <v>236710</v>
      </c>
      <c r="B1519" t="s">
        <v>1125</v>
      </c>
      <c r="C1519" t="s">
        <v>26</v>
      </c>
      <c r="D1519">
        <v>1</v>
      </c>
      <c r="E1519" t="s">
        <v>2928</v>
      </c>
      <c r="F1519" t="s">
        <v>1444</v>
      </c>
      <c r="G1519">
        <v>31143</v>
      </c>
      <c r="H1519">
        <v>3</v>
      </c>
      <c r="I1519">
        <v>58050</v>
      </c>
      <c r="J1519">
        <v>75000</v>
      </c>
      <c r="K1519" t="s">
        <v>30</v>
      </c>
      <c r="L1519" t="s">
        <v>954</v>
      </c>
      <c r="M1519" t="s">
        <v>1531</v>
      </c>
      <c r="N1519" t="s">
        <v>7847</v>
      </c>
      <c r="O1519" t="s">
        <v>1445</v>
      </c>
      <c r="P1519" t="s">
        <v>2929</v>
      </c>
      <c r="Q1519" t="s">
        <v>35</v>
      </c>
      <c r="R1519" t="s">
        <v>2930</v>
      </c>
      <c r="S1519" t="s">
        <v>35</v>
      </c>
      <c r="T1519" t="str">
        <f t="shared" si="69"/>
        <v xml:space="preserve">1. Extensive experience in the investigative field, including 4-8 years of experience conducting and managing complex, long term investigations.  2. Significant experience in executing arrests, search warrants, and wiretaps, as well as conducting surveillance, participating in undercover operations, and debriefing informants.  3. Demonstrated ability to analyze, assess and draw conclusions based on a multitude of complex documents/data, including but not limited to policies, procedures and financial documents.  4. Strong computer skills, including Word, Excel and databases.  5. Strong interpersonal skills, oral communication and interviewing skills and proven ability to manage time efficiently, meet deadlines, multi-task, and manage competing priorities.  6. Ability to manage large case dockets and conduct objective investigations.  7. Ability to work as part of a team by following directions and taking instruction.  8. Foreign language skills are desirable.  </v>
      </c>
      <c r="U1519">
        <f t="shared" si="70"/>
        <v>0</v>
      </c>
      <c r="V1519" s="3">
        <v>1</v>
      </c>
      <c r="W1519" s="3">
        <f t="shared" si="71"/>
        <v>0</v>
      </c>
      <c r="X1519" s="3">
        <v>0</v>
      </c>
      <c r="Y1519" s="3">
        <v>0</v>
      </c>
      <c r="Z1519" s="3">
        <v>0</v>
      </c>
      <c r="AA1519" s="3">
        <v>0</v>
      </c>
      <c r="AB1519" s="3">
        <v>0</v>
      </c>
      <c r="AD1519" t="s">
        <v>38</v>
      </c>
      <c r="AE1519" s="1">
        <v>42454</v>
      </c>
      <c r="AG1519" s="1">
        <v>42454</v>
      </c>
      <c r="AH1519" s="1">
        <v>42598</v>
      </c>
    </row>
    <row r="1520" spans="1:34" x14ac:dyDescent="0.3">
      <c r="A1520">
        <v>236710</v>
      </c>
      <c r="B1520" t="s">
        <v>1125</v>
      </c>
      <c r="C1520" t="s">
        <v>40</v>
      </c>
      <c r="D1520">
        <v>1</v>
      </c>
      <c r="E1520" t="s">
        <v>2928</v>
      </c>
      <c r="F1520" t="s">
        <v>1444</v>
      </c>
      <c r="G1520">
        <v>31143</v>
      </c>
      <c r="H1520">
        <v>3</v>
      </c>
      <c r="I1520">
        <v>58050</v>
      </c>
      <c r="J1520">
        <v>75000</v>
      </c>
      <c r="K1520" t="s">
        <v>30</v>
      </c>
      <c r="L1520" t="s">
        <v>954</v>
      </c>
      <c r="M1520" t="s">
        <v>1531</v>
      </c>
      <c r="N1520" t="s">
        <v>7847</v>
      </c>
      <c r="O1520" t="s">
        <v>1445</v>
      </c>
      <c r="P1520" t="s">
        <v>2929</v>
      </c>
      <c r="Q1520" t="s">
        <v>35</v>
      </c>
      <c r="R1520" t="s">
        <v>2930</v>
      </c>
      <c r="S1520" t="s">
        <v>35</v>
      </c>
      <c r="T1520" t="str">
        <f t="shared" si="69"/>
        <v xml:space="preserve">1. Extensive experience in the investigative field, including 4-8 years of experience conducting and managing complex, long term investigations.  2. Significant experience in executing arrests, search warrants, and wiretaps, as well as conducting surveillance, participating in undercover operations, and debriefing informants.  3. Demonstrated ability to analyze, assess and draw conclusions based on a multitude of complex documents/data, including but not limited to policies, procedures and financial documents.  4. Strong computer skills, including Word, Excel and databases.  5. Strong interpersonal skills, oral communication and interviewing skills and proven ability to manage time efficiently, meet deadlines, multi-task, and manage competing priorities.  6. Ability to manage large case dockets and conduct objective investigations.  7. Ability to work as part of a team by following directions and taking instruction.  8. Foreign language skills are desirable.  </v>
      </c>
      <c r="U1520">
        <f t="shared" si="70"/>
        <v>0</v>
      </c>
      <c r="V1520" s="3">
        <v>1</v>
      </c>
      <c r="W1520" s="3">
        <f t="shared" si="71"/>
        <v>0</v>
      </c>
      <c r="X1520" s="3">
        <v>0</v>
      </c>
      <c r="Y1520" s="3">
        <v>0</v>
      </c>
      <c r="Z1520" s="3">
        <v>0</v>
      </c>
      <c r="AA1520" s="3">
        <v>0</v>
      </c>
      <c r="AB1520" s="3">
        <v>0</v>
      </c>
      <c r="AD1520" t="s">
        <v>38</v>
      </c>
      <c r="AE1520" s="1">
        <v>42454</v>
      </c>
      <c r="AG1520" s="1">
        <v>42454</v>
      </c>
      <c r="AH1520" s="1">
        <v>42598</v>
      </c>
    </row>
    <row r="1521" spans="1:34" x14ac:dyDescent="0.3">
      <c r="A1521">
        <v>237139</v>
      </c>
      <c r="B1521" t="s">
        <v>25</v>
      </c>
      <c r="C1521" t="s">
        <v>26</v>
      </c>
      <c r="D1521">
        <v>1</v>
      </c>
      <c r="E1521" t="s">
        <v>2931</v>
      </c>
      <c r="F1521" t="s">
        <v>51</v>
      </c>
      <c r="G1521">
        <v>10050</v>
      </c>
      <c r="H1521" t="s">
        <v>240</v>
      </c>
      <c r="I1521">
        <v>65000</v>
      </c>
      <c r="J1521">
        <v>98000</v>
      </c>
      <c r="K1521" t="s">
        <v>30</v>
      </c>
      <c r="L1521" t="s">
        <v>31</v>
      </c>
      <c r="M1521" t="s">
        <v>32</v>
      </c>
      <c r="N1521" t="s">
        <v>7848</v>
      </c>
      <c r="O1521" t="s">
        <v>54</v>
      </c>
      <c r="P1521" t="s">
        <v>7849</v>
      </c>
      <c r="Q1521" t="s">
        <v>35</v>
      </c>
      <c r="R1521" t="s">
        <v>2932</v>
      </c>
      <c r="S1521" t="s">
        <v>2933</v>
      </c>
      <c r="T1521" t="str">
        <f t="shared" si="69"/>
        <v xml:space="preserve">The preferred candidate should possess the following: Bachelor‚„s degree in a related field; 4+ years of experience in a Business Intelligence technical role; 4+ years of experience in data management; proven experience in business analysis and applying data science techniques for requirements gathering, advanced statistical analysis, and data visualization; proven project management experience; experience leading technical teams; understanding of GIS programs and web mapping techniques; technical knowledge of OBIEE, Analytics, KPIs, and dashboards; sound understanding of BI concepts, data warehousing, and solutions using BI reporting tools and applications; strong understanding of relational database structures; experience with deployment and analysis of large scale data sets; experience with industry standard BI packages; experience in application development and database administration; strong quantitative and process management skills; strong quality focus; strong familiarity with statistics principles; advanced functions of Microsoft Office programs; ability to understand transactional data and manipulate data using advanced Excel formulas; strong written and verbal communication skills; excellent organization, presentation, and facilitation skills; strong planning, technical research, problem solving, and time management skills; ability to prioritize effectively and manage multiple projects simultaneously under tight deadlines.  </v>
      </c>
      <c r="U1521">
        <f t="shared" si="70"/>
        <v>1</v>
      </c>
      <c r="V1521" s="3">
        <v>1</v>
      </c>
      <c r="W1521" s="3">
        <f t="shared" si="71"/>
        <v>1</v>
      </c>
      <c r="X1521" s="3">
        <v>0</v>
      </c>
      <c r="Y1521" s="3">
        <v>1</v>
      </c>
      <c r="Z1521" s="3">
        <v>0</v>
      </c>
      <c r="AA1521" s="3">
        <v>0</v>
      </c>
      <c r="AB1521" s="3">
        <v>1</v>
      </c>
      <c r="AD1521" t="s">
        <v>58</v>
      </c>
      <c r="AE1521" s="1">
        <v>42464</v>
      </c>
      <c r="AG1521" s="1">
        <v>42464</v>
      </c>
      <c r="AH1521" s="1">
        <v>42598</v>
      </c>
    </row>
    <row r="1522" spans="1:34" x14ac:dyDescent="0.3">
      <c r="A1522">
        <v>237139</v>
      </c>
      <c r="B1522" t="s">
        <v>25</v>
      </c>
      <c r="C1522" t="s">
        <v>40</v>
      </c>
      <c r="D1522">
        <v>1</v>
      </c>
      <c r="E1522" t="s">
        <v>2931</v>
      </c>
      <c r="F1522" t="s">
        <v>51</v>
      </c>
      <c r="G1522">
        <v>10050</v>
      </c>
      <c r="H1522" t="s">
        <v>240</v>
      </c>
      <c r="I1522">
        <v>65000</v>
      </c>
      <c r="J1522">
        <v>98000</v>
      </c>
      <c r="K1522" t="s">
        <v>30</v>
      </c>
      <c r="L1522" t="s">
        <v>31</v>
      </c>
      <c r="M1522" t="s">
        <v>32</v>
      </c>
      <c r="N1522" t="s">
        <v>7848</v>
      </c>
      <c r="O1522" t="s">
        <v>54</v>
      </c>
      <c r="P1522" t="s">
        <v>7849</v>
      </c>
      <c r="Q1522" t="s">
        <v>35</v>
      </c>
      <c r="R1522" t="s">
        <v>2932</v>
      </c>
      <c r="S1522" t="s">
        <v>2933</v>
      </c>
      <c r="T1522" t="str">
        <f t="shared" si="69"/>
        <v xml:space="preserve">The preferred candidate should possess the following: Bachelor‚„s degree in a related field; 4+ years of experience in a Business Intelligence technical role; 4+ years of experience in data management; proven experience in business analysis and applying data science techniques for requirements gathering, advanced statistical analysis, and data visualization; proven project management experience; experience leading technical teams; understanding of GIS programs and web mapping techniques; technical knowledge of OBIEE, Analytics, KPIs, and dashboards; sound understanding of BI concepts, data warehousing, and solutions using BI reporting tools and applications; strong understanding of relational database structures; experience with deployment and analysis of large scale data sets; experience with industry standard BI packages; experience in application development and database administration; strong quantitative and process management skills; strong quality focus; strong familiarity with statistics principles; advanced functions of Microsoft Office programs; ability to understand transactional data and manipulate data using advanced Excel formulas; strong written and verbal communication skills; excellent organization, presentation, and facilitation skills; strong planning, technical research, problem solving, and time management skills; ability to prioritize effectively and manage multiple projects simultaneously under tight deadlines.  </v>
      </c>
      <c r="U1522">
        <f t="shared" si="70"/>
        <v>1</v>
      </c>
      <c r="V1522" s="3">
        <v>1</v>
      </c>
      <c r="W1522" s="3">
        <f t="shared" si="71"/>
        <v>1</v>
      </c>
      <c r="X1522" s="3">
        <v>0</v>
      </c>
      <c r="Y1522" s="3">
        <v>1</v>
      </c>
      <c r="Z1522" s="3">
        <v>0</v>
      </c>
      <c r="AA1522" s="3">
        <v>0</v>
      </c>
      <c r="AB1522" s="3">
        <v>1</v>
      </c>
      <c r="AD1522" t="s">
        <v>58</v>
      </c>
      <c r="AE1522" s="1">
        <v>42464</v>
      </c>
      <c r="AG1522" s="1">
        <v>42464</v>
      </c>
      <c r="AH1522" s="1">
        <v>42598</v>
      </c>
    </row>
    <row r="1523" spans="1:34" x14ac:dyDescent="0.3">
      <c r="A1523">
        <v>237145</v>
      </c>
      <c r="B1523" t="s">
        <v>39</v>
      </c>
      <c r="C1523" t="s">
        <v>26</v>
      </c>
      <c r="D1523">
        <v>1</v>
      </c>
      <c r="E1523" t="s">
        <v>2732</v>
      </c>
      <c r="F1523" t="s">
        <v>2934</v>
      </c>
      <c r="G1523">
        <v>90643</v>
      </c>
      <c r="H1523">
        <v>0</v>
      </c>
      <c r="I1523">
        <v>14</v>
      </c>
      <c r="J1523">
        <v>17</v>
      </c>
      <c r="K1523" t="s">
        <v>141</v>
      </c>
      <c r="L1523" t="s">
        <v>2935</v>
      </c>
      <c r="M1523" t="s">
        <v>814</v>
      </c>
      <c r="N1523" t="s">
        <v>2936</v>
      </c>
      <c r="O1523" t="s">
        <v>2937</v>
      </c>
      <c r="P1523" t="s">
        <v>2736</v>
      </c>
      <c r="Q1523" t="s">
        <v>35</v>
      </c>
      <c r="R1523" t="s">
        <v>2938</v>
      </c>
      <c r="S1523" t="s">
        <v>35</v>
      </c>
      <c r="T1523" t="str">
        <f t="shared" si="69"/>
        <v xml:space="preserve">Knowledge of pest control is a plus.  </v>
      </c>
      <c r="U1523">
        <f t="shared" si="70"/>
        <v>0</v>
      </c>
      <c r="V1523" s="3">
        <v>0</v>
      </c>
      <c r="W1523" s="3">
        <f t="shared" si="71"/>
        <v>0</v>
      </c>
      <c r="X1523" s="3">
        <v>0</v>
      </c>
      <c r="Y1523" s="3">
        <v>0</v>
      </c>
      <c r="Z1523" s="3">
        <v>0</v>
      </c>
      <c r="AA1523" s="3">
        <v>0</v>
      </c>
      <c r="AB1523" s="3">
        <v>0</v>
      </c>
      <c r="AD1523" t="s">
        <v>38</v>
      </c>
      <c r="AE1523" s="1">
        <v>42460</v>
      </c>
      <c r="AG1523" s="1">
        <v>42460</v>
      </c>
      <c r="AH1523" s="1">
        <v>42598</v>
      </c>
    </row>
    <row r="1524" spans="1:34" x14ac:dyDescent="0.3">
      <c r="A1524">
        <v>236713</v>
      </c>
      <c r="B1524" t="s">
        <v>2939</v>
      </c>
      <c r="C1524" t="s">
        <v>26</v>
      </c>
      <c r="D1524">
        <v>1</v>
      </c>
      <c r="E1524" t="s">
        <v>2940</v>
      </c>
      <c r="F1524" t="s">
        <v>497</v>
      </c>
      <c r="G1524">
        <v>10053</v>
      </c>
      <c r="H1524" t="s">
        <v>219</v>
      </c>
      <c r="I1524">
        <v>110000</v>
      </c>
      <c r="J1524">
        <v>125000</v>
      </c>
      <c r="K1524" t="s">
        <v>30</v>
      </c>
      <c r="L1524" t="s">
        <v>2941</v>
      </c>
      <c r="M1524" t="s">
        <v>2942</v>
      </c>
      <c r="N1524" t="s">
        <v>7850</v>
      </c>
      <c r="O1524" t="s">
        <v>500</v>
      </c>
      <c r="P1524" t="s">
        <v>7851</v>
      </c>
      <c r="Q1524" t="s">
        <v>35</v>
      </c>
      <c r="R1524" t="s">
        <v>7852</v>
      </c>
      <c r="S1524" t="s">
        <v>35</v>
      </c>
      <c r="T1524" t="str">
        <f t="shared" si="69"/>
        <v xml:space="preserve">‚ Thorough knowledge of the Zoning Resolution Thorough knowledge of land use issues and City Planning Commission and Department land use review procedures Ability to apply independent judgment and to practice innovative thinking when resolving complex technical matters Thorough understanding of the use of metrics to manage Division workflow  Proven history of developing and implementing process improvements, as well as ability to drive change Outstanding organizational and management skills including proven leadership and team participation and building Excellent technical, analytical, verbal and writing skills Demonstrated ability to problem solve sensitive and complex issues with other senior department staff, agencies and applicants Excellent interpersonal skills and ability to work effectively with others to settle differences and negotiate agreements  </v>
      </c>
      <c r="U1524">
        <f t="shared" si="70"/>
        <v>0</v>
      </c>
      <c r="V1524" s="3">
        <v>0</v>
      </c>
      <c r="W1524" s="3">
        <f t="shared" si="71"/>
        <v>0</v>
      </c>
      <c r="X1524" s="3">
        <v>0</v>
      </c>
      <c r="Y1524" s="3">
        <v>0</v>
      </c>
      <c r="Z1524" s="3">
        <v>0</v>
      </c>
      <c r="AA1524" s="3">
        <v>0</v>
      </c>
      <c r="AB1524" s="3">
        <v>0</v>
      </c>
      <c r="AD1524" t="s">
        <v>38</v>
      </c>
      <c r="AE1524" s="1">
        <v>42457</v>
      </c>
      <c r="AF1524" s="1">
        <v>42613</v>
      </c>
      <c r="AG1524" s="1">
        <v>42564</v>
      </c>
      <c r="AH1524" s="1">
        <v>42598</v>
      </c>
    </row>
    <row r="1525" spans="1:34" x14ac:dyDescent="0.3">
      <c r="A1525">
        <v>236713</v>
      </c>
      <c r="B1525" t="s">
        <v>2939</v>
      </c>
      <c r="C1525" t="s">
        <v>40</v>
      </c>
      <c r="D1525">
        <v>1</v>
      </c>
      <c r="E1525" t="s">
        <v>2940</v>
      </c>
      <c r="F1525" t="s">
        <v>497</v>
      </c>
      <c r="G1525">
        <v>10053</v>
      </c>
      <c r="H1525" t="s">
        <v>219</v>
      </c>
      <c r="I1525">
        <v>110000</v>
      </c>
      <c r="J1525">
        <v>125000</v>
      </c>
      <c r="K1525" t="s">
        <v>30</v>
      </c>
      <c r="L1525" t="s">
        <v>2941</v>
      </c>
      <c r="M1525" t="s">
        <v>2942</v>
      </c>
      <c r="N1525" t="s">
        <v>7850</v>
      </c>
      <c r="O1525" t="s">
        <v>500</v>
      </c>
      <c r="P1525" t="s">
        <v>7851</v>
      </c>
      <c r="Q1525" t="s">
        <v>35</v>
      </c>
      <c r="R1525" t="s">
        <v>7852</v>
      </c>
      <c r="S1525" t="s">
        <v>35</v>
      </c>
      <c r="T1525" t="str">
        <f t="shared" si="69"/>
        <v xml:space="preserve">‚ Thorough knowledge of the Zoning Resolution Thorough knowledge of land use issues and City Planning Commission and Department land use review procedures Ability to apply independent judgment and to practice innovative thinking when resolving complex technical matters Thorough understanding of the use of metrics to manage Division workflow  Proven history of developing and implementing process improvements, as well as ability to drive change Outstanding organizational and management skills including proven leadership and team participation and building Excellent technical, analytical, verbal and writing skills Demonstrated ability to problem solve sensitive and complex issues with other senior department staff, agencies and applicants Excellent interpersonal skills and ability to work effectively with others to settle differences and negotiate agreements  </v>
      </c>
      <c r="U1525">
        <f t="shared" si="70"/>
        <v>0</v>
      </c>
      <c r="V1525" s="3">
        <v>0</v>
      </c>
      <c r="W1525" s="3">
        <f t="shared" si="71"/>
        <v>0</v>
      </c>
      <c r="X1525" s="3">
        <v>0</v>
      </c>
      <c r="Y1525" s="3">
        <v>0</v>
      </c>
      <c r="Z1525" s="3">
        <v>0</v>
      </c>
      <c r="AA1525" s="3">
        <v>0</v>
      </c>
      <c r="AB1525" s="3">
        <v>0</v>
      </c>
      <c r="AD1525" t="s">
        <v>38</v>
      </c>
      <c r="AE1525" s="1">
        <v>42457</v>
      </c>
      <c r="AF1525" s="1">
        <v>42613</v>
      </c>
      <c r="AG1525" s="1">
        <v>42564</v>
      </c>
      <c r="AH1525" s="1">
        <v>42598</v>
      </c>
    </row>
    <row r="1526" spans="1:34" x14ac:dyDescent="0.3">
      <c r="A1526">
        <v>236719</v>
      </c>
      <c r="B1526" t="s">
        <v>39</v>
      </c>
      <c r="C1526" t="s">
        <v>26</v>
      </c>
      <c r="D1526">
        <v>3</v>
      </c>
      <c r="E1526" t="s">
        <v>2138</v>
      </c>
      <c r="F1526" t="s">
        <v>2139</v>
      </c>
      <c r="G1526">
        <v>81815</v>
      </c>
      <c r="H1526">
        <v>0</v>
      </c>
      <c r="I1526">
        <v>16</v>
      </c>
      <c r="J1526">
        <v>24</v>
      </c>
      <c r="K1526" t="s">
        <v>141</v>
      </c>
      <c r="L1526" t="s">
        <v>78</v>
      </c>
      <c r="M1526" t="s">
        <v>947</v>
      </c>
      <c r="N1526" t="s">
        <v>2943</v>
      </c>
      <c r="O1526" t="s">
        <v>7367</v>
      </c>
      <c r="P1526" t="e">
        <f>--knowledge of DOHMH and DOE personnel policies and procedures.  -- Excellent interpersonal, communication and presentation skills.</f>
        <v>#NAME?</v>
      </c>
      <c r="Q1526" t="s">
        <v>35</v>
      </c>
      <c r="R1526" t="s">
        <v>2944</v>
      </c>
      <c r="S1526" t="s">
        <v>35</v>
      </c>
      <c r="T1526" t="e">
        <f t="shared" si="69"/>
        <v>#NAME?</v>
      </c>
      <c r="U1526">
        <f t="shared" si="70"/>
        <v>0</v>
      </c>
      <c r="V1526" s="3">
        <v>0</v>
      </c>
      <c r="W1526" s="3">
        <f t="shared" si="71"/>
        <v>0</v>
      </c>
      <c r="X1526" s="3">
        <v>0</v>
      </c>
      <c r="Y1526" s="3">
        <v>0</v>
      </c>
      <c r="Z1526" s="3">
        <v>0</v>
      </c>
      <c r="AA1526" s="3">
        <v>0</v>
      </c>
      <c r="AB1526" s="3">
        <v>0</v>
      </c>
      <c r="AD1526" t="s">
        <v>38</v>
      </c>
      <c r="AE1526" s="1">
        <v>42456</v>
      </c>
      <c r="AG1526" s="1">
        <v>42457</v>
      </c>
      <c r="AH1526" s="1">
        <v>42598</v>
      </c>
    </row>
    <row r="1527" spans="1:34" x14ac:dyDescent="0.3">
      <c r="A1527">
        <v>236719</v>
      </c>
      <c r="B1527" t="s">
        <v>39</v>
      </c>
      <c r="C1527" t="s">
        <v>40</v>
      </c>
      <c r="D1527">
        <v>3</v>
      </c>
      <c r="E1527" t="s">
        <v>2138</v>
      </c>
      <c r="F1527" t="s">
        <v>2139</v>
      </c>
      <c r="G1527">
        <v>81815</v>
      </c>
      <c r="H1527">
        <v>0</v>
      </c>
      <c r="I1527">
        <v>16</v>
      </c>
      <c r="J1527">
        <v>24</v>
      </c>
      <c r="K1527" t="s">
        <v>141</v>
      </c>
      <c r="L1527" t="s">
        <v>78</v>
      </c>
      <c r="M1527" t="s">
        <v>947</v>
      </c>
      <c r="N1527" t="s">
        <v>2943</v>
      </c>
      <c r="O1527" t="s">
        <v>7367</v>
      </c>
      <c r="P1527" t="e">
        <f>--knowledge of DOHMH and DOE personnel policies and procedures.  -- Excellent interpersonal, communication and presentation skills.</f>
        <v>#NAME?</v>
      </c>
      <c r="Q1527" t="s">
        <v>35</v>
      </c>
      <c r="R1527" t="s">
        <v>2944</v>
      </c>
      <c r="S1527" t="s">
        <v>35</v>
      </c>
      <c r="T1527" t="e">
        <f t="shared" si="69"/>
        <v>#NAME?</v>
      </c>
      <c r="U1527">
        <f t="shared" si="70"/>
        <v>0</v>
      </c>
      <c r="V1527" s="3">
        <v>0</v>
      </c>
      <c r="W1527" s="3">
        <f t="shared" si="71"/>
        <v>0</v>
      </c>
      <c r="X1527" s="3">
        <v>0</v>
      </c>
      <c r="Y1527" s="3">
        <v>0</v>
      </c>
      <c r="Z1527" s="3">
        <v>0</v>
      </c>
      <c r="AA1527" s="3">
        <v>0</v>
      </c>
      <c r="AB1527" s="3">
        <v>0</v>
      </c>
      <c r="AD1527" t="s">
        <v>38</v>
      </c>
      <c r="AE1527" s="1">
        <v>42456</v>
      </c>
      <c r="AG1527" s="1">
        <v>42457</v>
      </c>
      <c r="AH1527" s="1">
        <v>42598</v>
      </c>
    </row>
    <row r="1528" spans="1:34" x14ac:dyDescent="0.3">
      <c r="A1528">
        <v>237145</v>
      </c>
      <c r="B1528" t="s">
        <v>39</v>
      </c>
      <c r="C1528" t="s">
        <v>40</v>
      </c>
      <c r="D1528">
        <v>1</v>
      </c>
      <c r="E1528" t="s">
        <v>2732</v>
      </c>
      <c r="F1528" t="s">
        <v>2934</v>
      </c>
      <c r="G1528">
        <v>90643</v>
      </c>
      <c r="H1528">
        <v>0</v>
      </c>
      <c r="I1528">
        <v>14</v>
      </c>
      <c r="J1528">
        <v>17</v>
      </c>
      <c r="K1528" t="s">
        <v>141</v>
      </c>
      <c r="L1528" t="s">
        <v>2935</v>
      </c>
      <c r="M1528" t="s">
        <v>814</v>
      </c>
      <c r="N1528" t="s">
        <v>2936</v>
      </c>
      <c r="O1528" t="s">
        <v>2937</v>
      </c>
      <c r="P1528" t="s">
        <v>2736</v>
      </c>
      <c r="Q1528" t="s">
        <v>35</v>
      </c>
      <c r="R1528" t="s">
        <v>2938</v>
      </c>
      <c r="S1528" t="s">
        <v>35</v>
      </c>
      <c r="T1528" t="str">
        <f t="shared" si="69"/>
        <v xml:space="preserve">Knowledge of pest control is a plus.  </v>
      </c>
      <c r="U1528">
        <f t="shared" si="70"/>
        <v>0</v>
      </c>
      <c r="V1528" s="3">
        <v>0</v>
      </c>
      <c r="W1528" s="3">
        <f t="shared" si="71"/>
        <v>0</v>
      </c>
      <c r="X1528" s="3">
        <v>0</v>
      </c>
      <c r="Y1528" s="3">
        <v>0</v>
      </c>
      <c r="Z1528" s="3">
        <v>0</v>
      </c>
      <c r="AA1528" s="3">
        <v>0</v>
      </c>
      <c r="AB1528" s="3">
        <v>0</v>
      </c>
      <c r="AD1528" t="s">
        <v>38</v>
      </c>
      <c r="AE1528" s="1">
        <v>42460</v>
      </c>
      <c r="AG1528" s="1">
        <v>42460</v>
      </c>
      <c r="AH1528" s="1">
        <v>42598</v>
      </c>
    </row>
    <row r="1529" spans="1:34" x14ac:dyDescent="0.3">
      <c r="A1529">
        <v>237205</v>
      </c>
      <c r="B1529" t="s">
        <v>59</v>
      </c>
      <c r="C1529" t="s">
        <v>40</v>
      </c>
      <c r="D1529">
        <v>1</v>
      </c>
      <c r="E1529" t="s">
        <v>7853</v>
      </c>
      <c r="F1529" t="s">
        <v>42</v>
      </c>
      <c r="G1529">
        <v>21744</v>
      </c>
      <c r="H1529">
        <v>2</v>
      </c>
      <c r="I1529">
        <v>68239</v>
      </c>
      <c r="J1529">
        <v>85644</v>
      </c>
      <c r="K1529" t="s">
        <v>30</v>
      </c>
      <c r="L1529" t="s">
        <v>727</v>
      </c>
      <c r="M1529" t="s">
        <v>728</v>
      </c>
      <c r="N1529" t="s">
        <v>2945</v>
      </c>
      <c r="O1529" t="s">
        <v>46</v>
      </c>
      <c r="P1529" t="s">
        <v>35</v>
      </c>
      <c r="Q1529" t="s">
        <v>1808</v>
      </c>
      <c r="R1529" t="s">
        <v>266</v>
      </c>
      <c r="S1529" t="s">
        <v>2835</v>
      </c>
      <c r="T1529" t="str">
        <f t="shared" si="69"/>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1529">
        <f t="shared" si="70"/>
        <v>0</v>
      </c>
      <c r="V1529" s="3">
        <v>0</v>
      </c>
      <c r="W1529" s="3">
        <f t="shared" si="71"/>
        <v>0</v>
      </c>
      <c r="X1529" s="3">
        <v>0</v>
      </c>
      <c r="Y1529" s="3">
        <v>0</v>
      </c>
      <c r="Z1529" s="3">
        <v>0</v>
      </c>
      <c r="AA1529" s="3">
        <v>0</v>
      </c>
      <c r="AB1529" s="3">
        <v>0</v>
      </c>
      <c r="AD1529" t="s">
        <v>38</v>
      </c>
      <c r="AE1529" s="1">
        <v>42461</v>
      </c>
      <c r="AG1529" s="1">
        <v>42461</v>
      </c>
      <c r="AH1529" s="1">
        <v>42598</v>
      </c>
    </row>
    <row r="1530" spans="1:34" x14ac:dyDescent="0.3">
      <c r="A1530">
        <v>237205</v>
      </c>
      <c r="B1530" t="s">
        <v>59</v>
      </c>
      <c r="C1530" t="s">
        <v>26</v>
      </c>
      <c r="D1530">
        <v>1</v>
      </c>
      <c r="E1530" t="s">
        <v>7853</v>
      </c>
      <c r="F1530" t="s">
        <v>42</v>
      </c>
      <c r="G1530">
        <v>21744</v>
      </c>
      <c r="H1530">
        <v>2</v>
      </c>
      <c r="I1530">
        <v>68239</v>
      </c>
      <c r="J1530">
        <v>85644</v>
      </c>
      <c r="K1530" t="s">
        <v>30</v>
      </c>
      <c r="L1530" t="s">
        <v>727</v>
      </c>
      <c r="M1530" t="s">
        <v>728</v>
      </c>
      <c r="N1530" t="s">
        <v>2945</v>
      </c>
      <c r="O1530" t="s">
        <v>46</v>
      </c>
      <c r="P1530" t="s">
        <v>35</v>
      </c>
      <c r="Q1530" t="s">
        <v>1808</v>
      </c>
      <c r="R1530" t="s">
        <v>266</v>
      </c>
      <c r="S1530" t="s">
        <v>2835</v>
      </c>
      <c r="T1530" t="str">
        <f t="shared" si="69"/>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1530">
        <f t="shared" si="70"/>
        <v>0</v>
      </c>
      <c r="V1530" s="3">
        <v>0</v>
      </c>
      <c r="W1530" s="3">
        <f t="shared" si="71"/>
        <v>0</v>
      </c>
      <c r="X1530" s="3">
        <v>0</v>
      </c>
      <c r="Y1530" s="3">
        <v>0</v>
      </c>
      <c r="Z1530" s="3">
        <v>0</v>
      </c>
      <c r="AA1530" s="3">
        <v>0</v>
      </c>
      <c r="AB1530" s="3">
        <v>0</v>
      </c>
      <c r="AD1530" t="s">
        <v>38</v>
      </c>
      <c r="AE1530" s="1">
        <v>42461</v>
      </c>
      <c r="AG1530" s="1">
        <v>42461</v>
      </c>
      <c r="AH1530" s="1">
        <v>42598</v>
      </c>
    </row>
    <row r="1531" spans="1:34" x14ac:dyDescent="0.3">
      <c r="A1531">
        <v>237206</v>
      </c>
      <c r="B1531" t="s">
        <v>524</v>
      </c>
      <c r="C1531" t="s">
        <v>26</v>
      </c>
      <c r="D1531">
        <v>1</v>
      </c>
      <c r="E1531" t="s">
        <v>2946</v>
      </c>
      <c r="F1531" t="s">
        <v>2947</v>
      </c>
      <c r="G1531" t="s">
        <v>2948</v>
      </c>
      <c r="H1531">
        <v>0</v>
      </c>
      <c r="I1531">
        <v>105000</v>
      </c>
      <c r="J1531">
        <v>112000</v>
      </c>
      <c r="K1531" t="s">
        <v>30</v>
      </c>
      <c r="L1531" t="s">
        <v>2564</v>
      </c>
      <c r="M1531" t="s">
        <v>2949</v>
      </c>
      <c r="N1531" t="s">
        <v>7854</v>
      </c>
      <c r="O1531" t="s">
        <v>2950</v>
      </c>
      <c r="P1531" t="s">
        <v>7855</v>
      </c>
      <c r="Q1531" t="s">
        <v>530</v>
      </c>
      <c r="R1531" t="s">
        <v>2951</v>
      </c>
      <c r="S1531" t="s">
        <v>35</v>
      </c>
      <c r="T1531" t="str">
        <f t="shared" si="69"/>
        <v>1. A PhD or master‚„s degree in urban planning, policy, natural sciences or related field. 2. Strong research and analytical skills.  3. Ability to manage complex projects and find creative solutions.  4. Strategic and analytic thinking. 5. Superior judgment.  6. Strong writing, communication, presentation and negotiation skills.  7. Strong managerial skills. 8. Strong ability to create and manage budgets and projects and experience working with public officials and a wide variety of partnership organizations. 9. Excellent time management and prioritization capabilities. 10. Ability to communicate and coordinate with agency peers and external stakeholders. www.nyc.gov/parks</v>
      </c>
      <c r="U1531">
        <f t="shared" si="70"/>
        <v>0</v>
      </c>
      <c r="V1531" s="3">
        <v>0</v>
      </c>
      <c r="W1531" s="3">
        <f t="shared" si="71"/>
        <v>0</v>
      </c>
      <c r="X1531" s="3">
        <v>0</v>
      </c>
      <c r="Y1531" s="3">
        <v>0</v>
      </c>
      <c r="Z1531" s="3">
        <v>0</v>
      </c>
      <c r="AA1531" s="3">
        <v>0</v>
      </c>
      <c r="AB1531" s="3">
        <v>0</v>
      </c>
      <c r="AD1531" t="s">
        <v>1649</v>
      </c>
      <c r="AE1531" s="1">
        <v>42461</v>
      </c>
      <c r="AG1531" s="1">
        <v>42549</v>
      </c>
      <c r="AH1531" s="1">
        <v>42598</v>
      </c>
    </row>
    <row r="1532" spans="1:34" x14ac:dyDescent="0.3">
      <c r="A1532">
        <v>236740</v>
      </c>
      <c r="B1532" t="s">
        <v>49</v>
      </c>
      <c r="C1532" t="s">
        <v>40</v>
      </c>
      <c r="D1532">
        <v>1</v>
      </c>
      <c r="E1532" t="s">
        <v>2952</v>
      </c>
      <c r="F1532" t="s">
        <v>2953</v>
      </c>
      <c r="G1532">
        <v>10049</v>
      </c>
      <c r="H1532" t="s">
        <v>219</v>
      </c>
      <c r="I1532">
        <v>65107</v>
      </c>
      <c r="J1532">
        <v>130000</v>
      </c>
      <c r="K1532" t="s">
        <v>30</v>
      </c>
      <c r="L1532" t="s">
        <v>904</v>
      </c>
      <c r="M1532" t="s">
        <v>2954</v>
      </c>
      <c r="N1532" t="s">
        <v>6803</v>
      </c>
      <c r="O1532" t="s">
        <v>2955</v>
      </c>
      <c r="P1532" t="s">
        <v>7856</v>
      </c>
      <c r="Q1532" t="s">
        <v>55</v>
      </c>
      <c r="R1532" t="s">
        <v>56</v>
      </c>
      <c r="S1532" t="s">
        <v>549</v>
      </c>
      <c r="T1532" t="str">
        <f t="shared" si="69"/>
        <v>‚  At least 12 years of tax auditing experience, including at least 4 years as a Director/Program     Manager or 6 years in a managerial position in a tax audit environment.  Extensive knowledge of NYS and NYC Personal Income Tax and Sales/Use Tax  laws,     regulations, and audit guidelines.   Ability to research complex NYS and NYC Personal Income Tax and Sales/Use Tax issues and     document conclusions with detailed memorandum.  Excellent management and leadership skills.  Experience communicating tax matters with taxpayers' representatives.  Experience using data and data analysis to manage operations.  Excellent verbal and written communication skills.  Experience with development and implementation of NYC and NYS Audit Work Plan is a plus.    Knowledge of Personal Income Tax and Sales/Use Tax workflow and audit systems is a plus.      (Including, but not limited to Field Audit Guidelines, NYS Department of Taxation and Finance's    computer network including, Case and Resource Tracking System (CARTS), Audit Case    Management System (ACMS), Audit Framework Extension (AFE), eMPIRE, Image Viewer,    LiveLink, My Audit and COGNOS). In compliance with federal law, all persons hired will be required to verify identity and eligibility to work in the United States and to complete the required employment eligibility verification document form upon hire.</v>
      </c>
      <c r="U1532">
        <f t="shared" si="70"/>
        <v>1</v>
      </c>
      <c r="V1532" s="3">
        <v>0</v>
      </c>
      <c r="W1532" s="3">
        <f t="shared" si="71"/>
        <v>1</v>
      </c>
      <c r="X1532" s="3">
        <v>0</v>
      </c>
      <c r="Y1532" s="3">
        <v>0</v>
      </c>
      <c r="Z1532" s="3">
        <v>0</v>
      </c>
      <c r="AA1532" s="3">
        <v>0</v>
      </c>
      <c r="AB1532" s="3">
        <v>0</v>
      </c>
      <c r="AD1532" t="s">
        <v>58</v>
      </c>
      <c r="AE1532" s="1">
        <v>42466</v>
      </c>
      <c r="AG1532" s="1">
        <v>42466</v>
      </c>
      <c r="AH1532" s="1">
        <v>42598</v>
      </c>
    </row>
    <row r="1533" spans="1:34" x14ac:dyDescent="0.3">
      <c r="A1533">
        <v>236740</v>
      </c>
      <c r="B1533" t="s">
        <v>49</v>
      </c>
      <c r="C1533" t="s">
        <v>26</v>
      </c>
      <c r="D1533">
        <v>1</v>
      </c>
      <c r="E1533" t="s">
        <v>2952</v>
      </c>
      <c r="F1533" t="s">
        <v>2953</v>
      </c>
      <c r="G1533">
        <v>10049</v>
      </c>
      <c r="H1533" t="s">
        <v>219</v>
      </c>
      <c r="I1533">
        <v>65107</v>
      </c>
      <c r="J1533">
        <v>130000</v>
      </c>
      <c r="K1533" t="s">
        <v>30</v>
      </c>
      <c r="L1533" t="s">
        <v>904</v>
      </c>
      <c r="M1533" t="s">
        <v>2954</v>
      </c>
      <c r="N1533" t="s">
        <v>6803</v>
      </c>
      <c r="O1533" t="s">
        <v>2955</v>
      </c>
      <c r="P1533" t="s">
        <v>7856</v>
      </c>
      <c r="Q1533" t="s">
        <v>55</v>
      </c>
      <c r="R1533" t="s">
        <v>56</v>
      </c>
      <c r="S1533" t="s">
        <v>549</v>
      </c>
      <c r="T1533" t="str">
        <f t="shared" si="69"/>
        <v>‚  At least 12 years of tax auditing experience, including at least 4 years as a Director/Program     Manager or 6 years in a managerial position in a tax audit environment.  Extensive knowledge of NYS and NYC Personal Income Tax and Sales/Use Tax  laws,     regulations, and audit guidelines.   Ability to research complex NYS and NYC Personal Income Tax and Sales/Use Tax issues and     document conclusions with detailed memorandum.  Excellent management and leadership skills.  Experience communicating tax matters with taxpayers' representatives.  Experience using data and data analysis to manage operations.  Excellent verbal and written communication skills.  Experience with development and implementation of NYC and NYS Audit Work Plan is a plus.    Knowledge of Personal Income Tax and Sales/Use Tax workflow and audit systems is a plus.      (Including, but not limited to Field Audit Guidelines, NYS Department of Taxation and Finance's    computer network including, Case and Resource Tracking System (CARTS), Audit Case    Management System (ACMS), Audit Framework Extension (AFE), eMPIRE, Image Viewer,    LiveLink, My Audit and COGNOS). In compliance with federal law, all persons hired will be required to verify identity and eligibility to work in the United States and to complete the required employment eligibility verification document form upon hire.</v>
      </c>
      <c r="U1533">
        <f t="shared" si="70"/>
        <v>1</v>
      </c>
      <c r="V1533" s="3">
        <v>0</v>
      </c>
      <c r="W1533" s="3">
        <f t="shared" si="71"/>
        <v>1</v>
      </c>
      <c r="X1533" s="3">
        <v>0</v>
      </c>
      <c r="Y1533" s="3">
        <v>0</v>
      </c>
      <c r="Z1533" s="3">
        <v>0</v>
      </c>
      <c r="AA1533" s="3">
        <v>0</v>
      </c>
      <c r="AB1533" s="3">
        <v>0</v>
      </c>
      <c r="AD1533" t="s">
        <v>58</v>
      </c>
      <c r="AE1533" s="1">
        <v>42466</v>
      </c>
      <c r="AG1533" s="1">
        <v>42466</v>
      </c>
      <c r="AH1533" s="1">
        <v>42598</v>
      </c>
    </row>
    <row r="1534" spans="1:34" x14ac:dyDescent="0.3">
      <c r="A1534">
        <v>236768</v>
      </c>
      <c r="B1534" t="s">
        <v>39</v>
      </c>
      <c r="C1534" t="s">
        <v>26</v>
      </c>
      <c r="D1534">
        <v>1</v>
      </c>
      <c r="E1534" t="s">
        <v>2956</v>
      </c>
      <c r="F1534" t="s">
        <v>42</v>
      </c>
      <c r="G1534">
        <v>21744</v>
      </c>
      <c r="H1534">
        <v>3</v>
      </c>
      <c r="I1534">
        <v>76340</v>
      </c>
      <c r="J1534">
        <v>100322</v>
      </c>
      <c r="K1534" t="s">
        <v>30</v>
      </c>
      <c r="L1534" t="s">
        <v>78</v>
      </c>
      <c r="M1534" t="s">
        <v>149</v>
      </c>
      <c r="N1534" t="s">
        <v>7857</v>
      </c>
      <c r="O1534" t="s">
        <v>46</v>
      </c>
      <c r="P1534" t="e">
        <f>- demonstrated knowledge and experience in public Health, program planning, monitoring and evaluation  - Excellent project management skills (specifically, two or more years of complex management skills)   -Excellent organizational skills, with Good follow through to complete assignments within specified timeframe   -Strong group facilitation and interpersonal skills -Proficient in Microsoft Word, Outlook, PowerPoint, ACCESS and Excel</f>
        <v>#NAME?</v>
      </c>
      <c r="Q1534" t="s">
        <v>35</v>
      </c>
      <c r="R1534" t="s">
        <v>2957</v>
      </c>
      <c r="S1534" t="s">
        <v>35</v>
      </c>
      <c r="T1534" t="e">
        <f t="shared" si="69"/>
        <v>#NAME?</v>
      </c>
      <c r="U1534">
        <f t="shared" si="70"/>
        <v>0</v>
      </c>
      <c r="V1534" s="3">
        <v>0</v>
      </c>
      <c r="W1534" s="3">
        <f t="shared" si="71"/>
        <v>0</v>
      </c>
      <c r="X1534" s="3">
        <v>0</v>
      </c>
      <c r="Y1534" s="3">
        <v>0</v>
      </c>
      <c r="Z1534" s="3">
        <v>0</v>
      </c>
      <c r="AA1534" s="3">
        <v>0</v>
      </c>
      <c r="AB1534" s="3">
        <v>0</v>
      </c>
      <c r="AD1534" t="s">
        <v>38</v>
      </c>
      <c r="AE1534" s="1">
        <v>42457</v>
      </c>
      <c r="AG1534" s="1">
        <v>42457</v>
      </c>
      <c r="AH1534" s="1">
        <v>42598</v>
      </c>
    </row>
    <row r="1535" spans="1:34" x14ac:dyDescent="0.3">
      <c r="A1535">
        <v>237206</v>
      </c>
      <c r="B1535" t="s">
        <v>524</v>
      </c>
      <c r="C1535" t="s">
        <v>40</v>
      </c>
      <c r="D1535">
        <v>1</v>
      </c>
      <c r="E1535" t="s">
        <v>2946</v>
      </c>
      <c r="F1535" t="s">
        <v>2947</v>
      </c>
      <c r="G1535" t="s">
        <v>2948</v>
      </c>
      <c r="H1535">
        <v>0</v>
      </c>
      <c r="I1535">
        <v>105000</v>
      </c>
      <c r="J1535">
        <v>112000</v>
      </c>
      <c r="K1535" t="s">
        <v>30</v>
      </c>
      <c r="L1535" t="s">
        <v>2564</v>
      </c>
      <c r="M1535" t="s">
        <v>2949</v>
      </c>
      <c r="N1535" t="s">
        <v>7854</v>
      </c>
      <c r="O1535" t="s">
        <v>2950</v>
      </c>
      <c r="P1535" t="s">
        <v>7855</v>
      </c>
      <c r="Q1535" t="s">
        <v>530</v>
      </c>
      <c r="R1535" t="s">
        <v>2951</v>
      </c>
      <c r="S1535" t="s">
        <v>35</v>
      </c>
      <c r="T1535" t="str">
        <f t="shared" si="69"/>
        <v>1. A PhD or master‚„s degree in urban planning, policy, natural sciences or related field. 2. Strong research and analytical skills.  3. Ability to manage complex projects and find creative solutions.  4. Strategic and analytic thinking. 5. Superior judgment.  6. Strong writing, communication, presentation and negotiation skills.  7. Strong managerial skills. 8. Strong ability to create and manage budgets and projects and experience working with public officials and a wide variety of partnership organizations. 9. Excellent time management and prioritization capabilities. 10. Ability to communicate and coordinate with agency peers and external stakeholders. www.nyc.gov/parks</v>
      </c>
      <c r="U1535">
        <f t="shared" si="70"/>
        <v>0</v>
      </c>
      <c r="V1535" s="3">
        <v>0</v>
      </c>
      <c r="W1535" s="3">
        <f t="shared" si="71"/>
        <v>0</v>
      </c>
      <c r="X1535" s="3">
        <v>0</v>
      </c>
      <c r="Y1535" s="3">
        <v>0</v>
      </c>
      <c r="Z1535" s="3">
        <v>0</v>
      </c>
      <c r="AA1535" s="3">
        <v>0</v>
      </c>
      <c r="AB1535" s="3">
        <v>0</v>
      </c>
      <c r="AD1535" t="s">
        <v>1649</v>
      </c>
      <c r="AE1535" s="1">
        <v>42461</v>
      </c>
      <c r="AG1535" s="1">
        <v>42549</v>
      </c>
      <c r="AH1535" s="1">
        <v>42598</v>
      </c>
    </row>
    <row r="1536" spans="1:34" x14ac:dyDescent="0.3">
      <c r="A1536">
        <v>237206</v>
      </c>
      <c r="B1536" t="s">
        <v>524</v>
      </c>
      <c r="C1536" t="s">
        <v>26</v>
      </c>
      <c r="D1536">
        <v>1</v>
      </c>
      <c r="E1536" t="s">
        <v>2946</v>
      </c>
      <c r="F1536" t="s">
        <v>2947</v>
      </c>
      <c r="G1536" t="s">
        <v>2948</v>
      </c>
      <c r="H1536">
        <v>0</v>
      </c>
      <c r="I1536">
        <v>105000</v>
      </c>
      <c r="J1536">
        <v>112000</v>
      </c>
      <c r="K1536" t="s">
        <v>30</v>
      </c>
      <c r="L1536" t="s">
        <v>2564</v>
      </c>
      <c r="M1536" t="s">
        <v>2949</v>
      </c>
      <c r="N1536" t="s">
        <v>7854</v>
      </c>
      <c r="O1536" t="s">
        <v>2950</v>
      </c>
      <c r="P1536" t="s">
        <v>7855</v>
      </c>
      <c r="Q1536" t="s">
        <v>530</v>
      </c>
      <c r="R1536" t="s">
        <v>2951</v>
      </c>
      <c r="S1536" t="s">
        <v>35</v>
      </c>
      <c r="T1536" t="str">
        <f t="shared" si="69"/>
        <v>1. A PhD or master‚„s degree in urban planning, policy, natural sciences or related field. 2. Strong research and analytical skills.  3. Ability to manage complex projects and find creative solutions.  4. Strategic and analytic thinking. 5. Superior judgment.  6. Strong writing, communication, presentation and negotiation skills.  7. Strong managerial skills. 8. Strong ability to create and manage budgets and projects and experience working with public officials and a wide variety of partnership organizations. 9. Excellent time management and prioritization capabilities. 10. Ability to communicate and coordinate with agency peers and external stakeholders. www.nyc.gov/parks</v>
      </c>
      <c r="U1536">
        <f t="shared" si="70"/>
        <v>0</v>
      </c>
      <c r="V1536" s="3">
        <v>0</v>
      </c>
      <c r="W1536" s="3">
        <f t="shared" si="71"/>
        <v>0</v>
      </c>
      <c r="X1536" s="3">
        <v>0</v>
      </c>
      <c r="Y1536" s="3">
        <v>0</v>
      </c>
      <c r="Z1536" s="3">
        <v>0</v>
      </c>
      <c r="AA1536" s="3">
        <v>0</v>
      </c>
      <c r="AB1536" s="3">
        <v>0</v>
      </c>
      <c r="AD1536" t="s">
        <v>1649</v>
      </c>
      <c r="AE1536" s="1">
        <v>42461</v>
      </c>
      <c r="AG1536" s="1">
        <v>42478</v>
      </c>
      <c r="AH1536" s="1">
        <v>42598</v>
      </c>
    </row>
    <row r="1537" spans="1:34" x14ac:dyDescent="0.3">
      <c r="A1537">
        <v>237212</v>
      </c>
      <c r="B1537" t="s">
        <v>59</v>
      </c>
      <c r="C1537" t="s">
        <v>40</v>
      </c>
      <c r="D1537">
        <v>1</v>
      </c>
      <c r="E1537" t="s">
        <v>2896</v>
      </c>
      <c r="F1537" t="s">
        <v>299</v>
      </c>
      <c r="G1537">
        <v>31305</v>
      </c>
      <c r="H1537">
        <v>2</v>
      </c>
      <c r="I1537">
        <v>50649</v>
      </c>
      <c r="J1537">
        <v>68071</v>
      </c>
      <c r="K1537" t="s">
        <v>30</v>
      </c>
      <c r="L1537" t="s">
        <v>727</v>
      </c>
      <c r="M1537" t="s">
        <v>728</v>
      </c>
      <c r="N1537" t="s">
        <v>2897</v>
      </c>
      <c r="O1537" t="s">
        <v>7101</v>
      </c>
      <c r="P1537" t="s">
        <v>35</v>
      </c>
      <c r="Q1537" t="s">
        <v>1808</v>
      </c>
      <c r="R1537" t="s">
        <v>99</v>
      </c>
      <c r="S1537" t="s">
        <v>398</v>
      </c>
      <c r="T1537" t="str">
        <f t="shared" si="69"/>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1537">
        <f t="shared" si="70"/>
        <v>0</v>
      </c>
      <c r="V1537" s="3">
        <v>0</v>
      </c>
      <c r="W1537" s="3">
        <f t="shared" si="71"/>
        <v>0</v>
      </c>
      <c r="X1537" s="3">
        <v>0</v>
      </c>
      <c r="Y1537" s="3">
        <v>0</v>
      </c>
      <c r="Z1537" s="3">
        <v>0</v>
      </c>
      <c r="AA1537" s="3">
        <v>0</v>
      </c>
      <c r="AB1537" s="3">
        <v>0</v>
      </c>
      <c r="AD1537" t="s">
        <v>38</v>
      </c>
      <c r="AE1537" s="1">
        <v>42461</v>
      </c>
      <c r="AG1537" s="1">
        <v>42461</v>
      </c>
      <c r="AH1537" s="1">
        <v>42598</v>
      </c>
    </row>
    <row r="1538" spans="1:34" x14ac:dyDescent="0.3">
      <c r="A1538">
        <v>237216</v>
      </c>
      <c r="B1538" t="s">
        <v>39</v>
      </c>
      <c r="C1538" t="s">
        <v>26</v>
      </c>
      <c r="D1538">
        <v>1</v>
      </c>
      <c r="E1538" t="s">
        <v>2906</v>
      </c>
      <c r="F1538" t="s">
        <v>140</v>
      </c>
      <c r="G1538">
        <v>53040</v>
      </c>
      <c r="H1538">
        <v>1</v>
      </c>
      <c r="I1538">
        <v>71</v>
      </c>
      <c r="J1538">
        <v>76</v>
      </c>
      <c r="K1538" t="s">
        <v>141</v>
      </c>
      <c r="L1538" t="s">
        <v>513</v>
      </c>
      <c r="M1538" t="s">
        <v>947</v>
      </c>
      <c r="N1538" t="s">
        <v>6800</v>
      </c>
      <c r="O1538" t="s">
        <v>144</v>
      </c>
      <c r="P1538" t="s">
        <v>7841</v>
      </c>
      <c r="Q1538" t="s">
        <v>2907</v>
      </c>
      <c r="R1538" t="s">
        <v>7842</v>
      </c>
      <c r="S1538" t="s">
        <v>35</v>
      </c>
      <c r="T1538" t="str">
        <f t="shared" si="69"/>
        <v>‚	NYS board certified Pediatric Physician 	Board Certified in Pediatrics or Adolescent Health 	Effective communication and interpersonal skills 	Computer skills in Microsoft Office, Excel, Word and Internet 	Master‚„s degree in Public Health (MPH). **ALL CANDIDATES MUST POSSESS A VALID NEW YORK STATE LICENSE TO PRACTICE MEDICINE AND THIS LICENCE MUST BE MAINTAINED FOR THE DURATION OF EMPLOYMENT.     $71.23/hour hiring rate, $76.30/hour after one year</v>
      </c>
      <c r="U1538">
        <f t="shared" si="70"/>
        <v>0</v>
      </c>
      <c r="V1538" s="3">
        <v>1</v>
      </c>
      <c r="W1538" s="3">
        <f t="shared" si="71"/>
        <v>0</v>
      </c>
      <c r="X1538" s="3">
        <v>0</v>
      </c>
      <c r="Y1538" s="3">
        <v>0</v>
      </c>
      <c r="Z1538" s="3">
        <v>0</v>
      </c>
      <c r="AA1538" s="3">
        <v>0</v>
      </c>
      <c r="AB1538" s="3">
        <v>0</v>
      </c>
      <c r="AD1538" t="s">
        <v>58</v>
      </c>
      <c r="AE1538" s="1">
        <v>42460</v>
      </c>
      <c r="AG1538" s="1">
        <v>42514</v>
      </c>
      <c r="AH1538" s="1">
        <v>42598</v>
      </c>
    </row>
    <row r="1539" spans="1:34" x14ac:dyDescent="0.3">
      <c r="A1539">
        <v>236768</v>
      </c>
      <c r="B1539" t="s">
        <v>39</v>
      </c>
      <c r="C1539" t="s">
        <v>40</v>
      </c>
      <c r="D1539">
        <v>1</v>
      </c>
      <c r="E1539" t="s">
        <v>2956</v>
      </c>
      <c r="F1539" t="s">
        <v>42</v>
      </c>
      <c r="G1539">
        <v>21744</v>
      </c>
      <c r="H1539">
        <v>3</v>
      </c>
      <c r="I1539">
        <v>76340</v>
      </c>
      <c r="J1539">
        <v>100322</v>
      </c>
      <c r="K1539" t="s">
        <v>30</v>
      </c>
      <c r="L1539" t="s">
        <v>78</v>
      </c>
      <c r="M1539" t="s">
        <v>149</v>
      </c>
      <c r="N1539" t="s">
        <v>7857</v>
      </c>
      <c r="O1539" t="s">
        <v>46</v>
      </c>
      <c r="P1539" t="e">
        <f>- demonstrated knowledge and experience in public Health, program planning, monitoring and evaluation  - Excellent project management skills (specifically, two or more years of complex management skills)   -Excellent organizational skills, with Good follow through to complete assignments within specified timeframe   -Strong group facilitation and interpersonal skills -Proficient in Microsoft Word, Outlook, PowerPoint, ACCESS and Excel</f>
        <v>#NAME?</v>
      </c>
      <c r="Q1539" t="s">
        <v>35</v>
      </c>
      <c r="R1539" t="s">
        <v>2957</v>
      </c>
      <c r="S1539" t="s">
        <v>35</v>
      </c>
      <c r="T1539" t="e">
        <f t="shared" ref="T1539:T1602" si="72">P1539&amp;" "&amp;Q1539</f>
        <v>#NAME?</v>
      </c>
      <c r="U1539">
        <f t="shared" ref="U1539:U1602" si="73">D1539*W1539</f>
        <v>0</v>
      </c>
      <c r="V1539" s="3">
        <v>0</v>
      </c>
      <c r="W1539" s="3">
        <f t="shared" ref="W1539:W1602" si="74">IF(OR(ISNUMBER(SEARCH("data analytics",$T1539)), ISNUMBER(SEARCH("data analysis",$T1539)), ISNUMBER(SEARCH("analyze data", $T1539)),ISNUMBER(SEARCH("business intelligence", $T1539)),ISNUMBER(SEARCH("business analysis",$T1539))),1,0)</f>
        <v>0</v>
      </c>
      <c r="X1539" s="3">
        <v>0</v>
      </c>
      <c r="Y1539" s="3">
        <v>0</v>
      </c>
      <c r="Z1539" s="3">
        <v>0</v>
      </c>
      <c r="AA1539" s="3">
        <v>0</v>
      </c>
      <c r="AB1539" s="3">
        <v>0</v>
      </c>
      <c r="AD1539" t="s">
        <v>38</v>
      </c>
      <c r="AE1539" s="1">
        <v>42457</v>
      </c>
      <c r="AG1539" s="1">
        <v>42457</v>
      </c>
      <c r="AH1539" s="1">
        <v>42598</v>
      </c>
    </row>
    <row r="1540" spans="1:34" x14ac:dyDescent="0.3">
      <c r="A1540">
        <v>236771</v>
      </c>
      <c r="B1540" t="s">
        <v>39</v>
      </c>
      <c r="C1540" t="s">
        <v>26</v>
      </c>
      <c r="D1540">
        <v>1</v>
      </c>
      <c r="E1540" t="s">
        <v>2958</v>
      </c>
      <c r="F1540" t="s">
        <v>42</v>
      </c>
      <c r="G1540">
        <v>21744</v>
      </c>
      <c r="H1540">
        <v>3</v>
      </c>
      <c r="I1540">
        <v>76340</v>
      </c>
      <c r="J1540">
        <v>87791</v>
      </c>
      <c r="K1540" t="s">
        <v>30</v>
      </c>
      <c r="L1540" t="s">
        <v>78</v>
      </c>
      <c r="M1540" t="s">
        <v>1078</v>
      </c>
      <c r="N1540" t="s">
        <v>7858</v>
      </c>
      <c r="O1540" t="s">
        <v>46</v>
      </c>
      <c r="P1540" t="s">
        <v>2959</v>
      </c>
      <c r="Q1540" t="s">
        <v>35</v>
      </c>
      <c r="R1540" t="s">
        <v>2960</v>
      </c>
      <c r="S1540" t="s">
        <v>35</v>
      </c>
      <c r="T1540" t="str">
        <f t="shared" si="72"/>
        <v xml:space="preserve">The successful candidate will have strong analytic and statistical skills with the ability to manipulate and analyze data using sophisticated statistical software such as SAS or SPSS. Working knowledge of SQL is strongly preferred. Competency in the use of Microsoft Word, Excel, and PowerPoint is strongly preferred. A background and experience with research, program evaluation methodologies, survey development and implementation, and data analysis is required. Knowledge of the NYC criminal justice system is a plus. The candidate will have excellent written and oral communication skills, and experience with scientific writing.  In addition, the preferred candidate will be very self-motivated and self-disciplined, will have a strong sense of teamwork, and will have the ability to get along with a wide range of people. The ability to work independently, solve problems, and research issues is imperative. The individual will possess project management skills and the capacity to lead and advise staff involved in various projects as well as an ability to easily adapt to multiple programmatic (Criminal Justice, Treatment, Rehabilitation, Case Management, Housing, etc.) and/or functional areas (Administration, Finance, Budgeting and Contracting) to support programmatic planning.  </v>
      </c>
      <c r="U1540">
        <f t="shared" si="73"/>
        <v>1</v>
      </c>
      <c r="V1540" s="3">
        <v>1</v>
      </c>
      <c r="W1540" s="3">
        <f t="shared" si="74"/>
        <v>1</v>
      </c>
      <c r="X1540" s="3">
        <v>0</v>
      </c>
      <c r="Y1540" s="3">
        <v>0</v>
      </c>
      <c r="Z1540" s="3">
        <v>1</v>
      </c>
      <c r="AA1540" s="3">
        <v>0</v>
      </c>
      <c r="AB1540" s="3">
        <v>0</v>
      </c>
      <c r="AD1540" t="s">
        <v>38</v>
      </c>
      <c r="AE1540" s="1">
        <v>42457</v>
      </c>
      <c r="AG1540" s="1">
        <v>42457</v>
      </c>
      <c r="AH1540" s="1">
        <v>42598</v>
      </c>
    </row>
    <row r="1541" spans="1:34" x14ac:dyDescent="0.3">
      <c r="A1541">
        <v>236771</v>
      </c>
      <c r="B1541" t="s">
        <v>39</v>
      </c>
      <c r="C1541" t="s">
        <v>40</v>
      </c>
      <c r="D1541">
        <v>1</v>
      </c>
      <c r="E1541" t="s">
        <v>2958</v>
      </c>
      <c r="F1541" t="s">
        <v>42</v>
      </c>
      <c r="G1541">
        <v>21744</v>
      </c>
      <c r="H1541">
        <v>3</v>
      </c>
      <c r="I1541">
        <v>76340</v>
      </c>
      <c r="J1541">
        <v>87791</v>
      </c>
      <c r="K1541" t="s">
        <v>30</v>
      </c>
      <c r="L1541" t="s">
        <v>78</v>
      </c>
      <c r="M1541" t="s">
        <v>1078</v>
      </c>
      <c r="N1541" t="s">
        <v>7858</v>
      </c>
      <c r="O1541" t="s">
        <v>46</v>
      </c>
      <c r="P1541" t="s">
        <v>2959</v>
      </c>
      <c r="Q1541" t="s">
        <v>35</v>
      </c>
      <c r="R1541" t="s">
        <v>2960</v>
      </c>
      <c r="S1541" t="s">
        <v>35</v>
      </c>
      <c r="T1541" t="str">
        <f t="shared" si="72"/>
        <v xml:space="preserve">The successful candidate will have strong analytic and statistical skills with the ability to manipulate and analyze data using sophisticated statistical software such as SAS or SPSS. Working knowledge of SQL is strongly preferred. Competency in the use of Microsoft Word, Excel, and PowerPoint is strongly preferred. A background and experience with research, program evaluation methodologies, survey development and implementation, and data analysis is required. Knowledge of the NYC criminal justice system is a plus. The candidate will have excellent written and oral communication skills, and experience with scientific writing.  In addition, the preferred candidate will be very self-motivated and self-disciplined, will have a strong sense of teamwork, and will have the ability to get along with a wide range of people. The ability to work independently, solve problems, and research issues is imperative. The individual will possess project management skills and the capacity to lead and advise staff involved in various projects as well as an ability to easily adapt to multiple programmatic (Criminal Justice, Treatment, Rehabilitation, Case Management, Housing, etc.) and/or functional areas (Administration, Finance, Budgeting and Contracting) to support programmatic planning.  </v>
      </c>
      <c r="U1541">
        <f t="shared" si="73"/>
        <v>1</v>
      </c>
      <c r="V1541" s="3">
        <v>1</v>
      </c>
      <c r="W1541" s="3">
        <f t="shared" si="74"/>
        <v>1</v>
      </c>
      <c r="X1541" s="3">
        <v>0</v>
      </c>
      <c r="Y1541" s="3">
        <v>0</v>
      </c>
      <c r="Z1541" s="3">
        <v>1</v>
      </c>
      <c r="AA1541" s="3">
        <v>0</v>
      </c>
      <c r="AB1541" s="3">
        <v>0</v>
      </c>
      <c r="AD1541" t="s">
        <v>38</v>
      </c>
      <c r="AE1541" s="1">
        <v>42457</v>
      </c>
      <c r="AG1541" s="1">
        <v>42457</v>
      </c>
      <c r="AH1541" s="1">
        <v>42598</v>
      </c>
    </row>
    <row r="1542" spans="1:34" x14ac:dyDescent="0.3">
      <c r="A1542">
        <v>236785</v>
      </c>
      <c r="B1542" t="s">
        <v>49</v>
      </c>
      <c r="C1542" t="s">
        <v>40</v>
      </c>
      <c r="D1542">
        <v>1</v>
      </c>
      <c r="E1542" t="s">
        <v>2961</v>
      </c>
      <c r="F1542" t="s">
        <v>1472</v>
      </c>
      <c r="G1542">
        <v>21215</v>
      </c>
      <c r="H1542">
        <v>1</v>
      </c>
      <c r="I1542">
        <v>61237</v>
      </c>
      <c r="J1542">
        <v>88686</v>
      </c>
      <c r="K1542" t="s">
        <v>30</v>
      </c>
      <c r="L1542" t="s">
        <v>904</v>
      </c>
      <c r="M1542" t="s">
        <v>1399</v>
      </c>
      <c r="N1542" t="s">
        <v>7859</v>
      </c>
      <c r="O1542" t="s">
        <v>1473</v>
      </c>
      <c r="P1542" t="s">
        <v>7860</v>
      </c>
      <c r="Q1542" t="s">
        <v>55</v>
      </c>
      <c r="R1542" t="s">
        <v>56</v>
      </c>
      <c r="S1542" t="s">
        <v>549</v>
      </c>
      <c r="T1542" t="str">
        <f t="shared" si="72"/>
        <v>‚  Proficiency in AutoCAD, Excel, Word and Microsoft Project.  Experience working with ARCHIBUS.  Knowledge of installation and specification of Herman Miller Furniture Systems.   Excellent strategic ability and creative thinking with the ability to execute.  Excellent leadership skills and ability to lead cross-functional teams.   Project Management Institute certification (desired).  Knowledge of building codes and standards of practice.  Two years of experience in construction project management.  Excellent verbal and written communication skills including analytical reports and progress     presentations.  Valid driver‚„s license is preferred. In compliance with federal law, all persons hired will be required to verify identity and eligibility to work in the United States and to complete the required employment eligibility verification document form upon hire.</v>
      </c>
      <c r="U1542">
        <f t="shared" si="73"/>
        <v>0</v>
      </c>
      <c r="V1542" s="3">
        <v>1</v>
      </c>
      <c r="W1542" s="3">
        <f t="shared" si="74"/>
        <v>0</v>
      </c>
      <c r="X1542" s="3">
        <v>0</v>
      </c>
      <c r="Y1542" s="3">
        <v>0</v>
      </c>
      <c r="Z1542" s="3">
        <v>0</v>
      </c>
      <c r="AA1542" s="3">
        <v>0</v>
      </c>
      <c r="AB1542" s="3">
        <v>0</v>
      </c>
      <c r="AD1542" t="s">
        <v>58</v>
      </c>
      <c r="AE1542" s="1">
        <v>42457</v>
      </c>
      <c r="AG1542" s="1">
        <v>42460</v>
      </c>
      <c r="AH1542" s="1">
        <v>42598</v>
      </c>
    </row>
    <row r="1543" spans="1:34" x14ac:dyDescent="0.3">
      <c r="A1543">
        <v>236785</v>
      </c>
      <c r="B1543" t="s">
        <v>49</v>
      </c>
      <c r="C1543" t="s">
        <v>26</v>
      </c>
      <c r="D1543">
        <v>1</v>
      </c>
      <c r="E1543" t="s">
        <v>2961</v>
      </c>
      <c r="F1543" t="s">
        <v>1472</v>
      </c>
      <c r="G1543">
        <v>21215</v>
      </c>
      <c r="H1543">
        <v>1</v>
      </c>
      <c r="I1543">
        <v>61237</v>
      </c>
      <c r="J1543">
        <v>88686</v>
      </c>
      <c r="K1543" t="s">
        <v>30</v>
      </c>
      <c r="L1543" t="s">
        <v>904</v>
      </c>
      <c r="M1543" t="s">
        <v>1399</v>
      </c>
      <c r="N1543" t="s">
        <v>7859</v>
      </c>
      <c r="O1543" t="s">
        <v>1473</v>
      </c>
      <c r="P1543" t="s">
        <v>7860</v>
      </c>
      <c r="Q1543" t="s">
        <v>55</v>
      </c>
      <c r="R1543" t="s">
        <v>56</v>
      </c>
      <c r="S1543" t="s">
        <v>549</v>
      </c>
      <c r="T1543" t="str">
        <f t="shared" si="72"/>
        <v>‚  Proficiency in AutoCAD, Excel, Word and Microsoft Project.  Experience working with ARCHIBUS.  Knowledge of installation and specification of Herman Miller Furniture Systems.   Excellent strategic ability and creative thinking with the ability to execute.  Excellent leadership skills and ability to lead cross-functional teams.   Project Management Institute certification (desired).  Knowledge of building codes and standards of practice.  Two years of experience in construction project management.  Excellent verbal and written communication skills including analytical reports and progress     presentations.  Valid driver‚„s license is preferred. In compliance with federal law, all persons hired will be required to verify identity and eligibility to work in the United States and to complete the required employment eligibility verification document form upon hire.</v>
      </c>
      <c r="U1543">
        <f t="shared" si="73"/>
        <v>0</v>
      </c>
      <c r="V1543" s="3">
        <v>1</v>
      </c>
      <c r="W1543" s="3">
        <f t="shared" si="74"/>
        <v>0</v>
      </c>
      <c r="X1543" s="3">
        <v>0</v>
      </c>
      <c r="Y1543" s="3">
        <v>0</v>
      </c>
      <c r="Z1543" s="3">
        <v>0</v>
      </c>
      <c r="AA1543" s="3">
        <v>0</v>
      </c>
      <c r="AB1543" s="3">
        <v>0</v>
      </c>
      <c r="AD1543" t="s">
        <v>58</v>
      </c>
      <c r="AE1543" s="1">
        <v>42457</v>
      </c>
      <c r="AG1543" s="1">
        <v>42460</v>
      </c>
      <c r="AH1543" s="1">
        <v>42598</v>
      </c>
    </row>
    <row r="1544" spans="1:34" x14ac:dyDescent="0.3">
      <c r="A1544">
        <v>237242</v>
      </c>
      <c r="B1544" t="s">
        <v>2874</v>
      </c>
      <c r="C1544" t="s">
        <v>26</v>
      </c>
      <c r="D1544">
        <v>1</v>
      </c>
      <c r="E1544" t="s">
        <v>2962</v>
      </c>
      <c r="F1544" t="s">
        <v>2461</v>
      </c>
      <c r="G1544" t="s">
        <v>2462</v>
      </c>
      <c r="H1544">
        <v>0</v>
      </c>
      <c r="I1544">
        <v>57517</v>
      </c>
      <c r="J1544">
        <v>80000</v>
      </c>
      <c r="K1544" t="s">
        <v>30</v>
      </c>
      <c r="L1544" t="s">
        <v>797</v>
      </c>
      <c r="M1544" t="s">
        <v>2963</v>
      </c>
      <c r="N1544" t="s">
        <v>7861</v>
      </c>
      <c r="O1544" t="s">
        <v>2464</v>
      </c>
      <c r="P1544" t="s">
        <v>2964</v>
      </c>
      <c r="Q1544" t="s">
        <v>35</v>
      </c>
      <c r="R1544" t="s">
        <v>2965</v>
      </c>
      <c r="S1544" t="s">
        <v>35</v>
      </c>
      <c r="T1544" t="str">
        <f t="shared" si="72"/>
        <v xml:space="preserve">Thorough knowledge of procurement practices, principles, terms and conditions and contract law; strong analytical skills with commitment to detail and organization; strong ability to handle multiple contract requests concurrently and on an on-going basis; proven ability to manage a large workload within tight time constraints, establish and maintain cooperating working relationships with a diverse population of staff and make sound decisions; proven ability to work independently in a fast-paced environment and possess a shared organizational value for integrity, flexibility and professional/ethical behavior; proven ability to address problems and obtain solutions in dealing with both internal and external issues; proven written and verbal communication skills and negotiation skills. Knowledge of City systems such as Financial Management System (FMS) and Automated Procurement Tracking (APT) are a plus.  </v>
      </c>
      <c r="U1544">
        <f t="shared" si="73"/>
        <v>0</v>
      </c>
      <c r="V1544" s="3">
        <v>0</v>
      </c>
      <c r="W1544" s="3">
        <f t="shared" si="74"/>
        <v>0</v>
      </c>
      <c r="X1544" s="3">
        <v>0</v>
      </c>
      <c r="Y1544" s="3">
        <v>0</v>
      </c>
      <c r="Z1544" s="3">
        <v>0</v>
      </c>
      <c r="AA1544" s="3">
        <v>0</v>
      </c>
      <c r="AB1544" s="3">
        <v>0</v>
      </c>
      <c r="AD1544" t="s">
        <v>38</v>
      </c>
      <c r="AE1544" s="1">
        <v>42493</v>
      </c>
      <c r="AF1544" s="1">
        <v>42615</v>
      </c>
      <c r="AG1544" s="1">
        <v>42584</v>
      </c>
      <c r="AH1544" s="1">
        <v>42598</v>
      </c>
    </row>
    <row r="1545" spans="1:34" x14ac:dyDescent="0.3">
      <c r="A1545">
        <v>237242</v>
      </c>
      <c r="B1545" t="s">
        <v>2874</v>
      </c>
      <c r="C1545" t="s">
        <v>40</v>
      </c>
      <c r="D1545">
        <v>1</v>
      </c>
      <c r="E1545" t="s">
        <v>2962</v>
      </c>
      <c r="F1545" t="s">
        <v>2461</v>
      </c>
      <c r="G1545" t="s">
        <v>2462</v>
      </c>
      <c r="H1545">
        <v>0</v>
      </c>
      <c r="I1545">
        <v>57517</v>
      </c>
      <c r="J1545">
        <v>80000</v>
      </c>
      <c r="K1545" t="s">
        <v>30</v>
      </c>
      <c r="L1545" t="s">
        <v>797</v>
      </c>
      <c r="M1545" t="s">
        <v>2963</v>
      </c>
      <c r="N1545" t="s">
        <v>7861</v>
      </c>
      <c r="O1545" t="s">
        <v>2464</v>
      </c>
      <c r="P1545" t="s">
        <v>2964</v>
      </c>
      <c r="Q1545" t="s">
        <v>35</v>
      </c>
      <c r="R1545" t="s">
        <v>2965</v>
      </c>
      <c r="S1545" t="s">
        <v>35</v>
      </c>
      <c r="T1545" t="str">
        <f t="shared" si="72"/>
        <v xml:space="preserve">Thorough knowledge of procurement practices, principles, terms and conditions and contract law; strong analytical skills with commitment to detail and organization; strong ability to handle multiple contract requests concurrently and on an on-going basis; proven ability to manage a large workload within tight time constraints, establish and maintain cooperating working relationships with a diverse population of staff and make sound decisions; proven ability to work independently in a fast-paced environment and possess a shared organizational value for integrity, flexibility and professional/ethical behavior; proven ability to address problems and obtain solutions in dealing with both internal and external issues; proven written and verbal communication skills and negotiation skills. Knowledge of City systems such as Financial Management System (FMS) and Automated Procurement Tracking (APT) are a plus.  </v>
      </c>
      <c r="U1545">
        <f t="shared" si="73"/>
        <v>0</v>
      </c>
      <c r="V1545" s="3">
        <v>0</v>
      </c>
      <c r="W1545" s="3">
        <f t="shared" si="74"/>
        <v>0</v>
      </c>
      <c r="X1545" s="3">
        <v>0</v>
      </c>
      <c r="Y1545" s="3">
        <v>0</v>
      </c>
      <c r="Z1545" s="3">
        <v>0</v>
      </c>
      <c r="AA1545" s="3">
        <v>0</v>
      </c>
      <c r="AB1545" s="3">
        <v>0</v>
      </c>
      <c r="AD1545" t="s">
        <v>38</v>
      </c>
      <c r="AE1545" s="1">
        <v>42493</v>
      </c>
      <c r="AF1545" s="1">
        <v>42615</v>
      </c>
      <c r="AG1545" s="1">
        <v>42584</v>
      </c>
      <c r="AH1545" s="1">
        <v>42598</v>
      </c>
    </row>
    <row r="1546" spans="1:34" x14ac:dyDescent="0.3">
      <c r="A1546">
        <v>237245</v>
      </c>
      <c r="B1546" t="s">
        <v>184</v>
      </c>
      <c r="C1546" t="s">
        <v>26</v>
      </c>
      <c r="D1546">
        <v>20</v>
      </c>
      <c r="E1546" t="s">
        <v>2966</v>
      </c>
      <c r="F1546" t="s">
        <v>2967</v>
      </c>
      <c r="G1546">
        <v>52631</v>
      </c>
      <c r="H1546">
        <v>0</v>
      </c>
      <c r="I1546">
        <v>51376</v>
      </c>
      <c r="J1546">
        <v>74187</v>
      </c>
      <c r="K1546" t="s">
        <v>30</v>
      </c>
      <c r="L1546" t="s">
        <v>637</v>
      </c>
      <c r="M1546" t="s">
        <v>638</v>
      </c>
      <c r="N1546" t="s">
        <v>7862</v>
      </c>
      <c r="O1546" t="s">
        <v>2968</v>
      </c>
      <c r="P1546" t="s">
        <v>7863</v>
      </c>
      <c r="Q1546" t="s">
        <v>7864</v>
      </c>
      <c r="R1546" t="s">
        <v>640</v>
      </c>
      <c r="S1546" t="s">
        <v>35</v>
      </c>
      <c r="T1546" t="str">
        <f t="shared" si="72"/>
        <v>‚	Excellent oral and written communication skills	Excellent problem-solving capability and capacity to meet multiple deadlines under pressure	Highly organized and detail-oriented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546">
        <f t="shared" si="73"/>
        <v>0</v>
      </c>
      <c r="V1546" s="3">
        <v>0</v>
      </c>
      <c r="W1546" s="3">
        <f t="shared" si="74"/>
        <v>0</v>
      </c>
      <c r="X1546" s="3">
        <v>0</v>
      </c>
      <c r="Y1546" s="3">
        <v>0</v>
      </c>
      <c r="Z1546" s="3">
        <v>0</v>
      </c>
      <c r="AA1546" s="3">
        <v>0</v>
      </c>
      <c r="AB1546" s="3">
        <v>0</v>
      </c>
      <c r="AD1546" t="s">
        <v>38</v>
      </c>
      <c r="AE1546" s="1">
        <v>42466</v>
      </c>
      <c r="AG1546" s="1">
        <v>42481</v>
      </c>
      <c r="AH1546" s="1">
        <v>42598</v>
      </c>
    </row>
    <row r="1547" spans="1:34" x14ac:dyDescent="0.3">
      <c r="A1547">
        <v>237926</v>
      </c>
      <c r="B1547" t="s">
        <v>184</v>
      </c>
      <c r="C1547" t="s">
        <v>40</v>
      </c>
      <c r="D1547">
        <v>1</v>
      </c>
      <c r="E1547" t="s">
        <v>2969</v>
      </c>
      <c r="F1547" t="s">
        <v>636</v>
      </c>
      <c r="G1547">
        <v>10056</v>
      </c>
      <c r="H1547" t="s">
        <v>52</v>
      </c>
      <c r="I1547">
        <v>53051</v>
      </c>
      <c r="J1547">
        <v>145991</v>
      </c>
      <c r="K1547" t="s">
        <v>30</v>
      </c>
      <c r="L1547" t="s">
        <v>637</v>
      </c>
      <c r="M1547" t="s">
        <v>1144</v>
      </c>
      <c r="N1547" t="s">
        <v>7865</v>
      </c>
      <c r="O1547" t="s">
        <v>639</v>
      </c>
      <c r="P1547" t="s">
        <v>7863</v>
      </c>
      <c r="Q1547" t="s">
        <v>7866</v>
      </c>
      <c r="R1547" t="s">
        <v>201</v>
      </c>
      <c r="S1547" t="s">
        <v>35</v>
      </c>
      <c r="T1547" t="str">
        <f t="shared" si="72"/>
        <v>‚	Excellent oral and written communication skills	Excellent problem-solving capability and capacity to meet multiple deadlines under pressure	Highly organized and detail-oriented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1547">
        <f t="shared" si="73"/>
        <v>0</v>
      </c>
      <c r="V1547" s="3">
        <v>0</v>
      </c>
      <c r="W1547" s="3">
        <f t="shared" si="74"/>
        <v>0</v>
      </c>
      <c r="X1547" s="3">
        <v>0</v>
      </c>
      <c r="Y1547" s="3">
        <v>0</v>
      </c>
      <c r="Z1547" s="3">
        <v>0</v>
      </c>
      <c r="AA1547" s="3">
        <v>0</v>
      </c>
      <c r="AB1547" s="3">
        <v>0</v>
      </c>
      <c r="AD1547" t="s">
        <v>58</v>
      </c>
      <c r="AE1547" s="1">
        <v>42466</v>
      </c>
      <c r="AG1547" s="1">
        <v>42481</v>
      </c>
      <c r="AH1547" s="1">
        <v>42598</v>
      </c>
    </row>
    <row r="1548" spans="1:34" x14ac:dyDescent="0.3">
      <c r="A1548">
        <v>237245</v>
      </c>
      <c r="B1548" t="s">
        <v>184</v>
      </c>
      <c r="C1548" t="s">
        <v>40</v>
      </c>
      <c r="D1548">
        <v>20</v>
      </c>
      <c r="E1548" t="s">
        <v>2966</v>
      </c>
      <c r="F1548" t="s">
        <v>2967</v>
      </c>
      <c r="G1548">
        <v>52631</v>
      </c>
      <c r="H1548">
        <v>0</v>
      </c>
      <c r="I1548">
        <v>51376</v>
      </c>
      <c r="J1548">
        <v>74187</v>
      </c>
      <c r="K1548" t="s">
        <v>30</v>
      </c>
      <c r="L1548" t="s">
        <v>637</v>
      </c>
      <c r="M1548" t="s">
        <v>638</v>
      </c>
      <c r="N1548" t="s">
        <v>7862</v>
      </c>
      <c r="O1548" t="s">
        <v>2968</v>
      </c>
      <c r="P1548" t="s">
        <v>7863</v>
      </c>
      <c r="Q1548" t="s">
        <v>7864</v>
      </c>
      <c r="R1548" t="s">
        <v>640</v>
      </c>
      <c r="S1548" t="s">
        <v>35</v>
      </c>
      <c r="T1548" t="str">
        <f t="shared" si="72"/>
        <v>‚	Excellent oral and written communication skills	Excellent problem-solving capability and capacity to meet multiple deadlines under pressure	Highly organized and detail-oriented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548">
        <f t="shared" si="73"/>
        <v>0</v>
      </c>
      <c r="V1548" s="3">
        <v>0</v>
      </c>
      <c r="W1548" s="3">
        <f t="shared" si="74"/>
        <v>0</v>
      </c>
      <c r="X1548" s="3">
        <v>0</v>
      </c>
      <c r="Y1548" s="3">
        <v>0</v>
      </c>
      <c r="Z1548" s="3">
        <v>0</v>
      </c>
      <c r="AA1548" s="3">
        <v>0</v>
      </c>
      <c r="AB1548" s="3">
        <v>0</v>
      </c>
      <c r="AD1548" t="s">
        <v>38</v>
      </c>
      <c r="AE1548" s="1">
        <v>42466</v>
      </c>
      <c r="AG1548" s="1">
        <v>42481</v>
      </c>
      <c r="AH1548" s="1">
        <v>42598</v>
      </c>
    </row>
    <row r="1549" spans="1:34" x14ac:dyDescent="0.3">
      <c r="A1549">
        <v>237873</v>
      </c>
      <c r="B1549" t="s">
        <v>2518</v>
      </c>
      <c r="C1549" t="s">
        <v>26</v>
      </c>
      <c r="D1549">
        <v>1</v>
      </c>
      <c r="E1549" t="s">
        <v>2970</v>
      </c>
      <c r="F1549" t="s">
        <v>51</v>
      </c>
      <c r="G1549">
        <v>10050</v>
      </c>
      <c r="H1549" t="s">
        <v>52</v>
      </c>
      <c r="I1549">
        <v>110000</v>
      </c>
      <c r="J1549">
        <v>110000</v>
      </c>
      <c r="K1549" t="s">
        <v>30</v>
      </c>
      <c r="L1549" t="s">
        <v>637</v>
      </c>
      <c r="M1549" t="s">
        <v>2971</v>
      </c>
      <c r="N1549" t="s">
        <v>7867</v>
      </c>
      <c r="O1549" t="s">
        <v>54</v>
      </c>
      <c r="P1549" t="s">
        <v>2972</v>
      </c>
      <c r="Q1549" t="s">
        <v>35</v>
      </c>
      <c r="R1549" t="s">
        <v>2973</v>
      </c>
      <c r="S1549" t="s">
        <v>35</v>
      </c>
      <c r="T1549" t="str">
        <f t="shared" si="72"/>
        <v xml:space="preserve">The successful candidate must be proficient in Java, JavaScript, Python and Perl and HP ALM 11 modules (HP Quality Center, QTP, Load runner), must have experience in Quality Assurance and testing of Client, Server and Web Applications. Expertise in Automation testing using QTP with VB Scripting is required; hands-on experience in testing applications using database platforms like Oracle and SQL Server 2008 is highly desired. Also highly desired are: experience developing, documenting, and executing automated test scenarios to validate usability, functionality, performance, and data integrity; experience performing complex UI, functional, application, regression, and performance tests; experience developing automated testing scripts, automating manual test cases with the goal of 100% automation.  A good understanding of different Software Development Life Cycle (SDLC) models and QA Methodologies is highly desired, as well as a familiarity with Agile and Scrum methodologies. History of volunteerism, such as service in the AmeriCorps or Peace Corps, is viewed favorably  </v>
      </c>
      <c r="U1549">
        <f t="shared" si="73"/>
        <v>0</v>
      </c>
      <c r="V1549" s="3">
        <v>0</v>
      </c>
      <c r="W1549" s="3">
        <f t="shared" si="74"/>
        <v>0</v>
      </c>
      <c r="X1549" s="3">
        <v>1</v>
      </c>
      <c r="Y1549" s="3">
        <v>0</v>
      </c>
      <c r="Z1549" s="3">
        <v>1</v>
      </c>
      <c r="AA1549" s="3">
        <v>0</v>
      </c>
      <c r="AB1549" s="3">
        <v>0</v>
      </c>
      <c r="AD1549" t="s">
        <v>58</v>
      </c>
      <c r="AE1549" s="1">
        <v>42472</v>
      </c>
      <c r="AG1549" s="1">
        <v>42472</v>
      </c>
      <c r="AH1549" s="1">
        <v>42598</v>
      </c>
    </row>
    <row r="1550" spans="1:34" x14ac:dyDescent="0.3">
      <c r="A1550">
        <v>237873</v>
      </c>
      <c r="B1550" t="s">
        <v>2518</v>
      </c>
      <c r="C1550" t="s">
        <v>40</v>
      </c>
      <c r="D1550">
        <v>1</v>
      </c>
      <c r="E1550" t="s">
        <v>2970</v>
      </c>
      <c r="F1550" t="s">
        <v>51</v>
      </c>
      <c r="G1550">
        <v>10050</v>
      </c>
      <c r="H1550" t="s">
        <v>52</v>
      </c>
      <c r="I1550">
        <v>110000</v>
      </c>
      <c r="J1550">
        <v>110000</v>
      </c>
      <c r="K1550" t="s">
        <v>30</v>
      </c>
      <c r="L1550" t="s">
        <v>637</v>
      </c>
      <c r="M1550" t="s">
        <v>2971</v>
      </c>
      <c r="N1550" t="s">
        <v>7867</v>
      </c>
      <c r="O1550" t="s">
        <v>54</v>
      </c>
      <c r="P1550" t="s">
        <v>2972</v>
      </c>
      <c r="Q1550" t="s">
        <v>35</v>
      </c>
      <c r="R1550" t="s">
        <v>2973</v>
      </c>
      <c r="S1550" t="s">
        <v>35</v>
      </c>
      <c r="T1550" t="str">
        <f t="shared" si="72"/>
        <v xml:space="preserve">The successful candidate must be proficient in Java, JavaScript, Python and Perl and HP ALM 11 modules (HP Quality Center, QTP, Load runner), must have experience in Quality Assurance and testing of Client, Server and Web Applications. Expertise in Automation testing using QTP with VB Scripting is required; hands-on experience in testing applications using database platforms like Oracle and SQL Server 2008 is highly desired. Also highly desired are: experience developing, documenting, and executing automated test scenarios to validate usability, functionality, performance, and data integrity; experience performing complex UI, functional, application, regression, and performance tests; experience developing automated testing scripts, automating manual test cases with the goal of 100% automation.  A good understanding of different Software Development Life Cycle (SDLC) models and QA Methodologies is highly desired, as well as a familiarity with Agile and Scrum methodologies. History of volunteerism, such as service in the AmeriCorps or Peace Corps, is viewed favorably  </v>
      </c>
      <c r="U1550">
        <f t="shared" si="73"/>
        <v>0</v>
      </c>
      <c r="V1550" s="3">
        <v>0</v>
      </c>
      <c r="W1550" s="3">
        <f t="shared" si="74"/>
        <v>0</v>
      </c>
      <c r="X1550" s="3">
        <v>1</v>
      </c>
      <c r="Y1550" s="3">
        <v>0</v>
      </c>
      <c r="Z1550" s="3">
        <v>1</v>
      </c>
      <c r="AA1550" s="3">
        <v>0</v>
      </c>
      <c r="AB1550" s="3">
        <v>0</v>
      </c>
      <c r="AD1550" t="s">
        <v>58</v>
      </c>
      <c r="AE1550" s="1">
        <v>42472</v>
      </c>
      <c r="AG1550" s="1">
        <v>42472</v>
      </c>
      <c r="AH1550" s="1">
        <v>42598</v>
      </c>
    </row>
    <row r="1551" spans="1:34" x14ac:dyDescent="0.3">
      <c r="A1551">
        <v>237878</v>
      </c>
      <c r="B1551" t="s">
        <v>2772</v>
      </c>
      <c r="C1551" t="s">
        <v>40</v>
      </c>
      <c r="D1551">
        <v>1</v>
      </c>
      <c r="E1551" t="s">
        <v>2974</v>
      </c>
      <c r="F1551" t="s">
        <v>2096</v>
      </c>
      <c r="G1551">
        <v>13621</v>
      </c>
      <c r="H1551">
        <v>1</v>
      </c>
      <c r="I1551">
        <v>46303</v>
      </c>
      <c r="J1551">
        <v>52000</v>
      </c>
      <c r="K1551" t="s">
        <v>30</v>
      </c>
      <c r="L1551" t="s">
        <v>2775</v>
      </c>
      <c r="M1551" t="s">
        <v>2776</v>
      </c>
      <c r="N1551" t="s">
        <v>7868</v>
      </c>
      <c r="O1551" t="s">
        <v>2099</v>
      </c>
      <c r="P1551" t="s">
        <v>7869</v>
      </c>
      <c r="Q1551" t="s">
        <v>7791</v>
      </c>
      <c r="R1551" t="s">
        <v>2975</v>
      </c>
      <c r="S1551" t="s">
        <v>2976</v>
      </c>
      <c r="T1551" t="str">
        <f t="shared" si="72"/>
        <v>‚	Proficient in MS Office products such as Word, Excel and Outlook and Powerpoint with an ability to troubleshoot users issues and provide training to staff	Familiarity with HTML	Familiarity with relational databases in general, SQL Server in particular	Familiarity with ASP.NET	Ability to handle confidential and sensitive information in a professional manner with discretion and integrity	A valid NY State driver‚„s license	Ability to work independently	An interest in the Board of Correction‚„s mission and mandate About the New York City Board of Correction The New York City Board of Correction (BOC) is a nine-person, non-judicial oversight board that regulates, monitors and inspects the correctional facilities of the City. The Mayor, City Council and presiding justices of the Appellate Division of the Supreme Court for the first and second judicial departments (in joint nomination with the Mayor) appoint BOC Board members.  It is one of the earliest independent oversight Boards of custodial and detention settings in the United States; its original Board members were appointed in 1957.  In 1977, the Board‚„s role was expanded.    The City Charter mandates the Board‚„s five functions:	Establish and ensure compliance with minimum standards ‚Å“for the care, custody, correction, treatment, supervision, and discipline of all persons held or confined under the jurisdiction of the Department of Correction.‚	Investigate serious matters and unusual incidents	Review grievances from inmates and staff	Evaluate the performance of the NYC Department of Correction (DOC)	Make recommendations on areas of key correctional planning  In 1978, the Board established the Minimum Standards for NYC Correctional Facilities, a set of sixteen Standards considered the basic elements necessary to promote a safe, secure and humane jail environment. The Board adopted Mental Health Standards in 1985 and Heath Care Standards in 1991. In the coming months, the Board will focus on areas including sexual violence prevention, mental health, and specialized housing.   BOC has a staff of 20 people (planned expansion to 27), with offices in lower Manhattan and Rikers Island, and an annual budget of $2.5 million. With new Board and executive staff leadership, and during this period of significant jail reform and public attention, the BOC is poised to help advance change and improvements within the jails.  The BOC is reviewing its core vision and strategies in an effort to re-set and effect change toward smaller, safer, fairer, and more humane jails.</v>
      </c>
      <c r="U1551">
        <f t="shared" si="73"/>
        <v>0</v>
      </c>
      <c r="V1551" s="3">
        <v>1</v>
      </c>
      <c r="W1551" s="3">
        <f t="shared" si="74"/>
        <v>0</v>
      </c>
      <c r="X1551" s="3">
        <v>0</v>
      </c>
      <c r="Y1551" s="3">
        <v>0</v>
      </c>
      <c r="Z1551" s="3">
        <v>1</v>
      </c>
      <c r="AA1551" s="3">
        <v>0</v>
      </c>
      <c r="AB1551" s="3">
        <v>1</v>
      </c>
      <c r="AD1551" t="s">
        <v>38</v>
      </c>
      <c r="AE1551" s="1">
        <v>42466</v>
      </c>
      <c r="AF1551" s="1">
        <v>42831</v>
      </c>
      <c r="AG1551" s="1">
        <v>42466</v>
      </c>
      <c r="AH1551" s="1">
        <v>42598</v>
      </c>
    </row>
    <row r="1552" spans="1:34" x14ac:dyDescent="0.3">
      <c r="A1552">
        <v>238711</v>
      </c>
      <c r="B1552" t="s">
        <v>2454</v>
      </c>
      <c r="C1552" t="s">
        <v>26</v>
      </c>
      <c r="D1552">
        <v>1</v>
      </c>
      <c r="E1552" t="s">
        <v>2977</v>
      </c>
      <c r="F1552" t="s">
        <v>2752</v>
      </c>
      <c r="G1552">
        <v>10022</v>
      </c>
      <c r="H1552" t="s">
        <v>52</v>
      </c>
      <c r="I1552">
        <v>53051</v>
      </c>
      <c r="J1552">
        <v>100000</v>
      </c>
      <c r="K1552" t="s">
        <v>30</v>
      </c>
      <c r="L1552" t="s">
        <v>2978</v>
      </c>
      <c r="M1552" t="s">
        <v>2979</v>
      </c>
      <c r="N1552" t="s">
        <v>7870</v>
      </c>
      <c r="O1552" t="s">
        <v>7778</v>
      </c>
      <c r="P1552" t="s">
        <v>7871</v>
      </c>
      <c r="Q1552" t="s">
        <v>35</v>
      </c>
      <c r="R1552" t="s">
        <v>2980</v>
      </c>
      <c r="S1552" t="s">
        <v>2981</v>
      </c>
      <c r="T1552" t="str">
        <f t="shared" si="72"/>
        <v xml:space="preserve">‚	A master's degree from an accredited college in public policy, law, social work, psychology, sociology or other relevant graduate degree, and two (2) years of satisfactory full-time professional experience in one or a combination of the following: working with the budget of a large public or private concern in budget administration, operations research, organizational research or program evaluation, social services program implementation/planning/evaluation,  working with youth and young adults in a juvenile justice, child welfare, educational, and/or employment setting. Eighteen (18) months of this experience must have been in an executive, managerial, administrative or supervisory capacity. Supervision must have included supervising staff performing professional work in the areas described above; or 	A baccalaureate degree from an accredited college and eight (8) years of professional experience in the areas described above, including the eighteen (18) months of executive, managerial, administrative or supervisory experience, as described in ''1'' above. 	The ideal candidate will have 4-8 years of work experience and a graduate degree in public policy, public administration, law, business or a related field.  He/she should have experience in at least one City agency, state or federal government, and/or significant experience in the non-profit, education or social services sector.  He/she should have experience directly or indirectly managing large groups of people in bringing projects from conception to implementation. Policy analysis, research, project management, written communication and public speaking are all valued traits for this role. 	Excellent communication, writing, research, analytical, organizational, interpersonal, time-management and multi-tasking skills, including the ability to take initiative, prioritize duties, pay close attention to detail, prioritize tasks, work independently and under pressure to meet specific deadlines. 	Ability to think creatively, embrace new approaches and pioneer innovative solutions to intricate problems, while working collaboratively with a diverse constituency.  This includes working with all levels of staff, inside and outside of the city and other governmental and non-governmental agencies and/or organizations. 	Ability to problem solve and make decisions in a timely manner. 	Strong management and supervisory skills. 	Knowledge of city agencies and city government.  </v>
      </c>
      <c r="U1552">
        <f t="shared" si="73"/>
        <v>0</v>
      </c>
      <c r="V1552" s="3">
        <v>0</v>
      </c>
      <c r="W1552" s="3">
        <f t="shared" si="74"/>
        <v>0</v>
      </c>
      <c r="X1552" s="3">
        <v>0</v>
      </c>
      <c r="Y1552" s="3">
        <v>0</v>
      </c>
      <c r="Z1552" s="3">
        <v>0</v>
      </c>
      <c r="AA1552" s="3">
        <v>0</v>
      </c>
      <c r="AB1552" s="3">
        <v>0</v>
      </c>
      <c r="AD1552" t="s">
        <v>38</v>
      </c>
      <c r="AE1552" s="1">
        <v>42593</v>
      </c>
      <c r="AG1552" s="1">
        <v>42593</v>
      </c>
      <c r="AH1552" s="1">
        <v>42598</v>
      </c>
    </row>
    <row r="1553" spans="1:34" x14ac:dyDescent="0.3">
      <c r="A1553">
        <v>237878</v>
      </c>
      <c r="B1553" t="s">
        <v>2772</v>
      </c>
      <c r="C1553" t="s">
        <v>26</v>
      </c>
      <c r="D1553">
        <v>1</v>
      </c>
      <c r="E1553" t="s">
        <v>2974</v>
      </c>
      <c r="F1553" t="s">
        <v>2096</v>
      </c>
      <c r="G1553">
        <v>13621</v>
      </c>
      <c r="H1553">
        <v>1</v>
      </c>
      <c r="I1553">
        <v>46303</v>
      </c>
      <c r="J1553">
        <v>52000</v>
      </c>
      <c r="K1553" t="s">
        <v>30</v>
      </c>
      <c r="L1553" t="s">
        <v>2775</v>
      </c>
      <c r="M1553" t="s">
        <v>2776</v>
      </c>
      <c r="N1553" t="s">
        <v>7868</v>
      </c>
      <c r="O1553" t="s">
        <v>2099</v>
      </c>
      <c r="P1553" t="s">
        <v>7869</v>
      </c>
      <c r="Q1553" t="s">
        <v>7791</v>
      </c>
      <c r="R1553" t="s">
        <v>2975</v>
      </c>
      <c r="S1553" t="s">
        <v>2976</v>
      </c>
      <c r="T1553" t="str">
        <f t="shared" si="72"/>
        <v>‚	Proficient in MS Office products such as Word, Excel and Outlook and Powerpoint with an ability to troubleshoot users issues and provide training to staff	Familiarity with HTML	Familiarity with relational databases in general, SQL Server in particular	Familiarity with ASP.NET	Ability to handle confidential and sensitive information in a professional manner with discretion and integrity	A valid NY State driver‚„s license	Ability to work independently	An interest in the Board of Correction‚„s mission and mandate About the New York City Board of Correction The New York City Board of Correction (BOC) is a nine-person, non-judicial oversight board that regulates, monitors and inspects the correctional facilities of the City. The Mayor, City Council and presiding justices of the Appellate Division of the Supreme Court for the first and second judicial departments (in joint nomination with the Mayor) appoint BOC Board members.  It is one of the earliest independent oversight Boards of custodial and detention settings in the United States; its original Board members were appointed in 1957.  In 1977, the Board‚„s role was expanded.    The City Charter mandates the Board‚„s five functions:	Establish and ensure compliance with minimum standards ‚Å“for the care, custody, correction, treatment, supervision, and discipline of all persons held or confined under the jurisdiction of the Department of Correction.‚	Investigate serious matters and unusual incidents	Review grievances from inmates and staff	Evaluate the performance of the NYC Department of Correction (DOC)	Make recommendations on areas of key correctional planning  In 1978, the Board established the Minimum Standards for NYC Correctional Facilities, a set of sixteen Standards considered the basic elements necessary to promote a safe, secure and humane jail environment. The Board adopted Mental Health Standards in 1985 and Heath Care Standards in 1991. In the coming months, the Board will focus on areas including sexual violence prevention, mental health, and specialized housing.   BOC has a staff of 20 people (planned expansion to 27), with offices in lower Manhattan and Rikers Island, and an annual budget of $2.5 million. With new Board and executive staff leadership, and during this period of significant jail reform and public attention, the BOC is poised to help advance change and improvements within the jails.  The BOC is reviewing its core vision and strategies in an effort to re-set and effect change toward smaller, safer, fairer, and more humane jails.</v>
      </c>
      <c r="U1553">
        <f t="shared" si="73"/>
        <v>0</v>
      </c>
      <c r="V1553" s="3">
        <v>1</v>
      </c>
      <c r="W1553" s="3">
        <f t="shared" si="74"/>
        <v>0</v>
      </c>
      <c r="X1553" s="3">
        <v>0</v>
      </c>
      <c r="Y1553" s="3">
        <v>0</v>
      </c>
      <c r="Z1553" s="3">
        <v>1</v>
      </c>
      <c r="AA1553" s="3">
        <v>0</v>
      </c>
      <c r="AB1553" s="3">
        <v>1</v>
      </c>
      <c r="AD1553" t="s">
        <v>38</v>
      </c>
      <c r="AE1553" s="1">
        <v>42466</v>
      </c>
      <c r="AF1553" s="1">
        <v>42831</v>
      </c>
      <c r="AG1553" s="1">
        <v>42466</v>
      </c>
      <c r="AH1553" s="1">
        <v>42598</v>
      </c>
    </row>
    <row r="1554" spans="1:34" x14ac:dyDescent="0.3">
      <c r="A1554">
        <v>237921</v>
      </c>
      <c r="B1554" t="s">
        <v>184</v>
      </c>
      <c r="C1554" t="s">
        <v>40</v>
      </c>
      <c r="D1554">
        <v>1</v>
      </c>
      <c r="E1554" t="s">
        <v>2982</v>
      </c>
      <c r="F1554" t="s">
        <v>1077</v>
      </c>
      <c r="G1554">
        <v>52632</v>
      </c>
      <c r="H1554">
        <v>0</v>
      </c>
      <c r="I1554">
        <v>60049</v>
      </c>
      <c r="J1554">
        <v>82455</v>
      </c>
      <c r="K1554" t="s">
        <v>30</v>
      </c>
      <c r="L1554" t="s">
        <v>637</v>
      </c>
      <c r="M1554" t="s">
        <v>638</v>
      </c>
      <c r="N1554" t="s">
        <v>7872</v>
      </c>
      <c r="O1554" t="s">
        <v>1080</v>
      </c>
      <c r="P1554" t="s">
        <v>7873</v>
      </c>
      <c r="Q1554" t="s">
        <v>7864</v>
      </c>
      <c r="R1554" t="s">
        <v>665</v>
      </c>
      <c r="S1554" t="s">
        <v>35</v>
      </c>
      <c r="T1554" t="str">
        <f t="shared" si="72"/>
        <v>‚	Excellent oral and written communication skills, working proficiency in Spanish or other languages	Early childhood education teaching experience	Excellent problem-solving capability and capacity to meet multiple deadlines under pressure	Highly organized and detail-oriented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554">
        <f t="shared" si="73"/>
        <v>0</v>
      </c>
      <c r="V1554" s="3">
        <v>0</v>
      </c>
      <c r="W1554" s="3">
        <f t="shared" si="74"/>
        <v>0</v>
      </c>
      <c r="X1554" s="3">
        <v>0</v>
      </c>
      <c r="Y1554" s="3">
        <v>0</v>
      </c>
      <c r="Z1554" s="3">
        <v>0</v>
      </c>
      <c r="AA1554" s="3">
        <v>0</v>
      </c>
      <c r="AB1554" s="3">
        <v>0</v>
      </c>
      <c r="AD1554" t="s">
        <v>38</v>
      </c>
      <c r="AE1554" s="1">
        <v>42466</v>
      </c>
      <c r="AG1554" s="1">
        <v>42481</v>
      </c>
      <c r="AH1554" s="1">
        <v>42598</v>
      </c>
    </row>
    <row r="1555" spans="1:34" x14ac:dyDescent="0.3">
      <c r="A1555">
        <v>237921</v>
      </c>
      <c r="B1555" t="s">
        <v>184</v>
      </c>
      <c r="C1555" t="s">
        <v>26</v>
      </c>
      <c r="D1555">
        <v>1</v>
      </c>
      <c r="E1555" t="s">
        <v>2982</v>
      </c>
      <c r="F1555" t="s">
        <v>1077</v>
      </c>
      <c r="G1555">
        <v>52632</v>
      </c>
      <c r="H1555">
        <v>0</v>
      </c>
      <c r="I1555">
        <v>60049</v>
      </c>
      <c r="J1555">
        <v>82455</v>
      </c>
      <c r="K1555" t="s">
        <v>30</v>
      </c>
      <c r="L1555" t="s">
        <v>637</v>
      </c>
      <c r="M1555" t="s">
        <v>638</v>
      </c>
      <c r="N1555" t="s">
        <v>7872</v>
      </c>
      <c r="O1555" t="s">
        <v>1080</v>
      </c>
      <c r="P1555" t="s">
        <v>7873</v>
      </c>
      <c r="Q1555" t="s">
        <v>7864</v>
      </c>
      <c r="R1555" t="s">
        <v>665</v>
      </c>
      <c r="S1555" t="s">
        <v>35</v>
      </c>
      <c r="T1555" t="str">
        <f t="shared" si="72"/>
        <v>‚	Excellent oral and written communication skills, working proficiency in Spanish or other languages	Early childhood education teaching experience	Excellent problem-solving capability and capacity to meet multiple deadlines under pressure	Highly organized and detail-oriented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555">
        <f t="shared" si="73"/>
        <v>0</v>
      </c>
      <c r="V1555" s="3">
        <v>0</v>
      </c>
      <c r="W1555" s="3">
        <f t="shared" si="74"/>
        <v>0</v>
      </c>
      <c r="X1555" s="3">
        <v>0</v>
      </c>
      <c r="Y1555" s="3">
        <v>0</v>
      </c>
      <c r="Z1555" s="3">
        <v>0</v>
      </c>
      <c r="AA1555" s="3">
        <v>0</v>
      </c>
      <c r="AB1555" s="3">
        <v>0</v>
      </c>
      <c r="AD1555" t="s">
        <v>38</v>
      </c>
      <c r="AE1555" s="1">
        <v>42466</v>
      </c>
      <c r="AG1555" s="1">
        <v>42481</v>
      </c>
      <c r="AH1555" s="1">
        <v>42598</v>
      </c>
    </row>
    <row r="1556" spans="1:34" x14ac:dyDescent="0.3">
      <c r="A1556">
        <v>237926</v>
      </c>
      <c r="B1556" t="s">
        <v>184</v>
      </c>
      <c r="C1556" t="s">
        <v>26</v>
      </c>
      <c r="D1556">
        <v>1</v>
      </c>
      <c r="E1556" t="s">
        <v>2969</v>
      </c>
      <c r="F1556" t="s">
        <v>636</v>
      </c>
      <c r="G1556">
        <v>10056</v>
      </c>
      <c r="H1556" t="s">
        <v>52</v>
      </c>
      <c r="I1556">
        <v>53051</v>
      </c>
      <c r="J1556">
        <v>145991</v>
      </c>
      <c r="K1556" t="s">
        <v>30</v>
      </c>
      <c r="L1556" t="s">
        <v>637</v>
      </c>
      <c r="M1556" t="s">
        <v>1144</v>
      </c>
      <c r="N1556" t="s">
        <v>7865</v>
      </c>
      <c r="O1556" t="s">
        <v>639</v>
      </c>
      <c r="P1556" t="s">
        <v>7863</v>
      </c>
      <c r="Q1556" t="s">
        <v>7866</v>
      </c>
      <c r="R1556" t="s">
        <v>201</v>
      </c>
      <c r="S1556" t="s">
        <v>35</v>
      </c>
      <c r="T1556" t="str">
        <f t="shared" si="72"/>
        <v>‚	Excellent oral and written communication skills	Excellent problem-solving capability and capacity to meet multiple deadlines under pressure	Highly organized and detail-oriented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1556">
        <f t="shared" si="73"/>
        <v>0</v>
      </c>
      <c r="V1556" s="3">
        <v>0</v>
      </c>
      <c r="W1556" s="3">
        <f t="shared" si="74"/>
        <v>0</v>
      </c>
      <c r="X1556" s="3">
        <v>0</v>
      </c>
      <c r="Y1556" s="3">
        <v>0</v>
      </c>
      <c r="Z1556" s="3">
        <v>0</v>
      </c>
      <c r="AA1556" s="3">
        <v>0</v>
      </c>
      <c r="AB1556" s="3">
        <v>0</v>
      </c>
      <c r="AD1556" t="s">
        <v>58</v>
      </c>
      <c r="AE1556" s="1">
        <v>42466</v>
      </c>
      <c r="AG1556" s="1">
        <v>42481</v>
      </c>
      <c r="AH1556" s="1">
        <v>42598</v>
      </c>
    </row>
    <row r="1557" spans="1:34" x14ac:dyDescent="0.3">
      <c r="A1557">
        <v>237930</v>
      </c>
      <c r="B1557" t="s">
        <v>873</v>
      </c>
      <c r="C1557" t="s">
        <v>26</v>
      </c>
      <c r="D1557">
        <v>1</v>
      </c>
      <c r="E1557" t="s">
        <v>2983</v>
      </c>
      <c r="F1557" t="s">
        <v>1570</v>
      </c>
      <c r="G1557">
        <v>13643</v>
      </c>
      <c r="H1557">
        <v>4</v>
      </c>
      <c r="I1557">
        <v>89383</v>
      </c>
      <c r="J1557">
        <v>134914</v>
      </c>
      <c r="K1557" t="s">
        <v>30</v>
      </c>
      <c r="L1557" t="s">
        <v>875</v>
      </c>
      <c r="M1557" t="s">
        <v>876</v>
      </c>
      <c r="N1557" t="s">
        <v>7874</v>
      </c>
      <c r="O1557" t="s">
        <v>7378</v>
      </c>
      <c r="P1557" t="s">
        <v>7875</v>
      </c>
      <c r="Q1557" t="s">
        <v>2365</v>
      </c>
      <c r="R1557" t="s">
        <v>1208</v>
      </c>
      <c r="S1557" t="s">
        <v>2984</v>
      </c>
      <c r="T1557" t="str">
        <f t="shared" si="72"/>
        <v>‚ Advanced coding skills in C#.NET 4.0, Oracle, JQuery, JavaScript /dojo. The individual needs to have advanced skills in developing .NET applications using the maps API such as google maps API or ArcGIS java script API. Proficiency in using Oracle geo databases in high volume real time GPS data applications Familiar with Arc GIS server configuration and maintenance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557">
        <f t="shared" si="73"/>
        <v>0</v>
      </c>
      <c r="V1557" s="3">
        <v>0</v>
      </c>
      <c r="W1557" s="3">
        <f t="shared" si="74"/>
        <v>0</v>
      </c>
      <c r="X1557" s="3">
        <v>0</v>
      </c>
      <c r="Y1557" s="3">
        <v>0</v>
      </c>
      <c r="Z1557" s="3">
        <v>0</v>
      </c>
      <c r="AA1557" s="3">
        <v>0</v>
      </c>
      <c r="AB1557" s="3">
        <v>0</v>
      </c>
      <c r="AD1557" t="s">
        <v>58</v>
      </c>
      <c r="AE1557" s="1">
        <v>42495</v>
      </c>
      <c r="AG1557" s="1">
        <v>42495</v>
      </c>
      <c r="AH1557" s="1">
        <v>42598</v>
      </c>
    </row>
    <row r="1558" spans="1:34" x14ac:dyDescent="0.3">
      <c r="A1558">
        <v>238651</v>
      </c>
      <c r="B1558" t="s">
        <v>210</v>
      </c>
      <c r="C1558" t="s">
        <v>26</v>
      </c>
      <c r="D1558">
        <v>1</v>
      </c>
      <c r="E1558" t="s">
        <v>2985</v>
      </c>
      <c r="F1558" t="s">
        <v>485</v>
      </c>
      <c r="G1558">
        <v>30087</v>
      </c>
      <c r="H1558">
        <v>2</v>
      </c>
      <c r="I1558">
        <v>64394</v>
      </c>
      <c r="J1558">
        <v>85000</v>
      </c>
      <c r="K1558" t="s">
        <v>30</v>
      </c>
      <c r="L1558" t="s">
        <v>213</v>
      </c>
      <c r="M1558" t="s">
        <v>2986</v>
      </c>
      <c r="N1558" t="s">
        <v>6804</v>
      </c>
      <c r="O1558" t="s">
        <v>488</v>
      </c>
      <c r="P1558" t="s">
        <v>7876</v>
      </c>
      <c r="Q1558" t="s">
        <v>35</v>
      </c>
      <c r="R1558" t="s">
        <v>2987</v>
      </c>
      <c r="S1558" t="s">
        <v>35</v>
      </c>
      <c r="T1558" t="str">
        <f t="shared" si="72"/>
        <v xml:space="preserve">‚Excellent research, analytical and writing skills.Ability to communicate clearly and effectively. Demonstrated experience/familiarity with City procurement and contracting, economic or community development programs, federal, New York state or local government funding regulations, municipal law or a related field.  </v>
      </c>
      <c r="U1558">
        <f t="shared" si="73"/>
        <v>0</v>
      </c>
      <c r="V1558" s="3">
        <v>0</v>
      </c>
      <c r="W1558" s="3">
        <f t="shared" si="74"/>
        <v>0</v>
      </c>
      <c r="X1558" s="3">
        <v>0</v>
      </c>
      <c r="Y1558" s="3">
        <v>0</v>
      </c>
      <c r="Z1558" s="3">
        <v>0</v>
      </c>
      <c r="AA1558" s="3">
        <v>0</v>
      </c>
      <c r="AB1558" s="3">
        <v>0</v>
      </c>
      <c r="AD1558" t="s">
        <v>38</v>
      </c>
      <c r="AE1558" s="1">
        <v>42473</v>
      </c>
      <c r="AG1558" s="1">
        <v>42473</v>
      </c>
      <c r="AH1558" s="1">
        <v>42598</v>
      </c>
    </row>
    <row r="1559" spans="1:34" x14ac:dyDescent="0.3">
      <c r="A1559">
        <v>238651</v>
      </c>
      <c r="B1559" t="s">
        <v>210</v>
      </c>
      <c r="C1559" t="s">
        <v>40</v>
      </c>
      <c r="D1559">
        <v>1</v>
      </c>
      <c r="E1559" t="s">
        <v>2985</v>
      </c>
      <c r="F1559" t="s">
        <v>485</v>
      </c>
      <c r="G1559">
        <v>30087</v>
      </c>
      <c r="H1559">
        <v>2</v>
      </c>
      <c r="I1559">
        <v>64394</v>
      </c>
      <c r="J1559">
        <v>85000</v>
      </c>
      <c r="K1559" t="s">
        <v>30</v>
      </c>
      <c r="L1559" t="s">
        <v>213</v>
      </c>
      <c r="M1559" t="s">
        <v>2986</v>
      </c>
      <c r="N1559" t="s">
        <v>6804</v>
      </c>
      <c r="O1559" t="s">
        <v>488</v>
      </c>
      <c r="P1559" t="s">
        <v>7876</v>
      </c>
      <c r="Q1559" t="s">
        <v>35</v>
      </c>
      <c r="R1559" t="s">
        <v>2987</v>
      </c>
      <c r="S1559" t="s">
        <v>35</v>
      </c>
      <c r="T1559" t="str">
        <f t="shared" si="72"/>
        <v xml:space="preserve">‚Excellent research, analytical and writing skills.Ability to communicate clearly and effectively. Demonstrated experience/familiarity with City procurement and contracting, economic or community development programs, federal, New York state or local government funding regulations, municipal law or a related field.  </v>
      </c>
      <c r="U1559">
        <f t="shared" si="73"/>
        <v>0</v>
      </c>
      <c r="V1559" s="3">
        <v>0</v>
      </c>
      <c r="W1559" s="3">
        <f t="shared" si="74"/>
        <v>0</v>
      </c>
      <c r="X1559" s="3">
        <v>0</v>
      </c>
      <c r="Y1559" s="3">
        <v>0</v>
      </c>
      <c r="Z1559" s="3">
        <v>0</v>
      </c>
      <c r="AA1559" s="3">
        <v>0</v>
      </c>
      <c r="AB1559" s="3">
        <v>0</v>
      </c>
      <c r="AD1559" t="s">
        <v>38</v>
      </c>
      <c r="AE1559" s="1">
        <v>42473</v>
      </c>
      <c r="AG1559" s="1">
        <v>42473</v>
      </c>
      <c r="AH1559" s="1">
        <v>42598</v>
      </c>
    </row>
    <row r="1560" spans="1:34" x14ac:dyDescent="0.3">
      <c r="A1560">
        <v>238658</v>
      </c>
      <c r="B1560" t="s">
        <v>2146</v>
      </c>
      <c r="C1560" t="s">
        <v>26</v>
      </c>
      <c r="D1560">
        <v>4</v>
      </c>
      <c r="E1560" t="s">
        <v>2147</v>
      </c>
      <c r="F1560" t="s">
        <v>2148</v>
      </c>
      <c r="G1560">
        <v>33995</v>
      </c>
      <c r="H1560">
        <v>1</v>
      </c>
      <c r="I1560">
        <v>38417</v>
      </c>
      <c r="J1560">
        <v>44180</v>
      </c>
      <c r="K1560" t="s">
        <v>30</v>
      </c>
      <c r="L1560" t="s">
        <v>2149</v>
      </c>
      <c r="M1560" t="s">
        <v>2150</v>
      </c>
      <c r="N1560" t="s">
        <v>7877</v>
      </c>
      <c r="O1560" t="s">
        <v>2151</v>
      </c>
      <c r="P1560" t="s">
        <v>7585</v>
      </c>
      <c r="Q1560" t="s">
        <v>35</v>
      </c>
      <c r="R1560" t="s">
        <v>7878</v>
      </c>
      <c r="S1560" t="s">
        <v>2152</v>
      </c>
      <c r="T1560" t="str">
        <f t="shared" si="72"/>
        <v xml:space="preserve">‚	Strong written and oral communication skills.	Multilingual a plus.	Detail oriented and organized.	Candidate must be experienced and comfortable driving any city vehicle (which may include a large vehicle) throughout the five boroughs of New York City.  </v>
      </c>
      <c r="U1560">
        <f t="shared" si="73"/>
        <v>0</v>
      </c>
      <c r="V1560" s="3">
        <v>0</v>
      </c>
      <c r="W1560" s="3">
        <f t="shared" si="74"/>
        <v>0</v>
      </c>
      <c r="X1560" s="3">
        <v>0</v>
      </c>
      <c r="Y1560" s="3">
        <v>0</v>
      </c>
      <c r="Z1560" s="3">
        <v>0</v>
      </c>
      <c r="AA1560" s="3">
        <v>0</v>
      </c>
      <c r="AB1560" s="3">
        <v>0</v>
      </c>
      <c r="AD1560" t="s">
        <v>38</v>
      </c>
      <c r="AE1560" s="1">
        <v>42473</v>
      </c>
      <c r="AG1560" s="1">
        <v>42473</v>
      </c>
      <c r="AH1560" s="1">
        <v>42598</v>
      </c>
    </row>
    <row r="1561" spans="1:34" x14ac:dyDescent="0.3">
      <c r="A1561">
        <v>238711</v>
      </c>
      <c r="B1561" t="s">
        <v>2454</v>
      </c>
      <c r="C1561" t="s">
        <v>40</v>
      </c>
      <c r="D1561">
        <v>1</v>
      </c>
      <c r="E1561" t="s">
        <v>2977</v>
      </c>
      <c r="F1561" t="s">
        <v>2752</v>
      </c>
      <c r="G1561">
        <v>10022</v>
      </c>
      <c r="H1561" t="s">
        <v>52</v>
      </c>
      <c r="I1561">
        <v>53051</v>
      </c>
      <c r="J1561">
        <v>100000</v>
      </c>
      <c r="K1561" t="s">
        <v>30</v>
      </c>
      <c r="L1561" t="s">
        <v>2978</v>
      </c>
      <c r="M1561" t="s">
        <v>2979</v>
      </c>
      <c r="N1561" t="s">
        <v>7870</v>
      </c>
      <c r="O1561" t="s">
        <v>7778</v>
      </c>
      <c r="P1561" t="s">
        <v>7871</v>
      </c>
      <c r="Q1561" t="s">
        <v>35</v>
      </c>
      <c r="R1561" t="s">
        <v>2980</v>
      </c>
      <c r="S1561" t="s">
        <v>2981</v>
      </c>
      <c r="T1561" t="str">
        <f t="shared" si="72"/>
        <v xml:space="preserve">‚	A master's degree from an accredited college in public policy, law, social work, psychology, sociology or other relevant graduate degree, and two (2) years of satisfactory full-time professional experience in one or a combination of the following: working with the budget of a large public or private concern in budget administration, operations research, organizational research or program evaluation, social services program implementation/planning/evaluation,  working with youth and young adults in a juvenile justice, child welfare, educational, and/or employment setting. Eighteen (18) months of this experience must have been in an executive, managerial, administrative or supervisory capacity. Supervision must have included supervising staff performing professional work in the areas described above; or 	A baccalaureate degree from an accredited college and eight (8) years of professional experience in the areas described above, including the eighteen (18) months of executive, managerial, administrative or supervisory experience, as described in ''1'' above. 	The ideal candidate will have 4-8 years of work experience and a graduate degree in public policy, public administration, law, business or a related field.  He/she should have experience in at least one City agency, state or federal government, and/or significant experience in the non-profit, education or social services sector.  He/she should have experience directly or indirectly managing large groups of people in bringing projects from conception to implementation. Policy analysis, research, project management, written communication and public speaking are all valued traits for this role. 	Excellent communication, writing, research, analytical, organizational, interpersonal, time-management and multi-tasking skills, including the ability to take initiative, prioritize duties, pay close attention to detail, prioritize tasks, work independently and under pressure to meet specific deadlines. 	Ability to think creatively, embrace new approaches and pioneer innovative solutions to intricate problems, while working collaboratively with a diverse constituency.  This includes working with all levels of staff, inside and outside of the city and other governmental and non-governmental agencies and/or organizations. 	Ability to problem solve and make decisions in a timely manner. 	Strong management and supervisory skills. 	Knowledge of city agencies and city government.  </v>
      </c>
      <c r="U1561">
        <f t="shared" si="73"/>
        <v>0</v>
      </c>
      <c r="V1561" s="3">
        <v>0</v>
      </c>
      <c r="W1561" s="3">
        <f t="shared" si="74"/>
        <v>0</v>
      </c>
      <c r="X1561" s="3">
        <v>0</v>
      </c>
      <c r="Y1561" s="3">
        <v>0</v>
      </c>
      <c r="Z1561" s="3">
        <v>0</v>
      </c>
      <c r="AA1561" s="3">
        <v>0</v>
      </c>
      <c r="AB1561" s="3">
        <v>0</v>
      </c>
      <c r="AD1561" t="s">
        <v>38</v>
      </c>
      <c r="AE1561" s="1">
        <v>42593</v>
      </c>
      <c r="AG1561" s="1">
        <v>42593</v>
      </c>
      <c r="AH1561" s="1">
        <v>42598</v>
      </c>
    </row>
    <row r="1562" spans="1:34" x14ac:dyDescent="0.3">
      <c r="A1562">
        <v>238658</v>
      </c>
      <c r="B1562" t="s">
        <v>2146</v>
      </c>
      <c r="C1562" t="s">
        <v>40</v>
      </c>
      <c r="D1562">
        <v>4</v>
      </c>
      <c r="E1562" t="s">
        <v>2147</v>
      </c>
      <c r="F1562" t="s">
        <v>2148</v>
      </c>
      <c r="G1562">
        <v>33995</v>
      </c>
      <c r="H1562">
        <v>1</v>
      </c>
      <c r="I1562">
        <v>38417</v>
      </c>
      <c r="J1562">
        <v>44180</v>
      </c>
      <c r="K1562" t="s">
        <v>30</v>
      </c>
      <c r="L1562" t="s">
        <v>2149</v>
      </c>
      <c r="M1562" t="s">
        <v>2150</v>
      </c>
      <c r="N1562" t="s">
        <v>7877</v>
      </c>
      <c r="O1562" t="s">
        <v>2151</v>
      </c>
      <c r="P1562" t="s">
        <v>7585</v>
      </c>
      <c r="Q1562" t="s">
        <v>35</v>
      </c>
      <c r="R1562" t="s">
        <v>7878</v>
      </c>
      <c r="S1562" t="s">
        <v>2152</v>
      </c>
      <c r="T1562" t="str">
        <f t="shared" si="72"/>
        <v xml:space="preserve">‚	Strong written and oral communication skills.	Multilingual a plus.	Detail oriented and organized.	Candidate must be experienced and comfortable driving any city vehicle (which may include a large vehicle) throughout the five boroughs of New York City.  </v>
      </c>
      <c r="U1562">
        <f t="shared" si="73"/>
        <v>0</v>
      </c>
      <c r="V1562" s="3">
        <v>0</v>
      </c>
      <c r="W1562" s="3">
        <f t="shared" si="74"/>
        <v>0</v>
      </c>
      <c r="X1562" s="3">
        <v>0</v>
      </c>
      <c r="Y1562" s="3">
        <v>0</v>
      </c>
      <c r="Z1562" s="3">
        <v>0</v>
      </c>
      <c r="AA1562" s="3">
        <v>0</v>
      </c>
      <c r="AB1562" s="3">
        <v>0</v>
      </c>
      <c r="AD1562" t="s">
        <v>38</v>
      </c>
      <c r="AE1562" s="1">
        <v>42473</v>
      </c>
      <c r="AG1562" s="1">
        <v>42473</v>
      </c>
      <c r="AH1562" s="1">
        <v>42598</v>
      </c>
    </row>
    <row r="1563" spans="1:34" x14ac:dyDescent="0.3">
      <c r="A1563">
        <v>238282</v>
      </c>
      <c r="B1563" t="s">
        <v>25</v>
      </c>
      <c r="C1563" t="s">
        <v>40</v>
      </c>
      <c r="D1563">
        <v>1</v>
      </c>
      <c r="E1563" t="s">
        <v>2988</v>
      </c>
      <c r="F1563" t="s">
        <v>2096</v>
      </c>
      <c r="G1563">
        <v>13621</v>
      </c>
      <c r="H1563">
        <v>3</v>
      </c>
      <c r="I1563">
        <v>66300</v>
      </c>
      <c r="J1563">
        <v>91000</v>
      </c>
      <c r="K1563" t="s">
        <v>30</v>
      </c>
      <c r="L1563" t="s">
        <v>2989</v>
      </c>
      <c r="M1563" t="s">
        <v>535</v>
      </c>
      <c r="N1563" t="s">
        <v>7879</v>
      </c>
      <c r="O1563" t="s">
        <v>2099</v>
      </c>
      <c r="P1563" t="s">
        <v>7880</v>
      </c>
      <c r="Q1563" t="s">
        <v>35</v>
      </c>
      <c r="R1563" t="s">
        <v>2990</v>
      </c>
      <c r="S1563" t="s">
        <v>2991</v>
      </c>
      <c r="T1563" t="str">
        <f t="shared" si="72"/>
        <v xml:space="preserve">The preferred candidate should have the following: 3+ years‚„ experience supervising others; 5+ years of experience providing support in a large scale of Windows servers; Knowledge of VMWare; Certification for Windows 2008 (MCSA) or (VCP5 Certified); technical knowledge of the Windows 2003/2008 Enterprise Server Platform; practical server experience within a large-scale complex environment, experience with Windows 2003/2008. Active Directory; Group Policy; Microsoft Clustering, TCP/IP; LDAP; HTTP; DHCP, WINS DNS, Remote Installation Services; SQL Server 200/2005; NetIQ; Live Communications Server 2005; Internet Information Server 6.0; McAfee ePolicy Server; experience working with System Management Server 2003 and Software Update Services; knowledge of installing, configuration and managing redundant systems such as NLB and Terminal server farms, database server clustering; knowledge of ticket based systems, such as Remedy Action Request System; experience with monitoring tools such as NETIQ, SSCM; ability to articulate to all levels of management in a clear concise term; ability to handle multiple tasks under tight deadlines; follow incident, problem, crisis and change management processes; 3+ years  of systems administration or industry equivalent experience; good understanding of Microsoft Windows operating systems, including system installation/configuration, file system concepts, resource monitoring, user administration, package management, and process control/management; good understanding of networking principles and applications/technologies (e.g., TCP / UDP protocols, DNS, DHCP, GPO services); knowledge of SAN and NAS principles, experience deploying and maintaining various storage solutions; intermediate knowledge of enterprise server-class hardware; intermediate knowledge of scripting/programming in any Power Shell; AD scripting or applicable language; strong interpersonal and communication skills; ability to write documentation; ability to interact with all levels of management; highly motivated and self-driven, capable of working with little instruction to resolve demanding tasks, as well as work with internal teams.  </v>
      </c>
      <c r="U1563">
        <f t="shared" si="73"/>
        <v>0</v>
      </c>
      <c r="V1563" s="3">
        <v>0</v>
      </c>
      <c r="W1563" s="3">
        <f t="shared" si="74"/>
        <v>0</v>
      </c>
      <c r="X1563" s="3">
        <v>0</v>
      </c>
      <c r="Y1563" s="3">
        <v>0</v>
      </c>
      <c r="Z1563" s="3">
        <v>1</v>
      </c>
      <c r="AA1563" s="3">
        <v>0</v>
      </c>
      <c r="AB1563" s="3">
        <v>0</v>
      </c>
      <c r="AD1563" t="s">
        <v>58</v>
      </c>
      <c r="AE1563" s="1">
        <v>42473</v>
      </c>
      <c r="AG1563" s="1">
        <v>42473</v>
      </c>
      <c r="AH1563" s="1">
        <v>42598</v>
      </c>
    </row>
    <row r="1564" spans="1:34" x14ac:dyDescent="0.3">
      <c r="A1564">
        <v>238300</v>
      </c>
      <c r="B1564" t="s">
        <v>666</v>
      </c>
      <c r="C1564" t="s">
        <v>26</v>
      </c>
      <c r="D1564">
        <v>1</v>
      </c>
      <c r="E1564" t="s">
        <v>2992</v>
      </c>
      <c r="F1564" t="s">
        <v>51</v>
      </c>
      <c r="G1564">
        <v>10050</v>
      </c>
      <c r="H1564" t="s">
        <v>52</v>
      </c>
      <c r="I1564">
        <v>53051</v>
      </c>
      <c r="J1564">
        <v>145991</v>
      </c>
      <c r="K1564" t="s">
        <v>30</v>
      </c>
      <c r="L1564" t="s">
        <v>2218</v>
      </c>
      <c r="M1564" t="s">
        <v>2993</v>
      </c>
      <c r="N1564" t="s">
        <v>2994</v>
      </c>
      <c r="O1564" t="s">
        <v>54</v>
      </c>
      <c r="P1564" t="s">
        <v>2995</v>
      </c>
      <c r="Q1564" t="s">
        <v>35</v>
      </c>
      <c r="R1564" t="s">
        <v>2996</v>
      </c>
      <c r="S1564" t="s">
        <v>35</v>
      </c>
      <c r="T1564" t="str">
        <f t="shared" si="72"/>
        <v xml:space="preserve">Advanced degree (Masters required, PhD preferred) in Operations Research, Statistics, Management Science, or a closely related field that includes a significant amount of research methods and statistical analysis. Knowledge of relevant industry standards, best-practices and scientific literature is essential. Proven track record conducting and managing high-level quantitative research/ mathematical modelling (3-5 years direct experience). Expertise in statistical/simulation/ optimization packages such as C#, Python, R, SAS, STATA, Visual Basic, SQL, SatScan, AMPL, ArcGIS, Tableau, etc. Excellent at communicating findings and providing pragmatic analytical solutions. Capable and comfortable with executing research under tight timelines and pressure. Contributions to research in related fields through peer-reviewed talks and publications a plus.  </v>
      </c>
      <c r="U1564">
        <f t="shared" si="73"/>
        <v>0</v>
      </c>
      <c r="V1564" s="3">
        <v>0</v>
      </c>
      <c r="W1564" s="3">
        <f t="shared" si="74"/>
        <v>0</v>
      </c>
      <c r="X1564" s="3">
        <v>1</v>
      </c>
      <c r="Y1564" s="3">
        <v>1</v>
      </c>
      <c r="Z1564" s="3">
        <v>1</v>
      </c>
      <c r="AA1564" s="3">
        <v>0</v>
      </c>
      <c r="AB1564" s="3">
        <v>0</v>
      </c>
      <c r="AD1564" t="s">
        <v>58</v>
      </c>
      <c r="AE1564" s="1">
        <v>42481</v>
      </c>
      <c r="AG1564" s="1">
        <v>42517</v>
      </c>
      <c r="AH1564" s="1">
        <v>42598</v>
      </c>
    </row>
    <row r="1565" spans="1:34" x14ac:dyDescent="0.3">
      <c r="A1565">
        <v>238300</v>
      </c>
      <c r="B1565" t="s">
        <v>666</v>
      </c>
      <c r="C1565" t="s">
        <v>40</v>
      </c>
      <c r="D1565">
        <v>1</v>
      </c>
      <c r="E1565" t="s">
        <v>2992</v>
      </c>
      <c r="F1565" t="s">
        <v>51</v>
      </c>
      <c r="G1565">
        <v>10050</v>
      </c>
      <c r="H1565" t="s">
        <v>52</v>
      </c>
      <c r="I1565">
        <v>53051</v>
      </c>
      <c r="J1565">
        <v>145991</v>
      </c>
      <c r="K1565" t="s">
        <v>30</v>
      </c>
      <c r="L1565" t="s">
        <v>2218</v>
      </c>
      <c r="M1565" t="s">
        <v>2993</v>
      </c>
      <c r="N1565" t="s">
        <v>2994</v>
      </c>
      <c r="O1565" t="s">
        <v>54</v>
      </c>
      <c r="P1565" t="s">
        <v>2995</v>
      </c>
      <c r="Q1565" t="s">
        <v>35</v>
      </c>
      <c r="R1565" t="s">
        <v>2996</v>
      </c>
      <c r="S1565" t="s">
        <v>35</v>
      </c>
      <c r="T1565" t="str">
        <f t="shared" si="72"/>
        <v xml:space="preserve">Advanced degree (Masters required, PhD preferred) in Operations Research, Statistics, Management Science, or a closely related field that includes a significant amount of research methods and statistical analysis. Knowledge of relevant industry standards, best-practices and scientific literature is essential. Proven track record conducting and managing high-level quantitative research/ mathematical modelling (3-5 years direct experience). Expertise in statistical/simulation/ optimization packages such as C#, Python, R, SAS, STATA, Visual Basic, SQL, SatScan, AMPL, ArcGIS, Tableau, etc. Excellent at communicating findings and providing pragmatic analytical solutions. Capable and comfortable with executing research under tight timelines and pressure. Contributions to research in related fields through peer-reviewed talks and publications a plus.  </v>
      </c>
      <c r="U1565">
        <f t="shared" si="73"/>
        <v>0</v>
      </c>
      <c r="V1565" s="3">
        <v>0</v>
      </c>
      <c r="W1565" s="3">
        <f t="shared" si="74"/>
        <v>0</v>
      </c>
      <c r="X1565" s="3">
        <v>1</v>
      </c>
      <c r="Y1565" s="3">
        <v>1</v>
      </c>
      <c r="Z1565" s="3">
        <v>1</v>
      </c>
      <c r="AA1565" s="3">
        <v>0</v>
      </c>
      <c r="AB1565" s="3">
        <v>0</v>
      </c>
      <c r="AD1565" t="s">
        <v>58</v>
      </c>
      <c r="AE1565" s="1">
        <v>42481</v>
      </c>
      <c r="AG1565" s="1">
        <v>42517</v>
      </c>
      <c r="AH1565" s="1">
        <v>42598</v>
      </c>
    </row>
    <row r="1566" spans="1:34" x14ac:dyDescent="0.3">
      <c r="A1566">
        <v>238421</v>
      </c>
      <c r="B1566" t="s">
        <v>666</v>
      </c>
      <c r="C1566" t="s">
        <v>26</v>
      </c>
      <c r="D1566">
        <v>1</v>
      </c>
      <c r="E1566" t="s">
        <v>2997</v>
      </c>
      <c r="F1566" t="s">
        <v>51</v>
      </c>
      <c r="G1566">
        <v>10050</v>
      </c>
      <c r="H1566" t="s">
        <v>52</v>
      </c>
      <c r="I1566">
        <v>53051</v>
      </c>
      <c r="J1566">
        <v>145991</v>
      </c>
      <c r="K1566" t="s">
        <v>30</v>
      </c>
      <c r="L1566" t="s">
        <v>2218</v>
      </c>
      <c r="M1566" t="s">
        <v>2219</v>
      </c>
      <c r="N1566" t="s">
        <v>2998</v>
      </c>
      <c r="O1566" t="s">
        <v>54</v>
      </c>
      <c r="P1566" t="s">
        <v>7881</v>
      </c>
      <c r="Q1566" t="s">
        <v>35</v>
      </c>
      <c r="R1566" t="s">
        <v>2999</v>
      </c>
      <c r="S1566" t="s">
        <v>35</v>
      </c>
      <c r="T1566" t="str">
        <f t="shared" si="72"/>
        <v xml:space="preserve">Candidate must be proficient with strong management, planning, communication and technologies skills; the preferred candidate should have the following: 3+ years‚„ experience in IT managing enterprise-wide systems and 6+ years‚„ experience in Software industry. Candidate must process extensive technical background covering all aspects of system implementation and integration in an enterprise IT environment.  </v>
      </c>
      <c r="U1566">
        <f t="shared" si="73"/>
        <v>0</v>
      </c>
      <c r="V1566" s="3">
        <v>0</v>
      </c>
      <c r="W1566" s="3">
        <f t="shared" si="74"/>
        <v>0</v>
      </c>
      <c r="X1566" s="3">
        <v>0</v>
      </c>
      <c r="Y1566" s="3">
        <v>0</v>
      </c>
      <c r="Z1566" s="3">
        <v>0</v>
      </c>
      <c r="AA1566" s="3">
        <v>0</v>
      </c>
      <c r="AB1566" s="3">
        <v>0</v>
      </c>
      <c r="AD1566" t="s">
        <v>58</v>
      </c>
      <c r="AE1566" s="1">
        <v>42487</v>
      </c>
      <c r="AG1566" s="1">
        <v>42591</v>
      </c>
      <c r="AH1566" s="1">
        <v>42598</v>
      </c>
    </row>
    <row r="1567" spans="1:34" x14ac:dyDescent="0.3">
      <c r="A1567">
        <v>238660</v>
      </c>
      <c r="B1567" t="s">
        <v>1757</v>
      </c>
      <c r="C1567" t="s">
        <v>26</v>
      </c>
      <c r="D1567">
        <v>1</v>
      </c>
      <c r="E1567" t="s">
        <v>3000</v>
      </c>
      <c r="F1567" t="s">
        <v>540</v>
      </c>
      <c r="G1567">
        <v>60860</v>
      </c>
      <c r="H1567">
        <v>1</v>
      </c>
      <c r="I1567">
        <v>45000</v>
      </c>
      <c r="J1567">
        <v>65000</v>
      </c>
      <c r="K1567" t="s">
        <v>30</v>
      </c>
      <c r="L1567" t="s">
        <v>797</v>
      </c>
      <c r="M1567" t="s">
        <v>3001</v>
      </c>
      <c r="N1567" t="s">
        <v>7882</v>
      </c>
      <c r="O1567" t="s">
        <v>7137</v>
      </c>
      <c r="P1567" t="s">
        <v>7883</v>
      </c>
      <c r="Q1567" t="s">
        <v>7884</v>
      </c>
      <c r="R1567" t="s">
        <v>3002</v>
      </c>
      <c r="S1567" t="s">
        <v>35</v>
      </c>
      <c r="T1567" t="str">
        <f t="shared" si="72"/>
        <v>‚ Strong quantitative data analysis skills and experience analyzing complex data sets;  Demonstrated ability to work with a variety of software applications used for quantitative data    analysis including expertise in Microsoft excel;  Superior research skills and knowledge of New York City government and major public policy     issues preferred;  Current and timely command of the City, State, and Federal policy developments in assigned    areas of responsibility;  Exceptional time management skills, attention to detail, and the ability to prioritize assignments    and meet deadlines; excellent oral and written communication skills including proficiency in    Microsoft Office Suite; Note: Cover letter should detail the possession of preferred skills.   Certain residency requirements may apply.  We appreciate every applicant‚„s interest; however, only those under consideration will be contacted.  Note: Vacancy notices listed as ‚Å“Until Filled‚ will be posted for at least five work days.</v>
      </c>
      <c r="U1567">
        <f t="shared" si="73"/>
        <v>1</v>
      </c>
      <c r="V1567" s="3">
        <v>0</v>
      </c>
      <c r="W1567" s="3">
        <f t="shared" si="74"/>
        <v>1</v>
      </c>
      <c r="X1567" s="3">
        <v>0</v>
      </c>
      <c r="Y1567" s="3">
        <v>0</v>
      </c>
      <c r="Z1567" s="3">
        <v>0</v>
      </c>
      <c r="AA1567" s="3">
        <v>0</v>
      </c>
      <c r="AB1567" s="3">
        <v>0</v>
      </c>
      <c r="AD1567" t="s">
        <v>38</v>
      </c>
      <c r="AE1567" s="1">
        <v>42473</v>
      </c>
      <c r="AG1567" s="1">
        <v>42473</v>
      </c>
      <c r="AH1567" s="1">
        <v>42598</v>
      </c>
    </row>
    <row r="1568" spans="1:34" x14ac:dyDescent="0.3">
      <c r="A1568">
        <v>238660</v>
      </c>
      <c r="B1568" t="s">
        <v>1757</v>
      </c>
      <c r="C1568" t="s">
        <v>40</v>
      </c>
      <c r="D1568">
        <v>1</v>
      </c>
      <c r="E1568" t="s">
        <v>3000</v>
      </c>
      <c r="F1568" t="s">
        <v>540</v>
      </c>
      <c r="G1568">
        <v>60860</v>
      </c>
      <c r="H1568">
        <v>1</v>
      </c>
      <c r="I1568">
        <v>45000</v>
      </c>
      <c r="J1568">
        <v>65000</v>
      </c>
      <c r="K1568" t="s">
        <v>30</v>
      </c>
      <c r="L1568" t="s">
        <v>797</v>
      </c>
      <c r="M1568" t="s">
        <v>3001</v>
      </c>
      <c r="N1568" t="s">
        <v>7882</v>
      </c>
      <c r="O1568" t="s">
        <v>7137</v>
      </c>
      <c r="P1568" t="s">
        <v>7883</v>
      </c>
      <c r="Q1568" t="s">
        <v>7884</v>
      </c>
      <c r="R1568" t="s">
        <v>3002</v>
      </c>
      <c r="S1568" t="s">
        <v>35</v>
      </c>
      <c r="T1568" t="str">
        <f t="shared" si="72"/>
        <v>‚ Strong quantitative data analysis skills and experience analyzing complex data sets;  Demonstrated ability to work with a variety of software applications used for quantitative data    analysis including expertise in Microsoft excel;  Superior research skills and knowledge of New York City government and major public policy     issues preferred;  Current and timely command of the City, State, and Federal policy developments in assigned    areas of responsibility;  Exceptional time management skills, attention to detail, and the ability to prioritize assignments    and meet deadlines; excellent oral and written communication skills including proficiency in    Microsoft Office Suite; Note: Cover letter should detail the possession of preferred skills.   Certain residency requirements may apply.  We appreciate every applicant‚„s interest; however, only those under consideration will be contacted.  Note: Vacancy notices listed as ‚Å“Until Filled‚ will be posted for at least five work days.</v>
      </c>
      <c r="U1568">
        <f t="shared" si="73"/>
        <v>1</v>
      </c>
      <c r="V1568" s="3">
        <v>0</v>
      </c>
      <c r="W1568" s="3">
        <f t="shared" si="74"/>
        <v>1</v>
      </c>
      <c r="X1568" s="3">
        <v>0</v>
      </c>
      <c r="Y1568" s="3">
        <v>0</v>
      </c>
      <c r="Z1568" s="3">
        <v>0</v>
      </c>
      <c r="AA1568" s="3">
        <v>0</v>
      </c>
      <c r="AB1568" s="3">
        <v>0</v>
      </c>
      <c r="AD1568" t="s">
        <v>38</v>
      </c>
      <c r="AE1568" s="1">
        <v>42473</v>
      </c>
      <c r="AG1568" s="1">
        <v>42473</v>
      </c>
      <c r="AH1568" s="1">
        <v>42598</v>
      </c>
    </row>
    <row r="1569" spans="1:34" x14ac:dyDescent="0.3">
      <c r="A1569">
        <v>238669</v>
      </c>
      <c r="B1569" t="s">
        <v>1757</v>
      </c>
      <c r="C1569" t="s">
        <v>26</v>
      </c>
      <c r="D1569">
        <v>1</v>
      </c>
      <c r="E1569" t="s">
        <v>3003</v>
      </c>
      <c r="F1569" t="s">
        <v>540</v>
      </c>
      <c r="G1569">
        <v>60860</v>
      </c>
      <c r="H1569">
        <v>1</v>
      </c>
      <c r="I1569">
        <v>45000</v>
      </c>
      <c r="J1569">
        <v>60000</v>
      </c>
      <c r="K1569" t="s">
        <v>30</v>
      </c>
      <c r="L1569" t="s">
        <v>797</v>
      </c>
      <c r="M1569" t="s">
        <v>3004</v>
      </c>
      <c r="N1569" t="s">
        <v>7885</v>
      </c>
      <c r="O1569" t="s">
        <v>7137</v>
      </c>
      <c r="P1569" t="s">
        <v>7886</v>
      </c>
      <c r="Q1569" t="s">
        <v>7887</v>
      </c>
      <c r="R1569" t="s">
        <v>3005</v>
      </c>
      <c r="S1569" t="s">
        <v>35</v>
      </c>
      <c r="T1569" t="str">
        <f t="shared" si="72"/>
        <v>‚  Strong time management skills and the ability to work independently, prioritize assignments and      meet deadlines;    Superior oral and written communication skills, organizational skills and attention to detail;    Proficiency in Microsoft Office Suite (Word, Excel and PowerPoint);    Ability to work well with colleagues and interact professionally with governmental officials and     staff, investors and portfolio companies. Certain residency requirements may apply. We appreciate every applicant‚„s interest; however, only those under consideration will be contacted.  Note: Vacancy notices listed as ‚Å“Until Filled‚ will be posted for at least five work days.</v>
      </c>
      <c r="U1569">
        <f t="shared" si="73"/>
        <v>0</v>
      </c>
      <c r="V1569" s="3">
        <v>1</v>
      </c>
      <c r="W1569" s="3">
        <f t="shared" si="74"/>
        <v>0</v>
      </c>
      <c r="X1569" s="3">
        <v>0</v>
      </c>
      <c r="Y1569" s="3">
        <v>0</v>
      </c>
      <c r="Z1569" s="3">
        <v>0</v>
      </c>
      <c r="AA1569" s="3">
        <v>0</v>
      </c>
      <c r="AB1569" s="3">
        <v>0</v>
      </c>
      <c r="AD1569" t="s">
        <v>38</v>
      </c>
      <c r="AE1569" s="1">
        <v>42473</v>
      </c>
      <c r="AG1569" s="1">
        <v>42473</v>
      </c>
      <c r="AH1569" s="1">
        <v>42598</v>
      </c>
    </row>
    <row r="1570" spans="1:34" x14ac:dyDescent="0.3">
      <c r="A1570">
        <v>238302</v>
      </c>
      <c r="B1570" t="s">
        <v>25</v>
      </c>
      <c r="C1570" t="s">
        <v>26</v>
      </c>
      <c r="D1570">
        <v>1</v>
      </c>
      <c r="E1570" t="s">
        <v>3006</v>
      </c>
      <c r="F1570" t="s">
        <v>218</v>
      </c>
      <c r="G1570">
        <v>10009</v>
      </c>
      <c r="H1570" t="s">
        <v>219</v>
      </c>
      <c r="I1570">
        <v>65107</v>
      </c>
      <c r="J1570">
        <v>120000</v>
      </c>
      <c r="K1570" t="s">
        <v>30</v>
      </c>
      <c r="L1570" t="s">
        <v>797</v>
      </c>
      <c r="M1570" t="s">
        <v>836</v>
      </c>
      <c r="N1570" t="s">
        <v>7888</v>
      </c>
      <c r="O1570" t="s">
        <v>221</v>
      </c>
      <c r="P1570" t="s">
        <v>6805</v>
      </c>
      <c r="Q1570" t="s">
        <v>35</v>
      </c>
      <c r="R1570" t="s">
        <v>3007</v>
      </c>
      <c r="S1570" t="s">
        <v>3008</v>
      </c>
      <c r="T1570" t="str">
        <f t="shared" si="72"/>
        <v xml:space="preserve">The preferred candidate should possess the following:	10+ years of leadership experience in media relations, with at least 5 years experience in media / entertainment industry;	Deep knowledge of media industry dynamics;	Hands-on experience leading strategy or other relevant projects;	Experience creating and delivering executive-level presentations;	Results driven and able to work in complex organizations;	Excellent interpersonal, oral and written communication skills;	Ability to think holistically about organizational needs; Demonstrated staff management and development capabilities; 	Excellent computer skills in Microsoft Office, including Word, Excel, and PowerPoint.  </v>
      </c>
      <c r="U1570">
        <f t="shared" si="73"/>
        <v>0</v>
      </c>
      <c r="V1570" s="3">
        <v>1</v>
      </c>
      <c r="W1570" s="3">
        <f t="shared" si="74"/>
        <v>0</v>
      </c>
      <c r="X1570" s="3">
        <v>0</v>
      </c>
      <c r="Y1570" s="3">
        <v>0</v>
      </c>
      <c r="Z1570" s="3">
        <v>0</v>
      </c>
      <c r="AA1570" s="3">
        <v>0</v>
      </c>
      <c r="AB1570" s="3">
        <v>0</v>
      </c>
      <c r="AD1570" t="s">
        <v>38</v>
      </c>
      <c r="AE1570" s="1">
        <v>42474</v>
      </c>
      <c r="AG1570" s="1">
        <v>42474</v>
      </c>
      <c r="AH1570" s="1">
        <v>42598</v>
      </c>
    </row>
    <row r="1571" spans="1:34" x14ac:dyDescent="0.3">
      <c r="A1571">
        <v>238164</v>
      </c>
      <c r="B1571" t="s">
        <v>888</v>
      </c>
      <c r="C1571" t="s">
        <v>26</v>
      </c>
      <c r="D1571">
        <v>1</v>
      </c>
      <c r="E1571" t="s">
        <v>3009</v>
      </c>
      <c r="F1571" t="s">
        <v>2577</v>
      </c>
      <c r="G1571">
        <v>10074</v>
      </c>
      <c r="H1571" t="s">
        <v>240</v>
      </c>
      <c r="I1571">
        <v>58675</v>
      </c>
      <c r="J1571">
        <v>150000</v>
      </c>
      <c r="K1571" t="s">
        <v>30</v>
      </c>
      <c r="L1571" t="s">
        <v>430</v>
      </c>
      <c r="M1571" t="s">
        <v>2097</v>
      </c>
      <c r="N1571" t="s">
        <v>3010</v>
      </c>
      <c r="O1571" t="s">
        <v>2578</v>
      </c>
      <c r="P1571" t="s">
        <v>7889</v>
      </c>
      <c r="Q1571" t="s">
        <v>35</v>
      </c>
      <c r="R1571" t="s">
        <v>894</v>
      </c>
      <c r="S1571" t="s">
        <v>35</v>
      </c>
      <c r="T1571" t="str">
        <f t="shared" si="72"/>
        <v xml:space="preserve">Qualifications:  Bachelor‚„s degree in Computer Science, Computer Engineering or related field. 14+ years of relevant work experience in enterprise environments with at least 5 years work experience in enterprise architecture, information architecture, or application architecture. 10+ years of working in multiple Information Technology disciplines. 5+ years experience architecting technical solutions to business problems. 5+ years experience with information architecture development and implementation across the ERP, CRM, Data Warehousing, and Business Intelligence domains. Must have 3+ years of formal leadership experience. Experience acting as technical lead on full life-cycle information architecture development and application/ data integration projects. Knowledgeable in design/construction of well-integrated transactional, collaborative and analytical systems Process/data/information modeling experience at the enterprise level. Business process management, workflow and integration methods (especially SOA). Understanding of common information architecture frameworks (such as Zachman). Experience with information modeling techniques (such as data flow diagrams, entity-relationship diagrams). Familiarity with business intelligence and data warehousing development techniques. Hands on experience with relational database management systems and other data structures. Excellent written and verbal communication skills. Exceptional interpersonal skills, including teamwork, facilitation and negotiation.  Preferred/Additional Skills: M.S. Engineering or other technical discipline. Master‚„s in Business Administration. Experience with integration of on-premise, externally hosted, and Cloud-based solutions. PMP certification with project management experience (e.g. timeline creation, resource management, status tracking, etc) specifically for proofs of concept, ROI analysis, and broad technology strategy efforts. Experience with how to be effective with contractor augmentation. Strong knowledge of vendor evaluation principles and practices.  </v>
      </c>
      <c r="U1571">
        <f t="shared" si="73"/>
        <v>1</v>
      </c>
      <c r="V1571" s="3">
        <v>0</v>
      </c>
      <c r="W1571" s="3">
        <f t="shared" si="74"/>
        <v>1</v>
      </c>
      <c r="X1571" s="3">
        <v>0</v>
      </c>
      <c r="Y1571" s="3">
        <v>0</v>
      </c>
      <c r="Z1571" s="3">
        <v>0</v>
      </c>
      <c r="AA1571" s="3">
        <v>0</v>
      </c>
      <c r="AB1571" s="3">
        <v>1</v>
      </c>
      <c r="AD1571" t="s">
        <v>58</v>
      </c>
      <c r="AE1571" s="1">
        <v>42471</v>
      </c>
      <c r="AG1571" s="1">
        <v>42487</v>
      </c>
      <c r="AH1571" s="1">
        <v>42598</v>
      </c>
    </row>
    <row r="1572" spans="1:34" x14ac:dyDescent="0.3">
      <c r="A1572">
        <v>238302</v>
      </c>
      <c r="B1572" t="s">
        <v>25</v>
      </c>
      <c r="C1572" t="s">
        <v>40</v>
      </c>
      <c r="D1572">
        <v>1</v>
      </c>
      <c r="E1572" t="s">
        <v>3006</v>
      </c>
      <c r="F1572" t="s">
        <v>218</v>
      </c>
      <c r="G1572">
        <v>10009</v>
      </c>
      <c r="H1572" t="s">
        <v>219</v>
      </c>
      <c r="I1572">
        <v>65107</v>
      </c>
      <c r="J1572">
        <v>120000</v>
      </c>
      <c r="K1572" t="s">
        <v>30</v>
      </c>
      <c r="L1572" t="s">
        <v>797</v>
      </c>
      <c r="M1572" t="s">
        <v>836</v>
      </c>
      <c r="N1572" t="s">
        <v>7888</v>
      </c>
      <c r="O1572" t="s">
        <v>221</v>
      </c>
      <c r="P1572" t="s">
        <v>6805</v>
      </c>
      <c r="Q1572" t="s">
        <v>35</v>
      </c>
      <c r="R1572" t="s">
        <v>3007</v>
      </c>
      <c r="S1572" t="s">
        <v>3008</v>
      </c>
      <c r="T1572" t="str">
        <f t="shared" si="72"/>
        <v xml:space="preserve">The preferred candidate should possess the following:	10+ years of leadership experience in media relations, with at least 5 years experience in media / entertainment industry;	Deep knowledge of media industry dynamics;	Hands-on experience leading strategy or other relevant projects;	Experience creating and delivering executive-level presentations;	Results driven and able to work in complex organizations;	Excellent interpersonal, oral and written communication skills;	Ability to think holistically about organizational needs; Demonstrated staff management and development capabilities; 	Excellent computer skills in Microsoft Office, including Word, Excel, and PowerPoint.  </v>
      </c>
      <c r="U1572">
        <f t="shared" si="73"/>
        <v>0</v>
      </c>
      <c r="V1572" s="3">
        <v>1</v>
      </c>
      <c r="W1572" s="3">
        <f t="shared" si="74"/>
        <v>0</v>
      </c>
      <c r="X1572" s="3">
        <v>0</v>
      </c>
      <c r="Y1572" s="3">
        <v>0</v>
      </c>
      <c r="Z1572" s="3">
        <v>0</v>
      </c>
      <c r="AA1572" s="3">
        <v>0</v>
      </c>
      <c r="AB1572" s="3">
        <v>0</v>
      </c>
      <c r="AD1572" t="s">
        <v>38</v>
      </c>
      <c r="AE1572" s="1">
        <v>42474</v>
      </c>
      <c r="AG1572" s="1">
        <v>42474</v>
      </c>
      <c r="AH1572" s="1">
        <v>42598</v>
      </c>
    </row>
    <row r="1573" spans="1:34" x14ac:dyDescent="0.3">
      <c r="A1573">
        <v>238339</v>
      </c>
      <c r="B1573" t="s">
        <v>25</v>
      </c>
      <c r="C1573" t="s">
        <v>40</v>
      </c>
      <c r="D1573">
        <v>1</v>
      </c>
      <c r="E1573" t="s">
        <v>3011</v>
      </c>
      <c r="F1573" t="s">
        <v>2096</v>
      </c>
      <c r="G1573">
        <v>13621</v>
      </c>
      <c r="H1573">
        <v>1</v>
      </c>
      <c r="I1573">
        <v>46303</v>
      </c>
      <c r="J1573">
        <v>53249</v>
      </c>
      <c r="K1573" t="s">
        <v>30</v>
      </c>
      <c r="L1573" t="s">
        <v>192</v>
      </c>
      <c r="M1573" t="s">
        <v>535</v>
      </c>
      <c r="N1573" t="s">
        <v>3012</v>
      </c>
      <c r="O1573" t="s">
        <v>2099</v>
      </c>
      <c r="P1573" t="s">
        <v>3013</v>
      </c>
      <c r="Q1573" t="s">
        <v>35</v>
      </c>
      <c r="R1573" t="s">
        <v>3014</v>
      </c>
      <c r="S1573" t="s">
        <v>3015</v>
      </c>
      <c r="T1573" t="str">
        <f t="shared" si="72"/>
        <v xml:space="preserve">The preferred candidate should possess the following: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effective telephone etiquettes; experience in Windows XP/7 environments; proficiency with Microsoft Office suites; excellent troubleshooting and analytical skills; demonstrated knowledge and accomplishment in analyzing, diagnosing and recommending solutions for hardware and software problems; working knowledge of Microsoft applications, System Center Configuration Manager, Microsoft s Active Directory (AD) as related to integration of desktop systems into AD, and all aspects of Windows security to include any subsequent software releases/upgrades.  </v>
      </c>
      <c r="U1573">
        <f t="shared" si="73"/>
        <v>0</v>
      </c>
      <c r="V1573" s="3">
        <v>0</v>
      </c>
      <c r="W1573" s="3">
        <f t="shared" si="74"/>
        <v>0</v>
      </c>
      <c r="X1573" s="3">
        <v>0</v>
      </c>
      <c r="Y1573" s="3">
        <v>0</v>
      </c>
      <c r="Z1573" s="3">
        <v>0</v>
      </c>
      <c r="AA1573" s="3">
        <v>0</v>
      </c>
      <c r="AB1573" s="3">
        <v>0</v>
      </c>
      <c r="AD1573" t="s">
        <v>58</v>
      </c>
      <c r="AE1573" s="1">
        <v>42473</v>
      </c>
      <c r="AG1573" s="1">
        <v>42473</v>
      </c>
      <c r="AH1573" s="1">
        <v>42598</v>
      </c>
    </row>
    <row r="1574" spans="1:34" x14ac:dyDescent="0.3">
      <c r="A1574">
        <v>238669</v>
      </c>
      <c r="B1574" t="s">
        <v>1757</v>
      </c>
      <c r="C1574" t="s">
        <v>40</v>
      </c>
      <c r="D1574">
        <v>1</v>
      </c>
      <c r="E1574" t="s">
        <v>3003</v>
      </c>
      <c r="F1574" t="s">
        <v>540</v>
      </c>
      <c r="G1574">
        <v>60860</v>
      </c>
      <c r="H1574">
        <v>1</v>
      </c>
      <c r="I1574">
        <v>45000</v>
      </c>
      <c r="J1574">
        <v>60000</v>
      </c>
      <c r="K1574" t="s">
        <v>30</v>
      </c>
      <c r="L1574" t="s">
        <v>797</v>
      </c>
      <c r="M1574" t="s">
        <v>3004</v>
      </c>
      <c r="N1574" t="s">
        <v>7885</v>
      </c>
      <c r="O1574" t="s">
        <v>7137</v>
      </c>
      <c r="P1574" t="s">
        <v>7886</v>
      </c>
      <c r="Q1574" t="s">
        <v>7887</v>
      </c>
      <c r="R1574" t="s">
        <v>3005</v>
      </c>
      <c r="S1574" t="s">
        <v>35</v>
      </c>
      <c r="T1574" t="str">
        <f t="shared" si="72"/>
        <v>‚  Strong time management skills and the ability to work independently, prioritize assignments and      meet deadlines;    Superior oral and written communication skills, organizational skills and attention to detail;    Proficiency in Microsoft Office Suite (Word, Excel and PowerPoint);    Ability to work well with colleagues and interact professionally with governmental officials and     staff, investors and portfolio companies. Certain residency requirements may apply. We appreciate every applicant‚„s interest; however, only those under consideration will be contacted.  Note: Vacancy notices listed as ‚Å“Until Filled‚ will be posted for at least five work days.</v>
      </c>
      <c r="U1574">
        <f t="shared" si="73"/>
        <v>0</v>
      </c>
      <c r="V1574" s="3">
        <v>1</v>
      </c>
      <c r="W1574" s="3">
        <f t="shared" si="74"/>
        <v>0</v>
      </c>
      <c r="X1574" s="3">
        <v>0</v>
      </c>
      <c r="Y1574" s="3">
        <v>0</v>
      </c>
      <c r="Z1574" s="3">
        <v>0</v>
      </c>
      <c r="AA1574" s="3">
        <v>0</v>
      </c>
      <c r="AB1574" s="3">
        <v>0</v>
      </c>
      <c r="AD1574" t="s">
        <v>38</v>
      </c>
      <c r="AE1574" s="1">
        <v>42473</v>
      </c>
      <c r="AG1574" s="1">
        <v>42473</v>
      </c>
      <c r="AH1574" s="1">
        <v>42598</v>
      </c>
    </row>
    <row r="1575" spans="1:34" x14ac:dyDescent="0.3">
      <c r="A1575">
        <v>238695</v>
      </c>
      <c r="B1575" t="s">
        <v>1592</v>
      </c>
      <c r="C1575" t="s">
        <v>26</v>
      </c>
      <c r="D1575">
        <v>7</v>
      </c>
      <c r="E1575" t="s">
        <v>3016</v>
      </c>
      <c r="F1575" t="s">
        <v>1148</v>
      </c>
      <c r="G1575">
        <v>56056</v>
      </c>
      <c r="H1575">
        <v>0</v>
      </c>
      <c r="I1575">
        <v>14</v>
      </c>
      <c r="J1575">
        <v>18</v>
      </c>
      <c r="K1575" t="s">
        <v>141</v>
      </c>
      <c r="L1575" t="s">
        <v>430</v>
      </c>
      <c r="M1575" t="s">
        <v>3017</v>
      </c>
      <c r="N1575" t="s">
        <v>7890</v>
      </c>
      <c r="O1575" t="s">
        <v>1150</v>
      </c>
      <c r="P1575" t="s">
        <v>7891</v>
      </c>
      <c r="Q1575" t="s">
        <v>35</v>
      </c>
      <c r="R1575" t="s">
        <v>3018</v>
      </c>
      <c r="S1575" t="s">
        <v>35</v>
      </c>
      <c r="T1575" t="str">
        <f t="shared" si="72"/>
        <v xml:space="preserve">‚  Fluency in Spanish, Arabic, Mandarin or another language common in New York City a plus.  Valid driver‚„s license.  Excellent verbal and written communication skills.   Reliability and experience in handling multiple priorities with competing deadlines.  </v>
      </c>
      <c r="U1575">
        <f t="shared" si="73"/>
        <v>0</v>
      </c>
      <c r="V1575" s="3">
        <v>0</v>
      </c>
      <c r="W1575" s="3">
        <f t="shared" si="74"/>
        <v>0</v>
      </c>
      <c r="X1575" s="3">
        <v>0</v>
      </c>
      <c r="Y1575" s="3">
        <v>0</v>
      </c>
      <c r="Z1575" s="3">
        <v>0</v>
      </c>
      <c r="AA1575" s="3">
        <v>0</v>
      </c>
      <c r="AB1575" s="3">
        <v>0</v>
      </c>
      <c r="AD1575" t="s">
        <v>38</v>
      </c>
      <c r="AE1575" s="1">
        <v>42474</v>
      </c>
      <c r="AF1575" s="1">
        <v>42729</v>
      </c>
      <c r="AG1575" s="1">
        <v>42503</v>
      </c>
      <c r="AH1575" s="1">
        <v>42598</v>
      </c>
    </row>
    <row r="1576" spans="1:34" x14ac:dyDescent="0.3">
      <c r="A1576">
        <v>238695</v>
      </c>
      <c r="B1576" t="s">
        <v>1592</v>
      </c>
      <c r="C1576" t="s">
        <v>40</v>
      </c>
      <c r="D1576">
        <v>7</v>
      </c>
      <c r="E1576" t="s">
        <v>3016</v>
      </c>
      <c r="F1576" t="s">
        <v>1148</v>
      </c>
      <c r="G1576">
        <v>56056</v>
      </c>
      <c r="H1576">
        <v>0</v>
      </c>
      <c r="I1576">
        <v>14</v>
      </c>
      <c r="J1576">
        <v>18</v>
      </c>
      <c r="K1576" t="s">
        <v>141</v>
      </c>
      <c r="L1576" t="s">
        <v>430</v>
      </c>
      <c r="M1576" t="s">
        <v>3017</v>
      </c>
      <c r="N1576" t="s">
        <v>7890</v>
      </c>
      <c r="O1576" t="s">
        <v>1150</v>
      </c>
      <c r="P1576" t="s">
        <v>7891</v>
      </c>
      <c r="Q1576" t="s">
        <v>35</v>
      </c>
      <c r="R1576" t="s">
        <v>3018</v>
      </c>
      <c r="S1576" t="s">
        <v>35</v>
      </c>
      <c r="T1576" t="str">
        <f t="shared" si="72"/>
        <v xml:space="preserve">‚  Fluency in Spanish, Arabic, Mandarin or another language common in New York City a plus.  Valid driver‚„s license.  Excellent verbal and written communication skills.   Reliability and experience in handling multiple priorities with competing deadlines.  </v>
      </c>
      <c r="U1576">
        <f t="shared" si="73"/>
        <v>0</v>
      </c>
      <c r="V1576" s="3">
        <v>0</v>
      </c>
      <c r="W1576" s="3">
        <f t="shared" si="74"/>
        <v>0</v>
      </c>
      <c r="X1576" s="3">
        <v>0</v>
      </c>
      <c r="Y1576" s="3">
        <v>0</v>
      </c>
      <c r="Z1576" s="3">
        <v>0</v>
      </c>
      <c r="AA1576" s="3">
        <v>0</v>
      </c>
      <c r="AB1576" s="3">
        <v>0</v>
      </c>
      <c r="AD1576" t="s">
        <v>38</v>
      </c>
      <c r="AE1576" s="1">
        <v>42474</v>
      </c>
      <c r="AF1576" s="1">
        <v>42729</v>
      </c>
      <c r="AG1576" s="1">
        <v>42503</v>
      </c>
      <c r="AH1576" s="1">
        <v>42598</v>
      </c>
    </row>
    <row r="1577" spans="1:34" x14ac:dyDescent="0.3">
      <c r="A1577">
        <v>238339</v>
      </c>
      <c r="B1577" t="s">
        <v>25</v>
      </c>
      <c r="C1577" t="s">
        <v>26</v>
      </c>
      <c r="D1577">
        <v>1</v>
      </c>
      <c r="E1577" t="s">
        <v>3011</v>
      </c>
      <c r="F1577" t="s">
        <v>2096</v>
      </c>
      <c r="G1577">
        <v>13621</v>
      </c>
      <c r="H1577">
        <v>1</v>
      </c>
      <c r="I1577">
        <v>46303</v>
      </c>
      <c r="J1577">
        <v>53249</v>
      </c>
      <c r="K1577" t="s">
        <v>30</v>
      </c>
      <c r="L1577" t="s">
        <v>192</v>
      </c>
      <c r="M1577" t="s">
        <v>535</v>
      </c>
      <c r="N1577" t="s">
        <v>3012</v>
      </c>
      <c r="O1577" t="s">
        <v>2099</v>
      </c>
      <c r="P1577" t="s">
        <v>3013</v>
      </c>
      <c r="Q1577" t="s">
        <v>35</v>
      </c>
      <c r="R1577" t="s">
        <v>3014</v>
      </c>
      <c r="S1577" t="s">
        <v>3015</v>
      </c>
      <c r="T1577" t="str">
        <f t="shared" si="72"/>
        <v xml:space="preserve">The preferred candidate should possess the following: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effective telephone etiquettes; experience in Windows XP/7 environments; proficiency with Microsoft Office suites; excellent troubleshooting and analytical skills; demonstrated knowledge and accomplishment in analyzing, diagnosing and recommending solutions for hardware and software problems; working knowledge of Microsoft applications, System Center Configuration Manager, Microsoft s Active Directory (AD) as related to integration of desktop systems into AD, and all aspects of Windows security to include any subsequent software releases/upgrades.  </v>
      </c>
      <c r="U1577">
        <f t="shared" si="73"/>
        <v>0</v>
      </c>
      <c r="V1577" s="3">
        <v>0</v>
      </c>
      <c r="W1577" s="3">
        <f t="shared" si="74"/>
        <v>0</v>
      </c>
      <c r="X1577" s="3">
        <v>0</v>
      </c>
      <c r="Y1577" s="3">
        <v>0</v>
      </c>
      <c r="Z1577" s="3">
        <v>0</v>
      </c>
      <c r="AA1577" s="3">
        <v>0</v>
      </c>
      <c r="AB1577" s="3">
        <v>0</v>
      </c>
      <c r="AD1577" t="s">
        <v>58</v>
      </c>
      <c r="AE1577" s="1">
        <v>42473</v>
      </c>
      <c r="AG1577" s="1">
        <v>42473</v>
      </c>
      <c r="AH1577" s="1">
        <v>42598</v>
      </c>
    </row>
    <row r="1578" spans="1:34" x14ac:dyDescent="0.3">
      <c r="A1578">
        <v>238344</v>
      </c>
      <c r="B1578" t="s">
        <v>2020</v>
      </c>
      <c r="C1578" t="s">
        <v>26</v>
      </c>
      <c r="D1578">
        <v>1</v>
      </c>
      <c r="E1578" t="s">
        <v>3019</v>
      </c>
      <c r="F1578" t="s">
        <v>148</v>
      </c>
      <c r="G1578">
        <v>12626</v>
      </c>
      <c r="H1578">
        <v>1</v>
      </c>
      <c r="I1578">
        <v>48620</v>
      </c>
      <c r="J1578">
        <v>66195</v>
      </c>
      <c r="K1578" t="s">
        <v>30</v>
      </c>
      <c r="L1578" t="s">
        <v>2023</v>
      </c>
      <c r="M1578" t="s">
        <v>3020</v>
      </c>
      <c r="N1578" t="s">
        <v>7892</v>
      </c>
      <c r="O1578" t="s">
        <v>7077</v>
      </c>
      <c r="P1578" t="s">
        <v>7893</v>
      </c>
      <c r="Q1578" t="s">
        <v>3021</v>
      </c>
      <c r="R1578" t="s">
        <v>7894</v>
      </c>
      <c r="S1578" t="s">
        <v>3022</v>
      </c>
      <c r="T1578" t="str">
        <f t="shared" si="72"/>
        <v>‚ Strong computer knowledge in Microsoft: Word, Excel, and Outlook Good communications, oral and written skills.  Knowledge of the City's systems FMS2/3, PMS, CITYTIME, CHRMS and NYCAPS.  Experience with Grant funding policies and procedures. Knowledge of  and utilizing PPB rules and Comptroller Directive perferred City BudgetRevenue experience preferred Candidate must hold permanent Staff Analyst Civil Service Title.</v>
      </c>
      <c r="U1578">
        <f t="shared" si="73"/>
        <v>0</v>
      </c>
      <c r="V1578" s="3">
        <v>1</v>
      </c>
      <c r="W1578" s="3">
        <f t="shared" si="74"/>
        <v>0</v>
      </c>
      <c r="X1578" s="3">
        <v>0</v>
      </c>
      <c r="Y1578" s="3">
        <v>0</v>
      </c>
      <c r="Z1578" s="3">
        <v>0</v>
      </c>
      <c r="AA1578" s="3">
        <v>0</v>
      </c>
      <c r="AB1578" s="3">
        <v>0</v>
      </c>
      <c r="AD1578" t="s">
        <v>38</v>
      </c>
      <c r="AE1578" s="1">
        <v>42493</v>
      </c>
      <c r="AG1578" s="1">
        <v>42597</v>
      </c>
      <c r="AH1578" s="1">
        <v>42598</v>
      </c>
    </row>
    <row r="1579" spans="1:34" x14ac:dyDescent="0.3">
      <c r="A1579">
        <v>238344</v>
      </c>
      <c r="B1579" t="s">
        <v>2020</v>
      </c>
      <c r="C1579" t="s">
        <v>40</v>
      </c>
      <c r="D1579">
        <v>1</v>
      </c>
      <c r="E1579" t="s">
        <v>3019</v>
      </c>
      <c r="F1579" t="s">
        <v>148</v>
      </c>
      <c r="G1579">
        <v>12626</v>
      </c>
      <c r="H1579">
        <v>1</v>
      </c>
      <c r="I1579">
        <v>48620</v>
      </c>
      <c r="J1579">
        <v>66195</v>
      </c>
      <c r="K1579" t="s">
        <v>30</v>
      </c>
      <c r="L1579" t="s">
        <v>2023</v>
      </c>
      <c r="M1579" t="s">
        <v>3020</v>
      </c>
      <c r="N1579" t="s">
        <v>7892</v>
      </c>
      <c r="O1579" t="s">
        <v>7077</v>
      </c>
      <c r="P1579" t="s">
        <v>7893</v>
      </c>
      <c r="Q1579" t="s">
        <v>3021</v>
      </c>
      <c r="R1579" t="s">
        <v>7894</v>
      </c>
      <c r="S1579" t="s">
        <v>3022</v>
      </c>
      <c r="T1579" t="str">
        <f t="shared" si="72"/>
        <v>‚ Strong computer knowledge in Microsoft: Word, Excel, and Outlook Good communications, oral and written skills.  Knowledge of the City's systems FMS2/3, PMS, CITYTIME, CHRMS and NYCAPS.  Experience with Grant funding policies and procedures. Knowledge of  and utilizing PPB rules and Comptroller Directive perferred City BudgetRevenue experience preferred Candidate must hold permanent Staff Analyst Civil Service Title.</v>
      </c>
      <c r="U1579">
        <f t="shared" si="73"/>
        <v>0</v>
      </c>
      <c r="V1579" s="3">
        <v>1</v>
      </c>
      <c r="W1579" s="3">
        <f t="shared" si="74"/>
        <v>0</v>
      </c>
      <c r="X1579" s="3">
        <v>0</v>
      </c>
      <c r="Y1579" s="3">
        <v>0</v>
      </c>
      <c r="Z1579" s="3">
        <v>0</v>
      </c>
      <c r="AA1579" s="3">
        <v>0</v>
      </c>
      <c r="AB1579" s="3">
        <v>0</v>
      </c>
      <c r="AD1579" t="s">
        <v>38</v>
      </c>
      <c r="AE1579" s="1">
        <v>42493</v>
      </c>
      <c r="AG1579" s="1">
        <v>42597</v>
      </c>
      <c r="AH1579" s="1">
        <v>42598</v>
      </c>
    </row>
    <row r="1580" spans="1:34" x14ac:dyDescent="0.3">
      <c r="A1580">
        <v>238735</v>
      </c>
      <c r="B1580" t="s">
        <v>666</v>
      </c>
      <c r="C1580" t="s">
        <v>40</v>
      </c>
      <c r="D1580">
        <v>1</v>
      </c>
      <c r="E1580" t="s">
        <v>3023</v>
      </c>
      <c r="F1580" t="s">
        <v>42</v>
      </c>
      <c r="G1580">
        <v>21744</v>
      </c>
      <c r="H1580">
        <v>3</v>
      </c>
      <c r="I1580">
        <v>76340</v>
      </c>
      <c r="J1580">
        <v>100322</v>
      </c>
      <c r="K1580" t="s">
        <v>30</v>
      </c>
      <c r="L1580" t="s">
        <v>2218</v>
      </c>
      <c r="M1580" t="s">
        <v>2993</v>
      </c>
      <c r="N1580" t="s">
        <v>3024</v>
      </c>
      <c r="O1580" t="s">
        <v>46</v>
      </c>
      <c r="P1580" t="s">
        <v>7895</v>
      </c>
      <c r="Q1580" t="s">
        <v>35</v>
      </c>
      <c r="R1580" t="s">
        <v>3025</v>
      </c>
      <c r="S1580" t="s">
        <v>35</v>
      </c>
      <c r="T1580" t="str">
        <f t="shared" si="72"/>
        <v xml:space="preserve">PhD or Master‚„s degree from applicable quantitative fields such as operations research, management science, statistics, social science, fire science. 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v>
      </c>
      <c r="U1580">
        <f t="shared" si="73"/>
        <v>0</v>
      </c>
      <c r="V1580" s="3">
        <v>0</v>
      </c>
      <c r="W1580" s="3">
        <f t="shared" si="74"/>
        <v>0</v>
      </c>
      <c r="X1580" s="3">
        <v>0</v>
      </c>
      <c r="Y1580" s="3">
        <v>1</v>
      </c>
      <c r="Z1580" s="3">
        <v>1</v>
      </c>
      <c r="AA1580" s="3">
        <v>0</v>
      </c>
      <c r="AB1580" s="3">
        <v>0</v>
      </c>
      <c r="AD1580" t="s">
        <v>38</v>
      </c>
      <c r="AE1580" s="1">
        <v>42493</v>
      </c>
      <c r="AG1580" s="1">
        <v>42542</v>
      </c>
      <c r="AH1580" s="1">
        <v>42598</v>
      </c>
    </row>
    <row r="1581" spans="1:34" x14ac:dyDescent="0.3">
      <c r="A1581">
        <v>238164</v>
      </c>
      <c r="B1581" t="s">
        <v>888</v>
      </c>
      <c r="C1581" t="s">
        <v>40</v>
      </c>
      <c r="D1581">
        <v>1</v>
      </c>
      <c r="E1581" t="s">
        <v>3009</v>
      </c>
      <c r="F1581" t="s">
        <v>2577</v>
      </c>
      <c r="G1581">
        <v>10074</v>
      </c>
      <c r="H1581" t="s">
        <v>240</v>
      </c>
      <c r="I1581">
        <v>58675</v>
      </c>
      <c r="J1581">
        <v>150000</v>
      </c>
      <c r="K1581" t="s">
        <v>30</v>
      </c>
      <c r="L1581" t="s">
        <v>430</v>
      </c>
      <c r="M1581" t="s">
        <v>2097</v>
      </c>
      <c r="N1581" t="s">
        <v>3010</v>
      </c>
      <c r="O1581" t="s">
        <v>2578</v>
      </c>
      <c r="P1581" t="s">
        <v>7889</v>
      </c>
      <c r="Q1581" t="s">
        <v>35</v>
      </c>
      <c r="R1581" t="s">
        <v>894</v>
      </c>
      <c r="S1581" t="s">
        <v>35</v>
      </c>
      <c r="T1581" t="str">
        <f t="shared" si="72"/>
        <v xml:space="preserve">Qualifications:  Bachelor‚„s degree in Computer Science, Computer Engineering or related field. 14+ years of relevant work experience in enterprise environments with at least 5 years work experience in enterprise architecture, information architecture, or application architecture. 10+ years of working in multiple Information Technology disciplines. 5+ years experience architecting technical solutions to business problems. 5+ years experience with information architecture development and implementation across the ERP, CRM, Data Warehousing, and Business Intelligence domains. Must have 3+ years of formal leadership experience. Experience acting as technical lead on full life-cycle information architecture development and application/ data integration projects. Knowledgeable in design/construction of well-integrated transactional, collaborative and analytical systems Process/data/information modeling experience at the enterprise level. Business process management, workflow and integration methods (especially SOA). Understanding of common information architecture frameworks (such as Zachman). Experience with information modeling techniques (such as data flow diagrams, entity-relationship diagrams). Familiarity with business intelligence and data warehousing development techniques. Hands on experience with relational database management systems and other data structures. Excellent written and verbal communication skills. Exceptional interpersonal skills, including teamwork, facilitation and negotiation.  Preferred/Additional Skills: M.S. Engineering or other technical discipline. Master‚„s in Business Administration. Experience with integration of on-premise, externally hosted, and Cloud-based solutions. PMP certification with project management experience (e.g. timeline creation, resource management, status tracking, etc) specifically for proofs of concept, ROI analysis, and broad technology strategy efforts. Experience with how to be effective with contractor augmentation. Strong knowledge of vendor evaluation principles and practices.  </v>
      </c>
      <c r="U1581">
        <f t="shared" si="73"/>
        <v>1</v>
      </c>
      <c r="V1581" s="3">
        <v>0</v>
      </c>
      <c r="W1581" s="3">
        <f t="shared" si="74"/>
        <v>1</v>
      </c>
      <c r="X1581" s="3">
        <v>0</v>
      </c>
      <c r="Y1581" s="3">
        <v>0</v>
      </c>
      <c r="Z1581" s="3">
        <v>0</v>
      </c>
      <c r="AA1581" s="3">
        <v>0</v>
      </c>
      <c r="AB1581" s="3">
        <v>1</v>
      </c>
      <c r="AD1581" t="s">
        <v>58</v>
      </c>
      <c r="AE1581" s="1">
        <v>42471</v>
      </c>
      <c r="AG1581" s="1">
        <v>42487</v>
      </c>
      <c r="AH1581" s="1">
        <v>42598</v>
      </c>
    </row>
    <row r="1582" spans="1:34" x14ac:dyDescent="0.3">
      <c r="A1582">
        <v>238735</v>
      </c>
      <c r="B1582" t="s">
        <v>666</v>
      </c>
      <c r="C1582" t="s">
        <v>26</v>
      </c>
      <c r="D1582">
        <v>1</v>
      </c>
      <c r="E1582" t="s">
        <v>3023</v>
      </c>
      <c r="F1582" t="s">
        <v>42</v>
      </c>
      <c r="G1582">
        <v>21744</v>
      </c>
      <c r="H1582">
        <v>3</v>
      </c>
      <c r="I1582">
        <v>76340</v>
      </c>
      <c r="J1582">
        <v>100322</v>
      </c>
      <c r="K1582" t="s">
        <v>30</v>
      </c>
      <c r="L1582" t="s">
        <v>2218</v>
      </c>
      <c r="M1582" t="s">
        <v>2993</v>
      </c>
      <c r="N1582" t="s">
        <v>3024</v>
      </c>
      <c r="O1582" t="s">
        <v>46</v>
      </c>
      <c r="P1582" t="s">
        <v>7895</v>
      </c>
      <c r="Q1582" t="s">
        <v>35</v>
      </c>
      <c r="R1582" t="s">
        <v>3025</v>
      </c>
      <c r="S1582" t="s">
        <v>35</v>
      </c>
      <c r="T1582" t="str">
        <f t="shared" si="72"/>
        <v xml:space="preserve">PhD or Master‚„s degree from applicable quantitative fields such as operations research, management science, statistics, social science, fire science. 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v>
      </c>
      <c r="U1582">
        <f t="shared" si="73"/>
        <v>0</v>
      </c>
      <c r="V1582" s="3">
        <v>0</v>
      </c>
      <c r="W1582" s="3">
        <f t="shared" si="74"/>
        <v>0</v>
      </c>
      <c r="X1582" s="3">
        <v>0</v>
      </c>
      <c r="Y1582" s="3">
        <v>1</v>
      </c>
      <c r="Z1582" s="3">
        <v>1</v>
      </c>
      <c r="AA1582" s="3">
        <v>0</v>
      </c>
      <c r="AB1582" s="3">
        <v>0</v>
      </c>
      <c r="AD1582" t="s">
        <v>38</v>
      </c>
      <c r="AE1582" s="1">
        <v>42493</v>
      </c>
      <c r="AG1582" s="1">
        <v>42542</v>
      </c>
      <c r="AH1582" s="1">
        <v>42598</v>
      </c>
    </row>
    <row r="1583" spans="1:34" x14ac:dyDescent="0.3">
      <c r="A1583">
        <v>238762</v>
      </c>
      <c r="B1583" t="s">
        <v>873</v>
      </c>
      <c r="C1583" t="s">
        <v>26</v>
      </c>
      <c r="D1583">
        <v>1</v>
      </c>
      <c r="E1583" t="s">
        <v>3026</v>
      </c>
      <c r="F1583" t="s">
        <v>2406</v>
      </c>
      <c r="G1583">
        <v>13652</v>
      </c>
      <c r="H1583">
        <v>4</v>
      </c>
      <c r="I1583">
        <v>87203</v>
      </c>
      <c r="J1583">
        <v>131623</v>
      </c>
      <c r="K1583" t="s">
        <v>30</v>
      </c>
      <c r="L1583" t="s">
        <v>875</v>
      </c>
      <c r="M1583" t="s">
        <v>876</v>
      </c>
      <c r="N1583" t="s">
        <v>7896</v>
      </c>
      <c r="O1583" t="s">
        <v>7675</v>
      </c>
      <c r="P1583" t="s">
        <v>7897</v>
      </c>
      <c r="Q1583" t="s">
        <v>2365</v>
      </c>
      <c r="R1583" t="s">
        <v>1208</v>
      </c>
      <c r="S1583" t="s">
        <v>3027</v>
      </c>
      <c r="T1583" t="str">
        <f t="shared" si="72"/>
        <v>The successful candidate should possess the following:  At least five years‚„ equivalent work experience in a senior technical analytical position responsible for managing server environments. Advanced knowledge of  the following: Windows Server  2008/2012 and greater, SQL, IIS, Storage/Backup technology, infrastructure monitoring tools (Solarwinds Orion, etc) Knowledge of Linux technology and related software (REDHAT, UBUNTU, or other linux distributions)  Experience installing, configuring, and maintaining all manners of server hardware and associated network equipment. Experience with server performance tuning and monitoring tools.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583">
        <f t="shared" si="73"/>
        <v>0</v>
      </c>
      <c r="V1583" s="3">
        <v>0</v>
      </c>
      <c r="W1583" s="3">
        <f t="shared" si="74"/>
        <v>0</v>
      </c>
      <c r="X1583" s="3">
        <v>0</v>
      </c>
      <c r="Y1583" s="3">
        <v>0</v>
      </c>
      <c r="Z1583" s="3">
        <v>1</v>
      </c>
      <c r="AA1583" s="3">
        <v>0</v>
      </c>
      <c r="AB1583" s="3">
        <v>0</v>
      </c>
      <c r="AD1583" t="s">
        <v>58</v>
      </c>
      <c r="AE1583" s="1">
        <v>42502</v>
      </c>
      <c r="AG1583" s="1">
        <v>42502</v>
      </c>
      <c r="AH1583" s="1">
        <v>42598</v>
      </c>
    </row>
    <row r="1584" spans="1:34" x14ac:dyDescent="0.3">
      <c r="A1584">
        <v>238362</v>
      </c>
      <c r="B1584" t="s">
        <v>39</v>
      </c>
      <c r="C1584" t="s">
        <v>26</v>
      </c>
      <c r="D1584">
        <v>1</v>
      </c>
      <c r="E1584" t="s">
        <v>3028</v>
      </c>
      <c r="F1584" t="s">
        <v>551</v>
      </c>
      <c r="G1584">
        <v>10124</v>
      </c>
      <c r="H1584">
        <v>1</v>
      </c>
      <c r="I1584">
        <v>41810</v>
      </c>
      <c r="J1584">
        <v>61248</v>
      </c>
      <c r="K1584" t="s">
        <v>30</v>
      </c>
      <c r="L1584" t="s">
        <v>78</v>
      </c>
      <c r="M1584" t="s">
        <v>947</v>
      </c>
      <c r="N1584" t="s">
        <v>7898</v>
      </c>
      <c r="O1584" t="s">
        <v>7055</v>
      </c>
      <c r="P1584" t="s">
        <v>3029</v>
      </c>
      <c r="Q1584" t="s">
        <v>35</v>
      </c>
      <c r="R1584" t="s">
        <v>3030</v>
      </c>
      <c r="S1584" t="s">
        <v>35</v>
      </c>
      <c r="T1584" t="str">
        <f t="shared" si="72"/>
        <v xml:space="preserve">Proficient in Microsoft Office  </v>
      </c>
      <c r="U1584">
        <f t="shared" si="73"/>
        <v>0</v>
      </c>
      <c r="V1584" s="3">
        <v>0</v>
      </c>
      <c r="W1584" s="3">
        <f t="shared" si="74"/>
        <v>0</v>
      </c>
      <c r="X1584" s="3">
        <v>0</v>
      </c>
      <c r="Y1584" s="3">
        <v>0</v>
      </c>
      <c r="Z1584" s="3">
        <v>0</v>
      </c>
      <c r="AA1584" s="3">
        <v>0</v>
      </c>
      <c r="AB1584" s="3">
        <v>0</v>
      </c>
      <c r="AD1584" t="s">
        <v>38</v>
      </c>
      <c r="AE1584" s="1">
        <v>42471</v>
      </c>
      <c r="AG1584" s="1">
        <v>42471</v>
      </c>
      <c r="AH1584" s="1">
        <v>42598</v>
      </c>
    </row>
    <row r="1585" spans="1:34" x14ac:dyDescent="0.3">
      <c r="A1585">
        <v>238362</v>
      </c>
      <c r="B1585" t="s">
        <v>39</v>
      </c>
      <c r="C1585" t="s">
        <v>40</v>
      </c>
      <c r="D1585">
        <v>1</v>
      </c>
      <c r="E1585" t="s">
        <v>3028</v>
      </c>
      <c r="F1585" t="s">
        <v>551</v>
      </c>
      <c r="G1585">
        <v>10124</v>
      </c>
      <c r="H1585">
        <v>1</v>
      </c>
      <c r="I1585">
        <v>41810</v>
      </c>
      <c r="J1585">
        <v>61248</v>
      </c>
      <c r="K1585" t="s">
        <v>30</v>
      </c>
      <c r="L1585" t="s">
        <v>78</v>
      </c>
      <c r="M1585" t="s">
        <v>947</v>
      </c>
      <c r="N1585" t="s">
        <v>7898</v>
      </c>
      <c r="O1585" t="s">
        <v>7055</v>
      </c>
      <c r="P1585" t="s">
        <v>3029</v>
      </c>
      <c r="Q1585" t="s">
        <v>35</v>
      </c>
      <c r="R1585" t="s">
        <v>3030</v>
      </c>
      <c r="S1585" t="s">
        <v>35</v>
      </c>
      <c r="T1585" t="str">
        <f t="shared" si="72"/>
        <v xml:space="preserve">Proficient in Microsoft Office  </v>
      </c>
      <c r="U1585">
        <f t="shared" si="73"/>
        <v>0</v>
      </c>
      <c r="V1585" s="3">
        <v>0</v>
      </c>
      <c r="W1585" s="3">
        <f t="shared" si="74"/>
        <v>0</v>
      </c>
      <c r="X1585" s="3">
        <v>0</v>
      </c>
      <c r="Y1585" s="3">
        <v>0</v>
      </c>
      <c r="Z1585" s="3">
        <v>0</v>
      </c>
      <c r="AA1585" s="3">
        <v>0</v>
      </c>
      <c r="AB1585" s="3">
        <v>0</v>
      </c>
      <c r="AD1585" t="s">
        <v>38</v>
      </c>
      <c r="AE1585" s="1">
        <v>42471</v>
      </c>
      <c r="AG1585" s="1">
        <v>42471</v>
      </c>
      <c r="AH1585" s="1">
        <v>42598</v>
      </c>
    </row>
    <row r="1586" spans="1:34" x14ac:dyDescent="0.3">
      <c r="A1586">
        <v>238393</v>
      </c>
      <c r="B1586" t="s">
        <v>39</v>
      </c>
      <c r="C1586" t="s">
        <v>26</v>
      </c>
      <c r="D1586">
        <v>1</v>
      </c>
      <c r="E1586" t="s">
        <v>3031</v>
      </c>
      <c r="F1586" t="s">
        <v>551</v>
      </c>
      <c r="G1586">
        <v>10124</v>
      </c>
      <c r="H1586">
        <v>2</v>
      </c>
      <c r="I1586">
        <v>46782</v>
      </c>
      <c r="J1586">
        <v>68003</v>
      </c>
      <c r="K1586" t="s">
        <v>30</v>
      </c>
      <c r="L1586" t="s">
        <v>78</v>
      </c>
      <c r="M1586" t="s">
        <v>3032</v>
      </c>
      <c r="N1586" t="s">
        <v>3033</v>
      </c>
      <c r="O1586" t="s">
        <v>7055</v>
      </c>
      <c r="P1586" t="s">
        <v>7899</v>
      </c>
      <c r="Q1586" t="s">
        <v>35</v>
      </c>
      <c r="R1586" t="s">
        <v>3034</v>
      </c>
      <c r="S1586" t="s">
        <v>35</v>
      </c>
      <c r="T1586" t="str">
        <f t="shared" si="72"/>
        <v xml:space="preserve">‚	At least 1 year of experience working in human resource administration or other personnel services environments 	Advanced skills in Microsoft Office applications 	Outstanding interpersonal and communication skills; and the ability to interact effectively with staff and management 	Excellent writing and strong organizational skills 	Ability to deal with high stress situations 	Excellent problem solving skills.  </v>
      </c>
      <c r="U1586">
        <f t="shared" si="73"/>
        <v>0</v>
      </c>
      <c r="V1586" s="3">
        <v>0</v>
      </c>
      <c r="W1586" s="3">
        <f t="shared" si="74"/>
        <v>0</v>
      </c>
      <c r="X1586" s="3">
        <v>0</v>
      </c>
      <c r="Y1586" s="3">
        <v>0</v>
      </c>
      <c r="Z1586" s="3">
        <v>0</v>
      </c>
      <c r="AA1586" s="3">
        <v>0</v>
      </c>
      <c r="AB1586" s="3">
        <v>0</v>
      </c>
      <c r="AD1586" t="s">
        <v>38</v>
      </c>
      <c r="AE1586" s="1">
        <v>42473</v>
      </c>
      <c r="AG1586" s="1">
        <v>42473</v>
      </c>
      <c r="AH1586" s="1">
        <v>42598</v>
      </c>
    </row>
    <row r="1587" spans="1:34" x14ac:dyDescent="0.3">
      <c r="A1587">
        <v>238393</v>
      </c>
      <c r="B1587" t="s">
        <v>39</v>
      </c>
      <c r="C1587" t="s">
        <v>40</v>
      </c>
      <c r="D1587">
        <v>1</v>
      </c>
      <c r="E1587" t="s">
        <v>3031</v>
      </c>
      <c r="F1587" t="s">
        <v>551</v>
      </c>
      <c r="G1587">
        <v>10124</v>
      </c>
      <c r="H1587">
        <v>2</v>
      </c>
      <c r="I1587">
        <v>46782</v>
      </c>
      <c r="J1587">
        <v>68003</v>
      </c>
      <c r="K1587" t="s">
        <v>30</v>
      </c>
      <c r="L1587" t="s">
        <v>78</v>
      </c>
      <c r="M1587" t="s">
        <v>3032</v>
      </c>
      <c r="N1587" t="s">
        <v>3033</v>
      </c>
      <c r="O1587" t="s">
        <v>7055</v>
      </c>
      <c r="P1587" t="s">
        <v>7899</v>
      </c>
      <c r="Q1587" t="s">
        <v>35</v>
      </c>
      <c r="R1587" t="s">
        <v>3034</v>
      </c>
      <c r="S1587" t="s">
        <v>35</v>
      </c>
      <c r="T1587" t="str">
        <f t="shared" si="72"/>
        <v xml:space="preserve">‚	At least 1 year of experience working in human resource administration or other personnel services environments 	Advanced skills in Microsoft Office applications 	Outstanding interpersonal and communication skills; and the ability to interact effectively with staff and management 	Excellent writing and strong organizational skills 	Ability to deal with high stress situations 	Excellent problem solving skills.  </v>
      </c>
      <c r="U1587">
        <f t="shared" si="73"/>
        <v>0</v>
      </c>
      <c r="V1587" s="3">
        <v>0</v>
      </c>
      <c r="W1587" s="3">
        <f t="shared" si="74"/>
        <v>0</v>
      </c>
      <c r="X1587" s="3">
        <v>0</v>
      </c>
      <c r="Y1587" s="3">
        <v>0</v>
      </c>
      <c r="Z1587" s="3">
        <v>0</v>
      </c>
      <c r="AA1587" s="3">
        <v>0</v>
      </c>
      <c r="AB1587" s="3">
        <v>0</v>
      </c>
      <c r="AD1587" t="s">
        <v>38</v>
      </c>
      <c r="AE1587" s="1">
        <v>42473</v>
      </c>
      <c r="AG1587" s="1">
        <v>42473</v>
      </c>
      <c r="AH1587" s="1">
        <v>42598</v>
      </c>
    </row>
    <row r="1588" spans="1:34" x14ac:dyDescent="0.3">
      <c r="A1588">
        <v>238762</v>
      </c>
      <c r="B1588" t="s">
        <v>873</v>
      </c>
      <c r="C1588" t="s">
        <v>40</v>
      </c>
      <c r="D1588">
        <v>1</v>
      </c>
      <c r="E1588" t="s">
        <v>3026</v>
      </c>
      <c r="F1588" t="s">
        <v>2406</v>
      </c>
      <c r="G1588">
        <v>13652</v>
      </c>
      <c r="H1588">
        <v>4</v>
      </c>
      <c r="I1588">
        <v>87203</v>
      </c>
      <c r="J1588">
        <v>131623</v>
      </c>
      <c r="K1588" t="s">
        <v>30</v>
      </c>
      <c r="L1588" t="s">
        <v>875</v>
      </c>
      <c r="M1588" t="s">
        <v>876</v>
      </c>
      <c r="N1588" t="s">
        <v>7896</v>
      </c>
      <c r="O1588" t="s">
        <v>7675</v>
      </c>
      <c r="P1588" t="s">
        <v>7897</v>
      </c>
      <c r="Q1588" t="s">
        <v>2365</v>
      </c>
      <c r="R1588" t="s">
        <v>1208</v>
      </c>
      <c r="S1588" t="s">
        <v>3027</v>
      </c>
      <c r="T1588" t="str">
        <f t="shared" si="72"/>
        <v>The successful candidate should possess the following:  At least five years‚„ equivalent work experience in a senior technical analytical position responsible for managing server environments. Advanced knowledge of  the following: Windows Server  2008/2012 and greater, SQL, IIS, Storage/Backup technology, infrastructure monitoring tools (Solarwinds Orion, etc) Knowledge of Linux technology and related software (REDHAT, UBUNTU, or other linux distributions)  Experience installing, configuring, and maintaining all manners of server hardware and associated network equipment. Experience with server performance tuning and monitoring tools.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588">
        <f t="shared" si="73"/>
        <v>0</v>
      </c>
      <c r="V1588" s="3">
        <v>0</v>
      </c>
      <c r="W1588" s="3">
        <f t="shared" si="74"/>
        <v>0</v>
      </c>
      <c r="X1588" s="3">
        <v>0</v>
      </c>
      <c r="Y1588" s="3">
        <v>0</v>
      </c>
      <c r="Z1588" s="3">
        <v>1</v>
      </c>
      <c r="AA1588" s="3">
        <v>0</v>
      </c>
      <c r="AB1588" s="3">
        <v>0</v>
      </c>
      <c r="AD1588" t="s">
        <v>58</v>
      </c>
      <c r="AE1588" s="1">
        <v>42502</v>
      </c>
      <c r="AG1588" s="1">
        <v>42502</v>
      </c>
      <c r="AH1588" s="1">
        <v>42598</v>
      </c>
    </row>
    <row r="1589" spans="1:34" x14ac:dyDescent="0.3">
      <c r="A1589">
        <v>238771</v>
      </c>
      <c r="B1589" t="s">
        <v>873</v>
      </c>
      <c r="C1589" t="s">
        <v>26</v>
      </c>
      <c r="D1589">
        <v>1</v>
      </c>
      <c r="E1589" t="s">
        <v>3026</v>
      </c>
      <c r="F1589" t="s">
        <v>2406</v>
      </c>
      <c r="G1589">
        <v>13652</v>
      </c>
      <c r="H1589">
        <v>4</v>
      </c>
      <c r="I1589">
        <v>87203</v>
      </c>
      <c r="J1589">
        <v>131623</v>
      </c>
      <c r="K1589" t="s">
        <v>30</v>
      </c>
      <c r="L1589" t="s">
        <v>875</v>
      </c>
      <c r="M1589" t="s">
        <v>876</v>
      </c>
      <c r="N1589" t="s">
        <v>7896</v>
      </c>
      <c r="O1589" t="s">
        <v>7675</v>
      </c>
      <c r="P1589" t="s">
        <v>7900</v>
      </c>
      <c r="Q1589" t="s">
        <v>2365</v>
      </c>
      <c r="R1589" t="s">
        <v>1208</v>
      </c>
      <c r="S1589" t="s">
        <v>3027</v>
      </c>
      <c r="T1589" t="str">
        <f t="shared" si="72"/>
        <v>‚ The successful candidate should possess the following:  At least five years‚„ equivalent work experience in a senior technical analytical position responsible for managing server environments. Advanced knowledge of  the following: Windows Server  2008/2012 and greater, SQL, IIS/ Knowledge of Linux technology and related software.  Experience installing, configuring, and maintaining all manners of server hardware and associated network equipment. Experience with server performance tuning and monitoring tools.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589">
        <f t="shared" si="73"/>
        <v>0</v>
      </c>
      <c r="V1589" s="3">
        <v>0</v>
      </c>
      <c r="W1589" s="3">
        <f t="shared" si="74"/>
        <v>0</v>
      </c>
      <c r="X1589" s="3">
        <v>0</v>
      </c>
      <c r="Y1589" s="3">
        <v>0</v>
      </c>
      <c r="Z1589" s="3">
        <v>1</v>
      </c>
      <c r="AA1589" s="3">
        <v>0</v>
      </c>
      <c r="AB1589" s="3">
        <v>0</v>
      </c>
      <c r="AD1589" t="s">
        <v>3035</v>
      </c>
      <c r="AE1589" s="1">
        <v>42564</v>
      </c>
      <c r="AG1589" s="1">
        <v>42564</v>
      </c>
      <c r="AH1589" s="1">
        <v>42598</v>
      </c>
    </row>
    <row r="1590" spans="1:34" x14ac:dyDescent="0.3">
      <c r="A1590">
        <v>239025</v>
      </c>
      <c r="B1590" t="s">
        <v>1559</v>
      </c>
      <c r="C1590" t="s">
        <v>40</v>
      </c>
      <c r="D1590">
        <v>1</v>
      </c>
      <c r="E1590" t="s">
        <v>1472</v>
      </c>
      <c r="F1590" t="s">
        <v>1472</v>
      </c>
      <c r="G1590">
        <v>21215</v>
      </c>
      <c r="H1590">
        <v>1</v>
      </c>
      <c r="I1590">
        <v>61237</v>
      </c>
      <c r="J1590">
        <v>88686</v>
      </c>
      <c r="K1590" t="s">
        <v>30</v>
      </c>
      <c r="L1590" t="s">
        <v>3036</v>
      </c>
      <c r="M1590" t="s">
        <v>3037</v>
      </c>
      <c r="N1590" t="s">
        <v>7901</v>
      </c>
      <c r="O1590" t="s">
        <v>1473</v>
      </c>
      <c r="P1590" t="s">
        <v>7902</v>
      </c>
      <c r="Q1590" t="s">
        <v>35</v>
      </c>
      <c r="R1590" t="s">
        <v>1870</v>
      </c>
      <c r="S1590" t="s">
        <v>35</v>
      </c>
      <c r="T1590" t="str">
        <f t="shared" si="72"/>
        <v xml:space="preserve">‚  Knowledge of Revit   Highly proficient in AutoCAD   Knowledge of Adobe Creative Suite   Excellent verbal and written communication skills and the ability to meet project deadlines in a    fast pace evolving environment.    Self-motivated, proactive, flexible, able to work independently with high attention to detail.  </v>
      </c>
      <c r="U1590">
        <f t="shared" si="73"/>
        <v>0</v>
      </c>
      <c r="V1590" s="3">
        <v>0</v>
      </c>
      <c r="W1590" s="3">
        <f t="shared" si="74"/>
        <v>0</v>
      </c>
      <c r="X1590" s="3">
        <v>0</v>
      </c>
      <c r="Y1590" s="3">
        <v>0</v>
      </c>
      <c r="Z1590" s="3">
        <v>0</v>
      </c>
      <c r="AA1590" s="3">
        <v>0</v>
      </c>
      <c r="AB1590" s="3">
        <v>0</v>
      </c>
      <c r="AD1590" t="s">
        <v>58</v>
      </c>
      <c r="AE1590" s="1">
        <v>42479</v>
      </c>
      <c r="AG1590" s="1">
        <v>42503</v>
      </c>
      <c r="AH1590" s="1">
        <v>42598</v>
      </c>
    </row>
    <row r="1591" spans="1:34" x14ac:dyDescent="0.3">
      <c r="A1591">
        <v>238771</v>
      </c>
      <c r="B1591" t="s">
        <v>873</v>
      </c>
      <c r="C1591" t="s">
        <v>40</v>
      </c>
      <c r="D1591">
        <v>1</v>
      </c>
      <c r="E1591" t="s">
        <v>3026</v>
      </c>
      <c r="F1591" t="s">
        <v>2406</v>
      </c>
      <c r="G1591">
        <v>13652</v>
      </c>
      <c r="H1591">
        <v>4</v>
      </c>
      <c r="I1591">
        <v>87203</v>
      </c>
      <c r="J1591">
        <v>131623</v>
      </c>
      <c r="K1591" t="s">
        <v>30</v>
      </c>
      <c r="L1591" t="s">
        <v>875</v>
      </c>
      <c r="M1591" t="s">
        <v>876</v>
      </c>
      <c r="N1591" t="s">
        <v>7896</v>
      </c>
      <c r="O1591" t="s">
        <v>7675</v>
      </c>
      <c r="P1591" t="s">
        <v>7900</v>
      </c>
      <c r="Q1591" t="s">
        <v>2365</v>
      </c>
      <c r="R1591" t="s">
        <v>1208</v>
      </c>
      <c r="S1591" t="s">
        <v>3027</v>
      </c>
      <c r="T1591" t="str">
        <f t="shared" si="72"/>
        <v>‚ The successful candidate should possess the following:  At least five years‚„ equivalent work experience in a senior technical analytical position responsible for managing server environments. Advanced knowledge of  the following: Windows Server  2008/2012 and greater, SQL, IIS/ Knowledge of Linux technology and related software.  Experience installing, configuring, and maintaining all manners of server hardware and associated network equipment. Experience with server performance tuning and monitoring tools.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591">
        <f t="shared" si="73"/>
        <v>0</v>
      </c>
      <c r="V1591" s="3">
        <v>0</v>
      </c>
      <c r="W1591" s="3">
        <f t="shared" si="74"/>
        <v>0</v>
      </c>
      <c r="X1591" s="3">
        <v>0</v>
      </c>
      <c r="Y1591" s="3">
        <v>0</v>
      </c>
      <c r="Z1591" s="3">
        <v>1</v>
      </c>
      <c r="AA1591" s="3">
        <v>0</v>
      </c>
      <c r="AB1591" s="3">
        <v>0</v>
      </c>
      <c r="AD1591" t="s">
        <v>3035</v>
      </c>
      <c r="AE1591" s="1">
        <v>42564</v>
      </c>
      <c r="AG1591" s="1">
        <v>42564</v>
      </c>
      <c r="AH1591" s="1">
        <v>42598</v>
      </c>
    </row>
    <row r="1592" spans="1:34" x14ac:dyDescent="0.3">
      <c r="A1592">
        <v>238783</v>
      </c>
      <c r="B1592" t="s">
        <v>524</v>
      </c>
      <c r="C1592" t="s">
        <v>26</v>
      </c>
      <c r="D1592">
        <v>1</v>
      </c>
      <c r="E1592" t="s">
        <v>3038</v>
      </c>
      <c r="F1592" t="s">
        <v>3039</v>
      </c>
      <c r="G1592">
        <v>21306</v>
      </c>
      <c r="H1592">
        <v>0</v>
      </c>
      <c r="I1592">
        <v>46466</v>
      </c>
      <c r="J1592">
        <v>53436</v>
      </c>
      <c r="K1592" t="s">
        <v>30</v>
      </c>
      <c r="L1592" t="s">
        <v>527</v>
      </c>
      <c r="M1592" t="s">
        <v>716</v>
      </c>
      <c r="N1592" t="s">
        <v>7903</v>
      </c>
      <c r="O1592" t="s">
        <v>3040</v>
      </c>
      <c r="P1592" t="s">
        <v>3041</v>
      </c>
      <c r="Q1592" t="s">
        <v>530</v>
      </c>
      <c r="R1592" t="s">
        <v>3042</v>
      </c>
      <c r="S1592" t="s">
        <v>35</v>
      </c>
      <c r="T1592" t="str">
        <f t="shared" si="72"/>
        <v>1. Excellent communication, verbal and writing skills. 2. Ability to conduct research, solve problems and pay attention to technical details. 3. Ability to read and interpret design and construction drawings and contract documents. 4. Proficiency in Microsoft Word, Excel and AutoCAD. 5. Excellent administrative and interpersonal skills. 6. A driver license valid in New York State. www.nyc.gov/parks</v>
      </c>
      <c r="U1592">
        <f t="shared" si="73"/>
        <v>0</v>
      </c>
      <c r="V1592" s="3">
        <v>1</v>
      </c>
      <c r="W1592" s="3">
        <f t="shared" si="74"/>
        <v>0</v>
      </c>
      <c r="X1592" s="3">
        <v>0</v>
      </c>
      <c r="Y1592" s="3">
        <v>0</v>
      </c>
      <c r="Z1592" s="3">
        <v>0</v>
      </c>
      <c r="AA1592" s="3">
        <v>0</v>
      </c>
      <c r="AB1592" s="3">
        <v>0</v>
      </c>
      <c r="AD1592" t="s">
        <v>533</v>
      </c>
      <c r="AE1592" s="1">
        <v>42475</v>
      </c>
      <c r="AG1592" s="1">
        <v>42549</v>
      </c>
      <c r="AH1592" s="1">
        <v>42598</v>
      </c>
    </row>
    <row r="1593" spans="1:34" x14ac:dyDescent="0.3">
      <c r="A1593">
        <v>238783</v>
      </c>
      <c r="B1593" t="s">
        <v>524</v>
      </c>
      <c r="C1593" t="s">
        <v>40</v>
      </c>
      <c r="D1593">
        <v>1</v>
      </c>
      <c r="E1593" t="s">
        <v>3038</v>
      </c>
      <c r="F1593" t="s">
        <v>3039</v>
      </c>
      <c r="G1593">
        <v>21306</v>
      </c>
      <c r="H1593">
        <v>0</v>
      </c>
      <c r="I1593">
        <v>46466</v>
      </c>
      <c r="J1593">
        <v>53436</v>
      </c>
      <c r="K1593" t="s">
        <v>30</v>
      </c>
      <c r="L1593" t="s">
        <v>527</v>
      </c>
      <c r="M1593" t="s">
        <v>716</v>
      </c>
      <c r="N1593" t="s">
        <v>7903</v>
      </c>
      <c r="O1593" t="s">
        <v>3040</v>
      </c>
      <c r="P1593" t="s">
        <v>3041</v>
      </c>
      <c r="Q1593" t="s">
        <v>530</v>
      </c>
      <c r="R1593" t="s">
        <v>3042</v>
      </c>
      <c r="S1593" t="s">
        <v>35</v>
      </c>
      <c r="T1593" t="str">
        <f t="shared" si="72"/>
        <v>1. Excellent communication, verbal and writing skills. 2. Ability to conduct research, solve problems and pay attention to technical details. 3. Ability to read and interpret design and construction drawings and contract documents. 4. Proficiency in Microsoft Word, Excel and AutoCAD. 5. Excellent administrative and interpersonal skills. 6. A driver license valid in New York State. www.nyc.gov/parks</v>
      </c>
      <c r="U1593">
        <f t="shared" si="73"/>
        <v>0</v>
      </c>
      <c r="V1593" s="3">
        <v>1</v>
      </c>
      <c r="W1593" s="3">
        <f t="shared" si="74"/>
        <v>0</v>
      </c>
      <c r="X1593" s="3">
        <v>0</v>
      </c>
      <c r="Y1593" s="3">
        <v>0</v>
      </c>
      <c r="Z1593" s="3">
        <v>0</v>
      </c>
      <c r="AA1593" s="3">
        <v>0</v>
      </c>
      <c r="AB1593" s="3">
        <v>0</v>
      </c>
      <c r="AD1593" t="s">
        <v>533</v>
      </c>
      <c r="AE1593" s="1">
        <v>42474</v>
      </c>
      <c r="AG1593" s="1">
        <v>42549</v>
      </c>
      <c r="AH1593" s="1">
        <v>42598</v>
      </c>
    </row>
    <row r="1594" spans="1:34" x14ac:dyDescent="0.3">
      <c r="A1594">
        <v>238416</v>
      </c>
      <c r="B1594" t="s">
        <v>2146</v>
      </c>
      <c r="C1594" t="s">
        <v>26</v>
      </c>
      <c r="D1594">
        <v>1</v>
      </c>
      <c r="E1594" t="s">
        <v>3043</v>
      </c>
      <c r="F1594" t="s">
        <v>623</v>
      </c>
      <c r="G1594">
        <v>60910</v>
      </c>
      <c r="H1594">
        <v>0</v>
      </c>
      <c r="I1594">
        <v>41057</v>
      </c>
      <c r="J1594">
        <v>47215</v>
      </c>
      <c r="K1594" t="s">
        <v>30</v>
      </c>
      <c r="L1594" t="s">
        <v>2149</v>
      </c>
      <c r="M1594" t="s">
        <v>3044</v>
      </c>
      <c r="N1594" t="s">
        <v>7904</v>
      </c>
      <c r="O1594" t="s">
        <v>626</v>
      </c>
      <c r="P1594" t="s">
        <v>7905</v>
      </c>
      <c r="Q1594" t="s">
        <v>35</v>
      </c>
      <c r="R1594" t="s">
        <v>7906</v>
      </c>
      <c r="S1594" t="s">
        <v>3045</v>
      </c>
      <c r="T1594" t="str">
        <f t="shared" si="72"/>
        <v xml:space="preserve">‚	Excellent verbal, written and professional interpersonal communication skills;	Able to conduct database and online research of government and business records;	Strong analytical, and organizational skills, with a high level of attention to detail;	Excellent judgment, discretion and ability to appropriately handle legal issues, privileged and confidential information, and highly sensitive documents;	Able to meet competing deadlines in a fast-paced environment and maintain the flexibility to shift priorities quickly, effectively and with accuracy;	Proficiency in Microsoft Office programs (e.g. Outlook, Excel, Access, Word; PowerPoint and SharePoint are pluses), Adobe Acrobat Professional software; work with PDF documents and files and as well as with a variety of online resources;	Knowledge and understanding of litigation terminology and processes and ability to read and understand legal rules and regulations;	Legal assistant, paralegal, project management, process improvement and business analysis experience preferred;	Must be able to read, write and speak English fluently.  </v>
      </c>
      <c r="U1594">
        <f t="shared" si="73"/>
        <v>1</v>
      </c>
      <c r="V1594" s="3">
        <v>1</v>
      </c>
      <c r="W1594" s="3">
        <f t="shared" si="74"/>
        <v>1</v>
      </c>
      <c r="X1594" s="3">
        <v>0</v>
      </c>
      <c r="Y1594" s="3">
        <v>0</v>
      </c>
      <c r="Z1594" s="3">
        <v>0</v>
      </c>
      <c r="AA1594" s="3">
        <v>0</v>
      </c>
      <c r="AB1594" s="3">
        <v>0</v>
      </c>
      <c r="AD1594" t="s">
        <v>38</v>
      </c>
      <c r="AE1594" s="1">
        <v>42471</v>
      </c>
      <c r="AG1594" s="1">
        <v>42472</v>
      </c>
      <c r="AH1594" s="1">
        <v>42598</v>
      </c>
    </row>
    <row r="1595" spans="1:34" x14ac:dyDescent="0.3">
      <c r="A1595">
        <v>238416</v>
      </c>
      <c r="B1595" t="s">
        <v>2146</v>
      </c>
      <c r="C1595" t="s">
        <v>40</v>
      </c>
      <c r="D1595">
        <v>1</v>
      </c>
      <c r="E1595" t="s">
        <v>3043</v>
      </c>
      <c r="F1595" t="s">
        <v>623</v>
      </c>
      <c r="G1595">
        <v>60910</v>
      </c>
      <c r="H1595">
        <v>0</v>
      </c>
      <c r="I1595">
        <v>41057</v>
      </c>
      <c r="J1595">
        <v>47215</v>
      </c>
      <c r="K1595" t="s">
        <v>30</v>
      </c>
      <c r="L1595" t="s">
        <v>2149</v>
      </c>
      <c r="M1595" t="s">
        <v>3044</v>
      </c>
      <c r="N1595" t="s">
        <v>7904</v>
      </c>
      <c r="O1595" t="s">
        <v>626</v>
      </c>
      <c r="P1595" t="s">
        <v>7905</v>
      </c>
      <c r="Q1595" t="s">
        <v>35</v>
      </c>
      <c r="R1595" t="s">
        <v>7906</v>
      </c>
      <c r="S1595" t="s">
        <v>3045</v>
      </c>
      <c r="T1595" t="str">
        <f t="shared" si="72"/>
        <v xml:space="preserve">‚	Excellent verbal, written and professional interpersonal communication skills;	Able to conduct database and online research of government and business records;	Strong analytical, and organizational skills, with a high level of attention to detail;	Excellent judgment, discretion and ability to appropriately handle legal issues, privileged and confidential information, and highly sensitive documents;	Able to meet competing deadlines in a fast-paced environment and maintain the flexibility to shift priorities quickly, effectively and with accuracy;	Proficiency in Microsoft Office programs (e.g. Outlook, Excel, Access, Word; PowerPoint and SharePoint are pluses), Adobe Acrobat Professional software; work with PDF documents and files and as well as with a variety of online resources;	Knowledge and understanding of litigation terminology and processes and ability to read and understand legal rules and regulations;	Legal assistant, paralegal, project management, process improvement and business analysis experience preferred;	Must be able to read, write and speak English fluently.  </v>
      </c>
      <c r="U1595">
        <f t="shared" si="73"/>
        <v>1</v>
      </c>
      <c r="V1595" s="3">
        <v>1</v>
      </c>
      <c r="W1595" s="3">
        <f t="shared" si="74"/>
        <v>1</v>
      </c>
      <c r="X1595" s="3">
        <v>0</v>
      </c>
      <c r="Y1595" s="3">
        <v>0</v>
      </c>
      <c r="Z1595" s="3">
        <v>0</v>
      </c>
      <c r="AA1595" s="3">
        <v>0</v>
      </c>
      <c r="AB1595" s="3">
        <v>0</v>
      </c>
      <c r="AD1595" t="s">
        <v>38</v>
      </c>
      <c r="AE1595" s="1">
        <v>42471</v>
      </c>
      <c r="AG1595" s="1">
        <v>42472</v>
      </c>
      <c r="AH1595" s="1">
        <v>42598</v>
      </c>
    </row>
    <row r="1596" spans="1:34" x14ac:dyDescent="0.3">
      <c r="A1596">
        <v>237930</v>
      </c>
      <c r="B1596" t="s">
        <v>873</v>
      </c>
      <c r="C1596" t="s">
        <v>40</v>
      </c>
      <c r="D1596">
        <v>1</v>
      </c>
      <c r="E1596" t="s">
        <v>2983</v>
      </c>
      <c r="F1596" t="s">
        <v>1570</v>
      </c>
      <c r="G1596">
        <v>13643</v>
      </c>
      <c r="H1596">
        <v>4</v>
      </c>
      <c r="I1596">
        <v>89383</v>
      </c>
      <c r="J1596">
        <v>134914</v>
      </c>
      <c r="K1596" t="s">
        <v>30</v>
      </c>
      <c r="L1596" t="s">
        <v>875</v>
      </c>
      <c r="M1596" t="s">
        <v>876</v>
      </c>
      <c r="N1596" t="s">
        <v>7874</v>
      </c>
      <c r="O1596" t="s">
        <v>7378</v>
      </c>
      <c r="P1596" t="s">
        <v>7875</v>
      </c>
      <c r="Q1596" t="s">
        <v>2365</v>
      </c>
      <c r="R1596" t="s">
        <v>1208</v>
      </c>
      <c r="S1596" t="s">
        <v>2984</v>
      </c>
      <c r="T1596" t="str">
        <f t="shared" si="72"/>
        <v>‚ Advanced coding skills in C#.NET 4.0, Oracle, JQuery, JavaScript /dojo. The individual needs to have advanced skills in developing .NET applications using the maps API such as google maps API or ArcGIS java script API. Proficiency in using Oracle geo databases in high volume real time GPS data applications Familiar with Arc GIS server configuration and maintenance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596">
        <f t="shared" si="73"/>
        <v>0</v>
      </c>
      <c r="V1596" s="3">
        <v>0</v>
      </c>
      <c r="W1596" s="3">
        <f t="shared" si="74"/>
        <v>0</v>
      </c>
      <c r="X1596" s="3">
        <v>0</v>
      </c>
      <c r="Y1596" s="3">
        <v>0</v>
      </c>
      <c r="Z1596" s="3">
        <v>0</v>
      </c>
      <c r="AA1596" s="3">
        <v>0</v>
      </c>
      <c r="AB1596" s="3">
        <v>0</v>
      </c>
      <c r="AD1596" t="s">
        <v>58</v>
      </c>
      <c r="AE1596" s="1">
        <v>42495</v>
      </c>
      <c r="AG1596" s="1">
        <v>42495</v>
      </c>
      <c r="AH1596" s="1">
        <v>42598</v>
      </c>
    </row>
    <row r="1597" spans="1:34" x14ac:dyDescent="0.3">
      <c r="A1597">
        <v>237939</v>
      </c>
      <c r="B1597" t="s">
        <v>184</v>
      </c>
      <c r="C1597" t="s">
        <v>26</v>
      </c>
      <c r="D1597">
        <v>1</v>
      </c>
      <c r="E1597" t="s">
        <v>3046</v>
      </c>
      <c r="F1597" t="s">
        <v>636</v>
      </c>
      <c r="G1597">
        <v>10056</v>
      </c>
      <c r="H1597" t="s">
        <v>240</v>
      </c>
      <c r="I1597">
        <v>58675</v>
      </c>
      <c r="J1597">
        <v>156793</v>
      </c>
      <c r="K1597" t="s">
        <v>30</v>
      </c>
      <c r="L1597" t="s">
        <v>637</v>
      </c>
      <c r="M1597" t="s">
        <v>1144</v>
      </c>
      <c r="N1597" t="s">
        <v>7907</v>
      </c>
      <c r="O1597" t="s">
        <v>639</v>
      </c>
      <c r="P1597" t="s">
        <v>7908</v>
      </c>
      <c r="Q1597" t="s">
        <v>7866</v>
      </c>
      <c r="R1597" t="s">
        <v>201</v>
      </c>
      <c r="S1597" t="s">
        <v>35</v>
      </c>
      <c r="T1597" t="str">
        <f t="shared" si="72"/>
        <v>‚	‚	Excellent verbal and written communication skills	Working proficiency in Spanish and other languages	Experience and/or work with early childhood education settings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1597">
        <f t="shared" si="73"/>
        <v>0</v>
      </c>
      <c r="V1597" s="3">
        <v>0</v>
      </c>
      <c r="W1597" s="3">
        <f t="shared" si="74"/>
        <v>0</v>
      </c>
      <c r="X1597" s="3">
        <v>0</v>
      </c>
      <c r="Y1597" s="3">
        <v>0</v>
      </c>
      <c r="Z1597" s="3">
        <v>0</v>
      </c>
      <c r="AA1597" s="3">
        <v>0</v>
      </c>
      <c r="AB1597" s="3">
        <v>0</v>
      </c>
      <c r="AD1597" t="s">
        <v>58</v>
      </c>
      <c r="AE1597" s="1">
        <v>42466</v>
      </c>
      <c r="AG1597" s="1">
        <v>42481</v>
      </c>
      <c r="AH1597" s="1">
        <v>42598</v>
      </c>
    </row>
    <row r="1598" spans="1:34" x14ac:dyDescent="0.3">
      <c r="A1598">
        <v>237939</v>
      </c>
      <c r="B1598" t="s">
        <v>184</v>
      </c>
      <c r="C1598" t="s">
        <v>40</v>
      </c>
      <c r="D1598">
        <v>1</v>
      </c>
      <c r="E1598" t="s">
        <v>3046</v>
      </c>
      <c r="F1598" t="s">
        <v>636</v>
      </c>
      <c r="G1598">
        <v>10056</v>
      </c>
      <c r="H1598" t="s">
        <v>240</v>
      </c>
      <c r="I1598">
        <v>58675</v>
      </c>
      <c r="J1598">
        <v>156793</v>
      </c>
      <c r="K1598" t="s">
        <v>30</v>
      </c>
      <c r="L1598" t="s">
        <v>637</v>
      </c>
      <c r="M1598" t="s">
        <v>1144</v>
      </c>
      <c r="N1598" t="s">
        <v>7907</v>
      </c>
      <c r="O1598" t="s">
        <v>639</v>
      </c>
      <c r="P1598" t="s">
        <v>7908</v>
      </c>
      <c r="Q1598" t="s">
        <v>7866</v>
      </c>
      <c r="R1598" t="s">
        <v>201</v>
      </c>
      <c r="S1598" t="s">
        <v>35</v>
      </c>
      <c r="T1598" t="str">
        <f t="shared" si="72"/>
        <v>‚	‚	Excellent verbal and written communication skills	Working proficiency in Spanish and other languages	Experience and/or work with early childhood education settings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1598">
        <f t="shared" si="73"/>
        <v>0</v>
      </c>
      <c r="V1598" s="3">
        <v>0</v>
      </c>
      <c r="W1598" s="3">
        <f t="shared" si="74"/>
        <v>0</v>
      </c>
      <c r="X1598" s="3">
        <v>0</v>
      </c>
      <c r="Y1598" s="3">
        <v>0</v>
      </c>
      <c r="Z1598" s="3">
        <v>0</v>
      </c>
      <c r="AA1598" s="3">
        <v>0</v>
      </c>
      <c r="AB1598" s="3">
        <v>0</v>
      </c>
      <c r="AD1598" t="s">
        <v>58</v>
      </c>
      <c r="AE1598" s="1">
        <v>42466</v>
      </c>
      <c r="AG1598" s="1">
        <v>42481</v>
      </c>
      <c r="AH1598" s="1">
        <v>42598</v>
      </c>
    </row>
    <row r="1599" spans="1:34" x14ac:dyDescent="0.3">
      <c r="A1599">
        <v>237954</v>
      </c>
      <c r="B1599" t="s">
        <v>324</v>
      </c>
      <c r="C1599" t="s">
        <v>26</v>
      </c>
      <c r="D1599">
        <v>1</v>
      </c>
      <c r="E1599" t="s">
        <v>3047</v>
      </c>
      <c r="F1599" t="s">
        <v>642</v>
      </c>
      <c r="G1599">
        <v>22122</v>
      </c>
      <c r="H1599">
        <v>3</v>
      </c>
      <c r="I1599">
        <v>66242</v>
      </c>
      <c r="J1599">
        <v>96769</v>
      </c>
      <c r="K1599" t="s">
        <v>30</v>
      </c>
      <c r="L1599" t="s">
        <v>1348</v>
      </c>
      <c r="M1599" t="s">
        <v>2341</v>
      </c>
      <c r="N1599" t="s">
        <v>7909</v>
      </c>
      <c r="O1599" t="s">
        <v>7159</v>
      </c>
      <c r="P1599" t="s">
        <v>3048</v>
      </c>
      <c r="Q1599" t="s">
        <v>35</v>
      </c>
      <c r="R1599" t="s">
        <v>866</v>
      </c>
      <c r="S1599" t="s">
        <v>35</v>
      </c>
      <c r="T1599" t="str">
        <f t="shared" si="72"/>
        <v xml:space="preserve">Interested candidates should have excellent written and verbal communication skills, effective problem-solving and analytic skills, and the ability to prioritize, manage time, engage and develop staff, and engage in multiple concurrent projects in a fast-paced environment. Attention to detail is a must. Candidates should be highly motivated and able to work well independently and drive projects to completion.  Candidates must have at least three years of satisfactory experience in, but not limited to, computer systems development, computer applications development, project management, technology implementations, or the planning of data/information processing, of which 18 months must have been in an administrative, managerial or executive capacity.  Experience with analytical and database software like Excel and Access is strongly desired.  </v>
      </c>
      <c r="U1599">
        <f t="shared" si="73"/>
        <v>0</v>
      </c>
      <c r="V1599" s="3">
        <v>1</v>
      </c>
      <c r="W1599" s="3">
        <f t="shared" si="74"/>
        <v>0</v>
      </c>
      <c r="X1599" s="3">
        <v>0</v>
      </c>
      <c r="Y1599" s="3">
        <v>0</v>
      </c>
      <c r="Z1599" s="3">
        <v>0</v>
      </c>
      <c r="AA1599" s="3">
        <v>0</v>
      </c>
      <c r="AB1599" s="3">
        <v>0</v>
      </c>
      <c r="AD1599" t="s">
        <v>38</v>
      </c>
      <c r="AE1599" s="1">
        <v>42467</v>
      </c>
      <c r="AG1599" s="1">
        <v>42467</v>
      </c>
      <c r="AH1599" s="1">
        <v>42598</v>
      </c>
    </row>
    <row r="1600" spans="1:34" x14ac:dyDescent="0.3">
      <c r="A1600">
        <v>237954</v>
      </c>
      <c r="B1600" t="s">
        <v>324</v>
      </c>
      <c r="C1600" t="s">
        <v>40</v>
      </c>
      <c r="D1600">
        <v>1</v>
      </c>
      <c r="E1600" t="s">
        <v>3047</v>
      </c>
      <c r="F1600" t="s">
        <v>642</v>
      </c>
      <c r="G1600">
        <v>22122</v>
      </c>
      <c r="H1600">
        <v>3</v>
      </c>
      <c r="I1600">
        <v>66242</v>
      </c>
      <c r="J1600">
        <v>96769</v>
      </c>
      <c r="K1600" t="s">
        <v>30</v>
      </c>
      <c r="L1600" t="s">
        <v>1348</v>
      </c>
      <c r="M1600" t="s">
        <v>2341</v>
      </c>
      <c r="N1600" t="s">
        <v>7909</v>
      </c>
      <c r="O1600" t="s">
        <v>7159</v>
      </c>
      <c r="P1600" t="s">
        <v>3048</v>
      </c>
      <c r="Q1600" t="s">
        <v>35</v>
      </c>
      <c r="R1600" t="s">
        <v>866</v>
      </c>
      <c r="S1600" t="s">
        <v>35</v>
      </c>
      <c r="T1600" t="str">
        <f t="shared" si="72"/>
        <v xml:space="preserve">Interested candidates should have excellent written and verbal communication skills, effective problem-solving and analytic skills, and the ability to prioritize, manage time, engage and develop staff, and engage in multiple concurrent projects in a fast-paced environment. Attention to detail is a must. Candidates should be highly motivated and able to work well independently and drive projects to completion.  Candidates must have at least three years of satisfactory experience in, but not limited to, computer systems development, computer applications development, project management, technology implementations, or the planning of data/information processing, of which 18 months must have been in an administrative, managerial or executive capacity.  Experience with analytical and database software like Excel and Access is strongly desired.  </v>
      </c>
      <c r="U1600">
        <f t="shared" si="73"/>
        <v>0</v>
      </c>
      <c r="V1600" s="3">
        <v>1</v>
      </c>
      <c r="W1600" s="3">
        <f t="shared" si="74"/>
        <v>0</v>
      </c>
      <c r="X1600" s="3">
        <v>0</v>
      </c>
      <c r="Y1600" s="3">
        <v>0</v>
      </c>
      <c r="Z1600" s="3">
        <v>0</v>
      </c>
      <c r="AA1600" s="3">
        <v>0</v>
      </c>
      <c r="AB1600" s="3">
        <v>0</v>
      </c>
      <c r="AD1600" t="s">
        <v>38</v>
      </c>
      <c r="AE1600" s="1">
        <v>42467</v>
      </c>
      <c r="AG1600" s="1">
        <v>42467</v>
      </c>
      <c r="AH1600" s="1">
        <v>42598</v>
      </c>
    </row>
    <row r="1601" spans="1:34" x14ac:dyDescent="0.3">
      <c r="A1601">
        <v>237955</v>
      </c>
      <c r="B1601" t="s">
        <v>210</v>
      </c>
      <c r="C1601" t="s">
        <v>40</v>
      </c>
      <c r="D1601">
        <v>2</v>
      </c>
      <c r="E1601" t="s">
        <v>3049</v>
      </c>
      <c r="F1601" t="s">
        <v>540</v>
      </c>
      <c r="G1601">
        <v>60860</v>
      </c>
      <c r="H1601">
        <v>2</v>
      </c>
      <c r="I1601">
        <v>57976</v>
      </c>
      <c r="J1601">
        <v>72070</v>
      </c>
      <c r="K1601" t="s">
        <v>30</v>
      </c>
      <c r="L1601" t="s">
        <v>213</v>
      </c>
      <c r="M1601" t="s">
        <v>1274</v>
      </c>
      <c r="N1601" t="s">
        <v>7910</v>
      </c>
      <c r="O1601" t="s">
        <v>7137</v>
      </c>
      <c r="P1601" t="s">
        <v>7911</v>
      </c>
      <c r="Q1601" t="s">
        <v>35</v>
      </c>
      <c r="R1601" t="s">
        <v>3050</v>
      </c>
      <c r="S1601" t="s">
        <v>35</v>
      </c>
      <c r="T1601" t="str">
        <f t="shared" si="72"/>
        <v xml:space="preserve">‚Previous experience working as a City, State, or Federal inspector, examiner or enforcement agent is required.  Candidates with previous experience related to compliance issues at DOHMH, DOB, FDNY, DEP, DCA or other NYC regulatory agencies are strongly preferred. Experience that demonstrates a proven record of providing assistance to individuals, clients and/or business owners. Ability to communicate complex, technical information ‚€œ such as City codes, zoning requirements, and permitting procedures ‚€œ in plain language that individuals without technical training can readily comprehend.  Good observational skills, including the abilities to adequately describe observations in detail, deduce potential impacts of conditions or assess risk, and accurately document findings or observations.Experience that demonstrates a strong working knowledge of City rules and regulations; steps a business can take to resolve a violation and agency protocols for reassessing violations; and strong customer service skills. An understanding of New York City‚„s operational agencies, including the ability to identify which agencies are relevant to a business‚„s concern via conversations with the business owner.  Strong interpersonal skills: ability to interact positively with business owners, ask questions to understand the core issues facing the business, identify supplemental resources to connect the business to as needed, and build trust during the conversation.  Flexibility, multi-tasking capability, and proactive work ethic. Strong active listening skills as well as written and verbal communication. Knowledge of MS Office (i.e. Microsoft Word, Excel, PowerPoint, Access).  Previous experience with Salesforce a plus.  Fluent or working knowledge of Spanish, Chinese, Russian, Korean, or French Creole. Willingness to travel and/or drive to site visits across the five boroughs. A Motor Vehicle Driver‚„s License valid in the State of New York may be required for certain assignments. Ability to climb stairs and ladders and engage in extensive walking at facilities being inspected including those under construction and renovation while following all mandated safety procedures.  </v>
      </c>
      <c r="U1601">
        <f t="shared" si="73"/>
        <v>0</v>
      </c>
      <c r="V1601" s="3">
        <v>1</v>
      </c>
      <c r="W1601" s="3">
        <f t="shared" si="74"/>
        <v>0</v>
      </c>
      <c r="X1601" s="3">
        <v>0</v>
      </c>
      <c r="Y1601" s="3">
        <v>0</v>
      </c>
      <c r="Z1601" s="3">
        <v>0</v>
      </c>
      <c r="AA1601" s="3">
        <v>0</v>
      </c>
      <c r="AB1601" s="3">
        <v>0</v>
      </c>
      <c r="AD1601" t="s">
        <v>38</v>
      </c>
      <c r="AE1601" s="1">
        <v>42467</v>
      </c>
      <c r="AG1601" s="1">
        <v>42466</v>
      </c>
      <c r="AH1601" s="1">
        <v>42598</v>
      </c>
    </row>
    <row r="1602" spans="1:34" x14ac:dyDescent="0.3">
      <c r="A1602">
        <v>238421</v>
      </c>
      <c r="B1602" t="s">
        <v>666</v>
      </c>
      <c r="C1602" t="s">
        <v>40</v>
      </c>
      <c r="D1602">
        <v>1</v>
      </c>
      <c r="E1602" t="s">
        <v>2997</v>
      </c>
      <c r="F1602" t="s">
        <v>51</v>
      </c>
      <c r="G1602">
        <v>10050</v>
      </c>
      <c r="H1602" t="s">
        <v>52</v>
      </c>
      <c r="I1602">
        <v>53051</v>
      </c>
      <c r="J1602">
        <v>145991</v>
      </c>
      <c r="K1602" t="s">
        <v>30</v>
      </c>
      <c r="L1602" t="s">
        <v>2218</v>
      </c>
      <c r="M1602" t="s">
        <v>2219</v>
      </c>
      <c r="N1602" t="s">
        <v>2998</v>
      </c>
      <c r="O1602" t="s">
        <v>54</v>
      </c>
      <c r="P1602" t="s">
        <v>7881</v>
      </c>
      <c r="Q1602" t="s">
        <v>35</v>
      </c>
      <c r="R1602" t="s">
        <v>2999</v>
      </c>
      <c r="S1602" t="s">
        <v>35</v>
      </c>
      <c r="T1602" t="str">
        <f t="shared" si="72"/>
        <v xml:space="preserve">Candidate must be proficient with strong management, planning, communication and technologies skills; the preferred candidate should have the following: 3+ years‚„ experience in IT managing enterprise-wide systems and 6+ years‚„ experience in Software industry. Candidate must process extensive technical background covering all aspects of system implementation and integration in an enterprise IT environment.  </v>
      </c>
      <c r="U1602">
        <f t="shared" si="73"/>
        <v>0</v>
      </c>
      <c r="V1602" s="3">
        <v>0</v>
      </c>
      <c r="W1602" s="3">
        <f t="shared" si="74"/>
        <v>0</v>
      </c>
      <c r="X1602" s="3">
        <v>0</v>
      </c>
      <c r="Y1602" s="3">
        <v>0</v>
      </c>
      <c r="Z1602" s="3">
        <v>0</v>
      </c>
      <c r="AA1602" s="3">
        <v>0</v>
      </c>
      <c r="AB1602" s="3">
        <v>0</v>
      </c>
      <c r="AD1602" t="s">
        <v>58</v>
      </c>
      <c r="AE1602" s="1">
        <v>42487</v>
      </c>
      <c r="AG1602" s="1">
        <v>42591</v>
      </c>
      <c r="AH1602" s="1">
        <v>42598</v>
      </c>
    </row>
    <row r="1603" spans="1:34" x14ac:dyDescent="0.3">
      <c r="A1603">
        <v>238425</v>
      </c>
      <c r="B1603" t="s">
        <v>2146</v>
      </c>
      <c r="C1603" t="s">
        <v>40</v>
      </c>
      <c r="D1603">
        <v>1</v>
      </c>
      <c r="E1603" t="s">
        <v>2178</v>
      </c>
      <c r="F1603" t="s">
        <v>504</v>
      </c>
      <c r="G1603">
        <v>31105</v>
      </c>
      <c r="H1603">
        <v>0</v>
      </c>
      <c r="I1603">
        <v>37492</v>
      </c>
      <c r="J1603">
        <v>52714</v>
      </c>
      <c r="K1603" t="s">
        <v>30</v>
      </c>
      <c r="L1603" t="s">
        <v>2149</v>
      </c>
      <c r="M1603" t="s">
        <v>3051</v>
      </c>
      <c r="N1603" t="s">
        <v>7912</v>
      </c>
      <c r="O1603" t="s">
        <v>7128</v>
      </c>
      <c r="P1603" t="s">
        <v>7913</v>
      </c>
      <c r="Q1603" t="s">
        <v>35</v>
      </c>
      <c r="R1603" t="s">
        <v>7914</v>
      </c>
      <c r="S1603" t="s">
        <v>7915</v>
      </c>
      <c r="T1603" t="str">
        <f t="shared" ref="T1603:T1666" si="75">P1603&amp;" "&amp;Q1603</f>
        <v xml:space="preserve">‚	Aptitude with public and secured database research of government and business records;	Knowledge and understanding of litigation terminology and the ability to read and understand laws and rules;	Excellent verbal and written communication skills, including the ability to present verbal and written findings and recommendations;	Ability to handle multiple assignments and competing deadlines with a high degree of detail and accuracy;	Resourceful self starter with effective organizational techniques, planning and operational skills; 	Proficiency with Microsoft Office, Adobe Professional, Westlaw and Internet search engines and databases;	Possess a strong knowledge of NYC business trends and practices, especially for businesses licensed by DCA;	Experience in conducting field investigations desired;	Legal assistant, paralegal, project management, process improvement and business analysis experience preferred;	Must be able to read, write and speak English fluently.  Fluency in Spanish, Cantonese, Mandarin, Korean and South-Asian languages desired.  </v>
      </c>
      <c r="U1603">
        <f t="shared" ref="U1603:U1666" si="76">D1603*W1603</f>
        <v>1</v>
      </c>
      <c r="V1603" s="3">
        <v>0</v>
      </c>
      <c r="W1603" s="3">
        <f t="shared" ref="W1603:W1666" si="77">IF(OR(ISNUMBER(SEARCH("data analytics",$T1603)), ISNUMBER(SEARCH("data analysis",$T1603)), ISNUMBER(SEARCH("analyze data", $T1603)),ISNUMBER(SEARCH("business intelligence", $T1603)),ISNUMBER(SEARCH("business analysis",$T1603))),1,0)</f>
        <v>1</v>
      </c>
      <c r="X1603" s="3">
        <v>0</v>
      </c>
      <c r="Y1603" s="3">
        <v>0</v>
      </c>
      <c r="Z1603" s="3">
        <v>0</v>
      </c>
      <c r="AA1603" s="3">
        <v>0</v>
      </c>
      <c r="AB1603" s="3">
        <v>0</v>
      </c>
      <c r="AD1603" t="s">
        <v>38</v>
      </c>
      <c r="AE1603" s="1">
        <v>42471</v>
      </c>
      <c r="AG1603" s="1">
        <v>42472</v>
      </c>
      <c r="AH1603" s="1">
        <v>42598</v>
      </c>
    </row>
    <row r="1604" spans="1:34" x14ac:dyDescent="0.3">
      <c r="A1604">
        <v>238425</v>
      </c>
      <c r="B1604" t="s">
        <v>2146</v>
      </c>
      <c r="C1604" t="s">
        <v>26</v>
      </c>
      <c r="D1604">
        <v>1</v>
      </c>
      <c r="E1604" t="s">
        <v>2178</v>
      </c>
      <c r="F1604" t="s">
        <v>504</v>
      </c>
      <c r="G1604">
        <v>31105</v>
      </c>
      <c r="H1604">
        <v>0</v>
      </c>
      <c r="I1604">
        <v>37492</v>
      </c>
      <c r="J1604">
        <v>52714</v>
      </c>
      <c r="K1604" t="s">
        <v>30</v>
      </c>
      <c r="L1604" t="s">
        <v>2149</v>
      </c>
      <c r="M1604" t="s">
        <v>3051</v>
      </c>
      <c r="N1604" t="s">
        <v>7912</v>
      </c>
      <c r="O1604" t="s">
        <v>7128</v>
      </c>
      <c r="P1604" t="s">
        <v>7913</v>
      </c>
      <c r="Q1604" t="s">
        <v>35</v>
      </c>
      <c r="R1604" t="s">
        <v>7914</v>
      </c>
      <c r="S1604" t="s">
        <v>7915</v>
      </c>
      <c r="T1604" t="str">
        <f t="shared" si="75"/>
        <v xml:space="preserve">‚	Aptitude with public and secured database research of government and business records;	Knowledge and understanding of litigation terminology and the ability to read and understand laws and rules;	Excellent verbal and written communication skills, including the ability to present verbal and written findings and recommendations;	Ability to handle multiple assignments and competing deadlines with a high degree of detail and accuracy;	Resourceful self starter with effective organizational techniques, planning and operational skills; 	Proficiency with Microsoft Office, Adobe Professional, Westlaw and Internet search engines and databases;	Possess a strong knowledge of NYC business trends and practices, especially for businesses licensed by DCA;	Experience in conducting field investigations desired;	Legal assistant, paralegal, project management, process improvement and business analysis experience preferred;	Must be able to read, write and speak English fluently.  Fluency in Spanish, Cantonese, Mandarin, Korean and South-Asian languages desired.  </v>
      </c>
      <c r="U1604">
        <f t="shared" si="76"/>
        <v>1</v>
      </c>
      <c r="V1604" s="3">
        <v>0</v>
      </c>
      <c r="W1604" s="3">
        <f t="shared" si="77"/>
        <v>1</v>
      </c>
      <c r="X1604" s="3">
        <v>0</v>
      </c>
      <c r="Y1604" s="3">
        <v>0</v>
      </c>
      <c r="Z1604" s="3">
        <v>0</v>
      </c>
      <c r="AA1604" s="3">
        <v>0</v>
      </c>
      <c r="AB1604" s="3">
        <v>0</v>
      </c>
      <c r="AD1604" t="s">
        <v>38</v>
      </c>
      <c r="AE1604" s="1">
        <v>42471</v>
      </c>
      <c r="AG1604" s="1">
        <v>42472</v>
      </c>
      <c r="AH1604" s="1">
        <v>42598</v>
      </c>
    </row>
    <row r="1605" spans="1:34" x14ac:dyDescent="0.3">
      <c r="A1605">
        <v>238456</v>
      </c>
      <c r="B1605" t="s">
        <v>39</v>
      </c>
      <c r="C1605" t="s">
        <v>40</v>
      </c>
      <c r="D1605">
        <v>1</v>
      </c>
      <c r="E1605" t="s">
        <v>3052</v>
      </c>
      <c r="F1605" t="s">
        <v>42</v>
      </c>
      <c r="G1605">
        <v>21744</v>
      </c>
      <c r="H1605">
        <v>3</v>
      </c>
      <c r="I1605">
        <v>76340</v>
      </c>
      <c r="J1605">
        <v>100322</v>
      </c>
      <c r="K1605" t="s">
        <v>30</v>
      </c>
      <c r="L1605" t="s">
        <v>78</v>
      </c>
      <c r="M1605" t="s">
        <v>466</v>
      </c>
      <c r="N1605" t="s">
        <v>7916</v>
      </c>
      <c r="O1605" t="s">
        <v>46</v>
      </c>
      <c r="P1605" t="s">
        <v>3053</v>
      </c>
      <c r="Q1605" t="s">
        <v>35</v>
      </c>
      <c r="R1605" t="s">
        <v>3054</v>
      </c>
      <c r="S1605" t="s">
        <v>35</v>
      </c>
      <c r="T1605" t="str">
        <f t="shared" si="75"/>
        <v xml:space="preserve">Experience in infectious disease epidemiology, especially arboviral disease   Experience with SAS, R, Access, Excel, and GIS   Ability to work well with others   Experience with conducting interviews with health care providers and case patients  Excellent oral and written communication skills.  </v>
      </c>
      <c r="U1605">
        <f t="shared" si="76"/>
        <v>0</v>
      </c>
      <c r="V1605" s="3">
        <v>1</v>
      </c>
      <c r="W1605" s="3">
        <f t="shared" si="77"/>
        <v>0</v>
      </c>
      <c r="X1605" s="3">
        <v>0</v>
      </c>
      <c r="Y1605" s="3">
        <v>0</v>
      </c>
      <c r="Z1605" s="3">
        <v>0</v>
      </c>
      <c r="AA1605" s="3">
        <v>0</v>
      </c>
      <c r="AB1605" s="3">
        <v>0</v>
      </c>
      <c r="AD1605" t="s">
        <v>38</v>
      </c>
      <c r="AE1605" s="1">
        <v>42472</v>
      </c>
      <c r="AG1605" s="1">
        <v>42472</v>
      </c>
      <c r="AH1605" s="1">
        <v>42598</v>
      </c>
    </row>
    <row r="1606" spans="1:34" x14ac:dyDescent="0.3">
      <c r="A1606">
        <v>237955</v>
      </c>
      <c r="B1606" t="s">
        <v>210</v>
      </c>
      <c r="C1606" t="s">
        <v>26</v>
      </c>
      <c r="D1606">
        <v>2</v>
      </c>
      <c r="E1606" t="s">
        <v>3049</v>
      </c>
      <c r="F1606" t="s">
        <v>540</v>
      </c>
      <c r="G1606">
        <v>60860</v>
      </c>
      <c r="H1606">
        <v>2</v>
      </c>
      <c r="I1606">
        <v>57976</v>
      </c>
      <c r="J1606">
        <v>72070</v>
      </c>
      <c r="K1606" t="s">
        <v>30</v>
      </c>
      <c r="L1606" t="s">
        <v>213</v>
      </c>
      <c r="M1606" t="s">
        <v>1274</v>
      </c>
      <c r="N1606" t="s">
        <v>7910</v>
      </c>
      <c r="O1606" t="s">
        <v>7137</v>
      </c>
      <c r="P1606" t="s">
        <v>7911</v>
      </c>
      <c r="Q1606" t="s">
        <v>35</v>
      </c>
      <c r="R1606" t="s">
        <v>3050</v>
      </c>
      <c r="S1606" t="s">
        <v>35</v>
      </c>
      <c r="T1606" t="str">
        <f t="shared" si="75"/>
        <v xml:space="preserve">‚Previous experience working as a City, State, or Federal inspector, examiner or enforcement agent is required.  Candidates with previous experience related to compliance issues at DOHMH, DOB, FDNY, DEP, DCA or other NYC regulatory agencies are strongly preferred. Experience that demonstrates a proven record of providing assistance to individuals, clients and/or business owners. Ability to communicate complex, technical information ‚€œ such as City codes, zoning requirements, and permitting procedures ‚€œ in plain language that individuals without technical training can readily comprehend.  Good observational skills, including the abilities to adequately describe observations in detail, deduce potential impacts of conditions or assess risk, and accurately document findings or observations.Experience that demonstrates a strong working knowledge of City rules and regulations; steps a business can take to resolve a violation and agency protocols for reassessing violations; and strong customer service skills. An understanding of New York City‚„s operational agencies, including the ability to identify which agencies are relevant to a business‚„s concern via conversations with the business owner.  Strong interpersonal skills: ability to interact positively with business owners, ask questions to understand the core issues facing the business, identify supplemental resources to connect the business to as needed, and build trust during the conversation.  Flexibility, multi-tasking capability, and proactive work ethic. Strong active listening skills as well as written and verbal communication. Knowledge of MS Office (i.e. Microsoft Word, Excel, PowerPoint, Access).  Previous experience with Salesforce a plus.  Fluent or working knowledge of Spanish, Chinese, Russian, Korean, or French Creole. Willingness to travel and/or drive to site visits across the five boroughs. A Motor Vehicle Driver‚„s License valid in the State of New York may be required for certain assignments. Ability to climb stairs and ladders and engage in extensive walking at facilities being inspected including those under construction and renovation while following all mandated safety procedures.  </v>
      </c>
      <c r="U1606">
        <f t="shared" si="76"/>
        <v>0</v>
      </c>
      <c r="V1606" s="3">
        <v>1</v>
      </c>
      <c r="W1606" s="3">
        <f t="shared" si="77"/>
        <v>0</v>
      </c>
      <c r="X1606" s="3">
        <v>0</v>
      </c>
      <c r="Y1606" s="3">
        <v>0</v>
      </c>
      <c r="Z1606" s="3">
        <v>0</v>
      </c>
      <c r="AA1606" s="3">
        <v>0</v>
      </c>
      <c r="AB1606" s="3">
        <v>0</v>
      </c>
      <c r="AD1606" t="s">
        <v>38</v>
      </c>
      <c r="AE1606" s="1">
        <v>42467</v>
      </c>
      <c r="AG1606" s="1">
        <v>42466</v>
      </c>
      <c r="AH1606" s="1">
        <v>42598</v>
      </c>
    </row>
    <row r="1607" spans="1:34" x14ac:dyDescent="0.3">
      <c r="A1607">
        <v>237962</v>
      </c>
      <c r="B1607" t="s">
        <v>873</v>
      </c>
      <c r="C1607" t="s">
        <v>26</v>
      </c>
      <c r="D1607">
        <v>1</v>
      </c>
      <c r="E1607" t="s">
        <v>3055</v>
      </c>
      <c r="F1607" t="s">
        <v>1570</v>
      </c>
      <c r="G1607">
        <v>13643</v>
      </c>
      <c r="H1607">
        <v>4</v>
      </c>
      <c r="I1607">
        <v>89383</v>
      </c>
      <c r="J1607">
        <v>134914</v>
      </c>
      <c r="K1607" t="s">
        <v>30</v>
      </c>
      <c r="L1607" t="s">
        <v>875</v>
      </c>
      <c r="M1607" t="s">
        <v>876</v>
      </c>
      <c r="N1607" t="s">
        <v>6806</v>
      </c>
      <c r="O1607" t="s">
        <v>7378</v>
      </c>
      <c r="P1607" t="s">
        <v>6807</v>
      </c>
      <c r="Q1607" t="s">
        <v>2365</v>
      </c>
      <c r="R1607" t="s">
        <v>1208</v>
      </c>
      <c r="S1607" t="s">
        <v>3027</v>
      </c>
      <c r="T1607" t="str">
        <f t="shared" si="75"/>
        <v>The successful candidate will have:  Strong understanding of JavaScript, its quirks, and workarounds. Basic understanding of web markup, including HTML5 and CSS3. Good understanding of at least one general framework/toolkit such as Dojo, AngularJS, KnockoutJS, BackboneJS, ReactJS. Good understanding of asynchronous request handling, partial page updates, and AJAX. Proficient understanding of cross-browser compatibility issues and ways to work around such issues. Good understanding of browser rendering behavior and performance. Experience working with software technologies related to processing and display of geospatial data is a plus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607">
        <f t="shared" si="76"/>
        <v>0</v>
      </c>
      <c r="V1607" s="3">
        <v>0</v>
      </c>
      <c r="W1607" s="3">
        <f t="shared" si="77"/>
        <v>0</v>
      </c>
      <c r="X1607" s="3">
        <v>0</v>
      </c>
      <c r="Y1607" s="3">
        <v>0</v>
      </c>
      <c r="Z1607" s="3">
        <v>0</v>
      </c>
      <c r="AA1607" s="3">
        <v>0</v>
      </c>
      <c r="AB1607" s="3">
        <v>0</v>
      </c>
      <c r="AD1607" t="s">
        <v>58</v>
      </c>
      <c r="AE1607" s="1">
        <v>42576</v>
      </c>
      <c r="AG1607" s="1">
        <v>42576</v>
      </c>
      <c r="AH1607" s="1">
        <v>42598</v>
      </c>
    </row>
    <row r="1608" spans="1:34" x14ac:dyDescent="0.3">
      <c r="A1608">
        <v>237962</v>
      </c>
      <c r="B1608" t="s">
        <v>873</v>
      </c>
      <c r="C1608" t="s">
        <v>40</v>
      </c>
      <c r="D1608">
        <v>1</v>
      </c>
      <c r="E1608" t="s">
        <v>3055</v>
      </c>
      <c r="F1608" t="s">
        <v>1570</v>
      </c>
      <c r="G1608">
        <v>13643</v>
      </c>
      <c r="H1608">
        <v>4</v>
      </c>
      <c r="I1608">
        <v>89383</v>
      </c>
      <c r="J1608">
        <v>134914</v>
      </c>
      <c r="K1608" t="s">
        <v>30</v>
      </c>
      <c r="L1608" t="s">
        <v>875</v>
      </c>
      <c r="M1608" t="s">
        <v>876</v>
      </c>
      <c r="N1608" t="s">
        <v>6806</v>
      </c>
      <c r="O1608" t="s">
        <v>7378</v>
      </c>
      <c r="P1608" t="s">
        <v>6807</v>
      </c>
      <c r="Q1608" t="s">
        <v>2365</v>
      </c>
      <c r="R1608" t="s">
        <v>1208</v>
      </c>
      <c r="S1608" t="s">
        <v>3027</v>
      </c>
      <c r="T1608" t="str">
        <f t="shared" si="75"/>
        <v>The successful candidate will have:  Strong understanding of JavaScript, its quirks, and workarounds. Basic understanding of web markup, including HTML5 and CSS3. Good understanding of at least one general framework/toolkit such as Dojo, AngularJS, KnockoutJS, BackboneJS, ReactJS. Good understanding of asynchronous request handling, partial page updates, and AJAX. Proficient understanding of cross-browser compatibility issues and ways to work around such issues. Good understanding of browser rendering behavior and performance. Experience working with software technologies related to processing and display of geospatial data is a plus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608">
        <f t="shared" si="76"/>
        <v>0</v>
      </c>
      <c r="V1608" s="3">
        <v>0</v>
      </c>
      <c r="W1608" s="3">
        <f t="shared" si="77"/>
        <v>0</v>
      </c>
      <c r="X1608" s="3">
        <v>0</v>
      </c>
      <c r="Y1608" s="3">
        <v>0</v>
      </c>
      <c r="Z1608" s="3">
        <v>0</v>
      </c>
      <c r="AA1608" s="3">
        <v>0</v>
      </c>
      <c r="AB1608" s="3">
        <v>0</v>
      </c>
      <c r="AD1608" t="s">
        <v>58</v>
      </c>
      <c r="AE1608" s="1">
        <v>42576</v>
      </c>
      <c r="AG1608" s="1">
        <v>42576</v>
      </c>
      <c r="AH1608" s="1">
        <v>42598</v>
      </c>
    </row>
    <row r="1609" spans="1:34" x14ac:dyDescent="0.3">
      <c r="A1609">
        <v>237981</v>
      </c>
      <c r="B1609" t="s">
        <v>49</v>
      </c>
      <c r="C1609" t="s">
        <v>26</v>
      </c>
      <c r="D1609">
        <v>1</v>
      </c>
      <c r="E1609" t="s">
        <v>3056</v>
      </c>
      <c r="F1609" t="s">
        <v>1617</v>
      </c>
      <c r="G1609">
        <v>13622</v>
      </c>
      <c r="H1609">
        <v>0</v>
      </c>
      <c r="I1609">
        <v>69253</v>
      </c>
      <c r="J1609">
        <v>80000</v>
      </c>
      <c r="K1609" t="s">
        <v>30</v>
      </c>
      <c r="L1609" t="s">
        <v>546</v>
      </c>
      <c r="M1609" t="s">
        <v>3057</v>
      </c>
      <c r="N1609" t="s">
        <v>7917</v>
      </c>
      <c r="O1609" t="s">
        <v>7400</v>
      </c>
      <c r="P1609" t="s">
        <v>7918</v>
      </c>
      <c r="Q1609" t="s">
        <v>655</v>
      </c>
      <c r="R1609" t="s">
        <v>3058</v>
      </c>
      <c r="S1609" t="s">
        <v>549</v>
      </c>
      <c r="T1609" t="str">
        <f t="shared" si="75"/>
        <v>Extensive knowledge and experience with Cisco Works, Cisco Security Manager, Solarwinds Enterprise Management suites, and Lancope‚„s Stealtwatch. In compliance with Federal law, all persons hired will be required to verify identity and eligibility to work in the United States and to complete the required employment eligibility verification document form upon hire.</v>
      </c>
      <c r="U1609">
        <f t="shared" si="76"/>
        <v>0</v>
      </c>
      <c r="V1609" s="3">
        <v>0</v>
      </c>
      <c r="W1609" s="3">
        <f t="shared" si="77"/>
        <v>0</v>
      </c>
      <c r="X1609" s="3">
        <v>0</v>
      </c>
      <c r="Y1609" s="3">
        <v>0</v>
      </c>
      <c r="Z1609" s="3">
        <v>0</v>
      </c>
      <c r="AA1609" s="3">
        <v>0</v>
      </c>
      <c r="AB1609" s="3">
        <v>0</v>
      </c>
      <c r="AD1609" t="s">
        <v>58</v>
      </c>
      <c r="AE1609" s="1">
        <v>42486</v>
      </c>
      <c r="AG1609" s="1">
        <v>42486</v>
      </c>
      <c r="AH1609" s="1">
        <v>42598</v>
      </c>
    </row>
    <row r="1610" spans="1:34" x14ac:dyDescent="0.3">
      <c r="A1610">
        <v>237981</v>
      </c>
      <c r="B1610" t="s">
        <v>49</v>
      </c>
      <c r="C1610" t="s">
        <v>40</v>
      </c>
      <c r="D1610">
        <v>1</v>
      </c>
      <c r="E1610" t="s">
        <v>3056</v>
      </c>
      <c r="F1610" t="s">
        <v>1617</v>
      </c>
      <c r="G1610">
        <v>13622</v>
      </c>
      <c r="H1610">
        <v>0</v>
      </c>
      <c r="I1610">
        <v>69253</v>
      </c>
      <c r="J1610">
        <v>80000</v>
      </c>
      <c r="K1610" t="s">
        <v>30</v>
      </c>
      <c r="L1610" t="s">
        <v>546</v>
      </c>
      <c r="M1610" t="s">
        <v>3057</v>
      </c>
      <c r="N1610" t="s">
        <v>7917</v>
      </c>
      <c r="O1610" t="s">
        <v>7400</v>
      </c>
      <c r="P1610" t="s">
        <v>7918</v>
      </c>
      <c r="Q1610" t="s">
        <v>655</v>
      </c>
      <c r="R1610" t="s">
        <v>3058</v>
      </c>
      <c r="S1610" t="s">
        <v>549</v>
      </c>
      <c r="T1610" t="str">
        <f t="shared" si="75"/>
        <v>Extensive knowledge and experience with Cisco Works, Cisco Security Manager, Solarwinds Enterprise Management suites, and Lancope‚„s Stealtwatch. In compliance with Federal law, all persons hired will be required to verify identity and eligibility to work in the United States and to complete the required employment eligibility verification document form upon hire.</v>
      </c>
      <c r="U1610">
        <f t="shared" si="76"/>
        <v>0</v>
      </c>
      <c r="V1610" s="3">
        <v>0</v>
      </c>
      <c r="W1610" s="3">
        <f t="shared" si="77"/>
        <v>0</v>
      </c>
      <c r="X1610" s="3">
        <v>0</v>
      </c>
      <c r="Y1610" s="3">
        <v>0</v>
      </c>
      <c r="Z1610" s="3">
        <v>0</v>
      </c>
      <c r="AA1610" s="3">
        <v>0</v>
      </c>
      <c r="AB1610" s="3">
        <v>0</v>
      </c>
      <c r="AD1610" t="s">
        <v>58</v>
      </c>
      <c r="AE1610" s="1">
        <v>42486</v>
      </c>
      <c r="AG1610" s="1">
        <v>42486</v>
      </c>
      <c r="AH1610" s="1">
        <v>42598</v>
      </c>
    </row>
    <row r="1611" spans="1:34" x14ac:dyDescent="0.3">
      <c r="A1611">
        <v>237989</v>
      </c>
      <c r="B1611" t="s">
        <v>59</v>
      </c>
      <c r="C1611" t="s">
        <v>26</v>
      </c>
      <c r="D1611">
        <v>1</v>
      </c>
      <c r="E1611" t="s">
        <v>3059</v>
      </c>
      <c r="F1611" t="s">
        <v>42</v>
      </c>
      <c r="G1611">
        <v>21744</v>
      </c>
      <c r="H1611">
        <v>2</v>
      </c>
      <c r="I1611">
        <v>68239</v>
      </c>
      <c r="J1611">
        <v>85644</v>
      </c>
      <c r="K1611" t="s">
        <v>30</v>
      </c>
      <c r="L1611" t="s">
        <v>62</v>
      </c>
      <c r="M1611" t="s">
        <v>3060</v>
      </c>
      <c r="N1611" t="s">
        <v>7919</v>
      </c>
      <c r="O1611" t="s">
        <v>46</v>
      </c>
      <c r="P1611" t="s">
        <v>35</v>
      </c>
      <c r="Q1611" t="s">
        <v>2792</v>
      </c>
      <c r="R1611" t="s">
        <v>3061</v>
      </c>
      <c r="S1611" t="s">
        <v>2794</v>
      </c>
      <c r="T1611" t="str">
        <f t="shared" si="75"/>
        <v xml:space="preserve">  Appointments are subject to OMB approval. For additional information about DEP, visit www.dep.nyc.gov</v>
      </c>
      <c r="U1611">
        <f t="shared" si="76"/>
        <v>0</v>
      </c>
      <c r="V1611" s="3">
        <v>0</v>
      </c>
      <c r="W1611" s="3">
        <f t="shared" si="77"/>
        <v>0</v>
      </c>
      <c r="X1611" s="3">
        <v>0</v>
      </c>
      <c r="Y1611" s="3">
        <v>0</v>
      </c>
      <c r="Z1611" s="3">
        <v>0</v>
      </c>
      <c r="AA1611" s="3">
        <v>0</v>
      </c>
      <c r="AB1611" s="3">
        <v>0</v>
      </c>
      <c r="AD1611" t="s">
        <v>38</v>
      </c>
      <c r="AE1611" s="1">
        <v>42473</v>
      </c>
      <c r="AG1611" s="1">
        <v>42473</v>
      </c>
      <c r="AH1611" s="1">
        <v>42598</v>
      </c>
    </row>
    <row r="1612" spans="1:34" x14ac:dyDescent="0.3">
      <c r="A1612">
        <v>238456</v>
      </c>
      <c r="B1612" t="s">
        <v>39</v>
      </c>
      <c r="C1612" t="s">
        <v>26</v>
      </c>
      <c r="D1612">
        <v>1</v>
      </c>
      <c r="E1612" t="s">
        <v>3052</v>
      </c>
      <c r="F1612" t="s">
        <v>42</v>
      </c>
      <c r="G1612">
        <v>21744</v>
      </c>
      <c r="H1612">
        <v>3</v>
      </c>
      <c r="I1612">
        <v>76340</v>
      </c>
      <c r="J1612">
        <v>100322</v>
      </c>
      <c r="K1612" t="s">
        <v>30</v>
      </c>
      <c r="L1612" t="s">
        <v>78</v>
      </c>
      <c r="M1612" t="s">
        <v>466</v>
      </c>
      <c r="N1612" t="s">
        <v>7916</v>
      </c>
      <c r="O1612" t="s">
        <v>46</v>
      </c>
      <c r="P1612" t="s">
        <v>3053</v>
      </c>
      <c r="Q1612" t="s">
        <v>35</v>
      </c>
      <c r="R1612" t="s">
        <v>3054</v>
      </c>
      <c r="S1612" t="s">
        <v>35</v>
      </c>
      <c r="T1612" t="str">
        <f t="shared" si="75"/>
        <v xml:space="preserve">Experience in infectious disease epidemiology, especially arboviral disease   Experience with SAS, R, Access, Excel, and GIS   Ability to work well with others   Experience with conducting interviews with health care providers and case patients  Excellent oral and written communication skills.  </v>
      </c>
      <c r="U1612">
        <f t="shared" si="76"/>
        <v>0</v>
      </c>
      <c r="V1612" s="3">
        <v>1</v>
      </c>
      <c r="W1612" s="3">
        <f t="shared" si="77"/>
        <v>0</v>
      </c>
      <c r="X1612" s="3">
        <v>0</v>
      </c>
      <c r="Y1612" s="3">
        <v>0</v>
      </c>
      <c r="Z1612" s="3">
        <v>0</v>
      </c>
      <c r="AA1612" s="3">
        <v>0</v>
      </c>
      <c r="AB1612" s="3">
        <v>0</v>
      </c>
      <c r="AD1612" t="s">
        <v>38</v>
      </c>
      <c r="AE1612" s="1">
        <v>42472</v>
      </c>
      <c r="AG1612" s="1">
        <v>42472</v>
      </c>
      <c r="AH1612" s="1">
        <v>42598</v>
      </c>
    </row>
    <row r="1613" spans="1:34" x14ac:dyDescent="0.3">
      <c r="A1613">
        <v>238466</v>
      </c>
      <c r="B1613" t="s">
        <v>49</v>
      </c>
      <c r="C1613" t="s">
        <v>26</v>
      </c>
      <c r="D1613">
        <v>1</v>
      </c>
      <c r="E1613" t="s">
        <v>2178</v>
      </c>
      <c r="F1613" t="s">
        <v>91</v>
      </c>
      <c r="G1613" t="s">
        <v>92</v>
      </c>
      <c r="H1613">
        <v>0</v>
      </c>
      <c r="I1613">
        <v>58675</v>
      </c>
      <c r="J1613">
        <v>80000</v>
      </c>
      <c r="K1613" t="s">
        <v>30</v>
      </c>
      <c r="L1613" t="s">
        <v>797</v>
      </c>
      <c r="M1613" t="s">
        <v>3062</v>
      </c>
      <c r="N1613" t="s">
        <v>6808</v>
      </c>
      <c r="O1613" t="s">
        <v>96</v>
      </c>
      <c r="P1613" t="s">
        <v>7920</v>
      </c>
      <c r="Q1613" t="s">
        <v>3063</v>
      </c>
      <c r="R1613" t="s">
        <v>56</v>
      </c>
      <c r="S1613" t="s">
        <v>549</v>
      </c>
      <c r="T1613" t="str">
        <f t="shared" si="75"/>
        <v>‚  Knowledge of City, State, and Federal Human Rights Laws and EEO policies and procedures.  Strong verbal and written communication skills.  High degree of proficiency in Microsoft Word, Excel, Outlook and PowerPoint.  Must be detail-oriented and accurate and possess good interpretive Skills.  Must be able to effectively present information to an intended audience.  Must be responsive, possess effective people skills, have the ability to work and communicate     effectively with employees at all levels throughout the agency. In compliance with federal law, all persons hired will be required to verify identity and eligibility to work in the United States and to complete the required employment eligibility verification document form upon hire.  NOTE: This position is only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v>
      </c>
      <c r="U1613">
        <f t="shared" si="76"/>
        <v>0</v>
      </c>
      <c r="V1613" s="3">
        <v>1</v>
      </c>
      <c r="W1613" s="3">
        <f t="shared" si="77"/>
        <v>0</v>
      </c>
      <c r="X1613" s="3">
        <v>0</v>
      </c>
      <c r="Y1613" s="3">
        <v>0</v>
      </c>
      <c r="Z1613" s="3">
        <v>0</v>
      </c>
      <c r="AA1613" s="3">
        <v>0</v>
      </c>
      <c r="AB1613" s="3">
        <v>0</v>
      </c>
      <c r="AD1613" t="s">
        <v>38</v>
      </c>
      <c r="AE1613" s="1">
        <v>42475</v>
      </c>
      <c r="AG1613" s="1">
        <v>42475</v>
      </c>
      <c r="AH1613" s="1">
        <v>42598</v>
      </c>
    </row>
    <row r="1614" spans="1:34" x14ac:dyDescent="0.3">
      <c r="A1614">
        <v>238520</v>
      </c>
      <c r="B1614" t="s">
        <v>2772</v>
      </c>
      <c r="C1614" t="s">
        <v>40</v>
      </c>
      <c r="D1614">
        <v>4</v>
      </c>
      <c r="E1614" t="s">
        <v>3064</v>
      </c>
      <c r="F1614" t="s">
        <v>3065</v>
      </c>
      <c r="G1614">
        <v>6140</v>
      </c>
      <c r="H1614">
        <v>2</v>
      </c>
      <c r="I1614">
        <v>55403</v>
      </c>
      <c r="J1614">
        <v>63714</v>
      </c>
      <c r="K1614" t="s">
        <v>30</v>
      </c>
      <c r="L1614" t="s">
        <v>2775</v>
      </c>
      <c r="M1614" t="s">
        <v>2776</v>
      </c>
      <c r="N1614" t="s">
        <v>7921</v>
      </c>
      <c r="O1614" t="s">
        <v>7922</v>
      </c>
      <c r="P1614" t="s">
        <v>7923</v>
      </c>
      <c r="Q1614" t="s">
        <v>7791</v>
      </c>
      <c r="R1614" t="s">
        <v>3066</v>
      </c>
      <c r="S1614" t="s">
        <v>3067</v>
      </c>
      <c r="T1614" t="str">
        <f t="shared" si="75"/>
        <v>‚	Familiarity with criminal justice and correctional practice and policy	Excellent communication and writing skills	Strong interpersonal skills with proven ability to work collaboratively with diverse colleagues and partners	Ability to handle confidential and sensitive information in a professional manner with discretion and integrity 	Experience conducting investigations	Experience with issues of access to health and mental health care	Demonstrated computer skills, including proficiency in Word and Excel	Professional and personal maturity and confidence	Fluency in Spanish 	Commitment to the mission of the NYC Board of Correction About the New York City Board of Correction The New York City Board of Correction (BOC) is a nine-person, non-judicial oversight board that regulates, monitors and inspects the correctional facilities of the City. The Mayor, City Council and presiding justices of the Appellate Division of the Supreme Court for the first and second judicial departments (in joint nomination with the Mayor) appoint BOC Board members.  It is one of the earliest independent oversight Boards of custodial and detention settings in the United States; its original Board members were appointed in 1957.  In 1977, the Board‚„s role was expanded.    The City Charter mandates the Board‚„s five functions:	Establish and ensure compliance with minimum standards ‚Å“for the care, custody, correction, treatment, supervision, and discipline of all persons held or confined under the jurisdiction of the Department of Correction.‚	Investigate serious matters and unusual incidents	Review grievances from inmates and staff	Evaluate the performance of the NYC Department of Correction (DOC)	Make recommendations on areas of key correctional planning  In 1978, the Board established the Minimum Standards for NYC Correctional Facilities, a set of sixteen Standards considered the basic elements necessary to promote a safe, secure and humane jail environment. The Board adopted Mental Health Standards in 1985 and Heath Care Standards in 1991. In the coming months, the Board will focus on areas including sexual violence prevention, mental health, and specialized housing.   BOC has a staff of 20 people (planned expansion to 27), with offices in lower Manhattan and Rikers Island, and an annual budget of $2.5 million. With new Board and executive staff leadership, and during this period of significant jail reform and public attention, the BOC is poised to help advance change and improvements within the jails.  The BOC is reviewing its core vision and strategies in an effort to re-set and effect change toward smaller, safer, fairer, and more humane jails.</v>
      </c>
      <c r="U1614">
        <f t="shared" si="76"/>
        <v>0</v>
      </c>
      <c r="V1614" s="3">
        <v>0</v>
      </c>
      <c r="W1614" s="3">
        <f t="shared" si="77"/>
        <v>0</v>
      </c>
      <c r="X1614" s="3">
        <v>0</v>
      </c>
      <c r="Y1614" s="3">
        <v>0</v>
      </c>
      <c r="Z1614" s="3">
        <v>0</v>
      </c>
      <c r="AA1614" s="3">
        <v>0</v>
      </c>
      <c r="AB1614" s="3">
        <v>0</v>
      </c>
      <c r="AD1614" t="s">
        <v>38</v>
      </c>
      <c r="AE1614" s="1">
        <v>42472</v>
      </c>
      <c r="AF1614" s="1">
        <v>42850</v>
      </c>
      <c r="AG1614" s="1">
        <v>42472</v>
      </c>
      <c r="AH1614" s="1">
        <v>42598</v>
      </c>
    </row>
    <row r="1615" spans="1:34" x14ac:dyDescent="0.3">
      <c r="A1615">
        <v>237989</v>
      </c>
      <c r="B1615" t="s">
        <v>59</v>
      </c>
      <c r="C1615" t="s">
        <v>40</v>
      </c>
      <c r="D1615">
        <v>1</v>
      </c>
      <c r="E1615" t="s">
        <v>3059</v>
      </c>
      <c r="F1615" t="s">
        <v>42</v>
      </c>
      <c r="G1615">
        <v>21744</v>
      </c>
      <c r="H1615">
        <v>2</v>
      </c>
      <c r="I1615">
        <v>68239</v>
      </c>
      <c r="J1615">
        <v>85644</v>
      </c>
      <c r="K1615" t="s">
        <v>30</v>
      </c>
      <c r="L1615" t="s">
        <v>62</v>
      </c>
      <c r="M1615" t="s">
        <v>3060</v>
      </c>
      <c r="N1615" t="s">
        <v>7919</v>
      </c>
      <c r="O1615" t="s">
        <v>46</v>
      </c>
      <c r="P1615" t="s">
        <v>35</v>
      </c>
      <c r="Q1615" t="s">
        <v>2792</v>
      </c>
      <c r="R1615" t="s">
        <v>3061</v>
      </c>
      <c r="S1615" t="s">
        <v>2794</v>
      </c>
      <c r="T1615" t="str">
        <f t="shared" si="75"/>
        <v xml:space="preserve">  Appointments are subject to OMB approval. For additional information about DEP, visit www.dep.nyc.gov</v>
      </c>
      <c r="U1615">
        <f t="shared" si="76"/>
        <v>0</v>
      </c>
      <c r="V1615" s="3">
        <v>0</v>
      </c>
      <c r="W1615" s="3">
        <f t="shared" si="77"/>
        <v>0</v>
      </c>
      <c r="X1615" s="3">
        <v>0</v>
      </c>
      <c r="Y1615" s="3">
        <v>0</v>
      </c>
      <c r="Z1615" s="3">
        <v>0</v>
      </c>
      <c r="AA1615" s="3">
        <v>0</v>
      </c>
      <c r="AB1615" s="3">
        <v>0</v>
      </c>
      <c r="AD1615" t="s">
        <v>38</v>
      </c>
      <c r="AE1615" s="1">
        <v>42473</v>
      </c>
      <c r="AG1615" s="1">
        <v>42473</v>
      </c>
      <c r="AH1615" s="1">
        <v>42598</v>
      </c>
    </row>
    <row r="1616" spans="1:34" x14ac:dyDescent="0.3">
      <c r="A1616">
        <v>238003</v>
      </c>
      <c r="B1616" t="s">
        <v>524</v>
      </c>
      <c r="C1616" t="s">
        <v>26</v>
      </c>
      <c r="D1616">
        <v>3</v>
      </c>
      <c r="E1616" t="s">
        <v>714</v>
      </c>
      <c r="F1616" t="s">
        <v>715</v>
      </c>
      <c r="G1616">
        <v>21315</v>
      </c>
      <c r="H1616">
        <v>1</v>
      </c>
      <c r="I1616">
        <v>65000</v>
      </c>
      <c r="J1616">
        <v>70422</v>
      </c>
      <c r="K1616" t="s">
        <v>30</v>
      </c>
      <c r="L1616" t="s">
        <v>527</v>
      </c>
      <c r="M1616" t="s">
        <v>716</v>
      </c>
      <c r="N1616" t="s">
        <v>6809</v>
      </c>
      <c r="O1616" t="s">
        <v>7598</v>
      </c>
      <c r="P1616" t="s">
        <v>3068</v>
      </c>
      <c r="Q1616" t="s">
        <v>3069</v>
      </c>
      <c r="R1616" t="s">
        <v>3070</v>
      </c>
      <c r="S1616" t="s">
        <v>35</v>
      </c>
      <c r="T1616" t="str">
        <f t="shared" si="75"/>
        <v>1.	Proven design ability in landscape architectural work. 2.	Strong skills in AutoCAD, Photoshop, PowerPoint and SketchUp. 3.	Excellent communication, interpersonal and organizational skills.   4.	LEED Certification or a strong knowledge of sustainable and universal design principles. 5.	Driver license valid in New York State. NOTE: All resumes must be received no later than the last day of the posting period.  www.nyc.gov/parks  Current New York State Registration as a Landscape Architect must be maintained for the duration of your employment.</v>
      </c>
      <c r="U1616">
        <f t="shared" si="76"/>
        <v>0</v>
      </c>
      <c r="V1616" s="3">
        <v>0</v>
      </c>
      <c r="W1616" s="3">
        <f t="shared" si="77"/>
        <v>0</v>
      </c>
      <c r="X1616" s="3">
        <v>0</v>
      </c>
      <c r="Y1616" s="3">
        <v>0</v>
      </c>
      <c r="Z1616" s="3">
        <v>0</v>
      </c>
      <c r="AA1616" s="3">
        <v>0</v>
      </c>
      <c r="AB1616" s="3">
        <v>0</v>
      </c>
      <c r="AD1616" t="s">
        <v>533</v>
      </c>
      <c r="AE1616" s="1">
        <v>42468</v>
      </c>
      <c r="AG1616" s="1">
        <v>42549</v>
      </c>
      <c r="AH1616" s="1">
        <v>42598</v>
      </c>
    </row>
    <row r="1617" spans="1:34" x14ac:dyDescent="0.3">
      <c r="A1617">
        <v>238003</v>
      </c>
      <c r="B1617" t="s">
        <v>524</v>
      </c>
      <c r="C1617" t="s">
        <v>40</v>
      </c>
      <c r="D1617">
        <v>3</v>
      </c>
      <c r="E1617" t="s">
        <v>714</v>
      </c>
      <c r="F1617" t="s">
        <v>715</v>
      </c>
      <c r="G1617">
        <v>21315</v>
      </c>
      <c r="H1617">
        <v>1</v>
      </c>
      <c r="I1617">
        <v>65000</v>
      </c>
      <c r="J1617">
        <v>70422</v>
      </c>
      <c r="K1617" t="s">
        <v>30</v>
      </c>
      <c r="L1617" t="s">
        <v>527</v>
      </c>
      <c r="M1617" t="s">
        <v>716</v>
      </c>
      <c r="N1617" t="s">
        <v>6809</v>
      </c>
      <c r="O1617" t="s">
        <v>7598</v>
      </c>
      <c r="P1617" t="s">
        <v>3068</v>
      </c>
      <c r="Q1617" t="s">
        <v>3069</v>
      </c>
      <c r="R1617" t="s">
        <v>3070</v>
      </c>
      <c r="S1617" t="s">
        <v>35</v>
      </c>
      <c r="T1617" t="str">
        <f t="shared" si="75"/>
        <v>1.	Proven design ability in landscape architectural work. 2.	Strong skills in AutoCAD, Photoshop, PowerPoint and SketchUp. 3.	Excellent communication, interpersonal and organizational skills.   4.	LEED Certification or a strong knowledge of sustainable and universal design principles. 5.	Driver license valid in New York State. NOTE: All resumes must be received no later than the last day of the posting period.  www.nyc.gov/parks  Current New York State Registration as a Landscape Architect must be maintained for the duration of your employment.</v>
      </c>
      <c r="U1617">
        <f t="shared" si="76"/>
        <v>0</v>
      </c>
      <c r="V1617" s="3">
        <v>0</v>
      </c>
      <c r="W1617" s="3">
        <f t="shared" si="77"/>
        <v>0</v>
      </c>
      <c r="X1617" s="3">
        <v>0</v>
      </c>
      <c r="Y1617" s="3">
        <v>0</v>
      </c>
      <c r="Z1617" s="3">
        <v>0</v>
      </c>
      <c r="AA1617" s="3">
        <v>0</v>
      </c>
      <c r="AB1617" s="3">
        <v>0</v>
      </c>
      <c r="AD1617" t="s">
        <v>533</v>
      </c>
      <c r="AE1617" s="1">
        <v>42468</v>
      </c>
      <c r="AG1617" s="1">
        <v>42549</v>
      </c>
      <c r="AH1617" s="1">
        <v>42598</v>
      </c>
    </row>
    <row r="1618" spans="1:34" x14ac:dyDescent="0.3">
      <c r="A1618">
        <v>238003</v>
      </c>
      <c r="B1618" t="s">
        <v>524</v>
      </c>
      <c r="C1618" t="s">
        <v>26</v>
      </c>
      <c r="D1618">
        <v>3</v>
      </c>
      <c r="E1618" t="s">
        <v>714</v>
      </c>
      <c r="F1618" t="s">
        <v>715</v>
      </c>
      <c r="G1618">
        <v>21315</v>
      </c>
      <c r="H1618">
        <v>1</v>
      </c>
      <c r="I1618">
        <v>65000</v>
      </c>
      <c r="J1618">
        <v>70422</v>
      </c>
      <c r="K1618" t="s">
        <v>30</v>
      </c>
      <c r="L1618" t="s">
        <v>527</v>
      </c>
      <c r="M1618" t="s">
        <v>716</v>
      </c>
      <c r="N1618" t="s">
        <v>6809</v>
      </c>
      <c r="O1618" t="s">
        <v>7598</v>
      </c>
      <c r="P1618" t="s">
        <v>3068</v>
      </c>
      <c r="Q1618" t="s">
        <v>3069</v>
      </c>
      <c r="R1618" t="s">
        <v>3070</v>
      </c>
      <c r="S1618" t="s">
        <v>35</v>
      </c>
      <c r="T1618" t="str">
        <f t="shared" si="75"/>
        <v>1.	Proven design ability in landscape architectural work. 2.	Strong skills in AutoCAD, Photoshop, PowerPoint and SketchUp. 3.	Excellent communication, interpersonal and organizational skills.   4.	LEED Certification or a strong knowledge of sustainable and universal design principles. 5.	Driver license valid in New York State. NOTE: All resumes must be received no later than the last day of the posting period.  www.nyc.gov/parks  Current New York State Registration as a Landscape Architect must be maintained for the duration of your employment.</v>
      </c>
      <c r="U1618">
        <f t="shared" si="76"/>
        <v>0</v>
      </c>
      <c r="V1618" s="3">
        <v>0</v>
      </c>
      <c r="W1618" s="3">
        <f t="shared" si="77"/>
        <v>0</v>
      </c>
      <c r="X1618" s="3">
        <v>0</v>
      </c>
      <c r="Y1618" s="3">
        <v>0</v>
      </c>
      <c r="Z1618" s="3">
        <v>0</v>
      </c>
      <c r="AA1618" s="3">
        <v>0</v>
      </c>
      <c r="AB1618" s="3">
        <v>0</v>
      </c>
      <c r="AD1618" t="s">
        <v>533</v>
      </c>
      <c r="AE1618" s="1">
        <v>42468</v>
      </c>
      <c r="AG1618" s="1">
        <v>42478</v>
      </c>
      <c r="AH1618" s="1">
        <v>42598</v>
      </c>
    </row>
    <row r="1619" spans="1:34" x14ac:dyDescent="0.3">
      <c r="A1619">
        <v>238004</v>
      </c>
      <c r="B1619" t="s">
        <v>39</v>
      </c>
      <c r="C1619" t="s">
        <v>40</v>
      </c>
      <c r="D1619">
        <v>1</v>
      </c>
      <c r="E1619" t="s">
        <v>3071</v>
      </c>
      <c r="F1619" t="s">
        <v>1969</v>
      </c>
      <c r="G1619" t="s">
        <v>1970</v>
      </c>
      <c r="H1619" t="s">
        <v>219</v>
      </c>
      <c r="I1619">
        <v>65107</v>
      </c>
      <c r="J1619">
        <v>173663</v>
      </c>
      <c r="K1619" t="s">
        <v>30</v>
      </c>
      <c r="L1619" t="s">
        <v>78</v>
      </c>
      <c r="M1619" t="s">
        <v>845</v>
      </c>
      <c r="N1619" t="s">
        <v>7924</v>
      </c>
      <c r="O1619" t="s">
        <v>1971</v>
      </c>
      <c r="P1619" t="s">
        <v>7051</v>
      </c>
      <c r="Q1619" t="s">
        <v>35</v>
      </c>
      <c r="R1619" t="s">
        <v>3072</v>
      </c>
      <c r="S1619" t="s">
        <v>35</v>
      </c>
      <c r="T1619" t="str">
        <f t="shared" si="75"/>
        <v xml:space="preserve">--We are seeking a dynamic candidate, with the ability to ‹Å“think outside the box  for this exciting new role.   --The ideal candidate should be able to work in a fast-paced and diverse environment, have critical thinking skills, and be able to process, interpret, and synthesize information quickly   --Experience and familiarity with underserved groups such as justice-involved, immigrant and veteran populations   --Research and evaluation experience   --Excellent written and oral communication skills   --Ability to manage high profile projects efficiently with attention to detail, and collaborate with multiple internal and external partners.  </v>
      </c>
      <c r="U1619">
        <f t="shared" si="76"/>
        <v>0</v>
      </c>
      <c r="V1619" s="3">
        <v>0</v>
      </c>
      <c r="W1619" s="3">
        <f t="shared" si="77"/>
        <v>0</v>
      </c>
      <c r="X1619" s="3">
        <v>0</v>
      </c>
      <c r="Y1619" s="3">
        <v>0</v>
      </c>
      <c r="Z1619" s="3">
        <v>0</v>
      </c>
      <c r="AA1619" s="3">
        <v>0</v>
      </c>
      <c r="AB1619" s="3">
        <v>0</v>
      </c>
      <c r="AD1619" t="s">
        <v>58</v>
      </c>
      <c r="AE1619" s="1">
        <v>42467</v>
      </c>
      <c r="AG1619" s="1">
        <v>42467</v>
      </c>
      <c r="AH1619" s="1">
        <v>42598</v>
      </c>
    </row>
    <row r="1620" spans="1:34" x14ac:dyDescent="0.3">
      <c r="A1620">
        <v>238004</v>
      </c>
      <c r="B1620" t="s">
        <v>39</v>
      </c>
      <c r="C1620" t="s">
        <v>26</v>
      </c>
      <c r="D1620">
        <v>1</v>
      </c>
      <c r="E1620" t="s">
        <v>3071</v>
      </c>
      <c r="F1620" t="s">
        <v>1969</v>
      </c>
      <c r="G1620" t="s">
        <v>1970</v>
      </c>
      <c r="H1620" t="s">
        <v>219</v>
      </c>
      <c r="I1620">
        <v>65107</v>
      </c>
      <c r="J1620">
        <v>173663</v>
      </c>
      <c r="K1620" t="s">
        <v>30</v>
      </c>
      <c r="L1620" t="s">
        <v>78</v>
      </c>
      <c r="M1620" t="s">
        <v>845</v>
      </c>
      <c r="N1620" t="s">
        <v>7924</v>
      </c>
      <c r="O1620" t="s">
        <v>1971</v>
      </c>
      <c r="P1620" t="s">
        <v>7051</v>
      </c>
      <c r="Q1620" t="s">
        <v>35</v>
      </c>
      <c r="R1620" t="s">
        <v>3072</v>
      </c>
      <c r="S1620" t="s">
        <v>35</v>
      </c>
      <c r="T1620" t="str">
        <f t="shared" si="75"/>
        <v xml:space="preserve">--We are seeking a dynamic candidate, with the ability to ‹Å“think outside the box  for this exciting new role.   --The ideal candidate should be able to work in a fast-paced and diverse environment, have critical thinking skills, and be able to process, interpret, and synthesize information quickly   --Experience and familiarity with underserved groups such as justice-involved, immigrant and veteran populations   --Research and evaluation experience   --Excellent written and oral communication skills   --Ability to manage high profile projects efficiently with attention to detail, and collaborate with multiple internal and external partners.  </v>
      </c>
      <c r="U1620">
        <f t="shared" si="76"/>
        <v>0</v>
      </c>
      <c r="V1620" s="3">
        <v>0</v>
      </c>
      <c r="W1620" s="3">
        <f t="shared" si="77"/>
        <v>0</v>
      </c>
      <c r="X1620" s="3">
        <v>0</v>
      </c>
      <c r="Y1620" s="3">
        <v>0</v>
      </c>
      <c r="Z1620" s="3">
        <v>0</v>
      </c>
      <c r="AA1620" s="3">
        <v>0</v>
      </c>
      <c r="AB1620" s="3">
        <v>0</v>
      </c>
      <c r="AD1620" t="s">
        <v>58</v>
      </c>
      <c r="AE1620" s="1">
        <v>42467</v>
      </c>
      <c r="AG1620" s="1">
        <v>42467</v>
      </c>
      <c r="AH1620" s="1">
        <v>42598</v>
      </c>
    </row>
    <row r="1621" spans="1:34" x14ac:dyDescent="0.3">
      <c r="A1621">
        <v>238520</v>
      </c>
      <c r="B1621" t="s">
        <v>2772</v>
      </c>
      <c r="C1621" t="s">
        <v>26</v>
      </c>
      <c r="D1621">
        <v>4</v>
      </c>
      <c r="E1621" t="s">
        <v>3064</v>
      </c>
      <c r="F1621" t="s">
        <v>3065</v>
      </c>
      <c r="G1621">
        <v>6140</v>
      </c>
      <c r="H1621">
        <v>2</v>
      </c>
      <c r="I1621">
        <v>55403</v>
      </c>
      <c r="J1621">
        <v>63714</v>
      </c>
      <c r="K1621" t="s">
        <v>30</v>
      </c>
      <c r="L1621" t="s">
        <v>2775</v>
      </c>
      <c r="M1621" t="s">
        <v>2776</v>
      </c>
      <c r="N1621" t="s">
        <v>7921</v>
      </c>
      <c r="O1621" t="s">
        <v>7922</v>
      </c>
      <c r="P1621" t="s">
        <v>7923</v>
      </c>
      <c r="Q1621" t="s">
        <v>7791</v>
      </c>
      <c r="R1621" t="s">
        <v>3066</v>
      </c>
      <c r="S1621" t="s">
        <v>3067</v>
      </c>
      <c r="T1621" t="str">
        <f t="shared" si="75"/>
        <v>‚	Familiarity with criminal justice and correctional practice and policy	Excellent communication and writing skills	Strong interpersonal skills with proven ability to work collaboratively with diverse colleagues and partners	Ability to handle confidential and sensitive information in a professional manner with discretion and integrity 	Experience conducting investigations	Experience with issues of access to health and mental health care	Demonstrated computer skills, including proficiency in Word and Excel	Professional and personal maturity and confidence	Fluency in Spanish 	Commitment to the mission of the NYC Board of Correction About the New York City Board of Correction The New York City Board of Correction (BOC) is a nine-person, non-judicial oversight board that regulates, monitors and inspects the correctional facilities of the City. The Mayor, City Council and presiding justices of the Appellate Division of the Supreme Court for the first and second judicial departments (in joint nomination with the Mayor) appoint BOC Board members.  It is one of the earliest independent oversight Boards of custodial and detention settings in the United States; its original Board members were appointed in 1957.  In 1977, the Board‚„s role was expanded.    The City Charter mandates the Board‚„s five functions:	Establish and ensure compliance with minimum standards ‚Å“for the care, custody, correction, treatment, supervision, and discipline of all persons held or confined under the jurisdiction of the Department of Correction.‚	Investigate serious matters and unusual incidents	Review grievances from inmates and staff	Evaluate the performance of the NYC Department of Correction (DOC)	Make recommendations on areas of key correctional planning  In 1978, the Board established the Minimum Standards for NYC Correctional Facilities, a set of sixteen Standards considered the basic elements necessary to promote a safe, secure and humane jail environment. The Board adopted Mental Health Standards in 1985 and Heath Care Standards in 1991. In the coming months, the Board will focus on areas including sexual violence prevention, mental health, and specialized housing.   BOC has a staff of 20 people (planned expansion to 27), with offices in lower Manhattan and Rikers Island, and an annual budget of $2.5 million. With new Board and executive staff leadership, and during this period of significant jail reform and public attention, the BOC is poised to help advance change and improvements within the jails.  The BOC is reviewing its core vision and strategies in an effort to re-set and effect change toward smaller, safer, fairer, and more humane jails.</v>
      </c>
      <c r="U1621">
        <f t="shared" si="76"/>
        <v>0</v>
      </c>
      <c r="V1621" s="3">
        <v>0</v>
      </c>
      <c r="W1621" s="3">
        <f t="shared" si="77"/>
        <v>0</v>
      </c>
      <c r="X1621" s="3">
        <v>0</v>
      </c>
      <c r="Y1621" s="3">
        <v>0</v>
      </c>
      <c r="Z1621" s="3">
        <v>0</v>
      </c>
      <c r="AA1621" s="3">
        <v>0</v>
      </c>
      <c r="AB1621" s="3">
        <v>0</v>
      </c>
      <c r="AD1621" t="s">
        <v>38</v>
      </c>
      <c r="AE1621" s="1">
        <v>42472</v>
      </c>
      <c r="AF1621" s="1">
        <v>42850</v>
      </c>
      <c r="AG1621" s="1">
        <v>42472</v>
      </c>
      <c r="AH1621" s="1">
        <v>42598</v>
      </c>
    </row>
    <row r="1622" spans="1:34" x14ac:dyDescent="0.3">
      <c r="A1622">
        <v>238546</v>
      </c>
      <c r="B1622" t="s">
        <v>888</v>
      </c>
      <c r="C1622" t="s">
        <v>26</v>
      </c>
      <c r="D1622">
        <v>1</v>
      </c>
      <c r="E1622" t="s">
        <v>3073</v>
      </c>
      <c r="F1622" t="s">
        <v>2096</v>
      </c>
      <c r="G1622">
        <v>13621</v>
      </c>
      <c r="H1622">
        <v>3</v>
      </c>
      <c r="I1622">
        <v>81060</v>
      </c>
      <c r="J1622">
        <v>85000</v>
      </c>
      <c r="K1622" t="s">
        <v>30</v>
      </c>
      <c r="L1622" t="s">
        <v>430</v>
      </c>
      <c r="M1622" t="s">
        <v>2097</v>
      </c>
      <c r="N1622" t="s">
        <v>3074</v>
      </c>
      <c r="O1622" t="s">
        <v>2099</v>
      </c>
      <c r="P1622" t="s">
        <v>3075</v>
      </c>
      <c r="Q1622" t="s">
        <v>35</v>
      </c>
      <c r="R1622" t="s">
        <v>894</v>
      </c>
      <c r="S1622" t="s">
        <v>35</v>
      </c>
      <c r="T1622" t="str">
        <f t="shared" si="75"/>
        <v xml:space="preserve">A minimum of three to five years in .Net and spatial web programming experience.  Advanced software development experience with ESRI Web APIs.  Familiarity with ArcObjects.  C# and object oriented programming experience.  Strong web application development experience using JavaScript and HTML5.  Solid understanding of IIS, Webserver and troubleshooting skills are required.  Experience working with RDBMS (MS SQL Server, Oracle, MySQL).  Proficient in building and deploying .NET web applications.  Knowledge of ASP, ASP.NET, AngularJS, JQuery highly desirable.  </v>
      </c>
      <c r="U1622">
        <f t="shared" si="76"/>
        <v>0</v>
      </c>
      <c r="V1622" s="3">
        <v>0</v>
      </c>
      <c r="W1622" s="3">
        <f t="shared" si="77"/>
        <v>0</v>
      </c>
      <c r="X1622" s="3">
        <v>0</v>
      </c>
      <c r="Y1622" s="3">
        <v>0</v>
      </c>
      <c r="Z1622" s="3">
        <v>1</v>
      </c>
      <c r="AA1622" s="3">
        <v>0</v>
      </c>
      <c r="AB1622" s="3">
        <v>0</v>
      </c>
      <c r="AD1622" t="s">
        <v>58</v>
      </c>
      <c r="AE1622" s="1">
        <v>42472</v>
      </c>
      <c r="AG1622" s="1">
        <v>42508</v>
      </c>
      <c r="AH1622" s="1">
        <v>42598</v>
      </c>
    </row>
    <row r="1623" spans="1:34" x14ac:dyDescent="0.3">
      <c r="A1623">
        <v>238546</v>
      </c>
      <c r="B1623" t="s">
        <v>888</v>
      </c>
      <c r="C1623" t="s">
        <v>40</v>
      </c>
      <c r="D1623">
        <v>1</v>
      </c>
      <c r="E1623" t="s">
        <v>3073</v>
      </c>
      <c r="F1623" t="s">
        <v>2096</v>
      </c>
      <c r="G1623">
        <v>13621</v>
      </c>
      <c r="H1623">
        <v>3</v>
      </c>
      <c r="I1623">
        <v>81060</v>
      </c>
      <c r="J1623">
        <v>85000</v>
      </c>
      <c r="K1623" t="s">
        <v>30</v>
      </c>
      <c r="L1623" t="s">
        <v>430</v>
      </c>
      <c r="M1623" t="s">
        <v>2097</v>
      </c>
      <c r="N1623" t="s">
        <v>3074</v>
      </c>
      <c r="O1623" t="s">
        <v>2099</v>
      </c>
      <c r="P1623" t="s">
        <v>3075</v>
      </c>
      <c r="Q1623" t="s">
        <v>35</v>
      </c>
      <c r="R1623" t="s">
        <v>894</v>
      </c>
      <c r="S1623" t="s">
        <v>35</v>
      </c>
      <c r="T1623" t="str">
        <f t="shared" si="75"/>
        <v xml:space="preserve">A minimum of three to five years in .Net and spatial web programming experience.  Advanced software development experience with ESRI Web APIs.  Familiarity with ArcObjects.  C# and object oriented programming experience.  Strong web application development experience using JavaScript and HTML5.  Solid understanding of IIS, Webserver and troubleshooting skills are required.  Experience working with RDBMS (MS SQL Server, Oracle, MySQL).  Proficient in building and deploying .NET web applications.  Knowledge of ASP, ASP.NET, AngularJS, JQuery highly desirable.  </v>
      </c>
      <c r="U1623">
        <f t="shared" si="76"/>
        <v>0</v>
      </c>
      <c r="V1623" s="3">
        <v>0</v>
      </c>
      <c r="W1623" s="3">
        <f t="shared" si="77"/>
        <v>0</v>
      </c>
      <c r="X1623" s="3">
        <v>0</v>
      </c>
      <c r="Y1623" s="3">
        <v>0</v>
      </c>
      <c r="Z1623" s="3">
        <v>1</v>
      </c>
      <c r="AA1623" s="3">
        <v>0</v>
      </c>
      <c r="AB1623" s="3">
        <v>0</v>
      </c>
      <c r="AD1623" t="s">
        <v>58</v>
      </c>
      <c r="AE1623" s="1">
        <v>42472</v>
      </c>
      <c r="AG1623" s="1">
        <v>42508</v>
      </c>
      <c r="AH1623" s="1">
        <v>42598</v>
      </c>
    </row>
    <row r="1624" spans="1:34" x14ac:dyDescent="0.3">
      <c r="A1624">
        <v>239025</v>
      </c>
      <c r="B1624" t="s">
        <v>1559</v>
      </c>
      <c r="C1624" t="s">
        <v>26</v>
      </c>
      <c r="D1624">
        <v>1</v>
      </c>
      <c r="E1624" t="s">
        <v>1472</v>
      </c>
      <c r="F1624" t="s">
        <v>1472</v>
      </c>
      <c r="G1624">
        <v>21215</v>
      </c>
      <c r="H1624">
        <v>1</v>
      </c>
      <c r="I1624">
        <v>61237</v>
      </c>
      <c r="J1624">
        <v>88686</v>
      </c>
      <c r="K1624" t="s">
        <v>30</v>
      </c>
      <c r="L1624" t="s">
        <v>3036</v>
      </c>
      <c r="M1624" t="s">
        <v>3037</v>
      </c>
      <c r="N1624" t="s">
        <v>7901</v>
      </c>
      <c r="O1624" t="s">
        <v>1473</v>
      </c>
      <c r="P1624" t="s">
        <v>7902</v>
      </c>
      <c r="Q1624" t="s">
        <v>35</v>
      </c>
      <c r="R1624" t="s">
        <v>1870</v>
      </c>
      <c r="S1624" t="s">
        <v>35</v>
      </c>
      <c r="T1624" t="str">
        <f t="shared" si="75"/>
        <v xml:space="preserve">‚  Knowledge of Revit   Highly proficient in AutoCAD   Knowledge of Adobe Creative Suite   Excellent verbal and written communication skills and the ability to meet project deadlines in a    fast pace evolving environment.    Self-motivated, proactive, flexible, able to work independently with high attention to detail.  </v>
      </c>
      <c r="U1624">
        <f t="shared" si="76"/>
        <v>0</v>
      </c>
      <c r="V1624" s="3">
        <v>0</v>
      </c>
      <c r="W1624" s="3">
        <f t="shared" si="77"/>
        <v>0</v>
      </c>
      <c r="X1624" s="3">
        <v>0</v>
      </c>
      <c r="Y1624" s="3">
        <v>0</v>
      </c>
      <c r="Z1624" s="3">
        <v>0</v>
      </c>
      <c r="AA1624" s="3">
        <v>0</v>
      </c>
      <c r="AB1624" s="3">
        <v>0</v>
      </c>
      <c r="AD1624" t="s">
        <v>58</v>
      </c>
      <c r="AE1624" s="1">
        <v>42479</v>
      </c>
      <c r="AG1624" s="1">
        <v>42503</v>
      </c>
      <c r="AH1624" s="1">
        <v>42598</v>
      </c>
    </row>
    <row r="1625" spans="1:34" x14ac:dyDescent="0.3">
      <c r="A1625">
        <v>238555</v>
      </c>
      <c r="B1625" t="s">
        <v>25</v>
      </c>
      <c r="C1625" t="s">
        <v>26</v>
      </c>
      <c r="D1625">
        <v>1</v>
      </c>
      <c r="E1625" t="s">
        <v>3076</v>
      </c>
      <c r="F1625" t="s">
        <v>691</v>
      </c>
      <c r="G1625">
        <v>10033</v>
      </c>
      <c r="H1625" t="s">
        <v>52</v>
      </c>
      <c r="I1625">
        <v>53051</v>
      </c>
      <c r="J1625">
        <v>95000</v>
      </c>
      <c r="K1625" t="s">
        <v>30</v>
      </c>
      <c r="L1625" t="s">
        <v>224</v>
      </c>
      <c r="M1625" t="s">
        <v>3077</v>
      </c>
      <c r="N1625" t="s">
        <v>7925</v>
      </c>
      <c r="O1625" t="s">
        <v>693</v>
      </c>
      <c r="P1625" t="s">
        <v>6810</v>
      </c>
      <c r="Q1625" t="s">
        <v>35</v>
      </c>
      <c r="R1625" t="s">
        <v>3078</v>
      </c>
      <c r="S1625" t="s">
        <v>3079</v>
      </c>
      <c r="T1625" t="str">
        <f t="shared" si="75"/>
        <v xml:space="preserve">The preferred candidate should possess the following:	Strong written and oral communications, public speaking, and presentation skills;	Experience with planning, managing, coordinating and overseeing events and meetings of various sizes;	Experience working with a customer relationship management application;	Ability to work under pressure against tight deadlines; 	Ability to prioritize and manage an array of projects through to completion.  </v>
      </c>
      <c r="U1625">
        <f t="shared" si="76"/>
        <v>0</v>
      </c>
      <c r="V1625" s="3">
        <v>0</v>
      </c>
      <c r="W1625" s="3">
        <f t="shared" si="77"/>
        <v>0</v>
      </c>
      <c r="X1625" s="3">
        <v>0</v>
      </c>
      <c r="Y1625" s="3">
        <v>0</v>
      </c>
      <c r="Z1625" s="3">
        <v>0</v>
      </c>
      <c r="AA1625" s="3">
        <v>0</v>
      </c>
      <c r="AB1625" s="3">
        <v>0</v>
      </c>
      <c r="AD1625" t="s">
        <v>38</v>
      </c>
      <c r="AE1625" s="1">
        <v>42487</v>
      </c>
      <c r="AG1625" s="1">
        <v>42487</v>
      </c>
      <c r="AH1625" s="1">
        <v>42598</v>
      </c>
    </row>
    <row r="1626" spans="1:34" x14ac:dyDescent="0.3">
      <c r="A1626">
        <v>238005</v>
      </c>
      <c r="B1626" t="s">
        <v>49</v>
      </c>
      <c r="C1626" t="s">
        <v>26</v>
      </c>
      <c r="D1626">
        <v>3</v>
      </c>
      <c r="E1626" t="s">
        <v>2623</v>
      </c>
      <c r="F1626" t="s">
        <v>3080</v>
      </c>
      <c r="G1626">
        <v>31121</v>
      </c>
      <c r="H1626">
        <v>2</v>
      </c>
      <c r="I1626">
        <v>54347</v>
      </c>
      <c r="J1626">
        <v>62499</v>
      </c>
      <c r="K1626" t="s">
        <v>30</v>
      </c>
      <c r="L1626" t="s">
        <v>31</v>
      </c>
      <c r="M1626" t="s">
        <v>1748</v>
      </c>
      <c r="N1626" t="s">
        <v>7926</v>
      </c>
      <c r="O1626" t="s">
        <v>3081</v>
      </c>
      <c r="P1626" t="s">
        <v>7927</v>
      </c>
      <c r="Q1626" t="s">
        <v>3082</v>
      </c>
      <c r="R1626" t="s">
        <v>56</v>
      </c>
      <c r="S1626" t="s">
        <v>549</v>
      </c>
      <c r="T1626" t="str">
        <f t="shared" si="75"/>
        <v>‚  Experienced Investigator by nature, negotiator, motivator and a problem solver.  Comfortable speaking on the phone with delinquent debtors.  Ability to negotiate payment arrangements in a firm but friendly manner.  Well-spoken and able to explain the components of the debt owed and articulate available     options for resolving the outstanding debt.  2+ years of experience in debt collection, sales, call center, marketing, or customer service.  Superior analytical skills.  Excellent written and communication skills.  Proficiency with Microsoft Word &amp; Excel.  Familiarity with informational websites. In compliance with federal law, all persons hired will be required to verify identity and eligibility to work in the United States and to complete the required employment eligibility verification document form upon hire.  NOTE:  This position is open to permanent Associate Investigator and those that are reachable on the open-competitive list. Please include your list number and/or your Employee Identification Number (EIN) when applying.</v>
      </c>
      <c r="U1626">
        <f t="shared" si="76"/>
        <v>0</v>
      </c>
      <c r="V1626" s="3">
        <v>1</v>
      </c>
      <c r="W1626" s="3">
        <f t="shared" si="77"/>
        <v>0</v>
      </c>
      <c r="X1626" s="3">
        <v>0</v>
      </c>
      <c r="Y1626" s="3">
        <v>0</v>
      </c>
      <c r="Z1626" s="3">
        <v>0</v>
      </c>
      <c r="AA1626" s="3">
        <v>0</v>
      </c>
      <c r="AB1626" s="3">
        <v>0</v>
      </c>
      <c r="AD1626" t="s">
        <v>38</v>
      </c>
      <c r="AE1626" s="1">
        <v>42475</v>
      </c>
      <c r="AG1626" s="1">
        <v>42475</v>
      </c>
      <c r="AH1626" s="1">
        <v>42598</v>
      </c>
    </row>
    <row r="1627" spans="1:34" x14ac:dyDescent="0.3">
      <c r="A1627">
        <v>238012</v>
      </c>
      <c r="B1627" t="s">
        <v>2309</v>
      </c>
      <c r="C1627" t="s">
        <v>26</v>
      </c>
      <c r="D1627">
        <v>1</v>
      </c>
      <c r="E1627" t="s">
        <v>3083</v>
      </c>
      <c r="F1627" t="s">
        <v>1858</v>
      </c>
      <c r="G1627" t="s">
        <v>1859</v>
      </c>
      <c r="H1627" t="s">
        <v>1464</v>
      </c>
      <c r="I1627">
        <v>86683</v>
      </c>
      <c r="J1627">
        <v>180000</v>
      </c>
      <c r="K1627" t="s">
        <v>30</v>
      </c>
      <c r="L1627" t="s">
        <v>1348</v>
      </c>
      <c r="M1627" t="s">
        <v>3084</v>
      </c>
      <c r="N1627" t="s">
        <v>7928</v>
      </c>
      <c r="O1627" t="s">
        <v>3085</v>
      </c>
      <c r="P1627" t="s">
        <v>3086</v>
      </c>
      <c r="Q1627" t="s">
        <v>35</v>
      </c>
      <c r="R1627" t="s">
        <v>2312</v>
      </c>
      <c r="S1627" t="s">
        <v>3087</v>
      </c>
      <c r="T1627" t="str">
        <f t="shared" si="75"/>
        <v xml:space="preserve">Board certification in psychiatry and documented completion of ACGME-accredited residency in psychiatry. Not less than six years of management experience in health, mental health, substance use and/or social services provider setting.  </v>
      </c>
      <c r="U1627">
        <f t="shared" si="76"/>
        <v>0</v>
      </c>
      <c r="V1627" s="3">
        <v>0</v>
      </c>
      <c r="W1627" s="3">
        <f t="shared" si="77"/>
        <v>0</v>
      </c>
      <c r="X1627" s="3">
        <v>0</v>
      </c>
      <c r="Y1627" s="3">
        <v>0</v>
      </c>
      <c r="Z1627" s="3">
        <v>0</v>
      </c>
      <c r="AA1627" s="3">
        <v>0</v>
      </c>
      <c r="AB1627" s="3">
        <v>0</v>
      </c>
      <c r="AD1627" t="s">
        <v>58</v>
      </c>
      <c r="AE1627" s="1">
        <v>42467</v>
      </c>
      <c r="AG1627" s="1">
        <v>42472</v>
      </c>
      <c r="AH1627" s="1">
        <v>42598</v>
      </c>
    </row>
    <row r="1628" spans="1:34" x14ac:dyDescent="0.3">
      <c r="A1628">
        <v>238012</v>
      </c>
      <c r="B1628" t="s">
        <v>2309</v>
      </c>
      <c r="C1628" t="s">
        <v>40</v>
      </c>
      <c r="D1628">
        <v>1</v>
      </c>
      <c r="E1628" t="s">
        <v>3083</v>
      </c>
      <c r="F1628" t="s">
        <v>1858</v>
      </c>
      <c r="G1628" t="s">
        <v>1859</v>
      </c>
      <c r="H1628" t="s">
        <v>1464</v>
      </c>
      <c r="I1628">
        <v>86683</v>
      </c>
      <c r="J1628">
        <v>180000</v>
      </c>
      <c r="K1628" t="s">
        <v>30</v>
      </c>
      <c r="L1628" t="s">
        <v>1348</v>
      </c>
      <c r="M1628" t="s">
        <v>3084</v>
      </c>
      <c r="N1628" t="s">
        <v>7928</v>
      </c>
      <c r="O1628" t="s">
        <v>3085</v>
      </c>
      <c r="P1628" t="s">
        <v>3086</v>
      </c>
      <c r="Q1628" t="s">
        <v>35</v>
      </c>
      <c r="R1628" t="s">
        <v>2312</v>
      </c>
      <c r="S1628" t="s">
        <v>3087</v>
      </c>
      <c r="T1628" t="str">
        <f t="shared" si="75"/>
        <v xml:space="preserve">Board certification in psychiatry and documented completion of ACGME-accredited residency in psychiatry. Not less than six years of management experience in health, mental health, substance use and/or social services provider setting.  </v>
      </c>
      <c r="U1628">
        <f t="shared" si="76"/>
        <v>0</v>
      </c>
      <c r="V1628" s="3">
        <v>0</v>
      </c>
      <c r="W1628" s="3">
        <f t="shared" si="77"/>
        <v>0</v>
      </c>
      <c r="X1628" s="3">
        <v>0</v>
      </c>
      <c r="Y1628" s="3">
        <v>0</v>
      </c>
      <c r="Z1628" s="3">
        <v>0</v>
      </c>
      <c r="AA1628" s="3">
        <v>0</v>
      </c>
      <c r="AB1628" s="3">
        <v>0</v>
      </c>
      <c r="AD1628" t="s">
        <v>58</v>
      </c>
      <c r="AE1628" s="1">
        <v>42467</v>
      </c>
      <c r="AG1628" s="1">
        <v>42472</v>
      </c>
      <c r="AH1628" s="1">
        <v>42598</v>
      </c>
    </row>
    <row r="1629" spans="1:34" x14ac:dyDescent="0.3">
      <c r="A1629">
        <v>238013</v>
      </c>
      <c r="B1629" t="s">
        <v>1158</v>
      </c>
      <c r="C1629" t="s">
        <v>26</v>
      </c>
      <c r="D1629">
        <v>4</v>
      </c>
      <c r="E1629" t="s">
        <v>3088</v>
      </c>
      <c r="F1629" t="s">
        <v>239</v>
      </c>
      <c r="G1629" t="s">
        <v>1889</v>
      </c>
      <c r="H1629">
        <v>0</v>
      </c>
      <c r="I1629">
        <v>48535</v>
      </c>
      <c r="J1629">
        <v>134433</v>
      </c>
      <c r="K1629" t="s">
        <v>30</v>
      </c>
      <c r="L1629" t="s">
        <v>1161</v>
      </c>
      <c r="M1629" t="s">
        <v>1952</v>
      </c>
      <c r="N1629" t="s">
        <v>3089</v>
      </c>
      <c r="O1629" t="s">
        <v>1890</v>
      </c>
      <c r="P1629" t="s">
        <v>1886</v>
      </c>
      <c r="Q1629" t="s">
        <v>35</v>
      </c>
      <c r="R1629" t="s">
        <v>3090</v>
      </c>
      <c r="S1629" t="s">
        <v>1888</v>
      </c>
      <c r="T1629" t="str">
        <f t="shared" si="75"/>
        <v xml:space="preserve">Preference will be given to candidates with at least four years of experience in a managerial, administrative or supervisory position.  </v>
      </c>
      <c r="U1629">
        <f t="shared" si="76"/>
        <v>0</v>
      </c>
      <c r="V1629" s="3">
        <v>0</v>
      </c>
      <c r="W1629" s="3">
        <f t="shared" si="77"/>
        <v>0</v>
      </c>
      <c r="X1629" s="3">
        <v>0</v>
      </c>
      <c r="Y1629" s="3">
        <v>0</v>
      </c>
      <c r="Z1629" s="3">
        <v>0</v>
      </c>
      <c r="AA1629" s="3">
        <v>0</v>
      </c>
      <c r="AB1629" s="3">
        <v>0</v>
      </c>
      <c r="AD1629" t="s">
        <v>899</v>
      </c>
      <c r="AE1629" s="1">
        <v>42493</v>
      </c>
      <c r="AG1629" s="1">
        <v>42493</v>
      </c>
      <c r="AH1629" s="1">
        <v>42598</v>
      </c>
    </row>
    <row r="1630" spans="1:34" x14ac:dyDescent="0.3">
      <c r="A1630">
        <v>238555</v>
      </c>
      <c r="B1630" t="s">
        <v>25</v>
      </c>
      <c r="C1630" t="s">
        <v>40</v>
      </c>
      <c r="D1630">
        <v>1</v>
      </c>
      <c r="E1630" t="s">
        <v>3076</v>
      </c>
      <c r="F1630" t="s">
        <v>691</v>
      </c>
      <c r="G1630">
        <v>10033</v>
      </c>
      <c r="H1630" t="s">
        <v>52</v>
      </c>
      <c r="I1630">
        <v>53051</v>
      </c>
      <c r="J1630">
        <v>95000</v>
      </c>
      <c r="K1630" t="s">
        <v>30</v>
      </c>
      <c r="L1630" t="s">
        <v>224</v>
      </c>
      <c r="M1630" t="s">
        <v>3077</v>
      </c>
      <c r="N1630" t="s">
        <v>7925</v>
      </c>
      <c r="O1630" t="s">
        <v>693</v>
      </c>
      <c r="P1630" t="s">
        <v>6810</v>
      </c>
      <c r="Q1630" t="s">
        <v>35</v>
      </c>
      <c r="R1630" t="s">
        <v>3078</v>
      </c>
      <c r="S1630" t="s">
        <v>3079</v>
      </c>
      <c r="T1630" t="str">
        <f t="shared" si="75"/>
        <v xml:space="preserve">The preferred candidate should possess the following:	Strong written and oral communications, public speaking, and presentation skills;	Experience with planning, managing, coordinating and overseeing events and meetings of various sizes;	Experience working with a customer relationship management application;	Ability to work under pressure against tight deadlines; 	Ability to prioritize and manage an array of projects through to completion.  </v>
      </c>
      <c r="U1630">
        <f t="shared" si="76"/>
        <v>0</v>
      </c>
      <c r="V1630" s="3">
        <v>0</v>
      </c>
      <c r="W1630" s="3">
        <f t="shared" si="77"/>
        <v>0</v>
      </c>
      <c r="X1630" s="3">
        <v>0</v>
      </c>
      <c r="Y1630" s="3">
        <v>0</v>
      </c>
      <c r="Z1630" s="3">
        <v>0</v>
      </c>
      <c r="AA1630" s="3">
        <v>0</v>
      </c>
      <c r="AB1630" s="3">
        <v>0</v>
      </c>
      <c r="AD1630" t="s">
        <v>38</v>
      </c>
      <c r="AE1630" s="1">
        <v>42487</v>
      </c>
      <c r="AG1630" s="1">
        <v>42487</v>
      </c>
      <c r="AH1630" s="1">
        <v>42598</v>
      </c>
    </row>
    <row r="1631" spans="1:34" x14ac:dyDescent="0.3">
      <c r="A1631">
        <v>238629</v>
      </c>
      <c r="B1631" t="s">
        <v>244</v>
      </c>
      <c r="C1631" t="s">
        <v>26</v>
      </c>
      <c r="D1631">
        <v>1</v>
      </c>
      <c r="E1631" t="s">
        <v>1247</v>
      </c>
      <c r="F1631" t="s">
        <v>1160</v>
      </c>
      <c r="G1631">
        <v>34202</v>
      </c>
      <c r="H1631">
        <v>1</v>
      </c>
      <c r="I1631">
        <v>51586</v>
      </c>
      <c r="J1631">
        <v>77404</v>
      </c>
      <c r="K1631" t="s">
        <v>30</v>
      </c>
      <c r="L1631" t="s">
        <v>521</v>
      </c>
      <c r="M1631" t="s">
        <v>3091</v>
      </c>
      <c r="N1631" t="s">
        <v>3092</v>
      </c>
      <c r="O1631" t="s">
        <v>7269</v>
      </c>
      <c r="P1631" t="s">
        <v>1279</v>
      </c>
      <c r="Q1631" t="s">
        <v>3093</v>
      </c>
      <c r="R1631" t="s">
        <v>3094</v>
      </c>
      <c r="S1631" t="s">
        <v>994</v>
      </c>
      <c r="T1631" t="str">
        <f t="shared" si="75"/>
        <v>Ability to communicate effectively in verbal and written form. TO BE APPOINTED TO A CONSTRUCTION PROJECT MANAGER POSITION IN THE DIVISION OF BRIDGES, CANDIDATES MUST HAVE ONE YEAR OF CONSTRUCTION PROJECT MANAGER EXPERIENCE IN BRIDGE DESIGN, BRIDGE CONSTRUCTION, BRIDGE MAINTENANCE OR BRIDGE INSPECTION.  TO BE CONSIDERED FOR THIS POSITION CANDIDATES MUST BE PERMANENT IN THE TITLE OF CONSTRUCTION PROJECT MANAGER OR MUST HAVE FILED FOR EXAM #6042.</v>
      </c>
      <c r="U1631">
        <f t="shared" si="76"/>
        <v>0</v>
      </c>
      <c r="V1631" s="3">
        <v>0</v>
      </c>
      <c r="W1631" s="3">
        <f t="shared" si="77"/>
        <v>0</v>
      </c>
      <c r="X1631" s="3">
        <v>0</v>
      </c>
      <c r="Y1631" s="3">
        <v>0</v>
      </c>
      <c r="Z1631" s="3">
        <v>0</v>
      </c>
      <c r="AA1631" s="3">
        <v>0</v>
      </c>
      <c r="AB1631" s="3">
        <v>0</v>
      </c>
      <c r="AD1631" t="s">
        <v>899</v>
      </c>
      <c r="AE1631" s="1">
        <v>42496</v>
      </c>
      <c r="AG1631" s="1">
        <v>42587</v>
      </c>
      <c r="AH1631" s="1">
        <v>42598</v>
      </c>
    </row>
    <row r="1632" spans="1:34" x14ac:dyDescent="0.3">
      <c r="A1632">
        <v>238643</v>
      </c>
      <c r="B1632" t="s">
        <v>210</v>
      </c>
      <c r="C1632" t="s">
        <v>26</v>
      </c>
      <c r="D1632">
        <v>1</v>
      </c>
      <c r="E1632" t="s">
        <v>3095</v>
      </c>
      <c r="F1632" t="s">
        <v>212</v>
      </c>
      <c r="G1632">
        <v>40563</v>
      </c>
      <c r="H1632">
        <v>1</v>
      </c>
      <c r="I1632">
        <v>44346</v>
      </c>
      <c r="J1632">
        <v>68481</v>
      </c>
      <c r="K1632" t="s">
        <v>30</v>
      </c>
      <c r="L1632" t="s">
        <v>213</v>
      </c>
      <c r="M1632" t="s">
        <v>3096</v>
      </c>
      <c r="N1632" t="s">
        <v>6811</v>
      </c>
      <c r="O1632" t="s">
        <v>7263</v>
      </c>
      <c r="P1632" t="s">
        <v>7929</v>
      </c>
      <c r="Q1632" t="s">
        <v>35</v>
      </c>
      <c r="R1632" t="s">
        <v>3097</v>
      </c>
      <c r="S1632" t="s">
        <v>35</v>
      </c>
      <c r="T1632" t="str">
        <f t="shared" si="75"/>
        <v xml:space="preserve">‚Outstanding communications skills.Strong work ethic and attention to detail.Comfortable working in a fast-paced environment, managing multiple projects simultaneously, and prioritizing assignments.Ability to synthesize large amounts of information for relevant, manageable presentation.Experience working with cross-functional teams and diverse groups of people.Ability to manage both internal and external relationships  </v>
      </c>
      <c r="U1632">
        <f t="shared" si="76"/>
        <v>0</v>
      </c>
      <c r="V1632" s="3">
        <v>0</v>
      </c>
      <c r="W1632" s="3">
        <f t="shared" si="77"/>
        <v>0</v>
      </c>
      <c r="X1632" s="3">
        <v>0</v>
      </c>
      <c r="Y1632" s="3">
        <v>0</v>
      </c>
      <c r="Z1632" s="3">
        <v>0</v>
      </c>
      <c r="AA1632" s="3">
        <v>0</v>
      </c>
      <c r="AB1632" s="3">
        <v>0</v>
      </c>
      <c r="AD1632" t="s">
        <v>38</v>
      </c>
      <c r="AE1632" s="1">
        <v>42473</v>
      </c>
      <c r="AG1632" s="1">
        <v>42473</v>
      </c>
      <c r="AH1632" s="1">
        <v>42598</v>
      </c>
    </row>
    <row r="1633" spans="1:34" x14ac:dyDescent="0.3">
      <c r="A1633">
        <v>238643</v>
      </c>
      <c r="B1633" t="s">
        <v>210</v>
      </c>
      <c r="C1633" t="s">
        <v>40</v>
      </c>
      <c r="D1633">
        <v>1</v>
      </c>
      <c r="E1633" t="s">
        <v>3095</v>
      </c>
      <c r="F1633" t="s">
        <v>212</v>
      </c>
      <c r="G1633">
        <v>40563</v>
      </c>
      <c r="H1633">
        <v>1</v>
      </c>
      <c r="I1633">
        <v>44346</v>
      </c>
      <c r="J1633">
        <v>68481</v>
      </c>
      <c r="K1633" t="s">
        <v>30</v>
      </c>
      <c r="L1633" t="s">
        <v>213</v>
      </c>
      <c r="M1633" t="s">
        <v>3096</v>
      </c>
      <c r="N1633" t="s">
        <v>6811</v>
      </c>
      <c r="O1633" t="s">
        <v>7263</v>
      </c>
      <c r="P1633" t="s">
        <v>7929</v>
      </c>
      <c r="Q1633" t="s">
        <v>35</v>
      </c>
      <c r="R1633" t="s">
        <v>3097</v>
      </c>
      <c r="S1633" t="s">
        <v>35</v>
      </c>
      <c r="T1633" t="str">
        <f t="shared" si="75"/>
        <v xml:space="preserve">‚Outstanding communications skills.Strong work ethic and attention to detail.Comfortable working in a fast-paced environment, managing multiple projects simultaneously, and prioritizing assignments.Ability to synthesize large amounts of information for relevant, manageable presentation.Experience working with cross-functional teams and diverse groups of people.Ability to manage both internal and external relationships  </v>
      </c>
      <c r="U1633">
        <f t="shared" si="76"/>
        <v>0</v>
      </c>
      <c r="V1633" s="3">
        <v>0</v>
      </c>
      <c r="W1633" s="3">
        <f t="shared" si="77"/>
        <v>0</v>
      </c>
      <c r="X1633" s="3">
        <v>0</v>
      </c>
      <c r="Y1633" s="3">
        <v>0</v>
      </c>
      <c r="Z1633" s="3">
        <v>0</v>
      </c>
      <c r="AA1633" s="3">
        <v>0</v>
      </c>
      <c r="AB1633" s="3">
        <v>0</v>
      </c>
      <c r="AD1633" t="s">
        <v>38</v>
      </c>
      <c r="AE1633" s="1">
        <v>42473</v>
      </c>
      <c r="AG1633" s="1">
        <v>42473</v>
      </c>
      <c r="AH1633" s="1">
        <v>42598</v>
      </c>
    </row>
    <row r="1634" spans="1:34" x14ac:dyDescent="0.3">
      <c r="A1634">
        <v>238013</v>
      </c>
      <c r="B1634" t="s">
        <v>1158</v>
      </c>
      <c r="C1634" t="s">
        <v>40</v>
      </c>
      <c r="D1634">
        <v>4</v>
      </c>
      <c r="E1634" t="s">
        <v>3088</v>
      </c>
      <c r="F1634" t="s">
        <v>239</v>
      </c>
      <c r="G1634" t="s">
        <v>1889</v>
      </c>
      <c r="H1634">
        <v>0</v>
      </c>
      <c r="I1634">
        <v>48535</v>
      </c>
      <c r="J1634">
        <v>134433</v>
      </c>
      <c r="K1634" t="s">
        <v>30</v>
      </c>
      <c r="L1634" t="s">
        <v>1161</v>
      </c>
      <c r="M1634" t="s">
        <v>1952</v>
      </c>
      <c r="N1634" t="s">
        <v>3089</v>
      </c>
      <c r="O1634" t="s">
        <v>1890</v>
      </c>
      <c r="P1634" t="s">
        <v>1886</v>
      </c>
      <c r="Q1634" t="s">
        <v>35</v>
      </c>
      <c r="R1634" t="s">
        <v>3090</v>
      </c>
      <c r="S1634" t="s">
        <v>1888</v>
      </c>
      <c r="T1634" t="str">
        <f t="shared" si="75"/>
        <v xml:space="preserve">Preference will be given to candidates with at least four years of experience in a managerial, administrative or supervisory position.  </v>
      </c>
      <c r="U1634">
        <f t="shared" si="76"/>
        <v>0</v>
      </c>
      <c r="V1634" s="3">
        <v>0</v>
      </c>
      <c r="W1634" s="3">
        <f t="shared" si="77"/>
        <v>0</v>
      </c>
      <c r="X1634" s="3">
        <v>0</v>
      </c>
      <c r="Y1634" s="3">
        <v>0</v>
      </c>
      <c r="Z1634" s="3">
        <v>0</v>
      </c>
      <c r="AA1634" s="3">
        <v>0</v>
      </c>
      <c r="AB1634" s="3">
        <v>0</v>
      </c>
      <c r="AD1634" t="s">
        <v>899</v>
      </c>
      <c r="AE1634" s="1">
        <v>42493</v>
      </c>
      <c r="AG1634" s="1">
        <v>42493</v>
      </c>
      <c r="AH1634" s="1">
        <v>42598</v>
      </c>
    </row>
    <row r="1635" spans="1:34" x14ac:dyDescent="0.3">
      <c r="A1635">
        <v>238027</v>
      </c>
      <c r="B1635" t="s">
        <v>1158</v>
      </c>
      <c r="C1635" t="s">
        <v>40</v>
      </c>
      <c r="D1635">
        <v>4</v>
      </c>
      <c r="E1635" t="s">
        <v>3088</v>
      </c>
      <c r="F1635" t="s">
        <v>2000</v>
      </c>
      <c r="G1635" t="s">
        <v>2001</v>
      </c>
      <c r="H1635">
        <v>0</v>
      </c>
      <c r="I1635">
        <v>48535</v>
      </c>
      <c r="J1635">
        <v>132061</v>
      </c>
      <c r="K1635" t="s">
        <v>30</v>
      </c>
      <c r="L1635" t="s">
        <v>1161</v>
      </c>
      <c r="M1635" t="s">
        <v>1952</v>
      </c>
      <c r="N1635" t="s">
        <v>3098</v>
      </c>
      <c r="O1635" t="s">
        <v>571</v>
      </c>
      <c r="P1635" t="s">
        <v>3099</v>
      </c>
      <c r="Q1635" t="s">
        <v>35</v>
      </c>
      <c r="R1635" t="s">
        <v>3100</v>
      </c>
      <c r="S1635" t="s">
        <v>1888</v>
      </c>
      <c r="T1635" t="str">
        <f t="shared" si="75"/>
        <v xml:space="preserve">Preference will be given to candidate with at least four years of experience in a managerial, administrative or supervisory position.  </v>
      </c>
      <c r="U1635">
        <f t="shared" si="76"/>
        <v>0</v>
      </c>
      <c r="V1635" s="3">
        <v>0</v>
      </c>
      <c r="W1635" s="3">
        <f t="shared" si="77"/>
        <v>0</v>
      </c>
      <c r="X1635" s="3">
        <v>0</v>
      </c>
      <c r="Y1635" s="3">
        <v>0</v>
      </c>
      <c r="Z1635" s="3">
        <v>0</v>
      </c>
      <c r="AA1635" s="3">
        <v>0</v>
      </c>
      <c r="AB1635" s="3">
        <v>0</v>
      </c>
      <c r="AD1635" t="s">
        <v>899</v>
      </c>
      <c r="AE1635" s="1">
        <v>42472</v>
      </c>
      <c r="AG1635" s="1">
        <v>42472</v>
      </c>
      <c r="AH1635" s="1">
        <v>42598</v>
      </c>
    </row>
    <row r="1636" spans="1:34" x14ac:dyDescent="0.3">
      <c r="A1636">
        <v>238027</v>
      </c>
      <c r="B1636" t="s">
        <v>1158</v>
      </c>
      <c r="C1636" t="s">
        <v>26</v>
      </c>
      <c r="D1636">
        <v>4</v>
      </c>
      <c r="E1636" t="s">
        <v>3088</v>
      </c>
      <c r="F1636" t="s">
        <v>2000</v>
      </c>
      <c r="G1636" t="s">
        <v>2001</v>
      </c>
      <c r="H1636">
        <v>0</v>
      </c>
      <c r="I1636">
        <v>48535</v>
      </c>
      <c r="J1636">
        <v>132061</v>
      </c>
      <c r="K1636" t="s">
        <v>30</v>
      </c>
      <c r="L1636" t="s">
        <v>1161</v>
      </c>
      <c r="M1636" t="s">
        <v>1952</v>
      </c>
      <c r="N1636" t="s">
        <v>3098</v>
      </c>
      <c r="O1636" t="s">
        <v>571</v>
      </c>
      <c r="P1636" t="s">
        <v>3099</v>
      </c>
      <c r="Q1636" t="s">
        <v>35</v>
      </c>
      <c r="R1636" t="s">
        <v>3100</v>
      </c>
      <c r="S1636" t="s">
        <v>1888</v>
      </c>
      <c r="T1636" t="str">
        <f t="shared" si="75"/>
        <v xml:space="preserve">Preference will be given to candidate with at least four years of experience in a managerial, administrative or supervisory position.  </v>
      </c>
      <c r="U1636">
        <f t="shared" si="76"/>
        <v>0</v>
      </c>
      <c r="V1636" s="3">
        <v>0</v>
      </c>
      <c r="W1636" s="3">
        <f t="shared" si="77"/>
        <v>0</v>
      </c>
      <c r="X1636" s="3">
        <v>0</v>
      </c>
      <c r="Y1636" s="3">
        <v>0</v>
      </c>
      <c r="Z1636" s="3">
        <v>0</v>
      </c>
      <c r="AA1636" s="3">
        <v>0</v>
      </c>
      <c r="AB1636" s="3">
        <v>0</v>
      </c>
      <c r="AD1636" t="s">
        <v>899</v>
      </c>
      <c r="AE1636" s="1">
        <v>42472</v>
      </c>
      <c r="AG1636" s="1">
        <v>42472</v>
      </c>
      <c r="AH1636" s="1">
        <v>42598</v>
      </c>
    </row>
    <row r="1637" spans="1:34" x14ac:dyDescent="0.3">
      <c r="A1637">
        <v>238028</v>
      </c>
      <c r="B1637" t="s">
        <v>1158</v>
      </c>
      <c r="C1637" t="s">
        <v>40</v>
      </c>
      <c r="D1637">
        <v>4</v>
      </c>
      <c r="E1637" t="s">
        <v>3088</v>
      </c>
      <c r="F1637" t="s">
        <v>1203</v>
      </c>
      <c r="G1637" t="s">
        <v>1204</v>
      </c>
      <c r="H1637">
        <v>0</v>
      </c>
      <c r="I1637">
        <v>48535</v>
      </c>
      <c r="J1637">
        <v>132061</v>
      </c>
      <c r="K1637" t="s">
        <v>30</v>
      </c>
      <c r="L1637" t="s">
        <v>1161</v>
      </c>
      <c r="M1637" t="s">
        <v>1575</v>
      </c>
      <c r="N1637" t="s">
        <v>3089</v>
      </c>
      <c r="O1637" t="s">
        <v>1207</v>
      </c>
      <c r="P1637" t="s">
        <v>1886</v>
      </c>
      <c r="Q1637" t="s">
        <v>35</v>
      </c>
      <c r="R1637" t="s">
        <v>3101</v>
      </c>
      <c r="S1637" t="s">
        <v>1888</v>
      </c>
      <c r="T1637" t="str">
        <f t="shared" si="75"/>
        <v xml:space="preserve">Preference will be given to candidates with at least four years of experience in a managerial, administrative or supervisory position.  </v>
      </c>
      <c r="U1637">
        <f t="shared" si="76"/>
        <v>0</v>
      </c>
      <c r="V1637" s="3">
        <v>0</v>
      </c>
      <c r="W1637" s="3">
        <f t="shared" si="77"/>
        <v>0</v>
      </c>
      <c r="X1637" s="3">
        <v>0</v>
      </c>
      <c r="Y1637" s="3">
        <v>0</v>
      </c>
      <c r="Z1637" s="3">
        <v>0</v>
      </c>
      <c r="AA1637" s="3">
        <v>0</v>
      </c>
      <c r="AB1637" s="3">
        <v>0</v>
      </c>
      <c r="AD1637" t="s">
        <v>899</v>
      </c>
      <c r="AE1637" s="1">
        <v>42472</v>
      </c>
      <c r="AG1637" s="1">
        <v>42472</v>
      </c>
      <c r="AH1637" s="1">
        <v>42598</v>
      </c>
    </row>
    <row r="1638" spans="1:34" x14ac:dyDescent="0.3">
      <c r="A1638">
        <v>237629</v>
      </c>
      <c r="B1638" t="s">
        <v>666</v>
      </c>
      <c r="C1638" t="s">
        <v>40</v>
      </c>
      <c r="D1638">
        <v>7</v>
      </c>
      <c r="E1638" t="s">
        <v>2854</v>
      </c>
      <c r="F1638" t="s">
        <v>2855</v>
      </c>
      <c r="G1638">
        <v>92508</v>
      </c>
      <c r="H1638">
        <v>2</v>
      </c>
      <c r="I1638">
        <v>38509</v>
      </c>
      <c r="J1638">
        <v>49034</v>
      </c>
      <c r="K1638" t="s">
        <v>30</v>
      </c>
      <c r="L1638" t="s">
        <v>668</v>
      </c>
      <c r="M1638" t="s">
        <v>669</v>
      </c>
      <c r="N1638" t="s">
        <v>2856</v>
      </c>
      <c r="O1638" t="s">
        <v>2857</v>
      </c>
      <c r="P1638" t="s">
        <v>2858</v>
      </c>
      <c r="Q1638" t="s">
        <v>35</v>
      </c>
      <c r="R1638" t="s">
        <v>2859</v>
      </c>
      <c r="S1638" t="s">
        <v>35</v>
      </c>
      <c r="T1638" t="str">
        <f t="shared" si="75"/>
        <v xml:space="preserve">CDL-B license and NYS Inspectors License  (light and heavy)  preferred.  </v>
      </c>
      <c r="U1638">
        <f t="shared" si="76"/>
        <v>0</v>
      </c>
      <c r="V1638" s="3">
        <v>0</v>
      </c>
      <c r="W1638" s="3">
        <f t="shared" si="77"/>
        <v>0</v>
      </c>
      <c r="X1638" s="3">
        <v>0</v>
      </c>
      <c r="Y1638" s="3">
        <v>0</v>
      </c>
      <c r="Z1638" s="3">
        <v>0</v>
      </c>
      <c r="AA1638" s="3">
        <v>0</v>
      </c>
      <c r="AB1638" s="3">
        <v>0</v>
      </c>
      <c r="AD1638" t="s">
        <v>38</v>
      </c>
      <c r="AE1638" s="1">
        <v>42586</v>
      </c>
      <c r="AG1638" s="1">
        <v>42585</v>
      </c>
      <c r="AH1638" s="1">
        <v>42598</v>
      </c>
    </row>
    <row r="1639" spans="1:34" x14ac:dyDescent="0.3">
      <c r="A1639">
        <v>237638</v>
      </c>
      <c r="B1639" t="s">
        <v>59</v>
      </c>
      <c r="C1639" t="s">
        <v>40</v>
      </c>
      <c r="D1639">
        <v>1</v>
      </c>
      <c r="E1639" t="s">
        <v>3102</v>
      </c>
      <c r="F1639" t="s">
        <v>2000</v>
      </c>
      <c r="G1639" t="s">
        <v>2001</v>
      </c>
      <c r="H1639">
        <v>0</v>
      </c>
      <c r="I1639">
        <v>48535</v>
      </c>
      <c r="J1639">
        <v>132061</v>
      </c>
      <c r="K1639" t="s">
        <v>30</v>
      </c>
      <c r="L1639" t="s">
        <v>164</v>
      </c>
      <c r="M1639" t="s">
        <v>257</v>
      </c>
      <c r="N1639" t="s">
        <v>7930</v>
      </c>
      <c r="O1639" t="s">
        <v>571</v>
      </c>
      <c r="P1639" t="s">
        <v>7931</v>
      </c>
      <c r="Q1639" t="s">
        <v>592</v>
      </c>
      <c r="R1639" t="s">
        <v>99</v>
      </c>
      <c r="S1639" t="s">
        <v>35</v>
      </c>
      <c r="T1639" t="str">
        <f t="shared" si="75"/>
        <v>‚ Experience and in-depth knowledge of water and sewer design standards, specifications and design and construction procedures.  Familiar with GIS and AutoCAD.   Ability to handle multiple priorities and projects simultaneously.  Self-driven, hands on, problem solver with the ability to work independently with little or no supervision.  Familiar with Environmental Health and Safety policies.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639">
        <f t="shared" si="76"/>
        <v>0</v>
      </c>
      <c r="V1639" s="3">
        <v>0</v>
      </c>
      <c r="W1639" s="3">
        <f t="shared" si="77"/>
        <v>0</v>
      </c>
      <c r="X1639" s="3">
        <v>0</v>
      </c>
      <c r="Y1639" s="3">
        <v>0</v>
      </c>
      <c r="Z1639" s="3">
        <v>0</v>
      </c>
      <c r="AA1639" s="3">
        <v>0</v>
      </c>
      <c r="AB1639" s="3">
        <v>0</v>
      </c>
      <c r="AD1639" t="s">
        <v>58</v>
      </c>
      <c r="AE1639" s="1">
        <v>42473</v>
      </c>
      <c r="AG1639" s="1">
        <v>42473</v>
      </c>
      <c r="AH1639" s="1">
        <v>42598</v>
      </c>
    </row>
    <row r="1640" spans="1:34" x14ac:dyDescent="0.3">
      <c r="A1640">
        <v>237638</v>
      </c>
      <c r="B1640" t="s">
        <v>59</v>
      </c>
      <c r="C1640" t="s">
        <v>26</v>
      </c>
      <c r="D1640">
        <v>1</v>
      </c>
      <c r="E1640" t="s">
        <v>3102</v>
      </c>
      <c r="F1640" t="s">
        <v>2000</v>
      </c>
      <c r="G1640" t="s">
        <v>2001</v>
      </c>
      <c r="H1640">
        <v>0</v>
      </c>
      <c r="I1640">
        <v>48535</v>
      </c>
      <c r="J1640">
        <v>132061</v>
      </c>
      <c r="K1640" t="s">
        <v>30</v>
      </c>
      <c r="L1640" t="s">
        <v>164</v>
      </c>
      <c r="M1640" t="s">
        <v>257</v>
      </c>
      <c r="N1640" t="s">
        <v>7930</v>
      </c>
      <c r="O1640" t="s">
        <v>571</v>
      </c>
      <c r="P1640" t="s">
        <v>7931</v>
      </c>
      <c r="Q1640" t="s">
        <v>592</v>
      </c>
      <c r="R1640" t="s">
        <v>99</v>
      </c>
      <c r="S1640" t="s">
        <v>35</v>
      </c>
      <c r="T1640" t="str">
        <f t="shared" si="75"/>
        <v>‚ Experience and in-depth knowledge of water and sewer design standards, specifications and design and construction procedures.  Familiar with GIS and AutoCAD.   Ability to handle multiple priorities and projects simultaneously.  Self-driven, hands on, problem solver with the ability to work independently with little or no supervision.  Familiar with Environmental Health and Safety policies.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640">
        <f t="shared" si="76"/>
        <v>0</v>
      </c>
      <c r="V1640" s="3">
        <v>0</v>
      </c>
      <c r="W1640" s="3">
        <f t="shared" si="77"/>
        <v>0</v>
      </c>
      <c r="X1640" s="3">
        <v>0</v>
      </c>
      <c r="Y1640" s="3">
        <v>0</v>
      </c>
      <c r="Z1640" s="3">
        <v>0</v>
      </c>
      <c r="AA1640" s="3">
        <v>0</v>
      </c>
      <c r="AB1640" s="3">
        <v>0</v>
      </c>
      <c r="AD1640" t="s">
        <v>58</v>
      </c>
      <c r="AE1640" s="1">
        <v>42473</v>
      </c>
      <c r="AG1640" s="1">
        <v>42473</v>
      </c>
      <c r="AH1640" s="1">
        <v>42598</v>
      </c>
    </row>
    <row r="1641" spans="1:34" x14ac:dyDescent="0.3">
      <c r="A1641">
        <v>237647</v>
      </c>
      <c r="B1641" t="s">
        <v>184</v>
      </c>
      <c r="C1641" t="s">
        <v>26</v>
      </c>
      <c r="D1641">
        <v>1</v>
      </c>
      <c r="E1641" t="s">
        <v>3103</v>
      </c>
      <c r="F1641" t="s">
        <v>691</v>
      </c>
      <c r="G1641">
        <v>10033</v>
      </c>
      <c r="H1641" t="s">
        <v>52</v>
      </c>
      <c r="I1641">
        <v>53051</v>
      </c>
      <c r="J1641">
        <v>80000</v>
      </c>
      <c r="K1641" t="s">
        <v>30</v>
      </c>
      <c r="L1641" t="s">
        <v>186</v>
      </c>
      <c r="M1641" t="s">
        <v>1351</v>
      </c>
      <c r="N1641" t="s">
        <v>7932</v>
      </c>
      <c r="O1641" t="s">
        <v>693</v>
      </c>
      <c r="P1641" t="s">
        <v>7933</v>
      </c>
      <c r="Q1641" t="s">
        <v>7268</v>
      </c>
      <c r="R1641" t="s">
        <v>640</v>
      </c>
      <c r="S1641" t="s">
        <v>35</v>
      </c>
      <c r="T1641" t="str">
        <f t="shared" si="75"/>
        <v>‚	Prior NYC government experience or experience in social or youth services strongly preferred 	Preference will be given to candidates with experience in journalism, media relations, communications or public relations, handling calls from the press.	Capable of multi-tasking and handling high-stress situations.	Ability to thrive in a high-volume, deadline driven environment.	Self-directed with the proven ability to take initiative as a problem solver.	Ability to understand and communicate information about sensitive child welfare issues. 	Excellent written, editorial, analytical, interpersonal and organizational skills.	Ability to collaborate under varying degrees of supervision.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641">
        <f t="shared" si="76"/>
        <v>0</v>
      </c>
      <c r="V1641" s="3">
        <v>0</v>
      </c>
      <c r="W1641" s="3">
        <f t="shared" si="77"/>
        <v>0</v>
      </c>
      <c r="X1641" s="3">
        <v>0</v>
      </c>
      <c r="Y1641" s="3">
        <v>0</v>
      </c>
      <c r="Z1641" s="3">
        <v>0</v>
      </c>
      <c r="AA1641" s="3">
        <v>0</v>
      </c>
      <c r="AB1641" s="3">
        <v>0</v>
      </c>
      <c r="AD1641" t="s">
        <v>38</v>
      </c>
      <c r="AE1641" s="1">
        <v>42464</v>
      </c>
      <c r="AG1641" s="1">
        <v>42495</v>
      </c>
      <c r="AH1641" s="1">
        <v>42598</v>
      </c>
    </row>
    <row r="1642" spans="1:34" x14ac:dyDescent="0.3">
      <c r="A1642">
        <v>237647</v>
      </c>
      <c r="B1642" t="s">
        <v>184</v>
      </c>
      <c r="C1642" t="s">
        <v>40</v>
      </c>
      <c r="D1642">
        <v>1</v>
      </c>
      <c r="E1642" t="s">
        <v>3103</v>
      </c>
      <c r="F1642" t="s">
        <v>691</v>
      </c>
      <c r="G1642">
        <v>10033</v>
      </c>
      <c r="H1642" t="s">
        <v>52</v>
      </c>
      <c r="I1642">
        <v>53051</v>
      </c>
      <c r="J1642">
        <v>80000</v>
      </c>
      <c r="K1642" t="s">
        <v>30</v>
      </c>
      <c r="L1642" t="s">
        <v>186</v>
      </c>
      <c r="M1642" t="s">
        <v>1351</v>
      </c>
      <c r="N1642" t="s">
        <v>7932</v>
      </c>
      <c r="O1642" t="s">
        <v>693</v>
      </c>
      <c r="P1642" t="s">
        <v>7933</v>
      </c>
      <c r="Q1642" t="s">
        <v>7268</v>
      </c>
      <c r="R1642" t="s">
        <v>640</v>
      </c>
      <c r="S1642" t="s">
        <v>35</v>
      </c>
      <c r="T1642" t="str">
        <f t="shared" si="75"/>
        <v>‚	Prior NYC government experience or experience in social or youth services strongly preferred 	Preference will be given to candidates with experience in journalism, media relations, communications or public relations, handling calls from the press.	Capable of multi-tasking and handling high-stress situations.	Ability to thrive in a high-volume, deadline driven environment.	Self-directed with the proven ability to take initiative as a problem solver.	Ability to understand and communicate information about sensitive child welfare issues. 	Excellent written, editorial, analytical, interpersonal and organizational skills.	Ability to collaborate under varying degrees of supervision.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642">
        <f t="shared" si="76"/>
        <v>0</v>
      </c>
      <c r="V1642" s="3">
        <v>0</v>
      </c>
      <c r="W1642" s="3">
        <f t="shared" si="77"/>
        <v>0</v>
      </c>
      <c r="X1642" s="3">
        <v>0</v>
      </c>
      <c r="Y1642" s="3">
        <v>0</v>
      </c>
      <c r="Z1642" s="3">
        <v>0</v>
      </c>
      <c r="AA1642" s="3">
        <v>0</v>
      </c>
      <c r="AB1642" s="3">
        <v>0</v>
      </c>
      <c r="AD1642" t="s">
        <v>38</v>
      </c>
      <c r="AE1642" s="1">
        <v>42464</v>
      </c>
      <c r="AG1642" s="1">
        <v>42495</v>
      </c>
      <c r="AH1642" s="1">
        <v>42598</v>
      </c>
    </row>
    <row r="1643" spans="1:34" x14ac:dyDescent="0.3">
      <c r="A1643">
        <v>238028</v>
      </c>
      <c r="B1643" t="s">
        <v>1158</v>
      </c>
      <c r="C1643" t="s">
        <v>26</v>
      </c>
      <c r="D1643">
        <v>4</v>
      </c>
      <c r="E1643" t="s">
        <v>3088</v>
      </c>
      <c r="F1643" t="s">
        <v>1203</v>
      </c>
      <c r="G1643" t="s">
        <v>1204</v>
      </c>
      <c r="H1643">
        <v>0</v>
      </c>
      <c r="I1643">
        <v>48535</v>
      </c>
      <c r="J1643">
        <v>132061</v>
      </c>
      <c r="K1643" t="s">
        <v>30</v>
      </c>
      <c r="L1643" t="s">
        <v>1161</v>
      </c>
      <c r="M1643" t="s">
        <v>1575</v>
      </c>
      <c r="N1643" t="s">
        <v>3089</v>
      </c>
      <c r="O1643" t="s">
        <v>1207</v>
      </c>
      <c r="P1643" t="s">
        <v>1886</v>
      </c>
      <c r="Q1643" t="s">
        <v>35</v>
      </c>
      <c r="R1643" t="s">
        <v>3101</v>
      </c>
      <c r="S1643" t="s">
        <v>1888</v>
      </c>
      <c r="T1643" t="str">
        <f t="shared" si="75"/>
        <v xml:space="preserve">Preference will be given to candidates with at least four years of experience in a managerial, administrative or supervisory position.  </v>
      </c>
      <c r="U1643">
        <f t="shared" si="76"/>
        <v>0</v>
      </c>
      <c r="V1643" s="3">
        <v>0</v>
      </c>
      <c r="W1643" s="3">
        <f t="shared" si="77"/>
        <v>0</v>
      </c>
      <c r="X1643" s="3">
        <v>0</v>
      </c>
      <c r="Y1643" s="3">
        <v>0</v>
      </c>
      <c r="Z1643" s="3">
        <v>0</v>
      </c>
      <c r="AA1643" s="3">
        <v>0</v>
      </c>
      <c r="AB1643" s="3">
        <v>0</v>
      </c>
      <c r="AD1643" t="s">
        <v>899</v>
      </c>
      <c r="AE1643" s="1">
        <v>42472</v>
      </c>
      <c r="AG1643" s="1">
        <v>42472</v>
      </c>
      <c r="AH1643" s="1">
        <v>42598</v>
      </c>
    </row>
    <row r="1644" spans="1:34" x14ac:dyDescent="0.3">
      <c r="A1644">
        <v>238081</v>
      </c>
      <c r="B1644" t="s">
        <v>39</v>
      </c>
      <c r="C1644" t="s">
        <v>26</v>
      </c>
      <c r="D1644">
        <v>1</v>
      </c>
      <c r="E1644" t="s">
        <v>3104</v>
      </c>
      <c r="F1644" t="s">
        <v>1409</v>
      </c>
      <c r="G1644">
        <v>51001</v>
      </c>
      <c r="H1644">
        <v>1</v>
      </c>
      <c r="I1644">
        <v>54347</v>
      </c>
      <c r="J1644">
        <v>62499</v>
      </c>
      <c r="K1644" t="s">
        <v>30</v>
      </c>
      <c r="L1644" t="s">
        <v>78</v>
      </c>
      <c r="M1644" t="s">
        <v>1078</v>
      </c>
      <c r="N1644" t="s">
        <v>7934</v>
      </c>
      <c r="O1644" t="s">
        <v>1411</v>
      </c>
      <c r="P1644" t="s">
        <v>7935</v>
      </c>
      <c r="Q1644" t="s">
        <v>35</v>
      </c>
      <c r="R1644" t="s">
        <v>3105</v>
      </c>
      <c r="S1644" t="s">
        <v>35</v>
      </c>
      <c r="T1644" t="str">
        <f t="shared" si="75"/>
        <v xml:space="preserve">--Masters in Social Work or Psychology or Bachelor‚„s degree in related field with a minimum of 2 years‚„ experience in a mental health setting  --Knowledge of the behavioral health service delivery system in New York City  --Excellent interpersonal and communication skills; ability to interface with service providers from all sectors of the service system; strong organizational skills   --Experience in clinical assessment, familiarity with DSM V, risk assessment, diagnostic categorization and client disposition/planning.  --Proficiency with basic data entry.  </v>
      </c>
      <c r="U1644">
        <f t="shared" si="76"/>
        <v>0</v>
      </c>
      <c r="V1644" s="3">
        <v>0</v>
      </c>
      <c r="W1644" s="3">
        <f t="shared" si="77"/>
        <v>0</v>
      </c>
      <c r="X1644" s="3">
        <v>0</v>
      </c>
      <c r="Y1644" s="3">
        <v>0</v>
      </c>
      <c r="Z1644" s="3">
        <v>0</v>
      </c>
      <c r="AA1644" s="3">
        <v>0</v>
      </c>
      <c r="AB1644" s="3">
        <v>0</v>
      </c>
      <c r="AD1644" t="s">
        <v>519</v>
      </c>
      <c r="AE1644" s="1">
        <v>42468</v>
      </c>
      <c r="AG1644" s="1">
        <v>42468</v>
      </c>
      <c r="AH1644" s="1">
        <v>42598</v>
      </c>
    </row>
    <row r="1645" spans="1:34" x14ac:dyDescent="0.3">
      <c r="A1645">
        <v>238081</v>
      </c>
      <c r="B1645" t="s">
        <v>39</v>
      </c>
      <c r="C1645" t="s">
        <v>40</v>
      </c>
      <c r="D1645">
        <v>1</v>
      </c>
      <c r="E1645" t="s">
        <v>3104</v>
      </c>
      <c r="F1645" t="s">
        <v>1409</v>
      </c>
      <c r="G1645">
        <v>51001</v>
      </c>
      <c r="H1645">
        <v>1</v>
      </c>
      <c r="I1645">
        <v>54347</v>
      </c>
      <c r="J1645">
        <v>62499</v>
      </c>
      <c r="K1645" t="s">
        <v>30</v>
      </c>
      <c r="L1645" t="s">
        <v>78</v>
      </c>
      <c r="M1645" t="s">
        <v>1078</v>
      </c>
      <c r="N1645" t="s">
        <v>7934</v>
      </c>
      <c r="O1645" t="s">
        <v>1411</v>
      </c>
      <c r="P1645" t="s">
        <v>7935</v>
      </c>
      <c r="Q1645" t="s">
        <v>35</v>
      </c>
      <c r="R1645" t="s">
        <v>3105</v>
      </c>
      <c r="S1645" t="s">
        <v>35</v>
      </c>
      <c r="T1645" t="str">
        <f t="shared" si="75"/>
        <v xml:space="preserve">--Masters in Social Work or Psychology or Bachelor‚„s degree in related field with a minimum of 2 years‚„ experience in a mental health setting  --Knowledge of the behavioral health service delivery system in New York City  --Excellent interpersonal and communication skills; ability to interface with service providers from all sectors of the service system; strong organizational skills   --Experience in clinical assessment, familiarity with DSM V, risk assessment, diagnostic categorization and client disposition/planning.  --Proficiency with basic data entry.  </v>
      </c>
      <c r="U1645">
        <f t="shared" si="76"/>
        <v>0</v>
      </c>
      <c r="V1645" s="3">
        <v>0</v>
      </c>
      <c r="W1645" s="3">
        <f t="shared" si="77"/>
        <v>0</v>
      </c>
      <c r="X1645" s="3">
        <v>0</v>
      </c>
      <c r="Y1645" s="3">
        <v>0</v>
      </c>
      <c r="Z1645" s="3">
        <v>0</v>
      </c>
      <c r="AA1645" s="3">
        <v>0</v>
      </c>
      <c r="AB1645" s="3">
        <v>0</v>
      </c>
      <c r="AD1645" t="s">
        <v>519</v>
      </c>
      <c r="AE1645" s="1">
        <v>42468</v>
      </c>
      <c r="AG1645" s="1">
        <v>42468</v>
      </c>
      <c r="AH1645" s="1">
        <v>42598</v>
      </c>
    </row>
    <row r="1646" spans="1:34" x14ac:dyDescent="0.3">
      <c r="A1646">
        <v>238162</v>
      </c>
      <c r="B1646" t="s">
        <v>888</v>
      </c>
      <c r="C1646" t="s">
        <v>40</v>
      </c>
      <c r="D1646">
        <v>1</v>
      </c>
      <c r="E1646" t="s">
        <v>3106</v>
      </c>
      <c r="F1646" t="s">
        <v>1617</v>
      </c>
      <c r="G1646">
        <v>13622</v>
      </c>
      <c r="H1646">
        <v>0</v>
      </c>
      <c r="I1646">
        <v>85000</v>
      </c>
      <c r="J1646">
        <v>95000</v>
      </c>
      <c r="K1646" t="s">
        <v>30</v>
      </c>
      <c r="L1646" t="s">
        <v>430</v>
      </c>
      <c r="M1646" t="s">
        <v>2097</v>
      </c>
      <c r="N1646" t="s">
        <v>7936</v>
      </c>
      <c r="O1646" t="s">
        <v>7400</v>
      </c>
      <c r="P1646" t="s">
        <v>3107</v>
      </c>
      <c r="Q1646" t="s">
        <v>35</v>
      </c>
      <c r="R1646" t="s">
        <v>894</v>
      </c>
      <c r="S1646" t="s">
        <v>35</v>
      </c>
      <c r="T1646" t="str">
        <f t="shared" si="75"/>
        <v xml:space="preserve">Microsoft Windows 2012 Datacenter Server Microsoft Windows 2008 Enterprise Server Microsoft Windows 7, 8.1, 10 and mobility versions Apple OS X esp. El Capitan &amp; Yosemite MS Office 2010, 2013 VmWare 4.5 and up &amp; VDI Microsoft Terminal Server, application publishing, and clustering MDT 2010/12/13, Deployment workbench, Task Sequences and Sysprep technologies WDS deployment methods Microsoft System Center Configuration Manager 2012 / 2016  </v>
      </c>
      <c r="U1646">
        <f t="shared" si="76"/>
        <v>0</v>
      </c>
      <c r="V1646" s="3">
        <v>0</v>
      </c>
      <c r="W1646" s="3">
        <f t="shared" si="77"/>
        <v>0</v>
      </c>
      <c r="X1646" s="3">
        <v>0</v>
      </c>
      <c r="Y1646" s="3">
        <v>0</v>
      </c>
      <c r="Z1646" s="3">
        <v>0</v>
      </c>
      <c r="AA1646" s="3">
        <v>0</v>
      </c>
      <c r="AB1646" s="3">
        <v>0</v>
      </c>
      <c r="AD1646" t="s">
        <v>58</v>
      </c>
      <c r="AE1646" s="1">
        <v>42577</v>
      </c>
      <c r="AF1646" s="1">
        <v>42667</v>
      </c>
      <c r="AG1646" s="1">
        <v>42577</v>
      </c>
      <c r="AH1646" s="1">
        <v>42598</v>
      </c>
    </row>
    <row r="1647" spans="1:34" x14ac:dyDescent="0.3">
      <c r="A1647">
        <v>238162</v>
      </c>
      <c r="B1647" t="s">
        <v>888</v>
      </c>
      <c r="C1647" t="s">
        <v>26</v>
      </c>
      <c r="D1647">
        <v>1</v>
      </c>
      <c r="E1647" t="s">
        <v>3106</v>
      </c>
      <c r="F1647" t="s">
        <v>1617</v>
      </c>
      <c r="G1647">
        <v>13622</v>
      </c>
      <c r="H1647">
        <v>0</v>
      </c>
      <c r="I1647">
        <v>85000</v>
      </c>
      <c r="J1647">
        <v>95000</v>
      </c>
      <c r="K1647" t="s">
        <v>30</v>
      </c>
      <c r="L1647" t="s">
        <v>430</v>
      </c>
      <c r="M1647" t="s">
        <v>2097</v>
      </c>
      <c r="N1647" t="s">
        <v>7936</v>
      </c>
      <c r="O1647" t="s">
        <v>7400</v>
      </c>
      <c r="P1647" t="s">
        <v>3107</v>
      </c>
      <c r="Q1647" t="s">
        <v>35</v>
      </c>
      <c r="R1647" t="s">
        <v>894</v>
      </c>
      <c r="S1647" t="s">
        <v>35</v>
      </c>
      <c r="T1647" t="str">
        <f t="shared" si="75"/>
        <v xml:space="preserve">Microsoft Windows 2012 Datacenter Server Microsoft Windows 2008 Enterprise Server Microsoft Windows 7, 8.1, 10 and mobility versions Apple OS X esp. El Capitan &amp; Yosemite MS Office 2010, 2013 VmWare 4.5 and up &amp; VDI Microsoft Terminal Server, application publishing, and clustering MDT 2010/12/13, Deployment workbench, Task Sequences and Sysprep technologies WDS deployment methods Microsoft System Center Configuration Manager 2012 / 2016  </v>
      </c>
      <c r="U1647">
        <f t="shared" si="76"/>
        <v>0</v>
      </c>
      <c r="V1647" s="3">
        <v>0</v>
      </c>
      <c r="W1647" s="3">
        <f t="shared" si="77"/>
        <v>0</v>
      </c>
      <c r="X1647" s="3">
        <v>0</v>
      </c>
      <c r="Y1647" s="3">
        <v>0</v>
      </c>
      <c r="Z1647" s="3">
        <v>0</v>
      </c>
      <c r="AA1647" s="3">
        <v>0</v>
      </c>
      <c r="AB1647" s="3">
        <v>0</v>
      </c>
      <c r="AD1647" t="s">
        <v>58</v>
      </c>
      <c r="AE1647" s="1">
        <v>42577</v>
      </c>
      <c r="AF1647" s="1">
        <v>42667</v>
      </c>
      <c r="AG1647" s="1">
        <v>42577</v>
      </c>
      <c r="AH1647" s="1">
        <v>42598</v>
      </c>
    </row>
    <row r="1648" spans="1:34" x14ac:dyDescent="0.3">
      <c r="A1648">
        <v>237659</v>
      </c>
      <c r="B1648" t="s">
        <v>49</v>
      </c>
      <c r="C1648" t="s">
        <v>26</v>
      </c>
      <c r="D1648">
        <v>1</v>
      </c>
      <c r="E1648" t="s">
        <v>3108</v>
      </c>
      <c r="F1648" t="s">
        <v>372</v>
      </c>
      <c r="G1648">
        <v>13651</v>
      </c>
      <c r="H1648">
        <v>2</v>
      </c>
      <c r="I1648">
        <v>54017</v>
      </c>
      <c r="J1648">
        <v>62119</v>
      </c>
      <c r="K1648" t="s">
        <v>30</v>
      </c>
      <c r="L1648" t="s">
        <v>31</v>
      </c>
      <c r="M1648" t="s">
        <v>2706</v>
      </c>
      <c r="N1648" t="s">
        <v>6812</v>
      </c>
      <c r="O1648" t="s">
        <v>374</v>
      </c>
      <c r="P1648" t="s">
        <v>7937</v>
      </c>
      <c r="Q1648" t="s">
        <v>3109</v>
      </c>
      <c r="R1648" t="s">
        <v>56</v>
      </c>
      <c r="S1648" t="s">
        <v>549</v>
      </c>
      <c r="T1648" t="str">
        <f t="shared" si="75"/>
        <v>‚ Experience with SAS and Excel VBA. Strong programming and data analysis skills. Experience with cleansing anomalous data preferred. Excellent written and verbal communication skills, with ability to explain complex technical    materials to non-technical staff in a clear and concise manner. In compliance with Federal law, all persons hired will be required to verify identity and eligibility to work in the United States and to complete the required employment eligibility verification document form upon hire.  As of 4/4/16 Exam #6046 Computer Programmer Analyst is postponed.  Candidates applying to this position will be expected to apply for the exam once it becomes available.</v>
      </c>
      <c r="U1648">
        <f t="shared" si="76"/>
        <v>1</v>
      </c>
      <c r="V1648" s="3">
        <v>1</v>
      </c>
      <c r="W1648" s="3">
        <f t="shared" si="77"/>
        <v>1</v>
      </c>
      <c r="X1648" s="3">
        <v>0</v>
      </c>
      <c r="Y1648" s="3">
        <v>0</v>
      </c>
      <c r="Z1648" s="3">
        <v>0</v>
      </c>
      <c r="AA1648" s="3">
        <v>0</v>
      </c>
      <c r="AB1648" s="3">
        <v>0</v>
      </c>
      <c r="AD1648" t="s">
        <v>58</v>
      </c>
      <c r="AE1648" s="1">
        <v>42467</v>
      </c>
      <c r="AG1648" s="1">
        <v>42467</v>
      </c>
      <c r="AH1648" s="1">
        <v>42598</v>
      </c>
    </row>
    <row r="1649" spans="1:34" x14ac:dyDescent="0.3">
      <c r="A1649">
        <v>237659</v>
      </c>
      <c r="B1649" t="s">
        <v>49</v>
      </c>
      <c r="C1649" t="s">
        <v>40</v>
      </c>
      <c r="D1649">
        <v>1</v>
      </c>
      <c r="E1649" t="s">
        <v>3108</v>
      </c>
      <c r="F1649" t="s">
        <v>372</v>
      </c>
      <c r="G1649">
        <v>13651</v>
      </c>
      <c r="H1649">
        <v>2</v>
      </c>
      <c r="I1649">
        <v>54017</v>
      </c>
      <c r="J1649">
        <v>62119</v>
      </c>
      <c r="K1649" t="s">
        <v>30</v>
      </c>
      <c r="L1649" t="s">
        <v>31</v>
      </c>
      <c r="M1649" t="s">
        <v>2706</v>
      </c>
      <c r="N1649" t="s">
        <v>6812</v>
      </c>
      <c r="O1649" t="s">
        <v>374</v>
      </c>
      <c r="P1649" t="s">
        <v>7937</v>
      </c>
      <c r="Q1649" t="s">
        <v>3109</v>
      </c>
      <c r="R1649" t="s">
        <v>56</v>
      </c>
      <c r="S1649" t="s">
        <v>549</v>
      </c>
      <c r="T1649" t="str">
        <f t="shared" si="75"/>
        <v>‚ Experience with SAS and Excel VBA. Strong programming and data analysis skills. Experience with cleansing anomalous data preferred. Excellent written and verbal communication skills, with ability to explain complex technical    materials to non-technical staff in a clear and concise manner. In compliance with Federal law, all persons hired will be required to verify identity and eligibility to work in the United States and to complete the required employment eligibility verification document form upon hire.  As of 4/4/16 Exam #6046 Computer Programmer Analyst is postponed.  Candidates applying to this position will be expected to apply for the exam once it becomes available.</v>
      </c>
      <c r="U1649">
        <f t="shared" si="76"/>
        <v>1</v>
      </c>
      <c r="V1649" s="3">
        <v>1</v>
      </c>
      <c r="W1649" s="3">
        <f t="shared" si="77"/>
        <v>1</v>
      </c>
      <c r="X1649" s="3">
        <v>0</v>
      </c>
      <c r="Y1649" s="3">
        <v>0</v>
      </c>
      <c r="Z1649" s="3">
        <v>0</v>
      </c>
      <c r="AA1649" s="3">
        <v>0</v>
      </c>
      <c r="AB1649" s="3">
        <v>0</v>
      </c>
      <c r="AD1649" t="s">
        <v>58</v>
      </c>
      <c r="AE1649" s="1">
        <v>42467</v>
      </c>
      <c r="AG1649" s="1">
        <v>42467</v>
      </c>
      <c r="AH1649" s="1">
        <v>42598</v>
      </c>
    </row>
    <row r="1650" spans="1:34" x14ac:dyDescent="0.3">
      <c r="A1650">
        <v>237802</v>
      </c>
      <c r="B1650" t="s">
        <v>1158</v>
      </c>
      <c r="C1650" t="s">
        <v>26</v>
      </c>
      <c r="D1650">
        <v>10</v>
      </c>
      <c r="E1650" t="s">
        <v>3110</v>
      </c>
      <c r="F1650" t="s">
        <v>119</v>
      </c>
      <c r="G1650">
        <v>22427</v>
      </c>
      <c r="H1650">
        <v>1</v>
      </c>
      <c r="I1650">
        <v>61237</v>
      </c>
      <c r="J1650">
        <v>88686</v>
      </c>
      <c r="K1650" t="s">
        <v>30</v>
      </c>
      <c r="L1650" t="s">
        <v>1161</v>
      </c>
      <c r="M1650" t="s">
        <v>1952</v>
      </c>
      <c r="N1650" t="s">
        <v>3111</v>
      </c>
      <c r="O1650" t="s">
        <v>7122</v>
      </c>
      <c r="P1650" t="s">
        <v>3112</v>
      </c>
      <c r="Q1650" t="s">
        <v>35</v>
      </c>
      <c r="R1650" t="s">
        <v>3113</v>
      </c>
      <c r="S1650" t="s">
        <v>1888</v>
      </c>
      <c r="T1650" t="str">
        <f t="shared" si="75"/>
        <v xml:space="preserve">The candidates should have the ability to manage; complete multiple multi-trade projects on schedule; possess strong computer, organizational, verbal and written communication skills, and detail-orientation is required.  </v>
      </c>
      <c r="U1650">
        <f t="shared" si="76"/>
        <v>0</v>
      </c>
      <c r="V1650" s="3">
        <v>0</v>
      </c>
      <c r="W1650" s="3">
        <f t="shared" si="77"/>
        <v>0</v>
      </c>
      <c r="X1650" s="3">
        <v>0</v>
      </c>
      <c r="Y1650" s="3">
        <v>0</v>
      </c>
      <c r="Z1650" s="3">
        <v>0</v>
      </c>
      <c r="AA1650" s="3">
        <v>0</v>
      </c>
      <c r="AB1650" s="3">
        <v>0</v>
      </c>
      <c r="AD1650" t="s">
        <v>58</v>
      </c>
      <c r="AE1650" s="1">
        <v>42474</v>
      </c>
      <c r="AG1650" s="1">
        <v>42474</v>
      </c>
      <c r="AH1650" s="1">
        <v>42598</v>
      </c>
    </row>
    <row r="1651" spans="1:34" x14ac:dyDescent="0.3">
      <c r="A1651">
        <v>237802</v>
      </c>
      <c r="B1651" t="s">
        <v>1158</v>
      </c>
      <c r="C1651" t="s">
        <v>40</v>
      </c>
      <c r="D1651">
        <v>10</v>
      </c>
      <c r="E1651" t="s">
        <v>3110</v>
      </c>
      <c r="F1651" t="s">
        <v>119</v>
      </c>
      <c r="G1651">
        <v>22427</v>
      </c>
      <c r="H1651">
        <v>1</v>
      </c>
      <c r="I1651">
        <v>61237</v>
      </c>
      <c r="J1651">
        <v>88686</v>
      </c>
      <c r="K1651" t="s">
        <v>30</v>
      </c>
      <c r="L1651" t="s">
        <v>1161</v>
      </c>
      <c r="M1651" t="s">
        <v>1952</v>
      </c>
      <c r="N1651" t="s">
        <v>3111</v>
      </c>
      <c r="O1651" t="s">
        <v>7122</v>
      </c>
      <c r="P1651" t="s">
        <v>3112</v>
      </c>
      <c r="Q1651" t="s">
        <v>35</v>
      </c>
      <c r="R1651" t="s">
        <v>3113</v>
      </c>
      <c r="S1651" t="s">
        <v>1888</v>
      </c>
      <c r="T1651" t="str">
        <f t="shared" si="75"/>
        <v xml:space="preserve">The candidates should have the ability to manage; complete multiple multi-trade projects on schedule; possess strong computer, organizational, verbal and written communication skills, and detail-orientation is required.  </v>
      </c>
      <c r="U1651">
        <f t="shared" si="76"/>
        <v>0</v>
      </c>
      <c r="V1651" s="3">
        <v>0</v>
      </c>
      <c r="W1651" s="3">
        <f t="shared" si="77"/>
        <v>0</v>
      </c>
      <c r="X1651" s="3">
        <v>0</v>
      </c>
      <c r="Y1651" s="3">
        <v>0</v>
      </c>
      <c r="Z1651" s="3">
        <v>0</v>
      </c>
      <c r="AA1651" s="3">
        <v>0</v>
      </c>
      <c r="AB1651" s="3">
        <v>0</v>
      </c>
      <c r="AD1651" t="s">
        <v>58</v>
      </c>
      <c r="AE1651" s="1">
        <v>42474</v>
      </c>
      <c r="AG1651" s="1">
        <v>42474</v>
      </c>
      <c r="AH1651" s="1">
        <v>42598</v>
      </c>
    </row>
    <row r="1652" spans="1:34" x14ac:dyDescent="0.3">
      <c r="A1652">
        <v>238172</v>
      </c>
      <c r="B1652" t="s">
        <v>59</v>
      </c>
      <c r="C1652" t="s">
        <v>26</v>
      </c>
      <c r="D1652">
        <v>1</v>
      </c>
      <c r="E1652" t="s">
        <v>3114</v>
      </c>
      <c r="F1652" t="s">
        <v>551</v>
      </c>
      <c r="G1652">
        <v>10124</v>
      </c>
      <c r="H1652">
        <v>3</v>
      </c>
      <c r="I1652">
        <v>51753</v>
      </c>
      <c r="J1652">
        <v>79091</v>
      </c>
      <c r="K1652" t="s">
        <v>30</v>
      </c>
      <c r="L1652" t="s">
        <v>164</v>
      </c>
      <c r="M1652" t="s">
        <v>3115</v>
      </c>
      <c r="N1652" t="s">
        <v>3116</v>
      </c>
      <c r="O1652" t="s">
        <v>7055</v>
      </c>
      <c r="P1652" t="s">
        <v>35</v>
      </c>
      <c r="Q1652" t="s">
        <v>3117</v>
      </c>
      <c r="R1652" t="s">
        <v>593</v>
      </c>
      <c r="S1652" t="s">
        <v>35</v>
      </c>
      <c r="T1652" t="str">
        <f t="shared" si="75"/>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652">
        <f t="shared" si="76"/>
        <v>0</v>
      </c>
      <c r="V1652" s="3">
        <v>0</v>
      </c>
      <c r="W1652" s="3">
        <f t="shared" si="77"/>
        <v>0</v>
      </c>
      <c r="X1652" s="3">
        <v>0</v>
      </c>
      <c r="Y1652" s="3">
        <v>0</v>
      </c>
      <c r="Z1652" s="3">
        <v>0</v>
      </c>
      <c r="AA1652" s="3">
        <v>0</v>
      </c>
      <c r="AB1652" s="3">
        <v>0</v>
      </c>
      <c r="AD1652" t="s">
        <v>38</v>
      </c>
      <c r="AE1652" s="1">
        <v>42473</v>
      </c>
      <c r="AG1652" s="1">
        <v>42473</v>
      </c>
      <c r="AH1652" s="1">
        <v>42598</v>
      </c>
    </row>
    <row r="1653" spans="1:34" x14ac:dyDescent="0.3">
      <c r="A1653">
        <v>238223</v>
      </c>
      <c r="B1653" t="s">
        <v>39</v>
      </c>
      <c r="C1653" t="s">
        <v>26</v>
      </c>
      <c r="D1653">
        <v>1</v>
      </c>
      <c r="E1653" t="s">
        <v>3118</v>
      </c>
      <c r="F1653" t="s">
        <v>42</v>
      </c>
      <c r="G1653">
        <v>21744</v>
      </c>
      <c r="H1653">
        <v>1</v>
      </c>
      <c r="I1653">
        <v>57969</v>
      </c>
      <c r="J1653">
        <v>70142</v>
      </c>
      <c r="K1653" t="s">
        <v>30</v>
      </c>
      <c r="L1653" t="s">
        <v>78</v>
      </c>
      <c r="M1653" t="s">
        <v>3119</v>
      </c>
      <c r="N1653" t="s">
        <v>7938</v>
      </c>
      <c r="O1653" t="s">
        <v>46</v>
      </c>
      <c r="P1653" t="e">
        <f>-experience in survey methods, conducting analyses of complex datasets and maintaining documentation of datasets  -knowledge of the developmental disabilities field or another mental hygiene services area  -Excellent organizational, interpersonal, oral and writing skills  -proficiency in Microsoft Word, Excel, and PowerPoint  -proficiency with  SQL, GIS (ArcMap), SAS, SPSS, SUDAAN, and other statistical analysis software  -graduate level work in data analytic techniques, mathematics, statistics, measures of association, or related data analysis fields.</f>
        <v>#NAME?</v>
      </c>
      <c r="Q1653" t="s">
        <v>35</v>
      </c>
      <c r="R1653" t="s">
        <v>3120</v>
      </c>
      <c r="S1653" t="s">
        <v>35</v>
      </c>
      <c r="T1653" t="e">
        <f t="shared" si="75"/>
        <v>#NAME?</v>
      </c>
      <c r="U1653">
        <f t="shared" si="76"/>
        <v>0</v>
      </c>
      <c r="V1653" s="3">
        <v>0</v>
      </c>
      <c r="W1653" s="3">
        <f t="shared" si="77"/>
        <v>0</v>
      </c>
      <c r="X1653" s="3">
        <v>0</v>
      </c>
      <c r="Y1653" s="3">
        <v>0</v>
      </c>
      <c r="Z1653" s="3">
        <v>0</v>
      </c>
      <c r="AA1653" s="3">
        <v>0</v>
      </c>
      <c r="AB1653" s="3">
        <v>0</v>
      </c>
      <c r="AD1653" t="s">
        <v>38</v>
      </c>
      <c r="AE1653" s="1">
        <v>42468</v>
      </c>
      <c r="AG1653" s="1">
        <v>42468</v>
      </c>
      <c r="AH1653" s="1">
        <v>42598</v>
      </c>
    </row>
    <row r="1654" spans="1:34" x14ac:dyDescent="0.3">
      <c r="A1654">
        <v>238176</v>
      </c>
      <c r="B1654" t="s">
        <v>59</v>
      </c>
      <c r="C1654" t="s">
        <v>40</v>
      </c>
      <c r="D1654">
        <v>2</v>
      </c>
      <c r="E1654" t="s">
        <v>3121</v>
      </c>
      <c r="F1654" t="s">
        <v>642</v>
      </c>
      <c r="G1654">
        <v>22122</v>
      </c>
      <c r="H1654">
        <v>1</v>
      </c>
      <c r="I1654">
        <v>49897</v>
      </c>
      <c r="J1654">
        <v>72061</v>
      </c>
      <c r="K1654" t="s">
        <v>30</v>
      </c>
      <c r="L1654" t="s">
        <v>164</v>
      </c>
      <c r="M1654" t="s">
        <v>3122</v>
      </c>
      <c r="N1654" t="s">
        <v>3123</v>
      </c>
      <c r="O1654" t="s">
        <v>7159</v>
      </c>
      <c r="P1654" t="s">
        <v>3124</v>
      </c>
      <c r="Q1654" t="s">
        <v>592</v>
      </c>
      <c r="R1654" t="s">
        <v>99</v>
      </c>
      <c r="S1654" t="s">
        <v>35</v>
      </c>
      <c r="T1654" t="str">
        <f t="shared" si="75"/>
        <v>Candidate should have a background in water utility management, public administration, management science, quality assurance, budgeting, or a related field.    Familiarity with operation of water, wastewater, and sewer utilities/public works activities. Strong oral and written communication skills are required.   Analytical skills to identify problems and offer solutions.   Organizational skills, detail oriented and adaptable to flexible work styles.   Extensive computer skills including MS Project, Excel, Visio, PowerPoint, Word, Access, Hansen, Crystal Report, or other reporting tools are a plus.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654">
        <f t="shared" si="76"/>
        <v>0</v>
      </c>
      <c r="V1654" s="3">
        <v>1</v>
      </c>
      <c r="W1654" s="3">
        <f t="shared" si="77"/>
        <v>0</v>
      </c>
      <c r="X1654" s="3">
        <v>0</v>
      </c>
      <c r="Y1654" s="3">
        <v>0</v>
      </c>
      <c r="Z1654" s="3">
        <v>0</v>
      </c>
      <c r="AA1654" s="3">
        <v>0</v>
      </c>
      <c r="AB1654" s="3">
        <v>0</v>
      </c>
      <c r="AD1654" t="s">
        <v>38</v>
      </c>
      <c r="AE1654" s="1">
        <v>42473</v>
      </c>
      <c r="AG1654" s="1">
        <v>42473</v>
      </c>
      <c r="AH1654" s="1">
        <v>42598</v>
      </c>
    </row>
    <row r="1655" spans="1:34" x14ac:dyDescent="0.3">
      <c r="A1655">
        <v>238176</v>
      </c>
      <c r="B1655" t="s">
        <v>59</v>
      </c>
      <c r="C1655" t="s">
        <v>26</v>
      </c>
      <c r="D1655">
        <v>2</v>
      </c>
      <c r="E1655" t="s">
        <v>3121</v>
      </c>
      <c r="F1655" t="s">
        <v>642</v>
      </c>
      <c r="G1655">
        <v>22122</v>
      </c>
      <c r="H1655">
        <v>1</v>
      </c>
      <c r="I1655">
        <v>49897</v>
      </c>
      <c r="J1655">
        <v>72061</v>
      </c>
      <c r="K1655" t="s">
        <v>30</v>
      </c>
      <c r="L1655" t="s">
        <v>164</v>
      </c>
      <c r="M1655" t="s">
        <v>3122</v>
      </c>
      <c r="N1655" t="s">
        <v>3123</v>
      </c>
      <c r="O1655" t="s">
        <v>7159</v>
      </c>
      <c r="P1655" t="s">
        <v>3124</v>
      </c>
      <c r="Q1655" t="s">
        <v>592</v>
      </c>
      <c r="R1655" t="s">
        <v>99</v>
      </c>
      <c r="S1655" t="s">
        <v>35</v>
      </c>
      <c r="T1655" t="str">
        <f t="shared" si="75"/>
        <v>Candidate should have a background in water utility management, public administration, management science, quality assurance, budgeting, or a related field.    Familiarity with operation of water, wastewater, and sewer utilities/public works activities. Strong oral and written communication skills are required.   Analytical skills to identify problems and offer solutions.   Organizational skills, detail oriented and adaptable to flexible work styles.   Extensive computer skills including MS Project, Excel, Visio, PowerPoint, Word, Access, Hansen, Crystal Report, or other reporting tools are a plus.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655">
        <f t="shared" si="76"/>
        <v>0</v>
      </c>
      <c r="V1655" s="3">
        <v>1</v>
      </c>
      <c r="W1655" s="3">
        <f t="shared" si="77"/>
        <v>0</v>
      </c>
      <c r="X1655" s="3">
        <v>0</v>
      </c>
      <c r="Y1655" s="3">
        <v>0</v>
      </c>
      <c r="Z1655" s="3">
        <v>0</v>
      </c>
      <c r="AA1655" s="3">
        <v>0</v>
      </c>
      <c r="AB1655" s="3">
        <v>0</v>
      </c>
      <c r="AD1655" t="s">
        <v>38</v>
      </c>
      <c r="AE1655" s="1">
        <v>42473</v>
      </c>
      <c r="AG1655" s="1">
        <v>42473</v>
      </c>
      <c r="AH1655" s="1">
        <v>42598</v>
      </c>
    </row>
    <row r="1656" spans="1:34" x14ac:dyDescent="0.3">
      <c r="A1656">
        <v>238180</v>
      </c>
      <c r="B1656" t="s">
        <v>3125</v>
      </c>
      <c r="C1656" t="s">
        <v>26</v>
      </c>
      <c r="D1656">
        <v>22</v>
      </c>
      <c r="E1656" t="s">
        <v>2419</v>
      </c>
      <c r="F1656" t="s">
        <v>2420</v>
      </c>
      <c r="G1656">
        <v>10234</v>
      </c>
      <c r="H1656">
        <v>0</v>
      </c>
      <c r="I1656">
        <v>9</v>
      </c>
      <c r="J1656">
        <v>13</v>
      </c>
      <c r="K1656" t="s">
        <v>141</v>
      </c>
      <c r="L1656" t="s">
        <v>1348</v>
      </c>
      <c r="M1656" t="s">
        <v>1335</v>
      </c>
      <c r="N1656" t="s">
        <v>7939</v>
      </c>
      <c r="O1656" t="s">
        <v>2422</v>
      </c>
      <c r="P1656" t="s">
        <v>3126</v>
      </c>
      <c r="Q1656" t="s">
        <v>35</v>
      </c>
      <c r="R1656" t="s">
        <v>7940</v>
      </c>
      <c r="S1656" t="s">
        <v>35</v>
      </c>
      <c r="T1656" t="str">
        <f t="shared" si="75"/>
        <v xml:space="preserve">Undergraduate Major: Social Work, Education or Counseling Must be able to work summer months June thru August    Ability to work your scheduled hours five days a week during the summer months of July and August Demonstrate leadership ability and possess an interest in working with youth (Ages 14-17) Bi-lingual English/Mandarin/Cantonese, English/French or English/Spanish a plus  </v>
      </c>
      <c r="U1656">
        <f t="shared" si="76"/>
        <v>0</v>
      </c>
      <c r="V1656" s="3">
        <v>0</v>
      </c>
      <c r="W1656" s="3">
        <f t="shared" si="77"/>
        <v>0</v>
      </c>
      <c r="X1656" s="3">
        <v>0</v>
      </c>
      <c r="Y1656" s="3">
        <v>0</v>
      </c>
      <c r="Z1656" s="3">
        <v>0</v>
      </c>
      <c r="AA1656" s="3">
        <v>0</v>
      </c>
      <c r="AB1656" s="3">
        <v>0</v>
      </c>
      <c r="AD1656" t="s">
        <v>3127</v>
      </c>
      <c r="AE1656" s="1">
        <v>42472</v>
      </c>
      <c r="AG1656" s="1">
        <v>42474</v>
      </c>
      <c r="AH1656" s="1">
        <v>42598</v>
      </c>
    </row>
    <row r="1657" spans="1:34" x14ac:dyDescent="0.3">
      <c r="A1657">
        <v>238180</v>
      </c>
      <c r="B1657" t="s">
        <v>3125</v>
      </c>
      <c r="C1657" t="s">
        <v>40</v>
      </c>
      <c r="D1657">
        <v>22</v>
      </c>
      <c r="E1657" t="s">
        <v>2419</v>
      </c>
      <c r="F1657" t="s">
        <v>2420</v>
      </c>
      <c r="G1657">
        <v>10234</v>
      </c>
      <c r="H1657">
        <v>0</v>
      </c>
      <c r="I1657">
        <v>9</v>
      </c>
      <c r="J1657">
        <v>13</v>
      </c>
      <c r="K1657" t="s">
        <v>141</v>
      </c>
      <c r="L1657" t="s">
        <v>1348</v>
      </c>
      <c r="M1657" t="s">
        <v>1335</v>
      </c>
      <c r="N1657" t="s">
        <v>7939</v>
      </c>
      <c r="O1657" t="s">
        <v>2422</v>
      </c>
      <c r="P1657" t="s">
        <v>3126</v>
      </c>
      <c r="Q1657" t="s">
        <v>35</v>
      </c>
      <c r="R1657" t="s">
        <v>7940</v>
      </c>
      <c r="S1657" t="s">
        <v>35</v>
      </c>
      <c r="T1657" t="str">
        <f t="shared" si="75"/>
        <v xml:space="preserve">Undergraduate Major: Social Work, Education or Counseling Must be able to work summer months June thru August    Ability to work your scheduled hours five days a week during the summer months of July and August Demonstrate leadership ability and possess an interest in working with youth (Ages 14-17) Bi-lingual English/Mandarin/Cantonese, English/French or English/Spanish a plus  </v>
      </c>
      <c r="U1657">
        <f t="shared" si="76"/>
        <v>0</v>
      </c>
      <c r="V1657" s="3">
        <v>0</v>
      </c>
      <c r="W1657" s="3">
        <f t="shared" si="77"/>
        <v>0</v>
      </c>
      <c r="X1657" s="3">
        <v>0</v>
      </c>
      <c r="Y1657" s="3">
        <v>0</v>
      </c>
      <c r="Z1657" s="3">
        <v>0</v>
      </c>
      <c r="AA1657" s="3">
        <v>0</v>
      </c>
      <c r="AB1657" s="3">
        <v>0</v>
      </c>
      <c r="AD1657" t="s">
        <v>3127</v>
      </c>
      <c r="AE1657" s="1">
        <v>42472</v>
      </c>
      <c r="AG1657" s="1">
        <v>42474</v>
      </c>
      <c r="AH1657" s="1">
        <v>42598</v>
      </c>
    </row>
    <row r="1658" spans="1:34" x14ac:dyDescent="0.3">
      <c r="A1658">
        <v>239141</v>
      </c>
      <c r="B1658" t="s">
        <v>39</v>
      </c>
      <c r="C1658" t="s">
        <v>26</v>
      </c>
      <c r="D1658">
        <v>1</v>
      </c>
      <c r="E1658" t="s">
        <v>3128</v>
      </c>
      <c r="F1658" t="s">
        <v>129</v>
      </c>
      <c r="G1658">
        <v>21513</v>
      </c>
      <c r="H1658">
        <v>2</v>
      </c>
      <c r="I1658">
        <v>48182</v>
      </c>
      <c r="J1658">
        <v>66028</v>
      </c>
      <c r="K1658" t="s">
        <v>30</v>
      </c>
      <c r="L1658" t="s">
        <v>3129</v>
      </c>
      <c r="M1658" t="s">
        <v>131</v>
      </c>
      <c r="N1658" t="s">
        <v>3130</v>
      </c>
      <c r="O1658" t="s">
        <v>7076</v>
      </c>
      <c r="P1658" t="s">
        <v>3131</v>
      </c>
      <c r="Q1658" t="s">
        <v>7941</v>
      </c>
      <c r="R1658" t="s">
        <v>3132</v>
      </c>
      <c r="S1658" t="s">
        <v>35</v>
      </c>
      <c r="T1658" t="str">
        <f t="shared" si="75"/>
        <v>Applicant must possess or be eligible for a New York State clinical Laboratory Technologist License as described in Article 165 of the New York State Education Law effective August 7, 2008; Applicant must maintain New York State (NYS) Clinical Laboratory Technologist License/restricted for the duration of employment. **Applicant must possess or be eligible for a New York State Clinical Laboratory Technologist License.  ***Employees must maintain a New York State (NYS) Laboratory Technologist license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658">
        <f t="shared" si="76"/>
        <v>0</v>
      </c>
      <c r="V1658" s="3">
        <v>0</v>
      </c>
      <c r="W1658" s="3">
        <f t="shared" si="77"/>
        <v>0</v>
      </c>
      <c r="X1658" s="3">
        <v>0</v>
      </c>
      <c r="Y1658" s="3">
        <v>0</v>
      </c>
      <c r="Z1658" s="3">
        <v>0</v>
      </c>
      <c r="AA1658" s="3">
        <v>0</v>
      </c>
      <c r="AB1658" s="3">
        <v>0</v>
      </c>
      <c r="AD1658" t="s">
        <v>38</v>
      </c>
      <c r="AE1658" s="1">
        <v>42479</v>
      </c>
      <c r="AG1658" s="1">
        <v>42479</v>
      </c>
      <c r="AH1658" s="1">
        <v>42598</v>
      </c>
    </row>
    <row r="1659" spans="1:34" x14ac:dyDescent="0.3">
      <c r="A1659">
        <v>237804</v>
      </c>
      <c r="B1659" t="s">
        <v>1158</v>
      </c>
      <c r="C1659" t="s">
        <v>26</v>
      </c>
      <c r="D1659">
        <v>10</v>
      </c>
      <c r="E1659" t="s">
        <v>3110</v>
      </c>
      <c r="F1659" t="s">
        <v>1574</v>
      </c>
      <c r="G1659">
        <v>22124</v>
      </c>
      <c r="H1659">
        <v>1</v>
      </c>
      <c r="I1659">
        <v>61237</v>
      </c>
      <c r="J1659">
        <v>88686</v>
      </c>
      <c r="K1659" t="s">
        <v>30</v>
      </c>
      <c r="L1659" t="s">
        <v>1161</v>
      </c>
      <c r="M1659" t="s">
        <v>1952</v>
      </c>
      <c r="N1659" t="s">
        <v>3133</v>
      </c>
      <c r="O1659" t="s">
        <v>1577</v>
      </c>
      <c r="P1659" t="s">
        <v>3112</v>
      </c>
      <c r="Q1659" t="s">
        <v>35</v>
      </c>
      <c r="R1659" t="s">
        <v>3134</v>
      </c>
      <c r="S1659" t="s">
        <v>1888</v>
      </c>
      <c r="T1659" t="str">
        <f t="shared" si="75"/>
        <v xml:space="preserve">The candidates should have the ability to manage; complete multiple multi-trade projects on schedule; possess strong computer, organizational, verbal and written communication skills, and detail-orientation is required.  </v>
      </c>
      <c r="U1659">
        <f t="shared" si="76"/>
        <v>0</v>
      </c>
      <c r="V1659" s="3">
        <v>0</v>
      </c>
      <c r="W1659" s="3">
        <f t="shared" si="77"/>
        <v>0</v>
      </c>
      <c r="X1659" s="3">
        <v>0</v>
      </c>
      <c r="Y1659" s="3">
        <v>0</v>
      </c>
      <c r="Z1659" s="3">
        <v>0</v>
      </c>
      <c r="AA1659" s="3">
        <v>0</v>
      </c>
      <c r="AB1659" s="3">
        <v>0</v>
      </c>
      <c r="AD1659" t="s">
        <v>38</v>
      </c>
      <c r="AE1659" s="1">
        <v>42474</v>
      </c>
      <c r="AG1659" s="1">
        <v>42479</v>
      </c>
      <c r="AH1659" s="1">
        <v>42598</v>
      </c>
    </row>
    <row r="1660" spans="1:34" x14ac:dyDescent="0.3">
      <c r="A1660">
        <v>237804</v>
      </c>
      <c r="B1660" t="s">
        <v>1158</v>
      </c>
      <c r="C1660" t="s">
        <v>40</v>
      </c>
      <c r="D1660">
        <v>10</v>
      </c>
      <c r="E1660" t="s">
        <v>3110</v>
      </c>
      <c r="F1660" t="s">
        <v>1574</v>
      </c>
      <c r="G1660">
        <v>22124</v>
      </c>
      <c r="H1660">
        <v>1</v>
      </c>
      <c r="I1660">
        <v>61237</v>
      </c>
      <c r="J1660">
        <v>88686</v>
      </c>
      <c r="K1660" t="s">
        <v>30</v>
      </c>
      <c r="L1660" t="s">
        <v>1161</v>
      </c>
      <c r="M1660" t="s">
        <v>1952</v>
      </c>
      <c r="N1660" t="s">
        <v>3133</v>
      </c>
      <c r="O1660" t="s">
        <v>1577</v>
      </c>
      <c r="P1660" t="s">
        <v>3112</v>
      </c>
      <c r="Q1660" t="s">
        <v>35</v>
      </c>
      <c r="R1660" t="s">
        <v>3134</v>
      </c>
      <c r="S1660" t="s">
        <v>1888</v>
      </c>
      <c r="T1660" t="str">
        <f t="shared" si="75"/>
        <v xml:space="preserve">The candidates should have the ability to manage; complete multiple multi-trade projects on schedule; possess strong computer, organizational, verbal and written communication skills, and detail-orientation is required.  </v>
      </c>
      <c r="U1660">
        <f t="shared" si="76"/>
        <v>0</v>
      </c>
      <c r="V1660" s="3">
        <v>0</v>
      </c>
      <c r="W1660" s="3">
        <f t="shared" si="77"/>
        <v>0</v>
      </c>
      <c r="X1660" s="3">
        <v>0</v>
      </c>
      <c r="Y1660" s="3">
        <v>0</v>
      </c>
      <c r="Z1660" s="3">
        <v>0</v>
      </c>
      <c r="AA1660" s="3">
        <v>0</v>
      </c>
      <c r="AB1660" s="3">
        <v>0</v>
      </c>
      <c r="AD1660" t="s">
        <v>38</v>
      </c>
      <c r="AE1660" s="1">
        <v>42474</v>
      </c>
      <c r="AG1660" s="1">
        <v>42479</v>
      </c>
      <c r="AH1660" s="1">
        <v>42598</v>
      </c>
    </row>
    <row r="1661" spans="1:34" x14ac:dyDescent="0.3">
      <c r="A1661">
        <v>237827</v>
      </c>
      <c r="B1661" t="s">
        <v>184</v>
      </c>
      <c r="C1661" t="s">
        <v>40</v>
      </c>
      <c r="D1661">
        <v>3</v>
      </c>
      <c r="E1661" t="s">
        <v>3135</v>
      </c>
      <c r="F1661" t="s">
        <v>3136</v>
      </c>
      <c r="G1661">
        <v>52370</v>
      </c>
      <c r="H1661">
        <v>2</v>
      </c>
      <c r="I1661">
        <v>73320</v>
      </c>
      <c r="J1661">
        <v>91139</v>
      </c>
      <c r="K1661" t="s">
        <v>30</v>
      </c>
      <c r="L1661" t="s">
        <v>186</v>
      </c>
      <c r="M1661" t="s">
        <v>2233</v>
      </c>
      <c r="N1661" t="s">
        <v>7942</v>
      </c>
      <c r="O1661" t="s">
        <v>3137</v>
      </c>
      <c r="P1661" t="s">
        <v>3138</v>
      </c>
      <c r="Q1661" t="s">
        <v>7162</v>
      </c>
      <c r="R1661" t="s">
        <v>99</v>
      </c>
      <c r="S1661" t="s">
        <v>35</v>
      </c>
      <c r="T1661" t="str">
        <f t="shared" si="75"/>
        <v>The preferred candidate should possess the ability to Ability to produce well written and timely reports, knowledge of mental health conditions affecting children and adolescents, ability to work effectively across disciplines, superb communication skills and a solid track record in program administration.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661">
        <f t="shared" si="76"/>
        <v>0</v>
      </c>
      <c r="V1661" s="3">
        <v>0</v>
      </c>
      <c r="W1661" s="3">
        <f t="shared" si="77"/>
        <v>0</v>
      </c>
      <c r="X1661" s="3">
        <v>0</v>
      </c>
      <c r="Y1661" s="3">
        <v>0</v>
      </c>
      <c r="Z1661" s="3">
        <v>0</v>
      </c>
      <c r="AA1661" s="3">
        <v>0</v>
      </c>
      <c r="AB1661" s="3">
        <v>0</v>
      </c>
      <c r="AD1661" t="s">
        <v>58</v>
      </c>
      <c r="AE1661" s="1">
        <v>42586</v>
      </c>
      <c r="AG1661" s="1">
        <v>42586</v>
      </c>
      <c r="AH1661" s="1">
        <v>42598</v>
      </c>
    </row>
    <row r="1662" spans="1:34" x14ac:dyDescent="0.3">
      <c r="A1662">
        <v>237827</v>
      </c>
      <c r="B1662" t="s">
        <v>184</v>
      </c>
      <c r="C1662" t="s">
        <v>26</v>
      </c>
      <c r="D1662">
        <v>3</v>
      </c>
      <c r="E1662" t="s">
        <v>3135</v>
      </c>
      <c r="F1662" t="s">
        <v>3136</v>
      </c>
      <c r="G1662">
        <v>52370</v>
      </c>
      <c r="H1662">
        <v>2</v>
      </c>
      <c r="I1662">
        <v>73320</v>
      </c>
      <c r="J1662">
        <v>91139</v>
      </c>
      <c r="K1662" t="s">
        <v>30</v>
      </c>
      <c r="L1662" t="s">
        <v>186</v>
      </c>
      <c r="M1662" t="s">
        <v>2233</v>
      </c>
      <c r="N1662" t="s">
        <v>7942</v>
      </c>
      <c r="O1662" t="s">
        <v>3137</v>
      </c>
      <c r="P1662" t="s">
        <v>3138</v>
      </c>
      <c r="Q1662" t="s">
        <v>7162</v>
      </c>
      <c r="R1662" t="s">
        <v>99</v>
      </c>
      <c r="S1662" t="s">
        <v>35</v>
      </c>
      <c r="T1662" t="str">
        <f t="shared" si="75"/>
        <v>The preferred candidate should possess the ability to Ability to produce well written and timely reports, knowledge of mental health conditions affecting children and adolescents, ability to work effectively across disciplines, superb communication skills and a solid track record in program administration.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662">
        <f t="shared" si="76"/>
        <v>0</v>
      </c>
      <c r="V1662" s="3">
        <v>0</v>
      </c>
      <c r="W1662" s="3">
        <f t="shared" si="77"/>
        <v>0</v>
      </c>
      <c r="X1662" s="3">
        <v>0</v>
      </c>
      <c r="Y1662" s="3">
        <v>0</v>
      </c>
      <c r="Z1662" s="3">
        <v>0</v>
      </c>
      <c r="AA1662" s="3">
        <v>0</v>
      </c>
      <c r="AB1662" s="3">
        <v>0</v>
      </c>
      <c r="AD1662" t="s">
        <v>58</v>
      </c>
      <c r="AE1662" s="1">
        <v>42586</v>
      </c>
      <c r="AG1662" s="1">
        <v>42586</v>
      </c>
      <c r="AH1662" s="1">
        <v>42598</v>
      </c>
    </row>
    <row r="1663" spans="1:34" x14ac:dyDescent="0.3">
      <c r="A1663">
        <v>237833</v>
      </c>
      <c r="B1663" t="s">
        <v>108</v>
      </c>
      <c r="C1663" t="s">
        <v>26</v>
      </c>
      <c r="D1663">
        <v>3</v>
      </c>
      <c r="E1663" t="s">
        <v>3139</v>
      </c>
      <c r="F1663" t="s">
        <v>110</v>
      </c>
      <c r="G1663">
        <v>10251</v>
      </c>
      <c r="H1663">
        <v>3</v>
      </c>
      <c r="I1663">
        <v>18</v>
      </c>
      <c r="J1663">
        <v>29</v>
      </c>
      <c r="K1663" t="s">
        <v>141</v>
      </c>
      <c r="L1663" t="s">
        <v>111</v>
      </c>
      <c r="M1663" t="s">
        <v>3140</v>
      </c>
      <c r="N1663" t="s">
        <v>3141</v>
      </c>
      <c r="O1663" t="s">
        <v>113</v>
      </c>
      <c r="P1663" t="s">
        <v>35</v>
      </c>
      <c r="Q1663" t="s">
        <v>3142</v>
      </c>
      <c r="R1663" t="s">
        <v>811</v>
      </c>
      <c r="S1663" t="s">
        <v>35</v>
      </c>
      <c r="T1663" t="str">
        <f t="shared" si="75"/>
        <v xml:space="preserve">  This position requires the individual to lift, move, and store items ranging from small redwelds to heavy boxes. Carts and other moving type equipment will be provided.</v>
      </c>
      <c r="U1663">
        <f t="shared" si="76"/>
        <v>0</v>
      </c>
      <c r="V1663" s="3">
        <v>0</v>
      </c>
      <c r="W1663" s="3">
        <f t="shared" si="77"/>
        <v>0</v>
      </c>
      <c r="X1663" s="3">
        <v>0</v>
      </c>
      <c r="Y1663" s="3">
        <v>0</v>
      </c>
      <c r="Z1663" s="3">
        <v>0</v>
      </c>
      <c r="AA1663" s="3">
        <v>0</v>
      </c>
      <c r="AB1663" s="3">
        <v>0</v>
      </c>
      <c r="AD1663" t="s">
        <v>38</v>
      </c>
      <c r="AE1663" s="1">
        <v>42466</v>
      </c>
      <c r="AG1663" s="1">
        <v>42590</v>
      </c>
      <c r="AH1663" s="1">
        <v>42598</v>
      </c>
    </row>
    <row r="1664" spans="1:34" x14ac:dyDescent="0.3">
      <c r="A1664">
        <v>237833</v>
      </c>
      <c r="B1664" t="s">
        <v>108</v>
      </c>
      <c r="C1664" t="s">
        <v>40</v>
      </c>
      <c r="D1664">
        <v>3</v>
      </c>
      <c r="E1664" t="s">
        <v>3139</v>
      </c>
      <c r="F1664" t="s">
        <v>110</v>
      </c>
      <c r="G1664">
        <v>10251</v>
      </c>
      <c r="H1664">
        <v>3</v>
      </c>
      <c r="I1664">
        <v>18</v>
      </c>
      <c r="J1664">
        <v>29</v>
      </c>
      <c r="K1664" t="s">
        <v>141</v>
      </c>
      <c r="L1664" t="s">
        <v>111</v>
      </c>
      <c r="M1664" t="s">
        <v>3140</v>
      </c>
      <c r="N1664" t="s">
        <v>3141</v>
      </c>
      <c r="O1664" t="s">
        <v>113</v>
      </c>
      <c r="P1664" t="s">
        <v>35</v>
      </c>
      <c r="Q1664" t="s">
        <v>3142</v>
      </c>
      <c r="R1664" t="s">
        <v>811</v>
      </c>
      <c r="S1664" t="s">
        <v>35</v>
      </c>
      <c r="T1664" t="str">
        <f t="shared" si="75"/>
        <v xml:space="preserve">  This position requires the individual to lift, move, and store items ranging from small redwelds to heavy boxes. Carts and other moving type equipment will be provided.</v>
      </c>
      <c r="U1664">
        <f t="shared" si="76"/>
        <v>0</v>
      </c>
      <c r="V1664" s="3">
        <v>0</v>
      </c>
      <c r="W1664" s="3">
        <f t="shared" si="77"/>
        <v>0</v>
      </c>
      <c r="X1664" s="3">
        <v>0</v>
      </c>
      <c r="Y1664" s="3">
        <v>0</v>
      </c>
      <c r="Z1664" s="3">
        <v>0</v>
      </c>
      <c r="AA1664" s="3">
        <v>0</v>
      </c>
      <c r="AB1664" s="3">
        <v>0</v>
      </c>
      <c r="AD1664" t="s">
        <v>38</v>
      </c>
      <c r="AE1664" s="1">
        <v>42466</v>
      </c>
      <c r="AG1664" s="1">
        <v>42590</v>
      </c>
      <c r="AH1664" s="1">
        <v>42598</v>
      </c>
    </row>
    <row r="1665" spans="1:34" x14ac:dyDescent="0.3">
      <c r="A1665">
        <v>238185</v>
      </c>
      <c r="B1665" t="s">
        <v>59</v>
      </c>
      <c r="C1665" t="s">
        <v>40</v>
      </c>
      <c r="D1665">
        <v>1</v>
      </c>
      <c r="E1665" t="s">
        <v>800</v>
      </c>
      <c r="F1665" t="s">
        <v>372</v>
      </c>
      <c r="G1665">
        <v>13651</v>
      </c>
      <c r="H1665">
        <v>1</v>
      </c>
      <c r="I1665">
        <v>46303</v>
      </c>
      <c r="J1665">
        <v>63929</v>
      </c>
      <c r="K1665" t="s">
        <v>30</v>
      </c>
      <c r="L1665" t="s">
        <v>164</v>
      </c>
      <c r="M1665" t="s">
        <v>3122</v>
      </c>
      <c r="N1665" t="s">
        <v>7943</v>
      </c>
      <c r="O1665" t="s">
        <v>374</v>
      </c>
      <c r="P1665" t="s">
        <v>3143</v>
      </c>
      <c r="Q1665" t="s">
        <v>592</v>
      </c>
      <c r="R1665" t="s">
        <v>593</v>
      </c>
      <c r="S1665" t="s">
        <v>35</v>
      </c>
      <c r="T1665" t="str">
        <f t="shared" si="75"/>
        <v>Experience with ESRI ArcGIS 10.x application suite, extensions and add-ons. Experience with Crystal Reports is strongly preferred. Experience with Database Platforms: MS Access, MS SQL, ArcSDE. Programming Experience: SQL, Python. Excellent analytic, problem solving, verbal and written communication skills and the ability to work under tight deadlines.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665">
        <f t="shared" si="76"/>
        <v>0</v>
      </c>
      <c r="V1665" s="3">
        <v>0</v>
      </c>
      <c r="W1665" s="3">
        <f t="shared" si="77"/>
        <v>0</v>
      </c>
      <c r="X1665" s="3">
        <v>1</v>
      </c>
      <c r="Y1665" s="3">
        <v>0</v>
      </c>
      <c r="Z1665" s="3">
        <v>1</v>
      </c>
      <c r="AA1665" s="3">
        <v>0</v>
      </c>
      <c r="AB1665" s="3">
        <v>0</v>
      </c>
      <c r="AD1665" t="s">
        <v>58</v>
      </c>
      <c r="AE1665" s="1">
        <v>42496</v>
      </c>
      <c r="AG1665" s="1">
        <v>42496</v>
      </c>
      <c r="AH1665" s="1">
        <v>42598</v>
      </c>
    </row>
    <row r="1666" spans="1:34" x14ac:dyDescent="0.3">
      <c r="A1666">
        <v>238185</v>
      </c>
      <c r="B1666" t="s">
        <v>59</v>
      </c>
      <c r="C1666" t="s">
        <v>26</v>
      </c>
      <c r="D1666">
        <v>1</v>
      </c>
      <c r="E1666" t="s">
        <v>800</v>
      </c>
      <c r="F1666" t="s">
        <v>372</v>
      </c>
      <c r="G1666">
        <v>13651</v>
      </c>
      <c r="H1666">
        <v>1</v>
      </c>
      <c r="I1666">
        <v>46303</v>
      </c>
      <c r="J1666">
        <v>63929</v>
      </c>
      <c r="K1666" t="s">
        <v>30</v>
      </c>
      <c r="L1666" t="s">
        <v>164</v>
      </c>
      <c r="M1666" t="s">
        <v>3122</v>
      </c>
      <c r="N1666" t="s">
        <v>7943</v>
      </c>
      <c r="O1666" t="s">
        <v>374</v>
      </c>
      <c r="P1666" t="s">
        <v>3143</v>
      </c>
      <c r="Q1666" t="s">
        <v>592</v>
      </c>
      <c r="R1666" t="s">
        <v>593</v>
      </c>
      <c r="S1666" t="s">
        <v>35</v>
      </c>
      <c r="T1666" t="str">
        <f t="shared" si="75"/>
        <v>Experience with ESRI ArcGIS 10.x application suite, extensions and add-ons. Experience with Crystal Reports is strongly preferred. Experience with Database Platforms: MS Access, MS SQL, ArcSDE. Programming Experience: SQL, Python. Excellent analytic, problem solving, verbal and written communication skills and the ability to work under tight deadlines.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666">
        <f t="shared" si="76"/>
        <v>0</v>
      </c>
      <c r="V1666" s="3">
        <v>0</v>
      </c>
      <c r="W1666" s="3">
        <f t="shared" si="77"/>
        <v>0</v>
      </c>
      <c r="X1666" s="3">
        <v>1</v>
      </c>
      <c r="Y1666" s="3">
        <v>0</v>
      </c>
      <c r="Z1666" s="3">
        <v>1</v>
      </c>
      <c r="AA1666" s="3">
        <v>0</v>
      </c>
      <c r="AB1666" s="3">
        <v>0</v>
      </c>
      <c r="AD1666" t="s">
        <v>58</v>
      </c>
      <c r="AE1666" s="1">
        <v>42496</v>
      </c>
      <c r="AG1666" s="1">
        <v>42496</v>
      </c>
      <c r="AH1666" s="1">
        <v>42598</v>
      </c>
    </row>
    <row r="1667" spans="1:34" x14ac:dyDescent="0.3">
      <c r="A1667">
        <v>239141</v>
      </c>
      <c r="B1667" t="s">
        <v>39</v>
      </c>
      <c r="C1667" t="s">
        <v>40</v>
      </c>
      <c r="D1667">
        <v>1</v>
      </c>
      <c r="E1667" t="s">
        <v>3128</v>
      </c>
      <c r="F1667" t="s">
        <v>129</v>
      </c>
      <c r="G1667">
        <v>21513</v>
      </c>
      <c r="H1667">
        <v>2</v>
      </c>
      <c r="I1667">
        <v>48182</v>
      </c>
      <c r="J1667">
        <v>66028</v>
      </c>
      <c r="K1667" t="s">
        <v>30</v>
      </c>
      <c r="L1667" t="s">
        <v>3129</v>
      </c>
      <c r="M1667" t="s">
        <v>131</v>
      </c>
      <c r="N1667" t="s">
        <v>3130</v>
      </c>
      <c r="O1667" t="s">
        <v>7076</v>
      </c>
      <c r="P1667" t="s">
        <v>3131</v>
      </c>
      <c r="Q1667" t="s">
        <v>7941</v>
      </c>
      <c r="R1667" t="s">
        <v>3132</v>
      </c>
      <c r="S1667" t="s">
        <v>35</v>
      </c>
      <c r="T1667" t="str">
        <f t="shared" ref="T1667:T1730" si="78">P1667&amp;" "&amp;Q1667</f>
        <v>Applicant must possess or be eligible for a New York State clinical Laboratory Technologist License as described in Article 165 of the New York State Education Law effective August 7, 2008; Applicant must maintain New York State (NYS) Clinical Laboratory Technologist License/restricted for the duration of employment. **Applicant must possess or be eligible for a New York State Clinical Laboratory Technologist License.  ***Employees must maintain a New York State (NYS) Laboratory Technologist license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667">
        <f t="shared" ref="U1667:U1730" si="79">D1667*W1667</f>
        <v>0</v>
      </c>
      <c r="V1667" s="3">
        <v>0</v>
      </c>
      <c r="W1667" s="3">
        <f t="shared" ref="W1667:W1730" si="80">IF(OR(ISNUMBER(SEARCH("data analytics",$T1667)), ISNUMBER(SEARCH("data analysis",$T1667)), ISNUMBER(SEARCH("analyze data", $T1667)),ISNUMBER(SEARCH("business intelligence", $T1667)),ISNUMBER(SEARCH("business analysis",$T1667))),1,0)</f>
        <v>0</v>
      </c>
      <c r="X1667" s="3">
        <v>0</v>
      </c>
      <c r="Y1667" s="3">
        <v>0</v>
      </c>
      <c r="Z1667" s="3">
        <v>0</v>
      </c>
      <c r="AA1667" s="3">
        <v>0</v>
      </c>
      <c r="AB1667" s="3">
        <v>0</v>
      </c>
      <c r="AD1667" t="s">
        <v>38</v>
      </c>
      <c r="AE1667" s="1">
        <v>42479</v>
      </c>
      <c r="AG1667" s="1">
        <v>42479</v>
      </c>
      <c r="AH1667" s="1">
        <v>42598</v>
      </c>
    </row>
    <row r="1668" spans="1:34" x14ac:dyDescent="0.3">
      <c r="A1668">
        <v>238198</v>
      </c>
      <c r="B1668" t="s">
        <v>2146</v>
      </c>
      <c r="C1668" t="s">
        <v>26</v>
      </c>
      <c r="D1668">
        <v>3</v>
      </c>
      <c r="E1668" t="s">
        <v>1747</v>
      </c>
      <c r="F1668" t="s">
        <v>3144</v>
      </c>
      <c r="G1668">
        <v>60888</v>
      </c>
      <c r="H1668">
        <v>1</v>
      </c>
      <c r="I1668">
        <v>33813</v>
      </c>
      <c r="J1668">
        <v>45000</v>
      </c>
      <c r="K1668" t="s">
        <v>30</v>
      </c>
      <c r="L1668" t="s">
        <v>2149</v>
      </c>
      <c r="M1668" t="s">
        <v>7059</v>
      </c>
      <c r="N1668" t="s">
        <v>7944</v>
      </c>
      <c r="O1668" t="s">
        <v>7945</v>
      </c>
      <c r="P1668" t="s">
        <v>7946</v>
      </c>
      <c r="Q1668" t="s">
        <v>35</v>
      </c>
      <c r="R1668" t="s">
        <v>7947</v>
      </c>
      <c r="S1668" t="s">
        <v>3145</v>
      </c>
      <c r="T1668" t="str">
        <f t="shared" si="78"/>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1668">
        <f t="shared" si="79"/>
        <v>0</v>
      </c>
      <c r="V1668" s="3">
        <v>1</v>
      </c>
      <c r="W1668" s="3">
        <f t="shared" si="80"/>
        <v>0</v>
      </c>
      <c r="X1668" s="3">
        <v>0</v>
      </c>
      <c r="Y1668" s="3">
        <v>0</v>
      </c>
      <c r="Z1668" s="3">
        <v>0</v>
      </c>
      <c r="AA1668" s="3">
        <v>0</v>
      </c>
      <c r="AB1668" s="3">
        <v>0</v>
      </c>
      <c r="AD1668" t="s">
        <v>38</v>
      </c>
      <c r="AE1668" s="1">
        <v>42468</v>
      </c>
      <c r="AG1668" s="1">
        <v>42473</v>
      </c>
      <c r="AH1668" s="1">
        <v>42598</v>
      </c>
    </row>
    <row r="1669" spans="1:34" x14ac:dyDescent="0.3">
      <c r="A1669">
        <v>237834</v>
      </c>
      <c r="B1669" t="s">
        <v>39</v>
      </c>
      <c r="C1669" t="s">
        <v>26</v>
      </c>
      <c r="D1669">
        <v>1</v>
      </c>
      <c r="E1669" t="s">
        <v>3146</v>
      </c>
      <c r="F1669" t="s">
        <v>2406</v>
      </c>
      <c r="G1669">
        <v>13652</v>
      </c>
      <c r="H1669">
        <v>1</v>
      </c>
      <c r="I1669">
        <v>72260</v>
      </c>
      <c r="J1669">
        <v>85176</v>
      </c>
      <c r="K1669" t="s">
        <v>30</v>
      </c>
      <c r="L1669" t="s">
        <v>71</v>
      </c>
      <c r="M1669" t="s">
        <v>282</v>
      </c>
      <c r="N1669" t="s">
        <v>6813</v>
      </c>
      <c r="O1669" t="s">
        <v>7675</v>
      </c>
      <c r="P1669" t="s">
        <v>7948</v>
      </c>
      <c r="Q1669" t="s">
        <v>35</v>
      </c>
      <c r="R1669" t="s">
        <v>3147</v>
      </c>
      <c r="S1669" t="s">
        <v>35</v>
      </c>
      <c r="T1669" t="str">
        <f t="shared" si="78"/>
        <v xml:space="preserve">SPECIAL NOTE  1.	Selected candidates will be required to provide a DNA sample by swabbing. 2.	This position has been identified as ‚Å“essential.‚ During ALL weather &amp; emergency events, ‚Å“essential‚ positions may require 24-hour availability. 3. Qualified candidates who are not permanent in this title should apply for the upcoming Certified IT Administrator (LAN/WAN) examination. Additional information concerning filing for and taking civil service examinations can be found on the Department of Citywide Administration Services website at www.nyc.gov/html/dcas.   PREFERRED SKILLS 		A current Cisco network certification (CCNA) is required	A minimum of 4 years experience with IP switched/router/based networks. 	Advance knowledge of IP addressing and subnetting, EIGRP routing protocols.	Installation/troubleshooting experience of Cisco hardware/OS software, including 39xx, 38xx, 37xx, 36xx, and 26xx series routers, NexusOs, 65xx, 45xx, 3750 layer 2/3 switches.	Network management systems including CiscoWorks LMS.	Experience in IP network security utilizing Cisco PIX/ASA is a plus.	Experience in Cisco VoIP and/or Wireless LAN are a plus.	Excellent oral and written communication skills.	Experience with Windows Server, VMWare and NetApp.  </v>
      </c>
      <c r="U1669">
        <f t="shared" si="79"/>
        <v>0</v>
      </c>
      <c r="V1669" s="3">
        <v>0</v>
      </c>
      <c r="W1669" s="3">
        <f t="shared" si="80"/>
        <v>0</v>
      </c>
      <c r="X1669" s="3">
        <v>0</v>
      </c>
      <c r="Y1669" s="3">
        <v>0</v>
      </c>
      <c r="Z1669" s="3">
        <v>0</v>
      </c>
      <c r="AA1669" s="3">
        <v>0</v>
      </c>
      <c r="AB1669" s="3">
        <v>0</v>
      </c>
      <c r="AD1669" t="s">
        <v>58</v>
      </c>
      <c r="AE1669" s="1">
        <v>42466</v>
      </c>
      <c r="AG1669" s="1">
        <v>42466</v>
      </c>
      <c r="AH1669" s="1">
        <v>42598</v>
      </c>
    </row>
    <row r="1670" spans="1:34" x14ac:dyDescent="0.3">
      <c r="A1670">
        <v>237834</v>
      </c>
      <c r="B1670" t="s">
        <v>39</v>
      </c>
      <c r="C1670" t="s">
        <v>40</v>
      </c>
      <c r="D1670">
        <v>1</v>
      </c>
      <c r="E1670" t="s">
        <v>3146</v>
      </c>
      <c r="F1670" t="s">
        <v>2406</v>
      </c>
      <c r="G1670">
        <v>13652</v>
      </c>
      <c r="H1670">
        <v>1</v>
      </c>
      <c r="I1670">
        <v>72260</v>
      </c>
      <c r="J1670">
        <v>85176</v>
      </c>
      <c r="K1670" t="s">
        <v>30</v>
      </c>
      <c r="L1670" t="s">
        <v>71</v>
      </c>
      <c r="M1670" t="s">
        <v>282</v>
      </c>
      <c r="N1670" t="s">
        <v>6813</v>
      </c>
      <c r="O1670" t="s">
        <v>7675</v>
      </c>
      <c r="P1670" t="s">
        <v>7948</v>
      </c>
      <c r="Q1670" t="s">
        <v>35</v>
      </c>
      <c r="R1670" t="s">
        <v>3147</v>
      </c>
      <c r="S1670" t="s">
        <v>35</v>
      </c>
      <c r="T1670" t="str">
        <f t="shared" si="78"/>
        <v xml:space="preserve">SPECIAL NOTE  1.	Selected candidates will be required to provide a DNA sample by swabbing. 2.	This position has been identified as ‚Å“essential.‚ During ALL weather &amp; emergency events, ‚Å“essential‚ positions may require 24-hour availability. 3. Qualified candidates who are not permanent in this title should apply for the upcoming Certified IT Administrator (LAN/WAN) examination. Additional information concerning filing for and taking civil service examinations can be found on the Department of Citywide Administration Services website at www.nyc.gov/html/dcas.   PREFERRED SKILLS 		A current Cisco network certification (CCNA) is required	A minimum of 4 years experience with IP switched/router/based networks. 	Advance knowledge of IP addressing and subnetting, EIGRP routing protocols.	Installation/troubleshooting experience of Cisco hardware/OS software, including 39xx, 38xx, 37xx, 36xx, and 26xx series routers, NexusOs, 65xx, 45xx, 3750 layer 2/3 switches.	Network management systems including CiscoWorks LMS.	Experience in IP network security utilizing Cisco PIX/ASA is a plus.	Experience in Cisco VoIP and/or Wireless LAN are a plus.	Excellent oral and written communication skills.	Experience with Windows Server, VMWare and NetApp.  </v>
      </c>
      <c r="U1670">
        <f t="shared" si="79"/>
        <v>0</v>
      </c>
      <c r="V1670" s="3">
        <v>0</v>
      </c>
      <c r="W1670" s="3">
        <f t="shared" si="80"/>
        <v>0</v>
      </c>
      <c r="X1670" s="3">
        <v>0</v>
      </c>
      <c r="Y1670" s="3">
        <v>0</v>
      </c>
      <c r="Z1670" s="3">
        <v>0</v>
      </c>
      <c r="AA1670" s="3">
        <v>0</v>
      </c>
      <c r="AB1670" s="3">
        <v>0</v>
      </c>
      <c r="AD1670" t="s">
        <v>58</v>
      </c>
      <c r="AE1670" s="1">
        <v>42466</v>
      </c>
      <c r="AG1670" s="1">
        <v>42466</v>
      </c>
      <c r="AH1670" s="1">
        <v>42598</v>
      </c>
    </row>
    <row r="1671" spans="1:34" x14ac:dyDescent="0.3">
      <c r="A1671">
        <v>237855</v>
      </c>
      <c r="B1671" t="s">
        <v>1936</v>
      </c>
      <c r="C1671" t="s">
        <v>26</v>
      </c>
      <c r="D1671">
        <v>1</v>
      </c>
      <c r="E1671" t="s">
        <v>3148</v>
      </c>
      <c r="F1671" t="s">
        <v>3149</v>
      </c>
      <c r="G1671">
        <v>6797</v>
      </c>
      <c r="H1671">
        <v>0</v>
      </c>
      <c r="I1671">
        <v>75000</v>
      </c>
      <c r="J1671">
        <v>95000</v>
      </c>
      <c r="K1671" t="s">
        <v>30</v>
      </c>
      <c r="L1671" t="s">
        <v>1938</v>
      </c>
      <c r="M1671" t="s">
        <v>2591</v>
      </c>
      <c r="N1671" t="s">
        <v>6814</v>
      </c>
      <c r="O1671" t="s">
        <v>3150</v>
      </c>
      <c r="P1671" t="s">
        <v>7949</v>
      </c>
      <c r="Q1671" t="s">
        <v>3151</v>
      </c>
      <c r="R1671" t="s">
        <v>3152</v>
      </c>
      <c r="S1671" t="s">
        <v>7950</v>
      </c>
      <c r="T1671" t="str">
        <f t="shared" si="78"/>
        <v>‚ Extensive hands-on experience as an analyst working with budgeting software and business processes. Extensive experience working with planning, process and analysis/reporting tools such as; Oracle, SQL, Crystal Reports, MS Access, Excel. Excellent communication (oral and written), interpersonal, and organizational skills are required. Strong analytical and problem solving skills (i.e. analysis, problem re-creation and very detailed oriented). Demonstrated ability performing project management activities. The candidate should have deep knowledge of the full application development and deployment life cycle processes. Good work task organizational skills and detailed follow-through skills are required to monitor and report on the status of development and to resolve issues that are uncovered. Experience working in a large organization with complex procurement / purchasing processes. Work experience should reflect proven ability in developing and delivering successful enterprise wide applications and in coordinating such deployments. Experience with FMS/3 Accounting or FMS Budgeting is preferred. Also acceptable is experience with any other analogous enterprise wide management solution (e.g., Peoplesoft, SAP, etc). P241</v>
      </c>
      <c r="U1671">
        <f t="shared" si="79"/>
        <v>0</v>
      </c>
      <c r="V1671" s="3">
        <v>1</v>
      </c>
      <c r="W1671" s="3">
        <f t="shared" si="80"/>
        <v>0</v>
      </c>
      <c r="X1671" s="3">
        <v>0</v>
      </c>
      <c r="Y1671" s="3">
        <v>0</v>
      </c>
      <c r="Z1671" s="3">
        <v>1</v>
      </c>
      <c r="AA1671" s="3">
        <v>0</v>
      </c>
      <c r="AB1671" s="3">
        <v>0</v>
      </c>
      <c r="AD1671" t="s">
        <v>899</v>
      </c>
      <c r="AE1671" s="1">
        <v>42466</v>
      </c>
      <c r="AG1671" s="1">
        <v>42466</v>
      </c>
      <c r="AH1671" s="1">
        <v>42598</v>
      </c>
    </row>
    <row r="1672" spans="1:34" x14ac:dyDescent="0.3">
      <c r="A1672">
        <v>237855</v>
      </c>
      <c r="B1672" t="s">
        <v>1936</v>
      </c>
      <c r="C1672" t="s">
        <v>40</v>
      </c>
      <c r="D1672">
        <v>1</v>
      </c>
      <c r="E1672" t="s">
        <v>3148</v>
      </c>
      <c r="F1672" t="s">
        <v>3149</v>
      </c>
      <c r="G1672">
        <v>6797</v>
      </c>
      <c r="H1672">
        <v>0</v>
      </c>
      <c r="I1672">
        <v>75000</v>
      </c>
      <c r="J1672">
        <v>95000</v>
      </c>
      <c r="K1672" t="s">
        <v>30</v>
      </c>
      <c r="L1672" t="s">
        <v>1938</v>
      </c>
      <c r="M1672" t="s">
        <v>2591</v>
      </c>
      <c r="N1672" t="s">
        <v>6814</v>
      </c>
      <c r="O1672" t="s">
        <v>3150</v>
      </c>
      <c r="P1672" t="s">
        <v>7949</v>
      </c>
      <c r="Q1672" t="s">
        <v>3151</v>
      </c>
      <c r="R1672" t="s">
        <v>3152</v>
      </c>
      <c r="S1672" t="s">
        <v>7950</v>
      </c>
      <c r="T1672" t="str">
        <f t="shared" si="78"/>
        <v>‚ Extensive hands-on experience as an analyst working with budgeting software and business processes. Extensive experience working with planning, process and analysis/reporting tools such as; Oracle, SQL, Crystal Reports, MS Access, Excel. Excellent communication (oral and written), interpersonal, and organizational skills are required. Strong analytical and problem solving skills (i.e. analysis, problem re-creation and very detailed oriented). Demonstrated ability performing project management activities. The candidate should have deep knowledge of the full application development and deployment life cycle processes. Good work task organizational skills and detailed follow-through skills are required to monitor and report on the status of development and to resolve issues that are uncovered. Experience working in a large organization with complex procurement / purchasing processes. Work experience should reflect proven ability in developing and delivering successful enterprise wide applications and in coordinating such deployments. Experience with FMS/3 Accounting or FMS Budgeting is preferred. Also acceptable is experience with any other analogous enterprise wide management solution (e.g., Peoplesoft, SAP, etc). P241</v>
      </c>
      <c r="U1672">
        <f t="shared" si="79"/>
        <v>0</v>
      </c>
      <c r="V1672" s="3">
        <v>1</v>
      </c>
      <c r="W1672" s="3">
        <f t="shared" si="80"/>
        <v>0</v>
      </c>
      <c r="X1672" s="3">
        <v>0</v>
      </c>
      <c r="Y1672" s="3">
        <v>0</v>
      </c>
      <c r="Z1672" s="3">
        <v>1</v>
      </c>
      <c r="AA1672" s="3">
        <v>0</v>
      </c>
      <c r="AB1672" s="3">
        <v>0</v>
      </c>
      <c r="AD1672" t="s">
        <v>899</v>
      </c>
      <c r="AE1672" s="1">
        <v>42466</v>
      </c>
      <c r="AG1672" s="1">
        <v>42466</v>
      </c>
      <c r="AH1672" s="1">
        <v>42598</v>
      </c>
    </row>
    <row r="1673" spans="1:34" x14ac:dyDescent="0.3">
      <c r="A1673">
        <v>238198</v>
      </c>
      <c r="B1673" t="s">
        <v>2146</v>
      </c>
      <c r="C1673" t="s">
        <v>40</v>
      </c>
      <c r="D1673">
        <v>3</v>
      </c>
      <c r="E1673" t="s">
        <v>1747</v>
      </c>
      <c r="F1673" t="s">
        <v>3144</v>
      </c>
      <c r="G1673">
        <v>60888</v>
      </c>
      <c r="H1673">
        <v>1</v>
      </c>
      <c r="I1673">
        <v>33813</v>
      </c>
      <c r="J1673">
        <v>45000</v>
      </c>
      <c r="K1673" t="s">
        <v>30</v>
      </c>
      <c r="L1673" t="s">
        <v>2149</v>
      </c>
      <c r="M1673" t="s">
        <v>7059</v>
      </c>
      <c r="N1673" t="s">
        <v>7944</v>
      </c>
      <c r="O1673" t="s">
        <v>7945</v>
      </c>
      <c r="P1673" t="s">
        <v>7946</v>
      </c>
      <c r="Q1673" t="s">
        <v>35</v>
      </c>
      <c r="R1673" t="s">
        <v>7947</v>
      </c>
      <c r="S1673" t="s">
        <v>3145</v>
      </c>
      <c r="T1673" t="str">
        <f t="shared" si="78"/>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1673">
        <f t="shared" si="79"/>
        <v>0</v>
      </c>
      <c r="V1673" s="3">
        <v>1</v>
      </c>
      <c r="W1673" s="3">
        <f t="shared" si="80"/>
        <v>0</v>
      </c>
      <c r="X1673" s="3">
        <v>0</v>
      </c>
      <c r="Y1673" s="3">
        <v>0</v>
      </c>
      <c r="Z1673" s="3">
        <v>0</v>
      </c>
      <c r="AA1673" s="3">
        <v>0</v>
      </c>
      <c r="AB1673" s="3">
        <v>0</v>
      </c>
      <c r="AD1673" t="s">
        <v>38</v>
      </c>
      <c r="AE1673" s="1">
        <v>42468</v>
      </c>
      <c r="AG1673" s="1">
        <v>42473</v>
      </c>
      <c r="AH1673" s="1">
        <v>42598</v>
      </c>
    </row>
    <row r="1674" spans="1:34" x14ac:dyDescent="0.3">
      <c r="A1674">
        <v>238201</v>
      </c>
      <c r="B1674" t="s">
        <v>3125</v>
      </c>
      <c r="C1674" t="s">
        <v>40</v>
      </c>
      <c r="D1674">
        <v>3</v>
      </c>
      <c r="E1674" t="s">
        <v>2467</v>
      </c>
      <c r="F1674" t="s">
        <v>2305</v>
      </c>
      <c r="G1674">
        <v>10232</v>
      </c>
      <c r="H1674">
        <v>0</v>
      </c>
      <c r="I1674">
        <v>14</v>
      </c>
      <c r="J1674">
        <v>22</v>
      </c>
      <c r="K1674" t="s">
        <v>141</v>
      </c>
      <c r="L1674" t="s">
        <v>1348</v>
      </c>
      <c r="M1674" t="s">
        <v>3153</v>
      </c>
      <c r="N1674" t="s">
        <v>7951</v>
      </c>
      <c r="O1674" t="s">
        <v>2307</v>
      </c>
      <c r="P1674" t="s">
        <v>3154</v>
      </c>
      <c r="Q1674" t="s">
        <v>35</v>
      </c>
      <c r="R1674" t="s">
        <v>3155</v>
      </c>
      <c r="S1674" t="s">
        <v>35</v>
      </c>
      <c r="T1674" t="str">
        <f t="shared" si="78"/>
        <v xml:space="preserve">Demonstrate leadership ability and possess an interest in working with youth (Ages 14-17)  Undergraduate Major: Social Work, Education or Counseling. Must be able to work summer months June thru August. Ability to work your scheduled hours five days a week during the summer months of July and August. Bi-Lingual English/Mandarin/Cantonese, English/French or English/Spanish a plus.  </v>
      </c>
      <c r="U1674">
        <f t="shared" si="79"/>
        <v>0</v>
      </c>
      <c r="V1674" s="3">
        <v>0</v>
      </c>
      <c r="W1674" s="3">
        <f t="shared" si="80"/>
        <v>0</v>
      </c>
      <c r="X1674" s="3">
        <v>0</v>
      </c>
      <c r="Y1674" s="3">
        <v>0</v>
      </c>
      <c r="Z1674" s="3">
        <v>0</v>
      </c>
      <c r="AA1674" s="3">
        <v>0</v>
      </c>
      <c r="AB1674" s="3">
        <v>0</v>
      </c>
      <c r="AD1674" t="s">
        <v>3156</v>
      </c>
      <c r="AE1674" s="1">
        <v>42472</v>
      </c>
      <c r="AG1674" s="1">
        <v>42474</v>
      </c>
      <c r="AH1674" s="1">
        <v>42598</v>
      </c>
    </row>
    <row r="1675" spans="1:34" x14ac:dyDescent="0.3">
      <c r="A1675">
        <v>238201</v>
      </c>
      <c r="B1675" t="s">
        <v>3125</v>
      </c>
      <c r="C1675" t="s">
        <v>26</v>
      </c>
      <c r="D1675">
        <v>3</v>
      </c>
      <c r="E1675" t="s">
        <v>2467</v>
      </c>
      <c r="F1675" t="s">
        <v>2305</v>
      </c>
      <c r="G1675">
        <v>10232</v>
      </c>
      <c r="H1675">
        <v>0</v>
      </c>
      <c r="I1675">
        <v>14</v>
      </c>
      <c r="J1675">
        <v>22</v>
      </c>
      <c r="K1675" t="s">
        <v>141</v>
      </c>
      <c r="L1675" t="s">
        <v>1348</v>
      </c>
      <c r="M1675" t="s">
        <v>3153</v>
      </c>
      <c r="N1675" t="s">
        <v>7951</v>
      </c>
      <c r="O1675" t="s">
        <v>2307</v>
      </c>
      <c r="P1675" t="s">
        <v>3154</v>
      </c>
      <c r="Q1675" t="s">
        <v>35</v>
      </c>
      <c r="R1675" t="s">
        <v>3155</v>
      </c>
      <c r="S1675" t="s">
        <v>35</v>
      </c>
      <c r="T1675" t="str">
        <f t="shared" si="78"/>
        <v xml:space="preserve">Demonstrate leadership ability and possess an interest in working with youth (Ages 14-17)  Undergraduate Major: Social Work, Education or Counseling. Must be able to work summer months June thru August. Ability to work your scheduled hours five days a week during the summer months of July and August. Bi-Lingual English/Mandarin/Cantonese, English/French or English/Spanish a plus.  </v>
      </c>
      <c r="U1675">
        <f t="shared" si="79"/>
        <v>0</v>
      </c>
      <c r="V1675" s="3">
        <v>0</v>
      </c>
      <c r="W1675" s="3">
        <f t="shared" si="80"/>
        <v>0</v>
      </c>
      <c r="X1675" s="3">
        <v>0</v>
      </c>
      <c r="Y1675" s="3">
        <v>0</v>
      </c>
      <c r="Z1675" s="3">
        <v>0</v>
      </c>
      <c r="AA1675" s="3">
        <v>0</v>
      </c>
      <c r="AB1675" s="3">
        <v>0</v>
      </c>
      <c r="AD1675" t="s">
        <v>3156</v>
      </c>
      <c r="AE1675" s="1">
        <v>42472</v>
      </c>
      <c r="AG1675" s="1">
        <v>42474</v>
      </c>
      <c r="AH1675" s="1">
        <v>42598</v>
      </c>
    </row>
    <row r="1676" spans="1:34" x14ac:dyDescent="0.3">
      <c r="A1676">
        <v>238208</v>
      </c>
      <c r="B1676" t="s">
        <v>524</v>
      </c>
      <c r="C1676" t="s">
        <v>26</v>
      </c>
      <c r="D1676">
        <v>2</v>
      </c>
      <c r="E1676" t="s">
        <v>3157</v>
      </c>
      <c r="F1676" t="s">
        <v>335</v>
      </c>
      <c r="G1676">
        <v>81310</v>
      </c>
      <c r="H1676">
        <v>2</v>
      </c>
      <c r="I1676">
        <v>50437</v>
      </c>
      <c r="J1676">
        <v>58002</v>
      </c>
      <c r="K1676" t="s">
        <v>30</v>
      </c>
      <c r="L1676" t="s">
        <v>2564</v>
      </c>
      <c r="M1676" t="s">
        <v>2565</v>
      </c>
      <c r="N1676" t="s">
        <v>7952</v>
      </c>
      <c r="O1676" t="s">
        <v>337</v>
      </c>
      <c r="P1676" t="s">
        <v>3158</v>
      </c>
      <c r="Q1676" t="s">
        <v>3159</v>
      </c>
      <c r="R1676" t="s">
        <v>3160</v>
      </c>
      <c r="S1676" t="s">
        <v>35</v>
      </c>
      <c r="T1676" t="str">
        <f t="shared" si="78"/>
        <v>1. Permanent Gardeners will receive preference in hiring. ONLY CURRENT YEAR-ROUND PARKS EMPLOYEES ARE ELIGIBLE TO APPLY.  If you have any questions regarding this vacancy or require a reasonable accommodation during the application process, please call the Personnel Division at 212-830-7851.  NOTE: All resumes must be received no later than the last day of the posting period.  *Posting period extended to 08/26/2016. Previous applicants to this posting are still under consideration and need not reapply.  www.nyc.gov/parks</v>
      </c>
      <c r="U1676">
        <f t="shared" si="79"/>
        <v>0</v>
      </c>
      <c r="V1676" s="3">
        <v>0</v>
      </c>
      <c r="W1676" s="3">
        <f t="shared" si="80"/>
        <v>0</v>
      </c>
      <c r="X1676" s="3">
        <v>0</v>
      </c>
      <c r="Y1676" s="3">
        <v>0</v>
      </c>
      <c r="Z1676" s="3">
        <v>0</v>
      </c>
      <c r="AA1676" s="3">
        <v>0</v>
      </c>
      <c r="AB1676" s="3">
        <v>0</v>
      </c>
      <c r="AD1676" t="s">
        <v>1649</v>
      </c>
      <c r="AE1676" s="1">
        <v>42594</v>
      </c>
      <c r="AF1676" s="1">
        <v>42608</v>
      </c>
      <c r="AG1676" s="1">
        <v>42593</v>
      </c>
      <c r="AH1676" s="1">
        <v>42598</v>
      </c>
    </row>
    <row r="1677" spans="1:34" x14ac:dyDescent="0.3">
      <c r="A1677">
        <v>237856</v>
      </c>
      <c r="B1677" t="s">
        <v>25</v>
      </c>
      <c r="C1677" t="s">
        <v>40</v>
      </c>
      <c r="D1677">
        <v>1</v>
      </c>
      <c r="E1677" t="s">
        <v>3161</v>
      </c>
      <c r="F1677" t="s">
        <v>51</v>
      </c>
      <c r="G1677">
        <v>10050</v>
      </c>
      <c r="H1677" t="s">
        <v>52</v>
      </c>
      <c r="I1677">
        <v>53051</v>
      </c>
      <c r="J1677">
        <v>105000</v>
      </c>
      <c r="K1677" t="s">
        <v>30</v>
      </c>
      <c r="L1677" t="s">
        <v>224</v>
      </c>
      <c r="M1677" t="s">
        <v>3077</v>
      </c>
      <c r="N1677" t="s">
        <v>7953</v>
      </c>
      <c r="O1677" t="s">
        <v>54</v>
      </c>
      <c r="P1677" t="s">
        <v>7954</v>
      </c>
      <c r="Q1677" t="s">
        <v>35</v>
      </c>
      <c r="R1677" t="s">
        <v>3162</v>
      </c>
      <c r="S1677" t="s">
        <v>354</v>
      </c>
      <c r="T1677" t="str">
        <f t="shared" si="78"/>
        <v xml:space="preserve">The preferred candidate should possess the following: 	Advanced knowledge of data management and statistical analysis and high level MS Office applications;	Experience which demonstrates a proven record of providing analytical and/or technical assistance for complex, interdisciplinary projects involving multiple stakeholders;	Experience mediating among groups with competing perspectives;	Experience implementing projects that improve operational efficiency;	Flexibility, multi-tasking capability and enthusiastic work ethic;	Strong written and verbal communication skills;	An understanding of urban issues, especially New York City government and current city affairs;	An understanding of New York City‚„s operational agencies;	Ability to think creatively, embrace new approaches and pioneer innovative solutions to intricate problems.  </v>
      </c>
      <c r="U1677">
        <f t="shared" si="79"/>
        <v>0</v>
      </c>
      <c r="V1677" s="3">
        <v>0</v>
      </c>
      <c r="W1677" s="3">
        <f t="shared" si="80"/>
        <v>0</v>
      </c>
      <c r="X1677" s="3">
        <v>0</v>
      </c>
      <c r="Y1677" s="3">
        <v>0</v>
      </c>
      <c r="Z1677" s="3">
        <v>0</v>
      </c>
      <c r="AA1677" s="3">
        <v>0</v>
      </c>
      <c r="AB1677" s="3">
        <v>0</v>
      </c>
      <c r="AD1677" t="s">
        <v>58</v>
      </c>
      <c r="AE1677" s="1">
        <v>42473</v>
      </c>
      <c r="AG1677" s="1">
        <v>42473</v>
      </c>
      <c r="AH1677" s="1">
        <v>42598</v>
      </c>
    </row>
    <row r="1678" spans="1:34" x14ac:dyDescent="0.3">
      <c r="A1678">
        <v>237856</v>
      </c>
      <c r="B1678" t="s">
        <v>25</v>
      </c>
      <c r="C1678" t="s">
        <v>26</v>
      </c>
      <c r="D1678">
        <v>1</v>
      </c>
      <c r="E1678" t="s">
        <v>3161</v>
      </c>
      <c r="F1678" t="s">
        <v>51</v>
      </c>
      <c r="G1678">
        <v>10050</v>
      </c>
      <c r="H1678" t="s">
        <v>52</v>
      </c>
      <c r="I1678">
        <v>53051</v>
      </c>
      <c r="J1678">
        <v>105000</v>
      </c>
      <c r="K1678" t="s">
        <v>30</v>
      </c>
      <c r="L1678" t="s">
        <v>224</v>
      </c>
      <c r="M1678" t="s">
        <v>3077</v>
      </c>
      <c r="N1678" t="s">
        <v>7953</v>
      </c>
      <c r="O1678" t="s">
        <v>54</v>
      </c>
      <c r="P1678" t="s">
        <v>7954</v>
      </c>
      <c r="Q1678" t="s">
        <v>35</v>
      </c>
      <c r="R1678" t="s">
        <v>3162</v>
      </c>
      <c r="S1678" t="s">
        <v>354</v>
      </c>
      <c r="T1678" t="str">
        <f t="shared" si="78"/>
        <v xml:space="preserve">The preferred candidate should possess the following: 	Advanced knowledge of data management and statistical analysis and high level MS Office applications;	Experience which demonstrates a proven record of providing analytical and/or technical assistance for complex, interdisciplinary projects involving multiple stakeholders;	Experience mediating among groups with competing perspectives;	Experience implementing projects that improve operational efficiency;	Flexibility, multi-tasking capability and enthusiastic work ethic;	Strong written and verbal communication skills;	An understanding of urban issues, especially New York City government and current city affairs;	An understanding of New York City‚„s operational agencies;	Ability to think creatively, embrace new approaches and pioneer innovative solutions to intricate problems.  </v>
      </c>
      <c r="U1678">
        <f t="shared" si="79"/>
        <v>0</v>
      </c>
      <c r="V1678" s="3">
        <v>0</v>
      </c>
      <c r="W1678" s="3">
        <f t="shared" si="80"/>
        <v>0</v>
      </c>
      <c r="X1678" s="3">
        <v>0</v>
      </c>
      <c r="Y1678" s="3">
        <v>0</v>
      </c>
      <c r="Z1678" s="3">
        <v>0</v>
      </c>
      <c r="AA1678" s="3">
        <v>0</v>
      </c>
      <c r="AB1678" s="3">
        <v>0</v>
      </c>
      <c r="AD1678" t="s">
        <v>58</v>
      </c>
      <c r="AE1678" s="1">
        <v>42473</v>
      </c>
      <c r="AG1678" s="1">
        <v>42473</v>
      </c>
      <c r="AH1678" s="1">
        <v>42598</v>
      </c>
    </row>
    <row r="1679" spans="1:34" x14ac:dyDescent="0.3">
      <c r="A1679">
        <v>237866</v>
      </c>
      <c r="B1679" t="s">
        <v>39</v>
      </c>
      <c r="C1679" t="s">
        <v>26</v>
      </c>
      <c r="D1679">
        <v>1</v>
      </c>
      <c r="E1679" t="s">
        <v>3163</v>
      </c>
      <c r="F1679" t="s">
        <v>110</v>
      </c>
      <c r="G1679">
        <v>10251</v>
      </c>
      <c r="H1679">
        <v>2</v>
      </c>
      <c r="I1679">
        <v>29690</v>
      </c>
      <c r="J1679">
        <v>34143</v>
      </c>
      <c r="K1679" t="s">
        <v>30</v>
      </c>
      <c r="L1679" t="s">
        <v>71</v>
      </c>
      <c r="M1679" t="s">
        <v>282</v>
      </c>
      <c r="N1679" t="s">
        <v>7955</v>
      </c>
      <c r="O1679" t="s">
        <v>113</v>
      </c>
      <c r="P1679" t="s">
        <v>3164</v>
      </c>
      <c r="Q1679" t="s">
        <v>35</v>
      </c>
      <c r="R1679" t="s">
        <v>3165</v>
      </c>
      <c r="S1679" t="s">
        <v>35</v>
      </c>
      <c r="T1679" t="str">
        <f t="shared" si="78"/>
        <v xml:space="preserve">PREFERRED SKILLS   Must have experience in data entry and be familiar with Microsoft word and other office computer programs. Experience operating Pitney Bowes mail machine for all outgoing mails that require postage and/or additional mail services, which includes certified, return receipt, delivery confirmation, priority, and insured mail.  Must be detail oriented.  Have good organizing skills and ability to follow through on tasks, reliable and punctual.  Adhere to strict data confidentiality. Must be highly organized and possess excellent oral communication and interpersonal skills.  SPECIAL NOTE  1. Selected candidates will be required to provide a DNA sample by swabbing. 2. 2.	In case of an emergency, your position may be designated as essential staff.  </v>
      </c>
      <c r="U1679">
        <f t="shared" si="79"/>
        <v>0</v>
      </c>
      <c r="V1679" s="3">
        <v>0</v>
      </c>
      <c r="W1679" s="3">
        <f t="shared" si="80"/>
        <v>0</v>
      </c>
      <c r="X1679" s="3">
        <v>0</v>
      </c>
      <c r="Y1679" s="3">
        <v>0</v>
      </c>
      <c r="Z1679" s="3">
        <v>0</v>
      </c>
      <c r="AA1679" s="3">
        <v>0</v>
      </c>
      <c r="AB1679" s="3">
        <v>0</v>
      </c>
      <c r="AD1679" t="s">
        <v>38</v>
      </c>
      <c r="AE1679" s="1">
        <v>42466</v>
      </c>
      <c r="AG1679" s="1">
        <v>42466</v>
      </c>
      <c r="AH1679" s="1">
        <v>42598</v>
      </c>
    </row>
    <row r="1680" spans="1:34" x14ac:dyDescent="0.3">
      <c r="A1680">
        <v>238223</v>
      </c>
      <c r="B1680" t="s">
        <v>39</v>
      </c>
      <c r="C1680" t="s">
        <v>40</v>
      </c>
      <c r="D1680">
        <v>1</v>
      </c>
      <c r="E1680" t="s">
        <v>3118</v>
      </c>
      <c r="F1680" t="s">
        <v>42</v>
      </c>
      <c r="G1680">
        <v>21744</v>
      </c>
      <c r="H1680">
        <v>1</v>
      </c>
      <c r="I1680">
        <v>57969</v>
      </c>
      <c r="J1680">
        <v>70142</v>
      </c>
      <c r="K1680" t="s">
        <v>30</v>
      </c>
      <c r="L1680" t="s">
        <v>78</v>
      </c>
      <c r="M1680" t="s">
        <v>3119</v>
      </c>
      <c r="N1680" t="s">
        <v>7938</v>
      </c>
      <c r="O1680" t="s">
        <v>46</v>
      </c>
      <c r="P1680" t="e">
        <f>-experience in survey methods, conducting analyses of complex datasets and maintaining documentation of datasets  -knowledge of the developmental disabilities field or another mental hygiene services area  -Excellent organizational, interpersonal, oral and writing skills  -proficiency in Microsoft Word, Excel, and PowerPoint  -proficiency with  SQL, GIS (ArcMap), SAS, SPSS, SUDAAN, and other statistical analysis software  -graduate level work in data analytic techniques, mathematics, statistics, measures of association, or related data analysis fields.</f>
        <v>#NAME?</v>
      </c>
      <c r="Q1680" t="s">
        <v>35</v>
      </c>
      <c r="R1680" t="s">
        <v>3120</v>
      </c>
      <c r="S1680" t="s">
        <v>35</v>
      </c>
      <c r="T1680" t="e">
        <f t="shared" si="78"/>
        <v>#NAME?</v>
      </c>
      <c r="U1680">
        <f t="shared" si="79"/>
        <v>0</v>
      </c>
      <c r="V1680" s="3">
        <v>0</v>
      </c>
      <c r="W1680" s="3">
        <f t="shared" si="80"/>
        <v>0</v>
      </c>
      <c r="X1680" s="3">
        <v>0</v>
      </c>
      <c r="Y1680" s="3">
        <v>0</v>
      </c>
      <c r="Z1680" s="3">
        <v>0</v>
      </c>
      <c r="AA1680" s="3">
        <v>0</v>
      </c>
      <c r="AB1680" s="3">
        <v>0</v>
      </c>
      <c r="AD1680" t="s">
        <v>38</v>
      </c>
      <c r="AE1680" s="1">
        <v>42468</v>
      </c>
      <c r="AG1680" s="1">
        <v>42468</v>
      </c>
      <c r="AH1680" s="1">
        <v>42598</v>
      </c>
    </row>
    <row r="1681" spans="1:34" x14ac:dyDescent="0.3">
      <c r="A1681">
        <v>238267</v>
      </c>
      <c r="B1681" t="s">
        <v>2454</v>
      </c>
      <c r="C1681" t="s">
        <v>26</v>
      </c>
      <c r="D1681">
        <v>2</v>
      </c>
      <c r="E1681" t="s">
        <v>3166</v>
      </c>
      <c r="F1681" t="s">
        <v>982</v>
      </c>
      <c r="G1681">
        <v>40561</v>
      </c>
      <c r="H1681">
        <v>2</v>
      </c>
      <c r="I1681">
        <v>46212</v>
      </c>
      <c r="J1681">
        <v>71368</v>
      </c>
      <c r="K1681" t="s">
        <v>30</v>
      </c>
      <c r="L1681" t="s">
        <v>2456</v>
      </c>
      <c r="M1681" t="s">
        <v>3167</v>
      </c>
      <c r="N1681" t="s">
        <v>7956</v>
      </c>
      <c r="O1681" t="s">
        <v>7235</v>
      </c>
      <c r="P1681" t="s">
        <v>7957</v>
      </c>
      <c r="Q1681" t="s">
        <v>35</v>
      </c>
      <c r="R1681" t="s">
        <v>3168</v>
      </c>
      <c r="S1681" t="s">
        <v>2459</v>
      </c>
      <c r="T1681" t="str">
        <f t="shared" si="78"/>
        <v xml:space="preserve">‚ Experience or knowledge of at-risk, runaway, homeless, and vulnerable youth or other youth    development programming Background in working with community-based organizations Requires project management skills, ability to prioritize multiple tasks, and meticulous attention    to detail Must possess strong oral and written communication, organizational, and analytical skills Experience with data management information systems Ability to think and act strategically and proactively Proficient in Microsoft Office  </v>
      </c>
      <c r="U1681">
        <f t="shared" si="79"/>
        <v>0</v>
      </c>
      <c r="V1681" s="3">
        <v>0</v>
      </c>
      <c r="W1681" s="3">
        <f t="shared" si="80"/>
        <v>0</v>
      </c>
      <c r="X1681" s="3">
        <v>0</v>
      </c>
      <c r="Y1681" s="3">
        <v>0</v>
      </c>
      <c r="Z1681" s="3">
        <v>0</v>
      </c>
      <c r="AA1681" s="3">
        <v>0</v>
      </c>
      <c r="AB1681" s="3">
        <v>0</v>
      </c>
      <c r="AD1681" t="s">
        <v>38</v>
      </c>
      <c r="AE1681" s="1">
        <v>42538</v>
      </c>
      <c r="AG1681" s="1">
        <v>42538</v>
      </c>
      <c r="AH1681" s="1">
        <v>42598</v>
      </c>
    </row>
    <row r="1682" spans="1:34" x14ac:dyDescent="0.3">
      <c r="A1682">
        <v>238267</v>
      </c>
      <c r="B1682" t="s">
        <v>2454</v>
      </c>
      <c r="C1682" t="s">
        <v>40</v>
      </c>
      <c r="D1682">
        <v>2</v>
      </c>
      <c r="E1682" t="s">
        <v>3166</v>
      </c>
      <c r="F1682" t="s">
        <v>982</v>
      </c>
      <c r="G1682">
        <v>40561</v>
      </c>
      <c r="H1682">
        <v>2</v>
      </c>
      <c r="I1682">
        <v>46212</v>
      </c>
      <c r="J1682">
        <v>71368</v>
      </c>
      <c r="K1682" t="s">
        <v>30</v>
      </c>
      <c r="L1682" t="s">
        <v>2456</v>
      </c>
      <c r="M1682" t="s">
        <v>3167</v>
      </c>
      <c r="N1682" t="s">
        <v>7956</v>
      </c>
      <c r="O1682" t="s">
        <v>7235</v>
      </c>
      <c r="P1682" t="s">
        <v>7957</v>
      </c>
      <c r="Q1682" t="s">
        <v>35</v>
      </c>
      <c r="R1682" t="s">
        <v>3168</v>
      </c>
      <c r="S1682" t="s">
        <v>2459</v>
      </c>
      <c r="T1682" t="str">
        <f t="shared" si="78"/>
        <v xml:space="preserve">‚ Experience or knowledge of at-risk, runaway, homeless, and vulnerable youth or other youth    development programming Background in working with community-based organizations Requires project management skills, ability to prioritize multiple tasks, and meticulous attention    to detail Must possess strong oral and written communication, organizational, and analytical skills Experience with data management information systems Ability to think and act strategically and proactively Proficient in Microsoft Office  </v>
      </c>
      <c r="U1682">
        <f t="shared" si="79"/>
        <v>0</v>
      </c>
      <c r="V1682" s="3">
        <v>0</v>
      </c>
      <c r="W1682" s="3">
        <f t="shared" si="80"/>
        <v>0</v>
      </c>
      <c r="X1682" s="3">
        <v>0</v>
      </c>
      <c r="Y1682" s="3">
        <v>0</v>
      </c>
      <c r="Z1682" s="3">
        <v>0</v>
      </c>
      <c r="AA1682" s="3">
        <v>0</v>
      </c>
      <c r="AB1682" s="3">
        <v>0</v>
      </c>
      <c r="AD1682" t="s">
        <v>38</v>
      </c>
      <c r="AE1682" s="1">
        <v>42538</v>
      </c>
      <c r="AG1682" s="1">
        <v>42538</v>
      </c>
      <c r="AH1682" s="1">
        <v>42598</v>
      </c>
    </row>
    <row r="1683" spans="1:34" x14ac:dyDescent="0.3">
      <c r="A1683">
        <v>238282</v>
      </c>
      <c r="B1683" t="s">
        <v>25</v>
      </c>
      <c r="C1683" t="s">
        <v>26</v>
      </c>
      <c r="D1683">
        <v>1</v>
      </c>
      <c r="E1683" t="s">
        <v>2988</v>
      </c>
      <c r="F1683" t="s">
        <v>2096</v>
      </c>
      <c r="G1683">
        <v>13621</v>
      </c>
      <c r="H1683">
        <v>3</v>
      </c>
      <c r="I1683">
        <v>66300</v>
      </c>
      <c r="J1683">
        <v>91000</v>
      </c>
      <c r="K1683" t="s">
        <v>30</v>
      </c>
      <c r="L1683" t="s">
        <v>2989</v>
      </c>
      <c r="M1683" t="s">
        <v>535</v>
      </c>
      <c r="N1683" t="s">
        <v>7879</v>
      </c>
      <c r="O1683" t="s">
        <v>2099</v>
      </c>
      <c r="P1683" t="s">
        <v>7880</v>
      </c>
      <c r="Q1683" t="s">
        <v>35</v>
      </c>
      <c r="R1683" t="s">
        <v>2990</v>
      </c>
      <c r="S1683" t="s">
        <v>2991</v>
      </c>
      <c r="T1683" t="str">
        <f t="shared" si="78"/>
        <v xml:space="preserve">The preferred candidate should have the following: 3+ years‚„ experience supervising others; 5+ years of experience providing support in a large scale of Windows servers; Knowledge of VMWare; Certification for Windows 2008 (MCSA) or (VCP5 Certified); technical knowledge of the Windows 2003/2008 Enterprise Server Platform; practical server experience within a large-scale complex environment, experience with Windows 2003/2008. Active Directory; Group Policy; Microsoft Clustering, TCP/IP; LDAP; HTTP; DHCP, WINS DNS, Remote Installation Services; SQL Server 200/2005; NetIQ; Live Communications Server 2005; Internet Information Server 6.0; McAfee ePolicy Server; experience working with System Management Server 2003 and Software Update Services; knowledge of installing, configuration and managing redundant systems such as NLB and Terminal server farms, database server clustering; knowledge of ticket based systems, such as Remedy Action Request System; experience with monitoring tools such as NETIQ, SSCM; ability to articulate to all levels of management in a clear concise term; ability to handle multiple tasks under tight deadlines; follow incident, problem, crisis and change management processes; 3+ years  of systems administration or industry equivalent experience; good understanding of Microsoft Windows operating systems, including system installation/configuration, file system concepts, resource monitoring, user administration, package management, and process control/management; good understanding of networking principles and applications/technologies (e.g., TCP / UDP protocols, DNS, DHCP, GPO services); knowledge of SAN and NAS principles, experience deploying and maintaining various storage solutions; intermediate knowledge of enterprise server-class hardware; intermediate knowledge of scripting/programming in any Power Shell; AD scripting or applicable language; strong interpersonal and communication skills; ability to write documentation; ability to interact with all levels of management; highly motivated and self-driven, capable of working with little instruction to resolve demanding tasks, as well as work with internal teams.  </v>
      </c>
      <c r="U1683">
        <f t="shared" si="79"/>
        <v>0</v>
      </c>
      <c r="V1683" s="3">
        <v>0</v>
      </c>
      <c r="W1683" s="3">
        <f t="shared" si="80"/>
        <v>0</v>
      </c>
      <c r="X1683" s="3">
        <v>0</v>
      </c>
      <c r="Y1683" s="3">
        <v>0</v>
      </c>
      <c r="Z1683" s="3">
        <v>1</v>
      </c>
      <c r="AA1683" s="3">
        <v>0</v>
      </c>
      <c r="AB1683" s="3">
        <v>0</v>
      </c>
      <c r="AD1683" t="s">
        <v>58</v>
      </c>
      <c r="AE1683" s="1">
        <v>42473</v>
      </c>
      <c r="AG1683" s="1">
        <v>42473</v>
      </c>
      <c r="AH1683" s="1">
        <v>42598</v>
      </c>
    </row>
    <row r="1684" spans="1:34" x14ac:dyDescent="0.3">
      <c r="A1684">
        <v>239557</v>
      </c>
      <c r="B1684" t="s">
        <v>184</v>
      </c>
      <c r="C1684" t="s">
        <v>26</v>
      </c>
      <c r="D1684">
        <v>1</v>
      </c>
      <c r="E1684" t="s">
        <v>3169</v>
      </c>
      <c r="F1684" t="s">
        <v>434</v>
      </c>
      <c r="G1684">
        <v>10032</v>
      </c>
      <c r="H1684" t="s">
        <v>52</v>
      </c>
      <c r="I1684">
        <v>53051</v>
      </c>
      <c r="J1684">
        <v>145991</v>
      </c>
      <c r="K1684" t="s">
        <v>30</v>
      </c>
      <c r="L1684" t="s">
        <v>648</v>
      </c>
      <c r="M1684" t="s">
        <v>804</v>
      </c>
      <c r="N1684" t="s">
        <v>6815</v>
      </c>
      <c r="O1684" t="s">
        <v>438</v>
      </c>
      <c r="P1684" t="s">
        <v>3170</v>
      </c>
      <c r="Q1684" t="s">
        <v>7268</v>
      </c>
      <c r="R1684" t="s">
        <v>201</v>
      </c>
      <c r="S1684" t="s">
        <v>35</v>
      </c>
      <c r="T1684" t="str">
        <f t="shared" si="78"/>
        <v>Candidate must possess a BSN/Registered Nurse license with a minimum of five years of experience in Nursing Administration/ program management. In addition, the ideal candidate should show proficiency in Word, Excel.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684">
        <f t="shared" si="79"/>
        <v>0</v>
      </c>
      <c r="V1684" s="3">
        <v>1</v>
      </c>
      <c r="W1684" s="3">
        <f t="shared" si="80"/>
        <v>0</v>
      </c>
      <c r="X1684" s="3">
        <v>0</v>
      </c>
      <c r="Y1684" s="3">
        <v>0</v>
      </c>
      <c r="Z1684" s="3">
        <v>0</v>
      </c>
      <c r="AA1684" s="3">
        <v>0</v>
      </c>
      <c r="AB1684" s="3">
        <v>0</v>
      </c>
      <c r="AD1684" t="s">
        <v>58</v>
      </c>
      <c r="AE1684" s="1">
        <v>42496</v>
      </c>
      <c r="AG1684" s="1">
        <v>42496</v>
      </c>
      <c r="AH1684" s="1">
        <v>42598</v>
      </c>
    </row>
    <row r="1685" spans="1:34" x14ac:dyDescent="0.3">
      <c r="A1685">
        <v>239557</v>
      </c>
      <c r="B1685" t="s">
        <v>184</v>
      </c>
      <c r="C1685" t="s">
        <v>40</v>
      </c>
      <c r="D1685">
        <v>1</v>
      </c>
      <c r="E1685" t="s">
        <v>3169</v>
      </c>
      <c r="F1685" t="s">
        <v>434</v>
      </c>
      <c r="G1685">
        <v>10032</v>
      </c>
      <c r="H1685" t="s">
        <v>52</v>
      </c>
      <c r="I1685">
        <v>53051</v>
      </c>
      <c r="J1685">
        <v>145991</v>
      </c>
      <c r="K1685" t="s">
        <v>30</v>
      </c>
      <c r="L1685" t="s">
        <v>648</v>
      </c>
      <c r="M1685" t="s">
        <v>804</v>
      </c>
      <c r="N1685" t="s">
        <v>6815</v>
      </c>
      <c r="O1685" t="s">
        <v>438</v>
      </c>
      <c r="P1685" t="s">
        <v>3170</v>
      </c>
      <c r="Q1685" t="s">
        <v>7268</v>
      </c>
      <c r="R1685" t="s">
        <v>201</v>
      </c>
      <c r="S1685" t="s">
        <v>35</v>
      </c>
      <c r="T1685" t="str">
        <f t="shared" si="78"/>
        <v>Candidate must possess a BSN/Registered Nurse license with a minimum of five years of experience in Nursing Administration/ program management. In addition, the ideal candidate should show proficiency in Word, Excel.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685">
        <f t="shared" si="79"/>
        <v>0</v>
      </c>
      <c r="V1685" s="3">
        <v>1</v>
      </c>
      <c r="W1685" s="3">
        <f t="shared" si="80"/>
        <v>0</v>
      </c>
      <c r="X1685" s="3">
        <v>0</v>
      </c>
      <c r="Y1685" s="3">
        <v>0</v>
      </c>
      <c r="Z1685" s="3">
        <v>0</v>
      </c>
      <c r="AA1685" s="3">
        <v>0</v>
      </c>
      <c r="AB1685" s="3">
        <v>0</v>
      </c>
      <c r="AD1685" t="s">
        <v>58</v>
      </c>
      <c r="AE1685" s="1">
        <v>42496</v>
      </c>
      <c r="AG1685" s="1">
        <v>42496</v>
      </c>
      <c r="AH1685" s="1">
        <v>42598</v>
      </c>
    </row>
    <row r="1686" spans="1:34" x14ac:dyDescent="0.3">
      <c r="A1686">
        <v>239558</v>
      </c>
      <c r="B1686" t="s">
        <v>184</v>
      </c>
      <c r="C1686" t="s">
        <v>26</v>
      </c>
      <c r="D1686">
        <v>1</v>
      </c>
      <c r="E1686" t="s">
        <v>3171</v>
      </c>
      <c r="F1686" t="s">
        <v>3172</v>
      </c>
      <c r="G1686">
        <v>50960</v>
      </c>
      <c r="H1686">
        <v>1</v>
      </c>
      <c r="I1686">
        <v>76597</v>
      </c>
      <c r="J1686">
        <v>76597</v>
      </c>
      <c r="K1686" t="s">
        <v>30</v>
      </c>
      <c r="L1686" t="s">
        <v>648</v>
      </c>
      <c r="M1686" t="s">
        <v>804</v>
      </c>
      <c r="N1686" t="s">
        <v>7958</v>
      </c>
      <c r="O1686" t="s">
        <v>3173</v>
      </c>
      <c r="P1686" t="s">
        <v>3174</v>
      </c>
      <c r="Q1686" t="s">
        <v>7268</v>
      </c>
      <c r="R1686" t="s">
        <v>3175</v>
      </c>
      <c r="S1686" t="s">
        <v>35</v>
      </c>
      <c r="T1686" t="str">
        <f t="shared" si="78"/>
        <v>A valid New York State License and current registration as a Registered Nurse.  Some experience with Foster care and/or Juvenile Justice.  Some experience with medical record audits.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686">
        <f t="shared" si="79"/>
        <v>0</v>
      </c>
      <c r="V1686" s="3">
        <v>0</v>
      </c>
      <c r="W1686" s="3">
        <f t="shared" si="80"/>
        <v>0</v>
      </c>
      <c r="X1686" s="3">
        <v>0</v>
      </c>
      <c r="Y1686" s="3">
        <v>0</v>
      </c>
      <c r="Z1686" s="3">
        <v>0</v>
      </c>
      <c r="AA1686" s="3">
        <v>0</v>
      </c>
      <c r="AB1686" s="3">
        <v>0</v>
      </c>
      <c r="AD1686" t="s">
        <v>38</v>
      </c>
      <c r="AE1686" s="1">
        <v>42496</v>
      </c>
      <c r="AG1686" s="1">
        <v>42496</v>
      </c>
      <c r="AH1686" s="1">
        <v>42598</v>
      </c>
    </row>
    <row r="1687" spans="1:34" x14ac:dyDescent="0.3">
      <c r="A1687">
        <v>239558</v>
      </c>
      <c r="B1687" t="s">
        <v>184</v>
      </c>
      <c r="C1687" t="s">
        <v>40</v>
      </c>
      <c r="D1687">
        <v>1</v>
      </c>
      <c r="E1687" t="s">
        <v>3171</v>
      </c>
      <c r="F1687" t="s">
        <v>3172</v>
      </c>
      <c r="G1687">
        <v>50960</v>
      </c>
      <c r="H1687">
        <v>1</v>
      </c>
      <c r="I1687">
        <v>76597</v>
      </c>
      <c r="J1687">
        <v>76597</v>
      </c>
      <c r="K1687" t="s">
        <v>30</v>
      </c>
      <c r="L1687" t="s">
        <v>648</v>
      </c>
      <c r="M1687" t="s">
        <v>804</v>
      </c>
      <c r="N1687" t="s">
        <v>7958</v>
      </c>
      <c r="O1687" t="s">
        <v>3173</v>
      </c>
      <c r="P1687" t="s">
        <v>3174</v>
      </c>
      <c r="Q1687" t="s">
        <v>7268</v>
      </c>
      <c r="R1687" t="s">
        <v>3175</v>
      </c>
      <c r="S1687" t="s">
        <v>35</v>
      </c>
      <c r="T1687" t="str">
        <f t="shared" si="78"/>
        <v>A valid New York State License and current registration as a Registered Nurse.  Some experience with Foster care and/or Juvenile Justice.  Some experience with medical record audits.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687">
        <f t="shared" si="79"/>
        <v>0</v>
      </c>
      <c r="V1687" s="3">
        <v>0</v>
      </c>
      <c r="W1687" s="3">
        <f t="shared" si="80"/>
        <v>0</v>
      </c>
      <c r="X1687" s="3">
        <v>0</v>
      </c>
      <c r="Y1687" s="3">
        <v>0</v>
      </c>
      <c r="Z1687" s="3">
        <v>0</v>
      </c>
      <c r="AA1687" s="3">
        <v>0</v>
      </c>
      <c r="AB1687" s="3">
        <v>0</v>
      </c>
      <c r="AD1687" t="s">
        <v>38</v>
      </c>
      <c r="AE1687" s="1">
        <v>42496</v>
      </c>
      <c r="AG1687" s="1">
        <v>42496</v>
      </c>
      <c r="AH1687" s="1">
        <v>42598</v>
      </c>
    </row>
    <row r="1688" spans="1:34" x14ac:dyDescent="0.3">
      <c r="A1688">
        <v>239570</v>
      </c>
      <c r="B1688" t="s">
        <v>59</v>
      </c>
      <c r="C1688" t="s">
        <v>26</v>
      </c>
      <c r="D1688">
        <v>1</v>
      </c>
      <c r="E1688" t="s">
        <v>3176</v>
      </c>
      <c r="F1688" t="s">
        <v>3177</v>
      </c>
      <c r="G1688">
        <v>91011</v>
      </c>
      <c r="H1688">
        <v>0</v>
      </c>
      <c r="I1688">
        <v>37085</v>
      </c>
      <c r="J1688">
        <v>54243</v>
      </c>
      <c r="K1688" t="s">
        <v>30</v>
      </c>
      <c r="L1688" t="s">
        <v>164</v>
      </c>
      <c r="M1688" t="s">
        <v>1802</v>
      </c>
      <c r="N1688" t="s">
        <v>3178</v>
      </c>
      <c r="O1688" t="s">
        <v>3179</v>
      </c>
      <c r="P1688" t="s">
        <v>35</v>
      </c>
      <c r="Q1688" t="s">
        <v>3180</v>
      </c>
      <c r="R1688" t="s">
        <v>593</v>
      </c>
      <c r="S1688" t="s">
        <v>35</v>
      </c>
      <c r="T1688" t="str">
        <f t="shared" si="78"/>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688">
        <f t="shared" si="79"/>
        <v>0</v>
      </c>
      <c r="V1688" s="3">
        <v>0</v>
      </c>
      <c r="W1688" s="3">
        <f t="shared" si="80"/>
        <v>0</v>
      </c>
      <c r="X1688" s="3">
        <v>0</v>
      </c>
      <c r="Y1688" s="3">
        <v>0</v>
      </c>
      <c r="Z1688" s="3">
        <v>0</v>
      </c>
      <c r="AA1688" s="3">
        <v>0</v>
      </c>
      <c r="AB1688" s="3">
        <v>0</v>
      </c>
      <c r="AD1688" t="s">
        <v>38</v>
      </c>
      <c r="AE1688" s="1">
        <v>42487</v>
      </c>
      <c r="AG1688" s="1">
        <v>42487</v>
      </c>
      <c r="AH1688" s="1">
        <v>42598</v>
      </c>
    </row>
    <row r="1689" spans="1:34" x14ac:dyDescent="0.3">
      <c r="A1689">
        <v>239570</v>
      </c>
      <c r="B1689" t="s">
        <v>59</v>
      </c>
      <c r="C1689" t="s">
        <v>40</v>
      </c>
      <c r="D1689">
        <v>1</v>
      </c>
      <c r="E1689" t="s">
        <v>3176</v>
      </c>
      <c r="F1689" t="s">
        <v>3177</v>
      </c>
      <c r="G1689">
        <v>91011</v>
      </c>
      <c r="H1689">
        <v>0</v>
      </c>
      <c r="I1689">
        <v>37085</v>
      </c>
      <c r="J1689">
        <v>54243</v>
      </c>
      <c r="K1689" t="s">
        <v>30</v>
      </c>
      <c r="L1689" t="s">
        <v>164</v>
      </c>
      <c r="M1689" t="s">
        <v>1802</v>
      </c>
      <c r="N1689" t="s">
        <v>3178</v>
      </c>
      <c r="O1689" t="s">
        <v>3179</v>
      </c>
      <c r="P1689" t="s">
        <v>35</v>
      </c>
      <c r="Q1689" t="s">
        <v>3180</v>
      </c>
      <c r="R1689" t="s">
        <v>593</v>
      </c>
      <c r="S1689" t="s">
        <v>35</v>
      </c>
      <c r="T1689" t="str">
        <f t="shared" si="78"/>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689">
        <f t="shared" si="79"/>
        <v>0</v>
      </c>
      <c r="V1689" s="3">
        <v>0</v>
      </c>
      <c r="W1689" s="3">
        <f t="shared" si="80"/>
        <v>0</v>
      </c>
      <c r="X1689" s="3">
        <v>0</v>
      </c>
      <c r="Y1689" s="3">
        <v>0</v>
      </c>
      <c r="Z1689" s="3">
        <v>0</v>
      </c>
      <c r="AA1689" s="3">
        <v>0</v>
      </c>
      <c r="AB1689" s="3">
        <v>0</v>
      </c>
      <c r="AD1689" t="s">
        <v>38</v>
      </c>
      <c r="AE1689" s="1">
        <v>42487</v>
      </c>
      <c r="AG1689" s="1">
        <v>42487</v>
      </c>
      <c r="AH1689" s="1">
        <v>42598</v>
      </c>
    </row>
    <row r="1690" spans="1:34" x14ac:dyDescent="0.3">
      <c r="A1690">
        <v>239139</v>
      </c>
      <c r="B1690" t="s">
        <v>59</v>
      </c>
      <c r="C1690" t="s">
        <v>26</v>
      </c>
      <c r="D1690">
        <v>1</v>
      </c>
      <c r="E1690" t="s">
        <v>3181</v>
      </c>
      <c r="F1690" t="s">
        <v>239</v>
      </c>
      <c r="G1690" t="s">
        <v>1889</v>
      </c>
      <c r="H1690">
        <v>0</v>
      </c>
      <c r="I1690">
        <v>100000</v>
      </c>
      <c r="J1690">
        <v>125000</v>
      </c>
      <c r="K1690" t="s">
        <v>30</v>
      </c>
      <c r="L1690" t="s">
        <v>3182</v>
      </c>
      <c r="M1690" t="s">
        <v>3183</v>
      </c>
      <c r="N1690" t="s">
        <v>7959</v>
      </c>
      <c r="O1690" t="s">
        <v>1890</v>
      </c>
      <c r="P1690" t="s">
        <v>7960</v>
      </c>
      <c r="Q1690" t="s">
        <v>3184</v>
      </c>
      <c r="R1690" t="s">
        <v>266</v>
      </c>
      <c r="S1690" t="s">
        <v>2835</v>
      </c>
      <c r="T1690" t="str">
        <f t="shared" si="78"/>
        <v>New York State Professional Engineer License  A 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NY approximately 28 miles from mid-town Manhattan.</v>
      </c>
      <c r="U1690">
        <f t="shared" si="79"/>
        <v>0</v>
      </c>
      <c r="V1690" s="3">
        <v>0</v>
      </c>
      <c r="W1690" s="3">
        <f t="shared" si="80"/>
        <v>0</v>
      </c>
      <c r="X1690" s="3">
        <v>0</v>
      </c>
      <c r="Y1690" s="3">
        <v>0</v>
      </c>
      <c r="Z1690" s="3">
        <v>0</v>
      </c>
      <c r="AA1690" s="3">
        <v>0</v>
      </c>
      <c r="AB1690" s="3">
        <v>0</v>
      </c>
      <c r="AD1690" t="s">
        <v>899</v>
      </c>
      <c r="AE1690" s="1">
        <v>42479</v>
      </c>
      <c r="AG1690" s="1">
        <v>42479</v>
      </c>
      <c r="AH1690" s="1">
        <v>42598</v>
      </c>
    </row>
    <row r="1691" spans="1:34" x14ac:dyDescent="0.3">
      <c r="A1691">
        <v>239140</v>
      </c>
      <c r="B1691" t="s">
        <v>39</v>
      </c>
      <c r="C1691" t="s">
        <v>26</v>
      </c>
      <c r="D1691">
        <v>1</v>
      </c>
      <c r="E1691" t="s">
        <v>1512</v>
      </c>
      <c r="F1691" t="s">
        <v>1513</v>
      </c>
      <c r="G1691">
        <v>81805</v>
      </c>
      <c r="H1691">
        <v>0</v>
      </c>
      <c r="I1691">
        <v>28955</v>
      </c>
      <c r="J1691">
        <v>43417</v>
      </c>
      <c r="K1691" t="s">
        <v>30</v>
      </c>
      <c r="L1691" t="s">
        <v>513</v>
      </c>
      <c r="M1691" t="s">
        <v>1514</v>
      </c>
      <c r="N1691" t="s">
        <v>6816</v>
      </c>
      <c r="O1691" t="s">
        <v>7367</v>
      </c>
      <c r="P1691" t="s">
        <v>3185</v>
      </c>
      <c r="Q1691" t="s">
        <v>7439</v>
      </c>
      <c r="R1691" t="s">
        <v>3186</v>
      </c>
      <c r="S1691" t="s">
        <v>35</v>
      </c>
      <c r="T1691" t="str">
        <f t="shared" si="78"/>
        <v>Bilingual English/Spanish preferred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691">
        <f t="shared" si="79"/>
        <v>0</v>
      </c>
      <c r="V1691" s="3">
        <v>0</v>
      </c>
      <c r="W1691" s="3">
        <f t="shared" si="80"/>
        <v>0</v>
      </c>
      <c r="X1691" s="3">
        <v>0</v>
      </c>
      <c r="Y1691" s="3">
        <v>0</v>
      </c>
      <c r="Z1691" s="3">
        <v>0</v>
      </c>
      <c r="AA1691" s="3">
        <v>0</v>
      </c>
      <c r="AB1691" s="3">
        <v>0</v>
      </c>
      <c r="AD1691" t="s">
        <v>38</v>
      </c>
      <c r="AE1691" s="1">
        <v>42485</v>
      </c>
      <c r="AG1691" s="1">
        <v>42485</v>
      </c>
      <c r="AH1691" s="1">
        <v>42598</v>
      </c>
    </row>
    <row r="1692" spans="1:34" x14ac:dyDescent="0.3">
      <c r="A1692">
        <v>239140</v>
      </c>
      <c r="B1692" t="s">
        <v>39</v>
      </c>
      <c r="C1692" t="s">
        <v>40</v>
      </c>
      <c r="D1692">
        <v>1</v>
      </c>
      <c r="E1692" t="s">
        <v>1512</v>
      </c>
      <c r="F1692" t="s">
        <v>1513</v>
      </c>
      <c r="G1692">
        <v>81805</v>
      </c>
      <c r="H1692">
        <v>0</v>
      </c>
      <c r="I1692">
        <v>28955</v>
      </c>
      <c r="J1692">
        <v>43417</v>
      </c>
      <c r="K1692" t="s">
        <v>30</v>
      </c>
      <c r="L1692" t="s">
        <v>513</v>
      </c>
      <c r="M1692" t="s">
        <v>1514</v>
      </c>
      <c r="N1692" t="s">
        <v>6816</v>
      </c>
      <c r="O1692" t="s">
        <v>7367</v>
      </c>
      <c r="P1692" t="s">
        <v>3185</v>
      </c>
      <c r="Q1692" t="s">
        <v>7439</v>
      </c>
      <c r="R1692" t="s">
        <v>3186</v>
      </c>
      <c r="S1692" t="s">
        <v>35</v>
      </c>
      <c r="T1692" t="str">
        <f t="shared" si="78"/>
        <v>Bilingual English/Spanish preferred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692">
        <f t="shared" si="79"/>
        <v>0</v>
      </c>
      <c r="V1692" s="3">
        <v>0</v>
      </c>
      <c r="W1692" s="3">
        <f t="shared" si="80"/>
        <v>0</v>
      </c>
      <c r="X1692" s="3">
        <v>0</v>
      </c>
      <c r="Y1692" s="3">
        <v>0</v>
      </c>
      <c r="Z1692" s="3">
        <v>0</v>
      </c>
      <c r="AA1692" s="3">
        <v>0</v>
      </c>
      <c r="AB1692" s="3">
        <v>0</v>
      </c>
      <c r="AD1692" t="s">
        <v>38</v>
      </c>
      <c r="AE1692" s="1">
        <v>42485</v>
      </c>
      <c r="AG1692" s="1">
        <v>42485</v>
      </c>
      <c r="AH1692" s="1">
        <v>42598</v>
      </c>
    </row>
    <row r="1693" spans="1:34" x14ac:dyDescent="0.3">
      <c r="A1693">
        <v>239148</v>
      </c>
      <c r="B1693" t="s">
        <v>59</v>
      </c>
      <c r="C1693" t="s">
        <v>40</v>
      </c>
      <c r="D1693">
        <v>1</v>
      </c>
      <c r="E1693" t="s">
        <v>589</v>
      </c>
      <c r="F1693" t="s">
        <v>360</v>
      </c>
      <c r="G1693">
        <v>20215</v>
      </c>
      <c r="H1693">
        <v>2</v>
      </c>
      <c r="I1693">
        <v>72805</v>
      </c>
      <c r="J1693">
        <v>101148</v>
      </c>
      <c r="K1693" t="s">
        <v>30</v>
      </c>
      <c r="L1693" t="s">
        <v>164</v>
      </c>
      <c r="M1693" t="s">
        <v>590</v>
      </c>
      <c r="N1693" t="s">
        <v>7145</v>
      </c>
      <c r="O1693" t="s">
        <v>7109</v>
      </c>
      <c r="P1693" t="s">
        <v>591</v>
      </c>
      <c r="Q1693" t="s">
        <v>592</v>
      </c>
      <c r="R1693" t="s">
        <v>593</v>
      </c>
      <c r="S1693" t="s">
        <v>35</v>
      </c>
      <c r="T1693" t="str">
        <f t="shared" si="78"/>
        <v>Prior construction experience preferred. Prior experience with on-call contractor preferred but not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693">
        <f t="shared" si="79"/>
        <v>0</v>
      </c>
      <c r="V1693" s="3">
        <v>0</v>
      </c>
      <c r="W1693" s="3">
        <f t="shared" si="80"/>
        <v>0</v>
      </c>
      <c r="X1693" s="3">
        <v>0</v>
      </c>
      <c r="Y1693" s="3">
        <v>0</v>
      </c>
      <c r="Z1693" s="3">
        <v>0</v>
      </c>
      <c r="AA1693" s="3">
        <v>0</v>
      </c>
      <c r="AB1693" s="3">
        <v>0</v>
      </c>
      <c r="AD1693" t="s">
        <v>58</v>
      </c>
      <c r="AE1693" s="1">
        <v>42479</v>
      </c>
      <c r="AG1693" s="1">
        <v>42480</v>
      </c>
      <c r="AH1693" s="1">
        <v>42598</v>
      </c>
    </row>
    <row r="1694" spans="1:34" x14ac:dyDescent="0.3">
      <c r="A1694">
        <v>239580</v>
      </c>
      <c r="B1694" t="s">
        <v>39</v>
      </c>
      <c r="C1694" t="s">
        <v>26</v>
      </c>
      <c r="D1694">
        <v>1</v>
      </c>
      <c r="E1694" t="s">
        <v>2732</v>
      </c>
      <c r="F1694" t="s">
        <v>2934</v>
      </c>
      <c r="G1694">
        <v>90643</v>
      </c>
      <c r="H1694">
        <v>0</v>
      </c>
      <c r="I1694">
        <v>14</v>
      </c>
      <c r="J1694">
        <v>17</v>
      </c>
      <c r="K1694" t="s">
        <v>141</v>
      </c>
      <c r="L1694" t="s">
        <v>2935</v>
      </c>
      <c r="M1694" t="s">
        <v>814</v>
      </c>
      <c r="N1694" t="s">
        <v>2936</v>
      </c>
      <c r="O1694" t="s">
        <v>2937</v>
      </c>
      <c r="P1694" t="s">
        <v>2736</v>
      </c>
      <c r="Q1694" t="s">
        <v>7439</v>
      </c>
      <c r="R1694" t="s">
        <v>3187</v>
      </c>
      <c r="S1694" t="s">
        <v>35</v>
      </c>
      <c r="T1694" t="str">
        <f t="shared" si="78"/>
        <v>Knowledge of pest control is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694">
        <f t="shared" si="79"/>
        <v>0</v>
      </c>
      <c r="V1694" s="3">
        <v>0</v>
      </c>
      <c r="W1694" s="3">
        <f t="shared" si="80"/>
        <v>0</v>
      </c>
      <c r="X1694" s="3">
        <v>0</v>
      </c>
      <c r="Y1694" s="3">
        <v>0</v>
      </c>
      <c r="Z1694" s="3">
        <v>0</v>
      </c>
      <c r="AA1694" s="3">
        <v>0</v>
      </c>
      <c r="AB1694" s="3">
        <v>0</v>
      </c>
      <c r="AD1694" t="s">
        <v>38</v>
      </c>
      <c r="AE1694" s="1">
        <v>42485</v>
      </c>
      <c r="AG1694" s="1">
        <v>42485</v>
      </c>
      <c r="AH1694" s="1">
        <v>42598</v>
      </c>
    </row>
    <row r="1695" spans="1:34" x14ac:dyDescent="0.3">
      <c r="A1695">
        <v>239580</v>
      </c>
      <c r="B1695" t="s">
        <v>39</v>
      </c>
      <c r="C1695" t="s">
        <v>40</v>
      </c>
      <c r="D1695">
        <v>1</v>
      </c>
      <c r="E1695" t="s">
        <v>2732</v>
      </c>
      <c r="F1695" t="s">
        <v>2934</v>
      </c>
      <c r="G1695">
        <v>90643</v>
      </c>
      <c r="H1695">
        <v>0</v>
      </c>
      <c r="I1695">
        <v>14</v>
      </c>
      <c r="J1695">
        <v>17</v>
      </c>
      <c r="K1695" t="s">
        <v>141</v>
      </c>
      <c r="L1695" t="s">
        <v>2935</v>
      </c>
      <c r="M1695" t="s">
        <v>814</v>
      </c>
      <c r="N1695" t="s">
        <v>2936</v>
      </c>
      <c r="O1695" t="s">
        <v>2937</v>
      </c>
      <c r="P1695" t="s">
        <v>2736</v>
      </c>
      <c r="Q1695" t="s">
        <v>7439</v>
      </c>
      <c r="R1695" t="s">
        <v>3187</v>
      </c>
      <c r="S1695" t="s">
        <v>35</v>
      </c>
      <c r="T1695" t="str">
        <f t="shared" si="78"/>
        <v>Knowledge of pest control is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695">
        <f t="shared" si="79"/>
        <v>0</v>
      </c>
      <c r="V1695" s="3">
        <v>0</v>
      </c>
      <c r="W1695" s="3">
        <f t="shared" si="80"/>
        <v>0</v>
      </c>
      <c r="X1695" s="3">
        <v>0</v>
      </c>
      <c r="Y1695" s="3">
        <v>0</v>
      </c>
      <c r="Z1695" s="3">
        <v>0</v>
      </c>
      <c r="AA1695" s="3">
        <v>0</v>
      </c>
      <c r="AB1695" s="3">
        <v>0</v>
      </c>
      <c r="AD1695" t="s">
        <v>38</v>
      </c>
      <c r="AE1695" s="1">
        <v>42485</v>
      </c>
      <c r="AG1695" s="1">
        <v>42485</v>
      </c>
      <c r="AH1695" s="1">
        <v>42598</v>
      </c>
    </row>
    <row r="1696" spans="1:34" x14ac:dyDescent="0.3">
      <c r="A1696">
        <v>239582</v>
      </c>
      <c r="B1696" t="s">
        <v>59</v>
      </c>
      <c r="C1696" t="s">
        <v>40</v>
      </c>
      <c r="D1696">
        <v>1</v>
      </c>
      <c r="E1696" t="s">
        <v>3188</v>
      </c>
      <c r="F1696" t="s">
        <v>568</v>
      </c>
      <c r="G1696">
        <v>10015</v>
      </c>
      <c r="H1696" t="s">
        <v>240</v>
      </c>
      <c r="I1696">
        <v>58675</v>
      </c>
      <c r="J1696">
        <v>156793</v>
      </c>
      <c r="K1696" t="s">
        <v>30</v>
      </c>
      <c r="L1696" t="s">
        <v>62</v>
      </c>
      <c r="M1696" t="s">
        <v>103</v>
      </c>
      <c r="N1696" t="s">
        <v>7961</v>
      </c>
      <c r="O1696" t="s">
        <v>3189</v>
      </c>
      <c r="P1696" t="s">
        <v>3190</v>
      </c>
      <c r="Q1696" t="s">
        <v>2792</v>
      </c>
      <c r="R1696" t="s">
        <v>3191</v>
      </c>
      <c r="S1696" t="s">
        <v>3192</v>
      </c>
      <c r="T1696" t="str">
        <f t="shared" si="78"/>
        <v>A BS in Civil Engineering with education and a minimum of ten years experience in site planning, hydrology and hydraulics. Experience in designing and/ or managing storm water management project is required. Appointments are subject to OMB approval. For additional information about DEP, visit www.dep.nyc.gov</v>
      </c>
      <c r="U1696">
        <f t="shared" si="79"/>
        <v>0</v>
      </c>
      <c r="V1696" s="3">
        <v>0</v>
      </c>
      <c r="W1696" s="3">
        <f t="shared" si="80"/>
        <v>0</v>
      </c>
      <c r="X1696" s="3">
        <v>0</v>
      </c>
      <c r="Y1696" s="3">
        <v>0</v>
      </c>
      <c r="Z1696" s="3">
        <v>0</v>
      </c>
      <c r="AA1696" s="3">
        <v>0</v>
      </c>
      <c r="AB1696" s="3">
        <v>0</v>
      </c>
      <c r="AD1696" t="s">
        <v>58</v>
      </c>
      <c r="AE1696" s="1">
        <v>42487</v>
      </c>
      <c r="AG1696" s="1">
        <v>42487</v>
      </c>
      <c r="AH1696" s="1">
        <v>42598</v>
      </c>
    </row>
    <row r="1697" spans="1:34" x14ac:dyDescent="0.3">
      <c r="A1697">
        <v>239582</v>
      </c>
      <c r="B1697" t="s">
        <v>59</v>
      </c>
      <c r="C1697" t="s">
        <v>26</v>
      </c>
      <c r="D1697">
        <v>1</v>
      </c>
      <c r="E1697" t="s">
        <v>3188</v>
      </c>
      <c r="F1697" t="s">
        <v>568</v>
      </c>
      <c r="G1697">
        <v>10015</v>
      </c>
      <c r="H1697" t="s">
        <v>240</v>
      </c>
      <c r="I1697">
        <v>58675</v>
      </c>
      <c r="J1697">
        <v>156793</v>
      </c>
      <c r="K1697" t="s">
        <v>30</v>
      </c>
      <c r="L1697" t="s">
        <v>62</v>
      </c>
      <c r="M1697" t="s">
        <v>103</v>
      </c>
      <c r="N1697" t="s">
        <v>7961</v>
      </c>
      <c r="O1697" t="s">
        <v>3189</v>
      </c>
      <c r="P1697" t="s">
        <v>3190</v>
      </c>
      <c r="Q1697" t="s">
        <v>2792</v>
      </c>
      <c r="R1697" t="s">
        <v>3191</v>
      </c>
      <c r="S1697" t="s">
        <v>3192</v>
      </c>
      <c r="T1697" t="str">
        <f t="shared" si="78"/>
        <v>A BS in Civil Engineering with education and a minimum of ten years experience in site planning, hydrology and hydraulics. Experience in designing and/ or managing storm water management project is required. Appointments are subject to OMB approval. For additional information about DEP, visit www.dep.nyc.gov</v>
      </c>
      <c r="U1697">
        <f t="shared" si="79"/>
        <v>0</v>
      </c>
      <c r="V1697" s="3">
        <v>0</v>
      </c>
      <c r="W1697" s="3">
        <f t="shared" si="80"/>
        <v>0</v>
      </c>
      <c r="X1697" s="3">
        <v>0</v>
      </c>
      <c r="Y1697" s="3">
        <v>0</v>
      </c>
      <c r="Z1697" s="3">
        <v>0</v>
      </c>
      <c r="AA1697" s="3">
        <v>0</v>
      </c>
      <c r="AB1697" s="3">
        <v>0</v>
      </c>
      <c r="AD1697" t="s">
        <v>58</v>
      </c>
      <c r="AE1697" s="1">
        <v>42487</v>
      </c>
      <c r="AG1697" s="1">
        <v>42487</v>
      </c>
      <c r="AH1697" s="1">
        <v>42598</v>
      </c>
    </row>
    <row r="1698" spans="1:34" x14ac:dyDescent="0.3">
      <c r="A1698">
        <v>239583</v>
      </c>
      <c r="B1698" t="s">
        <v>25</v>
      </c>
      <c r="C1698" t="s">
        <v>40</v>
      </c>
      <c r="D1698">
        <v>1</v>
      </c>
      <c r="E1698" t="s">
        <v>3193</v>
      </c>
      <c r="F1698" t="s">
        <v>3149</v>
      </c>
      <c r="G1698">
        <v>6797</v>
      </c>
      <c r="H1698">
        <v>0</v>
      </c>
      <c r="I1698">
        <v>75000</v>
      </c>
      <c r="J1698">
        <v>95000</v>
      </c>
      <c r="K1698" t="s">
        <v>30</v>
      </c>
      <c r="L1698" t="s">
        <v>192</v>
      </c>
      <c r="M1698" t="s">
        <v>3194</v>
      </c>
      <c r="N1698" t="s">
        <v>7962</v>
      </c>
      <c r="O1698" t="s">
        <v>3195</v>
      </c>
      <c r="P1698" t="s">
        <v>6817</v>
      </c>
      <c r="Q1698" t="s">
        <v>35</v>
      </c>
      <c r="R1698" t="s">
        <v>3196</v>
      </c>
      <c r="S1698" t="s">
        <v>3197</v>
      </c>
      <c r="T1698" t="str">
        <f t="shared" si="78"/>
        <v xml:space="preserve">The ideal candidate is a generalist with a fluency in the technology behind enterprise computer systems. This includes hardware, software development, and the project life cycle. Candidates should have experience in technical solutioning, business analysis, IT architecture and writing technical specifications. Prior experience in technical sales may be helpful, but is not required.   The successful candidate should possess the following: 	Proven client management experience, especially as a pre-sales engineer or technical resource; 	A broad knowledge of enterprise technologies and solutions; 	At least 2 years of experience architecting complex large scale systems incorporating packaged and custom applications; 	Strong knowledge of application architectures, enterprise architecture, release methodologies, project management, technical support, production support, client/server applications, internet and intranet applications; 	Strong knowledge of operating systems (Solaris, Windows, etc), database platforms (Oracle, Microsoft, IBM, etc), desktop, mobile, and web platforms and application frameworks (Java, .NET, etc), content managers, portal products, application integration, SOA, development methodologies and environments; 	Knowledge of cloud concepts and solutions for IaaS, PaaS and SaaS; 	Demonstrated experience working with technical and non-technical staff; 	Knowledge of enterprise network security concepts and tools;	Outstanding collaboration and team building skills;	Strong written and verbal communication skills;	Ability to manage multiple tasks under tight deadlines; 	Ability to interface with executive level management and give senior level presentations.  </v>
      </c>
      <c r="U1698">
        <f t="shared" si="79"/>
        <v>1</v>
      </c>
      <c r="V1698" s="3">
        <v>0</v>
      </c>
      <c r="W1698" s="3">
        <f t="shared" si="80"/>
        <v>1</v>
      </c>
      <c r="X1698" s="3">
        <v>0</v>
      </c>
      <c r="Y1698" s="3">
        <v>0</v>
      </c>
      <c r="Z1698" s="3">
        <v>0</v>
      </c>
      <c r="AA1698" s="3">
        <v>0</v>
      </c>
      <c r="AB1698" s="3">
        <v>0</v>
      </c>
      <c r="AD1698" t="s">
        <v>58</v>
      </c>
      <c r="AE1698" s="1">
        <v>42487</v>
      </c>
      <c r="AG1698" s="1">
        <v>42487</v>
      </c>
      <c r="AH1698" s="1">
        <v>42598</v>
      </c>
    </row>
    <row r="1699" spans="1:34" x14ac:dyDescent="0.3">
      <c r="A1699">
        <v>239173</v>
      </c>
      <c r="B1699" t="s">
        <v>39</v>
      </c>
      <c r="C1699" t="s">
        <v>26</v>
      </c>
      <c r="D1699">
        <v>1</v>
      </c>
      <c r="E1699" t="s">
        <v>3198</v>
      </c>
      <c r="F1699" t="s">
        <v>1077</v>
      </c>
      <c r="G1699">
        <v>52632</v>
      </c>
      <c r="H1699">
        <v>0</v>
      </c>
      <c r="I1699">
        <v>60049</v>
      </c>
      <c r="J1699">
        <v>80444</v>
      </c>
      <c r="K1699" t="s">
        <v>30</v>
      </c>
      <c r="L1699" t="s">
        <v>78</v>
      </c>
      <c r="M1699" t="s">
        <v>1078</v>
      </c>
      <c r="N1699" t="s">
        <v>7963</v>
      </c>
      <c r="O1699" t="s">
        <v>3199</v>
      </c>
      <c r="P1699" t="s">
        <v>7964</v>
      </c>
      <c r="Q1699" t="s">
        <v>7965</v>
      </c>
      <c r="R1699" t="s">
        <v>3200</v>
      </c>
      <c r="S1699" t="s">
        <v>35</v>
      </c>
      <c r="T1699" t="str">
        <f t="shared" si="78"/>
        <v>-	3 years direct clinical and administrative supervision experience with highly vulnerable populations, particularly the homeless and people with health, mental health, and substance abuse issues.    -	Strong understanding of the intersection of NYC‚„s criminal justice and behavioral health systems.     -	Demonstrated knowledge and  experience with best practices around violence risk identification and management, engagement of hard to reach clients, harm reduction, motivational interviewing and, non-violent crisis intervention techniques.     -	Strong Project Management &amp; Program Start-up skills   -	Good problem solving skills, highly motivated and ability to coordinate multiple projects/tasks   -	Strong communication &amp; public speaking skills  -	Proficiency in Microsoft suite.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699">
        <f t="shared" si="79"/>
        <v>0</v>
      </c>
      <c r="V1699" s="3">
        <v>0</v>
      </c>
      <c r="W1699" s="3">
        <f t="shared" si="80"/>
        <v>0</v>
      </c>
      <c r="X1699" s="3">
        <v>0</v>
      </c>
      <c r="Y1699" s="3">
        <v>0</v>
      </c>
      <c r="Z1699" s="3">
        <v>0</v>
      </c>
      <c r="AA1699" s="3">
        <v>0</v>
      </c>
      <c r="AB1699" s="3">
        <v>0</v>
      </c>
      <c r="AD1699" t="s">
        <v>38</v>
      </c>
      <c r="AE1699" s="1">
        <v>42479</v>
      </c>
      <c r="AG1699" s="1">
        <v>42482</v>
      </c>
      <c r="AH1699" s="1">
        <v>42598</v>
      </c>
    </row>
    <row r="1700" spans="1:34" x14ac:dyDescent="0.3">
      <c r="A1700">
        <v>239583</v>
      </c>
      <c r="B1700" t="s">
        <v>25</v>
      </c>
      <c r="C1700" t="s">
        <v>26</v>
      </c>
      <c r="D1700">
        <v>1</v>
      </c>
      <c r="E1700" t="s">
        <v>3193</v>
      </c>
      <c r="F1700" t="s">
        <v>3149</v>
      </c>
      <c r="G1700">
        <v>6797</v>
      </c>
      <c r="H1700">
        <v>0</v>
      </c>
      <c r="I1700">
        <v>75000</v>
      </c>
      <c r="J1700">
        <v>95000</v>
      </c>
      <c r="K1700" t="s">
        <v>30</v>
      </c>
      <c r="L1700" t="s">
        <v>192</v>
      </c>
      <c r="M1700" t="s">
        <v>3194</v>
      </c>
      <c r="N1700" t="s">
        <v>7962</v>
      </c>
      <c r="O1700" t="s">
        <v>3195</v>
      </c>
      <c r="P1700" t="s">
        <v>6817</v>
      </c>
      <c r="Q1700" t="s">
        <v>35</v>
      </c>
      <c r="R1700" t="s">
        <v>3196</v>
      </c>
      <c r="S1700" t="s">
        <v>3197</v>
      </c>
      <c r="T1700" t="str">
        <f t="shared" si="78"/>
        <v xml:space="preserve">The ideal candidate is a generalist with a fluency in the technology behind enterprise computer systems. This includes hardware, software development, and the project life cycle. Candidates should have experience in technical solutioning, business analysis, IT architecture and writing technical specifications. Prior experience in technical sales may be helpful, but is not required.   The successful candidate should possess the following: 	Proven client management experience, especially as a pre-sales engineer or technical resource; 	A broad knowledge of enterprise technologies and solutions; 	At least 2 years of experience architecting complex large scale systems incorporating packaged and custom applications; 	Strong knowledge of application architectures, enterprise architecture, release methodologies, project management, technical support, production support, client/server applications, internet and intranet applications; 	Strong knowledge of operating systems (Solaris, Windows, etc), database platforms (Oracle, Microsoft, IBM, etc), desktop, mobile, and web platforms and application frameworks (Java, .NET, etc), content managers, portal products, application integration, SOA, development methodologies and environments; 	Knowledge of cloud concepts and solutions for IaaS, PaaS and SaaS; 	Demonstrated experience working with technical and non-technical staff; 	Knowledge of enterprise network security concepts and tools;	Outstanding collaboration and team building skills;	Strong written and verbal communication skills;	Ability to manage multiple tasks under tight deadlines; 	Ability to interface with executive level management and give senior level presentations.  </v>
      </c>
      <c r="U1700">
        <f t="shared" si="79"/>
        <v>1</v>
      </c>
      <c r="V1700" s="3">
        <v>0</v>
      </c>
      <c r="W1700" s="3">
        <f t="shared" si="80"/>
        <v>1</v>
      </c>
      <c r="X1700" s="3">
        <v>0</v>
      </c>
      <c r="Y1700" s="3">
        <v>0</v>
      </c>
      <c r="Z1700" s="3">
        <v>0</v>
      </c>
      <c r="AA1700" s="3">
        <v>0</v>
      </c>
      <c r="AB1700" s="3">
        <v>0</v>
      </c>
      <c r="AD1700" t="s">
        <v>58</v>
      </c>
      <c r="AE1700" s="1">
        <v>42487</v>
      </c>
      <c r="AG1700" s="1">
        <v>42487</v>
      </c>
      <c r="AH1700" s="1">
        <v>42598</v>
      </c>
    </row>
    <row r="1701" spans="1:34" x14ac:dyDescent="0.3">
      <c r="A1701">
        <v>239589</v>
      </c>
      <c r="B1701" t="s">
        <v>1158</v>
      </c>
      <c r="C1701" t="s">
        <v>40</v>
      </c>
      <c r="D1701">
        <v>2</v>
      </c>
      <c r="E1701" t="s">
        <v>3201</v>
      </c>
      <c r="F1701" t="s">
        <v>2461</v>
      </c>
      <c r="G1701" t="s">
        <v>2462</v>
      </c>
      <c r="H1701">
        <v>0</v>
      </c>
      <c r="I1701">
        <v>57517</v>
      </c>
      <c r="J1701">
        <v>133857</v>
      </c>
      <c r="K1701" t="s">
        <v>30</v>
      </c>
      <c r="L1701" t="s">
        <v>1161</v>
      </c>
      <c r="M1701" t="s">
        <v>3202</v>
      </c>
      <c r="N1701" t="s">
        <v>7966</v>
      </c>
      <c r="O1701" t="s">
        <v>2464</v>
      </c>
      <c r="P1701" t="s">
        <v>3203</v>
      </c>
      <c r="Q1701" t="s">
        <v>35</v>
      </c>
      <c r="R1701" t="s">
        <v>3204</v>
      </c>
      <c r="S1701" t="s">
        <v>1166</v>
      </c>
      <c r="T1701" t="str">
        <f t="shared" si="78"/>
        <v xml:space="preserve">The selected candidate should have significant training in the City's Procurement rules, as evidenced by attendance to the Mayor's Office of Contracts Procurement Training Institute, hands-on experience in procurement functions, entering and retrieving data from automated information systems, specifically VENDEX, The City's Financial Management System (FMS), Info advantage, and City's Automated Procurement Tracking System ( APT) is highly desirable. Strong analytical and computer skills, including proficiency using Microsoft Word and Access queries and reports, and strong client service ethics, as well as excellent organizational and interpersonal skills. Strong oral and written communication skills required.  </v>
      </c>
      <c r="U1701">
        <f t="shared" si="79"/>
        <v>0</v>
      </c>
      <c r="V1701" s="3">
        <v>0</v>
      </c>
      <c r="W1701" s="3">
        <f t="shared" si="80"/>
        <v>0</v>
      </c>
      <c r="X1701" s="3">
        <v>0</v>
      </c>
      <c r="Y1701" s="3">
        <v>0</v>
      </c>
      <c r="Z1701" s="3">
        <v>0</v>
      </c>
      <c r="AA1701" s="3">
        <v>0</v>
      </c>
      <c r="AB1701" s="3">
        <v>0</v>
      </c>
      <c r="AD1701" t="s">
        <v>38</v>
      </c>
      <c r="AE1701" s="1">
        <v>42500</v>
      </c>
      <c r="AG1701" s="1">
        <v>42500</v>
      </c>
      <c r="AH1701" s="1">
        <v>42598</v>
      </c>
    </row>
    <row r="1702" spans="1:34" x14ac:dyDescent="0.3">
      <c r="A1702">
        <v>239589</v>
      </c>
      <c r="B1702" t="s">
        <v>1158</v>
      </c>
      <c r="C1702" t="s">
        <v>26</v>
      </c>
      <c r="D1702">
        <v>2</v>
      </c>
      <c r="E1702" t="s">
        <v>3201</v>
      </c>
      <c r="F1702" t="s">
        <v>2461</v>
      </c>
      <c r="G1702" t="s">
        <v>2462</v>
      </c>
      <c r="H1702">
        <v>0</v>
      </c>
      <c r="I1702">
        <v>57517</v>
      </c>
      <c r="J1702">
        <v>133857</v>
      </c>
      <c r="K1702" t="s">
        <v>30</v>
      </c>
      <c r="L1702" t="s">
        <v>1161</v>
      </c>
      <c r="M1702" t="s">
        <v>3202</v>
      </c>
      <c r="N1702" t="s">
        <v>7966</v>
      </c>
      <c r="O1702" t="s">
        <v>2464</v>
      </c>
      <c r="P1702" t="s">
        <v>3203</v>
      </c>
      <c r="Q1702" t="s">
        <v>35</v>
      </c>
      <c r="R1702" t="s">
        <v>3204</v>
      </c>
      <c r="S1702" t="s">
        <v>1166</v>
      </c>
      <c r="T1702" t="str">
        <f t="shared" si="78"/>
        <v xml:space="preserve">The selected candidate should have significant training in the City's Procurement rules, as evidenced by attendance to the Mayor's Office of Contracts Procurement Training Institute, hands-on experience in procurement functions, entering and retrieving data from automated information systems, specifically VENDEX, The City's Financial Management System (FMS), Info advantage, and City's Automated Procurement Tracking System ( APT) is highly desirable. Strong analytical and computer skills, including proficiency using Microsoft Word and Access queries and reports, and strong client service ethics, as well as excellent organizational and interpersonal skills. Strong oral and written communication skills required.  </v>
      </c>
      <c r="U1702">
        <f t="shared" si="79"/>
        <v>0</v>
      </c>
      <c r="V1702" s="3">
        <v>0</v>
      </c>
      <c r="W1702" s="3">
        <f t="shared" si="80"/>
        <v>0</v>
      </c>
      <c r="X1702" s="3">
        <v>0</v>
      </c>
      <c r="Y1702" s="3">
        <v>0</v>
      </c>
      <c r="Z1702" s="3">
        <v>0</v>
      </c>
      <c r="AA1702" s="3">
        <v>0</v>
      </c>
      <c r="AB1702" s="3">
        <v>0</v>
      </c>
      <c r="AD1702" t="s">
        <v>38</v>
      </c>
      <c r="AE1702" s="1">
        <v>42500</v>
      </c>
      <c r="AG1702" s="1">
        <v>42500</v>
      </c>
      <c r="AH1702" s="1">
        <v>42598</v>
      </c>
    </row>
    <row r="1703" spans="1:34" x14ac:dyDescent="0.3">
      <c r="A1703">
        <v>239042</v>
      </c>
      <c r="B1703" t="s">
        <v>59</v>
      </c>
      <c r="C1703" t="s">
        <v>40</v>
      </c>
      <c r="D1703">
        <v>1</v>
      </c>
      <c r="E1703" t="s">
        <v>3205</v>
      </c>
      <c r="F1703" t="s">
        <v>2000</v>
      </c>
      <c r="G1703" t="s">
        <v>2001</v>
      </c>
      <c r="H1703">
        <v>0</v>
      </c>
      <c r="I1703">
        <v>103000</v>
      </c>
      <c r="J1703">
        <v>103000</v>
      </c>
      <c r="K1703" t="s">
        <v>30</v>
      </c>
      <c r="L1703" t="s">
        <v>62</v>
      </c>
      <c r="M1703" t="s">
        <v>590</v>
      </c>
      <c r="N1703" t="s">
        <v>7967</v>
      </c>
      <c r="O1703" t="s">
        <v>571</v>
      </c>
      <c r="P1703" t="s">
        <v>35</v>
      </c>
      <c r="Q1703" t="s">
        <v>3117</v>
      </c>
      <c r="R1703" t="s">
        <v>593</v>
      </c>
      <c r="S1703" t="s">
        <v>35</v>
      </c>
      <c r="T1703" t="str">
        <f t="shared" si="78"/>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703">
        <f t="shared" si="79"/>
        <v>0</v>
      </c>
      <c r="V1703" s="3">
        <v>0</v>
      </c>
      <c r="W1703" s="3">
        <f t="shared" si="80"/>
        <v>0</v>
      </c>
      <c r="X1703" s="3">
        <v>0</v>
      </c>
      <c r="Y1703" s="3">
        <v>0</v>
      </c>
      <c r="Z1703" s="3">
        <v>0</v>
      </c>
      <c r="AA1703" s="3">
        <v>0</v>
      </c>
      <c r="AB1703" s="3">
        <v>0</v>
      </c>
      <c r="AD1703" t="s">
        <v>58</v>
      </c>
      <c r="AE1703" s="1">
        <v>42479</v>
      </c>
      <c r="AG1703" s="1">
        <v>42479</v>
      </c>
      <c r="AH1703" s="1">
        <v>42598</v>
      </c>
    </row>
    <row r="1704" spans="1:34" x14ac:dyDescent="0.3">
      <c r="A1704">
        <v>239173</v>
      </c>
      <c r="B1704" t="s">
        <v>39</v>
      </c>
      <c r="C1704" t="s">
        <v>40</v>
      </c>
      <c r="D1704">
        <v>1</v>
      </c>
      <c r="E1704" t="s">
        <v>3198</v>
      </c>
      <c r="F1704" t="s">
        <v>1077</v>
      </c>
      <c r="G1704">
        <v>52632</v>
      </c>
      <c r="H1704">
        <v>0</v>
      </c>
      <c r="I1704">
        <v>60049</v>
      </c>
      <c r="J1704">
        <v>80444</v>
      </c>
      <c r="K1704" t="s">
        <v>30</v>
      </c>
      <c r="L1704" t="s">
        <v>78</v>
      </c>
      <c r="M1704" t="s">
        <v>1078</v>
      </c>
      <c r="N1704" t="s">
        <v>7963</v>
      </c>
      <c r="O1704" t="s">
        <v>3199</v>
      </c>
      <c r="P1704" t="s">
        <v>7964</v>
      </c>
      <c r="Q1704" t="s">
        <v>7965</v>
      </c>
      <c r="R1704" t="s">
        <v>3200</v>
      </c>
      <c r="S1704" t="s">
        <v>35</v>
      </c>
      <c r="T1704" t="str">
        <f t="shared" si="78"/>
        <v>-	3 years direct clinical and administrative supervision experience with highly vulnerable populations, particularly the homeless and people with health, mental health, and substance abuse issues.    -	Strong understanding of the intersection of NYC‚„s criminal justice and behavioral health systems.     -	Demonstrated knowledge and  experience with best practices around violence risk identification and management, engagement of hard to reach clients, harm reduction, motivational interviewing and, non-violent crisis intervention techniques.     -	Strong Project Management &amp; Program Start-up skills   -	Good problem solving skills, highly motivated and ability to coordinate multiple projects/tasks   -	Strong communication &amp; public speaking skills  -	Proficiency in Microsoft suite.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704">
        <f t="shared" si="79"/>
        <v>0</v>
      </c>
      <c r="V1704" s="3">
        <v>0</v>
      </c>
      <c r="W1704" s="3">
        <f t="shared" si="80"/>
        <v>0</v>
      </c>
      <c r="X1704" s="3">
        <v>0</v>
      </c>
      <c r="Y1704" s="3">
        <v>0</v>
      </c>
      <c r="Z1704" s="3">
        <v>0</v>
      </c>
      <c r="AA1704" s="3">
        <v>0</v>
      </c>
      <c r="AB1704" s="3">
        <v>0</v>
      </c>
      <c r="AD1704" t="s">
        <v>38</v>
      </c>
      <c r="AE1704" s="1">
        <v>42479</v>
      </c>
      <c r="AG1704" s="1">
        <v>42482</v>
      </c>
      <c r="AH1704" s="1">
        <v>42598</v>
      </c>
    </row>
    <row r="1705" spans="1:34" x14ac:dyDescent="0.3">
      <c r="A1705">
        <v>239188</v>
      </c>
      <c r="B1705" t="s">
        <v>59</v>
      </c>
      <c r="C1705" t="s">
        <v>26</v>
      </c>
      <c r="D1705">
        <v>4</v>
      </c>
      <c r="E1705" t="s">
        <v>3176</v>
      </c>
      <c r="F1705" t="s">
        <v>3177</v>
      </c>
      <c r="G1705">
        <v>91011</v>
      </c>
      <c r="H1705">
        <v>0</v>
      </c>
      <c r="I1705">
        <v>37085</v>
      </c>
      <c r="J1705">
        <v>54243</v>
      </c>
      <c r="K1705" t="s">
        <v>30</v>
      </c>
      <c r="L1705" t="s">
        <v>3206</v>
      </c>
      <c r="M1705" t="s">
        <v>3207</v>
      </c>
      <c r="N1705" t="s">
        <v>6818</v>
      </c>
      <c r="O1705" t="s">
        <v>3179</v>
      </c>
      <c r="P1705" t="s">
        <v>3208</v>
      </c>
      <c r="Q1705" t="s">
        <v>1808</v>
      </c>
      <c r="R1705" t="s">
        <v>266</v>
      </c>
      <c r="S1705" t="s">
        <v>3209</v>
      </c>
      <c r="T1705" t="str">
        <f t="shared" si="78"/>
        <v>A valid or ability to obtain a New York State Grade IIB Water Treatment Operator Certification issued by the State of New York Department of Health after one year of appointment.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1705">
        <f t="shared" si="79"/>
        <v>0</v>
      </c>
      <c r="V1705" s="3">
        <v>0</v>
      </c>
      <c r="W1705" s="3">
        <f t="shared" si="80"/>
        <v>0</v>
      </c>
      <c r="X1705" s="3">
        <v>0</v>
      </c>
      <c r="Y1705" s="3">
        <v>0</v>
      </c>
      <c r="Z1705" s="3">
        <v>0</v>
      </c>
      <c r="AA1705" s="3">
        <v>0</v>
      </c>
      <c r="AB1705" s="3">
        <v>0</v>
      </c>
      <c r="AD1705" t="s">
        <v>899</v>
      </c>
      <c r="AE1705" s="1">
        <v>42482</v>
      </c>
      <c r="AG1705" s="1">
        <v>42543</v>
      </c>
      <c r="AH1705" s="1">
        <v>42598</v>
      </c>
    </row>
    <row r="1706" spans="1:34" x14ac:dyDescent="0.3">
      <c r="A1706">
        <v>239188</v>
      </c>
      <c r="B1706" t="s">
        <v>59</v>
      </c>
      <c r="C1706" t="s">
        <v>40</v>
      </c>
      <c r="D1706">
        <v>4</v>
      </c>
      <c r="E1706" t="s">
        <v>3176</v>
      </c>
      <c r="F1706" t="s">
        <v>3177</v>
      </c>
      <c r="G1706">
        <v>91011</v>
      </c>
      <c r="H1706">
        <v>0</v>
      </c>
      <c r="I1706">
        <v>37085</v>
      </c>
      <c r="J1706">
        <v>54243</v>
      </c>
      <c r="K1706" t="s">
        <v>30</v>
      </c>
      <c r="L1706" t="s">
        <v>3206</v>
      </c>
      <c r="M1706" t="s">
        <v>3207</v>
      </c>
      <c r="N1706" t="s">
        <v>6818</v>
      </c>
      <c r="O1706" t="s">
        <v>3179</v>
      </c>
      <c r="P1706" t="s">
        <v>3208</v>
      </c>
      <c r="Q1706" t="s">
        <v>1808</v>
      </c>
      <c r="R1706" t="s">
        <v>266</v>
      </c>
      <c r="S1706" t="s">
        <v>3209</v>
      </c>
      <c r="T1706" t="str">
        <f t="shared" si="78"/>
        <v>A valid or ability to obtain a New York State Grade IIB Water Treatment Operator Certification issued by the State of New York Department of Health after one year of appointment.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1706">
        <f t="shared" si="79"/>
        <v>0</v>
      </c>
      <c r="V1706" s="3">
        <v>0</v>
      </c>
      <c r="W1706" s="3">
        <f t="shared" si="80"/>
        <v>0</v>
      </c>
      <c r="X1706" s="3">
        <v>0</v>
      </c>
      <c r="Y1706" s="3">
        <v>0</v>
      </c>
      <c r="Z1706" s="3">
        <v>0</v>
      </c>
      <c r="AA1706" s="3">
        <v>0</v>
      </c>
      <c r="AB1706" s="3">
        <v>0</v>
      </c>
      <c r="AD1706" t="s">
        <v>899</v>
      </c>
      <c r="AE1706" s="1">
        <v>42482</v>
      </c>
      <c r="AG1706" s="1">
        <v>42543</v>
      </c>
      <c r="AH1706" s="1">
        <v>42598</v>
      </c>
    </row>
    <row r="1707" spans="1:34" x14ac:dyDescent="0.3">
      <c r="A1707">
        <v>239194</v>
      </c>
      <c r="B1707" t="s">
        <v>39</v>
      </c>
      <c r="C1707" t="s">
        <v>40</v>
      </c>
      <c r="D1707">
        <v>1</v>
      </c>
      <c r="E1707" t="s">
        <v>3210</v>
      </c>
      <c r="F1707" t="s">
        <v>3211</v>
      </c>
      <c r="G1707">
        <v>21516</v>
      </c>
      <c r="H1707">
        <v>2</v>
      </c>
      <c r="I1707">
        <v>61237</v>
      </c>
      <c r="J1707">
        <v>88686</v>
      </c>
      <c r="K1707" t="s">
        <v>30</v>
      </c>
      <c r="L1707" t="s">
        <v>78</v>
      </c>
      <c r="M1707" t="s">
        <v>3212</v>
      </c>
      <c r="N1707" t="s">
        <v>3213</v>
      </c>
      <c r="O1707" t="s">
        <v>3214</v>
      </c>
      <c r="P1707" t="e">
        <f>--ability to work with a team of diverse professionals   --Excellent verbal, written, interpersonal, organizational and problem solving skills   --knowledge of Federal and State Regulations for radioactive by-product material and radiation producing equipment   --work experience in Health care or research settings using radioactive by-product material or x-ray producing equipment.</f>
        <v>#NAME?</v>
      </c>
      <c r="Q1707" t="s">
        <v>7968</v>
      </c>
      <c r="R1707" t="s">
        <v>3215</v>
      </c>
      <c r="S1707" t="s">
        <v>35</v>
      </c>
      <c r="T1707" t="e">
        <f t="shared" si="78"/>
        <v>#NAME?</v>
      </c>
      <c r="U1707">
        <f t="shared" si="79"/>
        <v>0</v>
      </c>
      <c r="V1707" s="3">
        <v>0</v>
      </c>
      <c r="W1707" s="3">
        <f t="shared" si="80"/>
        <v>0</v>
      </c>
      <c r="X1707" s="3">
        <v>0</v>
      </c>
      <c r="Y1707" s="3">
        <v>0</v>
      </c>
      <c r="Z1707" s="3">
        <v>0</v>
      </c>
      <c r="AA1707" s="3">
        <v>0</v>
      </c>
      <c r="AB1707" s="3">
        <v>0</v>
      </c>
      <c r="AD1707" t="s">
        <v>38</v>
      </c>
      <c r="AE1707" s="1">
        <v>42480</v>
      </c>
      <c r="AG1707" s="1">
        <v>42480</v>
      </c>
      <c r="AH1707" s="1">
        <v>42598</v>
      </c>
    </row>
    <row r="1708" spans="1:34" x14ac:dyDescent="0.3">
      <c r="A1708">
        <v>239042</v>
      </c>
      <c r="B1708" t="s">
        <v>59</v>
      </c>
      <c r="C1708" t="s">
        <v>26</v>
      </c>
      <c r="D1708">
        <v>1</v>
      </c>
      <c r="E1708" t="s">
        <v>3205</v>
      </c>
      <c r="F1708" t="s">
        <v>2000</v>
      </c>
      <c r="G1708" t="s">
        <v>2001</v>
      </c>
      <c r="H1708">
        <v>0</v>
      </c>
      <c r="I1708">
        <v>103000</v>
      </c>
      <c r="J1708">
        <v>103000</v>
      </c>
      <c r="K1708" t="s">
        <v>30</v>
      </c>
      <c r="L1708" t="s">
        <v>62</v>
      </c>
      <c r="M1708" t="s">
        <v>590</v>
      </c>
      <c r="N1708" t="s">
        <v>7967</v>
      </c>
      <c r="O1708" t="s">
        <v>571</v>
      </c>
      <c r="P1708" t="s">
        <v>35</v>
      </c>
      <c r="Q1708" t="s">
        <v>3117</v>
      </c>
      <c r="R1708" t="s">
        <v>593</v>
      </c>
      <c r="S1708" t="s">
        <v>35</v>
      </c>
      <c r="T1708" t="str">
        <f t="shared" si="78"/>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1708">
        <f t="shared" si="79"/>
        <v>0</v>
      </c>
      <c r="V1708" s="3">
        <v>0</v>
      </c>
      <c r="W1708" s="3">
        <f t="shared" si="80"/>
        <v>0</v>
      </c>
      <c r="X1708" s="3">
        <v>0</v>
      </c>
      <c r="Y1708" s="3">
        <v>0</v>
      </c>
      <c r="Z1708" s="3">
        <v>0</v>
      </c>
      <c r="AA1708" s="3">
        <v>0</v>
      </c>
      <c r="AB1708" s="3">
        <v>0</v>
      </c>
      <c r="AD1708" t="s">
        <v>58</v>
      </c>
      <c r="AE1708" s="1">
        <v>42479</v>
      </c>
      <c r="AG1708" s="1">
        <v>42479</v>
      </c>
      <c r="AH1708" s="1">
        <v>42598</v>
      </c>
    </row>
    <row r="1709" spans="1:34" x14ac:dyDescent="0.3">
      <c r="A1709">
        <v>239610</v>
      </c>
      <c r="B1709" t="s">
        <v>666</v>
      </c>
      <c r="C1709" t="s">
        <v>26</v>
      </c>
      <c r="D1709">
        <v>1</v>
      </c>
      <c r="E1709" t="s">
        <v>3216</v>
      </c>
      <c r="F1709" t="s">
        <v>2406</v>
      </c>
      <c r="G1709">
        <v>13652</v>
      </c>
      <c r="H1709">
        <v>3</v>
      </c>
      <c r="I1709">
        <v>81290</v>
      </c>
      <c r="J1709">
        <v>93484</v>
      </c>
      <c r="K1709" t="s">
        <v>30</v>
      </c>
      <c r="L1709" t="s">
        <v>2218</v>
      </c>
      <c r="M1709" t="s">
        <v>2219</v>
      </c>
      <c r="N1709" t="s">
        <v>3217</v>
      </c>
      <c r="O1709" t="s">
        <v>7675</v>
      </c>
      <c r="P1709" t="s">
        <v>3218</v>
      </c>
      <c r="Q1709" t="s">
        <v>3219</v>
      </c>
      <c r="R1709" t="s">
        <v>3220</v>
      </c>
      <c r="S1709" t="s">
        <v>35</v>
      </c>
      <c r="T1709" t="str">
        <f t="shared" si="78"/>
        <v>Must have 5 years or more experience working in a complex enterprise environment. Strong understanding of network and web related protocols (e.g., TCP/IP, UDP, IPSEC, HTTP, HTTPS, routing protocols) and topologies. Experience in correlating SIEM events; knowledgeable in network forensic techniques.  Experience in monitoring both commercial and open source IDS/IPS; knowledgeable of network forensic techniques. Professional Certifications from industry respected sources (SANS, GIAC, ISC2) This position is open to applicants who filed for Exam #6049 (Open Competitive). Applicants who filed for an exam will be required to produce a copy of their Order Confirmation Receipt for verification if contacted for an interview. If you do not include this information in your cover letter, you will not be considered for an interview.</v>
      </c>
      <c r="U1709">
        <f t="shared" si="79"/>
        <v>0</v>
      </c>
      <c r="V1709" s="3">
        <v>0</v>
      </c>
      <c r="W1709" s="3">
        <f t="shared" si="80"/>
        <v>0</v>
      </c>
      <c r="X1709" s="3">
        <v>0</v>
      </c>
      <c r="Y1709" s="3">
        <v>0</v>
      </c>
      <c r="Z1709" s="3">
        <v>0</v>
      </c>
      <c r="AA1709" s="3">
        <v>0</v>
      </c>
      <c r="AB1709" s="3">
        <v>0</v>
      </c>
      <c r="AD1709" t="s">
        <v>58</v>
      </c>
      <c r="AE1709" s="1">
        <v>42493</v>
      </c>
      <c r="AG1709" s="1">
        <v>42515</v>
      </c>
      <c r="AH1709" s="1">
        <v>42598</v>
      </c>
    </row>
    <row r="1710" spans="1:34" x14ac:dyDescent="0.3">
      <c r="A1710">
        <v>239610</v>
      </c>
      <c r="B1710" t="s">
        <v>666</v>
      </c>
      <c r="C1710" t="s">
        <v>40</v>
      </c>
      <c r="D1710">
        <v>1</v>
      </c>
      <c r="E1710" t="s">
        <v>3216</v>
      </c>
      <c r="F1710" t="s">
        <v>2406</v>
      </c>
      <c r="G1710">
        <v>13652</v>
      </c>
      <c r="H1710">
        <v>3</v>
      </c>
      <c r="I1710">
        <v>81290</v>
      </c>
      <c r="J1710">
        <v>93484</v>
      </c>
      <c r="K1710" t="s">
        <v>30</v>
      </c>
      <c r="L1710" t="s">
        <v>2218</v>
      </c>
      <c r="M1710" t="s">
        <v>2219</v>
      </c>
      <c r="N1710" t="s">
        <v>3217</v>
      </c>
      <c r="O1710" t="s">
        <v>7675</v>
      </c>
      <c r="P1710" t="s">
        <v>3218</v>
      </c>
      <c r="Q1710" t="s">
        <v>3219</v>
      </c>
      <c r="R1710" t="s">
        <v>3220</v>
      </c>
      <c r="S1710" t="s">
        <v>35</v>
      </c>
      <c r="T1710" t="str">
        <f t="shared" si="78"/>
        <v>Must have 5 years or more experience working in a complex enterprise environment. Strong understanding of network and web related protocols (e.g., TCP/IP, UDP, IPSEC, HTTP, HTTPS, routing protocols) and topologies. Experience in correlating SIEM events; knowledgeable in network forensic techniques.  Experience in monitoring both commercial and open source IDS/IPS; knowledgeable of network forensic techniques. Professional Certifications from industry respected sources (SANS, GIAC, ISC2) This position is open to applicants who filed for Exam #6049 (Open Competitive). Applicants who filed for an exam will be required to produce a copy of their Order Confirmation Receipt for verification if contacted for an interview. If you do not include this information in your cover letter, you will not be considered for an interview.</v>
      </c>
      <c r="U1710">
        <f t="shared" si="79"/>
        <v>0</v>
      </c>
      <c r="V1710" s="3">
        <v>0</v>
      </c>
      <c r="W1710" s="3">
        <f t="shared" si="80"/>
        <v>0</v>
      </c>
      <c r="X1710" s="3">
        <v>0</v>
      </c>
      <c r="Y1710" s="3">
        <v>0</v>
      </c>
      <c r="Z1710" s="3">
        <v>0</v>
      </c>
      <c r="AA1710" s="3">
        <v>0</v>
      </c>
      <c r="AB1710" s="3">
        <v>0</v>
      </c>
      <c r="AD1710" t="s">
        <v>58</v>
      </c>
      <c r="AE1710" s="1">
        <v>42493</v>
      </c>
      <c r="AG1710" s="1">
        <v>42515</v>
      </c>
      <c r="AH1710" s="1">
        <v>42598</v>
      </c>
    </row>
    <row r="1711" spans="1:34" x14ac:dyDescent="0.3">
      <c r="A1711">
        <v>239623</v>
      </c>
      <c r="B1711" t="s">
        <v>39</v>
      </c>
      <c r="C1711" t="s">
        <v>40</v>
      </c>
      <c r="D1711">
        <v>1</v>
      </c>
      <c r="E1711" t="s">
        <v>3221</v>
      </c>
      <c r="F1711" t="s">
        <v>1168</v>
      </c>
      <c r="G1711">
        <v>56058</v>
      </c>
      <c r="H1711">
        <v>0</v>
      </c>
      <c r="I1711">
        <v>48895</v>
      </c>
      <c r="J1711">
        <v>75900</v>
      </c>
      <c r="K1711" t="s">
        <v>30</v>
      </c>
      <c r="L1711" t="s">
        <v>840</v>
      </c>
      <c r="M1711" t="s">
        <v>2708</v>
      </c>
      <c r="N1711" t="s">
        <v>3222</v>
      </c>
      <c r="O1711" t="s">
        <v>1170</v>
      </c>
      <c r="P1711" t="e">
        <f>--Strong quantitative analytic and qualitative skills  --Strong written, verbal and editing skills, including summaries, reports, manuscripts and presentations  --Previous experience Working with a food retailer, specifically related to management or distribution of inventory.</f>
        <v>#NAME?</v>
      </c>
      <c r="Q1711" t="s">
        <v>7439</v>
      </c>
      <c r="R1711" t="s">
        <v>3223</v>
      </c>
      <c r="S1711" t="s">
        <v>35</v>
      </c>
      <c r="T1711" t="e">
        <f t="shared" si="78"/>
        <v>#NAME?</v>
      </c>
      <c r="U1711">
        <f t="shared" si="79"/>
        <v>0</v>
      </c>
      <c r="V1711" s="3">
        <v>0</v>
      </c>
      <c r="W1711" s="3">
        <f t="shared" si="80"/>
        <v>0</v>
      </c>
      <c r="X1711" s="3">
        <v>0</v>
      </c>
      <c r="Y1711" s="3">
        <v>0</v>
      </c>
      <c r="Z1711" s="3">
        <v>0</v>
      </c>
      <c r="AA1711" s="3">
        <v>0</v>
      </c>
      <c r="AB1711" s="3">
        <v>0</v>
      </c>
      <c r="AD1711" t="s">
        <v>38</v>
      </c>
      <c r="AE1711" s="1">
        <v>42486</v>
      </c>
      <c r="AG1711" s="1">
        <v>42486</v>
      </c>
      <c r="AH1711" s="1">
        <v>42598</v>
      </c>
    </row>
    <row r="1712" spans="1:34" x14ac:dyDescent="0.3">
      <c r="A1712">
        <v>239194</v>
      </c>
      <c r="B1712" t="s">
        <v>39</v>
      </c>
      <c r="C1712" t="s">
        <v>26</v>
      </c>
      <c r="D1712">
        <v>1</v>
      </c>
      <c r="E1712" t="s">
        <v>3210</v>
      </c>
      <c r="F1712" t="s">
        <v>3211</v>
      </c>
      <c r="G1712">
        <v>21516</v>
      </c>
      <c r="H1712">
        <v>2</v>
      </c>
      <c r="I1712">
        <v>61237</v>
      </c>
      <c r="J1712">
        <v>88686</v>
      </c>
      <c r="K1712" t="s">
        <v>30</v>
      </c>
      <c r="L1712" t="s">
        <v>78</v>
      </c>
      <c r="M1712" t="s">
        <v>3212</v>
      </c>
      <c r="N1712" t="s">
        <v>3213</v>
      </c>
      <c r="O1712" t="s">
        <v>3214</v>
      </c>
      <c r="P1712" t="e">
        <f>--ability to work with a team of diverse professionals   --Excellent verbal, written, interpersonal, organizational and problem solving skills   --knowledge of Federal and State Regulations for radioactive by-product material and radiation producing equipment   --work experience in Health care or research settings using radioactive by-product material or x-ray producing equipment.</f>
        <v>#NAME?</v>
      </c>
      <c r="Q1712" t="s">
        <v>7968</v>
      </c>
      <c r="R1712" t="s">
        <v>3215</v>
      </c>
      <c r="S1712" t="s">
        <v>35</v>
      </c>
      <c r="T1712" t="e">
        <f t="shared" si="78"/>
        <v>#NAME?</v>
      </c>
      <c r="U1712">
        <f t="shared" si="79"/>
        <v>0</v>
      </c>
      <c r="V1712" s="3">
        <v>0</v>
      </c>
      <c r="W1712" s="3">
        <f t="shared" si="80"/>
        <v>0</v>
      </c>
      <c r="X1712" s="3">
        <v>0</v>
      </c>
      <c r="Y1712" s="3">
        <v>0</v>
      </c>
      <c r="Z1712" s="3">
        <v>0</v>
      </c>
      <c r="AA1712" s="3">
        <v>0</v>
      </c>
      <c r="AB1712" s="3">
        <v>0</v>
      </c>
      <c r="AD1712" t="s">
        <v>38</v>
      </c>
      <c r="AE1712" s="1">
        <v>42480</v>
      </c>
      <c r="AG1712" s="1">
        <v>42480</v>
      </c>
      <c r="AH1712" s="1">
        <v>42598</v>
      </c>
    </row>
    <row r="1713" spans="1:34" x14ac:dyDescent="0.3">
      <c r="A1713">
        <v>239636</v>
      </c>
      <c r="B1713" t="s">
        <v>49</v>
      </c>
      <c r="C1713" t="s">
        <v>26</v>
      </c>
      <c r="D1713">
        <v>1</v>
      </c>
      <c r="E1713" t="s">
        <v>3224</v>
      </c>
      <c r="F1713" t="s">
        <v>773</v>
      </c>
      <c r="G1713">
        <v>95005</v>
      </c>
      <c r="H1713" t="s">
        <v>240</v>
      </c>
      <c r="I1713">
        <v>58675</v>
      </c>
      <c r="J1713">
        <v>136000</v>
      </c>
      <c r="K1713" t="s">
        <v>30</v>
      </c>
      <c r="L1713" t="s">
        <v>224</v>
      </c>
      <c r="M1713" t="s">
        <v>2787</v>
      </c>
      <c r="N1713" t="s">
        <v>7969</v>
      </c>
      <c r="O1713" t="s">
        <v>776</v>
      </c>
      <c r="P1713" t="s">
        <v>7970</v>
      </c>
      <c r="Q1713" t="s">
        <v>55</v>
      </c>
      <c r="R1713" t="s">
        <v>56</v>
      </c>
      <c r="S1713" t="s">
        <v>57</v>
      </c>
      <c r="T1713" t="str">
        <f t="shared" si="78"/>
        <v>‚ Strong knowledge of substantive and procedural legal issues arising in connection with    advocating for taxpayers, mediating, resolving, or litigating tax matters, or engaging in conflict    resolution and mediation. Strong knowledge of New York City Business, Income and Property taxes. Strong knowledge of administrative tax practices and procedures. Ability to work collaboratively with agency officials and members of the public to forge solutions    and mediate between different, and often competing, perspectives. Superior analytical and organizational skills. Excellent communication skills. Excellent writing skills. In compliance with federal law, all persons hired will be required to verify identity and eligibility to work in the United States and to complete the required employment eligibility verification document form upon hire.</v>
      </c>
      <c r="U1713">
        <f t="shared" si="79"/>
        <v>0</v>
      </c>
      <c r="V1713" s="3">
        <v>0</v>
      </c>
      <c r="W1713" s="3">
        <f t="shared" si="80"/>
        <v>0</v>
      </c>
      <c r="X1713" s="3">
        <v>0</v>
      </c>
      <c r="Y1713" s="3">
        <v>0</v>
      </c>
      <c r="Z1713" s="3">
        <v>0</v>
      </c>
      <c r="AA1713" s="3">
        <v>0</v>
      </c>
      <c r="AB1713" s="3">
        <v>0</v>
      </c>
      <c r="AD1713" t="s">
        <v>38</v>
      </c>
      <c r="AE1713" s="1">
        <v>42486</v>
      </c>
      <c r="AG1713" s="1">
        <v>42543</v>
      </c>
      <c r="AH1713" s="1">
        <v>42598</v>
      </c>
    </row>
    <row r="1714" spans="1:34" x14ac:dyDescent="0.3">
      <c r="A1714">
        <v>239196</v>
      </c>
      <c r="B1714" t="s">
        <v>184</v>
      </c>
      <c r="C1714" t="s">
        <v>40</v>
      </c>
      <c r="D1714">
        <v>1</v>
      </c>
      <c r="E1714" t="s">
        <v>3225</v>
      </c>
      <c r="F1714" t="s">
        <v>42</v>
      </c>
      <c r="G1714">
        <v>21744</v>
      </c>
      <c r="H1714">
        <v>2</v>
      </c>
      <c r="I1714">
        <v>68239</v>
      </c>
      <c r="J1714">
        <v>85644</v>
      </c>
      <c r="K1714" t="s">
        <v>30</v>
      </c>
      <c r="L1714" t="s">
        <v>186</v>
      </c>
      <c r="M1714" t="s">
        <v>3226</v>
      </c>
      <c r="N1714" t="s">
        <v>7971</v>
      </c>
      <c r="O1714" t="s">
        <v>46</v>
      </c>
      <c r="P1714" t="s">
        <v>7972</v>
      </c>
      <c r="Q1714" t="s">
        <v>7162</v>
      </c>
      <c r="R1714" t="s">
        <v>201</v>
      </c>
      <c r="S1714" t="s">
        <v>35</v>
      </c>
      <c r="T1714" t="str">
        <f t="shared" si="78"/>
        <v>Critical to this position is strong analytical thinking, data visualization and written communication skills. Ability to work on multiple projects effectively and efficiently, both independently and collaboratively with a team. The preferred candidate should possess: (1) experience conducting descriptive and multivariate statistical analyses using large administrative databases; (2) proficiency with Oracle SQL and SPSS; (3) proficiency using ArcGIS and data visualization software; A Master‚„s degree in the social sciences or related field and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714">
        <f t="shared" si="79"/>
        <v>0</v>
      </c>
      <c r="V1714" s="3">
        <v>0</v>
      </c>
      <c r="W1714" s="3">
        <f t="shared" si="80"/>
        <v>0</v>
      </c>
      <c r="X1714" s="3">
        <v>0</v>
      </c>
      <c r="Y1714" s="3">
        <v>1</v>
      </c>
      <c r="Z1714" s="3">
        <v>1</v>
      </c>
      <c r="AA1714" s="3">
        <v>0</v>
      </c>
      <c r="AB1714" s="3">
        <v>0</v>
      </c>
      <c r="AD1714" t="s">
        <v>38</v>
      </c>
      <c r="AE1714" s="1">
        <v>42482</v>
      </c>
      <c r="AG1714" s="1">
        <v>42496</v>
      </c>
      <c r="AH1714" s="1">
        <v>42598</v>
      </c>
    </row>
    <row r="1715" spans="1:34" x14ac:dyDescent="0.3">
      <c r="A1715">
        <v>239196</v>
      </c>
      <c r="B1715" t="s">
        <v>184</v>
      </c>
      <c r="C1715" t="s">
        <v>26</v>
      </c>
      <c r="D1715">
        <v>1</v>
      </c>
      <c r="E1715" t="s">
        <v>3225</v>
      </c>
      <c r="F1715" t="s">
        <v>42</v>
      </c>
      <c r="G1715">
        <v>21744</v>
      </c>
      <c r="H1715">
        <v>2</v>
      </c>
      <c r="I1715">
        <v>68239</v>
      </c>
      <c r="J1715">
        <v>85644</v>
      </c>
      <c r="K1715" t="s">
        <v>30</v>
      </c>
      <c r="L1715" t="s">
        <v>186</v>
      </c>
      <c r="M1715" t="s">
        <v>3226</v>
      </c>
      <c r="N1715" t="s">
        <v>7971</v>
      </c>
      <c r="O1715" t="s">
        <v>46</v>
      </c>
      <c r="P1715" t="s">
        <v>7972</v>
      </c>
      <c r="Q1715" t="s">
        <v>7162</v>
      </c>
      <c r="R1715" t="s">
        <v>201</v>
      </c>
      <c r="S1715" t="s">
        <v>35</v>
      </c>
      <c r="T1715" t="str">
        <f t="shared" si="78"/>
        <v>Critical to this position is strong analytical thinking, data visualization and written communication skills. Ability to work on multiple projects effectively and efficiently, both independently and collaboratively with a team. The preferred candidate should possess: (1) experience conducting descriptive and multivariate statistical analyses using large administrative databases; (2) proficiency with Oracle SQL and SPSS; (3) proficiency using ArcGIS and data visualization software; A Master‚„s degree in the social sciences or related field and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715">
        <f t="shared" si="79"/>
        <v>0</v>
      </c>
      <c r="V1715" s="3">
        <v>0</v>
      </c>
      <c r="W1715" s="3">
        <f t="shared" si="80"/>
        <v>0</v>
      </c>
      <c r="X1715" s="3">
        <v>0</v>
      </c>
      <c r="Y1715" s="3">
        <v>1</v>
      </c>
      <c r="Z1715" s="3">
        <v>1</v>
      </c>
      <c r="AA1715" s="3">
        <v>0</v>
      </c>
      <c r="AB1715" s="3">
        <v>0</v>
      </c>
      <c r="AD1715" t="s">
        <v>38</v>
      </c>
      <c r="AE1715" s="1">
        <v>42482</v>
      </c>
      <c r="AG1715" s="1">
        <v>42496</v>
      </c>
      <c r="AH1715" s="1">
        <v>42598</v>
      </c>
    </row>
    <row r="1716" spans="1:34" x14ac:dyDescent="0.3">
      <c r="A1716">
        <v>239623</v>
      </c>
      <c r="B1716" t="s">
        <v>39</v>
      </c>
      <c r="C1716" t="s">
        <v>26</v>
      </c>
      <c r="D1716">
        <v>1</v>
      </c>
      <c r="E1716" t="s">
        <v>3221</v>
      </c>
      <c r="F1716" t="s">
        <v>1168</v>
      </c>
      <c r="G1716">
        <v>56058</v>
      </c>
      <c r="H1716">
        <v>0</v>
      </c>
      <c r="I1716">
        <v>48895</v>
      </c>
      <c r="J1716">
        <v>75900</v>
      </c>
      <c r="K1716" t="s">
        <v>30</v>
      </c>
      <c r="L1716" t="s">
        <v>840</v>
      </c>
      <c r="M1716" t="s">
        <v>2708</v>
      </c>
      <c r="N1716" t="s">
        <v>3222</v>
      </c>
      <c r="O1716" t="s">
        <v>1170</v>
      </c>
      <c r="P1716" t="e">
        <f>--Strong quantitative analytic and qualitative skills  --Strong written, verbal and editing skills, including summaries, reports, manuscripts and presentations  --Previous experience Working with a food retailer, specifically related to management or distribution of inventory.</f>
        <v>#NAME?</v>
      </c>
      <c r="Q1716" t="s">
        <v>7439</v>
      </c>
      <c r="R1716" t="s">
        <v>3223</v>
      </c>
      <c r="S1716" t="s">
        <v>35</v>
      </c>
      <c r="T1716" t="e">
        <f t="shared" si="78"/>
        <v>#NAME?</v>
      </c>
      <c r="U1716">
        <f t="shared" si="79"/>
        <v>0</v>
      </c>
      <c r="V1716" s="3">
        <v>0</v>
      </c>
      <c r="W1716" s="3">
        <f t="shared" si="80"/>
        <v>0</v>
      </c>
      <c r="X1716" s="3">
        <v>0</v>
      </c>
      <c r="Y1716" s="3">
        <v>0</v>
      </c>
      <c r="Z1716" s="3">
        <v>0</v>
      </c>
      <c r="AA1716" s="3">
        <v>0</v>
      </c>
      <c r="AB1716" s="3">
        <v>0</v>
      </c>
      <c r="AD1716" t="s">
        <v>38</v>
      </c>
      <c r="AE1716" s="1">
        <v>42486</v>
      </c>
      <c r="AG1716" s="1">
        <v>42486</v>
      </c>
      <c r="AH1716" s="1">
        <v>42598</v>
      </c>
    </row>
    <row r="1717" spans="1:34" x14ac:dyDescent="0.3">
      <c r="A1717">
        <v>239636</v>
      </c>
      <c r="B1717" t="s">
        <v>49</v>
      </c>
      <c r="C1717" t="s">
        <v>40</v>
      </c>
      <c r="D1717">
        <v>1</v>
      </c>
      <c r="E1717" t="s">
        <v>3224</v>
      </c>
      <c r="F1717" t="s">
        <v>773</v>
      </c>
      <c r="G1717">
        <v>95005</v>
      </c>
      <c r="H1717" t="s">
        <v>240</v>
      </c>
      <c r="I1717">
        <v>58675</v>
      </c>
      <c r="J1717">
        <v>136000</v>
      </c>
      <c r="K1717" t="s">
        <v>30</v>
      </c>
      <c r="L1717" t="s">
        <v>224</v>
      </c>
      <c r="M1717" t="s">
        <v>2787</v>
      </c>
      <c r="N1717" t="s">
        <v>7969</v>
      </c>
      <c r="O1717" t="s">
        <v>776</v>
      </c>
      <c r="P1717" t="s">
        <v>7970</v>
      </c>
      <c r="Q1717" t="s">
        <v>55</v>
      </c>
      <c r="R1717" t="s">
        <v>56</v>
      </c>
      <c r="S1717" t="s">
        <v>57</v>
      </c>
      <c r="T1717" t="str">
        <f t="shared" si="78"/>
        <v>‚ Strong knowledge of substantive and procedural legal issues arising in connection with    advocating for taxpayers, mediating, resolving, or litigating tax matters, or engaging in conflict    resolution and mediation. Strong knowledge of New York City Business, Income and Property taxes. Strong knowledge of administrative tax practices and procedures. Ability to work collaboratively with agency officials and members of the public to forge solutions    and mediate between different, and often competing, perspectives. Superior analytical and organizational skills. Excellent communication skills. Excellent writing skills. In compliance with federal law, all persons hired will be required to verify identity and eligibility to work in the United States and to complete the required employment eligibility verification document form upon hire.</v>
      </c>
      <c r="U1717">
        <f t="shared" si="79"/>
        <v>0</v>
      </c>
      <c r="V1717" s="3">
        <v>0</v>
      </c>
      <c r="W1717" s="3">
        <f t="shared" si="80"/>
        <v>0</v>
      </c>
      <c r="X1717" s="3">
        <v>0</v>
      </c>
      <c r="Y1717" s="3">
        <v>0</v>
      </c>
      <c r="Z1717" s="3">
        <v>0</v>
      </c>
      <c r="AA1717" s="3">
        <v>0</v>
      </c>
      <c r="AB1717" s="3">
        <v>0</v>
      </c>
      <c r="AD1717" t="s">
        <v>38</v>
      </c>
      <c r="AE1717" s="1">
        <v>42486</v>
      </c>
      <c r="AG1717" s="1">
        <v>42543</v>
      </c>
      <c r="AH1717" s="1">
        <v>42598</v>
      </c>
    </row>
    <row r="1718" spans="1:34" x14ac:dyDescent="0.3">
      <c r="A1718">
        <v>239639</v>
      </c>
      <c r="B1718" t="s">
        <v>1125</v>
      </c>
      <c r="C1718" t="s">
        <v>26</v>
      </c>
      <c r="D1718">
        <v>1</v>
      </c>
      <c r="E1718" t="s">
        <v>1447</v>
      </c>
      <c r="F1718" t="s">
        <v>1444</v>
      </c>
      <c r="G1718">
        <v>31143</v>
      </c>
      <c r="H1718">
        <v>1</v>
      </c>
      <c r="I1718">
        <v>40772</v>
      </c>
      <c r="J1718">
        <v>50000</v>
      </c>
      <c r="K1718" t="s">
        <v>30</v>
      </c>
      <c r="L1718" t="s">
        <v>954</v>
      </c>
      <c r="M1718" t="s">
        <v>3227</v>
      </c>
      <c r="N1718" t="s">
        <v>7973</v>
      </c>
      <c r="O1718" t="s">
        <v>1445</v>
      </c>
      <c r="P1718" t="s">
        <v>3228</v>
      </c>
      <c r="Q1718" t="s">
        <v>35</v>
      </c>
      <c r="R1718" t="s">
        <v>3229</v>
      </c>
      <c r="S1718" t="s">
        <v>35</v>
      </c>
      <c r="T1718" t="str">
        <f t="shared" si="78"/>
        <v xml:space="preserve">1.	Strong writing, editing, and communication skills 2.	Comfortable working in a fast paced environment and addressing unforeseen challenges 3.	Demonstrated ability to analyze, assess and draw conclusions based on a multitude of complex material. 4.	Excellent organizational and time management skills 5.	Self-motivated with great attention to detail  6.	Experience with investigative, legal and/or academic research is a plus  </v>
      </c>
      <c r="U1718">
        <f t="shared" si="79"/>
        <v>0</v>
      </c>
      <c r="V1718" s="3">
        <v>0</v>
      </c>
      <c r="W1718" s="3">
        <f t="shared" si="80"/>
        <v>0</v>
      </c>
      <c r="X1718" s="3">
        <v>0</v>
      </c>
      <c r="Y1718" s="3">
        <v>0</v>
      </c>
      <c r="Z1718" s="3">
        <v>0</v>
      </c>
      <c r="AA1718" s="3">
        <v>0</v>
      </c>
      <c r="AB1718" s="3">
        <v>0</v>
      </c>
      <c r="AD1718" t="s">
        <v>38</v>
      </c>
      <c r="AE1718" s="1">
        <v>42486</v>
      </c>
      <c r="AG1718" s="1">
        <v>42486</v>
      </c>
      <c r="AH1718" s="1">
        <v>42598</v>
      </c>
    </row>
    <row r="1719" spans="1:34" x14ac:dyDescent="0.3">
      <c r="A1719">
        <v>239639</v>
      </c>
      <c r="B1719" t="s">
        <v>1125</v>
      </c>
      <c r="C1719" t="s">
        <v>40</v>
      </c>
      <c r="D1719">
        <v>1</v>
      </c>
      <c r="E1719" t="s">
        <v>1447</v>
      </c>
      <c r="F1719" t="s">
        <v>1444</v>
      </c>
      <c r="G1719">
        <v>31143</v>
      </c>
      <c r="H1719">
        <v>1</v>
      </c>
      <c r="I1719">
        <v>40772</v>
      </c>
      <c r="J1719">
        <v>50000</v>
      </c>
      <c r="K1719" t="s">
        <v>30</v>
      </c>
      <c r="L1719" t="s">
        <v>954</v>
      </c>
      <c r="M1719" t="s">
        <v>3227</v>
      </c>
      <c r="N1719" t="s">
        <v>7973</v>
      </c>
      <c r="O1719" t="s">
        <v>1445</v>
      </c>
      <c r="P1719" t="s">
        <v>3228</v>
      </c>
      <c r="Q1719" t="s">
        <v>35</v>
      </c>
      <c r="R1719" t="s">
        <v>3229</v>
      </c>
      <c r="S1719" t="s">
        <v>35</v>
      </c>
      <c r="T1719" t="str">
        <f t="shared" si="78"/>
        <v xml:space="preserve">1.	Strong writing, editing, and communication skills 2.	Comfortable working in a fast paced environment and addressing unforeseen challenges 3.	Demonstrated ability to analyze, assess and draw conclusions based on a multitude of complex material. 4.	Excellent organizational and time management skills 5.	Self-motivated with great attention to detail  6.	Experience with investigative, legal and/or academic research is a plus  </v>
      </c>
      <c r="U1719">
        <f t="shared" si="79"/>
        <v>0</v>
      </c>
      <c r="V1719" s="3">
        <v>0</v>
      </c>
      <c r="W1719" s="3">
        <f t="shared" si="80"/>
        <v>0</v>
      </c>
      <c r="X1719" s="3">
        <v>0</v>
      </c>
      <c r="Y1719" s="3">
        <v>0</v>
      </c>
      <c r="Z1719" s="3">
        <v>0</v>
      </c>
      <c r="AA1719" s="3">
        <v>0</v>
      </c>
      <c r="AB1719" s="3">
        <v>0</v>
      </c>
      <c r="AD1719" t="s">
        <v>38</v>
      </c>
      <c r="AE1719" s="1">
        <v>42486</v>
      </c>
      <c r="AG1719" s="1">
        <v>42486</v>
      </c>
      <c r="AH1719" s="1">
        <v>42598</v>
      </c>
    </row>
    <row r="1720" spans="1:34" x14ac:dyDescent="0.3">
      <c r="A1720">
        <v>239200</v>
      </c>
      <c r="B1720" t="s">
        <v>49</v>
      </c>
      <c r="C1720" t="s">
        <v>26</v>
      </c>
      <c r="D1720">
        <v>1</v>
      </c>
      <c r="E1720" t="s">
        <v>1024</v>
      </c>
      <c r="F1720" t="s">
        <v>372</v>
      </c>
      <c r="G1720">
        <v>13651</v>
      </c>
      <c r="H1720">
        <v>2</v>
      </c>
      <c r="I1720">
        <v>54017</v>
      </c>
      <c r="J1720">
        <v>75683</v>
      </c>
      <c r="K1720" t="s">
        <v>30</v>
      </c>
      <c r="L1720" t="s">
        <v>546</v>
      </c>
      <c r="M1720" t="s">
        <v>1025</v>
      </c>
      <c r="N1720" t="s">
        <v>7974</v>
      </c>
      <c r="O1720" t="s">
        <v>374</v>
      </c>
      <c r="P1720" t="s">
        <v>7975</v>
      </c>
      <c r="Q1720" t="s">
        <v>655</v>
      </c>
      <c r="R1720" t="s">
        <v>2666</v>
      </c>
      <c r="S1720" t="s">
        <v>549</v>
      </c>
      <c r="T1720" t="str">
        <f t="shared" si="78"/>
        <v>‚ Strong technical foundation with the ability to understand various users‚„ requirements and    translate those needs into system requirements or design documents. Excellent verbal and written communication skills (writing sample may be requested). Demonstrated experience with production of relevant artifacts with a preference given to    experience with producing documentation for accounting or reconciliation systems (e.g.    business process documents, activity diagrams and requirements documentation) with    exceptional detail orientation (samples may be requested). Experience with payment processing, NYC Government, and/or security, compliance and audit    programs a strong plus. Knowledge of public or private sector accounting or reconciliation business processes. Experience with web services and client-facing web applications a strong plus. Proficiency in Microsoft tools including advanced knowledge in Excel, Visio and MS Project    (sample output may be requested). Experience balancing many tasks and prioritizing them in a fast-paced environment. Demonstrated critical thinking ability, analytical and problem solving skills, and willingness to    learn. In compliance with Federal law, all persons hired will be required to verify identity and eligibility to work in the United States and to complete the required employment eligibility verification document form upon hire.</v>
      </c>
      <c r="U1720">
        <f t="shared" si="79"/>
        <v>0</v>
      </c>
      <c r="V1720" s="3">
        <v>1</v>
      </c>
      <c r="W1720" s="3">
        <f t="shared" si="80"/>
        <v>0</v>
      </c>
      <c r="X1720" s="3">
        <v>0</v>
      </c>
      <c r="Y1720" s="3">
        <v>0</v>
      </c>
      <c r="Z1720" s="3">
        <v>0</v>
      </c>
      <c r="AA1720" s="3">
        <v>0</v>
      </c>
      <c r="AB1720" s="3">
        <v>0</v>
      </c>
      <c r="AD1720" t="s">
        <v>899</v>
      </c>
      <c r="AE1720" s="1">
        <v>42492</v>
      </c>
      <c r="AG1720" s="1">
        <v>42492</v>
      </c>
      <c r="AH1720" s="1">
        <v>42598</v>
      </c>
    </row>
    <row r="1721" spans="1:34" x14ac:dyDescent="0.3">
      <c r="A1721">
        <v>239200</v>
      </c>
      <c r="B1721" t="s">
        <v>49</v>
      </c>
      <c r="C1721" t="s">
        <v>40</v>
      </c>
      <c r="D1721">
        <v>1</v>
      </c>
      <c r="E1721" t="s">
        <v>1024</v>
      </c>
      <c r="F1721" t="s">
        <v>372</v>
      </c>
      <c r="G1721">
        <v>13651</v>
      </c>
      <c r="H1721">
        <v>2</v>
      </c>
      <c r="I1721">
        <v>54017</v>
      </c>
      <c r="J1721">
        <v>75683</v>
      </c>
      <c r="K1721" t="s">
        <v>30</v>
      </c>
      <c r="L1721" t="s">
        <v>546</v>
      </c>
      <c r="M1721" t="s">
        <v>1025</v>
      </c>
      <c r="N1721" t="s">
        <v>7974</v>
      </c>
      <c r="O1721" t="s">
        <v>374</v>
      </c>
      <c r="P1721" t="s">
        <v>7975</v>
      </c>
      <c r="Q1721" t="s">
        <v>655</v>
      </c>
      <c r="R1721" t="s">
        <v>2666</v>
      </c>
      <c r="S1721" t="s">
        <v>549</v>
      </c>
      <c r="T1721" t="str">
        <f t="shared" si="78"/>
        <v>‚ Strong technical foundation with the ability to understand various users‚„ requirements and    translate those needs into system requirements or design documents. Excellent verbal and written communication skills (writing sample may be requested). Demonstrated experience with production of relevant artifacts with a preference given to    experience with producing documentation for accounting or reconciliation systems (e.g.    business process documents, activity diagrams and requirements documentation) with    exceptional detail orientation (samples may be requested). Experience with payment processing, NYC Government, and/or security, compliance and audit    programs a strong plus. Knowledge of public or private sector accounting or reconciliation business processes. Experience with web services and client-facing web applications a strong plus. Proficiency in Microsoft tools including advanced knowledge in Excel, Visio and MS Project    (sample output may be requested). Experience balancing many tasks and prioritizing them in a fast-paced environment. Demonstrated critical thinking ability, analytical and problem solving skills, and willingness to    learn. In compliance with Federal law, all persons hired will be required to verify identity and eligibility to work in the United States and to complete the required employment eligibility verification document form upon hire.</v>
      </c>
      <c r="U1721">
        <f t="shared" si="79"/>
        <v>0</v>
      </c>
      <c r="V1721" s="3">
        <v>1</v>
      </c>
      <c r="W1721" s="3">
        <f t="shared" si="80"/>
        <v>0</v>
      </c>
      <c r="X1721" s="3">
        <v>0</v>
      </c>
      <c r="Y1721" s="3">
        <v>0</v>
      </c>
      <c r="Z1721" s="3">
        <v>0</v>
      </c>
      <c r="AA1721" s="3">
        <v>0</v>
      </c>
      <c r="AB1721" s="3">
        <v>0</v>
      </c>
      <c r="AD1721" t="s">
        <v>899</v>
      </c>
      <c r="AE1721" s="1">
        <v>42492</v>
      </c>
      <c r="AG1721" s="1">
        <v>42492</v>
      </c>
      <c r="AH1721" s="1">
        <v>42598</v>
      </c>
    </row>
    <row r="1722" spans="1:34" x14ac:dyDescent="0.3">
      <c r="A1722">
        <v>239053</v>
      </c>
      <c r="B1722" t="s">
        <v>1936</v>
      </c>
      <c r="C1722" t="s">
        <v>40</v>
      </c>
      <c r="D1722">
        <v>1</v>
      </c>
      <c r="E1722" t="s">
        <v>3230</v>
      </c>
      <c r="F1722" t="s">
        <v>51</v>
      </c>
      <c r="G1722">
        <v>10050</v>
      </c>
      <c r="H1722" t="s">
        <v>52</v>
      </c>
      <c r="I1722">
        <v>100000</v>
      </c>
      <c r="J1722">
        <v>120000</v>
      </c>
      <c r="K1722" t="s">
        <v>30</v>
      </c>
      <c r="L1722" t="s">
        <v>1938</v>
      </c>
      <c r="M1722" t="s">
        <v>1939</v>
      </c>
      <c r="N1722" t="s">
        <v>6819</v>
      </c>
      <c r="O1722" t="s">
        <v>54</v>
      </c>
      <c r="P1722" t="s">
        <v>3231</v>
      </c>
      <c r="Q1722" t="s">
        <v>3232</v>
      </c>
      <c r="R1722" t="s">
        <v>3233</v>
      </c>
      <c r="S1722" t="s">
        <v>7522</v>
      </c>
      <c r="T1722" t="str">
        <f t="shared" si="78"/>
        <v>Hardware: Array SPX5800, Imperva 4500/6500/MX (web application firewall), Riverbed Cascade (Mazu Sensors and profilers), , Cisco SSL ACE, F5, Cisco ASA 55XX, Cisco Routers2800/7200 Series), Cisco Switches 4500/5000/5500/6500 Series, FWSM. Software/Management systems: Cisco  ACS, Cisco Security Manager, Imperva SecureSpehere, Linux, Wireshark P548</v>
      </c>
      <c r="U1722">
        <f t="shared" si="79"/>
        <v>0</v>
      </c>
      <c r="V1722" s="3">
        <v>0</v>
      </c>
      <c r="W1722" s="3">
        <f t="shared" si="80"/>
        <v>0</v>
      </c>
      <c r="X1722" s="3">
        <v>0</v>
      </c>
      <c r="Y1722" s="3">
        <v>0</v>
      </c>
      <c r="Z1722" s="3">
        <v>0</v>
      </c>
      <c r="AA1722" s="3">
        <v>0</v>
      </c>
      <c r="AB1722" s="3">
        <v>0</v>
      </c>
      <c r="AD1722" t="s">
        <v>899</v>
      </c>
      <c r="AE1722" s="1">
        <v>42479</v>
      </c>
      <c r="AG1722" s="1">
        <v>42479</v>
      </c>
      <c r="AH1722" s="1">
        <v>42598</v>
      </c>
    </row>
    <row r="1723" spans="1:34" x14ac:dyDescent="0.3">
      <c r="A1723">
        <v>239204</v>
      </c>
      <c r="B1723" t="s">
        <v>184</v>
      </c>
      <c r="C1723" t="s">
        <v>40</v>
      </c>
      <c r="D1723">
        <v>1</v>
      </c>
      <c r="E1723" t="s">
        <v>3234</v>
      </c>
      <c r="F1723" t="s">
        <v>42</v>
      </c>
      <c r="G1723">
        <v>21744</v>
      </c>
      <c r="H1723">
        <v>2</v>
      </c>
      <c r="I1723">
        <v>68239</v>
      </c>
      <c r="J1723">
        <v>85644</v>
      </c>
      <c r="K1723" t="s">
        <v>30</v>
      </c>
      <c r="L1723" t="s">
        <v>186</v>
      </c>
      <c r="M1723" t="s">
        <v>3226</v>
      </c>
      <c r="N1723" t="s">
        <v>7976</v>
      </c>
      <c r="O1723" t="s">
        <v>46</v>
      </c>
      <c r="P1723" t="s">
        <v>3235</v>
      </c>
      <c r="Q1723" t="s">
        <v>7162</v>
      </c>
      <c r="R1723" t="s">
        <v>201</v>
      </c>
      <c r="S1723" t="s">
        <v>35</v>
      </c>
      <c r="T1723" t="str">
        <f t="shared" si="78"/>
        <v>Critical to this position is strong technical skills research skills. The preferred candidate should possess: (1) experience analyzing large administrative databases; (2) expertise programing in SQL and in SPSS and/or SAS, (3) proficiency in R programing a plus, (4) ability to work on multiple projects effectively and efficiently, both independently and collaboratively with a team.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723">
        <f t="shared" si="79"/>
        <v>0</v>
      </c>
      <c r="V1723" s="3">
        <v>0</v>
      </c>
      <c r="W1723" s="3">
        <f t="shared" si="80"/>
        <v>0</v>
      </c>
      <c r="X1723" s="3">
        <v>0</v>
      </c>
      <c r="Y1723" s="3">
        <v>0</v>
      </c>
      <c r="Z1723" s="3">
        <v>1</v>
      </c>
      <c r="AA1723" s="3">
        <v>0</v>
      </c>
      <c r="AB1723" s="3">
        <v>0</v>
      </c>
      <c r="AD1723" t="s">
        <v>38</v>
      </c>
      <c r="AE1723" s="1">
        <v>42507</v>
      </c>
      <c r="AG1723" s="1">
        <v>42507</v>
      </c>
      <c r="AH1723" s="1">
        <v>42598</v>
      </c>
    </row>
    <row r="1724" spans="1:34" x14ac:dyDescent="0.3">
      <c r="A1724">
        <v>239644</v>
      </c>
      <c r="B1724" t="s">
        <v>1158</v>
      </c>
      <c r="C1724" t="s">
        <v>26</v>
      </c>
      <c r="D1724">
        <v>1</v>
      </c>
      <c r="E1724" t="s">
        <v>3236</v>
      </c>
      <c r="F1724" t="s">
        <v>360</v>
      </c>
      <c r="G1724">
        <v>20215</v>
      </c>
      <c r="H1724">
        <v>1</v>
      </c>
      <c r="I1724">
        <v>61237</v>
      </c>
      <c r="J1724">
        <v>88686</v>
      </c>
      <c r="K1724" t="s">
        <v>30</v>
      </c>
      <c r="L1724" t="s">
        <v>1161</v>
      </c>
      <c r="M1724" t="s">
        <v>3237</v>
      </c>
      <c r="N1724" t="s">
        <v>3238</v>
      </c>
      <c r="O1724" t="s">
        <v>7109</v>
      </c>
      <c r="P1724" t="s">
        <v>3239</v>
      </c>
      <c r="Q1724" t="s">
        <v>35</v>
      </c>
      <c r="R1724" t="s">
        <v>3240</v>
      </c>
      <c r="S1724" t="s">
        <v>1166</v>
      </c>
      <c r="T1724" t="str">
        <f t="shared" si="78"/>
        <v xml:space="preserve">Candidates must have professional experience in the design of retaining wall systems, bridges, sea walls, deep sewer chambers, step streets, and other structures, including up-to-date knowledge of engineering methods and standards. Candidates must have understanding of structures and foundation interaction. Candidates must have working knowledge of the various types of capital construction contracts. Construction and supervisory experience preferred. Preference will be given to candidates with detailed knowledge of AASHTO, NYSDOT and NYCDOT Bridge design standards. ACI Codes, earth retaining structure standards, specifications and stability of structures. Candidates must have strong verbal and written communication skills and be proficient with MS Office applications.  </v>
      </c>
      <c r="U1724">
        <f t="shared" si="79"/>
        <v>0</v>
      </c>
      <c r="V1724" s="3">
        <v>0</v>
      </c>
      <c r="W1724" s="3">
        <f t="shared" si="80"/>
        <v>0</v>
      </c>
      <c r="X1724" s="3">
        <v>0</v>
      </c>
      <c r="Y1724" s="3">
        <v>0</v>
      </c>
      <c r="Z1724" s="3">
        <v>0</v>
      </c>
      <c r="AA1724" s="3">
        <v>0</v>
      </c>
      <c r="AB1724" s="3">
        <v>0</v>
      </c>
      <c r="AD1724" t="s">
        <v>899</v>
      </c>
      <c r="AE1724" s="1">
        <v>42591</v>
      </c>
      <c r="AG1724" s="1">
        <v>42591</v>
      </c>
      <c r="AH1724" s="1">
        <v>42598</v>
      </c>
    </row>
    <row r="1725" spans="1:34" x14ac:dyDescent="0.3">
      <c r="A1725">
        <v>239644</v>
      </c>
      <c r="B1725" t="s">
        <v>1158</v>
      </c>
      <c r="C1725" t="s">
        <v>40</v>
      </c>
      <c r="D1725">
        <v>1</v>
      </c>
      <c r="E1725" t="s">
        <v>3236</v>
      </c>
      <c r="F1725" t="s">
        <v>360</v>
      </c>
      <c r="G1725">
        <v>20215</v>
      </c>
      <c r="H1725">
        <v>1</v>
      </c>
      <c r="I1725">
        <v>61237</v>
      </c>
      <c r="J1725">
        <v>88686</v>
      </c>
      <c r="K1725" t="s">
        <v>30</v>
      </c>
      <c r="L1725" t="s">
        <v>1161</v>
      </c>
      <c r="M1725" t="s">
        <v>3237</v>
      </c>
      <c r="N1725" t="s">
        <v>3238</v>
      </c>
      <c r="O1725" t="s">
        <v>7109</v>
      </c>
      <c r="P1725" t="s">
        <v>3239</v>
      </c>
      <c r="Q1725" t="s">
        <v>35</v>
      </c>
      <c r="R1725" t="s">
        <v>3240</v>
      </c>
      <c r="S1725" t="s">
        <v>1166</v>
      </c>
      <c r="T1725" t="str">
        <f t="shared" si="78"/>
        <v xml:space="preserve">Candidates must have professional experience in the design of retaining wall systems, bridges, sea walls, deep sewer chambers, step streets, and other structures, including up-to-date knowledge of engineering methods and standards. Candidates must have understanding of structures and foundation interaction. Candidates must have working knowledge of the various types of capital construction contracts. Construction and supervisory experience preferred. Preference will be given to candidates with detailed knowledge of AASHTO, NYSDOT and NYCDOT Bridge design standards. ACI Codes, earth retaining structure standards, specifications and stability of structures. Candidates must have strong verbal and written communication skills and be proficient with MS Office applications.  </v>
      </c>
      <c r="U1725">
        <f t="shared" si="79"/>
        <v>0</v>
      </c>
      <c r="V1725" s="3">
        <v>0</v>
      </c>
      <c r="W1725" s="3">
        <f t="shared" si="80"/>
        <v>0</v>
      </c>
      <c r="X1725" s="3">
        <v>0</v>
      </c>
      <c r="Y1725" s="3">
        <v>0</v>
      </c>
      <c r="Z1725" s="3">
        <v>0</v>
      </c>
      <c r="AA1725" s="3">
        <v>0</v>
      </c>
      <c r="AB1725" s="3">
        <v>0</v>
      </c>
      <c r="AD1725" t="s">
        <v>899</v>
      </c>
      <c r="AE1725" s="1">
        <v>42591</v>
      </c>
      <c r="AG1725" s="1">
        <v>42591</v>
      </c>
      <c r="AH1725" s="1">
        <v>42598</v>
      </c>
    </row>
    <row r="1726" spans="1:34" x14ac:dyDescent="0.3">
      <c r="A1726">
        <v>239658</v>
      </c>
      <c r="B1726" t="s">
        <v>59</v>
      </c>
      <c r="C1726" t="s">
        <v>40</v>
      </c>
      <c r="D1726">
        <v>1</v>
      </c>
      <c r="E1726" t="s">
        <v>3176</v>
      </c>
      <c r="F1726" t="s">
        <v>3177</v>
      </c>
      <c r="G1726">
        <v>91011</v>
      </c>
      <c r="H1726">
        <v>0</v>
      </c>
      <c r="I1726">
        <v>37085</v>
      </c>
      <c r="J1726">
        <v>54243</v>
      </c>
      <c r="K1726" t="s">
        <v>30</v>
      </c>
      <c r="L1726" t="s">
        <v>3241</v>
      </c>
      <c r="M1726" t="s">
        <v>3242</v>
      </c>
      <c r="N1726" t="s">
        <v>3243</v>
      </c>
      <c r="O1726" t="s">
        <v>3179</v>
      </c>
      <c r="P1726" t="s">
        <v>35</v>
      </c>
      <c r="Q1726" t="s">
        <v>592</v>
      </c>
      <c r="R1726" t="s">
        <v>593</v>
      </c>
      <c r="S1726" t="s">
        <v>35</v>
      </c>
      <c r="T1726" t="str">
        <f t="shared" si="78"/>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726">
        <f t="shared" si="79"/>
        <v>0</v>
      </c>
      <c r="V1726" s="3">
        <v>0</v>
      </c>
      <c r="W1726" s="3">
        <f t="shared" si="80"/>
        <v>0</v>
      </c>
      <c r="X1726" s="3">
        <v>0</v>
      </c>
      <c r="Y1726" s="3">
        <v>0</v>
      </c>
      <c r="Z1726" s="3">
        <v>0</v>
      </c>
      <c r="AA1726" s="3">
        <v>0</v>
      </c>
      <c r="AB1726" s="3">
        <v>0</v>
      </c>
      <c r="AD1726" t="s">
        <v>38</v>
      </c>
      <c r="AE1726" s="1">
        <v>42487</v>
      </c>
      <c r="AG1726" s="1">
        <v>42487</v>
      </c>
      <c r="AH1726" s="1">
        <v>42598</v>
      </c>
    </row>
    <row r="1727" spans="1:34" x14ac:dyDescent="0.3">
      <c r="A1727">
        <v>238845</v>
      </c>
      <c r="B1727" t="s">
        <v>888</v>
      </c>
      <c r="C1727" t="s">
        <v>40</v>
      </c>
      <c r="D1727">
        <v>1</v>
      </c>
      <c r="E1727" t="s">
        <v>3244</v>
      </c>
      <c r="F1727" t="s">
        <v>1168</v>
      </c>
      <c r="G1727">
        <v>56058</v>
      </c>
      <c r="H1727">
        <v>0</v>
      </c>
      <c r="I1727">
        <v>48895</v>
      </c>
      <c r="J1727">
        <v>71500</v>
      </c>
      <c r="K1727" t="s">
        <v>30</v>
      </c>
      <c r="L1727" t="s">
        <v>430</v>
      </c>
      <c r="M1727" t="s">
        <v>891</v>
      </c>
      <c r="N1727" t="s">
        <v>6820</v>
      </c>
      <c r="O1727" t="s">
        <v>1170</v>
      </c>
      <c r="P1727" t="s">
        <v>3245</v>
      </c>
      <c r="Q1727" t="s">
        <v>35</v>
      </c>
      <c r="R1727" t="s">
        <v>894</v>
      </c>
      <c r="S1727" t="s">
        <v>35</v>
      </c>
      <c r="T1727" t="str">
        <f t="shared" si="78"/>
        <v xml:space="preserve">.Candidates must have excellent verbal and written communication and strong interpersonal skills, strong analytical, organizational, and quantitative skills; demonstrated ability to meet deadlines and manage multiple projects in a timely manner and to be a team player. Capability of utilizing and developing complex Excel spreadsheets is strongly preferred.  </v>
      </c>
      <c r="U1727">
        <f t="shared" si="79"/>
        <v>0</v>
      </c>
      <c r="V1727" s="3">
        <v>1</v>
      </c>
      <c r="W1727" s="3">
        <f t="shared" si="80"/>
        <v>0</v>
      </c>
      <c r="X1727" s="3">
        <v>0</v>
      </c>
      <c r="Y1727" s="3">
        <v>0</v>
      </c>
      <c r="Z1727" s="3">
        <v>0</v>
      </c>
      <c r="AA1727" s="3">
        <v>0</v>
      </c>
      <c r="AB1727" s="3">
        <v>0</v>
      </c>
      <c r="AD1727" t="s">
        <v>38</v>
      </c>
      <c r="AE1727" s="1">
        <v>42475</v>
      </c>
      <c r="AG1727" s="1">
        <v>42475</v>
      </c>
      <c r="AH1727" s="1">
        <v>42598</v>
      </c>
    </row>
    <row r="1728" spans="1:34" x14ac:dyDescent="0.3">
      <c r="A1728">
        <v>239204</v>
      </c>
      <c r="B1728" t="s">
        <v>184</v>
      </c>
      <c r="C1728" t="s">
        <v>26</v>
      </c>
      <c r="D1728">
        <v>1</v>
      </c>
      <c r="E1728" t="s">
        <v>3234</v>
      </c>
      <c r="F1728" t="s">
        <v>42</v>
      </c>
      <c r="G1728">
        <v>21744</v>
      </c>
      <c r="H1728">
        <v>2</v>
      </c>
      <c r="I1728">
        <v>68239</v>
      </c>
      <c r="J1728">
        <v>85644</v>
      </c>
      <c r="K1728" t="s">
        <v>30</v>
      </c>
      <c r="L1728" t="s">
        <v>186</v>
      </c>
      <c r="M1728" t="s">
        <v>3226</v>
      </c>
      <c r="N1728" t="s">
        <v>7976</v>
      </c>
      <c r="O1728" t="s">
        <v>46</v>
      </c>
      <c r="P1728" t="s">
        <v>3235</v>
      </c>
      <c r="Q1728" t="s">
        <v>7162</v>
      </c>
      <c r="R1728" t="s">
        <v>201</v>
      </c>
      <c r="S1728" t="s">
        <v>35</v>
      </c>
      <c r="T1728" t="str">
        <f t="shared" si="78"/>
        <v>Critical to this position is strong technical skills research skills. The preferred candidate should possess: (1) experience analyzing large administrative databases; (2) expertise programing in SQL and in SPSS and/or SAS, (3) proficiency in R programing a plus, (4) ability to work on multiple projects effectively and efficiently, both independently and collaboratively with a team.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728">
        <f t="shared" si="79"/>
        <v>0</v>
      </c>
      <c r="V1728" s="3">
        <v>0</v>
      </c>
      <c r="W1728" s="3">
        <f t="shared" si="80"/>
        <v>0</v>
      </c>
      <c r="X1728" s="3">
        <v>0</v>
      </c>
      <c r="Y1728" s="3">
        <v>0</v>
      </c>
      <c r="Z1728" s="3">
        <v>1</v>
      </c>
      <c r="AA1728" s="3">
        <v>0</v>
      </c>
      <c r="AB1728" s="3">
        <v>0</v>
      </c>
      <c r="AD1728" t="s">
        <v>38</v>
      </c>
      <c r="AE1728" s="1">
        <v>42507</v>
      </c>
      <c r="AG1728" s="1">
        <v>42507</v>
      </c>
      <c r="AH1728" s="1">
        <v>42598</v>
      </c>
    </row>
    <row r="1729" spans="1:34" x14ac:dyDescent="0.3">
      <c r="A1729">
        <v>239208</v>
      </c>
      <c r="B1729" t="s">
        <v>888</v>
      </c>
      <c r="C1729" t="s">
        <v>26</v>
      </c>
      <c r="D1729">
        <v>8</v>
      </c>
      <c r="E1729" t="s">
        <v>3246</v>
      </c>
      <c r="F1729" t="s">
        <v>3247</v>
      </c>
      <c r="G1729">
        <v>31670</v>
      </c>
      <c r="H1729">
        <v>0</v>
      </c>
      <c r="I1729">
        <v>48410</v>
      </c>
      <c r="J1729">
        <v>70715</v>
      </c>
      <c r="K1729" t="s">
        <v>30</v>
      </c>
      <c r="L1729" t="s">
        <v>3248</v>
      </c>
      <c r="M1729" t="s">
        <v>3249</v>
      </c>
      <c r="N1729" t="s">
        <v>7977</v>
      </c>
      <c r="O1729" t="s">
        <v>3250</v>
      </c>
      <c r="P1729" t="s">
        <v>7978</v>
      </c>
      <c r="Q1729" t="s">
        <v>35</v>
      </c>
      <c r="R1729" t="s">
        <v>894</v>
      </c>
      <c r="S1729" t="s">
        <v>35</v>
      </c>
      <c r="T1729" t="str">
        <f t="shared" si="78"/>
        <v xml:space="preserve">The ability to speak and read in more than one language.  Must have and maintain a valid NYS driver‚„s license.  Candidates must be proficient in most Microsoft applications.     Note:  Candidates will be trained as an EPA Certified Lead Inspector  within 4 months of employment.  Candidates may be assigned to any of the five boroughs, and may be scheduled to work evenings and weekends.  </v>
      </c>
      <c r="U1729">
        <f t="shared" si="79"/>
        <v>0</v>
      </c>
      <c r="V1729" s="3">
        <v>0</v>
      </c>
      <c r="W1729" s="3">
        <f t="shared" si="80"/>
        <v>0</v>
      </c>
      <c r="X1729" s="3">
        <v>0</v>
      </c>
      <c r="Y1729" s="3">
        <v>0</v>
      </c>
      <c r="Z1729" s="3">
        <v>0</v>
      </c>
      <c r="AA1729" s="3">
        <v>0</v>
      </c>
      <c r="AB1729" s="3">
        <v>0</v>
      </c>
      <c r="AD1729" t="s">
        <v>58</v>
      </c>
      <c r="AE1729" s="1">
        <v>42480</v>
      </c>
      <c r="AG1729" s="1">
        <v>42480</v>
      </c>
      <c r="AH1729" s="1">
        <v>42598</v>
      </c>
    </row>
    <row r="1730" spans="1:34" x14ac:dyDescent="0.3">
      <c r="A1730">
        <v>239208</v>
      </c>
      <c r="B1730" t="s">
        <v>888</v>
      </c>
      <c r="C1730" t="s">
        <v>40</v>
      </c>
      <c r="D1730">
        <v>8</v>
      </c>
      <c r="E1730" t="s">
        <v>3246</v>
      </c>
      <c r="F1730" t="s">
        <v>3247</v>
      </c>
      <c r="G1730">
        <v>31670</v>
      </c>
      <c r="H1730">
        <v>0</v>
      </c>
      <c r="I1730">
        <v>48410</v>
      </c>
      <c r="J1730">
        <v>70715</v>
      </c>
      <c r="K1730" t="s">
        <v>30</v>
      </c>
      <c r="L1730" t="s">
        <v>3248</v>
      </c>
      <c r="M1730" t="s">
        <v>3249</v>
      </c>
      <c r="N1730" t="s">
        <v>7977</v>
      </c>
      <c r="O1730" t="s">
        <v>3250</v>
      </c>
      <c r="P1730" t="s">
        <v>7978</v>
      </c>
      <c r="Q1730" t="s">
        <v>35</v>
      </c>
      <c r="R1730" t="s">
        <v>894</v>
      </c>
      <c r="S1730" t="s">
        <v>35</v>
      </c>
      <c r="T1730" t="str">
        <f t="shared" si="78"/>
        <v xml:space="preserve">The ability to speak and read in more than one language.  Must have and maintain a valid NYS driver‚„s license.  Candidates must be proficient in most Microsoft applications.     Note:  Candidates will be trained as an EPA Certified Lead Inspector  within 4 months of employment.  Candidates may be assigned to any of the five boroughs, and may be scheduled to work evenings and weekends.  </v>
      </c>
      <c r="U1730">
        <f t="shared" si="79"/>
        <v>0</v>
      </c>
      <c r="V1730" s="3">
        <v>0</v>
      </c>
      <c r="W1730" s="3">
        <f t="shared" si="80"/>
        <v>0</v>
      </c>
      <c r="X1730" s="3">
        <v>0</v>
      </c>
      <c r="Y1730" s="3">
        <v>0</v>
      </c>
      <c r="Z1730" s="3">
        <v>0</v>
      </c>
      <c r="AA1730" s="3">
        <v>0</v>
      </c>
      <c r="AB1730" s="3">
        <v>0</v>
      </c>
      <c r="AD1730" t="s">
        <v>58</v>
      </c>
      <c r="AE1730" s="1">
        <v>42480</v>
      </c>
      <c r="AG1730" s="1">
        <v>42480</v>
      </c>
      <c r="AH1730" s="1">
        <v>42598</v>
      </c>
    </row>
    <row r="1731" spans="1:34" x14ac:dyDescent="0.3">
      <c r="A1731">
        <v>239209</v>
      </c>
      <c r="B1731" t="s">
        <v>184</v>
      </c>
      <c r="C1731" t="s">
        <v>26</v>
      </c>
      <c r="D1731">
        <v>1</v>
      </c>
      <c r="E1731" t="s">
        <v>3251</v>
      </c>
      <c r="F1731" t="s">
        <v>42</v>
      </c>
      <c r="G1731">
        <v>21744</v>
      </c>
      <c r="H1731">
        <v>2</v>
      </c>
      <c r="I1731">
        <v>68239</v>
      </c>
      <c r="J1731">
        <v>85644</v>
      </c>
      <c r="K1731" t="s">
        <v>30</v>
      </c>
      <c r="L1731" t="s">
        <v>186</v>
      </c>
      <c r="M1731" t="s">
        <v>3226</v>
      </c>
      <c r="N1731" t="s">
        <v>7976</v>
      </c>
      <c r="O1731" t="s">
        <v>46</v>
      </c>
      <c r="P1731" t="s">
        <v>3235</v>
      </c>
      <c r="Q1731" t="s">
        <v>7162</v>
      </c>
      <c r="R1731" t="s">
        <v>201</v>
      </c>
      <c r="S1731" t="s">
        <v>35</v>
      </c>
      <c r="T1731" t="str">
        <f t="shared" ref="T1731:T1794" si="81">P1731&amp;" "&amp;Q1731</f>
        <v>Critical to this position is strong technical skills research skills. The preferred candidate should possess: (1) experience analyzing large administrative databases; (2) expertise programing in SQL and in SPSS and/or SAS, (3) proficiency in R programing a plus, (4) ability to work on multiple projects effectively and efficiently, both independently and collaboratively with a team.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731">
        <f t="shared" ref="U1731:U1794" si="82">D1731*W1731</f>
        <v>0</v>
      </c>
      <c r="V1731" s="3">
        <v>0</v>
      </c>
      <c r="W1731" s="3">
        <f t="shared" ref="W1731:W1794" si="83">IF(OR(ISNUMBER(SEARCH("data analytics",$T1731)), ISNUMBER(SEARCH("data analysis",$T1731)), ISNUMBER(SEARCH("analyze data", $T1731)),ISNUMBER(SEARCH("business intelligence", $T1731)),ISNUMBER(SEARCH("business analysis",$T1731))),1,0)</f>
        <v>0</v>
      </c>
      <c r="X1731" s="3">
        <v>0</v>
      </c>
      <c r="Y1731" s="3">
        <v>0</v>
      </c>
      <c r="Z1731" s="3">
        <v>1</v>
      </c>
      <c r="AA1731" s="3">
        <v>0</v>
      </c>
      <c r="AB1731" s="3">
        <v>0</v>
      </c>
      <c r="AD1731" t="s">
        <v>38</v>
      </c>
      <c r="AE1731" s="1">
        <v>42507</v>
      </c>
      <c r="AG1731" s="1">
        <v>42507</v>
      </c>
      <c r="AH1731" s="1">
        <v>42598</v>
      </c>
    </row>
    <row r="1732" spans="1:34" x14ac:dyDescent="0.3">
      <c r="A1732">
        <v>239209</v>
      </c>
      <c r="B1732" t="s">
        <v>184</v>
      </c>
      <c r="C1732" t="s">
        <v>40</v>
      </c>
      <c r="D1732">
        <v>1</v>
      </c>
      <c r="E1732" t="s">
        <v>3251</v>
      </c>
      <c r="F1732" t="s">
        <v>42</v>
      </c>
      <c r="G1732">
        <v>21744</v>
      </c>
      <c r="H1732">
        <v>2</v>
      </c>
      <c r="I1732">
        <v>68239</v>
      </c>
      <c r="J1732">
        <v>85644</v>
      </c>
      <c r="K1732" t="s">
        <v>30</v>
      </c>
      <c r="L1732" t="s">
        <v>186</v>
      </c>
      <c r="M1732" t="s">
        <v>3226</v>
      </c>
      <c r="N1732" t="s">
        <v>7976</v>
      </c>
      <c r="O1732" t="s">
        <v>46</v>
      </c>
      <c r="P1732" t="s">
        <v>3235</v>
      </c>
      <c r="Q1732" t="s">
        <v>7162</v>
      </c>
      <c r="R1732" t="s">
        <v>201</v>
      </c>
      <c r="S1732" t="s">
        <v>35</v>
      </c>
      <c r="T1732" t="str">
        <f t="shared" si="81"/>
        <v>Critical to this position is strong technical skills research skills. The preferred candidate should possess: (1) experience analyzing large administrative databases; (2) expertise programing in SQL and in SPSS and/or SAS, (3) proficiency in R programing a plus, (4) ability to work on multiple projects effectively and efficiently, both independently and collaboratively with a team.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732">
        <f t="shared" si="82"/>
        <v>0</v>
      </c>
      <c r="V1732" s="3">
        <v>0</v>
      </c>
      <c r="W1732" s="3">
        <f t="shared" si="83"/>
        <v>0</v>
      </c>
      <c r="X1732" s="3">
        <v>0</v>
      </c>
      <c r="Y1732" s="3">
        <v>0</v>
      </c>
      <c r="Z1732" s="3">
        <v>1</v>
      </c>
      <c r="AA1732" s="3">
        <v>0</v>
      </c>
      <c r="AB1732" s="3">
        <v>0</v>
      </c>
      <c r="AD1732" t="s">
        <v>38</v>
      </c>
      <c r="AE1732" s="1">
        <v>42507</v>
      </c>
      <c r="AG1732" s="1">
        <v>42507</v>
      </c>
      <c r="AH1732" s="1">
        <v>42598</v>
      </c>
    </row>
    <row r="1733" spans="1:34" x14ac:dyDescent="0.3">
      <c r="A1733">
        <v>238783</v>
      </c>
      <c r="B1733" t="s">
        <v>524</v>
      </c>
      <c r="C1733" t="s">
        <v>26</v>
      </c>
      <c r="D1733">
        <v>1</v>
      </c>
      <c r="E1733" t="s">
        <v>3038</v>
      </c>
      <c r="F1733" t="s">
        <v>3039</v>
      </c>
      <c r="G1733">
        <v>21306</v>
      </c>
      <c r="H1733">
        <v>0</v>
      </c>
      <c r="I1733">
        <v>46466</v>
      </c>
      <c r="J1733">
        <v>53436</v>
      </c>
      <c r="K1733" t="s">
        <v>30</v>
      </c>
      <c r="L1733" t="s">
        <v>527</v>
      </c>
      <c r="M1733" t="s">
        <v>716</v>
      </c>
      <c r="N1733" t="s">
        <v>7903</v>
      </c>
      <c r="O1733" t="s">
        <v>3040</v>
      </c>
      <c r="P1733" t="s">
        <v>3041</v>
      </c>
      <c r="Q1733" t="s">
        <v>530</v>
      </c>
      <c r="R1733" t="s">
        <v>3042</v>
      </c>
      <c r="S1733" t="s">
        <v>35</v>
      </c>
      <c r="T1733" t="str">
        <f t="shared" si="81"/>
        <v>1. Excellent communication, verbal and writing skills. 2. Ability to conduct research, solve problems and pay attention to technical details. 3. Ability to read and interpret design and construction drawings and contract documents. 4. Proficiency in Microsoft Word, Excel and AutoCAD. 5. Excellent administrative and interpersonal skills. 6. A driver license valid in New York State. www.nyc.gov/parks</v>
      </c>
      <c r="U1733">
        <f t="shared" si="82"/>
        <v>0</v>
      </c>
      <c r="V1733" s="3">
        <v>1</v>
      </c>
      <c r="W1733" s="3">
        <f t="shared" si="83"/>
        <v>0</v>
      </c>
      <c r="X1733" s="3">
        <v>0</v>
      </c>
      <c r="Y1733" s="3">
        <v>0</v>
      </c>
      <c r="Z1733" s="3">
        <v>0</v>
      </c>
      <c r="AA1733" s="3">
        <v>0</v>
      </c>
      <c r="AB1733" s="3">
        <v>0</v>
      </c>
      <c r="AD1733" t="s">
        <v>533</v>
      </c>
      <c r="AE1733" s="1">
        <v>42475</v>
      </c>
      <c r="AG1733" s="1">
        <v>42478</v>
      </c>
      <c r="AH1733" s="1">
        <v>42598</v>
      </c>
    </row>
    <row r="1734" spans="1:34" x14ac:dyDescent="0.3">
      <c r="A1734">
        <v>238797</v>
      </c>
      <c r="B1734" t="s">
        <v>39</v>
      </c>
      <c r="C1734" t="s">
        <v>26</v>
      </c>
      <c r="D1734">
        <v>1</v>
      </c>
      <c r="E1734" t="s">
        <v>3252</v>
      </c>
      <c r="F1734" t="s">
        <v>3253</v>
      </c>
      <c r="G1734">
        <v>13644</v>
      </c>
      <c r="H1734">
        <v>2</v>
      </c>
      <c r="I1734">
        <v>77157</v>
      </c>
      <c r="J1734">
        <v>108348</v>
      </c>
      <c r="K1734" t="s">
        <v>30</v>
      </c>
      <c r="L1734" t="s">
        <v>1334</v>
      </c>
      <c r="M1734" t="s">
        <v>1860</v>
      </c>
      <c r="N1734" t="s">
        <v>7979</v>
      </c>
      <c r="O1734" t="s">
        <v>7980</v>
      </c>
      <c r="P1734" t="s">
        <v>3254</v>
      </c>
      <c r="Q1734" t="s">
        <v>7981</v>
      </c>
      <c r="R1734" t="s">
        <v>3255</v>
      </c>
      <c r="S1734" t="s">
        <v>35</v>
      </c>
      <c r="T1734" t="str">
        <f t="shared" si="81"/>
        <v>-	Minimum 3 years of hands-on experience with T-SQL programming development on SQL Server 2005/2008/2012  -	Demonstrated expertise in writing T-SQL scripts for tables, keys, constraints, indexes, views, triggers, stored procedures, scalar functions and table-valued functions  -	Demonstrated expertise with SQL Server Integration Services packages (SSIS)  -	Experience in handling data exchanges across different database platforms, e.g. extracting data from Oracle to SQL Server  -	Experience designing and supporting automated jobs that leave the database in a valid state under all conditions.                                                                                                                                                     -	Ability to design a normalized relational database model, produce entity-relationship diagrams and data dictionaries.                                                    -	Must have advanced knowledge of information technology, network infrastructure, software development, and business processes for clinical trial and regulated manufacturing environments.  -	Strong track record of meeting business development targets and developing thought leadership materials is required.  -	Demonstrated success with implementation of the following strategic methods: business process improvement, information technology strategy, enterprise architecture, business case development, ROI calculations, quality and process frameworks, performance measurement frameworks, and project management is required  -	Demonstrated proficiency in the following areas: IT Strategic Planning, Enterprise Architecture, and IT Governance  -	Must be precise in project management, record keeping, and documentation skills. -	Sharepoint 2013 experience from a design, implementation, administration role for internal and external customers. Latest best practice security methodology.  -	Ability to analyze and understand complex business processes.  -	Interpret business requirements and transform it into a development solution  -	Experience in designing reports with SQL Server Reporting Services (SSRS). -	Highly motivated self-starter  -	Strong work ethic with a methodical approach to new challenges  -	Strong time management skills; able to produce high quality work in a fast-paced environment and complete multiple, concurrent assignments  -	Ability to comfortably interact and clearly communicate with individuals at all levels of the organization and within external stakeholder organizations  -	Strong collaborative skills and ability to work well in a cross-functional, matrixed environment.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734">
        <f t="shared" si="82"/>
        <v>0</v>
      </c>
      <c r="V1734" s="3">
        <v>0</v>
      </c>
      <c r="W1734" s="3">
        <f t="shared" si="83"/>
        <v>0</v>
      </c>
      <c r="X1734" s="3">
        <v>0</v>
      </c>
      <c r="Y1734" s="3">
        <v>0</v>
      </c>
      <c r="Z1734" s="3">
        <v>1</v>
      </c>
      <c r="AA1734" s="3">
        <v>0</v>
      </c>
      <c r="AB1734" s="3">
        <v>1</v>
      </c>
      <c r="AD1734" t="s">
        <v>58</v>
      </c>
      <c r="AE1734" s="1">
        <v>42474</v>
      </c>
      <c r="AG1734" s="1">
        <v>42474</v>
      </c>
      <c r="AH1734" s="1">
        <v>42598</v>
      </c>
    </row>
    <row r="1735" spans="1:34" x14ac:dyDescent="0.3">
      <c r="A1735">
        <v>238797</v>
      </c>
      <c r="B1735" t="s">
        <v>39</v>
      </c>
      <c r="C1735" t="s">
        <v>40</v>
      </c>
      <c r="D1735">
        <v>1</v>
      </c>
      <c r="E1735" t="s">
        <v>3252</v>
      </c>
      <c r="F1735" t="s">
        <v>3253</v>
      </c>
      <c r="G1735">
        <v>13644</v>
      </c>
      <c r="H1735">
        <v>2</v>
      </c>
      <c r="I1735">
        <v>77157</v>
      </c>
      <c r="J1735">
        <v>108348</v>
      </c>
      <c r="K1735" t="s">
        <v>30</v>
      </c>
      <c r="L1735" t="s">
        <v>1334</v>
      </c>
      <c r="M1735" t="s">
        <v>1860</v>
      </c>
      <c r="N1735" t="s">
        <v>7979</v>
      </c>
      <c r="O1735" t="s">
        <v>7980</v>
      </c>
      <c r="P1735" t="s">
        <v>3254</v>
      </c>
      <c r="Q1735" t="s">
        <v>7981</v>
      </c>
      <c r="R1735" t="s">
        <v>3255</v>
      </c>
      <c r="S1735" t="s">
        <v>35</v>
      </c>
      <c r="T1735" t="str">
        <f t="shared" si="81"/>
        <v>-	Minimum 3 years of hands-on experience with T-SQL programming development on SQL Server 2005/2008/2012  -	Demonstrated expertise in writing T-SQL scripts for tables, keys, constraints, indexes, views, triggers, stored procedures, scalar functions and table-valued functions  -	Demonstrated expertise with SQL Server Integration Services packages (SSIS)  -	Experience in handling data exchanges across different database platforms, e.g. extracting data from Oracle to SQL Server  -	Experience designing and supporting automated jobs that leave the database in a valid state under all conditions.                                                                                                                                                     -	Ability to design a normalized relational database model, produce entity-relationship diagrams and data dictionaries.                                                    -	Must have advanced knowledge of information technology, network infrastructure, software development, and business processes for clinical trial and regulated manufacturing environments.  -	Strong track record of meeting business development targets and developing thought leadership materials is required.  -	Demonstrated success with implementation of the following strategic methods: business process improvement, information technology strategy, enterprise architecture, business case development, ROI calculations, quality and process frameworks, performance measurement frameworks, and project management is required  -	Demonstrated proficiency in the following areas: IT Strategic Planning, Enterprise Architecture, and IT Governance  -	Must be precise in project management, record keeping, and documentation skills. -	Sharepoint 2013 experience from a design, implementation, administration role for internal and external customers. Latest best practice security methodology.  -	Ability to analyze and understand complex business processes.  -	Interpret business requirements and transform it into a development solution  -	Experience in designing reports with SQL Server Reporting Services (SSRS). -	Highly motivated self-starter  -	Strong work ethic with a methodical approach to new challenges  -	Strong time management skills; able to produce high quality work in a fast-paced environment and complete multiple, concurrent assignments  -	Ability to comfortably interact and clearly communicate with individuals at all levels of the organization and within external stakeholder organizations  -	Strong collaborative skills and ability to work well in a cross-functional, matrixed environment.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735">
        <f t="shared" si="82"/>
        <v>0</v>
      </c>
      <c r="V1735" s="3">
        <v>0</v>
      </c>
      <c r="W1735" s="3">
        <f t="shared" si="83"/>
        <v>0</v>
      </c>
      <c r="X1735" s="3">
        <v>0</v>
      </c>
      <c r="Y1735" s="3">
        <v>0</v>
      </c>
      <c r="Z1735" s="3">
        <v>1</v>
      </c>
      <c r="AA1735" s="3">
        <v>0</v>
      </c>
      <c r="AB1735" s="3">
        <v>1</v>
      </c>
      <c r="AD1735" t="s">
        <v>58</v>
      </c>
      <c r="AE1735" s="1">
        <v>42474</v>
      </c>
      <c r="AG1735" s="1">
        <v>42474</v>
      </c>
      <c r="AH1735" s="1">
        <v>42598</v>
      </c>
    </row>
    <row r="1736" spans="1:34" x14ac:dyDescent="0.3">
      <c r="A1736">
        <v>238807</v>
      </c>
      <c r="B1736" t="s">
        <v>1158</v>
      </c>
      <c r="C1736" t="s">
        <v>26</v>
      </c>
      <c r="D1736">
        <v>10</v>
      </c>
      <c r="E1736" t="s">
        <v>3256</v>
      </c>
      <c r="F1736" t="s">
        <v>1574</v>
      </c>
      <c r="G1736">
        <v>22124</v>
      </c>
      <c r="H1736">
        <v>2</v>
      </c>
      <c r="I1736">
        <v>67467</v>
      </c>
      <c r="J1736">
        <v>98882</v>
      </c>
      <c r="K1736" t="s">
        <v>30</v>
      </c>
      <c r="L1736" t="s">
        <v>1161</v>
      </c>
      <c r="M1736" t="s">
        <v>1952</v>
      </c>
      <c r="N1736" t="s">
        <v>3257</v>
      </c>
      <c r="O1736" t="s">
        <v>1577</v>
      </c>
      <c r="P1736" t="s">
        <v>3112</v>
      </c>
      <c r="Q1736" t="s">
        <v>35</v>
      </c>
      <c r="R1736" t="s">
        <v>3258</v>
      </c>
      <c r="S1736" t="s">
        <v>1166</v>
      </c>
      <c r="T1736" t="str">
        <f t="shared" si="81"/>
        <v xml:space="preserve">The candidates should have the ability to manage; complete multiple multi-trade projects on schedule; possess strong computer, organizational, verbal and written communication skills, and detail-orientation is required.  </v>
      </c>
      <c r="U1736">
        <f t="shared" si="82"/>
        <v>0</v>
      </c>
      <c r="V1736" s="3">
        <v>0</v>
      </c>
      <c r="W1736" s="3">
        <f t="shared" si="83"/>
        <v>0</v>
      </c>
      <c r="X1736" s="3">
        <v>0</v>
      </c>
      <c r="Y1736" s="3">
        <v>0</v>
      </c>
      <c r="Z1736" s="3">
        <v>0</v>
      </c>
      <c r="AA1736" s="3">
        <v>0</v>
      </c>
      <c r="AB1736" s="3">
        <v>0</v>
      </c>
      <c r="AD1736" t="s">
        <v>38</v>
      </c>
      <c r="AE1736" s="1">
        <v>42474</v>
      </c>
      <c r="AG1736" s="1">
        <v>42474</v>
      </c>
      <c r="AH1736" s="1">
        <v>42598</v>
      </c>
    </row>
    <row r="1737" spans="1:34" x14ac:dyDescent="0.3">
      <c r="A1737">
        <v>238807</v>
      </c>
      <c r="B1737" t="s">
        <v>1158</v>
      </c>
      <c r="C1737" t="s">
        <v>40</v>
      </c>
      <c r="D1737">
        <v>10</v>
      </c>
      <c r="E1737" t="s">
        <v>3256</v>
      </c>
      <c r="F1737" t="s">
        <v>1574</v>
      </c>
      <c r="G1737">
        <v>22124</v>
      </c>
      <c r="H1737">
        <v>2</v>
      </c>
      <c r="I1737">
        <v>67467</v>
      </c>
      <c r="J1737">
        <v>98882</v>
      </c>
      <c r="K1737" t="s">
        <v>30</v>
      </c>
      <c r="L1737" t="s">
        <v>1161</v>
      </c>
      <c r="M1737" t="s">
        <v>1952</v>
      </c>
      <c r="N1737" t="s">
        <v>3257</v>
      </c>
      <c r="O1737" t="s">
        <v>1577</v>
      </c>
      <c r="P1737" t="s">
        <v>3112</v>
      </c>
      <c r="Q1737" t="s">
        <v>35</v>
      </c>
      <c r="R1737" t="s">
        <v>3258</v>
      </c>
      <c r="S1737" t="s">
        <v>1166</v>
      </c>
      <c r="T1737" t="str">
        <f t="shared" si="81"/>
        <v xml:space="preserve">The candidates should have the ability to manage; complete multiple multi-trade projects on schedule; possess strong computer, organizational, verbal and written communication skills, and detail-orientation is required.  </v>
      </c>
      <c r="U1737">
        <f t="shared" si="82"/>
        <v>0</v>
      </c>
      <c r="V1737" s="3">
        <v>0</v>
      </c>
      <c r="W1737" s="3">
        <f t="shared" si="83"/>
        <v>0</v>
      </c>
      <c r="X1737" s="3">
        <v>0</v>
      </c>
      <c r="Y1737" s="3">
        <v>0</v>
      </c>
      <c r="Z1737" s="3">
        <v>0</v>
      </c>
      <c r="AA1737" s="3">
        <v>0</v>
      </c>
      <c r="AB1737" s="3">
        <v>0</v>
      </c>
      <c r="AD1737" t="s">
        <v>38</v>
      </c>
      <c r="AE1737" s="1">
        <v>42474</v>
      </c>
      <c r="AG1737" s="1">
        <v>42474</v>
      </c>
      <c r="AH1737" s="1">
        <v>42598</v>
      </c>
    </row>
    <row r="1738" spans="1:34" x14ac:dyDescent="0.3">
      <c r="A1738">
        <v>238830</v>
      </c>
      <c r="B1738" t="s">
        <v>1158</v>
      </c>
      <c r="C1738" t="s">
        <v>40</v>
      </c>
      <c r="D1738">
        <v>3</v>
      </c>
      <c r="E1738" t="s">
        <v>3259</v>
      </c>
      <c r="F1738" t="s">
        <v>1160</v>
      </c>
      <c r="G1738">
        <v>34202</v>
      </c>
      <c r="H1738">
        <v>2</v>
      </c>
      <c r="I1738">
        <v>61237</v>
      </c>
      <c r="J1738">
        <v>88686</v>
      </c>
      <c r="K1738" t="s">
        <v>30</v>
      </c>
      <c r="L1738" t="s">
        <v>1161</v>
      </c>
      <c r="M1738" t="s">
        <v>1952</v>
      </c>
      <c r="N1738" t="s">
        <v>3260</v>
      </c>
      <c r="O1738" t="s">
        <v>7269</v>
      </c>
      <c r="P1738" t="s">
        <v>3261</v>
      </c>
      <c r="Q1738" t="s">
        <v>35</v>
      </c>
      <c r="R1738" t="s">
        <v>3262</v>
      </c>
      <c r="S1738" t="s">
        <v>1166</v>
      </c>
      <c r="T1738" t="str">
        <f t="shared" si="81"/>
        <v xml:space="preserve">The position requires excellent communication and customer service skills.  </v>
      </c>
      <c r="U1738">
        <f t="shared" si="82"/>
        <v>0</v>
      </c>
      <c r="V1738" s="3">
        <v>0</v>
      </c>
      <c r="W1738" s="3">
        <f t="shared" si="83"/>
        <v>0</v>
      </c>
      <c r="X1738" s="3">
        <v>0</v>
      </c>
      <c r="Y1738" s="3">
        <v>0</v>
      </c>
      <c r="Z1738" s="3">
        <v>0</v>
      </c>
      <c r="AA1738" s="3">
        <v>0</v>
      </c>
      <c r="AB1738" s="3">
        <v>0</v>
      </c>
      <c r="AD1738" t="s">
        <v>58</v>
      </c>
      <c r="AE1738" s="1">
        <v>42562</v>
      </c>
      <c r="AG1738" s="1">
        <v>42562</v>
      </c>
      <c r="AH1738" s="1">
        <v>42598</v>
      </c>
    </row>
    <row r="1739" spans="1:34" x14ac:dyDescent="0.3">
      <c r="A1739">
        <v>239214</v>
      </c>
      <c r="B1739" t="s">
        <v>184</v>
      </c>
      <c r="C1739" t="s">
        <v>40</v>
      </c>
      <c r="D1739">
        <v>2</v>
      </c>
      <c r="E1739" t="s">
        <v>3263</v>
      </c>
      <c r="F1739" t="s">
        <v>42</v>
      </c>
      <c r="G1739">
        <v>21744</v>
      </c>
      <c r="H1739">
        <v>2</v>
      </c>
      <c r="I1739">
        <v>68239</v>
      </c>
      <c r="J1739">
        <v>85644</v>
      </c>
      <c r="K1739" t="s">
        <v>30</v>
      </c>
      <c r="L1739" t="s">
        <v>186</v>
      </c>
      <c r="M1739" t="s">
        <v>3226</v>
      </c>
      <c r="N1739" t="s">
        <v>6821</v>
      </c>
      <c r="O1739" t="s">
        <v>46</v>
      </c>
      <c r="P1739" t="s">
        <v>3264</v>
      </c>
      <c r="Q1739" t="s">
        <v>7162</v>
      </c>
      <c r="R1739" t="s">
        <v>201</v>
      </c>
      <c r="S1739" t="s">
        <v>35</v>
      </c>
      <c r="T1739" t="str">
        <f t="shared" si="81"/>
        <v>Critical to this position is strong technical skills research skills. The preferred candidate should possess: (1) experience analyzing large administrative databases; (2) expertise programing in SQL and SPSS, (3) proficiency in R programing a plus, (4) experience conducting GIS analyses, (5) ability to work on multiple projects effectively and efficiently, both independently and collaboratively with a team. Background in NYC juvenile justice policy and operations is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739">
        <f t="shared" si="82"/>
        <v>0</v>
      </c>
      <c r="V1739" s="3">
        <v>0</v>
      </c>
      <c r="W1739" s="3">
        <f t="shared" si="83"/>
        <v>0</v>
      </c>
      <c r="X1739" s="3">
        <v>0</v>
      </c>
      <c r="Y1739" s="3">
        <v>0</v>
      </c>
      <c r="Z1739" s="3">
        <v>1</v>
      </c>
      <c r="AA1739" s="3">
        <v>0</v>
      </c>
      <c r="AB1739" s="3">
        <v>0</v>
      </c>
      <c r="AD1739" t="s">
        <v>38</v>
      </c>
      <c r="AE1739" s="1">
        <v>42507</v>
      </c>
      <c r="AG1739" s="1">
        <v>42507</v>
      </c>
      <c r="AH1739" s="1">
        <v>42598</v>
      </c>
    </row>
    <row r="1740" spans="1:34" x14ac:dyDescent="0.3">
      <c r="A1740">
        <v>239214</v>
      </c>
      <c r="B1740" t="s">
        <v>184</v>
      </c>
      <c r="C1740" t="s">
        <v>26</v>
      </c>
      <c r="D1740">
        <v>2</v>
      </c>
      <c r="E1740" t="s">
        <v>3263</v>
      </c>
      <c r="F1740" t="s">
        <v>42</v>
      </c>
      <c r="G1740">
        <v>21744</v>
      </c>
      <c r="H1740">
        <v>2</v>
      </c>
      <c r="I1740">
        <v>68239</v>
      </c>
      <c r="J1740">
        <v>85644</v>
      </c>
      <c r="K1740" t="s">
        <v>30</v>
      </c>
      <c r="L1740" t="s">
        <v>186</v>
      </c>
      <c r="M1740" t="s">
        <v>3226</v>
      </c>
      <c r="N1740" t="s">
        <v>6821</v>
      </c>
      <c r="O1740" t="s">
        <v>46</v>
      </c>
      <c r="P1740" t="s">
        <v>3264</v>
      </c>
      <c r="Q1740" t="s">
        <v>7162</v>
      </c>
      <c r="R1740" t="s">
        <v>201</v>
      </c>
      <c r="S1740" t="s">
        <v>35</v>
      </c>
      <c r="T1740" t="str">
        <f t="shared" si="81"/>
        <v>Critical to this position is strong technical skills research skills. The preferred candidate should possess: (1) experience analyzing large administrative databases; (2) expertise programing in SQL and SPSS, (3) proficiency in R programing a plus, (4) experience conducting GIS analyses, (5) ability to work on multiple projects effectively and efficiently, both independently and collaboratively with a team. Background in NYC juvenile justice policy and operations is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740">
        <f t="shared" si="82"/>
        <v>0</v>
      </c>
      <c r="V1740" s="3">
        <v>0</v>
      </c>
      <c r="W1740" s="3">
        <f t="shared" si="83"/>
        <v>0</v>
      </c>
      <c r="X1740" s="3">
        <v>0</v>
      </c>
      <c r="Y1740" s="3">
        <v>0</v>
      </c>
      <c r="Z1740" s="3">
        <v>1</v>
      </c>
      <c r="AA1740" s="3">
        <v>0</v>
      </c>
      <c r="AB1740" s="3">
        <v>0</v>
      </c>
      <c r="AD1740" t="s">
        <v>38</v>
      </c>
      <c r="AE1740" s="1">
        <v>42507</v>
      </c>
      <c r="AG1740" s="1">
        <v>42507</v>
      </c>
      <c r="AH1740" s="1">
        <v>42598</v>
      </c>
    </row>
    <row r="1741" spans="1:34" x14ac:dyDescent="0.3">
      <c r="A1741">
        <v>239234</v>
      </c>
      <c r="B1741" t="s">
        <v>59</v>
      </c>
      <c r="C1741" t="s">
        <v>40</v>
      </c>
      <c r="D1741">
        <v>1</v>
      </c>
      <c r="E1741" t="s">
        <v>118</v>
      </c>
      <c r="F1741" t="s">
        <v>3265</v>
      </c>
      <c r="G1741">
        <v>21915</v>
      </c>
      <c r="H1741">
        <v>2</v>
      </c>
      <c r="I1741">
        <v>51586</v>
      </c>
      <c r="J1741">
        <v>77404</v>
      </c>
      <c r="K1741" t="s">
        <v>30</v>
      </c>
      <c r="L1741" t="s">
        <v>62</v>
      </c>
      <c r="M1741" t="s">
        <v>103</v>
      </c>
      <c r="N1741" t="s">
        <v>3266</v>
      </c>
      <c r="O1741" t="s">
        <v>3267</v>
      </c>
      <c r="P1741" t="s">
        <v>3268</v>
      </c>
      <c r="Q1741" t="s">
        <v>3269</v>
      </c>
      <c r="R1741" t="s">
        <v>3270</v>
      </c>
      <c r="S1741" t="s">
        <v>3271</v>
      </c>
      <c r="T1741" t="str">
        <f t="shared" si="81"/>
        <v>MS in environmental engineering, watershed planning, environmental sciences, natural resources Experience with AutoCAD and GIS Strong written and oral communication skills Unwavering environmental ethic LID &amp; ESD experience NYS Professional Engineering License strongly preferred 4-8 years of full time Civil Engineering design experience Experienced in planning, layout and details of contract drawings, specifications, shop drawing review, field inspections and investigations. Proficient in Civil 3D as well as AutoCAD, Microsoft Word and Excel applications.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www.dep.nyc.gov</v>
      </c>
      <c r="U1741">
        <f t="shared" si="82"/>
        <v>0</v>
      </c>
      <c r="V1741" s="3">
        <v>1</v>
      </c>
      <c r="W1741" s="3">
        <f t="shared" si="83"/>
        <v>0</v>
      </c>
      <c r="X1741" s="3">
        <v>0</v>
      </c>
      <c r="Y1741" s="3">
        <v>0</v>
      </c>
      <c r="Z1741" s="3">
        <v>0</v>
      </c>
      <c r="AA1741" s="3">
        <v>0</v>
      </c>
      <c r="AB1741" s="3">
        <v>0</v>
      </c>
      <c r="AD1741" t="s">
        <v>38</v>
      </c>
      <c r="AE1741" s="1">
        <v>42481</v>
      </c>
      <c r="AG1741" s="1">
        <v>42481</v>
      </c>
      <c r="AH1741" s="1">
        <v>42598</v>
      </c>
    </row>
    <row r="1742" spans="1:34" x14ac:dyDescent="0.3">
      <c r="A1742">
        <v>239234</v>
      </c>
      <c r="B1742" t="s">
        <v>59</v>
      </c>
      <c r="C1742" t="s">
        <v>26</v>
      </c>
      <c r="D1742">
        <v>1</v>
      </c>
      <c r="E1742" t="s">
        <v>118</v>
      </c>
      <c r="F1742" t="s">
        <v>3265</v>
      </c>
      <c r="G1742">
        <v>21915</v>
      </c>
      <c r="H1742">
        <v>2</v>
      </c>
      <c r="I1742">
        <v>51586</v>
      </c>
      <c r="J1742">
        <v>77404</v>
      </c>
      <c r="K1742" t="s">
        <v>30</v>
      </c>
      <c r="L1742" t="s">
        <v>62</v>
      </c>
      <c r="M1742" t="s">
        <v>103</v>
      </c>
      <c r="N1742" t="s">
        <v>3266</v>
      </c>
      <c r="O1742" t="s">
        <v>3267</v>
      </c>
      <c r="P1742" t="s">
        <v>3268</v>
      </c>
      <c r="Q1742" t="s">
        <v>3269</v>
      </c>
      <c r="R1742" t="s">
        <v>3270</v>
      </c>
      <c r="S1742" t="s">
        <v>3271</v>
      </c>
      <c r="T1742" t="str">
        <f t="shared" si="81"/>
        <v>MS in environmental engineering, watershed planning, environmental sciences, natural resources Experience with AutoCAD and GIS Strong written and oral communication skills Unwavering environmental ethic LID &amp; ESD experience NYS Professional Engineering License strongly preferred 4-8 years of full time Civil Engineering design experience Experienced in planning, layout and details of contract drawings, specifications, shop drawing review, field inspections and investigations. Proficient in Civil 3D as well as AutoCAD, Microsoft Word and Excel applications.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www.dep.nyc.gov</v>
      </c>
      <c r="U1742">
        <f t="shared" si="82"/>
        <v>0</v>
      </c>
      <c r="V1742" s="3">
        <v>1</v>
      </c>
      <c r="W1742" s="3">
        <f t="shared" si="83"/>
        <v>0</v>
      </c>
      <c r="X1742" s="3">
        <v>0</v>
      </c>
      <c r="Y1742" s="3">
        <v>0</v>
      </c>
      <c r="Z1742" s="3">
        <v>0</v>
      </c>
      <c r="AA1742" s="3">
        <v>0</v>
      </c>
      <c r="AB1742" s="3">
        <v>0</v>
      </c>
      <c r="AD1742" t="s">
        <v>38</v>
      </c>
      <c r="AE1742" s="1">
        <v>42481</v>
      </c>
      <c r="AG1742" s="1">
        <v>42481</v>
      </c>
      <c r="AH1742" s="1">
        <v>42598</v>
      </c>
    </row>
    <row r="1743" spans="1:34" x14ac:dyDescent="0.3">
      <c r="A1743">
        <v>238830</v>
      </c>
      <c r="B1743" t="s">
        <v>1158</v>
      </c>
      <c r="C1743" t="s">
        <v>26</v>
      </c>
      <c r="D1743">
        <v>3</v>
      </c>
      <c r="E1743" t="s">
        <v>3259</v>
      </c>
      <c r="F1743" t="s">
        <v>1160</v>
      </c>
      <c r="G1743">
        <v>34202</v>
      </c>
      <c r="H1743">
        <v>2</v>
      </c>
      <c r="I1743">
        <v>61237</v>
      </c>
      <c r="J1743">
        <v>88686</v>
      </c>
      <c r="K1743" t="s">
        <v>30</v>
      </c>
      <c r="L1743" t="s">
        <v>1161</v>
      </c>
      <c r="M1743" t="s">
        <v>1952</v>
      </c>
      <c r="N1743" t="s">
        <v>3260</v>
      </c>
      <c r="O1743" t="s">
        <v>7269</v>
      </c>
      <c r="P1743" t="s">
        <v>3261</v>
      </c>
      <c r="Q1743" t="s">
        <v>35</v>
      </c>
      <c r="R1743" t="s">
        <v>3262</v>
      </c>
      <c r="S1743" t="s">
        <v>1166</v>
      </c>
      <c r="T1743" t="str">
        <f t="shared" si="81"/>
        <v xml:space="preserve">The position requires excellent communication and customer service skills.  </v>
      </c>
      <c r="U1743">
        <f t="shared" si="82"/>
        <v>0</v>
      </c>
      <c r="V1743" s="3">
        <v>0</v>
      </c>
      <c r="W1743" s="3">
        <f t="shared" si="83"/>
        <v>0</v>
      </c>
      <c r="X1743" s="3">
        <v>0</v>
      </c>
      <c r="Y1743" s="3">
        <v>0</v>
      </c>
      <c r="Z1743" s="3">
        <v>0</v>
      </c>
      <c r="AA1743" s="3">
        <v>0</v>
      </c>
      <c r="AB1743" s="3">
        <v>0</v>
      </c>
      <c r="AD1743" t="s">
        <v>58</v>
      </c>
      <c r="AE1743" s="1">
        <v>42562</v>
      </c>
      <c r="AG1743" s="1">
        <v>42562</v>
      </c>
      <c r="AH1743" s="1">
        <v>42598</v>
      </c>
    </row>
    <row r="1744" spans="1:34" x14ac:dyDescent="0.3">
      <c r="A1744">
        <v>238845</v>
      </c>
      <c r="B1744" t="s">
        <v>888</v>
      </c>
      <c r="C1744" t="s">
        <v>26</v>
      </c>
      <c r="D1744">
        <v>1</v>
      </c>
      <c r="E1744" t="s">
        <v>3244</v>
      </c>
      <c r="F1744" t="s">
        <v>1168</v>
      </c>
      <c r="G1744">
        <v>56058</v>
      </c>
      <c r="H1744">
        <v>0</v>
      </c>
      <c r="I1744">
        <v>48895</v>
      </c>
      <c r="J1744">
        <v>71500</v>
      </c>
      <c r="K1744" t="s">
        <v>30</v>
      </c>
      <c r="L1744" t="s">
        <v>430</v>
      </c>
      <c r="M1744" t="s">
        <v>891</v>
      </c>
      <c r="N1744" t="s">
        <v>6820</v>
      </c>
      <c r="O1744" t="s">
        <v>1170</v>
      </c>
      <c r="P1744" t="s">
        <v>3245</v>
      </c>
      <c r="Q1744" t="s">
        <v>35</v>
      </c>
      <c r="R1744" t="s">
        <v>894</v>
      </c>
      <c r="S1744" t="s">
        <v>35</v>
      </c>
      <c r="T1744" t="str">
        <f t="shared" si="81"/>
        <v xml:space="preserve">.Candidates must have excellent verbal and written communication and strong interpersonal skills, strong analytical, organizational, and quantitative skills; demonstrated ability to meet deadlines and manage multiple projects in a timely manner and to be a team player. Capability of utilizing and developing complex Excel spreadsheets is strongly preferred.  </v>
      </c>
      <c r="U1744">
        <f t="shared" si="82"/>
        <v>0</v>
      </c>
      <c r="V1744" s="3">
        <v>1</v>
      </c>
      <c r="W1744" s="3">
        <f t="shared" si="83"/>
        <v>0</v>
      </c>
      <c r="X1744" s="3">
        <v>0</v>
      </c>
      <c r="Y1744" s="3">
        <v>0</v>
      </c>
      <c r="Z1744" s="3">
        <v>0</v>
      </c>
      <c r="AA1744" s="3">
        <v>0</v>
      </c>
      <c r="AB1744" s="3">
        <v>0</v>
      </c>
      <c r="AD1744" t="s">
        <v>38</v>
      </c>
      <c r="AE1744" s="1">
        <v>42475</v>
      </c>
      <c r="AG1744" s="1">
        <v>42475</v>
      </c>
      <c r="AH1744" s="1">
        <v>42598</v>
      </c>
    </row>
    <row r="1745" spans="1:34" x14ac:dyDescent="0.3">
      <c r="A1745">
        <v>238846</v>
      </c>
      <c r="B1745" t="s">
        <v>49</v>
      </c>
      <c r="C1745" t="s">
        <v>26</v>
      </c>
      <c r="D1745">
        <v>2</v>
      </c>
      <c r="E1745" t="s">
        <v>3272</v>
      </c>
      <c r="F1745" t="s">
        <v>42</v>
      </c>
      <c r="G1745">
        <v>21744</v>
      </c>
      <c r="H1745">
        <v>2</v>
      </c>
      <c r="I1745">
        <v>68239</v>
      </c>
      <c r="J1745">
        <v>85644</v>
      </c>
      <c r="K1745" t="s">
        <v>30</v>
      </c>
      <c r="L1745" t="s">
        <v>637</v>
      </c>
      <c r="M1745" t="s">
        <v>3273</v>
      </c>
      <c r="N1745" t="s">
        <v>6822</v>
      </c>
      <c r="O1745" t="s">
        <v>46</v>
      </c>
      <c r="P1745" t="s">
        <v>7982</v>
      </c>
      <c r="Q1745" t="s">
        <v>55</v>
      </c>
      <c r="R1745" t="s">
        <v>56</v>
      </c>
      <c r="S1745" t="s">
        <v>57</v>
      </c>
      <c r="T1745" t="str">
        <f t="shared" si="81"/>
        <v>‚ Strong quantitative and qualitative analytic skills, including experience with programming, data    analysis, statistical sampling and data mining. Proficiency in SAS. Experience using property tax assessment, taxation, exemption, abatement, and related data. Experience with building regression models. Excellent writing, proofreading, and editing skills. Experience writing SQL pulls against large tables and developing complex joins across multiple    tables. In compliance with federal law, all persons hired will be required to verify identity and eligibility to work in the United States and to complete the required employment eligibility verification document form upon hire.</v>
      </c>
      <c r="U1745">
        <f t="shared" si="82"/>
        <v>0</v>
      </c>
      <c r="V1745" s="3">
        <v>0</v>
      </c>
      <c r="W1745" s="3">
        <f t="shared" si="83"/>
        <v>0</v>
      </c>
      <c r="X1745" s="3">
        <v>0</v>
      </c>
      <c r="Y1745" s="3">
        <v>0</v>
      </c>
      <c r="Z1745" s="3">
        <v>1</v>
      </c>
      <c r="AA1745" s="3">
        <v>0</v>
      </c>
      <c r="AB1745" s="3">
        <v>0</v>
      </c>
      <c r="AD1745" t="s">
        <v>38</v>
      </c>
      <c r="AE1745" s="1">
        <v>42475</v>
      </c>
      <c r="AG1745" s="1">
        <v>42475</v>
      </c>
      <c r="AH1745" s="1">
        <v>42598</v>
      </c>
    </row>
    <row r="1746" spans="1:34" x14ac:dyDescent="0.3">
      <c r="A1746">
        <v>238846</v>
      </c>
      <c r="B1746" t="s">
        <v>49</v>
      </c>
      <c r="C1746" t="s">
        <v>40</v>
      </c>
      <c r="D1746">
        <v>2</v>
      </c>
      <c r="E1746" t="s">
        <v>3272</v>
      </c>
      <c r="F1746" t="s">
        <v>42</v>
      </c>
      <c r="G1746">
        <v>21744</v>
      </c>
      <c r="H1746">
        <v>2</v>
      </c>
      <c r="I1746">
        <v>68239</v>
      </c>
      <c r="J1746">
        <v>85644</v>
      </c>
      <c r="K1746" t="s">
        <v>30</v>
      </c>
      <c r="L1746" t="s">
        <v>637</v>
      </c>
      <c r="M1746" t="s">
        <v>3273</v>
      </c>
      <c r="N1746" t="s">
        <v>6822</v>
      </c>
      <c r="O1746" t="s">
        <v>46</v>
      </c>
      <c r="P1746" t="s">
        <v>7982</v>
      </c>
      <c r="Q1746" t="s">
        <v>55</v>
      </c>
      <c r="R1746" t="s">
        <v>56</v>
      </c>
      <c r="S1746" t="s">
        <v>57</v>
      </c>
      <c r="T1746" t="str">
        <f t="shared" si="81"/>
        <v>‚ Strong quantitative and qualitative analytic skills, including experience with programming, data    analysis, statistical sampling and data mining. Proficiency in SAS. Experience using property tax assessment, taxation, exemption, abatement, and related data. Experience with building regression models. Excellent writing, proofreading, and editing skills. Experience writing SQL pulls against large tables and developing complex joins across multiple    tables. In compliance with federal law, all persons hired will be required to verify identity and eligibility to work in the United States and to complete the required employment eligibility verification document form upon hire.</v>
      </c>
      <c r="U1746">
        <f t="shared" si="82"/>
        <v>0</v>
      </c>
      <c r="V1746" s="3">
        <v>0</v>
      </c>
      <c r="W1746" s="3">
        <f t="shared" si="83"/>
        <v>0</v>
      </c>
      <c r="X1746" s="3">
        <v>0</v>
      </c>
      <c r="Y1746" s="3">
        <v>0</v>
      </c>
      <c r="Z1746" s="3">
        <v>1</v>
      </c>
      <c r="AA1746" s="3">
        <v>0</v>
      </c>
      <c r="AB1746" s="3">
        <v>0</v>
      </c>
      <c r="AD1746" t="s">
        <v>38</v>
      </c>
      <c r="AE1746" s="1">
        <v>42475</v>
      </c>
      <c r="AG1746" s="1">
        <v>42475</v>
      </c>
      <c r="AH1746" s="1">
        <v>42598</v>
      </c>
    </row>
    <row r="1747" spans="1:34" x14ac:dyDescent="0.3">
      <c r="A1747">
        <v>238869</v>
      </c>
      <c r="B1747" t="s">
        <v>888</v>
      </c>
      <c r="C1747" t="s">
        <v>26</v>
      </c>
      <c r="D1747">
        <v>1</v>
      </c>
      <c r="E1747" t="s">
        <v>1725</v>
      </c>
      <c r="F1747" t="s">
        <v>1168</v>
      </c>
      <c r="G1747">
        <v>56058</v>
      </c>
      <c r="H1747">
        <v>0</v>
      </c>
      <c r="I1747">
        <v>48895</v>
      </c>
      <c r="J1747">
        <v>75900</v>
      </c>
      <c r="K1747" t="s">
        <v>30</v>
      </c>
      <c r="L1747" t="s">
        <v>430</v>
      </c>
      <c r="M1747" t="s">
        <v>1726</v>
      </c>
      <c r="N1747" t="s">
        <v>7983</v>
      </c>
      <c r="O1747" t="s">
        <v>1170</v>
      </c>
      <c r="P1747" t="s">
        <v>1727</v>
      </c>
      <c r="Q1747" t="s">
        <v>35</v>
      </c>
      <c r="R1747" t="s">
        <v>894</v>
      </c>
      <c r="S1747" t="s">
        <v>35</v>
      </c>
      <c r="T1747" t="str">
        <f t="shared" si="81"/>
        <v xml:space="preserve">Candidates must have strong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experience), knowledge of housing development/lending and knowledge of HPD development programs specifically, demonstrated analytical skills, and ability to work effectively with others to obtain results promptly.    Strong facility with Excel and Word required.    Candidates with Masters in Urban Planning, Real Estate Finance, Business Administration or related fields are strongly preferred.  </v>
      </c>
      <c r="U1747">
        <f t="shared" si="82"/>
        <v>0</v>
      </c>
      <c r="V1747" s="3">
        <v>1</v>
      </c>
      <c r="W1747" s="3">
        <f t="shared" si="83"/>
        <v>0</v>
      </c>
      <c r="X1747" s="3">
        <v>0</v>
      </c>
      <c r="Y1747" s="3">
        <v>0</v>
      </c>
      <c r="Z1747" s="3">
        <v>0</v>
      </c>
      <c r="AA1747" s="3">
        <v>0</v>
      </c>
      <c r="AB1747" s="3">
        <v>0</v>
      </c>
      <c r="AD1747" t="s">
        <v>38</v>
      </c>
      <c r="AE1747" s="1">
        <v>42478</v>
      </c>
      <c r="AG1747" s="1">
        <v>42478</v>
      </c>
      <c r="AH1747" s="1">
        <v>42598</v>
      </c>
    </row>
    <row r="1748" spans="1:34" x14ac:dyDescent="0.3">
      <c r="A1748">
        <v>239237</v>
      </c>
      <c r="B1748" t="s">
        <v>39</v>
      </c>
      <c r="C1748" t="s">
        <v>26</v>
      </c>
      <c r="D1748">
        <v>1</v>
      </c>
      <c r="E1748" t="s">
        <v>3274</v>
      </c>
      <c r="F1748" t="s">
        <v>42</v>
      </c>
      <c r="G1748">
        <v>21744</v>
      </c>
      <c r="H1748">
        <v>2</v>
      </c>
      <c r="I1748">
        <v>68239</v>
      </c>
      <c r="J1748">
        <v>85644</v>
      </c>
      <c r="K1748" t="s">
        <v>30</v>
      </c>
      <c r="L1748" t="s">
        <v>78</v>
      </c>
      <c r="M1748" t="s">
        <v>976</v>
      </c>
      <c r="N1748" t="s">
        <v>7984</v>
      </c>
      <c r="O1748" t="s">
        <v>46</v>
      </c>
      <c r="P1748" t="s">
        <v>3275</v>
      </c>
      <c r="Q1748" t="s">
        <v>7985</v>
      </c>
      <c r="R1748" t="s">
        <v>3276</v>
      </c>
      <c r="S1748" t="s">
        <v>35</v>
      </c>
      <c r="T1748" t="str">
        <f t="shared" si="81"/>
        <v>Preferred candidates will have excellent analytical skills and reasoning; a firm grasp of the content area and specific concerns of HIV/AIDS program evaluation; strong written and oral communication skills; outstanding working knowledge of SAS, SPSS and/or STATA, as well as Access and other MS Office software; proficiency in ArcGIS; and a general appreciation for data quality. Proven experience and expertise in managing, cleaning, analyzing, and reporting on quantitative data, is essential. All Research and Evaluation staff members are expected to maintain multiple projects simultaneously and function effectively both independently and as part of a team.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748">
        <f t="shared" si="82"/>
        <v>0</v>
      </c>
      <c r="V1748" s="3">
        <v>0</v>
      </c>
      <c r="W1748" s="3">
        <f t="shared" si="83"/>
        <v>0</v>
      </c>
      <c r="X1748" s="3">
        <v>0</v>
      </c>
      <c r="Y1748" s="3">
        <v>0</v>
      </c>
      <c r="Z1748" s="3">
        <v>0</v>
      </c>
      <c r="AA1748" s="3">
        <v>0</v>
      </c>
      <c r="AB1748" s="3">
        <v>0</v>
      </c>
      <c r="AD1748" t="s">
        <v>38</v>
      </c>
      <c r="AE1748" s="1">
        <v>42480</v>
      </c>
      <c r="AG1748" s="1">
        <v>42480</v>
      </c>
      <c r="AH1748" s="1">
        <v>42598</v>
      </c>
    </row>
    <row r="1749" spans="1:34" x14ac:dyDescent="0.3">
      <c r="A1749">
        <v>239237</v>
      </c>
      <c r="B1749" t="s">
        <v>39</v>
      </c>
      <c r="C1749" t="s">
        <v>40</v>
      </c>
      <c r="D1749">
        <v>1</v>
      </c>
      <c r="E1749" t="s">
        <v>3274</v>
      </c>
      <c r="F1749" t="s">
        <v>42</v>
      </c>
      <c r="G1749">
        <v>21744</v>
      </c>
      <c r="H1749">
        <v>2</v>
      </c>
      <c r="I1749">
        <v>68239</v>
      </c>
      <c r="J1749">
        <v>85644</v>
      </c>
      <c r="K1749" t="s">
        <v>30</v>
      </c>
      <c r="L1749" t="s">
        <v>78</v>
      </c>
      <c r="M1749" t="s">
        <v>976</v>
      </c>
      <c r="N1749" t="s">
        <v>7984</v>
      </c>
      <c r="O1749" t="s">
        <v>46</v>
      </c>
      <c r="P1749" t="s">
        <v>3275</v>
      </c>
      <c r="Q1749" t="s">
        <v>7985</v>
      </c>
      <c r="R1749" t="s">
        <v>3276</v>
      </c>
      <c r="S1749" t="s">
        <v>35</v>
      </c>
      <c r="T1749" t="str">
        <f t="shared" si="81"/>
        <v>Preferred candidates will have excellent analytical skills and reasoning; a firm grasp of the content area and specific concerns of HIV/AIDS program evaluation; strong written and oral communication skills; outstanding working knowledge of SAS, SPSS and/or STATA, as well as Access and other MS Office software; proficiency in ArcGIS; and a general appreciation for data quality. Proven experience and expertise in managing, cleaning, analyzing, and reporting on quantitative data, is essential. All Research and Evaluation staff members are expected to maintain multiple projects simultaneously and function effectively both independently and as part of a team.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749">
        <f t="shared" si="82"/>
        <v>0</v>
      </c>
      <c r="V1749" s="3">
        <v>0</v>
      </c>
      <c r="W1749" s="3">
        <f t="shared" si="83"/>
        <v>0</v>
      </c>
      <c r="X1749" s="3">
        <v>0</v>
      </c>
      <c r="Y1749" s="3">
        <v>0</v>
      </c>
      <c r="Z1749" s="3">
        <v>0</v>
      </c>
      <c r="AA1749" s="3">
        <v>0</v>
      </c>
      <c r="AB1749" s="3">
        <v>0</v>
      </c>
      <c r="AD1749" t="s">
        <v>38</v>
      </c>
      <c r="AE1749" s="1">
        <v>42480</v>
      </c>
      <c r="AG1749" s="1">
        <v>42480</v>
      </c>
      <c r="AH1749" s="1">
        <v>42598</v>
      </c>
    </row>
    <row r="1750" spans="1:34" x14ac:dyDescent="0.3">
      <c r="A1750">
        <v>239245</v>
      </c>
      <c r="B1750" t="s">
        <v>888</v>
      </c>
      <c r="C1750" t="s">
        <v>26</v>
      </c>
      <c r="D1750">
        <v>7</v>
      </c>
      <c r="E1750" t="s">
        <v>3246</v>
      </c>
      <c r="F1750" t="s">
        <v>3247</v>
      </c>
      <c r="G1750">
        <v>31670</v>
      </c>
      <c r="H1750">
        <v>0</v>
      </c>
      <c r="I1750">
        <v>48410</v>
      </c>
      <c r="J1750">
        <v>70715</v>
      </c>
      <c r="K1750" t="s">
        <v>30</v>
      </c>
      <c r="L1750" t="s">
        <v>3248</v>
      </c>
      <c r="M1750" t="s">
        <v>3249</v>
      </c>
      <c r="N1750" t="s">
        <v>7977</v>
      </c>
      <c r="O1750" t="s">
        <v>3250</v>
      </c>
      <c r="P1750" t="s">
        <v>7978</v>
      </c>
      <c r="Q1750" t="s">
        <v>35</v>
      </c>
      <c r="R1750" t="s">
        <v>894</v>
      </c>
      <c r="S1750" t="s">
        <v>35</v>
      </c>
      <c r="T1750" t="str">
        <f t="shared" si="81"/>
        <v xml:space="preserve">The ability to speak and read in more than one language.  Must have and maintain a valid NYS driver‚„s license.  Candidates must be proficient in most Microsoft applications.     Note:  Candidates will be trained as an EPA Certified Lead Inspector  within 4 months of employment.  Candidates may be assigned to any of the five boroughs, and may be scheduled to work evenings and weekends.  </v>
      </c>
      <c r="U1750">
        <f t="shared" si="82"/>
        <v>0</v>
      </c>
      <c r="V1750" s="3">
        <v>0</v>
      </c>
      <c r="W1750" s="3">
        <f t="shared" si="83"/>
        <v>0</v>
      </c>
      <c r="X1750" s="3">
        <v>0</v>
      </c>
      <c r="Y1750" s="3">
        <v>0</v>
      </c>
      <c r="Z1750" s="3">
        <v>0</v>
      </c>
      <c r="AA1750" s="3">
        <v>0</v>
      </c>
      <c r="AB1750" s="3">
        <v>0</v>
      </c>
      <c r="AD1750" t="s">
        <v>58</v>
      </c>
      <c r="AE1750" s="1">
        <v>42480</v>
      </c>
      <c r="AG1750" s="1">
        <v>42480</v>
      </c>
      <c r="AH1750" s="1">
        <v>42598</v>
      </c>
    </row>
    <row r="1751" spans="1:34" x14ac:dyDescent="0.3">
      <c r="A1751">
        <v>239245</v>
      </c>
      <c r="B1751" t="s">
        <v>888</v>
      </c>
      <c r="C1751" t="s">
        <v>40</v>
      </c>
      <c r="D1751">
        <v>7</v>
      </c>
      <c r="E1751" t="s">
        <v>3246</v>
      </c>
      <c r="F1751" t="s">
        <v>3247</v>
      </c>
      <c r="G1751">
        <v>31670</v>
      </c>
      <c r="H1751">
        <v>0</v>
      </c>
      <c r="I1751">
        <v>48410</v>
      </c>
      <c r="J1751">
        <v>70715</v>
      </c>
      <c r="K1751" t="s">
        <v>30</v>
      </c>
      <c r="L1751" t="s">
        <v>3248</v>
      </c>
      <c r="M1751" t="s">
        <v>3249</v>
      </c>
      <c r="N1751" t="s">
        <v>7977</v>
      </c>
      <c r="O1751" t="s">
        <v>3250</v>
      </c>
      <c r="P1751" t="s">
        <v>7978</v>
      </c>
      <c r="Q1751" t="s">
        <v>35</v>
      </c>
      <c r="R1751" t="s">
        <v>894</v>
      </c>
      <c r="S1751" t="s">
        <v>35</v>
      </c>
      <c r="T1751" t="str">
        <f t="shared" si="81"/>
        <v xml:space="preserve">The ability to speak and read in more than one language.  Must have and maintain a valid NYS driver‚„s license.  Candidates must be proficient in most Microsoft applications.     Note:  Candidates will be trained as an EPA Certified Lead Inspector  within 4 months of employment.  Candidates may be assigned to any of the five boroughs, and may be scheduled to work evenings and weekends.  </v>
      </c>
      <c r="U1751">
        <f t="shared" si="82"/>
        <v>0</v>
      </c>
      <c r="V1751" s="3">
        <v>0</v>
      </c>
      <c r="W1751" s="3">
        <f t="shared" si="83"/>
        <v>0</v>
      </c>
      <c r="X1751" s="3">
        <v>0</v>
      </c>
      <c r="Y1751" s="3">
        <v>0</v>
      </c>
      <c r="Z1751" s="3">
        <v>0</v>
      </c>
      <c r="AA1751" s="3">
        <v>0</v>
      </c>
      <c r="AB1751" s="3">
        <v>0</v>
      </c>
      <c r="AD1751" t="s">
        <v>58</v>
      </c>
      <c r="AE1751" s="1">
        <v>42480</v>
      </c>
      <c r="AG1751" s="1">
        <v>42480</v>
      </c>
      <c r="AH1751" s="1">
        <v>42598</v>
      </c>
    </row>
    <row r="1752" spans="1:34" x14ac:dyDescent="0.3">
      <c r="A1752">
        <v>239276</v>
      </c>
      <c r="B1752" t="s">
        <v>3277</v>
      </c>
      <c r="C1752" t="s">
        <v>26</v>
      </c>
      <c r="D1752">
        <v>16</v>
      </c>
      <c r="E1752" t="s">
        <v>3278</v>
      </c>
      <c r="F1752" t="s">
        <v>1168</v>
      </c>
      <c r="G1752">
        <v>56058</v>
      </c>
      <c r="H1752">
        <v>0</v>
      </c>
      <c r="I1752">
        <v>31</v>
      </c>
      <c r="J1752">
        <v>35</v>
      </c>
      <c r="K1752" t="s">
        <v>141</v>
      </c>
      <c r="L1752" t="s">
        <v>3279</v>
      </c>
      <c r="M1752" t="s">
        <v>3280</v>
      </c>
      <c r="N1752" t="s">
        <v>7986</v>
      </c>
      <c r="O1752" t="s">
        <v>1170</v>
      </c>
      <c r="P1752" t="s">
        <v>35</v>
      </c>
      <c r="Q1752" t="s">
        <v>35</v>
      </c>
      <c r="R1752" t="s">
        <v>3281</v>
      </c>
      <c r="S1752" t="s">
        <v>35</v>
      </c>
      <c r="T1752" t="str">
        <f t="shared" si="81"/>
        <v xml:space="preserve">   </v>
      </c>
      <c r="U1752">
        <f t="shared" si="82"/>
        <v>0</v>
      </c>
      <c r="V1752" s="3">
        <v>0</v>
      </c>
      <c r="W1752" s="3">
        <f t="shared" si="83"/>
        <v>0</v>
      </c>
      <c r="X1752" s="3">
        <v>0</v>
      </c>
      <c r="Y1752" s="3">
        <v>0</v>
      </c>
      <c r="Z1752" s="3">
        <v>0</v>
      </c>
      <c r="AA1752" s="3">
        <v>0</v>
      </c>
      <c r="AB1752" s="3">
        <v>0</v>
      </c>
      <c r="AD1752" t="s">
        <v>38</v>
      </c>
      <c r="AE1752" s="1">
        <v>42480</v>
      </c>
      <c r="AG1752" s="1">
        <v>42508</v>
      </c>
      <c r="AH1752" s="1">
        <v>42598</v>
      </c>
    </row>
    <row r="1753" spans="1:34" x14ac:dyDescent="0.3">
      <c r="A1753">
        <v>239276</v>
      </c>
      <c r="B1753" t="s">
        <v>3277</v>
      </c>
      <c r="C1753" t="s">
        <v>40</v>
      </c>
      <c r="D1753">
        <v>16</v>
      </c>
      <c r="E1753" t="s">
        <v>3278</v>
      </c>
      <c r="F1753" t="s">
        <v>1168</v>
      </c>
      <c r="G1753">
        <v>56058</v>
      </c>
      <c r="H1753">
        <v>0</v>
      </c>
      <c r="I1753">
        <v>31</v>
      </c>
      <c r="J1753">
        <v>35</v>
      </c>
      <c r="K1753" t="s">
        <v>141</v>
      </c>
      <c r="L1753" t="s">
        <v>3279</v>
      </c>
      <c r="M1753" t="s">
        <v>3280</v>
      </c>
      <c r="N1753" t="s">
        <v>7986</v>
      </c>
      <c r="O1753" t="s">
        <v>1170</v>
      </c>
      <c r="P1753" t="s">
        <v>35</v>
      </c>
      <c r="Q1753" t="s">
        <v>35</v>
      </c>
      <c r="R1753" t="s">
        <v>3281</v>
      </c>
      <c r="S1753" t="s">
        <v>35</v>
      </c>
      <c r="T1753" t="str">
        <f t="shared" si="81"/>
        <v xml:space="preserve">   </v>
      </c>
      <c r="U1753">
        <f t="shared" si="82"/>
        <v>0</v>
      </c>
      <c r="V1753" s="3">
        <v>0</v>
      </c>
      <c r="W1753" s="3">
        <f t="shared" si="83"/>
        <v>0</v>
      </c>
      <c r="X1753" s="3">
        <v>0</v>
      </c>
      <c r="Y1753" s="3">
        <v>0</v>
      </c>
      <c r="Z1753" s="3">
        <v>0</v>
      </c>
      <c r="AA1753" s="3">
        <v>0</v>
      </c>
      <c r="AB1753" s="3">
        <v>0</v>
      </c>
      <c r="AD1753" t="s">
        <v>38</v>
      </c>
      <c r="AE1753" s="1">
        <v>42480</v>
      </c>
      <c r="AG1753" s="1">
        <v>42508</v>
      </c>
      <c r="AH1753" s="1">
        <v>42598</v>
      </c>
    </row>
    <row r="1754" spans="1:34" x14ac:dyDescent="0.3">
      <c r="A1754">
        <v>238869</v>
      </c>
      <c r="B1754" t="s">
        <v>888</v>
      </c>
      <c r="C1754" t="s">
        <v>40</v>
      </c>
      <c r="D1754">
        <v>1</v>
      </c>
      <c r="E1754" t="s">
        <v>1725</v>
      </c>
      <c r="F1754" t="s">
        <v>1168</v>
      </c>
      <c r="G1754">
        <v>56058</v>
      </c>
      <c r="H1754">
        <v>0</v>
      </c>
      <c r="I1754">
        <v>48895</v>
      </c>
      <c r="J1754">
        <v>75900</v>
      </c>
      <c r="K1754" t="s">
        <v>30</v>
      </c>
      <c r="L1754" t="s">
        <v>430</v>
      </c>
      <c r="M1754" t="s">
        <v>1726</v>
      </c>
      <c r="N1754" t="s">
        <v>7983</v>
      </c>
      <c r="O1754" t="s">
        <v>1170</v>
      </c>
      <c r="P1754" t="s">
        <v>1727</v>
      </c>
      <c r="Q1754" t="s">
        <v>35</v>
      </c>
      <c r="R1754" t="s">
        <v>894</v>
      </c>
      <c r="S1754" t="s">
        <v>35</v>
      </c>
      <c r="T1754" t="str">
        <f t="shared" si="81"/>
        <v xml:space="preserve">Candidates must have strong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experience), knowledge of housing development/lending and knowledge of HPD development programs specifically, demonstrated analytical skills, and ability to work effectively with others to obtain results promptly.    Strong facility with Excel and Word required.    Candidates with Masters in Urban Planning, Real Estate Finance, Business Administration or related fields are strongly preferred.  </v>
      </c>
      <c r="U1754">
        <f t="shared" si="82"/>
        <v>0</v>
      </c>
      <c r="V1754" s="3">
        <v>1</v>
      </c>
      <c r="W1754" s="3">
        <f t="shared" si="83"/>
        <v>0</v>
      </c>
      <c r="X1754" s="3">
        <v>0</v>
      </c>
      <c r="Y1754" s="3">
        <v>0</v>
      </c>
      <c r="Z1754" s="3">
        <v>0</v>
      </c>
      <c r="AA1754" s="3">
        <v>0</v>
      </c>
      <c r="AB1754" s="3">
        <v>0</v>
      </c>
      <c r="AD1754" t="s">
        <v>38</v>
      </c>
      <c r="AE1754" s="1">
        <v>42478</v>
      </c>
      <c r="AG1754" s="1">
        <v>42478</v>
      </c>
      <c r="AH1754" s="1">
        <v>42598</v>
      </c>
    </row>
    <row r="1755" spans="1:34" x14ac:dyDescent="0.3">
      <c r="A1755">
        <v>238976</v>
      </c>
      <c r="B1755" t="s">
        <v>59</v>
      </c>
      <c r="C1755" t="s">
        <v>26</v>
      </c>
      <c r="D1755">
        <v>1</v>
      </c>
      <c r="E1755" t="s">
        <v>3282</v>
      </c>
      <c r="F1755" t="s">
        <v>360</v>
      </c>
      <c r="G1755">
        <v>20215</v>
      </c>
      <c r="H1755">
        <v>2</v>
      </c>
      <c r="I1755">
        <v>72805</v>
      </c>
      <c r="J1755">
        <v>101148</v>
      </c>
      <c r="K1755" t="s">
        <v>30</v>
      </c>
      <c r="L1755" t="s">
        <v>164</v>
      </c>
      <c r="M1755" t="s">
        <v>3283</v>
      </c>
      <c r="N1755" t="s">
        <v>7987</v>
      </c>
      <c r="O1755" t="s">
        <v>7109</v>
      </c>
      <c r="P1755" t="s">
        <v>7988</v>
      </c>
      <c r="Q1755" t="s">
        <v>3284</v>
      </c>
      <c r="R1755" t="s">
        <v>1527</v>
      </c>
      <c r="S1755" t="s">
        <v>35</v>
      </c>
      <c r="T1755" t="str">
        <f t="shared" si="81"/>
        <v>1. Essential Skills: Experienced in the planning, layout, and details of contract drawings, specifications, shop drawing review, and field inspections and investigations.  Experience in shafts and tunnel design is preferred.  2 .Experienced in the application of code requirements and preparation of technical reports, submitting formal design calculations, related design software applications, excellent communication skills and leadership skills, Microsoft Word and Excel applications. Experience drafting in AutoCAD and designing using Finite Element Analysis (FEA) programs such as, but not limited to, STAAD Pro. 3. Experience with design programs STAAD Pro (Bentley), RAM Elements (Bentley), SAFE (CSI), or Phase2 (RocScience) are preferred. 4. A Motor Vehicle Driver‚„s License valid in the state of New York may be required for some assignments.  5.  Ten years of full time experience in Structural Design, with extensive focus on reinforced concrete and steel structures. **** Only those applicants with permanent civil service status as a Civil Engineer are eligible to apply to this JVN. If you do not have permanent civil service status as a Civil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755">
        <f t="shared" si="82"/>
        <v>0</v>
      </c>
      <c r="V1755" s="3">
        <v>1</v>
      </c>
      <c r="W1755" s="3">
        <f t="shared" si="83"/>
        <v>0</v>
      </c>
      <c r="X1755" s="3">
        <v>0</v>
      </c>
      <c r="Y1755" s="3">
        <v>0</v>
      </c>
      <c r="Z1755" s="3">
        <v>0</v>
      </c>
      <c r="AA1755" s="3">
        <v>0</v>
      </c>
      <c r="AB1755" s="3">
        <v>0</v>
      </c>
      <c r="AD1755" t="s">
        <v>58</v>
      </c>
      <c r="AE1755" s="1">
        <v>42480</v>
      </c>
      <c r="AG1755" s="1">
        <v>42480</v>
      </c>
      <c r="AH1755" s="1">
        <v>42598</v>
      </c>
    </row>
    <row r="1756" spans="1:34" x14ac:dyDescent="0.3">
      <c r="A1756">
        <v>238980</v>
      </c>
      <c r="B1756" t="s">
        <v>2744</v>
      </c>
      <c r="C1756" t="s">
        <v>26</v>
      </c>
      <c r="D1756">
        <v>1</v>
      </c>
      <c r="E1756" t="s">
        <v>3285</v>
      </c>
      <c r="F1756" t="s">
        <v>3286</v>
      </c>
      <c r="G1756">
        <v>50415</v>
      </c>
      <c r="H1756">
        <v>0</v>
      </c>
      <c r="I1756">
        <v>55857</v>
      </c>
      <c r="J1756">
        <v>70383</v>
      </c>
      <c r="K1756" t="s">
        <v>30</v>
      </c>
      <c r="L1756" t="s">
        <v>2456</v>
      </c>
      <c r="M1756" t="s">
        <v>3287</v>
      </c>
      <c r="N1756" t="s">
        <v>6823</v>
      </c>
      <c r="O1756" t="s">
        <v>7989</v>
      </c>
      <c r="P1756" t="s">
        <v>3288</v>
      </c>
      <c r="Q1756" t="s">
        <v>6824</v>
      </c>
      <c r="R1756" t="s">
        <v>3289</v>
      </c>
      <c r="S1756" t="s">
        <v>35</v>
      </c>
      <c r="T1756" t="str">
        <f t="shared" si="81"/>
        <v>Familiarity with the different nutrition analysis software; ability to work with diverse populations and communicate with stakeholders of other community based organizations; strong organizational skills and the ability to multitask and prioritize workload; familiarity with the food safety and sanitation standards required by the Department of Health and Mental Hygiene; Serve Safe certified or New York City certificate in food protection is a plus; Spanish speaking preferred. *This position requires extensive field work. 	Differential of $1,648 for ADA Registration</v>
      </c>
      <c r="U1756">
        <f t="shared" si="82"/>
        <v>0</v>
      </c>
      <c r="V1756" s="3">
        <v>0</v>
      </c>
      <c r="W1756" s="3">
        <f t="shared" si="83"/>
        <v>0</v>
      </c>
      <c r="X1756" s="3">
        <v>0</v>
      </c>
      <c r="Y1756" s="3">
        <v>0</v>
      </c>
      <c r="Z1756" s="3">
        <v>0</v>
      </c>
      <c r="AA1756" s="3">
        <v>0</v>
      </c>
      <c r="AB1756" s="3">
        <v>0</v>
      </c>
      <c r="AD1756" t="s">
        <v>38</v>
      </c>
      <c r="AE1756" s="1">
        <v>42478</v>
      </c>
      <c r="AF1756" s="1">
        <v>42659</v>
      </c>
      <c r="AG1756" s="1">
        <v>42478</v>
      </c>
      <c r="AH1756" s="1">
        <v>42598</v>
      </c>
    </row>
    <row r="1757" spans="1:34" x14ac:dyDescent="0.3">
      <c r="A1757">
        <v>239016</v>
      </c>
      <c r="B1757" t="s">
        <v>59</v>
      </c>
      <c r="C1757" t="s">
        <v>26</v>
      </c>
      <c r="D1757">
        <v>1</v>
      </c>
      <c r="E1757" t="s">
        <v>3290</v>
      </c>
      <c r="F1757" t="s">
        <v>2181</v>
      </c>
      <c r="G1757">
        <v>20210</v>
      </c>
      <c r="H1757">
        <v>0</v>
      </c>
      <c r="I1757">
        <v>51586</v>
      </c>
      <c r="J1757">
        <v>77404</v>
      </c>
      <c r="K1757" t="s">
        <v>30</v>
      </c>
      <c r="L1757" t="s">
        <v>3291</v>
      </c>
      <c r="M1757" t="s">
        <v>3292</v>
      </c>
      <c r="N1757" t="s">
        <v>3293</v>
      </c>
      <c r="O1757" t="s">
        <v>7601</v>
      </c>
      <c r="P1757" t="s">
        <v>7990</v>
      </c>
      <c r="Q1757" t="s">
        <v>3294</v>
      </c>
      <c r="R1757" t="s">
        <v>266</v>
      </c>
      <c r="S1757" t="s">
        <v>2835</v>
      </c>
      <c r="T1757" t="str">
        <f t="shared" si="81"/>
        <v>Geological background from technical engineering courses and field applications and skills especially in earthen and masonry dams, roads and bridges. Experience working with the Federal, State and local regulatory agencies on regulations and requirement for the safety and maintenance of the dams. 	 A 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Katonah is a hamlet in the Town of Bedford, Westchester County, New York approximately 45 miles from mid-town Manhattan.</v>
      </c>
      <c r="U1757">
        <f t="shared" si="82"/>
        <v>0</v>
      </c>
      <c r="V1757" s="3">
        <v>0</v>
      </c>
      <c r="W1757" s="3">
        <f t="shared" si="83"/>
        <v>0</v>
      </c>
      <c r="X1757" s="3">
        <v>0</v>
      </c>
      <c r="Y1757" s="3">
        <v>0</v>
      </c>
      <c r="Z1757" s="3">
        <v>0</v>
      </c>
      <c r="AA1757" s="3">
        <v>0</v>
      </c>
      <c r="AB1757" s="3">
        <v>0</v>
      </c>
      <c r="AD1757" t="s">
        <v>899</v>
      </c>
      <c r="AE1757" s="1">
        <v>42479</v>
      </c>
      <c r="AG1757" s="1">
        <v>42479</v>
      </c>
      <c r="AH1757" s="1">
        <v>42598</v>
      </c>
    </row>
    <row r="1758" spans="1:34" x14ac:dyDescent="0.3">
      <c r="A1758">
        <v>238980</v>
      </c>
      <c r="B1758" t="s">
        <v>2744</v>
      </c>
      <c r="C1758" t="s">
        <v>40</v>
      </c>
      <c r="D1758">
        <v>1</v>
      </c>
      <c r="E1758" t="s">
        <v>3285</v>
      </c>
      <c r="F1758" t="s">
        <v>3286</v>
      </c>
      <c r="G1758">
        <v>50415</v>
      </c>
      <c r="H1758">
        <v>0</v>
      </c>
      <c r="I1758">
        <v>55857</v>
      </c>
      <c r="J1758">
        <v>70383</v>
      </c>
      <c r="K1758" t="s">
        <v>30</v>
      </c>
      <c r="L1758" t="s">
        <v>2456</v>
      </c>
      <c r="M1758" t="s">
        <v>3287</v>
      </c>
      <c r="N1758" t="s">
        <v>6823</v>
      </c>
      <c r="O1758" t="s">
        <v>7989</v>
      </c>
      <c r="P1758" t="s">
        <v>3288</v>
      </c>
      <c r="Q1758" t="s">
        <v>6824</v>
      </c>
      <c r="R1758" t="s">
        <v>3289</v>
      </c>
      <c r="S1758" t="s">
        <v>35</v>
      </c>
      <c r="T1758" t="str">
        <f t="shared" si="81"/>
        <v>Familiarity with the different nutrition analysis software; ability to work with diverse populations and communicate with stakeholders of other community based organizations; strong organizational skills and the ability to multitask and prioritize workload; familiarity with the food safety and sanitation standards required by the Department of Health and Mental Hygiene; Serve Safe certified or New York City certificate in food protection is a plus; Spanish speaking preferred. *This position requires extensive field work. 	Differential of $1,648 for ADA Registration</v>
      </c>
      <c r="U1758">
        <f t="shared" si="82"/>
        <v>0</v>
      </c>
      <c r="V1758" s="3">
        <v>0</v>
      </c>
      <c r="W1758" s="3">
        <f t="shared" si="83"/>
        <v>0</v>
      </c>
      <c r="X1758" s="3">
        <v>0</v>
      </c>
      <c r="Y1758" s="3">
        <v>0</v>
      </c>
      <c r="Z1758" s="3">
        <v>0</v>
      </c>
      <c r="AA1758" s="3">
        <v>0</v>
      </c>
      <c r="AB1758" s="3">
        <v>0</v>
      </c>
      <c r="AD1758" t="s">
        <v>38</v>
      </c>
      <c r="AE1758" s="1">
        <v>42478</v>
      </c>
      <c r="AF1758" s="1">
        <v>42659</v>
      </c>
      <c r="AG1758" s="1">
        <v>42478</v>
      </c>
      <c r="AH1758" s="1">
        <v>42598</v>
      </c>
    </row>
    <row r="1759" spans="1:34" x14ac:dyDescent="0.3">
      <c r="A1759">
        <v>239277</v>
      </c>
      <c r="B1759" t="s">
        <v>2939</v>
      </c>
      <c r="C1759" t="s">
        <v>26</v>
      </c>
      <c r="D1759">
        <v>1</v>
      </c>
      <c r="E1759" t="s">
        <v>3295</v>
      </c>
      <c r="F1759" t="s">
        <v>642</v>
      </c>
      <c r="G1759">
        <v>22122</v>
      </c>
      <c r="H1759">
        <v>2</v>
      </c>
      <c r="I1759">
        <v>60000</v>
      </c>
      <c r="J1759">
        <v>70000</v>
      </c>
      <c r="K1759" t="s">
        <v>30</v>
      </c>
      <c r="L1759" t="s">
        <v>2941</v>
      </c>
      <c r="M1759" t="s">
        <v>3296</v>
      </c>
      <c r="N1759" t="s">
        <v>7991</v>
      </c>
      <c r="O1759" t="s">
        <v>7159</v>
      </c>
      <c r="P1759" t="s">
        <v>7992</v>
      </c>
      <c r="Q1759" t="s">
        <v>35</v>
      </c>
      <c r="R1759" t="s">
        <v>7993</v>
      </c>
      <c r="S1759" t="s">
        <v>35</v>
      </c>
      <c r="T1759" t="str">
        <f t="shared" si="81"/>
        <v xml:space="preserve">‚	Master‚„s Degree	Experience in planning-related project management	Strong organizational, project management and analytical skills	Proficient in Microsoft Word, Excel and PowerPoint	Proficient in Arc GIS and/or data visualization or graphic design software such as Tableau, Indesign or Adobe Photoshop	Excellent written and oral communication and presentation skills  </v>
      </c>
      <c r="U1759">
        <f t="shared" si="82"/>
        <v>0</v>
      </c>
      <c r="V1759" s="3">
        <v>1</v>
      </c>
      <c r="W1759" s="3">
        <f t="shared" si="83"/>
        <v>0</v>
      </c>
      <c r="X1759" s="3">
        <v>0</v>
      </c>
      <c r="Y1759" s="3">
        <v>1</v>
      </c>
      <c r="Z1759" s="3">
        <v>0</v>
      </c>
      <c r="AA1759" s="3">
        <v>0</v>
      </c>
      <c r="AB1759" s="3">
        <v>0</v>
      </c>
      <c r="AD1759" t="s">
        <v>38</v>
      </c>
      <c r="AE1759" s="1">
        <v>42480</v>
      </c>
      <c r="AF1759" s="1">
        <v>42615</v>
      </c>
      <c r="AG1759" s="1">
        <v>42584</v>
      </c>
      <c r="AH1759" s="1">
        <v>42598</v>
      </c>
    </row>
    <row r="1760" spans="1:34" x14ac:dyDescent="0.3">
      <c r="A1760">
        <v>239277</v>
      </c>
      <c r="B1760" t="s">
        <v>2939</v>
      </c>
      <c r="C1760" t="s">
        <v>40</v>
      </c>
      <c r="D1760">
        <v>1</v>
      </c>
      <c r="E1760" t="s">
        <v>3295</v>
      </c>
      <c r="F1760" t="s">
        <v>642</v>
      </c>
      <c r="G1760">
        <v>22122</v>
      </c>
      <c r="H1760">
        <v>2</v>
      </c>
      <c r="I1760">
        <v>60000</v>
      </c>
      <c r="J1760">
        <v>70000</v>
      </c>
      <c r="K1760" t="s">
        <v>30</v>
      </c>
      <c r="L1760" t="s">
        <v>2941</v>
      </c>
      <c r="M1760" t="s">
        <v>3296</v>
      </c>
      <c r="N1760" t="s">
        <v>7991</v>
      </c>
      <c r="O1760" t="s">
        <v>7159</v>
      </c>
      <c r="P1760" t="s">
        <v>7992</v>
      </c>
      <c r="Q1760" t="s">
        <v>35</v>
      </c>
      <c r="R1760" t="s">
        <v>7993</v>
      </c>
      <c r="S1760" t="s">
        <v>35</v>
      </c>
      <c r="T1760" t="str">
        <f t="shared" si="81"/>
        <v xml:space="preserve">‚	Master‚„s Degree	Experience in planning-related project management	Strong organizational, project management and analytical skills	Proficient in Microsoft Word, Excel and PowerPoint	Proficient in Arc GIS and/or data visualization or graphic design software such as Tableau, Indesign or Adobe Photoshop	Excellent written and oral communication and presentation skills  </v>
      </c>
      <c r="U1760">
        <f t="shared" si="82"/>
        <v>0</v>
      </c>
      <c r="V1760" s="3">
        <v>1</v>
      </c>
      <c r="W1760" s="3">
        <f t="shared" si="83"/>
        <v>0</v>
      </c>
      <c r="X1760" s="3">
        <v>0</v>
      </c>
      <c r="Y1760" s="3">
        <v>1</v>
      </c>
      <c r="Z1760" s="3">
        <v>0</v>
      </c>
      <c r="AA1760" s="3">
        <v>0</v>
      </c>
      <c r="AB1760" s="3">
        <v>0</v>
      </c>
      <c r="AD1760" t="s">
        <v>38</v>
      </c>
      <c r="AE1760" s="1">
        <v>42480</v>
      </c>
      <c r="AF1760" s="1">
        <v>42615</v>
      </c>
      <c r="AG1760" s="1">
        <v>42584</v>
      </c>
      <c r="AH1760" s="1">
        <v>42598</v>
      </c>
    </row>
    <row r="1761" spans="1:34" x14ac:dyDescent="0.3">
      <c r="A1761">
        <v>239306</v>
      </c>
      <c r="B1761" t="s">
        <v>1158</v>
      </c>
      <c r="C1761" t="s">
        <v>26</v>
      </c>
      <c r="D1761">
        <v>1</v>
      </c>
      <c r="E1761" t="s">
        <v>3297</v>
      </c>
      <c r="F1761" t="s">
        <v>239</v>
      </c>
      <c r="G1761" t="s">
        <v>1889</v>
      </c>
      <c r="H1761">
        <v>0</v>
      </c>
      <c r="I1761">
        <v>48535</v>
      </c>
      <c r="J1761">
        <v>134433</v>
      </c>
      <c r="K1761" t="s">
        <v>30</v>
      </c>
      <c r="L1761" t="s">
        <v>1161</v>
      </c>
      <c r="M1761" t="s">
        <v>1259</v>
      </c>
      <c r="N1761" t="s">
        <v>7994</v>
      </c>
      <c r="O1761" t="s">
        <v>1890</v>
      </c>
      <c r="P1761" t="s">
        <v>3298</v>
      </c>
      <c r="Q1761" t="s">
        <v>35</v>
      </c>
      <c r="R1761" t="s">
        <v>3299</v>
      </c>
      <c r="S1761" t="s">
        <v>1166</v>
      </c>
      <c r="T1761" t="str">
        <f t="shared" si="81"/>
        <v xml:space="preserve">OSHA Construction Industry 30 Hour certification. Construction related experience and practical working knowledge of OSHA requirements and safety auditing. Strong verbal, written and computer skills are required. Valid NYS Driver License is required.  </v>
      </c>
      <c r="U1761">
        <f t="shared" si="82"/>
        <v>0</v>
      </c>
      <c r="V1761" s="3">
        <v>0</v>
      </c>
      <c r="W1761" s="3">
        <f t="shared" si="83"/>
        <v>0</v>
      </c>
      <c r="X1761" s="3">
        <v>0</v>
      </c>
      <c r="Y1761" s="3">
        <v>0</v>
      </c>
      <c r="Z1761" s="3">
        <v>0</v>
      </c>
      <c r="AA1761" s="3">
        <v>0</v>
      </c>
      <c r="AB1761" s="3">
        <v>0</v>
      </c>
      <c r="AD1761" t="s">
        <v>58</v>
      </c>
      <c r="AE1761" s="1">
        <v>42508</v>
      </c>
      <c r="AG1761" s="1">
        <v>42508</v>
      </c>
      <c r="AH1761" s="1">
        <v>42598</v>
      </c>
    </row>
    <row r="1762" spans="1:34" x14ac:dyDescent="0.3">
      <c r="A1762">
        <v>239306</v>
      </c>
      <c r="B1762" t="s">
        <v>1158</v>
      </c>
      <c r="C1762" t="s">
        <v>40</v>
      </c>
      <c r="D1762">
        <v>1</v>
      </c>
      <c r="E1762" t="s">
        <v>3297</v>
      </c>
      <c r="F1762" t="s">
        <v>239</v>
      </c>
      <c r="G1762" t="s">
        <v>1889</v>
      </c>
      <c r="H1762">
        <v>0</v>
      </c>
      <c r="I1762">
        <v>48535</v>
      </c>
      <c r="J1762">
        <v>134433</v>
      </c>
      <c r="K1762" t="s">
        <v>30</v>
      </c>
      <c r="L1762" t="s">
        <v>1161</v>
      </c>
      <c r="M1762" t="s">
        <v>1259</v>
      </c>
      <c r="N1762" t="s">
        <v>7994</v>
      </c>
      <c r="O1762" t="s">
        <v>1890</v>
      </c>
      <c r="P1762" t="s">
        <v>3298</v>
      </c>
      <c r="Q1762" t="s">
        <v>35</v>
      </c>
      <c r="R1762" t="s">
        <v>3299</v>
      </c>
      <c r="S1762" t="s">
        <v>1166</v>
      </c>
      <c r="T1762" t="str">
        <f t="shared" si="81"/>
        <v xml:space="preserve">OSHA Construction Industry 30 Hour certification. Construction related experience and practical working knowledge of OSHA requirements and safety auditing. Strong verbal, written and computer skills are required. Valid NYS Driver License is required.  </v>
      </c>
      <c r="U1762">
        <f t="shared" si="82"/>
        <v>0</v>
      </c>
      <c r="V1762" s="3">
        <v>0</v>
      </c>
      <c r="W1762" s="3">
        <f t="shared" si="83"/>
        <v>0</v>
      </c>
      <c r="X1762" s="3">
        <v>0</v>
      </c>
      <c r="Y1762" s="3">
        <v>0</v>
      </c>
      <c r="Z1762" s="3">
        <v>0</v>
      </c>
      <c r="AA1762" s="3">
        <v>0</v>
      </c>
      <c r="AB1762" s="3">
        <v>0</v>
      </c>
      <c r="AD1762" t="s">
        <v>58</v>
      </c>
      <c r="AE1762" s="1">
        <v>42508</v>
      </c>
      <c r="AG1762" s="1">
        <v>42508</v>
      </c>
      <c r="AH1762" s="1">
        <v>42598</v>
      </c>
    </row>
    <row r="1763" spans="1:34" x14ac:dyDescent="0.3">
      <c r="A1763">
        <v>238984</v>
      </c>
      <c r="B1763" t="s">
        <v>59</v>
      </c>
      <c r="C1763" t="s">
        <v>26</v>
      </c>
      <c r="D1763">
        <v>1</v>
      </c>
      <c r="E1763" t="s">
        <v>3181</v>
      </c>
      <c r="F1763" t="s">
        <v>239</v>
      </c>
      <c r="G1763" t="s">
        <v>1889</v>
      </c>
      <c r="H1763">
        <v>0</v>
      </c>
      <c r="I1763">
        <v>100000</v>
      </c>
      <c r="J1763">
        <v>125000</v>
      </c>
      <c r="K1763" t="s">
        <v>30</v>
      </c>
      <c r="L1763" t="s">
        <v>727</v>
      </c>
      <c r="M1763" t="s">
        <v>728</v>
      </c>
      <c r="N1763" t="s">
        <v>7995</v>
      </c>
      <c r="O1763" t="s">
        <v>1890</v>
      </c>
      <c r="P1763" t="s">
        <v>7996</v>
      </c>
      <c r="Q1763" t="s">
        <v>1808</v>
      </c>
      <c r="R1763" t="s">
        <v>266</v>
      </c>
      <c r="S1763" t="s">
        <v>2835</v>
      </c>
      <c r="T1763" t="str">
        <f t="shared" si="81"/>
        <v>New York State Professional Engineer License 			 A 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1763">
        <f t="shared" si="82"/>
        <v>0</v>
      </c>
      <c r="V1763" s="3">
        <v>0</v>
      </c>
      <c r="W1763" s="3">
        <f t="shared" si="83"/>
        <v>0</v>
      </c>
      <c r="X1763" s="3">
        <v>0</v>
      </c>
      <c r="Y1763" s="3">
        <v>0</v>
      </c>
      <c r="Z1763" s="3">
        <v>0</v>
      </c>
      <c r="AA1763" s="3">
        <v>0</v>
      </c>
      <c r="AB1763" s="3">
        <v>0</v>
      </c>
      <c r="AD1763" t="s">
        <v>899</v>
      </c>
      <c r="AE1763" s="1">
        <v>42479</v>
      </c>
      <c r="AG1763" s="1">
        <v>42479</v>
      </c>
      <c r="AH1763" s="1">
        <v>42598</v>
      </c>
    </row>
    <row r="1764" spans="1:34" x14ac:dyDescent="0.3">
      <c r="A1764">
        <v>238984</v>
      </c>
      <c r="B1764" t="s">
        <v>59</v>
      </c>
      <c r="C1764" t="s">
        <v>40</v>
      </c>
      <c r="D1764">
        <v>1</v>
      </c>
      <c r="E1764" t="s">
        <v>3181</v>
      </c>
      <c r="F1764" t="s">
        <v>239</v>
      </c>
      <c r="G1764" t="s">
        <v>1889</v>
      </c>
      <c r="H1764">
        <v>0</v>
      </c>
      <c r="I1764">
        <v>100000</v>
      </c>
      <c r="J1764">
        <v>125000</v>
      </c>
      <c r="K1764" t="s">
        <v>30</v>
      </c>
      <c r="L1764" t="s">
        <v>727</v>
      </c>
      <c r="M1764" t="s">
        <v>728</v>
      </c>
      <c r="N1764" t="s">
        <v>7995</v>
      </c>
      <c r="O1764" t="s">
        <v>1890</v>
      </c>
      <c r="P1764" t="s">
        <v>7996</v>
      </c>
      <c r="Q1764" t="s">
        <v>1808</v>
      </c>
      <c r="R1764" t="s">
        <v>266</v>
      </c>
      <c r="S1764" t="s">
        <v>2835</v>
      </c>
      <c r="T1764" t="str">
        <f t="shared" si="81"/>
        <v>New York State Professional Engineer License 			 A 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1764">
        <f t="shared" si="82"/>
        <v>0</v>
      </c>
      <c r="V1764" s="3">
        <v>0</v>
      </c>
      <c r="W1764" s="3">
        <f t="shared" si="83"/>
        <v>0</v>
      </c>
      <c r="X1764" s="3">
        <v>0</v>
      </c>
      <c r="Y1764" s="3">
        <v>0</v>
      </c>
      <c r="Z1764" s="3">
        <v>0</v>
      </c>
      <c r="AA1764" s="3">
        <v>0</v>
      </c>
      <c r="AB1764" s="3">
        <v>0</v>
      </c>
      <c r="AD1764" t="s">
        <v>899</v>
      </c>
      <c r="AE1764" s="1">
        <v>42479</v>
      </c>
      <c r="AG1764" s="1">
        <v>42479</v>
      </c>
      <c r="AH1764" s="1">
        <v>42598</v>
      </c>
    </row>
    <row r="1765" spans="1:34" x14ac:dyDescent="0.3">
      <c r="A1765">
        <v>238995</v>
      </c>
      <c r="B1765" t="s">
        <v>25</v>
      </c>
      <c r="C1765" t="s">
        <v>26</v>
      </c>
      <c r="D1765">
        <v>2</v>
      </c>
      <c r="E1765" t="s">
        <v>3300</v>
      </c>
      <c r="F1765" t="s">
        <v>1617</v>
      </c>
      <c r="G1765">
        <v>13622</v>
      </c>
      <c r="H1765">
        <v>0</v>
      </c>
      <c r="I1765">
        <v>69253</v>
      </c>
      <c r="J1765">
        <v>108101</v>
      </c>
      <c r="K1765" t="s">
        <v>30</v>
      </c>
      <c r="L1765" t="s">
        <v>192</v>
      </c>
      <c r="M1765" t="s">
        <v>193</v>
      </c>
      <c r="N1765" t="s">
        <v>6825</v>
      </c>
      <c r="O1765" t="s">
        <v>7400</v>
      </c>
      <c r="P1765" t="s">
        <v>6826</v>
      </c>
      <c r="Q1765" t="s">
        <v>35</v>
      </c>
      <c r="R1765" t="s">
        <v>3301</v>
      </c>
      <c r="S1765" t="s">
        <v>196</v>
      </c>
      <c r="T1765" t="str">
        <f t="shared" si="81"/>
        <v xml:space="preserve">The preferred candidate should possess the following:	5+ years experience in an engineering role including implementation, support, and maintenance of large scale IT systems; 	In depth knowledge of IBM WebSphere MQ, IBM Message Broker &amp; IBI/iWAY software;	In depth knowledge of J2EE technologies, Web Services, JMS; 	Expertise in installing, configuring, administering and deploying highly available applications;	Strong knowledge of Sun Solaris/UNIX; 	Database experience with Oracle; 	Strong knowledge of server and application architectures; 	Strong knowledge of XML, XSL and other internet technologies; 	Ability to work in cross functional teams to provide the best solution; 	Proven background in the development and deployment of complex operational systems; 	Working knowledge of BEA Weblogic application server;	Strong written and verbal communication skills;	Excellent analytic, organization, presentation and facilitation skills; 	Ability to manage multiple tasks under tight deadlines;	Should be able to work in cross functional teams to provide the best solution; 	Ability to handle multiple tasks under tight deadlines; 	Ability to effectively interface with technologists, business owners, and end-users; 	Ability to see tasks through to completion without significant guidance;	Should be a team player who works well with technical and non-technical resources; 	Experience managing a technical team;	Experience using CVS and ANT for deployments.  </v>
      </c>
      <c r="U1765">
        <f t="shared" si="82"/>
        <v>0</v>
      </c>
      <c r="V1765" s="3">
        <v>0</v>
      </c>
      <c r="W1765" s="3">
        <f t="shared" si="83"/>
        <v>0</v>
      </c>
      <c r="X1765" s="3">
        <v>0</v>
      </c>
      <c r="Y1765" s="3">
        <v>0</v>
      </c>
      <c r="Z1765" s="3">
        <v>0</v>
      </c>
      <c r="AA1765" s="3">
        <v>0</v>
      </c>
      <c r="AB1765" s="3">
        <v>0</v>
      </c>
      <c r="AD1765" t="s">
        <v>58</v>
      </c>
      <c r="AE1765" s="1">
        <v>42501</v>
      </c>
      <c r="AG1765" s="1">
        <v>42501</v>
      </c>
      <c r="AH1765" s="1">
        <v>42598</v>
      </c>
    </row>
    <row r="1766" spans="1:34" x14ac:dyDescent="0.3">
      <c r="A1766">
        <v>238995</v>
      </c>
      <c r="B1766" t="s">
        <v>25</v>
      </c>
      <c r="C1766" t="s">
        <v>40</v>
      </c>
      <c r="D1766">
        <v>2</v>
      </c>
      <c r="E1766" t="s">
        <v>3300</v>
      </c>
      <c r="F1766" t="s">
        <v>1617</v>
      </c>
      <c r="G1766">
        <v>13622</v>
      </c>
      <c r="H1766">
        <v>0</v>
      </c>
      <c r="I1766">
        <v>69253</v>
      </c>
      <c r="J1766">
        <v>108101</v>
      </c>
      <c r="K1766" t="s">
        <v>30</v>
      </c>
      <c r="L1766" t="s">
        <v>192</v>
      </c>
      <c r="M1766" t="s">
        <v>193</v>
      </c>
      <c r="N1766" t="s">
        <v>6825</v>
      </c>
      <c r="O1766" t="s">
        <v>7400</v>
      </c>
      <c r="P1766" t="s">
        <v>6826</v>
      </c>
      <c r="Q1766" t="s">
        <v>35</v>
      </c>
      <c r="R1766" t="s">
        <v>3301</v>
      </c>
      <c r="S1766" t="s">
        <v>196</v>
      </c>
      <c r="T1766" t="str">
        <f t="shared" si="81"/>
        <v xml:space="preserve">The preferred candidate should possess the following:	5+ years experience in an engineering role including implementation, support, and maintenance of large scale IT systems; 	In depth knowledge of IBM WebSphere MQ, IBM Message Broker &amp; IBI/iWAY software;	In depth knowledge of J2EE technologies, Web Services, JMS; 	Expertise in installing, configuring, administering and deploying highly available applications;	Strong knowledge of Sun Solaris/UNIX; 	Database experience with Oracle; 	Strong knowledge of server and application architectures; 	Strong knowledge of XML, XSL and other internet technologies; 	Ability to work in cross functional teams to provide the best solution; 	Proven background in the development and deployment of complex operational systems; 	Working knowledge of BEA Weblogic application server;	Strong written and verbal communication skills;	Excellent analytic, organization, presentation and facilitation skills; 	Ability to manage multiple tasks under tight deadlines;	Should be able to work in cross functional teams to provide the best solution; 	Ability to handle multiple tasks under tight deadlines; 	Ability to effectively interface with technologists, business owners, and end-users; 	Ability to see tasks through to completion without significant guidance;	Should be a team player who works well with technical and non-technical resources; 	Experience managing a technical team;	Experience using CVS and ANT for deployments.  </v>
      </c>
      <c r="U1766">
        <f t="shared" si="82"/>
        <v>0</v>
      </c>
      <c r="V1766" s="3">
        <v>0</v>
      </c>
      <c r="W1766" s="3">
        <f t="shared" si="83"/>
        <v>0</v>
      </c>
      <c r="X1766" s="3">
        <v>0</v>
      </c>
      <c r="Y1766" s="3">
        <v>0</v>
      </c>
      <c r="Z1766" s="3">
        <v>0</v>
      </c>
      <c r="AA1766" s="3">
        <v>0</v>
      </c>
      <c r="AB1766" s="3">
        <v>0</v>
      </c>
      <c r="AD1766" t="s">
        <v>58</v>
      </c>
      <c r="AE1766" s="1">
        <v>42501</v>
      </c>
      <c r="AG1766" s="1">
        <v>42501</v>
      </c>
      <c r="AH1766" s="1">
        <v>42598</v>
      </c>
    </row>
    <row r="1767" spans="1:34" x14ac:dyDescent="0.3">
      <c r="A1767">
        <v>239310</v>
      </c>
      <c r="B1767" t="s">
        <v>524</v>
      </c>
      <c r="C1767" t="s">
        <v>26</v>
      </c>
      <c r="D1767">
        <v>1</v>
      </c>
      <c r="E1767" t="s">
        <v>3302</v>
      </c>
      <c r="F1767" t="s">
        <v>2603</v>
      </c>
      <c r="G1767">
        <v>21015</v>
      </c>
      <c r="H1767">
        <v>3</v>
      </c>
      <c r="I1767">
        <v>80000</v>
      </c>
      <c r="J1767">
        <v>90000</v>
      </c>
      <c r="K1767" t="s">
        <v>30</v>
      </c>
      <c r="L1767" t="s">
        <v>527</v>
      </c>
      <c r="M1767" t="s">
        <v>716</v>
      </c>
      <c r="N1767" t="s">
        <v>7997</v>
      </c>
      <c r="O1767" t="s">
        <v>2607</v>
      </c>
      <c r="P1767" t="s">
        <v>3303</v>
      </c>
      <c r="Q1767" t="s">
        <v>530</v>
      </c>
      <c r="R1767" t="s">
        <v>3304</v>
      </c>
      <c r="S1767" t="s">
        <v>35</v>
      </c>
      <c r="T1767" t="str">
        <f t="shared" si="81"/>
        <v>1. Knowledge of AutoCAD, Photoshop, PowerPoint and 3D rendering. 2. Excellent communication, interpersonal and organizational skills. 3. Proficiency in Microsoft Word and Excel. www.nyc.gov/parks</v>
      </c>
      <c r="U1767">
        <f t="shared" si="82"/>
        <v>0</v>
      </c>
      <c r="V1767" s="3">
        <v>1</v>
      </c>
      <c r="W1767" s="3">
        <f t="shared" si="83"/>
        <v>0</v>
      </c>
      <c r="X1767" s="3">
        <v>0</v>
      </c>
      <c r="Y1767" s="3">
        <v>0</v>
      </c>
      <c r="Z1767" s="3">
        <v>0</v>
      </c>
      <c r="AA1767" s="3">
        <v>0</v>
      </c>
      <c r="AB1767" s="3">
        <v>0</v>
      </c>
      <c r="AD1767" t="s">
        <v>533</v>
      </c>
      <c r="AE1767" s="1">
        <v>42482</v>
      </c>
      <c r="AG1767" s="1">
        <v>42549</v>
      </c>
      <c r="AH1767" s="1">
        <v>42598</v>
      </c>
    </row>
    <row r="1768" spans="1:34" x14ac:dyDescent="0.3">
      <c r="A1768">
        <v>239310</v>
      </c>
      <c r="B1768" t="s">
        <v>524</v>
      </c>
      <c r="C1768" t="s">
        <v>40</v>
      </c>
      <c r="D1768">
        <v>1</v>
      </c>
      <c r="E1768" t="s">
        <v>3302</v>
      </c>
      <c r="F1768" t="s">
        <v>2603</v>
      </c>
      <c r="G1768">
        <v>21015</v>
      </c>
      <c r="H1768">
        <v>3</v>
      </c>
      <c r="I1768">
        <v>80000</v>
      </c>
      <c r="J1768">
        <v>90000</v>
      </c>
      <c r="K1768" t="s">
        <v>30</v>
      </c>
      <c r="L1768" t="s">
        <v>527</v>
      </c>
      <c r="M1768" t="s">
        <v>716</v>
      </c>
      <c r="N1768" t="s">
        <v>7997</v>
      </c>
      <c r="O1768" t="s">
        <v>2607</v>
      </c>
      <c r="P1768" t="s">
        <v>3303</v>
      </c>
      <c r="Q1768" t="s">
        <v>530</v>
      </c>
      <c r="R1768" t="s">
        <v>3304</v>
      </c>
      <c r="S1768" t="s">
        <v>35</v>
      </c>
      <c r="T1768" t="str">
        <f t="shared" si="81"/>
        <v>1. Knowledge of AutoCAD, Photoshop, PowerPoint and 3D rendering. 2. Excellent communication, interpersonal and organizational skills. 3. Proficiency in Microsoft Word and Excel. www.nyc.gov/parks</v>
      </c>
      <c r="U1768">
        <f t="shared" si="82"/>
        <v>0</v>
      </c>
      <c r="V1768" s="3">
        <v>1</v>
      </c>
      <c r="W1768" s="3">
        <f t="shared" si="83"/>
        <v>0</v>
      </c>
      <c r="X1768" s="3">
        <v>0</v>
      </c>
      <c r="Y1768" s="3">
        <v>0</v>
      </c>
      <c r="Z1768" s="3">
        <v>0</v>
      </c>
      <c r="AA1768" s="3">
        <v>0</v>
      </c>
      <c r="AB1768" s="3">
        <v>0</v>
      </c>
      <c r="AD1768" t="s">
        <v>533</v>
      </c>
      <c r="AE1768" s="1">
        <v>42482</v>
      </c>
      <c r="AG1768" s="1">
        <v>42549</v>
      </c>
      <c r="AH1768" s="1">
        <v>42598</v>
      </c>
    </row>
    <row r="1769" spans="1:34" x14ac:dyDescent="0.3">
      <c r="A1769">
        <v>239310</v>
      </c>
      <c r="B1769" t="s">
        <v>524</v>
      </c>
      <c r="C1769" t="s">
        <v>26</v>
      </c>
      <c r="D1769">
        <v>1</v>
      </c>
      <c r="E1769" t="s">
        <v>3302</v>
      </c>
      <c r="F1769" t="s">
        <v>2603</v>
      </c>
      <c r="G1769">
        <v>21015</v>
      </c>
      <c r="H1769">
        <v>3</v>
      </c>
      <c r="I1769">
        <v>80000</v>
      </c>
      <c r="J1769">
        <v>90000</v>
      </c>
      <c r="K1769" t="s">
        <v>30</v>
      </c>
      <c r="L1769" t="s">
        <v>527</v>
      </c>
      <c r="M1769" t="s">
        <v>716</v>
      </c>
      <c r="N1769" t="s">
        <v>7997</v>
      </c>
      <c r="O1769" t="s">
        <v>2607</v>
      </c>
      <c r="P1769" t="s">
        <v>3303</v>
      </c>
      <c r="Q1769" t="s">
        <v>530</v>
      </c>
      <c r="R1769" t="s">
        <v>3304</v>
      </c>
      <c r="S1769" t="s">
        <v>35</v>
      </c>
      <c r="T1769" t="str">
        <f t="shared" si="81"/>
        <v>1. Knowledge of AutoCAD, Photoshop, PowerPoint and 3D rendering. 2. Excellent communication, interpersonal and organizational skills. 3. Proficiency in Microsoft Word and Excel. www.nyc.gov/parks</v>
      </c>
      <c r="U1769">
        <f t="shared" si="82"/>
        <v>0</v>
      </c>
      <c r="V1769" s="3">
        <v>1</v>
      </c>
      <c r="W1769" s="3">
        <f t="shared" si="83"/>
        <v>0</v>
      </c>
      <c r="X1769" s="3">
        <v>0</v>
      </c>
      <c r="Y1769" s="3">
        <v>0</v>
      </c>
      <c r="Z1769" s="3">
        <v>0</v>
      </c>
      <c r="AA1769" s="3">
        <v>0</v>
      </c>
      <c r="AB1769" s="3">
        <v>0</v>
      </c>
      <c r="AD1769" t="s">
        <v>533</v>
      </c>
      <c r="AE1769" s="1">
        <v>42482</v>
      </c>
      <c r="AG1769" s="1">
        <v>42489</v>
      </c>
      <c r="AH1769" s="1">
        <v>42598</v>
      </c>
    </row>
    <row r="1770" spans="1:34" x14ac:dyDescent="0.3">
      <c r="A1770">
        <v>239312</v>
      </c>
      <c r="B1770" t="s">
        <v>888</v>
      </c>
      <c r="C1770" t="s">
        <v>40</v>
      </c>
      <c r="D1770">
        <v>1</v>
      </c>
      <c r="E1770" t="s">
        <v>3305</v>
      </c>
      <c r="F1770" t="s">
        <v>642</v>
      </c>
      <c r="G1770">
        <v>22122</v>
      </c>
      <c r="H1770">
        <v>1</v>
      </c>
      <c r="I1770">
        <v>50000</v>
      </c>
      <c r="J1770">
        <v>65000</v>
      </c>
      <c r="K1770" t="s">
        <v>30</v>
      </c>
      <c r="L1770" t="s">
        <v>430</v>
      </c>
      <c r="M1770" t="s">
        <v>3306</v>
      </c>
      <c r="N1770" t="s">
        <v>6827</v>
      </c>
      <c r="O1770" t="s">
        <v>7159</v>
      </c>
      <c r="P1770" t="s">
        <v>3307</v>
      </c>
      <c r="Q1770" t="s">
        <v>35</v>
      </c>
      <c r="R1770" t="s">
        <v>894</v>
      </c>
      <c r="S1770" t="s">
        <v>35</v>
      </c>
      <c r="T1770" t="str">
        <f t="shared" si="81"/>
        <v xml:space="preserve">Knowledge of NYC government and housing issues;   Significant experience with housing finance, real estate underwriting and financial feasibility analysis;   Project management or expediting experience;   Demonstrated ability to meet deadlines and manage projects in a timely manner;   Excellent analytical, quantitative and research skills;   Excellent interpersonal skills,   Ability to work effectively in collaboration with others as well as independently;   Ability to perform complex tasks with limited supervision  Excellent written and verbal communication skills;   Strong facility with Microsoft Word &amp; Excel.  </v>
      </c>
      <c r="U1770">
        <f t="shared" si="82"/>
        <v>0</v>
      </c>
      <c r="V1770" s="3">
        <v>1</v>
      </c>
      <c r="W1770" s="3">
        <f t="shared" si="83"/>
        <v>0</v>
      </c>
      <c r="X1770" s="3">
        <v>0</v>
      </c>
      <c r="Y1770" s="3">
        <v>0</v>
      </c>
      <c r="Z1770" s="3">
        <v>0</v>
      </c>
      <c r="AA1770" s="3">
        <v>0</v>
      </c>
      <c r="AB1770" s="3">
        <v>0</v>
      </c>
      <c r="AD1770" t="s">
        <v>38</v>
      </c>
      <c r="AE1770" s="1">
        <v>42481</v>
      </c>
      <c r="AG1770" s="1">
        <v>42481</v>
      </c>
      <c r="AH1770" s="1">
        <v>42598</v>
      </c>
    </row>
    <row r="1771" spans="1:34" x14ac:dyDescent="0.3">
      <c r="A1771">
        <v>239688</v>
      </c>
      <c r="B1771" t="s">
        <v>39</v>
      </c>
      <c r="C1771" t="s">
        <v>26</v>
      </c>
      <c r="D1771">
        <v>8</v>
      </c>
      <c r="E1771" t="s">
        <v>3308</v>
      </c>
      <c r="F1771" t="s">
        <v>1565</v>
      </c>
      <c r="G1771">
        <v>51195</v>
      </c>
      <c r="H1771">
        <v>1</v>
      </c>
      <c r="I1771">
        <v>19</v>
      </c>
      <c r="J1771">
        <v>25</v>
      </c>
      <c r="K1771" t="s">
        <v>141</v>
      </c>
      <c r="L1771" t="s">
        <v>78</v>
      </c>
      <c r="M1771" t="s">
        <v>436</v>
      </c>
      <c r="N1771" t="s">
        <v>3309</v>
      </c>
      <c r="O1771" t="s">
        <v>7376</v>
      </c>
      <c r="P1771" t="s">
        <v>3310</v>
      </c>
      <c r="Q1771" t="s">
        <v>35</v>
      </c>
      <c r="R1771" t="s">
        <v>3311</v>
      </c>
      <c r="S1771" t="s">
        <v>35</v>
      </c>
      <c r="T1771" t="str">
        <f t="shared" si="81"/>
        <v xml:space="preserve">Knowledge of DOHMH and DOE personnel policies and procedures. Excellent interpersonal, communication and presentation skills.  </v>
      </c>
      <c r="U1771">
        <f t="shared" si="82"/>
        <v>0</v>
      </c>
      <c r="V1771" s="3">
        <v>0</v>
      </c>
      <c r="W1771" s="3">
        <f t="shared" si="83"/>
        <v>0</v>
      </c>
      <c r="X1771" s="3">
        <v>0</v>
      </c>
      <c r="Y1771" s="3">
        <v>0</v>
      </c>
      <c r="Z1771" s="3">
        <v>0</v>
      </c>
      <c r="AA1771" s="3">
        <v>0</v>
      </c>
      <c r="AB1771" s="3">
        <v>0</v>
      </c>
      <c r="AD1771" t="s">
        <v>38</v>
      </c>
      <c r="AE1771" s="1">
        <v>42486</v>
      </c>
      <c r="AG1771" s="1">
        <v>42486</v>
      </c>
      <c r="AH1771" s="1">
        <v>42598</v>
      </c>
    </row>
    <row r="1772" spans="1:34" x14ac:dyDescent="0.3">
      <c r="A1772">
        <v>239318</v>
      </c>
      <c r="B1772" t="s">
        <v>59</v>
      </c>
      <c r="C1772" t="s">
        <v>26</v>
      </c>
      <c r="D1772">
        <v>1</v>
      </c>
      <c r="E1772" t="s">
        <v>3312</v>
      </c>
      <c r="F1772" t="s">
        <v>551</v>
      </c>
      <c r="G1772">
        <v>10124</v>
      </c>
      <c r="H1772">
        <v>1</v>
      </c>
      <c r="I1772">
        <v>42856</v>
      </c>
      <c r="J1772">
        <v>62779</v>
      </c>
      <c r="K1772" t="s">
        <v>30</v>
      </c>
      <c r="L1772" t="s">
        <v>164</v>
      </c>
      <c r="M1772" t="s">
        <v>3313</v>
      </c>
      <c r="N1772" t="s">
        <v>7998</v>
      </c>
      <c r="O1772" t="s">
        <v>7055</v>
      </c>
      <c r="P1772" t="s">
        <v>7999</v>
      </c>
      <c r="Q1772" t="s">
        <v>3314</v>
      </c>
      <c r="R1772" t="s">
        <v>1251</v>
      </c>
      <c r="S1772" t="s">
        <v>35</v>
      </c>
      <c r="T1772" t="str">
        <f t="shared" si="81"/>
        <v>‚ Strong analytical background Advanced proficiency in Microsoft Office ‚€œ Excel, Access and Project  Strong organizational, writing and communication skills Project Management experience Ability to work under limited supervision and to handle multiple assignments with limited time constraints and detailed oriented  Demonstrates personal initiative, responsibility, leadership and flexibility  Familiar with Financial Management System (FMS) ****Please Note: Only candidates in the permanent title of Principle Administrative Associate will be considered for this position. ****</v>
      </c>
      <c r="U1772">
        <f t="shared" si="82"/>
        <v>0</v>
      </c>
      <c r="V1772" s="3">
        <v>1</v>
      </c>
      <c r="W1772" s="3">
        <f t="shared" si="83"/>
        <v>0</v>
      </c>
      <c r="X1772" s="3">
        <v>0</v>
      </c>
      <c r="Y1772" s="3">
        <v>0</v>
      </c>
      <c r="Z1772" s="3">
        <v>0</v>
      </c>
      <c r="AA1772" s="3">
        <v>0</v>
      </c>
      <c r="AB1772" s="3">
        <v>0</v>
      </c>
      <c r="AD1772" t="s">
        <v>38</v>
      </c>
      <c r="AE1772" s="1">
        <v>42482</v>
      </c>
      <c r="AG1772" s="1">
        <v>42578</v>
      </c>
      <c r="AH1772" s="1">
        <v>42598</v>
      </c>
    </row>
    <row r="1773" spans="1:34" x14ac:dyDescent="0.3">
      <c r="A1773">
        <v>239006</v>
      </c>
      <c r="B1773" t="s">
        <v>39</v>
      </c>
      <c r="C1773" t="s">
        <v>40</v>
      </c>
      <c r="D1773">
        <v>6</v>
      </c>
      <c r="E1773" t="s">
        <v>2729</v>
      </c>
      <c r="F1773" t="s">
        <v>263</v>
      </c>
      <c r="G1773">
        <v>21538</v>
      </c>
      <c r="H1773">
        <v>1</v>
      </c>
      <c r="I1773">
        <v>41067</v>
      </c>
      <c r="J1773">
        <v>62141</v>
      </c>
      <c r="K1773" t="s">
        <v>30</v>
      </c>
      <c r="L1773" t="s">
        <v>43</v>
      </c>
      <c r="M1773" t="s">
        <v>79</v>
      </c>
      <c r="N1773" t="s">
        <v>6828</v>
      </c>
      <c r="O1773" t="s">
        <v>265</v>
      </c>
      <c r="P1773" t="s">
        <v>35</v>
      </c>
      <c r="Q1773" t="s">
        <v>8000</v>
      </c>
      <c r="R1773" t="s">
        <v>3315</v>
      </c>
      <c r="S1773" t="s">
        <v>35</v>
      </c>
      <c r="T1773" t="str">
        <f t="shared" si="81"/>
        <v xml:space="preserve">  - Ideal candidate must be able to climb ladders and work in confined spaces, work in high altitudes (building roofs) in order to perform water testing.  - Pass medical clearance and FIT testing for wearing proper PPE respirators  - Must complete and pass Agency required trainings and be in compliance with position related certificates and licenses.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773">
        <f t="shared" si="82"/>
        <v>0</v>
      </c>
      <c r="V1773" s="3">
        <v>0</v>
      </c>
      <c r="W1773" s="3">
        <f t="shared" si="83"/>
        <v>0</v>
      </c>
      <c r="X1773" s="3">
        <v>0</v>
      </c>
      <c r="Y1773" s="3">
        <v>0</v>
      </c>
      <c r="Z1773" s="3">
        <v>0</v>
      </c>
      <c r="AA1773" s="3">
        <v>0</v>
      </c>
      <c r="AB1773" s="3">
        <v>0</v>
      </c>
      <c r="AD1773" t="s">
        <v>38</v>
      </c>
      <c r="AE1773" s="1">
        <v>42478</v>
      </c>
      <c r="AG1773" s="1">
        <v>42478</v>
      </c>
      <c r="AH1773" s="1">
        <v>42598</v>
      </c>
    </row>
    <row r="1774" spans="1:34" x14ac:dyDescent="0.3">
      <c r="A1774">
        <v>239006</v>
      </c>
      <c r="B1774" t="s">
        <v>39</v>
      </c>
      <c r="C1774" t="s">
        <v>26</v>
      </c>
      <c r="D1774">
        <v>6</v>
      </c>
      <c r="E1774" t="s">
        <v>2729</v>
      </c>
      <c r="F1774" t="s">
        <v>263</v>
      </c>
      <c r="G1774">
        <v>21538</v>
      </c>
      <c r="H1774">
        <v>1</v>
      </c>
      <c r="I1774">
        <v>41067</v>
      </c>
      <c r="J1774">
        <v>62141</v>
      </c>
      <c r="K1774" t="s">
        <v>30</v>
      </c>
      <c r="L1774" t="s">
        <v>43</v>
      </c>
      <c r="M1774" t="s">
        <v>79</v>
      </c>
      <c r="N1774" t="s">
        <v>6828</v>
      </c>
      <c r="O1774" t="s">
        <v>265</v>
      </c>
      <c r="P1774" t="s">
        <v>35</v>
      </c>
      <c r="Q1774" t="s">
        <v>8000</v>
      </c>
      <c r="R1774" t="s">
        <v>3315</v>
      </c>
      <c r="S1774" t="s">
        <v>35</v>
      </c>
      <c r="T1774" t="str">
        <f t="shared" si="81"/>
        <v xml:space="preserve">  - Ideal candidate must be able to climb ladders and work in confined spaces, work in high altitudes (building roofs) in order to perform water testing.  - Pass medical clearance and FIT testing for wearing proper PPE respirators  - Must complete and pass Agency required trainings and be in compliance with position related certificates and licenses.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774">
        <f t="shared" si="82"/>
        <v>0</v>
      </c>
      <c r="V1774" s="3">
        <v>0</v>
      </c>
      <c r="W1774" s="3">
        <f t="shared" si="83"/>
        <v>0</v>
      </c>
      <c r="X1774" s="3">
        <v>0</v>
      </c>
      <c r="Y1774" s="3">
        <v>0</v>
      </c>
      <c r="Z1774" s="3">
        <v>0</v>
      </c>
      <c r="AA1774" s="3">
        <v>0</v>
      </c>
      <c r="AB1774" s="3">
        <v>0</v>
      </c>
      <c r="AD1774" t="s">
        <v>38</v>
      </c>
      <c r="AE1774" s="1">
        <v>42478</v>
      </c>
      <c r="AG1774" s="1">
        <v>42478</v>
      </c>
      <c r="AH1774" s="1">
        <v>42598</v>
      </c>
    </row>
    <row r="1775" spans="1:34" x14ac:dyDescent="0.3">
      <c r="A1775">
        <v>239016</v>
      </c>
      <c r="B1775" t="s">
        <v>59</v>
      </c>
      <c r="C1775" t="s">
        <v>40</v>
      </c>
      <c r="D1775">
        <v>1</v>
      </c>
      <c r="E1775" t="s">
        <v>3290</v>
      </c>
      <c r="F1775" t="s">
        <v>2181</v>
      </c>
      <c r="G1775">
        <v>20210</v>
      </c>
      <c r="H1775">
        <v>0</v>
      </c>
      <c r="I1775">
        <v>51586</v>
      </c>
      <c r="J1775">
        <v>77404</v>
      </c>
      <c r="K1775" t="s">
        <v>30</v>
      </c>
      <c r="L1775" t="s">
        <v>3291</v>
      </c>
      <c r="M1775" t="s">
        <v>3292</v>
      </c>
      <c r="N1775" t="s">
        <v>3293</v>
      </c>
      <c r="O1775" t="s">
        <v>7601</v>
      </c>
      <c r="P1775" t="s">
        <v>7990</v>
      </c>
      <c r="Q1775" t="s">
        <v>3294</v>
      </c>
      <c r="R1775" t="s">
        <v>266</v>
      </c>
      <c r="S1775" t="s">
        <v>2835</v>
      </c>
      <c r="T1775" t="str">
        <f t="shared" si="81"/>
        <v>Geological background from technical engineering courses and field applications and skills especially in earthen and masonry dams, roads and bridges. Experience working with the Federal, State and local regulatory agencies on regulations and requirement for the safety and maintenance of the dams. 	 A 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Katonah is a hamlet in the Town of Bedford, Westchester County, New York approximately 45 miles from mid-town Manhattan.</v>
      </c>
      <c r="U1775">
        <f t="shared" si="82"/>
        <v>0</v>
      </c>
      <c r="V1775" s="3">
        <v>0</v>
      </c>
      <c r="W1775" s="3">
        <f t="shared" si="83"/>
        <v>0</v>
      </c>
      <c r="X1775" s="3">
        <v>0</v>
      </c>
      <c r="Y1775" s="3">
        <v>0</v>
      </c>
      <c r="Z1775" s="3">
        <v>0</v>
      </c>
      <c r="AA1775" s="3">
        <v>0</v>
      </c>
      <c r="AB1775" s="3">
        <v>0</v>
      </c>
      <c r="AD1775" t="s">
        <v>899</v>
      </c>
      <c r="AE1775" s="1">
        <v>42479</v>
      </c>
      <c r="AG1775" s="1">
        <v>42479</v>
      </c>
      <c r="AH1775" s="1">
        <v>42598</v>
      </c>
    </row>
    <row r="1776" spans="1:34" x14ac:dyDescent="0.3">
      <c r="A1776">
        <v>239323</v>
      </c>
      <c r="B1776" t="s">
        <v>888</v>
      </c>
      <c r="C1776" t="s">
        <v>40</v>
      </c>
      <c r="D1776">
        <v>3</v>
      </c>
      <c r="E1776" t="s">
        <v>3316</v>
      </c>
      <c r="F1776" t="s">
        <v>2096</v>
      </c>
      <c r="G1776">
        <v>13621</v>
      </c>
      <c r="H1776">
        <v>3</v>
      </c>
      <c r="I1776">
        <v>85000</v>
      </c>
      <c r="J1776">
        <v>93000</v>
      </c>
      <c r="K1776" t="s">
        <v>30</v>
      </c>
      <c r="L1776" t="s">
        <v>430</v>
      </c>
      <c r="M1776" t="s">
        <v>2097</v>
      </c>
      <c r="N1776" t="s">
        <v>8001</v>
      </c>
      <c r="O1776" t="s">
        <v>2099</v>
      </c>
      <c r="P1776" t="s">
        <v>3317</v>
      </c>
      <c r="Q1776" t="s">
        <v>35</v>
      </c>
      <c r="R1776" t="s">
        <v>1480</v>
      </c>
      <c r="S1776" t="s">
        <v>35</v>
      </c>
      <c r="T1776" t="str">
        <f t="shared" si="81"/>
        <v xml:space="preserve">Minimum of 8 years of progressive industry experience in the field of database design and data architecture of OLTP and Data Warehouse.  Ability to work with database administrators, application designers and developers, business analysts and users to define the information needs of the organization. Detailed knowledge of CA Erwin Data Modeler Detailed knowledge of XML (XML Spy) Should have proficiency in a database SQL language Extensive working experience with Service Oriented Architecture (SOA) Basic programming knowledge in .NET Experience in object modeling Experience in OOPS concept Strong communication, influencing and leadership skills Excellent verbal and writing skills Experience in debugging and optimizing SQL queries Should have a good understanding of ETL concepts Should have good proficiency in transformation and mapping using ODI/Informatica Familiarity with Oracle database architecture Familiarity with .NET platform and PowerBuilder Familiarity with legacy mainframe technologies Familiarity with technical and architectural skills with OBIEE  </v>
      </c>
      <c r="U1776">
        <f t="shared" si="82"/>
        <v>0</v>
      </c>
      <c r="V1776" s="3">
        <v>0</v>
      </c>
      <c r="W1776" s="3">
        <f t="shared" si="83"/>
        <v>0</v>
      </c>
      <c r="X1776" s="3">
        <v>0</v>
      </c>
      <c r="Y1776" s="3">
        <v>0</v>
      </c>
      <c r="Z1776" s="3">
        <v>1</v>
      </c>
      <c r="AA1776" s="3">
        <v>0</v>
      </c>
      <c r="AB1776" s="3">
        <v>0</v>
      </c>
      <c r="AD1776" t="s">
        <v>58</v>
      </c>
      <c r="AE1776" s="1">
        <v>42481</v>
      </c>
      <c r="AG1776" s="1">
        <v>42481</v>
      </c>
      <c r="AH1776" s="1">
        <v>42598</v>
      </c>
    </row>
    <row r="1777" spans="1:34" x14ac:dyDescent="0.3">
      <c r="A1777">
        <v>239323</v>
      </c>
      <c r="B1777" t="s">
        <v>888</v>
      </c>
      <c r="C1777" t="s">
        <v>26</v>
      </c>
      <c r="D1777">
        <v>3</v>
      </c>
      <c r="E1777" t="s">
        <v>3316</v>
      </c>
      <c r="F1777" t="s">
        <v>2096</v>
      </c>
      <c r="G1777">
        <v>13621</v>
      </c>
      <c r="H1777">
        <v>3</v>
      </c>
      <c r="I1777">
        <v>85000</v>
      </c>
      <c r="J1777">
        <v>93000</v>
      </c>
      <c r="K1777" t="s">
        <v>30</v>
      </c>
      <c r="L1777" t="s">
        <v>430</v>
      </c>
      <c r="M1777" t="s">
        <v>2097</v>
      </c>
      <c r="N1777" t="s">
        <v>8001</v>
      </c>
      <c r="O1777" t="s">
        <v>2099</v>
      </c>
      <c r="P1777" t="s">
        <v>3317</v>
      </c>
      <c r="Q1777" t="s">
        <v>35</v>
      </c>
      <c r="R1777" t="s">
        <v>1480</v>
      </c>
      <c r="S1777" t="s">
        <v>35</v>
      </c>
      <c r="T1777" t="str">
        <f t="shared" si="81"/>
        <v xml:space="preserve">Minimum of 8 years of progressive industry experience in the field of database design and data architecture of OLTP and Data Warehouse.  Ability to work with database administrators, application designers and developers, business analysts and users to define the information needs of the organization. Detailed knowledge of CA Erwin Data Modeler Detailed knowledge of XML (XML Spy) Should have proficiency in a database SQL language Extensive working experience with Service Oriented Architecture (SOA) Basic programming knowledge in .NET Experience in object modeling Experience in OOPS concept Strong communication, influencing and leadership skills Excellent verbal and writing skills Experience in debugging and optimizing SQL queries Should have a good understanding of ETL concepts Should have good proficiency in transformation and mapping using ODI/Informatica Familiarity with Oracle database architecture Familiarity with .NET platform and PowerBuilder Familiarity with legacy mainframe technologies Familiarity with technical and architectural skills with OBIEE  </v>
      </c>
      <c r="U1777">
        <f t="shared" si="82"/>
        <v>0</v>
      </c>
      <c r="V1777" s="3">
        <v>0</v>
      </c>
      <c r="W1777" s="3">
        <f t="shared" si="83"/>
        <v>0</v>
      </c>
      <c r="X1777" s="3">
        <v>0</v>
      </c>
      <c r="Y1777" s="3">
        <v>0</v>
      </c>
      <c r="Z1777" s="3">
        <v>1</v>
      </c>
      <c r="AA1777" s="3">
        <v>0</v>
      </c>
      <c r="AB1777" s="3">
        <v>0</v>
      </c>
      <c r="AD1777" t="s">
        <v>58</v>
      </c>
      <c r="AE1777" s="1">
        <v>42481</v>
      </c>
      <c r="AG1777" s="1">
        <v>42481</v>
      </c>
      <c r="AH1777" s="1">
        <v>42598</v>
      </c>
    </row>
    <row r="1778" spans="1:34" x14ac:dyDescent="0.3">
      <c r="A1778">
        <v>239336</v>
      </c>
      <c r="B1778" t="s">
        <v>524</v>
      </c>
      <c r="C1778" t="s">
        <v>40</v>
      </c>
      <c r="D1778">
        <v>3</v>
      </c>
      <c r="E1778" t="s">
        <v>1159</v>
      </c>
      <c r="F1778" t="s">
        <v>1160</v>
      </c>
      <c r="G1778">
        <v>34202</v>
      </c>
      <c r="H1778">
        <v>2</v>
      </c>
      <c r="I1778">
        <v>69000</v>
      </c>
      <c r="J1778">
        <v>70422</v>
      </c>
      <c r="K1778" t="s">
        <v>30</v>
      </c>
      <c r="L1778" t="s">
        <v>2195</v>
      </c>
      <c r="M1778" t="s">
        <v>3318</v>
      </c>
      <c r="N1778" t="s">
        <v>8002</v>
      </c>
      <c r="O1778" t="s">
        <v>7269</v>
      </c>
      <c r="P1778" t="s">
        <v>3319</v>
      </c>
      <c r="Q1778" t="s">
        <v>3320</v>
      </c>
      <c r="R1778" t="s">
        <v>3321</v>
      </c>
      <c r="S1778" t="s">
        <v>35</v>
      </c>
      <c r="T1778" t="str">
        <f t="shared" si="81"/>
        <v>Preference will be given to applicants who are current permanent Construction Project Managers or who file and take the Construction Project Manager Civil Service Examination (Exam No. 6042).    1. Bachelor of Science degree in Civil or Structural Engineering. 2. Strong computer skills. Proficiency in Microsoft Word and Excel; knowledge of AutoCAD, PhotoShop, PowerPoint and 3D Rendering.  3. Excellent communication, writing and organizational skills. *Appointees to this position will receive a $2,000 Assignment Differential in addition to their base salary.  www.nyc.gov/parks</v>
      </c>
      <c r="U1778">
        <f t="shared" si="82"/>
        <v>0</v>
      </c>
      <c r="V1778" s="3">
        <v>0</v>
      </c>
      <c r="W1778" s="3">
        <f t="shared" si="83"/>
        <v>0</v>
      </c>
      <c r="X1778" s="3">
        <v>0</v>
      </c>
      <c r="Y1778" s="3">
        <v>0</v>
      </c>
      <c r="Z1778" s="3">
        <v>0</v>
      </c>
      <c r="AA1778" s="3">
        <v>0</v>
      </c>
      <c r="AB1778" s="3">
        <v>0</v>
      </c>
      <c r="AD1778" t="s">
        <v>533</v>
      </c>
      <c r="AE1778" s="1">
        <v>42489</v>
      </c>
      <c r="AG1778" s="1">
        <v>42542</v>
      </c>
      <c r="AH1778" s="1">
        <v>42598</v>
      </c>
    </row>
    <row r="1779" spans="1:34" x14ac:dyDescent="0.3">
      <c r="A1779">
        <v>239336</v>
      </c>
      <c r="B1779" t="s">
        <v>524</v>
      </c>
      <c r="C1779" t="s">
        <v>26</v>
      </c>
      <c r="D1779">
        <v>3</v>
      </c>
      <c r="E1779" t="s">
        <v>1159</v>
      </c>
      <c r="F1779" t="s">
        <v>1160</v>
      </c>
      <c r="G1779">
        <v>34202</v>
      </c>
      <c r="H1779">
        <v>2</v>
      </c>
      <c r="I1779">
        <v>69000</v>
      </c>
      <c r="J1779">
        <v>70422</v>
      </c>
      <c r="K1779" t="s">
        <v>30</v>
      </c>
      <c r="L1779" t="s">
        <v>2195</v>
      </c>
      <c r="M1779" t="s">
        <v>3318</v>
      </c>
      <c r="N1779" t="s">
        <v>8002</v>
      </c>
      <c r="O1779" t="s">
        <v>7269</v>
      </c>
      <c r="P1779" t="s">
        <v>3319</v>
      </c>
      <c r="Q1779" t="s">
        <v>3320</v>
      </c>
      <c r="R1779" t="s">
        <v>3321</v>
      </c>
      <c r="S1779" t="s">
        <v>35</v>
      </c>
      <c r="T1779" t="str">
        <f t="shared" si="81"/>
        <v>Preference will be given to applicants who are current permanent Construction Project Managers or who file and take the Construction Project Manager Civil Service Examination (Exam No. 6042).    1. Bachelor of Science degree in Civil or Structural Engineering. 2. Strong computer skills. Proficiency in Microsoft Word and Excel; knowledge of AutoCAD, PhotoShop, PowerPoint and 3D Rendering.  3. Excellent communication, writing and organizational skills. *Appointees to this position will receive a $2,000 Assignment Differential in addition to their base salary.  www.nyc.gov/parks</v>
      </c>
      <c r="U1779">
        <f t="shared" si="82"/>
        <v>0</v>
      </c>
      <c r="V1779" s="3">
        <v>0</v>
      </c>
      <c r="W1779" s="3">
        <f t="shared" si="83"/>
        <v>0</v>
      </c>
      <c r="X1779" s="3">
        <v>0</v>
      </c>
      <c r="Y1779" s="3">
        <v>0</v>
      </c>
      <c r="Z1779" s="3">
        <v>0</v>
      </c>
      <c r="AA1779" s="3">
        <v>0</v>
      </c>
      <c r="AB1779" s="3">
        <v>0</v>
      </c>
      <c r="AD1779" t="s">
        <v>533</v>
      </c>
      <c r="AE1779" s="1">
        <v>42489</v>
      </c>
      <c r="AG1779" s="1">
        <v>42542</v>
      </c>
      <c r="AH1779" s="1">
        <v>42598</v>
      </c>
    </row>
    <row r="1780" spans="1:34" x14ac:dyDescent="0.3">
      <c r="A1780">
        <v>239336</v>
      </c>
      <c r="B1780" t="s">
        <v>524</v>
      </c>
      <c r="C1780" t="s">
        <v>26</v>
      </c>
      <c r="D1780">
        <v>3</v>
      </c>
      <c r="E1780" t="s">
        <v>1159</v>
      </c>
      <c r="F1780" t="s">
        <v>1160</v>
      </c>
      <c r="G1780">
        <v>34202</v>
      </c>
      <c r="H1780">
        <v>2</v>
      </c>
      <c r="I1780">
        <v>69000</v>
      </c>
      <c r="J1780">
        <v>70422</v>
      </c>
      <c r="K1780" t="s">
        <v>30</v>
      </c>
      <c r="L1780" t="s">
        <v>2195</v>
      </c>
      <c r="M1780" t="s">
        <v>3318</v>
      </c>
      <c r="N1780" t="s">
        <v>8002</v>
      </c>
      <c r="O1780" t="s">
        <v>7269</v>
      </c>
      <c r="P1780" t="s">
        <v>3319</v>
      </c>
      <c r="Q1780" t="s">
        <v>3320</v>
      </c>
      <c r="R1780" t="s">
        <v>3321</v>
      </c>
      <c r="S1780" t="s">
        <v>35</v>
      </c>
      <c r="T1780" t="str">
        <f t="shared" si="81"/>
        <v>Preference will be given to applicants who are current permanent Construction Project Managers or who file and take the Construction Project Manager Civil Service Examination (Exam No. 6042).    1. Bachelor of Science degree in Civil or Structural Engineering. 2. Strong computer skills. Proficiency in Microsoft Word and Excel; knowledge of AutoCAD, PhotoShop, PowerPoint and 3D Rendering.  3. Excellent communication, writing and organizational skills. *Appointees to this position will receive a $2,000 Assignment Differential in addition to their base salary.  www.nyc.gov/parks</v>
      </c>
      <c r="U1780">
        <f t="shared" si="82"/>
        <v>0</v>
      </c>
      <c r="V1780" s="3">
        <v>0</v>
      </c>
      <c r="W1780" s="3">
        <f t="shared" si="83"/>
        <v>0</v>
      </c>
      <c r="X1780" s="3">
        <v>0</v>
      </c>
      <c r="Y1780" s="3">
        <v>0</v>
      </c>
      <c r="Z1780" s="3">
        <v>0</v>
      </c>
      <c r="AA1780" s="3">
        <v>0</v>
      </c>
      <c r="AB1780" s="3">
        <v>0</v>
      </c>
      <c r="AD1780" t="s">
        <v>533</v>
      </c>
      <c r="AE1780" s="1">
        <v>42489</v>
      </c>
      <c r="AG1780" s="1">
        <v>42542</v>
      </c>
      <c r="AH1780" s="1">
        <v>42598</v>
      </c>
    </row>
    <row r="1781" spans="1:34" x14ac:dyDescent="0.3">
      <c r="A1781">
        <v>239043</v>
      </c>
      <c r="B1781" t="s">
        <v>3322</v>
      </c>
      <c r="C1781" t="s">
        <v>26</v>
      </c>
      <c r="D1781">
        <v>1</v>
      </c>
      <c r="E1781" t="s">
        <v>3323</v>
      </c>
      <c r="F1781" t="s">
        <v>326</v>
      </c>
      <c r="G1781">
        <v>56057</v>
      </c>
      <c r="H1781">
        <v>0</v>
      </c>
      <c r="I1781">
        <v>34644</v>
      </c>
      <c r="J1781">
        <v>57655</v>
      </c>
      <c r="K1781" t="s">
        <v>30</v>
      </c>
      <c r="L1781" t="s">
        <v>3324</v>
      </c>
      <c r="M1781" t="s">
        <v>3325</v>
      </c>
      <c r="N1781" t="s">
        <v>8003</v>
      </c>
      <c r="O1781" t="s">
        <v>329</v>
      </c>
      <c r="P1781" t="s">
        <v>8004</v>
      </c>
      <c r="Q1781" t="s">
        <v>35</v>
      </c>
      <c r="R1781" t="s">
        <v>8005</v>
      </c>
      <c r="S1781" t="s">
        <v>35</v>
      </c>
      <c r="T1781" t="str">
        <f t="shared" si="81"/>
        <v xml:space="preserve">PREFERRED/QUALIFICATIONS/SKILLS/EXPERIENCE 	Bachelor‚„s Degree	Experience or demonstrated interest in government, public policy, and urban affairs	Experience in research and / or community development 	Excellent written and verbal communications skills	Excellent computer and web skills 	Experience with social media  	Excellent organizational, analytical and critical thinking skills 	Experience in working with community groups or small teams	Detailed oriented	Knowledge of Land Use and Zoning regulations  </v>
      </c>
      <c r="U1781">
        <f t="shared" si="82"/>
        <v>0</v>
      </c>
      <c r="V1781" s="3">
        <v>0</v>
      </c>
      <c r="W1781" s="3">
        <f t="shared" si="83"/>
        <v>0</v>
      </c>
      <c r="X1781" s="3">
        <v>0</v>
      </c>
      <c r="Y1781" s="3">
        <v>0</v>
      </c>
      <c r="Z1781" s="3">
        <v>0</v>
      </c>
      <c r="AA1781" s="3">
        <v>0</v>
      </c>
      <c r="AB1781" s="3">
        <v>0</v>
      </c>
      <c r="AD1781" t="s">
        <v>3326</v>
      </c>
      <c r="AE1781" s="1">
        <v>42478</v>
      </c>
      <c r="AG1781" s="1">
        <v>42478</v>
      </c>
      <c r="AH1781" s="1">
        <v>42598</v>
      </c>
    </row>
    <row r="1782" spans="1:34" x14ac:dyDescent="0.3">
      <c r="A1782">
        <v>239043</v>
      </c>
      <c r="B1782" t="s">
        <v>3322</v>
      </c>
      <c r="C1782" t="s">
        <v>40</v>
      </c>
      <c r="D1782">
        <v>1</v>
      </c>
      <c r="E1782" t="s">
        <v>3323</v>
      </c>
      <c r="F1782" t="s">
        <v>326</v>
      </c>
      <c r="G1782">
        <v>56057</v>
      </c>
      <c r="H1782">
        <v>0</v>
      </c>
      <c r="I1782">
        <v>34644</v>
      </c>
      <c r="J1782">
        <v>57655</v>
      </c>
      <c r="K1782" t="s">
        <v>30</v>
      </c>
      <c r="L1782" t="s">
        <v>3324</v>
      </c>
      <c r="M1782" t="s">
        <v>3325</v>
      </c>
      <c r="N1782" t="s">
        <v>8003</v>
      </c>
      <c r="O1782" t="s">
        <v>329</v>
      </c>
      <c r="P1782" t="s">
        <v>8004</v>
      </c>
      <c r="Q1782" t="s">
        <v>35</v>
      </c>
      <c r="R1782" t="s">
        <v>8005</v>
      </c>
      <c r="S1782" t="s">
        <v>35</v>
      </c>
      <c r="T1782" t="str">
        <f t="shared" si="81"/>
        <v xml:space="preserve">PREFERRED/QUALIFICATIONS/SKILLS/EXPERIENCE 	Bachelor‚„s Degree	Experience or demonstrated interest in government, public policy, and urban affairs	Experience in research and / or community development 	Excellent written and verbal communications skills	Excellent computer and web skills 	Experience with social media  	Excellent organizational, analytical and critical thinking skills 	Experience in working with community groups or small teams	Detailed oriented	Knowledge of Land Use and Zoning regulations  </v>
      </c>
      <c r="U1782">
        <f t="shared" si="82"/>
        <v>0</v>
      </c>
      <c r="V1782" s="3">
        <v>0</v>
      </c>
      <c r="W1782" s="3">
        <f t="shared" si="83"/>
        <v>0</v>
      </c>
      <c r="X1782" s="3">
        <v>0</v>
      </c>
      <c r="Y1782" s="3">
        <v>0</v>
      </c>
      <c r="Z1782" s="3">
        <v>0</v>
      </c>
      <c r="AA1782" s="3">
        <v>0</v>
      </c>
      <c r="AB1782" s="3">
        <v>0</v>
      </c>
      <c r="AD1782" t="s">
        <v>3326</v>
      </c>
      <c r="AE1782" s="1">
        <v>42478</v>
      </c>
      <c r="AG1782" s="1">
        <v>42478</v>
      </c>
      <c r="AH1782" s="1">
        <v>42598</v>
      </c>
    </row>
    <row r="1783" spans="1:34" x14ac:dyDescent="0.3">
      <c r="A1783">
        <v>239337</v>
      </c>
      <c r="B1783" t="s">
        <v>2200</v>
      </c>
      <c r="C1783" t="s">
        <v>26</v>
      </c>
      <c r="D1783">
        <v>2</v>
      </c>
      <c r="E1783" t="s">
        <v>3327</v>
      </c>
      <c r="F1783" t="s">
        <v>652</v>
      </c>
      <c r="G1783">
        <v>12627</v>
      </c>
      <c r="H1783">
        <v>0</v>
      </c>
      <c r="I1783">
        <v>63817</v>
      </c>
      <c r="J1783">
        <v>95022</v>
      </c>
      <c r="K1783" t="s">
        <v>30</v>
      </c>
      <c r="L1783" t="s">
        <v>1938</v>
      </c>
      <c r="M1783" t="s">
        <v>2202</v>
      </c>
      <c r="N1783" t="s">
        <v>6829</v>
      </c>
      <c r="O1783" t="s">
        <v>7163</v>
      </c>
      <c r="P1783" t="s">
        <v>8006</v>
      </c>
      <c r="Q1783" t="s">
        <v>35</v>
      </c>
      <c r="R1783" t="s">
        <v>3328</v>
      </c>
      <c r="S1783" t="s">
        <v>2204</v>
      </c>
      <c r="T1783" t="str">
        <f t="shared" si="81"/>
        <v xml:space="preserve">‚	This position is only open to current City employees who are permanent in the title of Associate Staff Analyst.  	Knowledge of citywide systems such as Payroll Management System (PMS), New York City Automated Personnel System (NYCAPS), City Human Resource Management System (CHRMS).	Exceptional attention to detail. 	Ability to interface with users, stakeholders and management utilizing excellent written and verbal communications skills.	Ability to meet strict deadlines and handle multiple tasks concurrently.	Excellent analytical, organizational, data presentation and interpersonal skills.  </v>
      </c>
      <c r="U1783">
        <f t="shared" si="82"/>
        <v>0</v>
      </c>
      <c r="V1783" s="3">
        <v>0</v>
      </c>
      <c r="W1783" s="3">
        <f t="shared" si="83"/>
        <v>0</v>
      </c>
      <c r="X1783" s="3">
        <v>0</v>
      </c>
      <c r="Y1783" s="3">
        <v>0</v>
      </c>
      <c r="Z1783" s="3">
        <v>0</v>
      </c>
      <c r="AA1783" s="3">
        <v>0</v>
      </c>
      <c r="AB1783" s="3">
        <v>0</v>
      </c>
      <c r="AD1783" t="s">
        <v>38</v>
      </c>
      <c r="AE1783" s="1">
        <v>42488</v>
      </c>
      <c r="AG1783" s="1">
        <v>42488</v>
      </c>
      <c r="AH1783" s="1">
        <v>42598</v>
      </c>
    </row>
    <row r="1784" spans="1:34" x14ac:dyDescent="0.3">
      <c r="A1784">
        <v>239357</v>
      </c>
      <c r="B1784" t="s">
        <v>1158</v>
      </c>
      <c r="C1784" t="s">
        <v>26</v>
      </c>
      <c r="D1784">
        <v>1</v>
      </c>
      <c r="E1784" t="s">
        <v>3329</v>
      </c>
      <c r="F1784" t="s">
        <v>2461</v>
      </c>
      <c r="G1784" t="s">
        <v>2462</v>
      </c>
      <c r="H1784">
        <v>0</v>
      </c>
      <c r="I1784">
        <v>57517</v>
      </c>
      <c r="J1784">
        <v>133857</v>
      </c>
      <c r="K1784" t="s">
        <v>30</v>
      </c>
      <c r="L1784" t="s">
        <v>1161</v>
      </c>
      <c r="M1784" t="s">
        <v>3330</v>
      </c>
      <c r="N1784" t="s">
        <v>8007</v>
      </c>
      <c r="O1784" t="s">
        <v>2464</v>
      </c>
      <c r="P1784" t="s">
        <v>38</v>
      </c>
      <c r="Q1784" t="s">
        <v>35</v>
      </c>
      <c r="R1784" t="s">
        <v>3331</v>
      </c>
      <c r="S1784" t="s">
        <v>1166</v>
      </c>
      <c r="T1784" t="str">
        <f t="shared" si="81"/>
        <v xml:space="preserve">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v>
      </c>
      <c r="U1784">
        <f t="shared" si="82"/>
        <v>0</v>
      </c>
      <c r="V1784" s="3">
        <v>0</v>
      </c>
      <c r="W1784" s="3">
        <f t="shared" si="83"/>
        <v>0</v>
      </c>
      <c r="X1784" s="3">
        <v>0</v>
      </c>
      <c r="Y1784" s="3">
        <v>0</v>
      </c>
      <c r="Z1784" s="3">
        <v>0</v>
      </c>
      <c r="AA1784" s="3">
        <v>0</v>
      </c>
      <c r="AB1784" s="3">
        <v>0</v>
      </c>
      <c r="AD1784" t="s">
        <v>38</v>
      </c>
      <c r="AE1784" s="1">
        <v>42493</v>
      </c>
      <c r="AG1784" s="1">
        <v>42493</v>
      </c>
      <c r="AH1784" s="1">
        <v>42598</v>
      </c>
    </row>
    <row r="1785" spans="1:34" x14ac:dyDescent="0.3">
      <c r="A1785">
        <v>239357</v>
      </c>
      <c r="B1785" t="s">
        <v>1158</v>
      </c>
      <c r="C1785" t="s">
        <v>40</v>
      </c>
      <c r="D1785">
        <v>1</v>
      </c>
      <c r="E1785" t="s">
        <v>3329</v>
      </c>
      <c r="F1785" t="s">
        <v>2461</v>
      </c>
      <c r="G1785" t="s">
        <v>2462</v>
      </c>
      <c r="H1785">
        <v>0</v>
      </c>
      <c r="I1785">
        <v>57517</v>
      </c>
      <c r="J1785">
        <v>133857</v>
      </c>
      <c r="K1785" t="s">
        <v>30</v>
      </c>
      <c r="L1785" t="s">
        <v>1161</v>
      </c>
      <c r="M1785" t="s">
        <v>3330</v>
      </c>
      <c r="N1785" t="s">
        <v>8007</v>
      </c>
      <c r="O1785" t="s">
        <v>2464</v>
      </c>
      <c r="P1785" t="s">
        <v>38</v>
      </c>
      <c r="Q1785" t="s">
        <v>35</v>
      </c>
      <c r="R1785" t="s">
        <v>3331</v>
      </c>
      <c r="S1785" t="s">
        <v>1166</v>
      </c>
      <c r="T1785" t="str">
        <f t="shared" si="81"/>
        <v xml:space="preserve">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v>
      </c>
      <c r="U1785">
        <f t="shared" si="82"/>
        <v>0</v>
      </c>
      <c r="V1785" s="3">
        <v>0</v>
      </c>
      <c r="W1785" s="3">
        <f t="shared" si="83"/>
        <v>0</v>
      </c>
      <c r="X1785" s="3">
        <v>0</v>
      </c>
      <c r="Y1785" s="3">
        <v>0</v>
      </c>
      <c r="Z1785" s="3">
        <v>0</v>
      </c>
      <c r="AA1785" s="3">
        <v>0</v>
      </c>
      <c r="AB1785" s="3">
        <v>0</v>
      </c>
      <c r="AD1785" t="s">
        <v>38</v>
      </c>
      <c r="AE1785" s="1">
        <v>42493</v>
      </c>
      <c r="AG1785" s="1">
        <v>42493</v>
      </c>
      <c r="AH1785" s="1">
        <v>42598</v>
      </c>
    </row>
    <row r="1786" spans="1:34" x14ac:dyDescent="0.3">
      <c r="A1786">
        <v>239404</v>
      </c>
      <c r="B1786" t="s">
        <v>39</v>
      </c>
      <c r="C1786" t="s">
        <v>40</v>
      </c>
      <c r="D1786">
        <v>1</v>
      </c>
      <c r="E1786" t="s">
        <v>3332</v>
      </c>
      <c r="F1786" t="s">
        <v>3211</v>
      </c>
      <c r="G1786">
        <v>21516</v>
      </c>
      <c r="H1786">
        <v>3</v>
      </c>
      <c r="I1786">
        <v>67467</v>
      </c>
      <c r="J1786">
        <v>98882</v>
      </c>
      <c r="K1786" t="s">
        <v>30</v>
      </c>
      <c r="L1786" t="s">
        <v>78</v>
      </c>
      <c r="M1786" t="s">
        <v>3212</v>
      </c>
      <c r="N1786" t="s">
        <v>3333</v>
      </c>
      <c r="O1786" t="s">
        <v>3214</v>
      </c>
      <c r="P1786" t="e">
        <f>--ability to work with a team of diverse professionals  --Excellent verbal, written, interpersonal, organizational and problem-solving skills  --knowledge of Federal and State Regulations for radioactive by-product material and radiation producing equipment   --work experience in Health care or research setting using radioactive by-product material or x-ray producing equipment.</f>
        <v>#NAME?</v>
      </c>
      <c r="Q1786" t="s">
        <v>7439</v>
      </c>
      <c r="R1786" t="s">
        <v>3334</v>
      </c>
      <c r="S1786" t="s">
        <v>35</v>
      </c>
      <c r="T1786" t="e">
        <f t="shared" si="81"/>
        <v>#NAME?</v>
      </c>
      <c r="U1786">
        <f t="shared" si="82"/>
        <v>0</v>
      </c>
      <c r="V1786" s="3">
        <v>0</v>
      </c>
      <c r="W1786" s="3">
        <f t="shared" si="83"/>
        <v>0</v>
      </c>
      <c r="X1786" s="3">
        <v>0</v>
      </c>
      <c r="Y1786" s="3">
        <v>0</v>
      </c>
      <c r="Z1786" s="3">
        <v>0</v>
      </c>
      <c r="AA1786" s="3">
        <v>0</v>
      </c>
      <c r="AB1786" s="3">
        <v>0</v>
      </c>
      <c r="AD1786" t="s">
        <v>38</v>
      </c>
      <c r="AE1786" s="1">
        <v>42481</v>
      </c>
      <c r="AG1786" s="1">
        <v>42481</v>
      </c>
      <c r="AH1786" s="1">
        <v>42598</v>
      </c>
    </row>
    <row r="1787" spans="1:34" x14ac:dyDescent="0.3">
      <c r="A1787">
        <v>239048</v>
      </c>
      <c r="B1787" t="s">
        <v>184</v>
      </c>
      <c r="C1787" t="s">
        <v>40</v>
      </c>
      <c r="D1787">
        <v>1</v>
      </c>
      <c r="E1787" t="s">
        <v>3335</v>
      </c>
      <c r="F1787" t="s">
        <v>3336</v>
      </c>
      <c r="G1787">
        <v>52416</v>
      </c>
      <c r="H1787">
        <v>0</v>
      </c>
      <c r="I1787">
        <v>60049</v>
      </c>
      <c r="J1787">
        <v>89008</v>
      </c>
      <c r="K1787" t="s">
        <v>30</v>
      </c>
      <c r="L1787" t="s">
        <v>186</v>
      </c>
      <c r="M1787" t="s">
        <v>3337</v>
      </c>
      <c r="N1787" t="s">
        <v>8008</v>
      </c>
      <c r="O1787" t="s">
        <v>8009</v>
      </c>
      <c r="P1787" t="s">
        <v>3338</v>
      </c>
      <c r="Q1787" t="s">
        <v>7162</v>
      </c>
      <c r="R1787" t="s">
        <v>201</v>
      </c>
      <c r="S1787" t="s">
        <v>35</v>
      </c>
      <c r="T1787" t="str">
        <f t="shared" si="81"/>
        <v>The preferred candidate should possess the following skills: ability to deal tactfully and effectively with diverse constituencies at all levels of an organization and a solid understanding of child welfare issues. Excellent analytical, written and oral communication skills are required as is the ability to work both independently and as part of a team.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787">
        <f t="shared" si="82"/>
        <v>0</v>
      </c>
      <c r="V1787" s="3">
        <v>0</v>
      </c>
      <c r="W1787" s="3">
        <f t="shared" si="83"/>
        <v>0</v>
      </c>
      <c r="X1787" s="3">
        <v>0</v>
      </c>
      <c r="Y1787" s="3">
        <v>0</v>
      </c>
      <c r="Z1787" s="3">
        <v>0</v>
      </c>
      <c r="AA1787" s="3">
        <v>0</v>
      </c>
      <c r="AB1787" s="3">
        <v>0</v>
      </c>
      <c r="AD1787" t="s">
        <v>38</v>
      </c>
      <c r="AE1787" s="1">
        <v>42500</v>
      </c>
      <c r="AG1787" s="1">
        <v>42527</v>
      </c>
      <c r="AH1787" s="1">
        <v>42598</v>
      </c>
    </row>
    <row r="1788" spans="1:34" x14ac:dyDescent="0.3">
      <c r="A1788">
        <v>239048</v>
      </c>
      <c r="B1788" t="s">
        <v>184</v>
      </c>
      <c r="C1788" t="s">
        <v>26</v>
      </c>
      <c r="D1788">
        <v>1</v>
      </c>
      <c r="E1788" t="s">
        <v>3335</v>
      </c>
      <c r="F1788" t="s">
        <v>3336</v>
      </c>
      <c r="G1788">
        <v>52416</v>
      </c>
      <c r="H1788">
        <v>0</v>
      </c>
      <c r="I1788">
        <v>60049</v>
      </c>
      <c r="J1788">
        <v>89008</v>
      </c>
      <c r="K1788" t="s">
        <v>30</v>
      </c>
      <c r="L1788" t="s">
        <v>186</v>
      </c>
      <c r="M1788" t="s">
        <v>3337</v>
      </c>
      <c r="N1788" t="s">
        <v>8008</v>
      </c>
      <c r="O1788" t="s">
        <v>8009</v>
      </c>
      <c r="P1788" t="s">
        <v>3338</v>
      </c>
      <c r="Q1788" t="s">
        <v>7162</v>
      </c>
      <c r="R1788" t="s">
        <v>201</v>
      </c>
      <c r="S1788" t="s">
        <v>35</v>
      </c>
      <c r="T1788" t="str">
        <f t="shared" si="81"/>
        <v>The preferred candidate should possess the following skills: ability to deal tactfully and effectively with diverse constituencies at all levels of an organization and a solid understanding of child welfare issues. Excellent analytical, written and oral communication skills are required as is the ability to work both independently and as part of a team.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1788">
        <f t="shared" si="82"/>
        <v>0</v>
      </c>
      <c r="V1788" s="3">
        <v>0</v>
      </c>
      <c r="W1788" s="3">
        <f t="shared" si="83"/>
        <v>0</v>
      </c>
      <c r="X1788" s="3">
        <v>0</v>
      </c>
      <c r="Y1788" s="3">
        <v>0</v>
      </c>
      <c r="Z1788" s="3">
        <v>0</v>
      </c>
      <c r="AA1788" s="3">
        <v>0</v>
      </c>
      <c r="AB1788" s="3">
        <v>0</v>
      </c>
      <c r="AD1788" t="s">
        <v>38</v>
      </c>
      <c r="AE1788" s="1">
        <v>42500</v>
      </c>
      <c r="AG1788" s="1">
        <v>42527</v>
      </c>
      <c r="AH1788" s="1">
        <v>42598</v>
      </c>
    </row>
    <row r="1789" spans="1:34" x14ac:dyDescent="0.3">
      <c r="A1789">
        <v>239052</v>
      </c>
      <c r="B1789" t="s">
        <v>184</v>
      </c>
      <c r="C1789" t="s">
        <v>26</v>
      </c>
      <c r="D1789">
        <v>1</v>
      </c>
      <c r="E1789" t="s">
        <v>3339</v>
      </c>
      <c r="F1789" t="s">
        <v>1168</v>
      </c>
      <c r="G1789">
        <v>56058</v>
      </c>
      <c r="H1789">
        <v>0</v>
      </c>
      <c r="I1789">
        <v>48895</v>
      </c>
      <c r="J1789">
        <v>75900</v>
      </c>
      <c r="K1789" t="s">
        <v>30</v>
      </c>
      <c r="L1789" t="s">
        <v>648</v>
      </c>
      <c r="M1789" t="s">
        <v>2902</v>
      </c>
      <c r="N1789" t="s">
        <v>8010</v>
      </c>
      <c r="O1789" t="s">
        <v>1170</v>
      </c>
      <c r="P1789" t="s">
        <v>3340</v>
      </c>
      <c r="Q1789" t="s">
        <v>7268</v>
      </c>
      <c r="R1789" t="s">
        <v>201</v>
      </c>
      <c r="S1789" t="s">
        <v>35</v>
      </c>
      <c r="T1789" t="str">
        <f t="shared" si="81"/>
        <v>The preferred candidate should possess knowledge of Child Welfare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789">
        <f t="shared" si="82"/>
        <v>0</v>
      </c>
      <c r="V1789" s="3">
        <v>0</v>
      </c>
      <c r="W1789" s="3">
        <f t="shared" si="83"/>
        <v>0</v>
      </c>
      <c r="X1789" s="3">
        <v>0</v>
      </c>
      <c r="Y1789" s="3">
        <v>0</v>
      </c>
      <c r="Z1789" s="3">
        <v>0</v>
      </c>
      <c r="AA1789" s="3">
        <v>0</v>
      </c>
      <c r="AB1789" s="3">
        <v>0</v>
      </c>
      <c r="AD1789" t="s">
        <v>38</v>
      </c>
      <c r="AE1789" s="1">
        <v>42492</v>
      </c>
      <c r="AG1789" s="1">
        <v>42515</v>
      </c>
      <c r="AH1789" s="1">
        <v>42598</v>
      </c>
    </row>
    <row r="1790" spans="1:34" x14ac:dyDescent="0.3">
      <c r="A1790">
        <v>239052</v>
      </c>
      <c r="B1790" t="s">
        <v>184</v>
      </c>
      <c r="C1790" t="s">
        <v>40</v>
      </c>
      <c r="D1790">
        <v>1</v>
      </c>
      <c r="E1790" t="s">
        <v>3339</v>
      </c>
      <c r="F1790" t="s">
        <v>1168</v>
      </c>
      <c r="G1790">
        <v>56058</v>
      </c>
      <c r="H1790">
        <v>0</v>
      </c>
      <c r="I1790">
        <v>48895</v>
      </c>
      <c r="J1790">
        <v>75900</v>
      </c>
      <c r="K1790" t="s">
        <v>30</v>
      </c>
      <c r="L1790" t="s">
        <v>648</v>
      </c>
      <c r="M1790" t="s">
        <v>2902</v>
      </c>
      <c r="N1790" t="s">
        <v>8010</v>
      </c>
      <c r="O1790" t="s">
        <v>1170</v>
      </c>
      <c r="P1790" t="s">
        <v>3340</v>
      </c>
      <c r="Q1790" t="s">
        <v>7268</v>
      </c>
      <c r="R1790" t="s">
        <v>201</v>
      </c>
      <c r="S1790" t="s">
        <v>35</v>
      </c>
      <c r="T1790" t="str">
        <f t="shared" si="81"/>
        <v>The preferred candidate should possess knowledge of Child Welfare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790">
        <f t="shared" si="82"/>
        <v>0</v>
      </c>
      <c r="V1790" s="3">
        <v>0</v>
      </c>
      <c r="W1790" s="3">
        <f t="shared" si="83"/>
        <v>0</v>
      </c>
      <c r="X1790" s="3">
        <v>0</v>
      </c>
      <c r="Y1790" s="3">
        <v>0</v>
      </c>
      <c r="Z1790" s="3">
        <v>0</v>
      </c>
      <c r="AA1790" s="3">
        <v>0</v>
      </c>
      <c r="AB1790" s="3">
        <v>0</v>
      </c>
      <c r="AD1790" t="s">
        <v>38</v>
      </c>
      <c r="AE1790" s="1">
        <v>42492</v>
      </c>
      <c r="AG1790" s="1">
        <v>42515</v>
      </c>
      <c r="AH1790" s="1">
        <v>42598</v>
      </c>
    </row>
    <row r="1791" spans="1:34" x14ac:dyDescent="0.3">
      <c r="A1791">
        <v>239404</v>
      </c>
      <c r="B1791" t="s">
        <v>39</v>
      </c>
      <c r="C1791" t="s">
        <v>26</v>
      </c>
      <c r="D1791">
        <v>1</v>
      </c>
      <c r="E1791" t="s">
        <v>3332</v>
      </c>
      <c r="F1791" t="s">
        <v>3211</v>
      </c>
      <c r="G1791">
        <v>21516</v>
      </c>
      <c r="H1791">
        <v>3</v>
      </c>
      <c r="I1791">
        <v>67467</v>
      </c>
      <c r="J1791">
        <v>98882</v>
      </c>
      <c r="K1791" t="s">
        <v>30</v>
      </c>
      <c r="L1791" t="s">
        <v>78</v>
      </c>
      <c r="M1791" t="s">
        <v>3212</v>
      </c>
      <c r="N1791" t="s">
        <v>3333</v>
      </c>
      <c r="O1791" t="s">
        <v>3214</v>
      </c>
      <c r="P1791" t="e">
        <f>--ability to work with a team of diverse professionals  --Excellent verbal, written, interpersonal, organizational and problem-solving skills  --knowledge of Federal and State Regulations for radioactive by-product material and radiation producing equipment   --work experience in Health care or research setting using radioactive by-product material or x-ray producing equipment.</f>
        <v>#NAME?</v>
      </c>
      <c r="Q1791" t="s">
        <v>7439</v>
      </c>
      <c r="R1791" t="s">
        <v>3334</v>
      </c>
      <c r="S1791" t="s">
        <v>35</v>
      </c>
      <c r="T1791" t="e">
        <f t="shared" si="81"/>
        <v>#NAME?</v>
      </c>
      <c r="U1791">
        <f t="shared" si="82"/>
        <v>0</v>
      </c>
      <c r="V1791" s="3">
        <v>0</v>
      </c>
      <c r="W1791" s="3">
        <f t="shared" si="83"/>
        <v>0</v>
      </c>
      <c r="X1791" s="3">
        <v>0</v>
      </c>
      <c r="Y1791" s="3">
        <v>0</v>
      </c>
      <c r="Z1791" s="3">
        <v>0</v>
      </c>
      <c r="AA1791" s="3">
        <v>0</v>
      </c>
      <c r="AB1791" s="3">
        <v>0</v>
      </c>
      <c r="AD1791" t="s">
        <v>38</v>
      </c>
      <c r="AE1791" s="1">
        <v>42481</v>
      </c>
      <c r="AG1791" s="1">
        <v>42481</v>
      </c>
      <c r="AH1791" s="1">
        <v>42598</v>
      </c>
    </row>
    <row r="1792" spans="1:34" x14ac:dyDescent="0.3">
      <c r="A1792">
        <v>239451</v>
      </c>
      <c r="B1792" t="s">
        <v>39</v>
      </c>
      <c r="C1792" t="s">
        <v>26</v>
      </c>
      <c r="D1792">
        <v>1</v>
      </c>
      <c r="E1792" t="s">
        <v>3341</v>
      </c>
      <c r="F1792" t="s">
        <v>110</v>
      </c>
      <c r="G1792">
        <v>10251</v>
      </c>
      <c r="H1792">
        <v>3</v>
      </c>
      <c r="I1792">
        <v>32888</v>
      </c>
      <c r="J1792">
        <v>46957</v>
      </c>
      <c r="K1792" t="s">
        <v>30</v>
      </c>
      <c r="L1792" t="s">
        <v>78</v>
      </c>
      <c r="M1792" t="s">
        <v>1175</v>
      </c>
      <c r="N1792" t="s">
        <v>8011</v>
      </c>
      <c r="O1792" t="s">
        <v>113</v>
      </c>
      <c r="P1792" t="e">
        <f>--ability to use Microsoft Windows. Word, Excel, Visio, and PowerPoint  --experience with data related to mandated Health or mental Health Treatment  --Cursory knowledge of mental Health terminology and diagnosis.</f>
        <v>#NAME?</v>
      </c>
      <c r="Q1792" t="s">
        <v>7439</v>
      </c>
      <c r="R1792" t="s">
        <v>3342</v>
      </c>
      <c r="S1792" t="s">
        <v>35</v>
      </c>
      <c r="T1792" t="e">
        <f t="shared" si="81"/>
        <v>#NAME?</v>
      </c>
      <c r="U1792">
        <f t="shared" si="82"/>
        <v>0</v>
      </c>
      <c r="V1792" s="3">
        <v>0</v>
      </c>
      <c r="W1792" s="3">
        <f t="shared" si="83"/>
        <v>0</v>
      </c>
      <c r="X1792" s="3">
        <v>0</v>
      </c>
      <c r="Y1792" s="3">
        <v>0</v>
      </c>
      <c r="Z1792" s="3">
        <v>0</v>
      </c>
      <c r="AA1792" s="3">
        <v>0</v>
      </c>
      <c r="AB1792" s="3">
        <v>0</v>
      </c>
      <c r="AD1792" t="s">
        <v>38</v>
      </c>
      <c r="AE1792" s="1">
        <v>42482</v>
      </c>
      <c r="AG1792" s="1">
        <v>42482</v>
      </c>
      <c r="AH1792" s="1">
        <v>42598</v>
      </c>
    </row>
    <row r="1793" spans="1:34" x14ac:dyDescent="0.3">
      <c r="A1793">
        <v>239451</v>
      </c>
      <c r="B1793" t="s">
        <v>39</v>
      </c>
      <c r="C1793" t="s">
        <v>40</v>
      </c>
      <c r="D1793">
        <v>1</v>
      </c>
      <c r="E1793" t="s">
        <v>3341</v>
      </c>
      <c r="F1793" t="s">
        <v>110</v>
      </c>
      <c r="G1793">
        <v>10251</v>
      </c>
      <c r="H1793">
        <v>3</v>
      </c>
      <c r="I1793">
        <v>32888</v>
      </c>
      <c r="J1793">
        <v>46957</v>
      </c>
      <c r="K1793" t="s">
        <v>30</v>
      </c>
      <c r="L1793" t="s">
        <v>78</v>
      </c>
      <c r="M1793" t="s">
        <v>1175</v>
      </c>
      <c r="N1793" t="s">
        <v>8011</v>
      </c>
      <c r="O1793" t="s">
        <v>113</v>
      </c>
      <c r="P1793" t="e">
        <f>--ability to use Microsoft Windows. Word, Excel, Visio, and PowerPoint  --experience with data related to mandated Health or mental Health Treatment  --Cursory knowledge of mental Health terminology and diagnosis.</f>
        <v>#NAME?</v>
      </c>
      <c r="Q1793" t="s">
        <v>7439</v>
      </c>
      <c r="R1793" t="s">
        <v>3342</v>
      </c>
      <c r="S1793" t="s">
        <v>35</v>
      </c>
      <c r="T1793" t="e">
        <f t="shared" si="81"/>
        <v>#NAME?</v>
      </c>
      <c r="U1793">
        <f t="shared" si="82"/>
        <v>0</v>
      </c>
      <c r="V1793" s="3">
        <v>0</v>
      </c>
      <c r="W1793" s="3">
        <f t="shared" si="83"/>
        <v>0</v>
      </c>
      <c r="X1793" s="3">
        <v>0</v>
      </c>
      <c r="Y1793" s="3">
        <v>0</v>
      </c>
      <c r="Z1793" s="3">
        <v>0</v>
      </c>
      <c r="AA1793" s="3">
        <v>0</v>
      </c>
      <c r="AB1793" s="3">
        <v>0</v>
      </c>
      <c r="AD1793" t="s">
        <v>38</v>
      </c>
      <c r="AE1793" s="1">
        <v>42482</v>
      </c>
      <c r="AG1793" s="1">
        <v>42482</v>
      </c>
      <c r="AH1793" s="1">
        <v>42598</v>
      </c>
    </row>
    <row r="1794" spans="1:34" x14ac:dyDescent="0.3">
      <c r="A1794">
        <v>239456</v>
      </c>
      <c r="B1794" t="s">
        <v>873</v>
      </c>
      <c r="C1794" t="s">
        <v>26</v>
      </c>
      <c r="D1794">
        <v>1</v>
      </c>
      <c r="E1794" t="s">
        <v>3343</v>
      </c>
      <c r="F1794" t="s">
        <v>1617</v>
      </c>
      <c r="G1794">
        <v>13622</v>
      </c>
      <c r="H1794">
        <v>0</v>
      </c>
      <c r="I1794">
        <v>69253</v>
      </c>
      <c r="J1794">
        <v>108101</v>
      </c>
      <c r="K1794" t="s">
        <v>30</v>
      </c>
      <c r="L1794" t="s">
        <v>875</v>
      </c>
      <c r="M1794" t="s">
        <v>876</v>
      </c>
      <c r="N1794" t="s">
        <v>8012</v>
      </c>
      <c r="O1794" t="s">
        <v>7400</v>
      </c>
      <c r="P1794" t="s">
        <v>6830</v>
      </c>
      <c r="Q1794" t="s">
        <v>3344</v>
      </c>
      <c r="R1794" t="s">
        <v>1208</v>
      </c>
      <c r="S1794" t="s">
        <v>3345</v>
      </c>
      <c r="T1794" t="str">
        <f t="shared" si="81"/>
        <v>The successful candidate should possess the following:  Excellent hands-on technical and troubleshooting knowledge of PC and desktop hardware, including Dell, HP, Apple, and others. Extensive equipment support experience with Microsoft OS and Microsoft suite of applications Able to read and understand technical manuals, procedural documentation, and OEM guides.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794">
        <f t="shared" si="82"/>
        <v>0</v>
      </c>
      <c r="V1794" s="3">
        <v>0</v>
      </c>
      <c r="W1794" s="3">
        <f t="shared" si="83"/>
        <v>0</v>
      </c>
      <c r="X1794" s="3">
        <v>0</v>
      </c>
      <c r="Y1794" s="3">
        <v>0</v>
      </c>
      <c r="Z1794" s="3">
        <v>0</v>
      </c>
      <c r="AA1794" s="3">
        <v>0</v>
      </c>
      <c r="AB1794" s="3">
        <v>0</v>
      </c>
      <c r="AD1794" t="s">
        <v>58</v>
      </c>
      <c r="AE1794" s="1">
        <v>42502</v>
      </c>
      <c r="AG1794" s="1">
        <v>42502</v>
      </c>
      <c r="AH1794" s="1">
        <v>42598</v>
      </c>
    </row>
    <row r="1795" spans="1:34" x14ac:dyDescent="0.3">
      <c r="A1795">
        <v>239456</v>
      </c>
      <c r="B1795" t="s">
        <v>873</v>
      </c>
      <c r="C1795" t="s">
        <v>40</v>
      </c>
      <c r="D1795">
        <v>1</v>
      </c>
      <c r="E1795" t="s">
        <v>3343</v>
      </c>
      <c r="F1795" t="s">
        <v>1617</v>
      </c>
      <c r="G1795">
        <v>13622</v>
      </c>
      <c r="H1795">
        <v>0</v>
      </c>
      <c r="I1795">
        <v>69253</v>
      </c>
      <c r="J1795">
        <v>108101</v>
      </c>
      <c r="K1795" t="s">
        <v>30</v>
      </c>
      <c r="L1795" t="s">
        <v>875</v>
      </c>
      <c r="M1795" t="s">
        <v>876</v>
      </c>
      <c r="N1795" t="s">
        <v>8012</v>
      </c>
      <c r="O1795" t="s">
        <v>7400</v>
      </c>
      <c r="P1795" t="s">
        <v>6830</v>
      </c>
      <c r="Q1795" t="s">
        <v>3344</v>
      </c>
      <c r="R1795" t="s">
        <v>1208</v>
      </c>
      <c r="S1795" t="s">
        <v>3345</v>
      </c>
      <c r="T1795" t="str">
        <f t="shared" ref="T1795:T1858" si="84">P1795&amp;" "&amp;Q1795</f>
        <v>The successful candidate should possess the following:  Excellent hands-on technical and troubleshooting knowledge of PC and desktop hardware, including Dell, HP, Apple, and others. Extensive equipment support experience with Microsoft OS and Microsoft suite of applications Able to read and understand technical manuals, procedural documentation, and OEM guides.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795">
        <f t="shared" ref="U1795:U1858" si="85">D1795*W1795</f>
        <v>0</v>
      </c>
      <c r="V1795" s="3">
        <v>0</v>
      </c>
      <c r="W1795" s="3">
        <f t="shared" ref="W1795:W1858" si="86">IF(OR(ISNUMBER(SEARCH("data analytics",$T1795)), ISNUMBER(SEARCH("data analysis",$T1795)), ISNUMBER(SEARCH("analyze data", $T1795)),ISNUMBER(SEARCH("business intelligence", $T1795)),ISNUMBER(SEARCH("business analysis",$T1795))),1,0)</f>
        <v>0</v>
      </c>
      <c r="X1795" s="3">
        <v>0</v>
      </c>
      <c r="Y1795" s="3">
        <v>0</v>
      </c>
      <c r="Z1795" s="3">
        <v>0</v>
      </c>
      <c r="AA1795" s="3">
        <v>0</v>
      </c>
      <c r="AB1795" s="3">
        <v>0</v>
      </c>
      <c r="AD1795" t="s">
        <v>58</v>
      </c>
      <c r="AE1795" s="1">
        <v>42502</v>
      </c>
      <c r="AG1795" s="1">
        <v>42502</v>
      </c>
      <c r="AH1795" s="1">
        <v>42598</v>
      </c>
    </row>
    <row r="1796" spans="1:34" x14ac:dyDescent="0.3">
      <c r="A1796">
        <v>239471</v>
      </c>
      <c r="B1796" t="s">
        <v>184</v>
      </c>
      <c r="C1796" t="s">
        <v>26</v>
      </c>
      <c r="D1796">
        <v>1</v>
      </c>
      <c r="E1796" t="s">
        <v>3346</v>
      </c>
      <c r="F1796" t="s">
        <v>434</v>
      </c>
      <c r="G1796">
        <v>10032</v>
      </c>
      <c r="H1796" t="s">
        <v>52</v>
      </c>
      <c r="I1796">
        <v>53051</v>
      </c>
      <c r="J1796">
        <v>145991</v>
      </c>
      <c r="K1796" t="s">
        <v>30</v>
      </c>
      <c r="L1796" t="s">
        <v>186</v>
      </c>
      <c r="M1796" t="s">
        <v>804</v>
      </c>
      <c r="N1796" t="s">
        <v>6831</v>
      </c>
      <c r="O1796" t="s">
        <v>438</v>
      </c>
      <c r="P1796" t="s">
        <v>8013</v>
      </c>
      <c r="Q1796" t="s">
        <v>7268</v>
      </c>
      <c r="R1796" t="s">
        <v>201</v>
      </c>
      <c r="S1796" t="s">
        <v>35</v>
      </c>
      <c r="T1796" t="str">
        <f t="shared" si="84"/>
        <v>Candidate must possess a Registered Nurse license with a minimum of five years of experience in administrative/ program management.  RN with MPH, MBA, or Master‚„s in Health Administration preferred. Experience with foster care and juvenile justice preferred. In addition, the ideal candidate should show proficiency in Word, Excel.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796">
        <f t="shared" si="85"/>
        <v>0</v>
      </c>
      <c r="V1796" s="3">
        <v>1</v>
      </c>
      <c r="W1796" s="3">
        <f t="shared" si="86"/>
        <v>0</v>
      </c>
      <c r="X1796" s="3">
        <v>0</v>
      </c>
      <c r="Y1796" s="3">
        <v>0</v>
      </c>
      <c r="Z1796" s="3">
        <v>0</v>
      </c>
      <c r="AA1796" s="3">
        <v>0</v>
      </c>
      <c r="AB1796" s="3">
        <v>0</v>
      </c>
      <c r="AD1796" t="s">
        <v>58</v>
      </c>
      <c r="AE1796" s="1">
        <v>42488</v>
      </c>
      <c r="AG1796" s="1">
        <v>42488</v>
      </c>
      <c r="AH1796" s="1">
        <v>42598</v>
      </c>
    </row>
    <row r="1797" spans="1:34" x14ac:dyDescent="0.3">
      <c r="A1797">
        <v>239053</v>
      </c>
      <c r="B1797" t="s">
        <v>1936</v>
      </c>
      <c r="C1797" t="s">
        <v>26</v>
      </c>
      <c r="D1797">
        <v>1</v>
      </c>
      <c r="E1797" t="s">
        <v>3230</v>
      </c>
      <c r="F1797" t="s">
        <v>51</v>
      </c>
      <c r="G1797">
        <v>10050</v>
      </c>
      <c r="H1797" t="s">
        <v>52</v>
      </c>
      <c r="I1797">
        <v>100000</v>
      </c>
      <c r="J1797">
        <v>120000</v>
      </c>
      <c r="K1797" t="s">
        <v>30</v>
      </c>
      <c r="L1797" t="s">
        <v>1938</v>
      </c>
      <c r="M1797" t="s">
        <v>1939</v>
      </c>
      <c r="N1797" t="s">
        <v>6819</v>
      </c>
      <c r="O1797" t="s">
        <v>54</v>
      </c>
      <c r="P1797" t="s">
        <v>3231</v>
      </c>
      <c r="Q1797" t="s">
        <v>3232</v>
      </c>
      <c r="R1797" t="s">
        <v>3233</v>
      </c>
      <c r="S1797" t="s">
        <v>7522</v>
      </c>
      <c r="T1797" t="str">
        <f t="shared" si="84"/>
        <v>Hardware: Array SPX5800, Imperva 4500/6500/MX (web application firewall), Riverbed Cascade (Mazu Sensors and profilers), , Cisco SSL ACE, F5, Cisco ASA 55XX, Cisco Routers2800/7200 Series), Cisco Switches 4500/5000/5500/6500 Series, FWSM. Software/Management systems: Cisco  ACS, Cisco Security Manager, Imperva SecureSpehere, Linux, Wireshark P548</v>
      </c>
      <c r="U1797">
        <f t="shared" si="85"/>
        <v>0</v>
      </c>
      <c r="V1797" s="3">
        <v>0</v>
      </c>
      <c r="W1797" s="3">
        <f t="shared" si="86"/>
        <v>0</v>
      </c>
      <c r="X1797" s="3">
        <v>0</v>
      </c>
      <c r="Y1797" s="3">
        <v>0</v>
      </c>
      <c r="Z1797" s="3">
        <v>0</v>
      </c>
      <c r="AA1797" s="3">
        <v>0</v>
      </c>
      <c r="AB1797" s="3">
        <v>0</v>
      </c>
      <c r="AD1797" t="s">
        <v>899</v>
      </c>
      <c r="AE1797" s="1">
        <v>42479</v>
      </c>
      <c r="AG1797" s="1">
        <v>42479</v>
      </c>
      <c r="AH1797" s="1">
        <v>42598</v>
      </c>
    </row>
    <row r="1798" spans="1:34" x14ac:dyDescent="0.3">
      <c r="A1798">
        <v>239059</v>
      </c>
      <c r="B1798" t="s">
        <v>666</v>
      </c>
      <c r="C1798" t="s">
        <v>26</v>
      </c>
      <c r="D1798">
        <v>3</v>
      </c>
      <c r="E1798" t="s">
        <v>1969</v>
      </c>
      <c r="F1798" t="s">
        <v>1969</v>
      </c>
      <c r="G1798" t="s">
        <v>1970</v>
      </c>
      <c r="H1798" t="s">
        <v>70</v>
      </c>
      <c r="I1798">
        <v>88417</v>
      </c>
      <c r="J1798">
        <v>150000</v>
      </c>
      <c r="K1798" t="s">
        <v>30</v>
      </c>
      <c r="L1798" t="s">
        <v>2218</v>
      </c>
      <c r="M1798" t="s">
        <v>3347</v>
      </c>
      <c r="N1798" t="s">
        <v>8014</v>
      </c>
      <c r="O1798" t="s">
        <v>1971</v>
      </c>
      <c r="P1798" t="s">
        <v>8015</v>
      </c>
      <c r="Q1798" t="s">
        <v>35</v>
      </c>
      <c r="R1798" t="s">
        <v>3348</v>
      </c>
      <c r="S1798" t="s">
        <v>35</v>
      </c>
      <c r="T1798" t="str">
        <f t="shared" si="84"/>
        <v xml:space="preserve">Strong preference will be given to individuals who have successfully completed a Fellowship in Emergency Medical Services as well as those who hold Board Certification by the American Board of Emergency Medicine in EMS although not mandatory. Additional preference include experience in the areas of clinical research, quality assurance and continuous quality improvement, EMS education, and at least two years of experience as a medical director or assistant medical director for a large urban EMS system; obtain a valid DEA registration, valid driver‚„s license in the State of New York.  </v>
      </c>
      <c r="U1798">
        <f t="shared" si="85"/>
        <v>0</v>
      </c>
      <c r="V1798" s="3">
        <v>0</v>
      </c>
      <c r="W1798" s="3">
        <f t="shared" si="86"/>
        <v>0</v>
      </c>
      <c r="X1798" s="3">
        <v>0</v>
      </c>
      <c r="Y1798" s="3">
        <v>0</v>
      </c>
      <c r="Z1798" s="3">
        <v>0</v>
      </c>
      <c r="AA1798" s="3">
        <v>0</v>
      </c>
      <c r="AB1798" s="3">
        <v>0</v>
      </c>
      <c r="AD1798" t="s">
        <v>58</v>
      </c>
      <c r="AE1798" s="1">
        <v>42516</v>
      </c>
      <c r="AG1798" s="1">
        <v>42516</v>
      </c>
      <c r="AH1798" s="1">
        <v>42598</v>
      </c>
    </row>
    <row r="1799" spans="1:34" x14ac:dyDescent="0.3">
      <c r="A1799">
        <v>239059</v>
      </c>
      <c r="B1799" t="s">
        <v>666</v>
      </c>
      <c r="C1799" t="s">
        <v>40</v>
      </c>
      <c r="D1799">
        <v>3</v>
      </c>
      <c r="E1799" t="s">
        <v>1969</v>
      </c>
      <c r="F1799" t="s">
        <v>1969</v>
      </c>
      <c r="G1799" t="s">
        <v>1970</v>
      </c>
      <c r="H1799" t="s">
        <v>70</v>
      </c>
      <c r="I1799">
        <v>88417</v>
      </c>
      <c r="J1799">
        <v>150000</v>
      </c>
      <c r="K1799" t="s">
        <v>30</v>
      </c>
      <c r="L1799" t="s">
        <v>2218</v>
      </c>
      <c r="M1799" t="s">
        <v>3347</v>
      </c>
      <c r="N1799" t="s">
        <v>8014</v>
      </c>
      <c r="O1799" t="s">
        <v>1971</v>
      </c>
      <c r="P1799" t="s">
        <v>8015</v>
      </c>
      <c r="Q1799" t="s">
        <v>35</v>
      </c>
      <c r="R1799" t="s">
        <v>3348</v>
      </c>
      <c r="S1799" t="s">
        <v>35</v>
      </c>
      <c r="T1799" t="str">
        <f t="shared" si="84"/>
        <v xml:space="preserve">Strong preference will be given to individuals who have successfully completed a Fellowship in Emergency Medical Services as well as those who hold Board Certification by the American Board of Emergency Medicine in EMS although not mandatory. Additional preference include experience in the areas of clinical research, quality assurance and continuous quality improvement, EMS education, and at least two years of experience as a medical director or assistant medical director for a large urban EMS system; obtain a valid DEA registration, valid driver‚„s license in the State of New York.  </v>
      </c>
      <c r="U1799">
        <f t="shared" si="85"/>
        <v>0</v>
      </c>
      <c r="V1799" s="3">
        <v>0</v>
      </c>
      <c r="W1799" s="3">
        <f t="shared" si="86"/>
        <v>0</v>
      </c>
      <c r="X1799" s="3">
        <v>0</v>
      </c>
      <c r="Y1799" s="3">
        <v>0</v>
      </c>
      <c r="Z1799" s="3">
        <v>0</v>
      </c>
      <c r="AA1799" s="3">
        <v>0</v>
      </c>
      <c r="AB1799" s="3">
        <v>0</v>
      </c>
      <c r="AD1799" t="s">
        <v>58</v>
      </c>
      <c r="AE1799" s="1">
        <v>42516</v>
      </c>
      <c r="AG1799" s="1">
        <v>42516</v>
      </c>
      <c r="AH1799" s="1">
        <v>42598</v>
      </c>
    </row>
    <row r="1800" spans="1:34" x14ac:dyDescent="0.3">
      <c r="A1800">
        <v>239065</v>
      </c>
      <c r="B1800" t="s">
        <v>184</v>
      </c>
      <c r="C1800" t="s">
        <v>40</v>
      </c>
      <c r="D1800">
        <v>1</v>
      </c>
      <c r="E1800" t="s">
        <v>197</v>
      </c>
      <c r="F1800" t="s">
        <v>198</v>
      </c>
      <c r="G1800">
        <v>51587</v>
      </c>
      <c r="H1800" t="s">
        <v>52</v>
      </c>
      <c r="I1800">
        <v>53051</v>
      </c>
      <c r="J1800">
        <v>73555</v>
      </c>
      <c r="K1800" t="s">
        <v>30</v>
      </c>
      <c r="L1800" t="s">
        <v>3349</v>
      </c>
      <c r="M1800" t="s">
        <v>3350</v>
      </c>
      <c r="N1800" t="s">
        <v>8016</v>
      </c>
      <c r="O1800" t="s">
        <v>3351</v>
      </c>
      <c r="P1800" t="s">
        <v>200</v>
      </c>
      <c r="Q1800" t="s">
        <v>7268</v>
      </c>
      <c r="R1800" t="s">
        <v>640</v>
      </c>
      <c r="S1800" t="s">
        <v>35</v>
      </c>
      <c r="T1800" t="str">
        <f t="shared" si="84"/>
        <v>The preferred candidate should possess the following: Experience within the Juvenile Justice and related systems, an understanding of the functions and operations of juvenile detention, demonstrated superior judgment, analytical ability, and management ability; experience and ability managing professionals and civil service staff; ability to problem-solve and make decisions in a timely manner; ability to work under pressure and with tight deadlines; strong organizational, written, and oral communications skills; ability to lead and work as part of a team, as well as independently, to achieve the necessary results; the ability to prioritize tasks and undertake several critical projects simultaneously; an understanding of the functions and operations of juvenile detention.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800">
        <f t="shared" si="85"/>
        <v>0</v>
      </c>
      <c r="V1800" s="3">
        <v>0</v>
      </c>
      <c r="W1800" s="3">
        <f t="shared" si="86"/>
        <v>0</v>
      </c>
      <c r="X1800" s="3">
        <v>0</v>
      </c>
      <c r="Y1800" s="3">
        <v>0</v>
      </c>
      <c r="Z1800" s="3">
        <v>0</v>
      </c>
      <c r="AA1800" s="3">
        <v>0</v>
      </c>
      <c r="AB1800" s="3">
        <v>0</v>
      </c>
      <c r="AD1800" t="s">
        <v>38</v>
      </c>
      <c r="AE1800" s="1">
        <v>42480</v>
      </c>
      <c r="AG1800" s="1">
        <v>42482</v>
      </c>
      <c r="AH1800" s="1">
        <v>42598</v>
      </c>
    </row>
    <row r="1801" spans="1:34" x14ac:dyDescent="0.3">
      <c r="A1801">
        <v>239471</v>
      </c>
      <c r="B1801" t="s">
        <v>184</v>
      </c>
      <c r="C1801" t="s">
        <v>40</v>
      </c>
      <c r="D1801">
        <v>1</v>
      </c>
      <c r="E1801" t="s">
        <v>3346</v>
      </c>
      <c r="F1801" t="s">
        <v>434</v>
      </c>
      <c r="G1801">
        <v>10032</v>
      </c>
      <c r="H1801" t="s">
        <v>52</v>
      </c>
      <c r="I1801">
        <v>53051</v>
      </c>
      <c r="J1801">
        <v>145991</v>
      </c>
      <c r="K1801" t="s">
        <v>30</v>
      </c>
      <c r="L1801" t="s">
        <v>186</v>
      </c>
      <c r="M1801" t="s">
        <v>804</v>
      </c>
      <c r="N1801" t="s">
        <v>6831</v>
      </c>
      <c r="O1801" t="s">
        <v>438</v>
      </c>
      <c r="P1801" t="s">
        <v>8013</v>
      </c>
      <c r="Q1801" t="s">
        <v>7268</v>
      </c>
      <c r="R1801" t="s">
        <v>201</v>
      </c>
      <c r="S1801" t="s">
        <v>35</v>
      </c>
      <c r="T1801" t="str">
        <f t="shared" si="84"/>
        <v>Candidate must possess a Registered Nurse license with a minimum of five years of experience in administrative/ program management.  RN with MPH, MBA, or Master‚„s in Health Administration preferred. Experience with foster care and juvenile justice preferred. In addition, the ideal candidate should show proficiency in Word, Excel.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801">
        <f t="shared" si="85"/>
        <v>0</v>
      </c>
      <c r="V1801" s="3">
        <v>1</v>
      </c>
      <c r="W1801" s="3">
        <f t="shared" si="86"/>
        <v>0</v>
      </c>
      <c r="X1801" s="3">
        <v>0</v>
      </c>
      <c r="Y1801" s="3">
        <v>0</v>
      </c>
      <c r="Z1801" s="3">
        <v>0</v>
      </c>
      <c r="AA1801" s="3">
        <v>0</v>
      </c>
      <c r="AB1801" s="3">
        <v>0</v>
      </c>
      <c r="AD1801" t="s">
        <v>58</v>
      </c>
      <c r="AE1801" s="1">
        <v>42488</v>
      </c>
      <c r="AG1801" s="1">
        <v>42488</v>
      </c>
      <c r="AH1801" s="1">
        <v>42598</v>
      </c>
    </row>
    <row r="1802" spans="1:34" x14ac:dyDescent="0.3">
      <c r="A1802">
        <v>239473</v>
      </c>
      <c r="B1802" t="s">
        <v>39</v>
      </c>
      <c r="C1802" t="s">
        <v>40</v>
      </c>
      <c r="D1802">
        <v>1</v>
      </c>
      <c r="E1802" t="s">
        <v>3352</v>
      </c>
      <c r="F1802" t="s">
        <v>3353</v>
      </c>
      <c r="G1802">
        <v>12200</v>
      </c>
      <c r="H1802">
        <v>2</v>
      </c>
      <c r="I1802">
        <v>33350</v>
      </c>
      <c r="J1802">
        <v>49864</v>
      </c>
      <c r="K1802" t="s">
        <v>30</v>
      </c>
      <c r="L1802" t="s">
        <v>319</v>
      </c>
      <c r="M1802" t="s">
        <v>3354</v>
      </c>
      <c r="N1802" t="s">
        <v>3355</v>
      </c>
      <c r="O1802" t="s">
        <v>2937</v>
      </c>
      <c r="P1802" t="s">
        <v>3356</v>
      </c>
      <c r="Q1802" t="s">
        <v>8017</v>
      </c>
      <c r="R1802" t="s">
        <v>3357</v>
      </c>
      <c r="S1802" t="s">
        <v>35</v>
      </c>
      <c r="T1802" t="str">
        <f t="shared" si="84"/>
        <v>One (1) year of satisfactory full-time experience in the supervision of a section of a storehouse, storage yard or equivalent storage unit.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**ADDITIONAL NOTE:  MINIMUM QUALIFICATION REQUIREMENTS   **Must be able to perform the physical tasks of the job.</v>
      </c>
      <c r="U1802">
        <f t="shared" si="85"/>
        <v>0</v>
      </c>
      <c r="V1802" s="3">
        <v>0</v>
      </c>
      <c r="W1802" s="3">
        <f t="shared" si="86"/>
        <v>0</v>
      </c>
      <c r="X1802" s="3">
        <v>0</v>
      </c>
      <c r="Y1802" s="3">
        <v>0</v>
      </c>
      <c r="Z1802" s="3">
        <v>0</v>
      </c>
      <c r="AA1802" s="3">
        <v>0</v>
      </c>
      <c r="AB1802" s="3">
        <v>0</v>
      </c>
      <c r="AD1802" t="s">
        <v>3358</v>
      </c>
      <c r="AE1802" s="1">
        <v>42482</v>
      </c>
      <c r="AG1802" s="1">
        <v>42502</v>
      </c>
      <c r="AH1802" s="1">
        <v>42598</v>
      </c>
    </row>
    <row r="1803" spans="1:34" x14ac:dyDescent="0.3">
      <c r="A1803">
        <v>239473</v>
      </c>
      <c r="B1803" t="s">
        <v>39</v>
      </c>
      <c r="C1803" t="s">
        <v>26</v>
      </c>
      <c r="D1803">
        <v>1</v>
      </c>
      <c r="E1803" t="s">
        <v>3352</v>
      </c>
      <c r="F1803" t="s">
        <v>3353</v>
      </c>
      <c r="G1803">
        <v>12200</v>
      </c>
      <c r="H1803">
        <v>2</v>
      </c>
      <c r="I1803">
        <v>33350</v>
      </c>
      <c r="J1803">
        <v>49864</v>
      </c>
      <c r="K1803" t="s">
        <v>30</v>
      </c>
      <c r="L1803" t="s">
        <v>319</v>
      </c>
      <c r="M1803" t="s">
        <v>3354</v>
      </c>
      <c r="N1803" t="s">
        <v>3355</v>
      </c>
      <c r="O1803" t="s">
        <v>2937</v>
      </c>
      <c r="P1803" t="s">
        <v>3356</v>
      </c>
      <c r="Q1803" t="s">
        <v>8017</v>
      </c>
      <c r="R1803" t="s">
        <v>3357</v>
      </c>
      <c r="S1803" t="s">
        <v>35</v>
      </c>
      <c r="T1803" t="str">
        <f t="shared" si="84"/>
        <v>One (1) year of satisfactory full-time experience in the supervision of a section of a storehouse, storage yard or equivalent storage unit.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**ADDITIONAL NOTE:  MINIMUM QUALIFICATION REQUIREMENTS   **Must be able to perform the physical tasks of the job.</v>
      </c>
      <c r="U1803">
        <f t="shared" si="85"/>
        <v>0</v>
      </c>
      <c r="V1803" s="3">
        <v>0</v>
      </c>
      <c r="W1803" s="3">
        <f t="shared" si="86"/>
        <v>0</v>
      </c>
      <c r="X1803" s="3">
        <v>0</v>
      </c>
      <c r="Y1803" s="3">
        <v>0</v>
      </c>
      <c r="Z1803" s="3">
        <v>0</v>
      </c>
      <c r="AA1803" s="3">
        <v>0</v>
      </c>
      <c r="AB1803" s="3">
        <v>0</v>
      </c>
      <c r="AD1803" t="s">
        <v>3358</v>
      </c>
      <c r="AE1803" s="1">
        <v>42482</v>
      </c>
      <c r="AG1803" s="1">
        <v>42502</v>
      </c>
      <c r="AH1803" s="1">
        <v>42598</v>
      </c>
    </row>
    <row r="1804" spans="1:34" x14ac:dyDescent="0.3">
      <c r="A1804">
        <v>239505</v>
      </c>
      <c r="B1804" t="s">
        <v>59</v>
      </c>
      <c r="C1804" t="s">
        <v>26</v>
      </c>
      <c r="D1804">
        <v>1</v>
      </c>
      <c r="E1804" t="s">
        <v>118</v>
      </c>
      <c r="F1804" t="s">
        <v>360</v>
      </c>
      <c r="G1804">
        <v>20215</v>
      </c>
      <c r="H1804">
        <v>2</v>
      </c>
      <c r="I1804">
        <v>72805</v>
      </c>
      <c r="J1804">
        <v>101148</v>
      </c>
      <c r="K1804" t="s">
        <v>30</v>
      </c>
      <c r="L1804" t="s">
        <v>1525</v>
      </c>
      <c r="M1804" t="s">
        <v>3359</v>
      </c>
      <c r="N1804" t="s">
        <v>3360</v>
      </c>
      <c r="O1804" t="s">
        <v>7109</v>
      </c>
      <c r="P1804" t="s">
        <v>8018</v>
      </c>
      <c r="Q1804" t="s">
        <v>3361</v>
      </c>
      <c r="R1804" t="s">
        <v>266</v>
      </c>
      <c r="S1804" t="s">
        <v>2835</v>
      </c>
      <c r="T1804" t="str">
        <f t="shared" si="84"/>
        <v>Experience with wastewater treatment regulations, wastewater unit operations, wastewater regulatory review process, collection and conveyance systems including pump stations and force mains, environmental regulations, construction cost estimating, project management, hydrologic and hydraulic modeling, on-site soil identification. 	 Experience with GIS applications, Microsoft Word, Excel, Access, PowerPoint, and Outlook.  Good communications skills.   A 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from midtown Manhattan.</v>
      </c>
      <c r="U1804">
        <f t="shared" si="85"/>
        <v>0</v>
      </c>
      <c r="V1804" s="3">
        <v>1</v>
      </c>
      <c r="W1804" s="3">
        <f t="shared" si="86"/>
        <v>0</v>
      </c>
      <c r="X1804" s="3">
        <v>0</v>
      </c>
      <c r="Y1804" s="3">
        <v>0</v>
      </c>
      <c r="Z1804" s="3">
        <v>0</v>
      </c>
      <c r="AA1804" s="3">
        <v>0</v>
      </c>
      <c r="AB1804" s="3">
        <v>0</v>
      </c>
      <c r="AD1804" t="s">
        <v>899</v>
      </c>
      <c r="AE1804" s="1">
        <v>42487</v>
      </c>
      <c r="AG1804" s="1">
        <v>42487</v>
      </c>
      <c r="AH1804" s="1">
        <v>42598</v>
      </c>
    </row>
    <row r="1805" spans="1:34" x14ac:dyDescent="0.3">
      <c r="A1805">
        <v>239505</v>
      </c>
      <c r="B1805" t="s">
        <v>59</v>
      </c>
      <c r="C1805" t="s">
        <v>40</v>
      </c>
      <c r="D1805">
        <v>1</v>
      </c>
      <c r="E1805" t="s">
        <v>118</v>
      </c>
      <c r="F1805" t="s">
        <v>360</v>
      </c>
      <c r="G1805">
        <v>20215</v>
      </c>
      <c r="H1805">
        <v>2</v>
      </c>
      <c r="I1805">
        <v>72805</v>
      </c>
      <c r="J1805">
        <v>101148</v>
      </c>
      <c r="K1805" t="s">
        <v>30</v>
      </c>
      <c r="L1805" t="s">
        <v>1525</v>
      </c>
      <c r="M1805" t="s">
        <v>3359</v>
      </c>
      <c r="N1805" t="s">
        <v>3360</v>
      </c>
      <c r="O1805" t="s">
        <v>7109</v>
      </c>
      <c r="P1805" t="s">
        <v>8018</v>
      </c>
      <c r="Q1805" t="s">
        <v>3361</v>
      </c>
      <c r="R1805" t="s">
        <v>266</v>
      </c>
      <c r="S1805" t="s">
        <v>2835</v>
      </c>
      <c r="T1805" t="str">
        <f t="shared" si="84"/>
        <v>Experience with wastewater treatment regulations, wastewater unit operations, wastewater regulatory review process, collection and conveyance systems including pump stations and force mains, environmental regulations, construction cost estimating, project management, hydrologic and hydraulic modeling, on-site soil identification. 	 Experience with GIS applications, Microsoft Word, Excel, Access, PowerPoint, and Outlook.  Good communications skills.   A 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from midtown Manhattan.</v>
      </c>
      <c r="U1805">
        <f t="shared" si="85"/>
        <v>0</v>
      </c>
      <c r="V1805" s="3">
        <v>1</v>
      </c>
      <c r="W1805" s="3">
        <f t="shared" si="86"/>
        <v>0</v>
      </c>
      <c r="X1805" s="3">
        <v>0</v>
      </c>
      <c r="Y1805" s="3">
        <v>0</v>
      </c>
      <c r="Z1805" s="3">
        <v>0</v>
      </c>
      <c r="AA1805" s="3">
        <v>0</v>
      </c>
      <c r="AB1805" s="3">
        <v>0</v>
      </c>
      <c r="AD1805" t="s">
        <v>899</v>
      </c>
      <c r="AE1805" s="1">
        <v>42487</v>
      </c>
      <c r="AG1805" s="1">
        <v>42487</v>
      </c>
      <c r="AH1805" s="1">
        <v>42598</v>
      </c>
    </row>
    <row r="1806" spans="1:34" x14ac:dyDescent="0.3">
      <c r="A1806">
        <v>239065</v>
      </c>
      <c r="B1806" t="s">
        <v>184</v>
      </c>
      <c r="C1806" t="s">
        <v>26</v>
      </c>
      <c r="D1806">
        <v>1</v>
      </c>
      <c r="E1806" t="s">
        <v>197</v>
      </c>
      <c r="F1806" t="s">
        <v>198</v>
      </c>
      <c r="G1806">
        <v>51587</v>
      </c>
      <c r="H1806" t="s">
        <v>52</v>
      </c>
      <c r="I1806">
        <v>53051</v>
      </c>
      <c r="J1806">
        <v>73555</v>
      </c>
      <c r="K1806" t="s">
        <v>30</v>
      </c>
      <c r="L1806" t="s">
        <v>3349</v>
      </c>
      <c r="M1806" t="s">
        <v>3350</v>
      </c>
      <c r="N1806" t="s">
        <v>8016</v>
      </c>
      <c r="O1806" t="s">
        <v>3351</v>
      </c>
      <c r="P1806" t="s">
        <v>200</v>
      </c>
      <c r="Q1806" t="s">
        <v>7268</v>
      </c>
      <c r="R1806" t="s">
        <v>640</v>
      </c>
      <c r="S1806" t="s">
        <v>35</v>
      </c>
      <c r="T1806" t="str">
        <f t="shared" si="84"/>
        <v>The preferred candidate should possess the following: Experience within the Juvenile Justice and related systems, an understanding of the functions and operations of juvenile detention, demonstrated superior judgment, analytical ability, and management ability; experience and ability managing professionals and civil service staff; ability to problem-solve and make decisions in a timely manner; ability to work under pressure and with tight deadlines; strong organizational, written, and oral communications skills; ability to lead and work as part of a team, as well as independently, to achieve the necessary results; the ability to prioritize tasks and undertake several critical projects simultaneously; an understanding of the functions and operations of juvenile detention.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806">
        <f t="shared" si="85"/>
        <v>0</v>
      </c>
      <c r="V1806" s="3">
        <v>0</v>
      </c>
      <c r="W1806" s="3">
        <f t="shared" si="86"/>
        <v>0</v>
      </c>
      <c r="X1806" s="3">
        <v>0</v>
      </c>
      <c r="Y1806" s="3">
        <v>0</v>
      </c>
      <c r="Z1806" s="3">
        <v>0</v>
      </c>
      <c r="AA1806" s="3">
        <v>0</v>
      </c>
      <c r="AB1806" s="3">
        <v>0</v>
      </c>
      <c r="AD1806" t="s">
        <v>38</v>
      </c>
      <c r="AE1806" s="1">
        <v>42480</v>
      </c>
      <c r="AG1806" s="1">
        <v>42482</v>
      </c>
      <c r="AH1806" s="1">
        <v>42598</v>
      </c>
    </row>
    <row r="1807" spans="1:34" x14ac:dyDescent="0.3">
      <c r="A1807">
        <v>239068</v>
      </c>
      <c r="B1807" t="s">
        <v>2454</v>
      </c>
      <c r="C1807" t="s">
        <v>40</v>
      </c>
      <c r="D1807">
        <v>4</v>
      </c>
      <c r="E1807" t="s">
        <v>3166</v>
      </c>
      <c r="F1807" t="s">
        <v>3362</v>
      </c>
      <c r="G1807">
        <v>40562</v>
      </c>
      <c r="H1807">
        <v>0</v>
      </c>
      <c r="I1807">
        <v>54401</v>
      </c>
      <c r="J1807">
        <v>69000</v>
      </c>
      <c r="K1807" t="s">
        <v>30</v>
      </c>
      <c r="L1807" t="s">
        <v>2456</v>
      </c>
      <c r="M1807" t="s">
        <v>2457</v>
      </c>
      <c r="N1807" t="s">
        <v>8019</v>
      </c>
      <c r="O1807" t="s">
        <v>3363</v>
      </c>
      <c r="P1807" t="s">
        <v>8020</v>
      </c>
      <c r="Q1807" t="s">
        <v>35</v>
      </c>
      <c r="R1807" t="s">
        <v>3364</v>
      </c>
      <c r="S1807" t="s">
        <v>2981</v>
      </c>
      <c r="T1807" t="str">
        <f t="shared" si="84"/>
        <v xml:space="preserve">‚  Background in working with community-based organizations.   Experience or knowledge of after school or other youth development programming.   Strong written and verbal communication skills.   Computer literate with advanced knowledge of Microsoft: Word, Excel, and Outlook.   Familiarity with DYCD‚„s data system; DYCD Online experience preferred.  </v>
      </c>
      <c r="U1807">
        <f t="shared" si="85"/>
        <v>0</v>
      </c>
      <c r="V1807" s="3">
        <v>1</v>
      </c>
      <c r="W1807" s="3">
        <f t="shared" si="86"/>
        <v>0</v>
      </c>
      <c r="X1807" s="3">
        <v>0</v>
      </c>
      <c r="Y1807" s="3">
        <v>0</v>
      </c>
      <c r="Z1807" s="3">
        <v>0</v>
      </c>
      <c r="AA1807" s="3">
        <v>0</v>
      </c>
      <c r="AB1807" s="3">
        <v>0</v>
      </c>
      <c r="AD1807" t="s">
        <v>38</v>
      </c>
      <c r="AE1807" s="1">
        <v>42538</v>
      </c>
      <c r="AG1807" s="1">
        <v>42538</v>
      </c>
      <c r="AH1807" s="1">
        <v>42598</v>
      </c>
    </row>
    <row r="1808" spans="1:34" x14ac:dyDescent="0.3">
      <c r="A1808">
        <v>239068</v>
      </c>
      <c r="B1808" t="s">
        <v>2454</v>
      </c>
      <c r="C1808" t="s">
        <v>26</v>
      </c>
      <c r="D1808">
        <v>4</v>
      </c>
      <c r="E1808" t="s">
        <v>3166</v>
      </c>
      <c r="F1808" t="s">
        <v>3362</v>
      </c>
      <c r="G1808">
        <v>40562</v>
      </c>
      <c r="H1808">
        <v>0</v>
      </c>
      <c r="I1808">
        <v>54401</v>
      </c>
      <c r="J1808">
        <v>69000</v>
      </c>
      <c r="K1808" t="s">
        <v>30</v>
      </c>
      <c r="L1808" t="s">
        <v>2456</v>
      </c>
      <c r="M1808" t="s">
        <v>2457</v>
      </c>
      <c r="N1808" t="s">
        <v>8019</v>
      </c>
      <c r="O1808" t="s">
        <v>3363</v>
      </c>
      <c r="P1808" t="s">
        <v>8020</v>
      </c>
      <c r="Q1808" t="s">
        <v>35</v>
      </c>
      <c r="R1808" t="s">
        <v>3364</v>
      </c>
      <c r="S1808" t="s">
        <v>2981</v>
      </c>
      <c r="T1808" t="str">
        <f t="shared" si="84"/>
        <v xml:space="preserve">‚  Background in working with community-based organizations.   Experience or knowledge of after school or other youth development programming.   Strong written and verbal communication skills.   Computer literate with advanced knowledge of Microsoft: Word, Excel, and Outlook.   Familiarity with DYCD‚„s data system; DYCD Online experience preferred.  </v>
      </c>
      <c r="U1808">
        <f t="shared" si="85"/>
        <v>0</v>
      </c>
      <c r="V1808" s="3">
        <v>1</v>
      </c>
      <c r="W1808" s="3">
        <f t="shared" si="86"/>
        <v>0</v>
      </c>
      <c r="X1808" s="3">
        <v>0</v>
      </c>
      <c r="Y1808" s="3">
        <v>0</v>
      </c>
      <c r="Z1808" s="3">
        <v>0</v>
      </c>
      <c r="AA1808" s="3">
        <v>0</v>
      </c>
      <c r="AB1808" s="3">
        <v>0</v>
      </c>
      <c r="AD1808" t="s">
        <v>38</v>
      </c>
      <c r="AE1808" s="1">
        <v>42538</v>
      </c>
      <c r="AG1808" s="1">
        <v>42538</v>
      </c>
      <c r="AH1808" s="1">
        <v>42598</v>
      </c>
    </row>
    <row r="1809" spans="1:34" x14ac:dyDescent="0.3">
      <c r="A1809">
        <v>239094</v>
      </c>
      <c r="B1809" t="s">
        <v>49</v>
      </c>
      <c r="C1809" t="s">
        <v>40</v>
      </c>
      <c r="D1809">
        <v>1</v>
      </c>
      <c r="E1809" t="s">
        <v>3365</v>
      </c>
      <c r="F1809" t="s">
        <v>2406</v>
      </c>
      <c r="G1809">
        <v>13652</v>
      </c>
      <c r="H1809">
        <v>3</v>
      </c>
      <c r="I1809">
        <v>81290</v>
      </c>
      <c r="J1809">
        <v>100000</v>
      </c>
      <c r="K1809" t="s">
        <v>30</v>
      </c>
      <c r="L1809" t="s">
        <v>546</v>
      </c>
      <c r="M1809" t="s">
        <v>3366</v>
      </c>
      <c r="N1809" t="s">
        <v>8021</v>
      </c>
      <c r="O1809" t="s">
        <v>7675</v>
      </c>
      <c r="P1809" t="s">
        <v>8022</v>
      </c>
      <c r="Q1809" t="s">
        <v>3367</v>
      </c>
      <c r="R1809" t="s">
        <v>2666</v>
      </c>
      <c r="S1809" t="s">
        <v>549</v>
      </c>
      <c r="T1809" t="str">
        <f t="shared" si="84"/>
        <v>‚  Knowledge of the Microsoft server operating system administration and of the Windows 7    professional platform.  Analytical and desktop support experience within a large-scale, complex environment.  Previous experience with Remote Installation Services, Office 2010, Outlook and Outlook Web    Access, Active Directory Domain Services, Group Policy, TCP/IP, DHCP, WINS, and DNS.  An understanding of patch management strategies.  Strong analytical, organizational, time management and oral and written communication skills.  Ability to articulate to end user community in clear, concise understandable terms.  Hands on experience in managing Windows environments with Group Policy such us designing    group policy infrastructure, creating group policies, implementing administrative and security     templates, configuring desktop environment, implementing AppLocker and software restriction    policies and configuring group policy preferences.  Candidates with a valid NYS Driver‚„s License are preferred. In compliance with Federal law, all persons hired will be required to verify identity and eligibility to work in the United States and to complete the required employment eligibility verification document form upon hire.  The registration period for the Open Competitive Certified IT Administrator (LAN/WAN) Exam (#6049) will start on 05/04/16. All applicants who are not permanent in the title are encouraged to register for this exam when it becomes available. You can visit http://www.nyc.gov/html/dcas/html/work/exam_monthly.shtml for more information and to register starting 05/04/16.</v>
      </c>
      <c r="U1809">
        <f t="shared" si="85"/>
        <v>0</v>
      </c>
      <c r="V1809" s="3">
        <v>0</v>
      </c>
      <c r="W1809" s="3">
        <f t="shared" si="86"/>
        <v>0</v>
      </c>
      <c r="X1809" s="3">
        <v>0</v>
      </c>
      <c r="Y1809" s="3">
        <v>0</v>
      </c>
      <c r="Z1809" s="3">
        <v>0</v>
      </c>
      <c r="AA1809" s="3">
        <v>0</v>
      </c>
      <c r="AB1809" s="3">
        <v>0</v>
      </c>
      <c r="AD1809" t="s">
        <v>58</v>
      </c>
      <c r="AE1809" s="1">
        <v>42486</v>
      </c>
      <c r="AG1809" s="1">
        <v>42487</v>
      </c>
      <c r="AH1809" s="1">
        <v>42598</v>
      </c>
    </row>
    <row r="1810" spans="1:34" x14ac:dyDescent="0.3">
      <c r="A1810">
        <v>239541</v>
      </c>
      <c r="B1810" t="s">
        <v>59</v>
      </c>
      <c r="C1810" t="s">
        <v>40</v>
      </c>
      <c r="D1810">
        <v>1</v>
      </c>
      <c r="E1810" t="s">
        <v>3177</v>
      </c>
      <c r="F1810" t="s">
        <v>3177</v>
      </c>
      <c r="G1810">
        <v>91011</v>
      </c>
      <c r="H1810">
        <v>0</v>
      </c>
      <c r="I1810">
        <v>37085</v>
      </c>
      <c r="J1810">
        <v>54243</v>
      </c>
      <c r="K1810" t="s">
        <v>30</v>
      </c>
      <c r="L1810" t="s">
        <v>3368</v>
      </c>
      <c r="M1810" t="s">
        <v>1816</v>
      </c>
      <c r="N1810" t="s">
        <v>3369</v>
      </c>
      <c r="O1810" t="s">
        <v>3179</v>
      </c>
      <c r="P1810" t="s">
        <v>35</v>
      </c>
      <c r="Q1810" t="s">
        <v>2057</v>
      </c>
      <c r="R1810" t="s">
        <v>593</v>
      </c>
      <c r="S1810" t="s">
        <v>35</v>
      </c>
      <c r="T1810" t="str">
        <f t="shared" si="84"/>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810">
        <f t="shared" si="85"/>
        <v>0</v>
      </c>
      <c r="V1810" s="3">
        <v>0</v>
      </c>
      <c r="W1810" s="3">
        <f t="shared" si="86"/>
        <v>0</v>
      </c>
      <c r="X1810" s="3">
        <v>0</v>
      </c>
      <c r="Y1810" s="3">
        <v>0</v>
      </c>
      <c r="Z1810" s="3">
        <v>0</v>
      </c>
      <c r="AA1810" s="3">
        <v>0</v>
      </c>
      <c r="AB1810" s="3">
        <v>0</v>
      </c>
      <c r="AD1810" t="s">
        <v>38</v>
      </c>
      <c r="AE1810" s="1">
        <v>42487</v>
      </c>
      <c r="AG1810" s="1">
        <v>42487</v>
      </c>
      <c r="AH1810" s="1">
        <v>42598</v>
      </c>
    </row>
    <row r="1811" spans="1:34" x14ac:dyDescent="0.3">
      <c r="A1811">
        <v>239541</v>
      </c>
      <c r="B1811" t="s">
        <v>59</v>
      </c>
      <c r="C1811" t="s">
        <v>26</v>
      </c>
      <c r="D1811">
        <v>1</v>
      </c>
      <c r="E1811" t="s">
        <v>3177</v>
      </c>
      <c r="F1811" t="s">
        <v>3177</v>
      </c>
      <c r="G1811">
        <v>91011</v>
      </c>
      <c r="H1811">
        <v>0</v>
      </c>
      <c r="I1811">
        <v>37085</v>
      </c>
      <c r="J1811">
        <v>54243</v>
      </c>
      <c r="K1811" t="s">
        <v>30</v>
      </c>
      <c r="L1811" t="s">
        <v>3368</v>
      </c>
      <c r="M1811" t="s">
        <v>1816</v>
      </c>
      <c r="N1811" t="s">
        <v>3369</v>
      </c>
      <c r="O1811" t="s">
        <v>3179</v>
      </c>
      <c r="P1811" t="s">
        <v>35</v>
      </c>
      <c r="Q1811" t="s">
        <v>2057</v>
      </c>
      <c r="R1811" t="s">
        <v>593</v>
      </c>
      <c r="S1811" t="s">
        <v>35</v>
      </c>
      <c r="T1811" t="str">
        <f t="shared" si="84"/>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811">
        <f t="shared" si="85"/>
        <v>0</v>
      </c>
      <c r="V1811" s="3">
        <v>0</v>
      </c>
      <c r="W1811" s="3">
        <f t="shared" si="86"/>
        <v>0</v>
      </c>
      <c r="X1811" s="3">
        <v>0</v>
      </c>
      <c r="Y1811" s="3">
        <v>0</v>
      </c>
      <c r="Z1811" s="3">
        <v>0</v>
      </c>
      <c r="AA1811" s="3">
        <v>0</v>
      </c>
      <c r="AB1811" s="3">
        <v>0</v>
      </c>
      <c r="AD1811" t="s">
        <v>38</v>
      </c>
      <c r="AE1811" s="1">
        <v>42487</v>
      </c>
      <c r="AG1811" s="1">
        <v>42487</v>
      </c>
      <c r="AH1811" s="1">
        <v>42598</v>
      </c>
    </row>
    <row r="1812" spans="1:34" x14ac:dyDescent="0.3">
      <c r="A1812">
        <v>242941</v>
      </c>
      <c r="B1812" t="s">
        <v>25</v>
      </c>
      <c r="C1812" t="s">
        <v>40</v>
      </c>
      <c r="D1812">
        <v>1</v>
      </c>
      <c r="E1812" t="s">
        <v>3370</v>
      </c>
      <c r="F1812" t="s">
        <v>191</v>
      </c>
      <c r="G1812">
        <v>13632</v>
      </c>
      <c r="H1812">
        <v>4</v>
      </c>
      <c r="I1812">
        <v>89383</v>
      </c>
      <c r="J1812">
        <v>115000</v>
      </c>
      <c r="K1812" t="s">
        <v>30</v>
      </c>
      <c r="L1812" t="s">
        <v>192</v>
      </c>
      <c r="M1812" t="s">
        <v>193</v>
      </c>
      <c r="N1812" t="s">
        <v>8023</v>
      </c>
      <c r="O1812" t="s">
        <v>7083</v>
      </c>
      <c r="P1812" t="s">
        <v>6832</v>
      </c>
      <c r="Q1812" t="s">
        <v>35</v>
      </c>
      <c r="R1812" t="s">
        <v>3371</v>
      </c>
      <c r="S1812" t="s">
        <v>196</v>
      </c>
      <c r="T1812" t="str">
        <f t="shared" si="84"/>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8 years of development experience with at least 3 years of hands-on iOS development experience building large scale native iOS applications;	At least 3 years of experience in integrating native mobile applications with the backend systems via web services;	Must be passionate and enthusiastic about mobile development and new mobile opportunities;	Must have exceptional analytical and problem solving skills;	Must have strong experience integrating iPhone applications with facebook.com, twitter.com and other social networking platforms;	Strong hands-on experience in Swift/Objective-C, HTML5, Javascript, CSS3 and AJAX;	Strong knowledge of SOA architectures and integration technologies;	Strong database experience with MySQL or any relational database;	Experience with JBoss application server or Tomcat;	Strong knowledge of XML, XSL and other internet technologies is a must;	Excellent oral and written communication skills are required;	Solid knowledge of mobile testing tools and techniques;	Experience developing using agile principals and methodologies;	Working experience in Java, .NET, PHP or Python is a plus;	Knowledge of Android platform is a plus.  </v>
      </c>
      <c r="U1812">
        <f t="shared" si="85"/>
        <v>0</v>
      </c>
      <c r="V1812" s="3">
        <v>0</v>
      </c>
      <c r="W1812" s="3">
        <f t="shared" si="86"/>
        <v>0</v>
      </c>
      <c r="X1812" s="3">
        <v>1</v>
      </c>
      <c r="Y1812" s="3">
        <v>0</v>
      </c>
      <c r="Z1812" s="3">
        <v>1</v>
      </c>
      <c r="AA1812" s="3">
        <v>0</v>
      </c>
      <c r="AB1812" s="3">
        <v>1</v>
      </c>
      <c r="AD1812" t="s">
        <v>202</v>
      </c>
      <c r="AE1812" s="1">
        <v>42531</v>
      </c>
      <c r="AG1812" s="1">
        <v>42531</v>
      </c>
      <c r="AH1812" s="1">
        <v>42598</v>
      </c>
    </row>
    <row r="1813" spans="1:34" x14ac:dyDescent="0.3">
      <c r="A1813">
        <v>239548</v>
      </c>
      <c r="B1813" t="s">
        <v>666</v>
      </c>
      <c r="C1813" t="s">
        <v>26</v>
      </c>
      <c r="D1813">
        <v>1</v>
      </c>
      <c r="E1813" t="s">
        <v>3372</v>
      </c>
      <c r="F1813" t="s">
        <v>2406</v>
      </c>
      <c r="G1813">
        <v>13652</v>
      </c>
      <c r="H1813">
        <v>4</v>
      </c>
      <c r="I1813">
        <v>87203</v>
      </c>
      <c r="J1813">
        <v>100284</v>
      </c>
      <c r="K1813" t="s">
        <v>30</v>
      </c>
      <c r="L1813" t="s">
        <v>2218</v>
      </c>
      <c r="M1813" t="s">
        <v>2219</v>
      </c>
      <c r="N1813" t="s">
        <v>3373</v>
      </c>
      <c r="O1813" t="s">
        <v>7675</v>
      </c>
      <c r="P1813" t="s">
        <v>3374</v>
      </c>
      <c r="Q1813" t="s">
        <v>3219</v>
      </c>
      <c r="R1813" t="s">
        <v>2999</v>
      </c>
      <c r="S1813" t="s">
        <v>35</v>
      </c>
      <c r="T1813" t="str">
        <f t="shared" si="84"/>
        <v>Must have 5 years or more experience working in a complex enterprise environment. Strong and thorough understanding of network and web related protocols (e.g., TCP/IP, UDP, IPSEC, HTTP, HTTPS, and routing protocols) and topologies. Experience with host based forensics tools and techniques (open source or commercial). Experience in network forensic techniques using commercial and open source IDS/IPS systems. Professional Certifications from industry respected sources (SANS, GIAC, ISC2) This position is open to applicants who filed for Exam #6049 (Open Competitive). Applicants who filed for an exam will be required to produce a copy of their Order Confirmation Receipt for verification if contacted for an interview. If you do not include this information in your cover letter, you will not be considered for an interview.</v>
      </c>
      <c r="U1813">
        <f t="shared" si="85"/>
        <v>0</v>
      </c>
      <c r="V1813" s="3">
        <v>0</v>
      </c>
      <c r="W1813" s="3">
        <f t="shared" si="86"/>
        <v>0</v>
      </c>
      <c r="X1813" s="3">
        <v>0</v>
      </c>
      <c r="Y1813" s="3">
        <v>0</v>
      </c>
      <c r="Z1813" s="3">
        <v>0</v>
      </c>
      <c r="AA1813" s="3">
        <v>0</v>
      </c>
      <c r="AB1813" s="3">
        <v>0</v>
      </c>
      <c r="AD1813" t="s">
        <v>58</v>
      </c>
      <c r="AE1813" s="1">
        <v>42493</v>
      </c>
      <c r="AG1813" s="1">
        <v>42515</v>
      </c>
      <c r="AH1813" s="1">
        <v>42598</v>
      </c>
    </row>
    <row r="1814" spans="1:34" x14ac:dyDescent="0.3">
      <c r="A1814">
        <v>239548</v>
      </c>
      <c r="B1814" t="s">
        <v>666</v>
      </c>
      <c r="C1814" t="s">
        <v>40</v>
      </c>
      <c r="D1814">
        <v>1</v>
      </c>
      <c r="E1814" t="s">
        <v>3372</v>
      </c>
      <c r="F1814" t="s">
        <v>2406</v>
      </c>
      <c r="G1814">
        <v>13652</v>
      </c>
      <c r="H1814">
        <v>4</v>
      </c>
      <c r="I1814">
        <v>87203</v>
      </c>
      <c r="J1814">
        <v>100284</v>
      </c>
      <c r="K1814" t="s">
        <v>30</v>
      </c>
      <c r="L1814" t="s">
        <v>2218</v>
      </c>
      <c r="M1814" t="s">
        <v>2219</v>
      </c>
      <c r="N1814" t="s">
        <v>3373</v>
      </c>
      <c r="O1814" t="s">
        <v>7675</v>
      </c>
      <c r="P1814" t="s">
        <v>3374</v>
      </c>
      <c r="Q1814" t="s">
        <v>3219</v>
      </c>
      <c r="R1814" t="s">
        <v>2999</v>
      </c>
      <c r="S1814" t="s">
        <v>35</v>
      </c>
      <c r="T1814" t="str">
        <f t="shared" si="84"/>
        <v>Must have 5 years or more experience working in a complex enterprise environment. Strong and thorough understanding of network and web related protocols (e.g., TCP/IP, UDP, IPSEC, HTTP, HTTPS, and routing protocols) and topologies. Experience with host based forensics tools and techniques (open source or commercial). Experience in network forensic techniques using commercial and open source IDS/IPS systems. Professional Certifications from industry respected sources (SANS, GIAC, ISC2) This position is open to applicants who filed for Exam #6049 (Open Competitive). Applicants who filed for an exam will be required to produce a copy of their Order Confirmation Receipt for verification if contacted for an interview. If you do not include this information in your cover letter, you will not be considered for an interview.</v>
      </c>
      <c r="U1814">
        <f t="shared" si="85"/>
        <v>0</v>
      </c>
      <c r="V1814" s="3">
        <v>0</v>
      </c>
      <c r="W1814" s="3">
        <f t="shared" si="86"/>
        <v>0</v>
      </c>
      <c r="X1814" s="3">
        <v>0</v>
      </c>
      <c r="Y1814" s="3">
        <v>0</v>
      </c>
      <c r="Z1814" s="3">
        <v>0</v>
      </c>
      <c r="AA1814" s="3">
        <v>0</v>
      </c>
      <c r="AB1814" s="3">
        <v>0</v>
      </c>
      <c r="AD1814" t="s">
        <v>58</v>
      </c>
      <c r="AE1814" s="1">
        <v>42493</v>
      </c>
      <c r="AG1814" s="1">
        <v>42515</v>
      </c>
      <c r="AH1814" s="1">
        <v>42598</v>
      </c>
    </row>
    <row r="1815" spans="1:34" x14ac:dyDescent="0.3">
      <c r="A1815">
        <v>239094</v>
      </c>
      <c r="B1815" t="s">
        <v>49</v>
      </c>
      <c r="C1815" t="s">
        <v>26</v>
      </c>
      <c r="D1815">
        <v>1</v>
      </c>
      <c r="E1815" t="s">
        <v>3365</v>
      </c>
      <c r="F1815" t="s">
        <v>2406</v>
      </c>
      <c r="G1815">
        <v>13652</v>
      </c>
      <c r="H1815">
        <v>3</v>
      </c>
      <c r="I1815">
        <v>81290</v>
      </c>
      <c r="J1815">
        <v>100000</v>
      </c>
      <c r="K1815" t="s">
        <v>30</v>
      </c>
      <c r="L1815" t="s">
        <v>546</v>
      </c>
      <c r="M1815" t="s">
        <v>3366</v>
      </c>
      <c r="N1815" t="s">
        <v>8021</v>
      </c>
      <c r="O1815" t="s">
        <v>7675</v>
      </c>
      <c r="P1815" t="s">
        <v>8022</v>
      </c>
      <c r="Q1815" t="s">
        <v>3367</v>
      </c>
      <c r="R1815" t="s">
        <v>2666</v>
      </c>
      <c r="S1815" t="s">
        <v>549</v>
      </c>
      <c r="T1815" t="str">
        <f t="shared" si="84"/>
        <v>‚  Knowledge of the Microsoft server operating system administration and of the Windows 7    professional platform.  Analytical and desktop support experience within a large-scale, complex environment.  Previous experience with Remote Installation Services, Office 2010, Outlook and Outlook Web    Access, Active Directory Domain Services, Group Policy, TCP/IP, DHCP, WINS, and DNS.  An understanding of patch management strategies.  Strong analytical, organizational, time management and oral and written communication skills.  Ability to articulate to end user community in clear, concise understandable terms.  Hands on experience in managing Windows environments with Group Policy such us designing    group policy infrastructure, creating group policies, implementing administrative and security     templates, configuring desktop environment, implementing AppLocker and software restriction    policies and configuring group policy preferences.  Candidates with a valid NYS Driver‚„s License are preferred. In compliance with Federal law, all persons hired will be required to verify identity and eligibility to work in the United States and to complete the required employment eligibility verification document form upon hire.  The registration period for the Open Competitive Certified IT Administrator (LAN/WAN) Exam (#6049) will start on 05/04/16. All applicants who are not permanent in the title are encouraged to register for this exam when it becomes available. You can visit http://www.nyc.gov/html/dcas/html/work/exam_monthly.shtml for more information and to register starting 05/04/16.</v>
      </c>
      <c r="U1815">
        <f t="shared" si="85"/>
        <v>0</v>
      </c>
      <c r="V1815" s="3">
        <v>0</v>
      </c>
      <c r="W1815" s="3">
        <f t="shared" si="86"/>
        <v>0</v>
      </c>
      <c r="X1815" s="3">
        <v>0</v>
      </c>
      <c r="Y1815" s="3">
        <v>0</v>
      </c>
      <c r="Z1815" s="3">
        <v>0</v>
      </c>
      <c r="AA1815" s="3">
        <v>0</v>
      </c>
      <c r="AB1815" s="3">
        <v>0</v>
      </c>
      <c r="AD1815" t="s">
        <v>58</v>
      </c>
      <c r="AE1815" s="1">
        <v>42486</v>
      </c>
      <c r="AG1815" s="1">
        <v>42487</v>
      </c>
      <c r="AH1815" s="1">
        <v>42598</v>
      </c>
    </row>
    <row r="1816" spans="1:34" x14ac:dyDescent="0.3">
      <c r="A1816">
        <v>239134</v>
      </c>
      <c r="B1816" t="s">
        <v>39</v>
      </c>
      <c r="C1816" t="s">
        <v>40</v>
      </c>
      <c r="D1816">
        <v>1</v>
      </c>
      <c r="E1816" t="s">
        <v>3375</v>
      </c>
      <c r="F1816" t="s">
        <v>1513</v>
      </c>
      <c r="G1816">
        <v>81805</v>
      </c>
      <c r="H1816">
        <v>0</v>
      </c>
      <c r="I1816">
        <v>28955</v>
      </c>
      <c r="J1816">
        <v>43417</v>
      </c>
      <c r="K1816" t="s">
        <v>30</v>
      </c>
      <c r="L1816" t="s">
        <v>3376</v>
      </c>
      <c r="M1816" t="s">
        <v>1514</v>
      </c>
      <c r="N1816" t="s">
        <v>6833</v>
      </c>
      <c r="O1816" t="s">
        <v>7367</v>
      </c>
      <c r="P1816" t="s">
        <v>3377</v>
      </c>
      <c r="Q1816" t="s">
        <v>7965</v>
      </c>
      <c r="R1816" t="s">
        <v>3378</v>
      </c>
      <c r="S1816" t="s">
        <v>35</v>
      </c>
      <c r="T1816" t="str">
        <f t="shared" si="84"/>
        <v>Bilingual English/Spanish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816">
        <f t="shared" si="85"/>
        <v>0</v>
      </c>
      <c r="V1816" s="3">
        <v>0</v>
      </c>
      <c r="W1816" s="3">
        <f t="shared" si="86"/>
        <v>0</v>
      </c>
      <c r="X1816" s="3">
        <v>0</v>
      </c>
      <c r="Y1816" s="3">
        <v>0</v>
      </c>
      <c r="Z1816" s="3">
        <v>0</v>
      </c>
      <c r="AA1816" s="3">
        <v>0</v>
      </c>
      <c r="AB1816" s="3">
        <v>0</v>
      </c>
      <c r="AD1816" t="s">
        <v>38</v>
      </c>
      <c r="AE1816" s="1">
        <v>42479</v>
      </c>
      <c r="AG1816" s="1">
        <v>42479</v>
      </c>
      <c r="AH1816" s="1">
        <v>42598</v>
      </c>
    </row>
    <row r="1817" spans="1:34" x14ac:dyDescent="0.3">
      <c r="A1817">
        <v>239134</v>
      </c>
      <c r="B1817" t="s">
        <v>39</v>
      </c>
      <c r="C1817" t="s">
        <v>26</v>
      </c>
      <c r="D1817">
        <v>1</v>
      </c>
      <c r="E1817" t="s">
        <v>3375</v>
      </c>
      <c r="F1817" t="s">
        <v>1513</v>
      </c>
      <c r="G1817">
        <v>81805</v>
      </c>
      <c r="H1817">
        <v>0</v>
      </c>
      <c r="I1817">
        <v>28955</v>
      </c>
      <c r="J1817">
        <v>43417</v>
      </c>
      <c r="K1817" t="s">
        <v>30</v>
      </c>
      <c r="L1817" t="s">
        <v>3376</v>
      </c>
      <c r="M1817" t="s">
        <v>1514</v>
      </c>
      <c r="N1817" t="s">
        <v>6833</v>
      </c>
      <c r="O1817" t="s">
        <v>7367</v>
      </c>
      <c r="P1817" t="s">
        <v>3377</v>
      </c>
      <c r="Q1817" t="s">
        <v>7965</v>
      </c>
      <c r="R1817" t="s">
        <v>3378</v>
      </c>
      <c r="S1817" t="s">
        <v>35</v>
      </c>
      <c r="T1817" t="str">
        <f t="shared" si="84"/>
        <v>Bilingual English/Spanish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817">
        <f t="shared" si="85"/>
        <v>0</v>
      </c>
      <c r="V1817" s="3">
        <v>0</v>
      </c>
      <c r="W1817" s="3">
        <f t="shared" si="86"/>
        <v>0</v>
      </c>
      <c r="X1817" s="3">
        <v>0</v>
      </c>
      <c r="Y1817" s="3">
        <v>0</v>
      </c>
      <c r="Z1817" s="3">
        <v>0</v>
      </c>
      <c r="AA1817" s="3">
        <v>0</v>
      </c>
      <c r="AB1817" s="3">
        <v>0</v>
      </c>
      <c r="AD1817" t="s">
        <v>38</v>
      </c>
      <c r="AE1817" s="1">
        <v>42479</v>
      </c>
      <c r="AG1817" s="1">
        <v>42479</v>
      </c>
      <c r="AH1817" s="1">
        <v>42598</v>
      </c>
    </row>
    <row r="1818" spans="1:34" x14ac:dyDescent="0.3">
      <c r="A1818">
        <v>239139</v>
      </c>
      <c r="B1818" t="s">
        <v>59</v>
      </c>
      <c r="C1818" t="s">
        <v>40</v>
      </c>
      <c r="D1818">
        <v>1</v>
      </c>
      <c r="E1818" t="s">
        <v>3181</v>
      </c>
      <c r="F1818" t="s">
        <v>239</v>
      </c>
      <c r="G1818" t="s">
        <v>1889</v>
      </c>
      <c r="H1818">
        <v>0</v>
      </c>
      <c r="I1818">
        <v>100000</v>
      </c>
      <c r="J1818">
        <v>125000</v>
      </c>
      <c r="K1818" t="s">
        <v>30</v>
      </c>
      <c r="L1818" t="s">
        <v>3182</v>
      </c>
      <c r="M1818" t="s">
        <v>3183</v>
      </c>
      <c r="N1818" t="s">
        <v>7959</v>
      </c>
      <c r="O1818" t="s">
        <v>1890</v>
      </c>
      <c r="P1818" t="s">
        <v>7960</v>
      </c>
      <c r="Q1818" t="s">
        <v>3184</v>
      </c>
      <c r="R1818" t="s">
        <v>266</v>
      </c>
      <c r="S1818" t="s">
        <v>2835</v>
      </c>
      <c r="T1818" t="str">
        <f t="shared" si="84"/>
        <v>New York State Professional Engineer License  A 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NY approximately 28 miles from mid-town Manhattan.</v>
      </c>
      <c r="U1818">
        <f t="shared" si="85"/>
        <v>0</v>
      </c>
      <c r="V1818" s="3">
        <v>0</v>
      </c>
      <c r="W1818" s="3">
        <f t="shared" si="86"/>
        <v>0</v>
      </c>
      <c r="X1818" s="3">
        <v>0</v>
      </c>
      <c r="Y1818" s="3">
        <v>0</v>
      </c>
      <c r="Z1818" s="3">
        <v>0</v>
      </c>
      <c r="AA1818" s="3">
        <v>0</v>
      </c>
      <c r="AB1818" s="3">
        <v>0</v>
      </c>
      <c r="AD1818" t="s">
        <v>899</v>
      </c>
      <c r="AE1818" s="1">
        <v>42479</v>
      </c>
      <c r="AG1818" s="1">
        <v>42479</v>
      </c>
      <c r="AH1818" s="1">
        <v>42598</v>
      </c>
    </row>
    <row r="1819" spans="1:34" x14ac:dyDescent="0.3">
      <c r="A1819">
        <v>239551</v>
      </c>
      <c r="B1819" t="s">
        <v>184</v>
      </c>
      <c r="C1819" t="s">
        <v>26</v>
      </c>
      <c r="D1819">
        <v>1</v>
      </c>
      <c r="E1819" t="s">
        <v>3379</v>
      </c>
      <c r="F1819" t="s">
        <v>472</v>
      </c>
      <c r="G1819">
        <v>13611</v>
      </c>
      <c r="H1819">
        <v>1</v>
      </c>
      <c r="I1819">
        <v>46405</v>
      </c>
      <c r="J1819">
        <v>67568</v>
      </c>
      <c r="K1819" t="s">
        <v>30</v>
      </c>
      <c r="L1819" t="s">
        <v>186</v>
      </c>
      <c r="M1819" t="s">
        <v>332</v>
      </c>
      <c r="N1819" t="s">
        <v>8024</v>
      </c>
      <c r="O1819" t="s">
        <v>473</v>
      </c>
      <c r="P1819" t="s">
        <v>3380</v>
      </c>
      <c r="Q1819" t="s">
        <v>8025</v>
      </c>
      <c r="R1819" t="s">
        <v>640</v>
      </c>
      <c r="S1819" t="s">
        <v>35</v>
      </c>
      <c r="T1819" t="str">
        <f t="shared" si="84"/>
        <v>Prior knowledge of imaging, encryption, configuring and setting up of desktops, laptops, iPads and other mobile devices.  Familiarity with Microsoft SharePoint portal, Telecom Inventory Management System, AirWatch and Xora data portal preferred.  IT vendor certification like A+, Network+, Security+, ITILv3 are highly desirable.  Proficient knowledge and experience using Click Software FFM (Field Force Manager).  Excellent computer skills are expected and understanding in various licensing model required. 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Technician Support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  *Job Vacancy Notice reissued and reposted.  Previous applicants do not need to reapply.</v>
      </c>
      <c r="U1819">
        <f t="shared" si="85"/>
        <v>0</v>
      </c>
      <c r="V1819" s="3">
        <v>0</v>
      </c>
      <c r="W1819" s="3">
        <f t="shared" si="86"/>
        <v>0</v>
      </c>
      <c r="X1819" s="3">
        <v>0</v>
      </c>
      <c r="Y1819" s="3">
        <v>0</v>
      </c>
      <c r="Z1819" s="3">
        <v>0</v>
      </c>
      <c r="AA1819" s="3">
        <v>0</v>
      </c>
      <c r="AB1819" s="3">
        <v>0</v>
      </c>
      <c r="AD1819" t="s">
        <v>38</v>
      </c>
      <c r="AE1819" s="1">
        <v>42503</v>
      </c>
      <c r="AG1819" s="1">
        <v>42536</v>
      </c>
      <c r="AH1819" s="1">
        <v>42598</v>
      </c>
    </row>
    <row r="1820" spans="1:34" x14ac:dyDescent="0.3">
      <c r="A1820">
        <v>239551</v>
      </c>
      <c r="B1820" t="s">
        <v>184</v>
      </c>
      <c r="C1820" t="s">
        <v>40</v>
      </c>
      <c r="D1820">
        <v>1</v>
      </c>
      <c r="E1820" t="s">
        <v>3379</v>
      </c>
      <c r="F1820" t="s">
        <v>472</v>
      </c>
      <c r="G1820">
        <v>13611</v>
      </c>
      <c r="H1820">
        <v>1</v>
      </c>
      <c r="I1820">
        <v>46405</v>
      </c>
      <c r="J1820">
        <v>67568</v>
      </c>
      <c r="K1820" t="s">
        <v>30</v>
      </c>
      <c r="L1820" t="s">
        <v>186</v>
      </c>
      <c r="M1820" t="s">
        <v>332</v>
      </c>
      <c r="N1820" t="s">
        <v>8024</v>
      </c>
      <c r="O1820" t="s">
        <v>473</v>
      </c>
      <c r="P1820" t="s">
        <v>3380</v>
      </c>
      <c r="Q1820" t="s">
        <v>8025</v>
      </c>
      <c r="R1820" t="s">
        <v>640</v>
      </c>
      <c r="S1820" t="s">
        <v>35</v>
      </c>
      <c r="T1820" t="str">
        <f t="shared" si="84"/>
        <v>Prior knowledge of imaging, encryption, configuring and setting up of desktops, laptops, iPads and other mobile devices.  Familiarity with Microsoft SharePoint portal, Telecom Inventory Management System, AirWatch and Xora data portal preferred.  IT vendor certification like A+, Network+, Security+, ITILv3 are highly desirable.  Proficient knowledge and experience using Click Software FFM (Field Force Manager).  Excellent computer skills are expected and understanding in various licensing model required. 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Technician Support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  *Job Vacancy Notice reissued and reposted.  Previous applicants do not need to reapply.</v>
      </c>
      <c r="U1820">
        <f t="shared" si="85"/>
        <v>0</v>
      </c>
      <c r="V1820" s="3">
        <v>0</v>
      </c>
      <c r="W1820" s="3">
        <f t="shared" si="86"/>
        <v>0</v>
      </c>
      <c r="X1820" s="3">
        <v>0</v>
      </c>
      <c r="Y1820" s="3">
        <v>0</v>
      </c>
      <c r="Z1820" s="3">
        <v>0</v>
      </c>
      <c r="AA1820" s="3">
        <v>0</v>
      </c>
      <c r="AB1820" s="3">
        <v>0</v>
      </c>
      <c r="AD1820" t="s">
        <v>38</v>
      </c>
      <c r="AE1820" s="1">
        <v>42503</v>
      </c>
      <c r="AG1820" s="1">
        <v>42536</v>
      </c>
      <c r="AH1820" s="1">
        <v>42598</v>
      </c>
    </row>
    <row r="1821" spans="1:34" x14ac:dyDescent="0.3">
      <c r="A1821">
        <v>239553</v>
      </c>
      <c r="B1821" t="s">
        <v>888</v>
      </c>
      <c r="C1821" t="s">
        <v>40</v>
      </c>
      <c r="D1821">
        <v>1</v>
      </c>
      <c r="E1821" t="s">
        <v>3381</v>
      </c>
      <c r="F1821" t="s">
        <v>191</v>
      </c>
      <c r="G1821">
        <v>13632</v>
      </c>
      <c r="H1821">
        <v>1</v>
      </c>
      <c r="I1821">
        <v>83000</v>
      </c>
      <c r="J1821">
        <v>90000</v>
      </c>
      <c r="K1821" t="s">
        <v>30</v>
      </c>
      <c r="L1821" t="s">
        <v>430</v>
      </c>
      <c r="M1821" t="s">
        <v>2097</v>
      </c>
      <c r="N1821" t="s">
        <v>3382</v>
      </c>
      <c r="O1821" t="s">
        <v>7083</v>
      </c>
      <c r="P1821" t="s">
        <v>3383</v>
      </c>
      <c r="Q1821" t="s">
        <v>35</v>
      </c>
      <c r="R1821" t="s">
        <v>1480</v>
      </c>
      <c r="S1821" t="s">
        <v>35</v>
      </c>
      <c r="T1821" t="str">
        <f t="shared" si="84"/>
        <v xml:space="preserve">Experience coding either .Net (VB and C#) or ASP.Net in a web environment required. Oracle 8/9/10/11 experience required. Experience with PowerBuilder required. Candidates must have working knowledge of distributed database design and GUI. Candidates must have working knowledge of consuming web services from Powerbuilder. Hands-on experience with relational database design and implementation. Excellent verbal and written communication skills. Ability to work well and communicate effectively with other professionals.  </v>
      </c>
      <c r="U1821">
        <f t="shared" si="85"/>
        <v>0</v>
      </c>
      <c r="V1821" s="3">
        <v>0</v>
      </c>
      <c r="W1821" s="3">
        <f t="shared" si="86"/>
        <v>0</v>
      </c>
      <c r="X1821" s="3">
        <v>0</v>
      </c>
      <c r="Y1821" s="3">
        <v>0</v>
      </c>
      <c r="Z1821" s="3">
        <v>0</v>
      </c>
      <c r="AA1821" s="3">
        <v>0</v>
      </c>
      <c r="AB1821" s="3">
        <v>1</v>
      </c>
      <c r="AD1821" t="s">
        <v>58</v>
      </c>
      <c r="AE1821" s="1">
        <v>42482</v>
      </c>
      <c r="AG1821" s="1">
        <v>42508</v>
      </c>
      <c r="AH1821" s="1">
        <v>42598</v>
      </c>
    </row>
    <row r="1822" spans="1:34" x14ac:dyDescent="0.3">
      <c r="A1822">
        <v>239553</v>
      </c>
      <c r="B1822" t="s">
        <v>888</v>
      </c>
      <c r="C1822" t="s">
        <v>26</v>
      </c>
      <c r="D1822">
        <v>1</v>
      </c>
      <c r="E1822" t="s">
        <v>3381</v>
      </c>
      <c r="F1822" t="s">
        <v>191</v>
      </c>
      <c r="G1822">
        <v>13632</v>
      </c>
      <c r="H1822">
        <v>1</v>
      </c>
      <c r="I1822">
        <v>83000</v>
      </c>
      <c r="J1822">
        <v>90000</v>
      </c>
      <c r="K1822" t="s">
        <v>30</v>
      </c>
      <c r="L1822" t="s">
        <v>430</v>
      </c>
      <c r="M1822" t="s">
        <v>2097</v>
      </c>
      <c r="N1822" t="s">
        <v>3382</v>
      </c>
      <c r="O1822" t="s">
        <v>7083</v>
      </c>
      <c r="P1822" t="s">
        <v>3383</v>
      </c>
      <c r="Q1822" t="s">
        <v>35</v>
      </c>
      <c r="R1822" t="s">
        <v>1480</v>
      </c>
      <c r="S1822" t="s">
        <v>35</v>
      </c>
      <c r="T1822" t="str">
        <f t="shared" si="84"/>
        <v xml:space="preserve">Experience coding either .Net (VB and C#) or ASP.Net in a web environment required. Oracle 8/9/10/11 experience required. Experience with PowerBuilder required. Candidates must have working knowledge of distributed database design and GUI. Candidates must have working knowledge of consuming web services from Powerbuilder. Hands-on experience with relational database design and implementation. Excellent verbal and written communication skills. Ability to work well and communicate effectively with other professionals.  </v>
      </c>
      <c r="U1822">
        <f t="shared" si="85"/>
        <v>0</v>
      </c>
      <c r="V1822" s="3">
        <v>0</v>
      </c>
      <c r="W1822" s="3">
        <f t="shared" si="86"/>
        <v>0</v>
      </c>
      <c r="X1822" s="3">
        <v>0</v>
      </c>
      <c r="Y1822" s="3">
        <v>0</v>
      </c>
      <c r="Z1822" s="3">
        <v>0</v>
      </c>
      <c r="AA1822" s="3">
        <v>0</v>
      </c>
      <c r="AB1822" s="3">
        <v>1</v>
      </c>
      <c r="AD1822" t="s">
        <v>58</v>
      </c>
      <c r="AE1822" s="1">
        <v>42482</v>
      </c>
      <c r="AG1822" s="1">
        <v>42508</v>
      </c>
      <c r="AH1822" s="1">
        <v>42598</v>
      </c>
    </row>
    <row r="1823" spans="1:34" x14ac:dyDescent="0.3">
      <c r="A1823">
        <v>239763</v>
      </c>
      <c r="B1823" t="s">
        <v>524</v>
      </c>
      <c r="C1823" t="s">
        <v>26</v>
      </c>
      <c r="D1823">
        <v>500</v>
      </c>
      <c r="E1823" t="s">
        <v>2563</v>
      </c>
      <c r="F1823" t="s">
        <v>292</v>
      </c>
      <c r="G1823">
        <v>90641</v>
      </c>
      <c r="H1823">
        <v>0</v>
      </c>
      <c r="I1823">
        <v>15</v>
      </c>
      <c r="J1823">
        <v>15</v>
      </c>
      <c r="K1823" t="s">
        <v>141</v>
      </c>
      <c r="L1823" t="s">
        <v>2564</v>
      </c>
      <c r="M1823" t="s">
        <v>2565</v>
      </c>
      <c r="N1823" t="s">
        <v>6834</v>
      </c>
      <c r="O1823" t="s">
        <v>294</v>
      </c>
      <c r="P1823" t="s">
        <v>3384</v>
      </c>
      <c r="Q1823" t="s">
        <v>3385</v>
      </c>
      <c r="R1823" t="s">
        <v>3386</v>
      </c>
      <c r="S1823" t="s">
        <v>35</v>
      </c>
      <c r="T1823" t="str">
        <f t="shared" si="84"/>
        <v>1. 	Ability to drive to locations in all five boroughs.  2. 	Ability to work flexible hours, nights and weekends as needed.  3.	Bilingual English/Spanish.  4. 	Commercial Driver License a plus. Fees: Hired candidates will be subject to a processing fee of $54.00.  Hired candidates who are not currently employed by the City will be subject to an $89.75 background check fee.  Duration: May 15, 2016 to September 6, 2016.  www.nyc.gov/parks</v>
      </c>
      <c r="U1823">
        <f t="shared" si="85"/>
        <v>0</v>
      </c>
      <c r="V1823" s="3">
        <v>0</v>
      </c>
      <c r="W1823" s="3">
        <f t="shared" si="86"/>
        <v>0</v>
      </c>
      <c r="X1823" s="3">
        <v>0</v>
      </c>
      <c r="Y1823" s="3">
        <v>0</v>
      </c>
      <c r="Z1823" s="3">
        <v>0</v>
      </c>
      <c r="AA1823" s="3">
        <v>0</v>
      </c>
      <c r="AB1823" s="3">
        <v>0</v>
      </c>
      <c r="AD1823" t="s">
        <v>3387</v>
      </c>
      <c r="AE1823" s="1">
        <v>42488</v>
      </c>
      <c r="AG1823" s="1">
        <v>42488</v>
      </c>
      <c r="AH1823" s="1">
        <v>42598</v>
      </c>
    </row>
    <row r="1824" spans="1:34" x14ac:dyDescent="0.3">
      <c r="A1824">
        <v>239763</v>
      </c>
      <c r="B1824" t="s">
        <v>524</v>
      </c>
      <c r="C1824" t="s">
        <v>26</v>
      </c>
      <c r="D1824">
        <v>500</v>
      </c>
      <c r="E1824" t="s">
        <v>2563</v>
      </c>
      <c r="F1824" t="s">
        <v>292</v>
      </c>
      <c r="G1824">
        <v>90641</v>
      </c>
      <c r="H1824">
        <v>0</v>
      </c>
      <c r="I1824">
        <v>15</v>
      </c>
      <c r="J1824">
        <v>15</v>
      </c>
      <c r="K1824" t="s">
        <v>141</v>
      </c>
      <c r="L1824" t="s">
        <v>2564</v>
      </c>
      <c r="M1824" t="s">
        <v>2565</v>
      </c>
      <c r="N1824" t="s">
        <v>6834</v>
      </c>
      <c r="O1824" t="s">
        <v>294</v>
      </c>
      <c r="P1824" t="s">
        <v>3384</v>
      </c>
      <c r="Q1824" t="s">
        <v>3385</v>
      </c>
      <c r="R1824" t="s">
        <v>3386</v>
      </c>
      <c r="S1824" t="s">
        <v>35</v>
      </c>
      <c r="T1824" t="str">
        <f t="shared" si="84"/>
        <v>1. 	Ability to drive to locations in all five boroughs.  2. 	Ability to work flexible hours, nights and weekends as needed.  3.	Bilingual English/Spanish.  4. 	Commercial Driver License a plus. Fees: Hired candidates will be subject to a processing fee of $54.00.  Hired candidates who are not currently employed by the City will be subject to an $89.75 background check fee.  Duration: May 15, 2016 to September 6, 2016.  www.nyc.gov/parks</v>
      </c>
      <c r="U1824">
        <f t="shared" si="85"/>
        <v>0</v>
      </c>
      <c r="V1824" s="3">
        <v>0</v>
      </c>
      <c r="W1824" s="3">
        <f t="shared" si="86"/>
        <v>0</v>
      </c>
      <c r="X1824" s="3">
        <v>0</v>
      </c>
      <c r="Y1824" s="3">
        <v>0</v>
      </c>
      <c r="Z1824" s="3">
        <v>0</v>
      </c>
      <c r="AA1824" s="3">
        <v>0</v>
      </c>
      <c r="AB1824" s="3">
        <v>0</v>
      </c>
      <c r="AD1824" t="s">
        <v>3387</v>
      </c>
      <c r="AE1824" s="1">
        <v>42488</v>
      </c>
      <c r="AG1824" s="1">
        <v>42488</v>
      </c>
      <c r="AH1824" s="1">
        <v>42598</v>
      </c>
    </row>
    <row r="1825" spans="1:34" x14ac:dyDescent="0.3">
      <c r="A1825">
        <v>239766</v>
      </c>
      <c r="B1825" t="s">
        <v>2309</v>
      </c>
      <c r="C1825" t="s">
        <v>40</v>
      </c>
      <c r="D1825">
        <v>1</v>
      </c>
      <c r="E1825" t="s">
        <v>3388</v>
      </c>
      <c r="F1825" t="s">
        <v>3389</v>
      </c>
      <c r="G1825">
        <v>10028</v>
      </c>
      <c r="H1825" t="s">
        <v>52</v>
      </c>
      <c r="I1825">
        <v>53051</v>
      </c>
      <c r="J1825">
        <v>90000</v>
      </c>
      <c r="K1825" t="s">
        <v>30</v>
      </c>
      <c r="L1825" t="s">
        <v>1348</v>
      </c>
      <c r="M1825" t="s">
        <v>3084</v>
      </c>
      <c r="N1825" t="s">
        <v>6835</v>
      </c>
      <c r="O1825" t="s">
        <v>3390</v>
      </c>
      <c r="P1825" t="s">
        <v>35</v>
      </c>
      <c r="Q1825" t="s">
        <v>35</v>
      </c>
      <c r="R1825" t="s">
        <v>3391</v>
      </c>
      <c r="S1825" t="s">
        <v>2313</v>
      </c>
      <c r="T1825" t="str">
        <f t="shared" si="84"/>
        <v xml:space="preserve">   </v>
      </c>
      <c r="U1825">
        <f t="shared" si="85"/>
        <v>0</v>
      </c>
      <c r="V1825" s="3">
        <v>0</v>
      </c>
      <c r="W1825" s="3">
        <f t="shared" si="86"/>
        <v>0</v>
      </c>
      <c r="X1825" s="3">
        <v>0</v>
      </c>
      <c r="Y1825" s="3">
        <v>0</v>
      </c>
      <c r="Z1825" s="3">
        <v>0</v>
      </c>
      <c r="AA1825" s="3">
        <v>0</v>
      </c>
      <c r="AB1825" s="3">
        <v>0</v>
      </c>
      <c r="AD1825" t="s">
        <v>38</v>
      </c>
      <c r="AE1825" s="1">
        <v>42487</v>
      </c>
      <c r="AG1825" s="1">
        <v>42487</v>
      </c>
      <c r="AH1825" s="1">
        <v>42598</v>
      </c>
    </row>
    <row r="1826" spans="1:34" x14ac:dyDescent="0.3">
      <c r="A1826">
        <v>239766</v>
      </c>
      <c r="B1826" t="s">
        <v>2309</v>
      </c>
      <c r="C1826" t="s">
        <v>26</v>
      </c>
      <c r="D1826">
        <v>1</v>
      </c>
      <c r="E1826" t="s">
        <v>3388</v>
      </c>
      <c r="F1826" t="s">
        <v>3389</v>
      </c>
      <c r="G1826">
        <v>10028</v>
      </c>
      <c r="H1826" t="s">
        <v>52</v>
      </c>
      <c r="I1826">
        <v>53051</v>
      </c>
      <c r="J1826">
        <v>90000</v>
      </c>
      <c r="K1826" t="s">
        <v>30</v>
      </c>
      <c r="L1826" t="s">
        <v>1348</v>
      </c>
      <c r="M1826" t="s">
        <v>3084</v>
      </c>
      <c r="N1826" t="s">
        <v>6835</v>
      </c>
      <c r="O1826" t="s">
        <v>3390</v>
      </c>
      <c r="P1826" t="s">
        <v>35</v>
      </c>
      <c r="Q1826" t="s">
        <v>35</v>
      </c>
      <c r="R1826" t="s">
        <v>3391</v>
      </c>
      <c r="S1826" t="s">
        <v>2313</v>
      </c>
      <c r="T1826" t="str">
        <f t="shared" si="84"/>
        <v xml:space="preserve">   </v>
      </c>
      <c r="U1826">
        <f t="shared" si="85"/>
        <v>0</v>
      </c>
      <c r="V1826" s="3">
        <v>0</v>
      </c>
      <c r="W1826" s="3">
        <f t="shared" si="86"/>
        <v>0</v>
      </c>
      <c r="X1826" s="3">
        <v>0</v>
      </c>
      <c r="Y1826" s="3">
        <v>0</v>
      </c>
      <c r="Z1826" s="3">
        <v>0</v>
      </c>
      <c r="AA1826" s="3">
        <v>0</v>
      </c>
      <c r="AB1826" s="3">
        <v>0</v>
      </c>
      <c r="AD1826" t="s">
        <v>38</v>
      </c>
      <c r="AE1826" s="1">
        <v>42487</v>
      </c>
      <c r="AG1826" s="1">
        <v>42487</v>
      </c>
      <c r="AH1826" s="1">
        <v>42598</v>
      </c>
    </row>
    <row r="1827" spans="1:34" x14ac:dyDescent="0.3">
      <c r="A1827">
        <v>239781</v>
      </c>
      <c r="B1827" t="s">
        <v>1125</v>
      </c>
      <c r="C1827" t="s">
        <v>40</v>
      </c>
      <c r="D1827">
        <v>1</v>
      </c>
      <c r="E1827" t="s">
        <v>1447</v>
      </c>
      <c r="F1827" t="s">
        <v>1444</v>
      </c>
      <c r="G1827">
        <v>31143</v>
      </c>
      <c r="H1827">
        <v>1</v>
      </c>
      <c r="I1827">
        <v>40772</v>
      </c>
      <c r="J1827">
        <v>52000</v>
      </c>
      <c r="K1827" t="s">
        <v>30</v>
      </c>
      <c r="L1827" t="s">
        <v>954</v>
      </c>
      <c r="M1827" t="s">
        <v>3227</v>
      </c>
      <c r="N1827" t="s">
        <v>7973</v>
      </c>
      <c r="O1827" t="s">
        <v>1445</v>
      </c>
      <c r="P1827" t="s">
        <v>3392</v>
      </c>
      <c r="Q1827" t="s">
        <v>35</v>
      </c>
      <c r="R1827" t="s">
        <v>3393</v>
      </c>
      <c r="S1827" t="s">
        <v>35</v>
      </c>
      <c r="T1827" t="str">
        <f t="shared" si="84"/>
        <v xml:space="preserve">1.	Strong writing, editing, and communication skills. 2.	Comfortable working in a fast paced environment and addressing unforeseen challenges. 3.	Demonstrated ability to analyze, assess and draw conclusions based on a multitude of complex material. 4.	Excellent organizational and time management skills. 5.	Self-motivated with great attention to detail. 6.	Experience with investigative, legal and/or academic research is a plus.  </v>
      </c>
      <c r="U1827">
        <f t="shared" si="85"/>
        <v>0</v>
      </c>
      <c r="V1827" s="3">
        <v>0</v>
      </c>
      <c r="W1827" s="3">
        <f t="shared" si="86"/>
        <v>0</v>
      </c>
      <c r="X1827" s="3">
        <v>0</v>
      </c>
      <c r="Y1827" s="3">
        <v>0</v>
      </c>
      <c r="Z1827" s="3">
        <v>0</v>
      </c>
      <c r="AA1827" s="3">
        <v>0</v>
      </c>
      <c r="AB1827" s="3">
        <v>0</v>
      </c>
      <c r="AD1827" t="s">
        <v>38</v>
      </c>
      <c r="AE1827" s="1">
        <v>42488</v>
      </c>
      <c r="AG1827" s="1">
        <v>42488</v>
      </c>
      <c r="AH1827" s="1">
        <v>42598</v>
      </c>
    </row>
    <row r="1828" spans="1:34" x14ac:dyDescent="0.3">
      <c r="A1828">
        <v>239781</v>
      </c>
      <c r="B1828" t="s">
        <v>1125</v>
      </c>
      <c r="C1828" t="s">
        <v>26</v>
      </c>
      <c r="D1828">
        <v>1</v>
      </c>
      <c r="E1828" t="s">
        <v>1447</v>
      </c>
      <c r="F1828" t="s">
        <v>1444</v>
      </c>
      <c r="G1828">
        <v>31143</v>
      </c>
      <c r="H1828">
        <v>1</v>
      </c>
      <c r="I1828">
        <v>40772</v>
      </c>
      <c r="J1828">
        <v>52000</v>
      </c>
      <c r="K1828" t="s">
        <v>30</v>
      </c>
      <c r="L1828" t="s">
        <v>954</v>
      </c>
      <c r="M1828" t="s">
        <v>3227</v>
      </c>
      <c r="N1828" t="s">
        <v>7973</v>
      </c>
      <c r="O1828" t="s">
        <v>1445</v>
      </c>
      <c r="P1828" t="s">
        <v>3392</v>
      </c>
      <c r="Q1828" t="s">
        <v>35</v>
      </c>
      <c r="R1828" t="s">
        <v>3393</v>
      </c>
      <c r="S1828" t="s">
        <v>35</v>
      </c>
      <c r="T1828" t="str">
        <f t="shared" si="84"/>
        <v xml:space="preserve">1.	Strong writing, editing, and communication skills. 2.	Comfortable working in a fast paced environment and addressing unforeseen challenges. 3.	Demonstrated ability to analyze, assess and draw conclusions based on a multitude of complex material. 4.	Excellent organizational and time management skills. 5.	Self-motivated with great attention to detail. 6.	Experience with investigative, legal and/or academic research is a plus.  </v>
      </c>
      <c r="U1828">
        <f t="shared" si="85"/>
        <v>0</v>
      </c>
      <c r="V1828" s="3">
        <v>0</v>
      </c>
      <c r="W1828" s="3">
        <f t="shared" si="86"/>
        <v>0</v>
      </c>
      <c r="X1828" s="3">
        <v>0</v>
      </c>
      <c r="Y1828" s="3">
        <v>0</v>
      </c>
      <c r="Z1828" s="3">
        <v>0</v>
      </c>
      <c r="AA1828" s="3">
        <v>0</v>
      </c>
      <c r="AB1828" s="3">
        <v>0</v>
      </c>
      <c r="AD1828" t="s">
        <v>38</v>
      </c>
      <c r="AE1828" s="1">
        <v>42488</v>
      </c>
      <c r="AG1828" s="1">
        <v>42488</v>
      </c>
      <c r="AH1828" s="1">
        <v>42598</v>
      </c>
    </row>
    <row r="1829" spans="1:34" x14ac:dyDescent="0.3">
      <c r="A1829">
        <v>240133</v>
      </c>
      <c r="B1829" t="s">
        <v>25</v>
      </c>
      <c r="C1829" t="s">
        <v>26</v>
      </c>
      <c r="D1829">
        <v>1</v>
      </c>
      <c r="E1829" t="s">
        <v>2877</v>
      </c>
      <c r="F1829" t="s">
        <v>3149</v>
      </c>
      <c r="G1829">
        <v>6797</v>
      </c>
      <c r="H1829">
        <v>0</v>
      </c>
      <c r="I1829">
        <v>75000</v>
      </c>
      <c r="J1829">
        <v>130000</v>
      </c>
      <c r="K1829" t="s">
        <v>30</v>
      </c>
      <c r="L1829" t="s">
        <v>192</v>
      </c>
      <c r="M1829" t="s">
        <v>1607</v>
      </c>
      <c r="N1829" t="s">
        <v>8026</v>
      </c>
      <c r="O1829" t="s">
        <v>3195</v>
      </c>
      <c r="P1829" t="s">
        <v>8027</v>
      </c>
      <c r="Q1829" t="s">
        <v>35</v>
      </c>
      <c r="R1829" t="s">
        <v>3394</v>
      </c>
      <c r="S1829" t="s">
        <v>196</v>
      </c>
      <c r="T1829" t="str">
        <f t="shared" si="84"/>
        <v xml:space="preserve">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Our ideal candidate possesses the following experience and skills:	Deep program management experience (5+ years) utilizing agile (Scrum), waterfall, and hybrid methodologies;	Experience coaching and directing teams, especially vendors, as they go from waterfall to agile or who may need to take a quasi-agile approach (monthly sprints with weekly scrum and one week for monthly planning);	Proven success overseeing the on-time delivery of large complex programs led by System Integrators and their subcontractors;	Delivery of broad client side system integrations with particular focus on SaaS implementations/configurations;	Experience business process re-engineering multiple lines of a business organization‚„s services into one system is a plus;	High familiarity with User Interface, Application, Data, and Data Integration architecture layers/components within a cloud and on premise environment;	Experience and background in procurement systems or supply chain products, is a plus;	Management of projects focused as equally on customer-centric functionality and usable user interfaces as on a robust backend infrastructure;	Management of on-site and remote staff or team members responsible for customer support, project management, system architecture, design, deployment, and IT systems sustainment;	Ability to prioritize activities associated with large program deployments;	Outstanding collaboration and team-building skills with technical and non-technical members, including with a strong Project Management team from vendor side;	Strong written and verbal communication skills, especially honed for executive level communications; and	Excellent analytic, organization, presentation and facilitation skills.  </v>
      </c>
      <c r="U1829">
        <f t="shared" si="85"/>
        <v>0</v>
      </c>
      <c r="V1829" s="3">
        <v>0</v>
      </c>
      <c r="W1829" s="3">
        <f t="shared" si="86"/>
        <v>0</v>
      </c>
      <c r="X1829" s="3">
        <v>0</v>
      </c>
      <c r="Y1829" s="3">
        <v>0</v>
      </c>
      <c r="Z1829" s="3">
        <v>0</v>
      </c>
      <c r="AA1829" s="3">
        <v>0</v>
      </c>
      <c r="AB1829" s="3">
        <v>0</v>
      </c>
      <c r="AD1829" t="s">
        <v>58</v>
      </c>
      <c r="AE1829" s="1">
        <v>42507</v>
      </c>
      <c r="AG1829" s="1">
        <v>42507</v>
      </c>
      <c r="AH1829" s="1">
        <v>42598</v>
      </c>
    </row>
    <row r="1830" spans="1:34" x14ac:dyDescent="0.3">
      <c r="A1830">
        <v>239784</v>
      </c>
      <c r="B1830" t="s">
        <v>1125</v>
      </c>
      <c r="C1830" t="s">
        <v>40</v>
      </c>
      <c r="D1830">
        <v>1</v>
      </c>
      <c r="E1830" t="s">
        <v>1447</v>
      </c>
      <c r="F1830" t="s">
        <v>1444</v>
      </c>
      <c r="G1830">
        <v>31143</v>
      </c>
      <c r="H1830">
        <v>2</v>
      </c>
      <c r="I1830">
        <v>50000</v>
      </c>
      <c r="J1830">
        <v>60000</v>
      </c>
      <c r="K1830" t="s">
        <v>30</v>
      </c>
      <c r="L1830" t="s">
        <v>954</v>
      </c>
      <c r="M1830" t="s">
        <v>1128</v>
      </c>
      <c r="N1830" t="s">
        <v>8028</v>
      </c>
      <c r="O1830" t="s">
        <v>1445</v>
      </c>
      <c r="P1830" t="s">
        <v>3395</v>
      </c>
      <c r="Q1830" t="s">
        <v>35</v>
      </c>
      <c r="R1830" t="s">
        <v>3396</v>
      </c>
      <c r="S1830" t="s">
        <v>35</v>
      </c>
      <c r="T1830" t="str">
        <f t="shared" si="84"/>
        <v xml:space="preserve">1. Demonstrated interest in law enforcement, criminal justice, or social service. 2. Prior experience in conducting or assisting in long-term criminal investigations.    3. Solid writing ability.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  </v>
      </c>
      <c r="U1830">
        <f t="shared" si="85"/>
        <v>0</v>
      </c>
      <c r="V1830" s="3">
        <v>1</v>
      </c>
      <c r="W1830" s="3">
        <f t="shared" si="86"/>
        <v>0</v>
      </c>
      <c r="X1830" s="3">
        <v>0</v>
      </c>
      <c r="Y1830" s="3">
        <v>0</v>
      </c>
      <c r="Z1830" s="3">
        <v>0</v>
      </c>
      <c r="AA1830" s="3">
        <v>0</v>
      </c>
      <c r="AB1830" s="3">
        <v>0</v>
      </c>
      <c r="AD1830" t="s">
        <v>38</v>
      </c>
      <c r="AE1830" s="1">
        <v>42488</v>
      </c>
      <c r="AG1830" s="1">
        <v>42488</v>
      </c>
      <c r="AH1830" s="1">
        <v>42598</v>
      </c>
    </row>
    <row r="1831" spans="1:34" x14ac:dyDescent="0.3">
      <c r="A1831">
        <v>239784</v>
      </c>
      <c r="B1831" t="s">
        <v>1125</v>
      </c>
      <c r="C1831" t="s">
        <v>26</v>
      </c>
      <c r="D1831">
        <v>1</v>
      </c>
      <c r="E1831" t="s">
        <v>1447</v>
      </c>
      <c r="F1831" t="s">
        <v>1444</v>
      </c>
      <c r="G1831">
        <v>31143</v>
      </c>
      <c r="H1831">
        <v>2</v>
      </c>
      <c r="I1831">
        <v>50000</v>
      </c>
      <c r="J1831">
        <v>60000</v>
      </c>
      <c r="K1831" t="s">
        <v>30</v>
      </c>
      <c r="L1831" t="s">
        <v>954</v>
      </c>
      <c r="M1831" t="s">
        <v>1128</v>
      </c>
      <c r="N1831" t="s">
        <v>8028</v>
      </c>
      <c r="O1831" t="s">
        <v>1445</v>
      </c>
      <c r="P1831" t="s">
        <v>3395</v>
      </c>
      <c r="Q1831" t="s">
        <v>35</v>
      </c>
      <c r="R1831" t="s">
        <v>3396</v>
      </c>
      <c r="S1831" t="s">
        <v>35</v>
      </c>
      <c r="T1831" t="str">
        <f t="shared" si="84"/>
        <v xml:space="preserve">1. Demonstrated interest in law enforcement, criminal justice, or social service. 2. Prior experience in conducting or assisting in long-term criminal investigations.    3. Solid writing ability.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  </v>
      </c>
      <c r="U1831">
        <f t="shared" si="85"/>
        <v>0</v>
      </c>
      <c r="V1831" s="3">
        <v>1</v>
      </c>
      <c r="W1831" s="3">
        <f t="shared" si="86"/>
        <v>0</v>
      </c>
      <c r="X1831" s="3">
        <v>0</v>
      </c>
      <c r="Y1831" s="3">
        <v>0</v>
      </c>
      <c r="Z1831" s="3">
        <v>0</v>
      </c>
      <c r="AA1831" s="3">
        <v>0</v>
      </c>
      <c r="AB1831" s="3">
        <v>0</v>
      </c>
      <c r="AD1831" t="s">
        <v>38</v>
      </c>
      <c r="AE1831" s="1">
        <v>42488</v>
      </c>
      <c r="AG1831" s="1">
        <v>42488</v>
      </c>
      <c r="AH1831" s="1">
        <v>42598</v>
      </c>
    </row>
    <row r="1832" spans="1:34" x14ac:dyDescent="0.3">
      <c r="A1832">
        <v>239789</v>
      </c>
      <c r="B1832" t="s">
        <v>39</v>
      </c>
      <c r="C1832" t="s">
        <v>40</v>
      </c>
      <c r="D1832">
        <v>2</v>
      </c>
      <c r="E1832" t="s">
        <v>3397</v>
      </c>
      <c r="F1832" t="s">
        <v>3398</v>
      </c>
      <c r="G1832">
        <v>6316</v>
      </c>
      <c r="H1832">
        <v>3</v>
      </c>
      <c r="I1832">
        <v>54420</v>
      </c>
      <c r="J1832">
        <v>81180</v>
      </c>
      <c r="K1832" t="s">
        <v>30</v>
      </c>
      <c r="L1832" t="s">
        <v>78</v>
      </c>
      <c r="M1832" t="s">
        <v>3399</v>
      </c>
      <c r="N1832" t="s">
        <v>8029</v>
      </c>
      <c r="O1832" t="s">
        <v>3400</v>
      </c>
      <c r="P1832" t="e">
        <f>--demonstrated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f>
        <v>#NAME?</v>
      </c>
      <c r="Q1832" t="s">
        <v>7439</v>
      </c>
      <c r="R1832" t="s">
        <v>3401</v>
      </c>
      <c r="S1832" t="s">
        <v>35</v>
      </c>
      <c r="T1832" t="e">
        <f t="shared" si="84"/>
        <v>#NAME?</v>
      </c>
      <c r="U1832">
        <f t="shared" si="85"/>
        <v>0</v>
      </c>
      <c r="V1832" s="3">
        <v>0</v>
      </c>
      <c r="W1832" s="3">
        <f t="shared" si="86"/>
        <v>0</v>
      </c>
      <c r="X1832" s="3">
        <v>0</v>
      </c>
      <c r="Y1832" s="3">
        <v>0</v>
      </c>
      <c r="Z1832" s="3">
        <v>0</v>
      </c>
      <c r="AA1832" s="3">
        <v>0</v>
      </c>
      <c r="AB1832" s="3">
        <v>0</v>
      </c>
      <c r="AD1832" t="s">
        <v>38</v>
      </c>
      <c r="AE1832" s="1">
        <v>42488</v>
      </c>
      <c r="AG1832" s="1">
        <v>42545</v>
      </c>
      <c r="AH1832" s="1">
        <v>42598</v>
      </c>
    </row>
    <row r="1833" spans="1:34" x14ac:dyDescent="0.3">
      <c r="A1833">
        <v>240118</v>
      </c>
      <c r="B1833" t="s">
        <v>1125</v>
      </c>
      <c r="C1833" t="s">
        <v>40</v>
      </c>
      <c r="D1833">
        <v>1</v>
      </c>
      <c r="E1833" t="s">
        <v>3402</v>
      </c>
      <c r="F1833" t="s">
        <v>1444</v>
      </c>
      <c r="G1833">
        <v>31143</v>
      </c>
      <c r="H1833">
        <v>2</v>
      </c>
      <c r="I1833">
        <v>48764</v>
      </c>
      <c r="J1833">
        <v>60000</v>
      </c>
      <c r="K1833" t="s">
        <v>30</v>
      </c>
      <c r="L1833" t="s">
        <v>954</v>
      </c>
      <c r="M1833" t="s">
        <v>1128</v>
      </c>
      <c r="N1833" t="s">
        <v>8030</v>
      </c>
      <c r="O1833" t="s">
        <v>1445</v>
      </c>
      <c r="P1833" t="s">
        <v>8031</v>
      </c>
      <c r="Q1833" t="s">
        <v>35</v>
      </c>
      <c r="R1833" t="s">
        <v>3403</v>
      </c>
      <c r="S1833" t="s">
        <v>35</v>
      </c>
      <c r="T1833" t="str">
        <f t="shared" si="84"/>
        <v xml:space="preserve">‚	A Bachelor‚„s degree including 24 credits in accounting.	Excellent organizational skills.  	Strong attention to detail.	Ability to balance multiple assignments simultaneously and function in a fast-paced environment.	Strong oral and written communication skills. 	Willingness and ability to learn and use a variety of computer systems.  </v>
      </c>
      <c r="U1833">
        <f t="shared" si="85"/>
        <v>0</v>
      </c>
      <c r="V1833" s="3">
        <v>0</v>
      </c>
      <c r="W1833" s="3">
        <f t="shared" si="86"/>
        <v>0</v>
      </c>
      <c r="X1833" s="3">
        <v>0</v>
      </c>
      <c r="Y1833" s="3">
        <v>0</v>
      </c>
      <c r="Z1833" s="3">
        <v>0</v>
      </c>
      <c r="AA1833" s="3">
        <v>0</v>
      </c>
      <c r="AB1833" s="3">
        <v>0</v>
      </c>
      <c r="AD1833" t="s">
        <v>38</v>
      </c>
      <c r="AE1833" s="1">
        <v>42493</v>
      </c>
      <c r="AG1833" s="1">
        <v>42493</v>
      </c>
      <c r="AH1833" s="1">
        <v>42598</v>
      </c>
    </row>
    <row r="1834" spans="1:34" x14ac:dyDescent="0.3">
      <c r="A1834">
        <v>240119</v>
      </c>
      <c r="B1834" t="s">
        <v>1125</v>
      </c>
      <c r="C1834" t="s">
        <v>40</v>
      </c>
      <c r="D1834">
        <v>1</v>
      </c>
      <c r="E1834" t="s">
        <v>3404</v>
      </c>
      <c r="F1834" t="s">
        <v>1444</v>
      </c>
      <c r="G1834">
        <v>31143</v>
      </c>
      <c r="H1834">
        <v>3</v>
      </c>
      <c r="I1834">
        <v>58050</v>
      </c>
      <c r="J1834">
        <v>82444</v>
      </c>
      <c r="K1834" t="s">
        <v>30</v>
      </c>
      <c r="L1834" t="s">
        <v>954</v>
      </c>
      <c r="M1834" t="s">
        <v>1128</v>
      </c>
      <c r="N1834" t="s">
        <v>8032</v>
      </c>
      <c r="O1834" t="s">
        <v>1445</v>
      </c>
      <c r="P1834" t="s">
        <v>3405</v>
      </c>
      <c r="Q1834" t="s">
        <v>35</v>
      </c>
      <c r="R1834" t="s">
        <v>3406</v>
      </c>
      <c r="S1834" t="s">
        <v>35</v>
      </c>
      <c r="T1834" t="str">
        <f t="shared" si="84"/>
        <v xml:space="preserve">1. Prior experience in conducting or assisting in long-term criminal investigations    2. Solid writing ability 3. Experience analyzing large amounts of data using Microsoft Excel or other tools 4. Strong communication skills, excellent judgment, and confidence to discuss results of your      analysis 5. Ability to initiate and drive projects to completion with minimal guidance 6. Ability to work well in a team environment and take constructive criticism and feedback on a      consistent basis 7. Highly detail oriented and organized with the ability to multi-task and work in a fast paced      environment 8. Ability to prioritize and manage large volume of tasks 9. Ability to exercise discretion on sensitive or confidential matters  </v>
      </c>
      <c r="U1834">
        <f t="shared" si="85"/>
        <v>0</v>
      </c>
      <c r="V1834" s="3">
        <v>1</v>
      </c>
      <c r="W1834" s="3">
        <f t="shared" si="86"/>
        <v>0</v>
      </c>
      <c r="X1834" s="3">
        <v>0</v>
      </c>
      <c r="Y1834" s="3">
        <v>0</v>
      </c>
      <c r="Z1834" s="3">
        <v>0</v>
      </c>
      <c r="AA1834" s="3">
        <v>0</v>
      </c>
      <c r="AB1834" s="3">
        <v>0</v>
      </c>
      <c r="AD1834" t="s">
        <v>38</v>
      </c>
      <c r="AE1834" s="1">
        <v>42495</v>
      </c>
      <c r="AG1834" s="1">
        <v>42495</v>
      </c>
      <c r="AH1834" s="1">
        <v>42598</v>
      </c>
    </row>
    <row r="1835" spans="1:34" x14ac:dyDescent="0.3">
      <c r="A1835">
        <v>240119</v>
      </c>
      <c r="B1835" t="s">
        <v>1125</v>
      </c>
      <c r="C1835" t="s">
        <v>26</v>
      </c>
      <c r="D1835">
        <v>1</v>
      </c>
      <c r="E1835" t="s">
        <v>3404</v>
      </c>
      <c r="F1835" t="s">
        <v>1444</v>
      </c>
      <c r="G1835">
        <v>31143</v>
      </c>
      <c r="H1835">
        <v>3</v>
      </c>
      <c r="I1835">
        <v>58050</v>
      </c>
      <c r="J1835">
        <v>82444</v>
      </c>
      <c r="K1835" t="s">
        <v>30</v>
      </c>
      <c r="L1835" t="s">
        <v>954</v>
      </c>
      <c r="M1835" t="s">
        <v>1128</v>
      </c>
      <c r="N1835" t="s">
        <v>8032</v>
      </c>
      <c r="O1835" t="s">
        <v>1445</v>
      </c>
      <c r="P1835" t="s">
        <v>3405</v>
      </c>
      <c r="Q1835" t="s">
        <v>35</v>
      </c>
      <c r="R1835" t="s">
        <v>3406</v>
      </c>
      <c r="S1835" t="s">
        <v>35</v>
      </c>
      <c r="T1835" t="str">
        <f t="shared" si="84"/>
        <v xml:space="preserve">1. Prior experience in conducting or assisting in long-term criminal investigations    2. Solid writing ability 3. Experience analyzing large amounts of data using Microsoft Excel or other tools 4. Strong communication skills, excellent judgment, and confidence to discuss results of your      analysis 5. Ability to initiate and drive projects to completion with minimal guidance 6. Ability to work well in a team environment and take constructive criticism and feedback on a      consistent basis 7. Highly detail oriented and organized with the ability to multi-task and work in a fast paced      environment 8. Ability to prioritize and manage large volume of tasks 9. Ability to exercise discretion on sensitive or confidential matters  </v>
      </c>
      <c r="U1835">
        <f t="shared" si="85"/>
        <v>0</v>
      </c>
      <c r="V1835" s="3">
        <v>1</v>
      </c>
      <c r="W1835" s="3">
        <f t="shared" si="86"/>
        <v>0</v>
      </c>
      <c r="X1835" s="3">
        <v>0</v>
      </c>
      <c r="Y1835" s="3">
        <v>0</v>
      </c>
      <c r="Z1835" s="3">
        <v>0</v>
      </c>
      <c r="AA1835" s="3">
        <v>0</v>
      </c>
      <c r="AB1835" s="3">
        <v>0</v>
      </c>
      <c r="AD1835" t="s">
        <v>38</v>
      </c>
      <c r="AE1835" s="1">
        <v>42495</v>
      </c>
      <c r="AG1835" s="1">
        <v>42495</v>
      </c>
      <c r="AH1835" s="1">
        <v>42598</v>
      </c>
    </row>
    <row r="1836" spans="1:34" x14ac:dyDescent="0.3">
      <c r="A1836">
        <v>240120</v>
      </c>
      <c r="B1836" t="s">
        <v>1125</v>
      </c>
      <c r="C1836" t="s">
        <v>40</v>
      </c>
      <c r="D1836">
        <v>7</v>
      </c>
      <c r="E1836" t="s">
        <v>1447</v>
      </c>
      <c r="F1836" t="s">
        <v>1444</v>
      </c>
      <c r="G1836">
        <v>31143</v>
      </c>
      <c r="H1836">
        <v>2</v>
      </c>
      <c r="I1836">
        <v>48764</v>
      </c>
      <c r="J1836">
        <v>66102</v>
      </c>
      <c r="K1836" t="s">
        <v>30</v>
      </c>
      <c r="L1836" t="s">
        <v>954</v>
      </c>
      <c r="M1836" t="s">
        <v>1128</v>
      </c>
      <c r="N1836" t="s">
        <v>8033</v>
      </c>
      <c r="O1836" t="s">
        <v>1445</v>
      </c>
      <c r="P1836" t="s">
        <v>3407</v>
      </c>
      <c r="Q1836" t="s">
        <v>3408</v>
      </c>
      <c r="R1836" t="s">
        <v>3409</v>
      </c>
      <c r="S1836" t="s">
        <v>35</v>
      </c>
      <c r="T1836" t="str">
        <f t="shared" si="84"/>
        <v>1. Prior experience in conducting or assisting in long-term criminal investigations 2. Solid writing ability 3. Experience analyzing large amounts of data using Microsoft Excel or other tools 4. Strong communication skills, excellent judgment, and confidence to discuss results of your      analysis 5. Ability to initiate and drive projects to completion with minimal guidance 6. Ability to work well in a team environment and take constructive criticism and feedback on a      consistent basis 7. Highly detail oriented and organized with the ability to multi-task and work in a fast paced      environment 8. Ability to prioritize and manage large volume of tasks 9. Ability to exercise discretion on sensitive or confidential matters Appointments are subject to Office of Management &amp; Budget approval for budgeted headcount.</v>
      </c>
      <c r="U1836">
        <f t="shared" si="85"/>
        <v>0</v>
      </c>
      <c r="V1836" s="3">
        <v>1</v>
      </c>
      <c r="W1836" s="3">
        <f t="shared" si="86"/>
        <v>0</v>
      </c>
      <c r="X1836" s="3">
        <v>0</v>
      </c>
      <c r="Y1836" s="3">
        <v>0</v>
      </c>
      <c r="Z1836" s="3">
        <v>0</v>
      </c>
      <c r="AA1836" s="3">
        <v>0</v>
      </c>
      <c r="AB1836" s="3">
        <v>0</v>
      </c>
      <c r="AD1836" t="s">
        <v>38</v>
      </c>
      <c r="AE1836" s="1">
        <v>42502</v>
      </c>
      <c r="AG1836" s="1">
        <v>42502</v>
      </c>
      <c r="AH1836" s="1">
        <v>42598</v>
      </c>
    </row>
    <row r="1837" spans="1:34" x14ac:dyDescent="0.3">
      <c r="A1837">
        <v>240120</v>
      </c>
      <c r="B1837" t="s">
        <v>1125</v>
      </c>
      <c r="C1837" t="s">
        <v>26</v>
      </c>
      <c r="D1837">
        <v>7</v>
      </c>
      <c r="E1837" t="s">
        <v>1447</v>
      </c>
      <c r="F1837" t="s">
        <v>1444</v>
      </c>
      <c r="G1837">
        <v>31143</v>
      </c>
      <c r="H1837">
        <v>2</v>
      </c>
      <c r="I1837">
        <v>48764</v>
      </c>
      <c r="J1837">
        <v>66102</v>
      </c>
      <c r="K1837" t="s">
        <v>30</v>
      </c>
      <c r="L1837" t="s">
        <v>954</v>
      </c>
      <c r="M1837" t="s">
        <v>1128</v>
      </c>
      <c r="N1837" t="s">
        <v>8033</v>
      </c>
      <c r="O1837" t="s">
        <v>1445</v>
      </c>
      <c r="P1837" t="s">
        <v>3407</v>
      </c>
      <c r="Q1837" t="s">
        <v>3408</v>
      </c>
      <c r="R1837" t="s">
        <v>3409</v>
      </c>
      <c r="S1837" t="s">
        <v>35</v>
      </c>
      <c r="T1837" t="str">
        <f t="shared" si="84"/>
        <v>1. Prior experience in conducting or assisting in long-term criminal investigations 2. Solid writing ability 3. Experience analyzing large amounts of data using Microsoft Excel or other tools 4. Strong communication skills, excellent judgment, and confidence to discuss results of your      analysis 5. Ability to initiate and drive projects to completion with minimal guidance 6. Ability to work well in a team environment and take constructive criticism and feedback on a      consistent basis 7. Highly detail oriented and organized with the ability to multi-task and work in a fast paced      environment 8. Ability to prioritize and manage large volume of tasks 9. Ability to exercise discretion on sensitive or confidential matters Appointments are subject to Office of Management &amp; Budget approval for budgeted headcount.</v>
      </c>
      <c r="U1837">
        <f t="shared" si="85"/>
        <v>0</v>
      </c>
      <c r="V1837" s="3">
        <v>1</v>
      </c>
      <c r="W1837" s="3">
        <f t="shared" si="86"/>
        <v>0</v>
      </c>
      <c r="X1837" s="3">
        <v>0</v>
      </c>
      <c r="Y1837" s="3">
        <v>0</v>
      </c>
      <c r="Z1837" s="3">
        <v>0</v>
      </c>
      <c r="AA1837" s="3">
        <v>0</v>
      </c>
      <c r="AB1837" s="3">
        <v>0</v>
      </c>
      <c r="AD1837" t="s">
        <v>38</v>
      </c>
      <c r="AE1837" s="1">
        <v>42502</v>
      </c>
      <c r="AG1837" s="1">
        <v>42502</v>
      </c>
      <c r="AH1837" s="1">
        <v>42598</v>
      </c>
    </row>
    <row r="1838" spans="1:34" x14ac:dyDescent="0.3">
      <c r="A1838">
        <v>239991</v>
      </c>
      <c r="B1838" t="s">
        <v>771</v>
      </c>
      <c r="C1838" t="s">
        <v>40</v>
      </c>
      <c r="D1838">
        <v>1</v>
      </c>
      <c r="E1838" t="s">
        <v>1422</v>
      </c>
      <c r="F1838" t="s">
        <v>773</v>
      </c>
      <c r="G1838">
        <v>95005</v>
      </c>
      <c r="H1838" t="s">
        <v>240</v>
      </c>
      <c r="I1838">
        <v>58675</v>
      </c>
      <c r="J1838">
        <v>156793</v>
      </c>
      <c r="K1838" t="s">
        <v>30</v>
      </c>
      <c r="L1838" t="s">
        <v>111</v>
      </c>
      <c r="M1838" t="s">
        <v>774</v>
      </c>
      <c r="N1838" t="s">
        <v>7338</v>
      </c>
      <c r="O1838" t="s">
        <v>776</v>
      </c>
      <c r="P1838" t="s">
        <v>3410</v>
      </c>
      <c r="Q1838" t="s">
        <v>35</v>
      </c>
      <c r="R1838" t="s">
        <v>3411</v>
      </c>
      <c r="S1838" t="s">
        <v>35</v>
      </c>
      <c r="T1838" t="str">
        <f t="shared" si="84"/>
        <v xml:space="preserve">Demonstrate understanding of policing, criminal justice and research methods.  Candidates must have strong interpersonal skills, strong analytical, organizational, and quantitative skills; and demonstrate ability to meet deadlines and manage multiple initiatives in a timely manner and to be a team player. Capability of utilizing complex statistical and presentation software is strongly preferred. Preference will be given to candidates with experience working for or working with government agencies and government programs related to policing and criminal justice.   Strong facility with Word, Excel and PowerPoint required. Excellent oral and written communications skills. Literate in graduate-level quantitative methods. Knowledge of SQL, SPSS, STATA and/or Tableau a plus, but not required.  </v>
      </c>
      <c r="U1838">
        <f t="shared" si="85"/>
        <v>0</v>
      </c>
      <c r="V1838" s="3">
        <v>1</v>
      </c>
      <c r="W1838" s="3">
        <f t="shared" si="86"/>
        <v>0</v>
      </c>
      <c r="X1838" s="3">
        <v>0</v>
      </c>
      <c r="Y1838" s="3">
        <v>1</v>
      </c>
      <c r="Z1838" s="3">
        <v>1</v>
      </c>
      <c r="AA1838" s="3">
        <v>0</v>
      </c>
      <c r="AB1838" s="3">
        <v>0</v>
      </c>
      <c r="AD1838" t="s">
        <v>38</v>
      </c>
      <c r="AE1838" s="1">
        <v>42494</v>
      </c>
      <c r="AG1838" s="1">
        <v>42494</v>
      </c>
      <c r="AH1838" s="1">
        <v>42598</v>
      </c>
    </row>
    <row r="1839" spans="1:34" x14ac:dyDescent="0.3">
      <c r="A1839">
        <v>239991</v>
      </c>
      <c r="B1839" t="s">
        <v>771</v>
      </c>
      <c r="C1839" t="s">
        <v>26</v>
      </c>
      <c r="D1839">
        <v>1</v>
      </c>
      <c r="E1839" t="s">
        <v>1422</v>
      </c>
      <c r="F1839" t="s">
        <v>773</v>
      </c>
      <c r="G1839">
        <v>95005</v>
      </c>
      <c r="H1839" t="s">
        <v>240</v>
      </c>
      <c r="I1839">
        <v>58675</v>
      </c>
      <c r="J1839">
        <v>156793</v>
      </c>
      <c r="K1839" t="s">
        <v>30</v>
      </c>
      <c r="L1839" t="s">
        <v>111</v>
      </c>
      <c r="M1839" t="s">
        <v>774</v>
      </c>
      <c r="N1839" t="s">
        <v>7338</v>
      </c>
      <c r="O1839" t="s">
        <v>776</v>
      </c>
      <c r="P1839" t="s">
        <v>3410</v>
      </c>
      <c r="Q1839" t="s">
        <v>35</v>
      </c>
      <c r="R1839" t="s">
        <v>3411</v>
      </c>
      <c r="S1839" t="s">
        <v>35</v>
      </c>
      <c r="T1839" t="str">
        <f t="shared" si="84"/>
        <v xml:space="preserve">Demonstrate understanding of policing, criminal justice and research methods.  Candidates must have strong interpersonal skills, strong analytical, organizational, and quantitative skills; and demonstrate ability to meet deadlines and manage multiple initiatives in a timely manner and to be a team player. Capability of utilizing complex statistical and presentation software is strongly preferred. Preference will be given to candidates with experience working for or working with government agencies and government programs related to policing and criminal justice.   Strong facility with Word, Excel and PowerPoint required. Excellent oral and written communications skills. Literate in graduate-level quantitative methods. Knowledge of SQL, SPSS, STATA and/or Tableau a plus, but not required.  </v>
      </c>
      <c r="U1839">
        <f t="shared" si="85"/>
        <v>0</v>
      </c>
      <c r="V1839" s="3">
        <v>1</v>
      </c>
      <c r="W1839" s="3">
        <f t="shared" si="86"/>
        <v>0</v>
      </c>
      <c r="X1839" s="3">
        <v>0</v>
      </c>
      <c r="Y1839" s="3">
        <v>1</v>
      </c>
      <c r="Z1839" s="3">
        <v>1</v>
      </c>
      <c r="AA1839" s="3">
        <v>0</v>
      </c>
      <c r="AB1839" s="3">
        <v>0</v>
      </c>
      <c r="AD1839" t="s">
        <v>38</v>
      </c>
      <c r="AE1839" s="1">
        <v>42494</v>
      </c>
      <c r="AG1839" s="1">
        <v>42494</v>
      </c>
      <c r="AH1839" s="1">
        <v>42598</v>
      </c>
    </row>
    <row r="1840" spans="1:34" x14ac:dyDescent="0.3">
      <c r="A1840">
        <v>240003</v>
      </c>
      <c r="B1840" t="s">
        <v>39</v>
      </c>
      <c r="C1840" t="s">
        <v>40</v>
      </c>
      <c r="D1840">
        <v>1</v>
      </c>
      <c r="E1840" t="s">
        <v>3412</v>
      </c>
      <c r="F1840" t="s">
        <v>42</v>
      </c>
      <c r="G1840">
        <v>21744</v>
      </c>
      <c r="H1840" t="s">
        <v>1132</v>
      </c>
      <c r="I1840">
        <v>85211</v>
      </c>
      <c r="J1840">
        <v>110522</v>
      </c>
      <c r="K1840" t="s">
        <v>30</v>
      </c>
      <c r="L1840" t="s">
        <v>78</v>
      </c>
      <c r="M1840" t="s">
        <v>845</v>
      </c>
      <c r="N1840" t="s">
        <v>3413</v>
      </c>
      <c r="O1840" t="s">
        <v>46</v>
      </c>
      <c r="P1840" t="s">
        <v>3414</v>
      </c>
      <c r="Q1840" t="s">
        <v>7439</v>
      </c>
      <c r="R1840" t="s">
        <v>3415</v>
      </c>
      <c r="S1840" t="s">
        <v>35</v>
      </c>
      <c r="T1840" t="str">
        <f t="shared" si="84"/>
        <v>--Experience working with underserved groups such as justice-involved, immigrant, homeless, and veteran populations   --Knowledge of EHRs, population management, quality improvement, Meaningful Use and NCQA's Patient-Centered Medical Home   --Knowledge of principles related to Payment Reform, Healthcare landscape and stakeholders (insurance companies, CMS, etc.)   --Ability to think creatively, design and implement new programs   --Experience with recruiting, managing and motivating staff   --Ability to manage high profile projects efficiently with attention to detail, and collaborate with multiple internal and external partners.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840">
        <f t="shared" si="85"/>
        <v>0</v>
      </c>
      <c r="V1840" s="3">
        <v>0</v>
      </c>
      <c r="W1840" s="3">
        <f t="shared" si="86"/>
        <v>0</v>
      </c>
      <c r="X1840" s="3">
        <v>0</v>
      </c>
      <c r="Y1840" s="3">
        <v>0</v>
      </c>
      <c r="Z1840" s="3">
        <v>0</v>
      </c>
      <c r="AA1840" s="3">
        <v>0</v>
      </c>
      <c r="AB1840" s="3">
        <v>0</v>
      </c>
      <c r="AD1840" t="s">
        <v>38</v>
      </c>
      <c r="AE1840" s="1">
        <v>42493</v>
      </c>
      <c r="AG1840" s="1">
        <v>42493</v>
      </c>
      <c r="AH1840" s="1">
        <v>42598</v>
      </c>
    </row>
    <row r="1841" spans="1:34" x14ac:dyDescent="0.3">
      <c r="A1841">
        <v>240003</v>
      </c>
      <c r="B1841" t="s">
        <v>39</v>
      </c>
      <c r="C1841" t="s">
        <v>26</v>
      </c>
      <c r="D1841">
        <v>1</v>
      </c>
      <c r="E1841" t="s">
        <v>3412</v>
      </c>
      <c r="F1841" t="s">
        <v>42</v>
      </c>
      <c r="G1841">
        <v>21744</v>
      </c>
      <c r="H1841" t="s">
        <v>1132</v>
      </c>
      <c r="I1841">
        <v>85211</v>
      </c>
      <c r="J1841">
        <v>110522</v>
      </c>
      <c r="K1841" t="s">
        <v>30</v>
      </c>
      <c r="L1841" t="s">
        <v>78</v>
      </c>
      <c r="M1841" t="s">
        <v>845</v>
      </c>
      <c r="N1841" t="s">
        <v>3413</v>
      </c>
      <c r="O1841" t="s">
        <v>46</v>
      </c>
      <c r="P1841" t="s">
        <v>3414</v>
      </c>
      <c r="Q1841" t="s">
        <v>7439</v>
      </c>
      <c r="R1841" t="s">
        <v>3415</v>
      </c>
      <c r="S1841" t="s">
        <v>35</v>
      </c>
      <c r="T1841" t="str">
        <f t="shared" si="84"/>
        <v>--Experience working with underserved groups such as justice-involved, immigrant, homeless, and veteran populations   --Knowledge of EHRs, population management, quality improvement, Meaningful Use and NCQA's Patient-Centered Medical Home   --Knowledge of principles related to Payment Reform, Healthcare landscape and stakeholders (insurance companies, CMS, etc.)   --Ability to think creatively, design and implement new programs   --Experience with recruiting, managing and motivating staff   --Ability to manage high profile projects efficiently with attention to detail, and collaborate with multiple internal and external partners.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841">
        <f t="shared" si="85"/>
        <v>0</v>
      </c>
      <c r="V1841" s="3">
        <v>0</v>
      </c>
      <c r="W1841" s="3">
        <f t="shared" si="86"/>
        <v>0</v>
      </c>
      <c r="X1841" s="3">
        <v>0</v>
      </c>
      <c r="Y1841" s="3">
        <v>0</v>
      </c>
      <c r="Z1841" s="3">
        <v>0</v>
      </c>
      <c r="AA1841" s="3">
        <v>0</v>
      </c>
      <c r="AB1841" s="3">
        <v>0</v>
      </c>
      <c r="AD1841" t="s">
        <v>38</v>
      </c>
      <c r="AE1841" s="1">
        <v>42493</v>
      </c>
      <c r="AG1841" s="1">
        <v>42493</v>
      </c>
      <c r="AH1841" s="1">
        <v>42598</v>
      </c>
    </row>
    <row r="1842" spans="1:34" x14ac:dyDescent="0.3">
      <c r="A1842">
        <v>240154</v>
      </c>
      <c r="B1842" t="s">
        <v>1158</v>
      </c>
      <c r="C1842" t="s">
        <v>40</v>
      </c>
      <c r="D1842">
        <v>1</v>
      </c>
      <c r="E1842" t="s">
        <v>3416</v>
      </c>
      <c r="F1842" t="s">
        <v>360</v>
      </c>
      <c r="G1842">
        <v>20215</v>
      </c>
      <c r="H1842">
        <v>1</v>
      </c>
      <c r="I1842">
        <v>61237</v>
      </c>
      <c r="J1842">
        <v>88686</v>
      </c>
      <c r="K1842" t="s">
        <v>30</v>
      </c>
      <c r="L1842" t="s">
        <v>1161</v>
      </c>
      <c r="M1842" t="s">
        <v>3237</v>
      </c>
      <c r="N1842" t="s">
        <v>3417</v>
      </c>
      <c r="O1842" t="s">
        <v>7109</v>
      </c>
      <c r="P1842" t="s">
        <v>3418</v>
      </c>
      <c r="Q1842" t="s">
        <v>35</v>
      </c>
      <c r="R1842" t="s">
        <v>3419</v>
      </c>
      <c r="S1842" t="s">
        <v>1166</v>
      </c>
      <c r="T1842" t="str">
        <f t="shared" si="84"/>
        <v xml:space="preserve">Candidates must have working knowledge of the various types of capital construction contracts.  Construction and supervisory experience preferred.  Knowledge of the Federal and Housing and Urban Development (HUD) guidelines, requirements, and boilerplates for implementation into bid documents and procurement is preferred.  Candidates must have strong verbal and written communication skills, and be proficient with MS Office applications.  </v>
      </c>
      <c r="U1842">
        <f t="shared" si="85"/>
        <v>0</v>
      </c>
      <c r="V1842" s="3">
        <v>0</v>
      </c>
      <c r="W1842" s="3">
        <f t="shared" si="86"/>
        <v>0</v>
      </c>
      <c r="X1842" s="3">
        <v>0</v>
      </c>
      <c r="Y1842" s="3">
        <v>0</v>
      </c>
      <c r="Z1842" s="3">
        <v>0</v>
      </c>
      <c r="AA1842" s="3">
        <v>0</v>
      </c>
      <c r="AB1842" s="3">
        <v>0</v>
      </c>
      <c r="AD1842" t="s">
        <v>899</v>
      </c>
      <c r="AE1842" s="1">
        <v>42496</v>
      </c>
      <c r="AG1842" s="1">
        <v>42496</v>
      </c>
      <c r="AH1842" s="1">
        <v>42598</v>
      </c>
    </row>
    <row r="1843" spans="1:34" x14ac:dyDescent="0.3">
      <c r="A1843">
        <v>240006</v>
      </c>
      <c r="B1843" t="s">
        <v>2874</v>
      </c>
      <c r="C1843" t="s">
        <v>40</v>
      </c>
      <c r="D1843">
        <v>1</v>
      </c>
      <c r="E1843" t="s">
        <v>3420</v>
      </c>
      <c r="F1843" t="s">
        <v>3420</v>
      </c>
      <c r="G1843">
        <v>91217</v>
      </c>
      <c r="H1843">
        <v>0</v>
      </c>
      <c r="I1843">
        <v>43000</v>
      </c>
      <c r="J1843">
        <v>48000</v>
      </c>
      <c r="K1843" t="s">
        <v>30</v>
      </c>
      <c r="L1843" t="s">
        <v>797</v>
      </c>
      <c r="M1843" t="s">
        <v>3421</v>
      </c>
      <c r="N1843" t="s">
        <v>3422</v>
      </c>
      <c r="O1843" t="s">
        <v>8034</v>
      </c>
      <c r="P1843" t="s">
        <v>8035</v>
      </c>
      <c r="Q1843" t="s">
        <v>35</v>
      </c>
      <c r="R1843" t="s">
        <v>3423</v>
      </c>
      <c r="S1843" t="s">
        <v>35</v>
      </c>
      <c r="T1843" t="str">
        <f t="shared" si="84"/>
        <v xml:space="preserve">‚ CDL License Preferred  </v>
      </c>
      <c r="U1843">
        <f t="shared" si="85"/>
        <v>0</v>
      </c>
      <c r="V1843" s="3">
        <v>0</v>
      </c>
      <c r="W1843" s="3">
        <f t="shared" si="86"/>
        <v>0</v>
      </c>
      <c r="X1843" s="3">
        <v>0</v>
      </c>
      <c r="Y1843" s="3">
        <v>0</v>
      </c>
      <c r="Z1843" s="3">
        <v>0</v>
      </c>
      <c r="AA1843" s="3">
        <v>0</v>
      </c>
      <c r="AB1843" s="3">
        <v>0</v>
      </c>
      <c r="AD1843" t="s">
        <v>38</v>
      </c>
      <c r="AE1843" s="1">
        <v>42562</v>
      </c>
      <c r="AF1843" s="1">
        <v>42652</v>
      </c>
      <c r="AG1843" s="1">
        <v>42562</v>
      </c>
      <c r="AH1843" s="1">
        <v>42598</v>
      </c>
    </row>
    <row r="1844" spans="1:34" x14ac:dyDescent="0.3">
      <c r="A1844">
        <v>240006</v>
      </c>
      <c r="B1844" t="s">
        <v>2874</v>
      </c>
      <c r="C1844" t="s">
        <v>26</v>
      </c>
      <c r="D1844">
        <v>1</v>
      </c>
      <c r="E1844" t="s">
        <v>3420</v>
      </c>
      <c r="F1844" t="s">
        <v>3420</v>
      </c>
      <c r="G1844">
        <v>91217</v>
      </c>
      <c r="H1844">
        <v>0</v>
      </c>
      <c r="I1844">
        <v>43000</v>
      </c>
      <c r="J1844">
        <v>48000</v>
      </c>
      <c r="K1844" t="s">
        <v>30</v>
      </c>
      <c r="L1844" t="s">
        <v>797</v>
      </c>
      <c r="M1844" t="s">
        <v>3421</v>
      </c>
      <c r="N1844" t="s">
        <v>3422</v>
      </c>
      <c r="O1844" t="s">
        <v>8034</v>
      </c>
      <c r="P1844" t="s">
        <v>8035</v>
      </c>
      <c r="Q1844" t="s">
        <v>35</v>
      </c>
      <c r="R1844" t="s">
        <v>3423</v>
      </c>
      <c r="S1844" t="s">
        <v>35</v>
      </c>
      <c r="T1844" t="str">
        <f t="shared" si="84"/>
        <v xml:space="preserve">‚ CDL License Preferred  </v>
      </c>
      <c r="U1844">
        <f t="shared" si="85"/>
        <v>0</v>
      </c>
      <c r="V1844" s="3">
        <v>0</v>
      </c>
      <c r="W1844" s="3">
        <f t="shared" si="86"/>
        <v>0</v>
      </c>
      <c r="X1844" s="3">
        <v>0</v>
      </c>
      <c r="Y1844" s="3">
        <v>0</v>
      </c>
      <c r="Z1844" s="3">
        <v>0</v>
      </c>
      <c r="AA1844" s="3">
        <v>0</v>
      </c>
      <c r="AB1844" s="3">
        <v>0</v>
      </c>
      <c r="AD1844" t="s">
        <v>38</v>
      </c>
      <c r="AE1844" s="1">
        <v>42562</v>
      </c>
      <c r="AF1844" s="1">
        <v>42652</v>
      </c>
      <c r="AG1844" s="1">
        <v>42562</v>
      </c>
      <c r="AH1844" s="1">
        <v>42598</v>
      </c>
    </row>
    <row r="1845" spans="1:34" x14ac:dyDescent="0.3">
      <c r="A1845">
        <v>240125</v>
      </c>
      <c r="B1845" t="s">
        <v>39</v>
      </c>
      <c r="C1845" t="s">
        <v>26</v>
      </c>
      <c r="D1845">
        <v>16</v>
      </c>
      <c r="E1845" t="s">
        <v>3424</v>
      </c>
      <c r="F1845" t="s">
        <v>916</v>
      </c>
      <c r="G1845">
        <v>90510</v>
      </c>
      <c r="H1845">
        <v>0</v>
      </c>
      <c r="I1845">
        <v>30752</v>
      </c>
      <c r="J1845">
        <v>44853</v>
      </c>
      <c r="K1845" t="s">
        <v>30</v>
      </c>
      <c r="L1845" t="s">
        <v>43</v>
      </c>
      <c r="M1845" t="s">
        <v>767</v>
      </c>
      <c r="N1845" t="s">
        <v>3425</v>
      </c>
      <c r="O1845" t="s">
        <v>918</v>
      </c>
      <c r="P1845" t="s">
        <v>3426</v>
      </c>
      <c r="Q1845" t="s">
        <v>7439</v>
      </c>
      <c r="R1845" t="s">
        <v>3427</v>
      </c>
      <c r="S1845" t="s">
        <v>35</v>
      </c>
      <c r="T1845" t="str">
        <f t="shared" si="84"/>
        <v>A Category 8 license (Public Health) it's desired. Candidate should be highly organized, with the ability to work well in teams , should possess excellent verbal, written, and interpersonal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845">
        <f t="shared" si="85"/>
        <v>0</v>
      </c>
      <c r="V1845" s="3">
        <v>0</v>
      </c>
      <c r="W1845" s="3">
        <f t="shared" si="86"/>
        <v>0</v>
      </c>
      <c r="X1845" s="3">
        <v>0</v>
      </c>
      <c r="Y1845" s="3">
        <v>0</v>
      </c>
      <c r="Z1845" s="3">
        <v>0</v>
      </c>
      <c r="AA1845" s="3">
        <v>0</v>
      </c>
      <c r="AB1845" s="3">
        <v>0</v>
      </c>
      <c r="AD1845" t="s">
        <v>38</v>
      </c>
      <c r="AE1845" s="1">
        <v>42494</v>
      </c>
      <c r="AG1845" s="1">
        <v>42494</v>
      </c>
      <c r="AH1845" s="1">
        <v>42598</v>
      </c>
    </row>
    <row r="1846" spans="1:34" x14ac:dyDescent="0.3">
      <c r="A1846">
        <v>240125</v>
      </c>
      <c r="B1846" t="s">
        <v>39</v>
      </c>
      <c r="C1846" t="s">
        <v>40</v>
      </c>
      <c r="D1846">
        <v>16</v>
      </c>
      <c r="E1846" t="s">
        <v>3424</v>
      </c>
      <c r="F1846" t="s">
        <v>916</v>
      </c>
      <c r="G1846">
        <v>90510</v>
      </c>
      <c r="H1846">
        <v>0</v>
      </c>
      <c r="I1846">
        <v>30752</v>
      </c>
      <c r="J1846">
        <v>44853</v>
      </c>
      <c r="K1846" t="s">
        <v>30</v>
      </c>
      <c r="L1846" t="s">
        <v>43</v>
      </c>
      <c r="M1846" t="s">
        <v>767</v>
      </c>
      <c r="N1846" t="s">
        <v>3425</v>
      </c>
      <c r="O1846" t="s">
        <v>918</v>
      </c>
      <c r="P1846" t="s">
        <v>3426</v>
      </c>
      <c r="Q1846" t="s">
        <v>7439</v>
      </c>
      <c r="R1846" t="s">
        <v>3427</v>
      </c>
      <c r="S1846" t="s">
        <v>35</v>
      </c>
      <c r="T1846" t="str">
        <f t="shared" si="84"/>
        <v>A Category 8 license (Public Health) it's desired. Candidate should be highly organized, with the ability to work well in teams , should possess excellent verbal, written, and interpersonal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846">
        <f t="shared" si="85"/>
        <v>0</v>
      </c>
      <c r="V1846" s="3">
        <v>0</v>
      </c>
      <c r="W1846" s="3">
        <f t="shared" si="86"/>
        <v>0</v>
      </c>
      <c r="X1846" s="3">
        <v>0</v>
      </c>
      <c r="Y1846" s="3">
        <v>0</v>
      </c>
      <c r="Z1846" s="3">
        <v>0</v>
      </c>
      <c r="AA1846" s="3">
        <v>0</v>
      </c>
      <c r="AB1846" s="3">
        <v>0</v>
      </c>
      <c r="AD1846" t="s">
        <v>38</v>
      </c>
      <c r="AE1846" s="1">
        <v>42494</v>
      </c>
      <c r="AG1846" s="1">
        <v>42494</v>
      </c>
      <c r="AH1846" s="1">
        <v>42598</v>
      </c>
    </row>
    <row r="1847" spans="1:34" x14ac:dyDescent="0.3">
      <c r="A1847">
        <v>240154</v>
      </c>
      <c r="B1847" t="s">
        <v>1158</v>
      </c>
      <c r="C1847" t="s">
        <v>26</v>
      </c>
      <c r="D1847">
        <v>1</v>
      </c>
      <c r="E1847" t="s">
        <v>3416</v>
      </c>
      <c r="F1847" t="s">
        <v>360</v>
      </c>
      <c r="G1847">
        <v>20215</v>
      </c>
      <c r="H1847">
        <v>1</v>
      </c>
      <c r="I1847">
        <v>61237</v>
      </c>
      <c r="J1847">
        <v>88686</v>
      </c>
      <c r="K1847" t="s">
        <v>30</v>
      </c>
      <c r="L1847" t="s">
        <v>1161</v>
      </c>
      <c r="M1847" t="s">
        <v>3237</v>
      </c>
      <c r="N1847" t="s">
        <v>3417</v>
      </c>
      <c r="O1847" t="s">
        <v>7109</v>
      </c>
      <c r="P1847" t="s">
        <v>3418</v>
      </c>
      <c r="Q1847" t="s">
        <v>35</v>
      </c>
      <c r="R1847" t="s">
        <v>3419</v>
      </c>
      <c r="S1847" t="s">
        <v>1166</v>
      </c>
      <c r="T1847" t="str">
        <f t="shared" si="84"/>
        <v xml:space="preserve">Candidates must have working knowledge of the various types of capital construction contracts.  Construction and supervisory experience preferred.  Knowledge of the Federal and Housing and Urban Development (HUD) guidelines, requirements, and boilerplates for implementation into bid documents and procurement is preferred.  Candidates must have strong verbal and written communication skills, and be proficient with MS Office applications.  </v>
      </c>
      <c r="U1847">
        <f t="shared" si="85"/>
        <v>0</v>
      </c>
      <c r="V1847" s="3">
        <v>0</v>
      </c>
      <c r="W1847" s="3">
        <f t="shared" si="86"/>
        <v>0</v>
      </c>
      <c r="X1847" s="3">
        <v>0</v>
      </c>
      <c r="Y1847" s="3">
        <v>0</v>
      </c>
      <c r="Z1847" s="3">
        <v>0</v>
      </c>
      <c r="AA1847" s="3">
        <v>0</v>
      </c>
      <c r="AB1847" s="3">
        <v>0</v>
      </c>
      <c r="AD1847" t="s">
        <v>899</v>
      </c>
      <c r="AE1847" s="1">
        <v>42496</v>
      </c>
      <c r="AG1847" s="1">
        <v>42496</v>
      </c>
      <c r="AH1847" s="1">
        <v>42598</v>
      </c>
    </row>
    <row r="1848" spans="1:34" x14ac:dyDescent="0.3">
      <c r="A1848">
        <v>240133</v>
      </c>
      <c r="B1848" t="s">
        <v>25</v>
      </c>
      <c r="C1848" t="s">
        <v>40</v>
      </c>
      <c r="D1848">
        <v>1</v>
      </c>
      <c r="E1848" t="s">
        <v>2877</v>
      </c>
      <c r="F1848" t="s">
        <v>3149</v>
      </c>
      <c r="G1848">
        <v>6797</v>
      </c>
      <c r="H1848">
        <v>0</v>
      </c>
      <c r="I1848">
        <v>75000</v>
      </c>
      <c r="J1848">
        <v>130000</v>
      </c>
      <c r="K1848" t="s">
        <v>30</v>
      </c>
      <c r="L1848" t="s">
        <v>192</v>
      </c>
      <c r="M1848" t="s">
        <v>1607</v>
      </c>
      <c r="N1848" t="s">
        <v>8026</v>
      </c>
      <c r="O1848" t="s">
        <v>3195</v>
      </c>
      <c r="P1848" t="s">
        <v>8027</v>
      </c>
      <c r="Q1848" t="s">
        <v>35</v>
      </c>
      <c r="R1848" t="s">
        <v>3394</v>
      </c>
      <c r="S1848" t="s">
        <v>196</v>
      </c>
      <c r="T1848" t="str">
        <f t="shared" si="84"/>
        <v xml:space="preserve">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Our ideal candidate possesses the following experience and skills:	Deep program management experience (5+ years) utilizing agile (Scrum), waterfall, and hybrid methodologies;	Experience coaching and directing teams, especially vendors, as they go from waterfall to agile or who may need to take a quasi-agile approach (monthly sprints with weekly scrum and one week for monthly planning);	Proven success overseeing the on-time delivery of large complex programs led by System Integrators and their subcontractors;	Delivery of broad client side system integrations with particular focus on SaaS implementations/configurations;	Experience business process re-engineering multiple lines of a business organization‚„s services into one system is a plus;	High familiarity with User Interface, Application, Data, and Data Integration architecture layers/components within a cloud and on premise environment;	Experience and background in procurement systems or supply chain products, is a plus;	Management of projects focused as equally on customer-centric functionality and usable user interfaces as on a robust backend infrastructure;	Management of on-site and remote staff or team members responsible for customer support, project management, system architecture, design, deployment, and IT systems sustainment;	Ability to prioritize activities associated with large program deployments;	Outstanding collaboration and team-building skills with technical and non-technical members, including with a strong Project Management team from vendor side;	Strong written and verbal communication skills, especially honed for executive level communications; and	Excellent analytic, organization, presentation and facilitation skills.  </v>
      </c>
      <c r="U1848">
        <f t="shared" si="85"/>
        <v>0</v>
      </c>
      <c r="V1848" s="3">
        <v>0</v>
      </c>
      <c r="W1848" s="3">
        <f t="shared" si="86"/>
        <v>0</v>
      </c>
      <c r="X1848" s="3">
        <v>0</v>
      </c>
      <c r="Y1848" s="3">
        <v>0</v>
      </c>
      <c r="Z1848" s="3">
        <v>0</v>
      </c>
      <c r="AA1848" s="3">
        <v>0</v>
      </c>
      <c r="AB1848" s="3">
        <v>0</v>
      </c>
      <c r="AD1848" t="s">
        <v>58</v>
      </c>
      <c r="AE1848" s="1">
        <v>42507</v>
      </c>
      <c r="AG1848" s="1">
        <v>42507</v>
      </c>
      <c r="AH1848" s="1">
        <v>42598</v>
      </c>
    </row>
    <row r="1849" spans="1:34" x14ac:dyDescent="0.3">
      <c r="A1849">
        <v>240138</v>
      </c>
      <c r="B1849" t="s">
        <v>25</v>
      </c>
      <c r="C1849" t="s">
        <v>26</v>
      </c>
      <c r="D1849">
        <v>1</v>
      </c>
      <c r="E1849" t="s">
        <v>3428</v>
      </c>
      <c r="F1849" t="s">
        <v>3149</v>
      </c>
      <c r="G1849">
        <v>6797</v>
      </c>
      <c r="H1849">
        <v>0</v>
      </c>
      <c r="I1849">
        <v>75000</v>
      </c>
      <c r="J1849">
        <v>80000</v>
      </c>
      <c r="K1849" t="s">
        <v>30</v>
      </c>
      <c r="L1849" t="s">
        <v>192</v>
      </c>
      <c r="M1849" t="s">
        <v>3194</v>
      </c>
      <c r="N1849" t="s">
        <v>8036</v>
      </c>
      <c r="O1849" t="s">
        <v>3195</v>
      </c>
      <c r="P1849" t="s">
        <v>6836</v>
      </c>
      <c r="Q1849" t="s">
        <v>35</v>
      </c>
      <c r="R1849" t="s">
        <v>3429</v>
      </c>
      <c r="S1849" t="s">
        <v>3430</v>
      </c>
      <c r="T1849" t="str">
        <f t="shared" si="84"/>
        <v xml:space="preserve">We are looking for candidates who not only have the required experience and skills, but can demonstrate a high level of professionalism and customer service. The ideal candidate should possess the following experience and skills: Proven client management experience in a government setting.  Knowledge of NYC agency operations. Ability to work independently, interacting with project managers and experience working with executive management.  Demonstrated experience working with technical and non-technical staff.  Advanced experience with Microsoft office programs such as Excel. PowerPoint, Word and Access as well as Project Management software.  Outstanding collaboration and team building skills.  Strong written and verbal communication skills; excellent analytic, organization, presentation and facilitation skills.  Ability to manage multiple tasks under tight deadlines.  Ability to interface with executive level management and give senior-level presentations. Familiarity with information technology, project management, application development and data center infrastructure.  </v>
      </c>
      <c r="U1849">
        <f t="shared" si="85"/>
        <v>0</v>
      </c>
      <c r="V1849" s="3">
        <v>1</v>
      </c>
      <c r="W1849" s="3">
        <f t="shared" si="86"/>
        <v>0</v>
      </c>
      <c r="X1849" s="3">
        <v>0</v>
      </c>
      <c r="Y1849" s="3">
        <v>0</v>
      </c>
      <c r="Z1849" s="3">
        <v>0</v>
      </c>
      <c r="AA1849" s="3">
        <v>0</v>
      </c>
      <c r="AB1849" s="3">
        <v>0</v>
      </c>
      <c r="AD1849" t="s">
        <v>58</v>
      </c>
      <c r="AE1849" s="1">
        <v>42500</v>
      </c>
      <c r="AG1849" s="1">
        <v>42500</v>
      </c>
      <c r="AH1849" s="1">
        <v>42598</v>
      </c>
    </row>
    <row r="1850" spans="1:34" x14ac:dyDescent="0.3">
      <c r="A1850">
        <v>240138</v>
      </c>
      <c r="B1850" t="s">
        <v>25</v>
      </c>
      <c r="C1850" t="s">
        <v>40</v>
      </c>
      <c r="D1850">
        <v>1</v>
      </c>
      <c r="E1850" t="s">
        <v>3428</v>
      </c>
      <c r="F1850" t="s">
        <v>3149</v>
      </c>
      <c r="G1850">
        <v>6797</v>
      </c>
      <c r="H1850">
        <v>0</v>
      </c>
      <c r="I1850">
        <v>75000</v>
      </c>
      <c r="J1850">
        <v>80000</v>
      </c>
      <c r="K1850" t="s">
        <v>30</v>
      </c>
      <c r="L1850" t="s">
        <v>192</v>
      </c>
      <c r="M1850" t="s">
        <v>3194</v>
      </c>
      <c r="N1850" t="s">
        <v>8036</v>
      </c>
      <c r="O1850" t="s">
        <v>3195</v>
      </c>
      <c r="P1850" t="s">
        <v>6836</v>
      </c>
      <c r="Q1850" t="s">
        <v>35</v>
      </c>
      <c r="R1850" t="s">
        <v>3429</v>
      </c>
      <c r="S1850" t="s">
        <v>3430</v>
      </c>
      <c r="T1850" t="str">
        <f t="shared" si="84"/>
        <v xml:space="preserve">We are looking for candidates who not only have the required experience and skills, but can demonstrate a high level of professionalism and customer service. The ideal candidate should possess the following experience and skills: Proven client management experience in a government setting.  Knowledge of NYC agency operations. Ability to work independently, interacting with project managers and experience working with executive management.  Demonstrated experience working with technical and non-technical staff.  Advanced experience with Microsoft office programs such as Excel. PowerPoint, Word and Access as well as Project Management software.  Outstanding collaboration and team building skills.  Strong written and verbal communication skills; excellent analytic, organization, presentation and facilitation skills.  Ability to manage multiple tasks under tight deadlines.  Ability to interface with executive level management and give senior-level presentations. Familiarity with information technology, project management, application development and data center infrastructure.  </v>
      </c>
      <c r="U1850">
        <f t="shared" si="85"/>
        <v>0</v>
      </c>
      <c r="V1850" s="3">
        <v>1</v>
      </c>
      <c r="W1850" s="3">
        <f t="shared" si="86"/>
        <v>0</v>
      </c>
      <c r="X1850" s="3">
        <v>0</v>
      </c>
      <c r="Y1850" s="3">
        <v>0</v>
      </c>
      <c r="Z1850" s="3">
        <v>0</v>
      </c>
      <c r="AA1850" s="3">
        <v>0</v>
      </c>
      <c r="AB1850" s="3">
        <v>0</v>
      </c>
      <c r="AD1850" t="s">
        <v>58</v>
      </c>
      <c r="AE1850" s="1">
        <v>42500</v>
      </c>
      <c r="AG1850" s="1">
        <v>42500</v>
      </c>
      <c r="AH1850" s="1">
        <v>42598</v>
      </c>
    </row>
    <row r="1851" spans="1:34" x14ac:dyDescent="0.3">
      <c r="A1851">
        <v>240015</v>
      </c>
      <c r="B1851" t="s">
        <v>39</v>
      </c>
      <c r="C1851" t="s">
        <v>40</v>
      </c>
      <c r="D1851">
        <v>2</v>
      </c>
      <c r="E1851" t="s">
        <v>3431</v>
      </c>
      <c r="F1851" t="s">
        <v>129</v>
      </c>
      <c r="G1851">
        <v>21513</v>
      </c>
      <c r="H1851">
        <v>2</v>
      </c>
      <c r="I1851">
        <v>48182</v>
      </c>
      <c r="J1851">
        <v>66028</v>
      </c>
      <c r="K1851" t="s">
        <v>30</v>
      </c>
      <c r="L1851" t="s">
        <v>319</v>
      </c>
      <c r="M1851" t="s">
        <v>1370</v>
      </c>
      <c r="N1851" t="s">
        <v>3432</v>
      </c>
      <c r="O1851" t="s">
        <v>7076</v>
      </c>
      <c r="P1851" t="s">
        <v>3433</v>
      </c>
      <c r="Q1851" t="s">
        <v>7941</v>
      </c>
      <c r="R1851" t="s">
        <v>3434</v>
      </c>
      <c r="S1851" t="s">
        <v>35</v>
      </c>
      <c r="T1851" t="str">
        <f t="shared" si="84"/>
        <v>It is preferred that applicants possess or are eligible for a New York State clinical Laboratory Technologist License as described in Article 165 of the New York State Education Law effective August 7, 2008;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851">
        <f t="shared" si="85"/>
        <v>0</v>
      </c>
      <c r="V1851" s="3">
        <v>0</v>
      </c>
      <c r="W1851" s="3">
        <f t="shared" si="86"/>
        <v>0</v>
      </c>
      <c r="X1851" s="3">
        <v>0</v>
      </c>
      <c r="Y1851" s="3">
        <v>0</v>
      </c>
      <c r="Z1851" s="3">
        <v>0</v>
      </c>
      <c r="AA1851" s="3">
        <v>0</v>
      </c>
      <c r="AB1851" s="3">
        <v>0</v>
      </c>
      <c r="AD1851" t="s">
        <v>38</v>
      </c>
      <c r="AE1851" s="1">
        <v>42493</v>
      </c>
      <c r="AG1851" s="1">
        <v>42493</v>
      </c>
      <c r="AH1851" s="1">
        <v>42598</v>
      </c>
    </row>
    <row r="1852" spans="1:34" x14ac:dyDescent="0.3">
      <c r="A1852">
        <v>240015</v>
      </c>
      <c r="B1852" t="s">
        <v>39</v>
      </c>
      <c r="C1852" t="s">
        <v>26</v>
      </c>
      <c r="D1852">
        <v>2</v>
      </c>
      <c r="E1852" t="s">
        <v>3431</v>
      </c>
      <c r="F1852" t="s">
        <v>129</v>
      </c>
      <c r="G1852">
        <v>21513</v>
      </c>
      <c r="H1852">
        <v>2</v>
      </c>
      <c r="I1852">
        <v>48182</v>
      </c>
      <c r="J1852">
        <v>66028</v>
      </c>
      <c r="K1852" t="s">
        <v>30</v>
      </c>
      <c r="L1852" t="s">
        <v>319</v>
      </c>
      <c r="M1852" t="s">
        <v>1370</v>
      </c>
      <c r="N1852" t="s">
        <v>3432</v>
      </c>
      <c r="O1852" t="s">
        <v>7076</v>
      </c>
      <c r="P1852" t="s">
        <v>3433</v>
      </c>
      <c r="Q1852" t="s">
        <v>7941</v>
      </c>
      <c r="R1852" t="s">
        <v>3434</v>
      </c>
      <c r="S1852" t="s">
        <v>35</v>
      </c>
      <c r="T1852" t="str">
        <f t="shared" si="84"/>
        <v>It is preferred that applicants possess or are eligible for a New York State clinical Laboratory Technologist License as described in Article 165 of the New York State Education Law effective August 7, 2008; possess clinical laboratory experience, knowledge of standard infection precaution procedures and clinical testing experience. **Applicant must possess or be eligible for a New York State Clinical Laboratory Technologist License.  ***Employees must maintain a New York State (NYS) Laboratory Technologist license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852">
        <f t="shared" si="85"/>
        <v>0</v>
      </c>
      <c r="V1852" s="3">
        <v>0</v>
      </c>
      <c r="W1852" s="3">
        <f t="shared" si="86"/>
        <v>0</v>
      </c>
      <c r="X1852" s="3">
        <v>0</v>
      </c>
      <c r="Y1852" s="3">
        <v>0</v>
      </c>
      <c r="Z1852" s="3">
        <v>0</v>
      </c>
      <c r="AA1852" s="3">
        <v>0</v>
      </c>
      <c r="AB1852" s="3">
        <v>0</v>
      </c>
      <c r="AD1852" t="s">
        <v>38</v>
      </c>
      <c r="AE1852" s="1">
        <v>42493</v>
      </c>
      <c r="AG1852" s="1">
        <v>42493</v>
      </c>
      <c r="AH1852" s="1">
        <v>42598</v>
      </c>
    </row>
    <row r="1853" spans="1:34" x14ac:dyDescent="0.3">
      <c r="A1853">
        <v>240022</v>
      </c>
      <c r="B1853" t="s">
        <v>3435</v>
      </c>
      <c r="C1853" t="s">
        <v>40</v>
      </c>
      <c r="D1853">
        <v>2</v>
      </c>
      <c r="E1853" t="s">
        <v>3436</v>
      </c>
      <c r="F1853" t="s">
        <v>3436</v>
      </c>
      <c r="G1853">
        <v>92501</v>
      </c>
      <c r="H1853">
        <v>0</v>
      </c>
      <c r="I1853">
        <v>45624</v>
      </c>
      <c r="J1853">
        <v>58908</v>
      </c>
      <c r="K1853" t="s">
        <v>30</v>
      </c>
      <c r="L1853" t="s">
        <v>3437</v>
      </c>
      <c r="M1853" t="s">
        <v>3438</v>
      </c>
      <c r="N1853" t="s">
        <v>3439</v>
      </c>
      <c r="O1853" t="s">
        <v>3440</v>
      </c>
      <c r="P1853" t="s">
        <v>35</v>
      </c>
      <c r="Q1853" t="s">
        <v>35</v>
      </c>
      <c r="R1853" t="s">
        <v>3441</v>
      </c>
      <c r="S1853" t="s">
        <v>3442</v>
      </c>
      <c r="T1853" t="str">
        <f t="shared" si="84"/>
        <v xml:space="preserve">   </v>
      </c>
      <c r="U1853">
        <f t="shared" si="85"/>
        <v>0</v>
      </c>
      <c r="V1853" s="3">
        <v>0</v>
      </c>
      <c r="W1853" s="3">
        <f t="shared" si="86"/>
        <v>0</v>
      </c>
      <c r="X1853" s="3">
        <v>0</v>
      </c>
      <c r="Y1853" s="3">
        <v>0</v>
      </c>
      <c r="Z1853" s="3">
        <v>0</v>
      </c>
      <c r="AA1853" s="3">
        <v>0</v>
      </c>
      <c r="AB1853" s="3">
        <v>0</v>
      </c>
      <c r="AD1853" t="s">
        <v>38</v>
      </c>
      <c r="AE1853" s="1">
        <v>42571</v>
      </c>
      <c r="AG1853" s="1">
        <v>42571</v>
      </c>
      <c r="AH1853" s="1">
        <v>42598</v>
      </c>
    </row>
    <row r="1854" spans="1:34" x14ac:dyDescent="0.3">
      <c r="A1854">
        <v>240022</v>
      </c>
      <c r="B1854" t="s">
        <v>3435</v>
      </c>
      <c r="C1854" t="s">
        <v>26</v>
      </c>
      <c r="D1854">
        <v>2</v>
      </c>
      <c r="E1854" t="s">
        <v>3436</v>
      </c>
      <c r="F1854" t="s">
        <v>3436</v>
      </c>
      <c r="G1854">
        <v>92501</v>
      </c>
      <c r="H1854">
        <v>0</v>
      </c>
      <c r="I1854">
        <v>45624</v>
      </c>
      <c r="J1854">
        <v>58908</v>
      </c>
      <c r="K1854" t="s">
        <v>30</v>
      </c>
      <c r="L1854" t="s">
        <v>3437</v>
      </c>
      <c r="M1854" t="s">
        <v>3438</v>
      </c>
      <c r="N1854" t="s">
        <v>3439</v>
      </c>
      <c r="O1854" t="s">
        <v>3440</v>
      </c>
      <c r="P1854" t="s">
        <v>35</v>
      </c>
      <c r="Q1854" t="s">
        <v>35</v>
      </c>
      <c r="R1854" t="s">
        <v>3441</v>
      </c>
      <c r="S1854" t="s">
        <v>3442</v>
      </c>
      <c r="T1854" t="str">
        <f t="shared" si="84"/>
        <v xml:space="preserve">   </v>
      </c>
      <c r="U1854">
        <f t="shared" si="85"/>
        <v>0</v>
      </c>
      <c r="V1854" s="3">
        <v>0</v>
      </c>
      <c r="W1854" s="3">
        <f t="shared" si="86"/>
        <v>0</v>
      </c>
      <c r="X1854" s="3">
        <v>0</v>
      </c>
      <c r="Y1854" s="3">
        <v>0</v>
      </c>
      <c r="Z1854" s="3">
        <v>0</v>
      </c>
      <c r="AA1854" s="3">
        <v>0</v>
      </c>
      <c r="AB1854" s="3">
        <v>0</v>
      </c>
      <c r="AD1854" t="s">
        <v>38</v>
      </c>
      <c r="AE1854" s="1">
        <v>42571</v>
      </c>
      <c r="AG1854" s="1">
        <v>42571</v>
      </c>
      <c r="AH1854" s="1">
        <v>42598</v>
      </c>
    </row>
    <row r="1855" spans="1:34" x14ac:dyDescent="0.3">
      <c r="A1855">
        <v>240028</v>
      </c>
      <c r="B1855" t="s">
        <v>2874</v>
      </c>
      <c r="C1855" t="s">
        <v>40</v>
      </c>
      <c r="D1855">
        <v>1</v>
      </c>
      <c r="E1855" t="s">
        <v>3443</v>
      </c>
      <c r="F1855" t="s">
        <v>3444</v>
      </c>
      <c r="G1855">
        <v>82991</v>
      </c>
      <c r="H1855" t="s">
        <v>52</v>
      </c>
      <c r="I1855">
        <v>70000</v>
      </c>
      <c r="J1855">
        <v>100000</v>
      </c>
      <c r="K1855" t="s">
        <v>30</v>
      </c>
      <c r="L1855" t="s">
        <v>797</v>
      </c>
      <c r="M1855" t="s">
        <v>3445</v>
      </c>
      <c r="N1855" t="s">
        <v>8037</v>
      </c>
      <c r="O1855" t="s">
        <v>3446</v>
      </c>
      <c r="P1855" t="s">
        <v>8038</v>
      </c>
      <c r="Q1855" t="s">
        <v>35</v>
      </c>
      <c r="R1855" t="s">
        <v>3447</v>
      </c>
      <c r="S1855" t="s">
        <v>35</v>
      </c>
      <c r="T1855" t="str">
        <f t="shared" si="84"/>
        <v xml:space="preserve">‚	Bachelor of Science in Engineering with experience with new construction and existing buildings	Possess certifications such as CEM, ASHRAE-BEAP, HPBD, and/or BEMP	Experience in technical and methodological approach to the design and construction of low-energy projects	Understanding of New York City Energy Code and Policy related to greenhouse gas emissions reductions	Proficient whole-building energy modeling skills; familiarity with a variety of software including eQUEST, DOE-2, Trace 700, IES, and/or BIM.	Experience in high-performance building design, Passive House, and/or LEED certification 	Familiarity with energy cost, savings and greenhouse gas calculation methodology.	Ability to manage program operations and budget	Strong written and verbal communication skills	Proficient computer skills, including Microsoft applications	Must be well-organized, detail-oriented and able to handle multiple responsibilities and deadlines simultaneously	Strong analytical and problem-solving skills	Familiarity with City of New York budget and contracting processes  </v>
      </c>
      <c r="U1855">
        <f t="shared" si="85"/>
        <v>0</v>
      </c>
      <c r="V1855" s="3">
        <v>0</v>
      </c>
      <c r="W1855" s="3">
        <f t="shared" si="86"/>
        <v>0</v>
      </c>
      <c r="X1855" s="3">
        <v>0</v>
      </c>
      <c r="Y1855" s="3">
        <v>0</v>
      </c>
      <c r="Z1855" s="3">
        <v>0</v>
      </c>
      <c r="AA1855" s="3">
        <v>0</v>
      </c>
      <c r="AB1855" s="3">
        <v>0</v>
      </c>
      <c r="AD1855" t="s">
        <v>58</v>
      </c>
      <c r="AE1855" s="1">
        <v>42543</v>
      </c>
      <c r="AF1855" s="1">
        <v>42613</v>
      </c>
      <c r="AG1855" s="1">
        <v>42593</v>
      </c>
      <c r="AH1855" s="1">
        <v>42598</v>
      </c>
    </row>
    <row r="1856" spans="1:34" x14ac:dyDescent="0.3">
      <c r="A1856">
        <v>240028</v>
      </c>
      <c r="B1856" t="s">
        <v>2874</v>
      </c>
      <c r="C1856" t="s">
        <v>26</v>
      </c>
      <c r="D1856">
        <v>1</v>
      </c>
      <c r="E1856" t="s">
        <v>3443</v>
      </c>
      <c r="F1856" t="s">
        <v>3444</v>
      </c>
      <c r="G1856">
        <v>82991</v>
      </c>
      <c r="H1856" t="s">
        <v>52</v>
      </c>
      <c r="I1856">
        <v>70000</v>
      </c>
      <c r="J1856">
        <v>100000</v>
      </c>
      <c r="K1856" t="s">
        <v>30</v>
      </c>
      <c r="L1856" t="s">
        <v>797</v>
      </c>
      <c r="M1856" t="s">
        <v>3445</v>
      </c>
      <c r="N1856" t="s">
        <v>8037</v>
      </c>
      <c r="O1856" t="s">
        <v>3446</v>
      </c>
      <c r="P1856" t="s">
        <v>8038</v>
      </c>
      <c r="Q1856" t="s">
        <v>35</v>
      </c>
      <c r="R1856" t="s">
        <v>3447</v>
      </c>
      <c r="S1856" t="s">
        <v>35</v>
      </c>
      <c r="T1856" t="str">
        <f t="shared" si="84"/>
        <v xml:space="preserve">‚	Bachelor of Science in Engineering with experience with new construction and existing buildings	Possess certifications such as CEM, ASHRAE-BEAP, HPBD, and/or BEMP	Experience in technical and methodological approach to the design and construction of low-energy projects	Understanding of New York City Energy Code and Policy related to greenhouse gas emissions reductions	Proficient whole-building energy modeling skills; familiarity with a variety of software including eQUEST, DOE-2, Trace 700, IES, and/or BIM.	Experience in high-performance building design, Passive House, and/or LEED certification 	Familiarity with energy cost, savings and greenhouse gas calculation methodology.	Ability to manage program operations and budget	Strong written and verbal communication skills	Proficient computer skills, including Microsoft applications	Must be well-organized, detail-oriented and able to handle multiple responsibilities and deadlines simultaneously	Strong analytical and problem-solving skills	Familiarity with City of New York budget and contracting processes  </v>
      </c>
      <c r="U1856">
        <f t="shared" si="85"/>
        <v>0</v>
      </c>
      <c r="V1856" s="3">
        <v>0</v>
      </c>
      <c r="W1856" s="3">
        <f t="shared" si="86"/>
        <v>0</v>
      </c>
      <c r="X1856" s="3">
        <v>0</v>
      </c>
      <c r="Y1856" s="3">
        <v>0</v>
      </c>
      <c r="Z1856" s="3">
        <v>0</v>
      </c>
      <c r="AA1856" s="3">
        <v>0</v>
      </c>
      <c r="AB1856" s="3">
        <v>0</v>
      </c>
      <c r="AD1856" t="s">
        <v>58</v>
      </c>
      <c r="AE1856" s="1">
        <v>42543</v>
      </c>
      <c r="AF1856" s="1">
        <v>42613</v>
      </c>
      <c r="AG1856" s="1">
        <v>42593</v>
      </c>
      <c r="AH1856" s="1">
        <v>42598</v>
      </c>
    </row>
    <row r="1857" spans="1:34" x14ac:dyDescent="0.3">
      <c r="A1857">
        <v>240155</v>
      </c>
      <c r="B1857" t="s">
        <v>39</v>
      </c>
      <c r="C1857" t="s">
        <v>26</v>
      </c>
      <c r="D1857">
        <v>1</v>
      </c>
      <c r="E1857" t="s">
        <v>3448</v>
      </c>
      <c r="F1857" t="s">
        <v>434</v>
      </c>
      <c r="G1857">
        <v>10032</v>
      </c>
      <c r="H1857" t="s">
        <v>52</v>
      </c>
      <c r="I1857">
        <v>53051</v>
      </c>
      <c r="J1857">
        <v>145991</v>
      </c>
      <c r="K1857" t="s">
        <v>30</v>
      </c>
      <c r="L1857" t="s">
        <v>78</v>
      </c>
      <c r="M1857" t="s">
        <v>436</v>
      </c>
      <c r="N1857" t="s">
        <v>3449</v>
      </c>
      <c r="O1857" t="s">
        <v>438</v>
      </c>
      <c r="P1857" t="s">
        <v>3450</v>
      </c>
      <c r="Q1857" t="s">
        <v>8039</v>
      </c>
      <c r="R1857" t="s">
        <v>3451</v>
      </c>
      <c r="S1857" t="s">
        <v>35</v>
      </c>
      <c r="T1857" t="str">
        <f t="shared" si="84"/>
        <v>--Experience managing professional staff  --Experience in program management and development  --Administrative experience in public health  --Strong knowledge of nursing skills  --Ability to maintain effective working relationship with all levels of management  --Strong analytical, organizational, follow through and active listening skills  --Ability to communicate clearly and concisely, both verbally and in writing; and   --Good computer skills using Word, Excel and Power Point.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 ALL CANDIDATES MUST POSSESS A VALID NEW YORK STATE LICENSE AS A REGISTERED NURSE AND THIS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857">
        <f t="shared" si="85"/>
        <v>0</v>
      </c>
      <c r="V1857" s="3">
        <v>1</v>
      </c>
      <c r="W1857" s="3">
        <f t="shared" si="86"/>
        <v>0</v>
      </c>
      <c r="X1857" s="3">
        <v>0</v>
      </c>
      <c r="Y1857" s="3">
        <v>0</v>
      </c>
      <c r="Z1857" s="3">
        <v>0</v>
      </c>
      <c r="AA1857" s="3">
        <v>0</v>
      </c>
      <c r="AB1857" s="3">
        <v>0</v>
      </c>
      <c r="AD1857" t="s">
        <v>58</v>
      </c>
      <c r="AE1857" s="1">
        <v>42494</v>
      </c>
      <c r="AG1857" s="1">
        <v>42494</v>
      </c>
      <c r="AH1857" s="1">
        <v>42598</v>
      </c>
    </row>
    <row r="1858" spans="1:34" x14ac:dyDescent="0.3">
      <c r="A1858">
        <v>240155</v>
      </c>
      <c r="B1858" t="s">
        <v>39</v>
      </c>
      <c r="C1858" t="s">
        <v>40</v>
      </c>
      <c r="D1858">
        <v>1</v>
      </c>
      <c r="E1858" t="s">
        <v>3448</v>
      </c>
      <c r="F1858" t="s">
        <v>434</v>
      </c>
      <c r="G1858">
        <v>10032</v>
      </c>
      <c r="H1858" t="s">
        <v>52</v>
      </c>
      <c r="I1858">
        <v>53051</v>
      </c>
      <c r="J1858">
        <v>145991</v>
      </c>
      <c r="K1858" t="s">
        <v>30</v>
      </c>
      <c r="L1858" t="s">
        <v>78</v>
      </c>
      <c r="M1858" t="s">
        <v>436</v>
      </c>
      <c r="N1858" t="s">
        <v>3449</v>
      </c>
      <c r="O1858" t="s">
        <v>438</v>
      </c>
      <c r="P1858" t="s">
        <v>3450</v>
      </c>
      <c r="Q1858" t="s">
        <v>8039</v>
      </c>
      <c r="R1858" t="s">
        <v>3451</v>
      </c>
      <c r="S1858" t="s">
        <v>35</v>
      </c>
      <c r="T1858" t="str">
        <f t="shared" si="84"/>
        <v>--Experience managing professional staff  --Experience in program management and development  --Administrative experience in public health  --Strong knowledge of nursing skills  --Ability to maintain effective working relationship with all levels of management  --Strong analytical, organizational, follow through and active listening skills  --Ability to communicate clearly and concisely, both verbally and in writing; and   --Good computer skills using Word, Excel and Power Point.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 ALL CANDIDATES MUST POSSESS A VALID NEW YORK STATE LICENSE AS A REGISTERED NURSE AND THIS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858">
        <f t="shared" si="85"/>
        <v>0</v>
      </c>
      <c r="V1858" s="3">
        <v>1</v>
      </c>
      <c r="W1858" s="3">
        <f t="shared" si="86"/>
        <v>0</v>
      </c>
      <c r="X1858" s="3">
        <v>0</v>
      </c>
      <c r="Y1858" s="3">
        <v>0</v>
      </c>
      <c r="Z1858" s="3">
        <v>0</v>
      </c>
      <c r="AA1858" s="3">
        <v>0</v>
      </c>
      <c r="AB1858" s="3">
        <v>0</v>
      </c>
      <c r="AD1858" t="s">
        <v>58</v>
      </c>
      <c r="AE1858" s="1">
        <v>42494</v>
      </c>
      <c r="AG1858" s="1">
        <v>42494</v>
      </c>
      <c r="AH1858" s="1">
        <v>42598</v>
      </c>
    </row>
    <row r="1859" spans="1:34" x14ac:dyDescent="0.3">
      <c r="A1859">
        <v>240033</v>
      </c>
      <c r="B1859" t="s">
        <v>1125</v>
      </c>
      <c r="C1859" t="s">
        <v>26</v>
      </c>
      <c r="D1859">
        <v>1</v>
      </c>
      <c r="E1859" t="s">
        <v>3452</v>
      </c>
      <c r="F1859" t="s">
        <v>1734</v>
      </c>
      <c r="G1859">
        <v>31130</v>
      </c>
      <c r="H1859">
        <v>0</v>
      </c>
      <c r="I1859">
        <v>75000</v>
      </c>
      <c r="J1859">
        <v>90000</v>
      </c>
      <c r="K1859" t="s">
        <v>30</v>
      </c>
      <c r="L1859" t="s">
        <v>954</v>
      </c>
      <c r="M1859" t="s">
        <v>1128</v>
      </c>
      <c r="N1859" t="s">
        <v>8040</v>
      </c>
      <c r="O1859" t="s">
        <v>3453</v>
      </c>
      <c r="P1859" t="s">
        <v>8041</v>
      </c>
      <c r="Q1859" t="s">
        <v>35</v>
      </c>
      <c r="R1859" t="s">
        <v>3454</v>
      </c>
      <c r="S1859" t="s">
        <v>35</v>
      </c>
      <c r="T1859" t="str">
        <f t="shared" ref="T1859:T1922" si="87">P1859&amp;" "&amp;Q1859</f>
        <v xml:space="preserve">‚	At least two years‚„ experience in the field of electronic discovery, including data processing and other work supporting document reviews.  	Familiarity with Concordance document review program.  	Ability to function independently and with minimum supervision. 	Strong organization skills and an ability to balance multiple tasks in a fast-paced environment. 	Flexibility and adaptability needed to address urgent projects and deadlines  </v>
      </c>
      <c r="U1859">
        <f t="shared" ref="U1859:U1922" si="88">D1859*W1859</f>
        <v>0</v>
      </c>
      <c r="V1859" s="3">
        <v>0</v>
      </c>
      <c r="W1859" s="3">
        <f t="shared" ref="W1859:W1922" si="89">IF(OR(ISNUMBER(SEARCH("data analytics",$T1859)), ISNUMBER(SEARCH("data analysis",$T1859)), ISNUMBER(SEARCH("analyze data", $T1859)),ISNUMBER(SEARCH("business intelligence", $T1859)),ISNUMBER(SEARCH("business analysis",$T1859))),1,0)</f>
        <v>0</v>
      </c>
      <c r="X1859" s="3">
        <v>0</v>
      </c>
      <c r="Y1859" s="3">
        <v>0</v>
      </c>
      <c r="Z1859" s="3">
        <v>0</v>
      </c>
      <c r="AA1859" s="3">
        <v>0</v>
      </c>
      <c r="AB1859" s="3">
        <v>0</v>
      </c>
      <c r="AD1859" t="s">
        <v>38</v>
      </c>
      <c r="AE1859" s="1">
        <v>42493</v>
      </c>
      <c r="AG1859" s="1">
        <v>42493</v>
      </c>
      <c r="AH1859" s="1">
        <v>42598</v>
      </c>
    </row>
    <row r="1860" spans="1:34" x14ac:dyDescent="0.3">
      <c r="A1860">
        <v>240033</v>
      </c>
      <c r="B1860" t="s">
        <v>1125</v>
      </c>
      <c r="C1860" t="s">
        <v>40</v>
      </c>
      <c r="D1860">
        <v>1</v>
      </c>
      <c r="E1860" t="s">
        <v>3452</v>
      </c>
      <c r="F1860" t="s">
        <v>1734</v>
      </c>
      <c r="G1860">
        <v>31130</v>
      </c>
      <c r="H1860">
        <v>0</v>
      </c>
      <c r="I1860">
        <v>75000</v>
      </c>
      <c r="J1860">
        <v>90000</v>
      </c>
      <c r="K1860" t="s">
        <v>30</v>
      </c>
      <c r="L1860" t="s">
        <v>954</v>
      </c>
      <c r="M1860" t="s">
        <v>1128</v>
      </c>
      <c r="N1860" t="s">
        <v>8040</v>
      </c>
      <c r="O1860" t="s">
        <v>3453</v>
      </c>
      <c r="P1860" t="s">
        <v>8041</v>
      </c>
      <c r="Q1860" t="s">
        <v>35</v>
      </c>
      <c r="R1860" t="s">
        <v>3454</v>
      </c>
      <c r="S1860" t="s">
        <v>35</v>
      </c>
      <c r="T1860" t="str">
        <f t="shared" si="87"/>
        <v xml:space="preserve">‚	At least two years‚„ experience in the field of electronic discovery, including data processing and other work supporting document reviews.  	Familiarity with Concordance document review program.  	Ability to function independently and with minimum supervision. 	Strong organization skills and an ability to balance multiple tasks in a fast-paced environment. 	Flexibility and adaptability needed to address urgent projects and deadlines  </v>
      </c>
      <c r="U1860">
        <f t="shared" si="88"/>
        <v>0</v>
      </c>
      <c r="V1860" s="3">
        <v>0</v>
      </c>
      <c r="W1860" s="3">
        <f t="shared" si="89"/>
        <v>0</v>
      </c>
      <c r="X1860" s="3">
        <v>0</v>
      </c>
      <c r="Y1860" s="3">
        <v>0</v>
      </c>
      <c r="Z1860" s="3">
        <v>0</v>
      </c>
      <c r="AA1860" s="3">
        <v>0</v>
      </c>
      <c r="AB1860" s="3">
        <v>0</v>
      </c>
      <c r="AD1860" t="s">
        <v>38</v>
      </c>
      <c r="AE1860" s="1">
        <v>42493</v>
      </c>
      <c r="AG1860" s="1">
        <v>42493</v>
      </c>
      <c r="AH1860" s="1">
        <v>42598</v>
      </c>
    </row>
    <row r="1861" spans="1:34" x14ac:dyDescent="0.3">
      <c r="A1861">
        <v>240034</v>
      </c>
      <c r="B1861" t="s">
        <v>3435</v>
      </c>
      <c r="C1861" t="s">
        <v>40</v>
      </c>
      <c r="D1861">
        <v>100</v>
      </c>
      <c r="E1861" t="s">
        <v>2855</v>
      </c>
      <c r="F1861" t="s">
        <v>2855</v>
      </c>
      <c r="G1861">
        <v>92508</v>
      </c>
      <c r="H1861">
        <v>1</v>
      </c>
      <c r="I1861">
        <v>32885</v>
      </c>
      <c r="J1861">
        <v>38245</v>
      </c>
      <c r="K1861" t="s">
        <v>30</v>
      </c>
      <c r="L1861" t="s">
        <v>3455</v>
      </c>
      <c r="M1861" t="s">
        <v>513</v>
      </c>
      <c r="N1861" t="s">
        <v>3456</v>
      </c>
      <c r="O1861" t="s">
        <v>2857</v>
      </c>
      <c r="P1861" t="s">
        <v>35</v>
      </c>
      <c r="Q1861" t="s">
        <v>35</v>
      </c>
      <c r="R1861" t="s">
        <v>3457</v>
      </c>
      <c r="S1861" t="s">
        <v>3458</v>
      </c>
      <c r="T1861" t="str">
        <f t="shared" si="87"/>
        <v xml:space="preserve">   </v>
      </c>
      <c r="U1861">
        <f t="shared" si="88"/>
        <v>0</v>
      </c>
      <c r="V1861" s="3">
        <v>0</v>
      </c>
      <c r="W1861" s="3">
        <f t="shared" si="89"/>
        <v>0</v>
      </c>
      <c r="X1861" s="3">
        <v>0</v>
      </c>
      <c r="Y1861" s="3">
        <v>0</v>
      </c>
      <c r="Z1861" s="3">
        <v>0</v>
      </c>
      <c r="AA1861" s="3">
        <v>0</v>
      </c>
      <c r="AB1861" s="3">
        <v>0</v>
      </c>
      <c r="AD1861" t="s">
        <v>38</v>
      </c>
      <c r="AE1861" s="1">
        <v>42501</v>
      </c>
      <c r="AG1861" s="1">
        <v>42507</v>
      </c>
      <c r="AH1861" s="1">
        <v>42598</v>
      </c>
    </row>
    <row r="1862" spans="1:34" x14ac:dyDescent="0.3">
      <c r="A1862">
        <v>240034</v>
      </c>
      <c r="B1862" t="s">
        <v>3435</v>
      </c>
      <c r="C1862" t="s">
        <v>26</v>
      </c>
      <c r="D1862">
        <v>100</v>
      </c>
      <c r="E1862" t="s">
        <v>2855</v>
      </c>
      <c r="F1862" t="s">
        <v>2855</v>
      </c>
      <c r="G1862">
        <v>92508</v>
      </c>
      <c r="H1862">
        <v>1</v>
      </c>
      <c r="I1862">
        <v>32885</v>
      </c>
      <c r="J1862">
        <v>38245</v>
      </c>
      <c r="K1862" t="s">
        <v>30</v>
      </c>
      <c r="L1862" t="s">
        <v>3455</v>
      </c>
      <c r="M1862" t="s">
        <v>513</v>
      </c>
      <c r="N1862" t="s">
        <v>3456</v>
      </c>
      <c r="O1862" t="s">
        <v>2857</v>
      </c>
      <c r="P1862" t="s">
        <v>35</v>
      </c>
      <c r="Q1862" t="s">
        <v>35</v>
      </c>
      <c r="R1862" t="s">
        <v>3457</v>
      </c>
      <c r="S1862" t="s">
        <v>3458</v>
      </c>
      <c r="T1862" t="str">
        <f t="shared" si="87"/>
        <v xml:space="preserve">   </v>
      </c>
      <c r="U1862">
        <f t="shared" si="88"/>
        <v>0</v>
      </c>
      <c r="V1862" s="3">
        <v>0</v>
      </c>
      <c r="W1862" s="3">
        <f t="shared" si="89"/>
        <v>0</v>
      </c>
      <c r="X1862" s="3">
        <v>0</v>
      </c>
      <c r="Y1862" s="3">
        <v>0</v>
      </c>
      <c r="Z1862" s="3">
        <v>0</v>
      </c>
      <c r="AA1862" s="3">
        <v>0</v>
      </c>
      <c r="AB1862" s="3">
        <v>0</v>
      </c>
      <c r="AD1862" t="s">
        <v>38</v>
      </c>
      <c r="AE1862" s="1">
        <v>42501</v>
      </c>
      <c r="AG1862" s="1">
        <v>42507</v>
      </c>
      <c r="AH1862" s="1">
        <v>42598</v>
      </c>
    </row>
    <row r="1863" spans="1:34" x14ac:dyDescent="0.3">
      <c r="A1863">
        <v>240156</v>
      </c>
      <c r="B1863" t="s">
        <v>1158</v>
      </c>
      <c r="C1863" t="s">
        <v>40</v>
      </c>
      <c r="D1863">
        <v>1</v>
      </c>
      <c r="E1863" t="s">
        <v>3459</v>
      </c>
      <c r="F1863" t="s">
        <v>360</v>
      </c>
      <c r="G1863">
        <v>20215</v>
      </c>
      <c r="H1863">
        <v>2</v>
      </c>
      <c r="I1863">
        <v>72805</v>
      </c>
      <c r="J1863">
        <v>101148</v>
      </c>
      <c r="K1863" t="s">
        <v>30</v>
      </c>
      <c r="L1863" t="s">
        <v>1161</v>
      </c>
      <c r="M1863" t="s">
        <v>3237</v>
      </c>
      <c r="N1863" t="s">
        <v>3460</v>
      </c>
      <c r="O1863" t="s">
        <v>7109</v>
      </c>
      <c r="P1863" t="s">
        <v>3461</v>
      </c>
      <c r="Q1863" t="s">
        <v>35</v>
      </c>
      <c r="R1863" t="s">
        <v>3462</v>
      </c>
      <c r="S1863" t="s">
        <v>1166</v>
      </c>
      <c r="T1863" t="str">
        <f t="shared" si="87"/>
        <v xml:space="preserve">Candidates must have strong supervisory experience, excellent verbal and written communication skills and knowledge of the operations, design and construction of the City's infrastructure system. Knowledge of current and up-to-date engineering methods and standards is preferred.  Knowledge of the Federal and Housing and Urban Development (HUD) guidelines, requirements, and boilerplates for implementation into bid documents and procurement is preferred.  </v>
      </c>
      <c r="U1863">
        <f t="shared" si="88"/>
        <v>0</v>
      </c>
      <c r="V1863" s="3">
        <v>0</v>
      </c>
      <c r="W1863" s="3">
        <f t="shared" si="89"/>
        <v>0</v>
      </c>
      <c r="X1863" s="3">
        <v>0</v>
      </c>
      <c r="Y1863" s="3">
        <v>0</v>
      </c>
      <c r="Z1863" s="3">
        <v>0</v>
      </c>
      <c r="AA1863" s="3">
        <v>0</v>
      </c>
      <c r="AB1863" s="3">
        <v>0</v>
      </c>
      <c r="AD1863" t="s">
        <v>899</v>
      </c>
      <c r="AE1863" s="1">
        <v>42496</v>
      </c>
      <c r="AG1863" s="1">
        <v>42496</v>
      </c>
      <c r="AH1863" s="1">
        <v>42598</v>
      </c>
    </row>
    <row r="1864" spans="1:34" x14ac:dyDescent="0.3">
      <c r="A1864">
        <v>240156</v>
      </c>
      <c r="B1864" t="s">
        <v>1158</v>
      </c>
      <c r="C1864" t="s">
        <v>26</v>
      </c>
      <c r="D1864">
        <v>1</v>
      </c>
      <c r="E1864" t="s">
        <v>3459</v>
      </c>
      <c r="F1864" t="s">
        <v>360</v>
      </c>
      <c r="G1864">
        <v>20215</v>
      </c>
      <c r="H1864">
        <v>2</v>
      </c>
      <c r="I1864">
        <v>72805</v>
      </c>
      <c r="J1864">
        <v>101148</v>
      </c>
      <c r="K1864" t="s">
        <v>30</v>
      </c>
      <c r="L1864" t="s">
        <v>1161</v>
      </c>
      <c r="M1864" t="s">
        <v>3237</v>
      </c>
      <c r="N1864" t="s">
        <v>3460</v>
      </c>
      <c r="O1864" t="s">
        <v>7109</v>
      </c>
      <c r="P1864" t="s">
        <v>3461</v>
      </c>
      <c r="Q1864" t="s">
        <v>35</v>
      </c>
      <c r="R1864" t="s">
        <v>3462</v>
      </c>
      <c r="S1864" t="s">
        <v>1166</v>
      </c>
      <c r="T1864" t="str">
        <f t="shared" si="87"/>
        <v xml:space="preserve">Candidates must have strong supervisory experience, excellent verbal and written communication skills and knowledge of the operations, design and construction of the City's infrastructure system. Knowledge of current and up-to-date engineering methods and standards is preferred.  Knowledge of the Federal and Housing and Urban Development (HUD) guidelines, requirements, and boilerplates for implementation into bid documents and procurement is preferred.  </v>
      </c>
      <c r="U1864">
        <f t="shared" si="88"/>
        <v>0</v>
      </c>
      <c r="V1864" s="3">
        <v>0</v>
      </c>
      <c r="W1864" s="3">
        <f t="shared" si="89"/>
        <v>0</v>
      </c>
      <c r="X1864" s="3">
        <v>0</v>
      </c>
      <c r="Y1864" s="3">
        <v>0</v>
      </c>
      <c r="Z1864" s="3">
        <v>0</v>
      </c>
      <c r="AA1864" s="3">
        <v>0</v>
      </c>
      <c r="AB1864" s="3">
        <v>0</v>
      </c>
      <c r="AD1864" t="s">
        <v>899</v>
      </c>
      <c r="AE1864" s="1">
        <v>42496</v>
      </c>
      <c r="AG1864" s="1">
        <v>42496</v>
      </c>
      <c r="AH1864" s="1">
        <v>42598</v>
      </c>
    </row>
    <row r="1865" spans="1:34" x14ac:dyDescent="0.3">
      <c r="A1865">
        <v>240158</v>
      </c>
      <c r="B1865" t="s">
        <v>244</v>
      </c>
      <c r="C1865" t="s">
        <v>26</v>
      </c>
      <c r="D1865">
        <v>1</v>
      </c>
      <c r="E1865" t="s">
        <v>3463</v>
      </c>
      <c r="F1865" t="s">
        <v>110</v>
      </c>
      <c r="G1865">
        <v>10251</v>
      </c>
      <c r="H1865">
        <v>4</v>
      </c>
      <c r="I1865">
        <v>36166</v>
      </c>
      <c r="J1865">
        <v>56775</v>
      </c>
      <c r="K1865" t="s">
        <v>30</v>
      </c>
      <c r="L1865" t="s">
        <v>521</v>
      </c>
      <c r="M1865" t="s">
        <v>731</v>
      </c>
      <c r="N1865" t="s">
        <v>8042</v>
      </c>
      <c r="O1865" t="s">
        <v>113</v>
      </c>
      <c r="P1865" t="s">
        <v>3464</v>
      </c>
      <c r="Q1865" t="s">
        <v>3465</v>
      </c>
      <c r="R1865" t="s">
        <v>3466</v>
      </c>
      <c r="S1865" t="s">
        <v>35</v>
      </c>
      <c r="T1865" t="str">
        <f t="shared" si="87"/>
        <v>Excellent communication and writing skills; high level of computer proficiency including proficiency in Microsoft Word, Powerpoint, and Excel; Familiarity with Sharepoint preferred. *** IN ORDER TO BE CONSIDERED FOR THIS POSITION CANDIDATES MUST BE SERVING PERMANENTLY IN THE TITLE OF CLERICAL ASSOCIATE ***</v>
      </c>
      <c r="U1865">
        <f t="shared" si="88"/>
        <v>0</v>
      </c>
      <c r="V1865" s="3">
        <v>0</v>
      </c>
      <c r="W1865" s="3">
        <f t="shared" si="89"/>
        <v>0</v>
      </c>
      <c r="X1865" s="3">
        <v>0</v>
      </c>
      <c r="Y1865" s="3">
        <v>0</v>
      </c>
      <c r="Z1865" s="3">
        <v>0</v>
      </c>
      <c r="AA1865" s="3">
        <v>0</v>
      </c>
      <c r="AB1865" s="3">
        <v>0</v>
      </c>
      <c r="AD1865" t="s">
        <v>38</v>
      </c>
      <c r="AE1865" s="1">
        <v>42496</v>
      </c>
      <c r="AG1865" s="1">
        <v>42496</v>
      </c>
      <c r="AH1865" s="1">
        <v>42598</v>
      </c>
    </row>
    <row r="1866" spans="1:34" x14ac:dyDescent="0.3">
      <c r="A1866">
        <v>240158</v>
      </c>
      <c r="B1866" t="s">
        <v>244</v>
      </c>
      <c r="C1866" t="s">
        <v>26</v>
      </c>
      <c r="D1866">
        <v>1</v>
      </c>
      <c r="E1866" t="s">
        <v>3463</v>
      </c>
      <c r="F1866" t="s">
        <v>110</v>
      </c>
      <c r="G1866">
        <v>10251</v>
      </c>
      <c r="H1866">
        <v>4</v>
      </c>
      <c r="I1866">
        <v>36166</v>
      </c>
      <c r="J1866">
        <v>56775</v>
      </c>
      <c r="K1866" t="s">
        <v>30</v>
      </c>
      <c r="L1866" t="s">
        <v>521</v>
      </c>
      <c r="M1866" t="s">
        <v>731</v>
      </c>
      <c r="N1866" t="s">
        <v>8042</v>
      </c>
      <c r="O1866" t="s">
        <v>113</v>
      </c>
      <c r="P1866" t="s">
        <v>3464</v>
      </c>
      <c r="Q1866" t="s">
        <v>3465</v>
      </c>
      <c r="R1866" t="s">
        <v>3466</v>
      </c>
      <c r="S1866" t="s">
        <v>35</v>
      </c>
      <c r="T1866" t="str">
        <f t="shared" si="87"/>
        <v>Excellent communication and writing skills; high level of computer proficiency including proficiency in Microsoft Word, Powerpoint, and Excel; Familiarity with Sharepoint preferred. *** IN ORDER TO BE CONSIDERED FOR THIS POSITION CANDIDATES MUST BE SERVING PERMANENTLY IN THE TITLE OF CLERICAL ASSOCIATE ***</v>
      </c>
      <c r="U1866">
        <f t="shared" si="88"/>
        <v>0</v>
      </c>
      <c r="V1866" s="3">
        <v>0</v>
      </c>
      <c r="W1866" s="3">
        <f t="shared" si="89"/>
        <v>0</v>
      </c>
      <c r="X1866" s="3">
        <v>0</v>
      </c>
      <c r="Y1866" s="3">
        <v>0</v>
      </c>
      <c r="Z1866" s="3">
        <v>0</v>
      </c>
      <c r="AA1866" s="3">
        <v>0</v>
      </c>
      <c r="AB1866" s="3">
        <v>0</v>
      </c>
      <c r="AD1866" t="s">
        <v>38</v>
      </c>
      <c r="AE1866" s="1">
        <v>42496</v>
      </c>
      <c r="AG1866" s="1">
        <v>42496</v>
      </c>
      <c r="AH1866" s="1">
        <v>42598</v>
      </c>
    </row>
    <row r="1867" spans="1:34" x14ac:dyDescent="0.3">
      <c r="A1867">
        <v>240053</v>
      </c>
      <c r="B1867" t="s">
        <v>1125</v>
      </c>
      <c r="C1867" t="s">
        <v>26</v>
      </c>
      <c r="D1867">
        <v>1</v>
      </c>
      <c r="E1867" t="s">
        <v>3467</v>
      </c>
      <c r="F1867" t="s">
        <v>1734</v>
      </c>
      <c r="G1867">
        <v>31130</v>
      </c>
      <c r="H1867">
        <v>0</v>
      </c>
      <c r="I1867">
        <v>85000</v>
      </c>
      <c r="J1867">
        <v>105000</v>
      </c>
      <c r="K1867" t="s">
        <v>30</v>
      </c>
      <c r="L1867" t="s">
        <v>954</v>
      </c>
      <c r="M1867" t="s">
        <v>1128</v>
      </c>
      <c r="N1867" t="s">
        <v>8043</v>
      </c>
      <c r="O1867" t="s">
        <v>3468</v>
      </c>
      <c r="P1867" t="s">
        <v>8044</v>
      </c>
      <c r="Q1867" t="s">
        <v>35</v>
      </c>
      <c r="R1867" t="s">
        <v>3469</v>
      </c>
      <c r="S1867" t="s">
        <v>35</v>
      </c>
      <c r="T1867" t="str">
        <f t="shared" si="87"/>
        <v xml:space="preserve">‚	A minimum of eight years‚„ experience conducting investigations of financial crimes, including significant experience conducting complex, document-intensive investigations. 	Experience as a manager and/or supervisor of other investigators.    	Proven ability to function independently and with minimal supervision.  	Proven ability to balance an active load of multiple cases and function in a fast-paced environment.  	Strong interpersonal skills.	Demonstrated ethics and sound judgment.	Knowledge of Microsoft Office programs.	Certified Public Accountant or Certified Fraud Examiner credential is a plus.  	Knowledge of New York City government is a plus.  </v>
      </c>
      <c r="U1867">
        <f t="shared" si="88"/>
        <v>0</v>
      </c>
      <c r="V1867" s="3">
        <v>0</v>
      </c>
      <c r="W1867" s="3">
        <f t="shared" si="89"/>
        <v>0</v>
      </c>
      <c r="X1867" s="3">
        <v>0</v>
      </c>
      <c r="Y1867" s="3">
        <v>0</v>
      </c>
      <c r="Z1867" s="3">
        <v>0</v>
      </c>
      <c r="AA1867" s="3">
        <v>0</v>
      </c>
      <c r="AB1867" s="3">
        <v>0</v>
      </c>
      <c r="AD1867" t="s">
        <v>38</v>
      </c>
      <c r="AE1867" s="1">
        <v>42493</v>
      </c>
      <c r="AG1867" s="1">
        <v>42493</v>
      </c>
      <c r="AH1867" s="1">
        <v>42598</v>
      </c>
    </row>
    <row r="1868" spans="1:34" x14ac:dyDescent="0.3">
      <c r="A1868">
        <v>240053</v>
      </c>
      <c r="B1868" t="s">
        <v>1125</v>
      </c>
      <c r="C1868" t="s">
        <v>40</v>
      </c>
      <c r="D1868">
        <v>1</v>
      </c>
      <c r="E1868" t="s">
        <v>3467</v>
      </c>
      <c r="F1868" t="s">
        <v>1734</v>
      </c>
      <c r="G1868">
        <v>31130</v>
      </c>
      <c r="H1868">
        <v>0</v>
      </c>
      <c r="I1868">
        <v>85000</v>
      </c>
      <c r="J1868">
        <v>105000</v>
      </c>
      <c r="K1868" t="s">
        <v>30</v>
      </c>
      <c r="L1868" t="s">
        <v>954</v>
      </c>
      <c r="M1868" t="s">
        <v>1128</v>
      </c>
      <c r="N1868" t="s">
        <v>8043</v>
      </c>
      <c r="O1868" t="s">
        <v>3468</v>
      </c>
      <c r="P1868" t="s">
        <v>8044</v>
      </c>
      <c r="Q1868" t="s">
        <v>35</v>
      </c>
      <c r="R1868" t="s">
        <v>3469</v>
      </c>
      <c r="S1868" t="s">
        <v>35</v>
      </c>
      <c r="T1868" t="str">
        <f t="shared" si="87"/>
        <v xml:space="preserve">‚	A minimum of eight years‚„ experience conducting investigations of financial crimes, including significant experience conducting complex, document-intensive investigations. 	Experience as a manager and/or supervisor of other investigators.    	Proven ability to function independently and with minimal supervision.  	Proven ability to balance an active load of multiple cases and function in a fast-paced environment.  	Strong interpersonal skills.	Demonstrated ethics and sound judgment.	Knowledge of Microsoft Office programs.	Certified Public Accountant or Certified Fraud Examiner credential is a plus.  	Knowledge of New York City government is a plus.  </v>
      </c>
      <c r="U1868">
        <f t="shared" si="88"/>
        <v>0</v>
      </c>
      <c r="V1868" s="3">
        <v>0</v>
      </c>
      <c r="W1868" s="3">
        <f t="shared" si="89"/>
        <v>0</v>
      </c>
      <c r="X1868" s="3">
        <v>0</v>
      </c>
      <c r="Y1868" s="3">
        <v>0</v>
      </c>
      <c r="Z1868" s="3">
        <v>0</v>
      </c>
      <c r="AA1868" s="3">
        <v>0</v>
      </c>
      <c r="AB1868" s="3">
        <v>0</v>
      </c>
      <c r="AD1868" t="s">
        <v>38</v>
      </c>
      <c r="AE1868" s="1">
        <v>42493</v>
      </c>
      <c r="AG1868" s="1">
        <v>42493</v>
      </c>
      <c r="AH1868" s="1">
        <v>42598</v>
      </c>
    </row>
    <row r="1869" spans="1:34" x14ac:dyDescent="0.3">
      <c r="A1869">
        <v>240054</v>
      </c>
      <c r="B1869" t="s">
        <v>2518</v>
      </c>
      <c r="C1869" t="s">
        <v>40</v>
      </c>
      <c r="D1869">
        <v>1</v>
      </c>
      <c r="E1869" t="s">
        <v>1528</v>
      </c>
      <c r="F1869" t="s">
        <v>269</v>
      </c>
      <c r="G1869">
        <v>10209</v>
      </c>
      <c r="H1869">
        <v>1</v>
      </c>
      <c r="I1869">
        <v>10</v>
      </c>
      <c r="J1869">
        <v>11</v>
      </c>
      <c r="K1869" t="s">
        <v>141</v>
      </c>
      <c r="L1869" t="s">
        <v>637</v>
      </c>
      <c r="M1869" t="s">
        <v>2971</v>
      </c>
      <c r="N1869" t="s">
        <v>8045</v>
      </c>
      <c r="O1869" t="s">
        <v>272</v>
      </c>
      <c r="P1869" t="s">
        <v>8046</v>
      </c>
      <c r="Q1869" t="s">
        <v>3470</v>
      </c>
      <c r="R1869" t="s">
        <v>3471</v>
      </c>
      <c r="S1869" t="s">
        <v>35</v>
      </c>
      <c r="T1869" t="str">
        <f t="shared" si="87"/>
        <v>‚	Excellent organizational and communication skills.	Ability to work independently and within groups.	Experience using computers.	History of volunteerism, such as service in the AmeriCorps or Peace Corps, is viewed favorably. Please note that employment is conditioned upon continuance as a student in a college; therefore, if hired, the employee will be expected to submit proof of admission for each semester they are employed.</v>
      </c>
      <c r="U1869">
        <f t="shared" si="88"/>
        <v>0</v>
      </c>
      <c r="V1869" s="3">
        <v>0</v>
      </c>
      <c r="W1869" s="3">
        <f t="shared" si="89"/>
        <v>0</v>
      </c>
      <c r="X1869" s="3">
        <v>0</v>
      </c>
      <c r="Y1869" s="3">
        <v>0</v>
      </c>
      <c r="Z1869" s="3">
        <v>0</v>
      </c>
      <c r="AA1869" s="3">
        <v>0</v>
      </c>
      <c r="AB1869" s="3">
        <v>0</v>
      </c>
      <c r="AD1869" t="s">
        <v>38</v>
      </c>
      <c r="AE1869" s="1">
        <v>42510</v>
      </c>
      <c r="AG1869" s="1">
        <v>42510</v>
      </c>
      <c r="AH1869" s="1">
        <v>42598</v>
      </c>
    </row>
    <row r="1870" spans="1:34" x14ac:dyDescent="0.3">
      <c r="A1870">
        <v>240054</v>
      </c>
      <c r="B1870" t="s">
        <v>2518</v>
      </c>
      <c r="C1870" t="s">
        <v>26</v>
      </c>
      <c r="D1870">
        <v>1</v>
      </c>
      <c r="E1870" t="s">
        <v>1528</v>
      </c>
      <c r="F1870" t="s">
        <v>269</v>
      </c>
      <c r="G1870">
        <v>10209</v>
      </c>
      <c r="H1870">
        <v>1</v>
      </c>
      <c r="I1870">
        <v>10</v>
      </c>
      <c r="J1870">
        <v>11</v>
      </c>
      <c r="K1870" t="s">
        <v>141</v>
      </c>
      <c r="L1870" t="s">
        <v>637</v>
      </c>
      <c r="M1870" t="s">
        <v>2971</v>
      </c>
      <c r="N1870" t="s">
        <v>8045</v>
      </c>
      <c r="O1870" t="s">
        <v>272</v>
      </c>
      <c r="P1870" t="s">
        <v>8046</v>
      </c>
      <c r="Q1870" t="s">
        <v>3470</v>
      </c>
      <c r="R1870" t="s">
        <v>3471</v>
      </c>
      <c r="S1870" t="s">
        <v>35</v>
      </c>
      <c r="T1870" t="str">
        <f t="shared" si="87"/>
        <v>‚	Excellent organizational and communication skills.	Ability to work independently and within groups.	Experience using computers.	History of volunteerism, such as service in the AmeriCorps or Peace Corps, is viewed favorably. Please note that employment is conditioned upon continuance as a student in a college; therefore, if hired, the employee will be expected to submit proof of admission for each semester they are employed.</v>
      </c>
      <c r="U1870">
        <f t="shared" si="88"/>
        <v>0</v>
      </c>
      <c r="V1870" s="3">
        <v>0</v>
      </c>
      <c r="W1870" s="3">
        <f t="shared" si="89"/>
        <v>0</v>
      </c>
      <c r="X1870" s="3">
        <v>0</v>
      </c>
      <c r="Y1870" s="3">
        <v>0</v>
      </c>
      <c r="Z1870" s="3">
        <v>0</v>
      </c>
      <c r="AA1870" s="3">
        <v>0</v>
      </c>
      <c r="AB1870" s="3">
        <v>0</v>
      </c>
      <c r="AD1870" t="s">
        <v>38</v>
      </c>
      <c r="AE1870" s="1">
        <v>42510</v>
      </c>
      <c r="AG1870" s="1">
        <v>42510</v>
      </c>
      <c r="AH1870" s="1">
        <v>42598</v>
      </c>
    </row>
    <row r="1871" spans="1:34" x14ac:dyDescent="0.3">
      <c r="A1871">
        <v>240164</v>
      </c>
      <c r="B1871" t="s">
        <v>1158</v>
      </c>
      <c r="C1871" t="s">
        <v>40</v>
      </c>
      <c r="D1871">
        <v>1</v>
      </c>
      <c r="E1871" t="s">
        <v>3472</v>
      </c>
      <c r="F1871" t="s">
        <v>239</v>
      </c>
      <c r="G1871" t="s">
        <v>1889</v>
      </c>
      <c r="H1871">
        <v>0</v>
      </c>
      <c r="I1871">
        <v>48535</v>
      </c>
      <c r="J1871">
        <v>134433</v>
      </c>
      <c r="K1871" t="s">
        <v>30</v>
      </c>
      <c r="L1871" t="s">
        <v>1161</v>
      </c>
      <c r="M1871" t="s">
        <v>1622</v>
      </c>
      <c r="N1871" t="s">
        <v>8047</v>
      </c>
      <c r="O1871" t="s">
        <v>1890</v>
      </c>
      <c r="P1871" t="s">
        <v>3473</v>
      </c>
      <c r="Q1871" t="s">
        <v>1166</v>
      </c>
      <c r="R1871" t="s">
        <v>3474</v>
      </c>
      <c r="S1871" t="s">
        <v>35</v>
      </c>
      <c r="T1871" t="str">
        <f t="shared" si="87"/>
        <v>OSHA Construction Industry 30 Hours certification. Construction related experience and practical working knowledge of OSHA requirements and safety auditing. Strong verbal, written and computer skills are required. Valid NYS Driver License is required. 35 Hours</v>
      </c>
      <c r="U1871">
        <f t="shared" si="88"/>
        <v>0</v>
      </c>
      <c r="V1871" s="3">
        <v>0</v>
      </c>
      <c r="W1871" s="3">
        <f t="shared" si="89"/>
        <v>0</v>
      </c>
      <c r="X1871" s="3">
        <v>0</v>
      </c>
      <c r="Y1871" s="3">
        <v>0</v>
      </c>
      <c r="Z1871" s="3">
        <v>0</v>
      </c>
      <c r="AA1871" s="3">
        <v>0</v>
      </c>
      <c r="AB1871" s="3">
        <v>0</v>
      </c>
      <c r="AD1871" t="s">
        <v>899</v>
      </c>
      <c r="AE1871" s="1">
        <v>42494</v>
      </c>
      <c r="AG1871" s="1">
        <v>42494</v>
      </c>
      <c r="AH1871" s="1">
        <v>42598</v>
      </c>
    </row>
    <row r="1872" spans="1:34" x14ac:dyDescent="0.3">
      <c r="A1872">
        <v>240164</v>
      </c>
      <c r="B1872" t="s">
        <v>1158</v>
      </c>
      <c r="C1872" t="s">
        <v>26</v>
      </c>
      <c r="D1872">
        <v>1</v>
      </c>
      <c r="E1872" t="s">
        <v>3472</v>
      </c>
      <c r="F1872" t="s">
        <v>239</v>
      </c>
      <c r="G1872" t="s">
        <v>1889</v>
      </c>
      <c r="H1872">
        <v>0</v>
      </c>
      <c r="I1872">
        <v>48535</v>
      </c>
      <c r="J1872">
        <v>134433</v>
      </c>
      <c r="K1872" t="s">
        <v>30</v>
      </c>
      <c r="L1872" t="s">
        <v>1161</v>
      </c>
      <c r="M1872" t="s">
        <v>1622</v>
      </c>
      <c r="N1872" t="s">
        <v>8047</v>
      </c>
      <c r="O1872" t="s">
        <v>1890</v>
      </c>
      <c r="P1872" t="s">
        <v>3473</v>
      </c>
      <c r="Q1872" t="s">
        <v>1166</v>
      </c>
      <c r="R1872" t="s">
        <v>3474</v>
      </c>
      <c r="S1872" t="s">
        <v>35</v>
      </c>
      <c r="T1872" t="str">
        <f t="shared" si="87"/>
        <v>OSHA Construction Industry 30 Hours certification. Construction related experience and practical working knowledge of OSHA requirements and safety auditing. Strong verbal, written and computer skills are required. Valid NYS Driver License is required. 35 Hours</v>
      </c>
      <c r="U1872">
        <f t="shared" si="88"/>
        <v>0</v>
      </c>
      <c r="V1872" s="3">
        <v>0</v>
      </c>
      <c r="W1872" s="3">
        <f t="shared" si="89"/>
        <v>0</v>
      </c>
      <c r="X1872" s="3">
        <v>0</v>
      </c>
      <c r="Y1872" s="3">
        <v>0</v>
      </c>
      <c r="Z1872" s="3">
        <v>0</v>
      </c>
      <c r="AA1872" s="3">
        <v>0</v>
      </c>
      <c r="AB1872" s="3">
        <v>0</v>
      </c>
      <c r="AD1872" t="s">
        <v>899</v>
      </c>
      <c r="AE1872" s="1">
        <v>42494</v>
      </c>
      <c r="AG1872" s="1">
        <v>42494</v>
      </c>
      <c r="AH1872" s="1">
        <v>42598</v>
      </c>
    </row>
    <row r="1873" spans="1:34" x14ac:dyDescent="0.3">
      <c r="A1873">
        <v>240167</v>
      </c>
      <c r="B1873" t="s">
        <v>1757</v>
      </c>
      <c r="C1873" t="s">
        <v>26</v>
      </c>
      <c r="D1873">
        <v>1</v>
      </c>
      <c r="E1873" t="s">
        <v>690</v>
      </c>
      <c r="F1873" t="s">
        <v>3475</v>
      </c>
      <c r="G1873">
        <v>13198</v>
      </c>
      <c r="H1873" t="s">
        <v>796</v>
      </c>
      <c r="I1873">
        <v>105000</v>
      </c>
      <c r="J1873">
        <v>130000</v>
      </c>
      <c r="K1873" t="s">
        <v>30</v>
      </c>
      <c r="L1873" t="s">
        <v>797</v>
      </c>
      <c r="M1873" t="s">
        <v>3001</v>
      </c>
      <c r="N1873" t="s">
        <v>8048</v>
      </c>
      <c r="O1873" t="s">
        <v>3476</v>
      </c>
      <c r="P1873" t="s">
        <v>6837</v>
      </c>
      <c r="Q1873" t="s">
        <v>8049</v>
      </c>
      <c r="R1873" t="s">
        <v>3005</v>
      </c>
      <c r="S1873" t="s">
        <v>35</v>
      </c>
      <c r="T1873" t="str">
        <f t="shared" si="87"/>
        <v>* Five (5) or more years of full-time paid experience in public relations, journalism, speechwriting    or advertising or related fields, one years of which should be in an administrative or a    supervisory capacity;   Demonstrated skill and affinity for writing about a wide range of public policy issues as well as     the ability to tailor often complex messages to diverse audiences;   Familiarity with urban policy and experience with government programs, policies and data    analysis, most specifically those of New York City;   Superior analytical skills and oral and written communication skills;   Established relationships with the print and broadcast media covering New York City    government and the skill to establish and cultivate new relationships with the press corps;   Experience working for an elected official or government agency is desired. Certain residency requirements may apply.  We appreciate every applicant‚„s interest; however, only those under consideration will be contacted.  Note: Vacancy notices listed as ‚Å“Until Filled‚ will be posted for at least five work days.</v>
      </c>
      <c r="U1873">
        <f t="shared" si="88"/>
        <v>0</v>
      </c>
      <c r="V1873" s="3">
        <v>0</v>
      </c>
      <c r="W1873" s="3">
        <f t="shared" si="89"/>
        <v>0</v>
      </c>
      <c r="X1873" s="3">
        <v>0</v>
      </c>
      <c r="Y1873" s="3">
        <v>0</v>
      </c>
      <c r="Z1873" s="3">
        <v>0</v>
      </c>
      <c r="AA1873" s="3">
        <v>0</v>
      </c>
      <c r="AB1873" s="3">
        <v>0</v>
      </c>
      <c r="AD1873" t="s">
        <v>38</v>
      </c>
      <c r="AE1873" s="1">
        <v>42494</v>
      </c>
      <c r="AG1873" s="1">
        <v>42495</v>
      </c>
      <c r="AH1873" s="1">
        <v>42598</v>
      </c>
    </row>
    <row r="1874" spans="1:34" x14ac:dyDescent="0.3">
      <c r="A1874">
        <v>239835</v>
      </c>
      <c r="B1874" t="s">
        <v>184</v>
      </c>
      <c r="C1874" t="s">
        <v>26</v>
      </c>
      <c r="D1874">
        <v>1</v>
      </c>
      <c r="E1874" t="s">
        <v>3477</v>
      </c>
      <c r="F1874" t="s">
        <v>3478</v>
      </c>
      <c r="G1874">
        <v>53047</v>
      </c>
      <c r="H1874" t="s">
        <v>1464</v>
      </c>
      <c r="I1874">
        <v>120000</v>
      </c>
      <c r="J1874">
        <v>160000</v>
      </c>
      <c r="K1874" t="s">
        <v>30</v>
      </c>
      <c r="L1874" t="s">
        <v>186</v>
      </c>
      <c r="M1874" t="s">
        <v>3479</v>
      </c>
      <c r="N1874" t="s">
        <v>8050</v>
      </c>
      <c r="O1874" t="s">
        <v>1861</v>
      </c>
      <c r="P1874" t="s">
        <v>8051</v>
      </c>
      <c r="Q1874" t="s">
        <v>7268</v>
      </c>
      <c r="R1874" t="s">
        <v>201</v>
      </c>
      <c r="S1874" t="s">
        <v>35</v>
      </c>
      <c r="T1874" t="str">
        <f t="shared" si="87"/>
        <v>The preferred candidate should possess the following: Five (5) years of clinical experience in the care of children and adolescents with psychiatric diagnoses in the emergency room, inpatient or outpatient setting; at least 3 years‚„ experience in training other mental health professionals in the care of children and adolescents with psychiatric diagnoses; at least 1 year experience and/or training in supervision and management of personnel and/or the administration and management of a mental health-related program or project, preferably in the context of child welfare, health policy or public health; sensitivity to cultural issues influencing diagnostic and treatment decisions among clients and staff; training, interest and/or experience in public health policy work, program assessment, evaluation and monitoring; familiarity with the New York City child welfare and mental health systems, with particular attention to the mental health issues prevalent in the child welfare population and the issues surrounding the pharmacologic treatment of mental health diagnoses in the context of foster care; experience with conjunctive behavioral management across a spectrum of interventions; excellent communication and organizational skills.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874">
        <f t="shared" si="88"/>
        <v>0</v>
      </c>
      <c r="V1874" s="3">
        <v>0</v>
      </c>
      <c r="W1874" s="3">
        <f t="shared" si="89"/>
        <v>0</v>
      </c>
      <c r="X1874" s="3">
        <v>0</v>
      </c>
      <c r="Y1874" s="3">
        <v>0</v>
      </c>
      <c r="Z1874" s="3">
        <v>0</v>
      </c>
      <c r="AA1874" s="3">
        <v>0</v>
      </c>
      <c r="AB1874" s="3">
        <v>0</v>
      </c>
      <c r="AD1874" t="s">
        <v>58</v>
      </c>
      <c r="AE1874" s="1">
        <v>42496</v>
      </c>
      <c r="AG1874" s="1">
        <v>42496</v>
      </c>
      <c r="AH1874" s="1">
        <v>42598</v>
      </c>
    </row>
    <row r="1875" spans="1:34" x14ac:dyDescent="0.3">
      <c r="A1875">
        <v>240167</v>
      </c>
      <c r="B1875" t="s">
        <v>1757</v>
      </c>
      <c r="C1875" t="s">
        <v>40</v>
      </c>
      <c r="D1875">
        <v>1</v>
      </c>
      <c r="E1875" t="s">
        <v>690</v>
      </c>
      <c r="F1875" t="s">
        <v>3475</v>
      </c>
      <c r="G1875">
        <v>13198</v>
      </c>
      <c r="H1875" t="s">
        <v>796</v>
      </c>
      <c r="I1875">
        <v>105000</v>
      </c>
      <c r="J1875">
        <v>130000</v>
      </c>
      <c r="K1875" t="s">
        <v>30</v>
      </c>
      <c r="L1875" t="s">
        <v>797</v>
      </c>
      <c r="M1875" t="s">
        <v>3001</v>
      </c>
      <c r="N1875" t="s">
        <v>8048</v>
      </c>
      <c r="O1875" t="s">
        <v>3476</v>
      </c>
      <c r="P1875" t="s">
        <v>6837</v>
      </c>
      <c r="Q1875" t="s">
        <v>8049</v>
      </c>
      <c r="R1875" t="s">
        <v>3005</v>
      </c>
      <c r="S1875" t="s">
        <v>35</v>
      </c>
      <c r="T1875" t="str">
        <f t="shared" si="87"/>
        <v>* Five (5) or more years of full-time paid experience in public relations, journalism, speechwriting    or advertising or related fields, one years of which should be in an administrative or a    supervisory capacity;   Demonstrated skill and affinity for writing about a wide range of public policy issues as well as     the ability to tailor often complex messages to diverse audiences;   Familiarity with urban policy and experience with government programs, policies and data    analysis, most specifically those of New York City;   Superior analytical skills and oral and written communication skills;   Established relationships with the print and broadcast media covering New York City    government and the skill to establish and cultivate new relationships with the press corps;   Experience working for an elected official or government agency is desired. Certain residency requirements may apply.  We appreciate every applicant‚„s interest; however, only those under consideration will be contacted.  Note: Vacancy notices listed as ‚Å“Until Filled‚ will be posted for at least five work days.</v>
      </c>
      <c r="U1875">
        <f t="shared" si="88"/>
        <v>0</v>
      </c>
      <c r="V1875" s="3">
        <v>0</v>
      </c>
      <c r="W1875" s="3">
        <f t="shared" si="89"/>
        <v>0</v>
      </c>
      <c r="X1875" s="3">
        <v>0</v>
      </c>
      <c r="Y1875" s="3">
        <v>0</v>
      </c>
      <c r="Z1875" s="3">
        <v>0</v>
      </c>
      <c r="AA1875" s="3">
        <v>0</v>
      </c>
      <c r="AB1875" s="3">
        <v>0</v>
      </c>
      <c r="AD1875" t="s">
        <v>38</v>
      </c>
      <c r="AE1875" s="1">
        <v>42494</v>
      </c>
      <c r="AG1875" s="1">
        <v>42494</v>
      </c>
      <c r="AH1875" s="1">
        <v>42598</v>
      </c>
    </row>
    <row r="1876" spans="1:34" x14ac:dyDescent="0.3">
      <c r="A1876">
        <v>240167</v>
      </c>
      <c r="B1876" t="s">
        <v>1757</v>
      </c>
      <c r="C1876" t="s">
        <v>26</v>
      </c>
      <c r="D1876">
        <v>1</v>
      </c>
      <c r="E1876" t="s">
        <v>690</v>
      </c>
      <c r="F1876" t="s">
        <v>3475</v>
      </c>
      <c r="G1876">
        <v>13198</v>
      </c>
      <c r="H1876" t="s">
        <v>796</v>
      </c>
      <c r="I1876">
        <v>105000</v>
      </c>
      <c r="J1876">
        <v>130000</v>
      </c>
      <c r="K1876" t="s">
        <v>30</v>
      </c>
      <c r="L1876" t="s">
        <v>797</v>
      </c>
      <c r="M1876" t="s">
        <v>3001</v>
      </c>
      <c r="N1876" t="s">
        <v>8048</v>
      </c>
      <c r="O1876" t="s">
        <v>3476</v>
      </c>
      <c r="P1876" t="s">
        <v>6837</v>
      </c>
      <c r="Q1876" t="s">
        <v>8049</v>
      </c>
      <c r="R1876" t="s">
        <v>3005</v>
      </c>
      <c r="S1876" t="s">
        <v>35</v>
      </c>
      <c r="T1876" t="str">
        <f t="shared" si="87"/>
        <v>* Five (5) or more years of full-time paid experience in public relations, journalism, speechwriting    or advertising or related fields, one years of which should be in an administrative or a    supervisory capacity;   Demonstrated skill and affinity for writing about a wide range of public policy issues as well as     the ability to tailor often complex messages to diverse audiences;   Familiarity with urban policy and experience with government programs, policies and data    analysis, most specifically those of New York City;   Superior analytical skills and oral and written communication skills;   Established relationships with the print and broadcast media covering New York City    government and the skill to establish and cultivate new relationships with the press corps;   Experience working for an elected official or government agency is desired. Certain residency requirements may apply.  We appreciate every applicant‚„s interest; however, only those under consideration will be contacted.  Note: Vacancy notices listed as ‚Å“Until Filled‚ will be posted for at least five work days.</v>
      </c>
      <c r="U1876">
        <f t="shared" si="88"/>
        <v>0</v>
      </c>
      <c r="V1876" s="3">
        <v>0</v>
      </c>
      <c r="W1876" s="3">
        <f t="shared" si="89"/>
        <v>0</v>
      </c>
      <c r="X1876" s="3">
        <v>0</v>
      </c>
      <c r="Y1876" s="3">
        <v>0</v>
      </c>
      <c r="Z1876" s="3">
        <v>0</v>
      </c>
      <c r="AA1876" s="3">
        <v>0</v>
      </c>
      <c r="AB1876" s="3">
        <v>0</v>
      </c>
      <c r="AD1876" t="s">
        <v>38</v>
      </c>
      <c r="AE1876" s="1">
        <v>42494</v>
      </c>
      <c r="AG1876" s="1">
        <v>42494</v>
      </c>
      <c r="AH1876" s="1">
        <v>42598</v>
      </c>
    </row>
    <row r="1877" spans="1:34" x14ac:dyDescent="0.3">
      <c r="A1877">
        <v>240058</v>
      </c>
      <c r="B1877" t="s">
        <v>3435</v>
      </c>
      <c r="C1877" t="s">
        <v>40</v>
      </c>
      <c r="D1877">
        <v>95</v>
      </c>
      <c r="E1877" t="s">
        <v>3480</v>
      </c>
      <c r="F1877" t="s">
        <v>1822</v>
      </c>
      <c r="G1877">
        <v>71022</v>
      </c>
      <c r="H1877">
        <v>1</v>
      </c>
      <c r="I1877">
        <v>46404</v>
      </c>
      <c r="J1877">
        <v>66423</v>
      </c>
      <c r="K1877" t="s">
        <v>30</v>
      </c>
      <c r="L1877" t="s">
        <v>3455</v>
      </c>
      <c r="M1877" t="s">
        <v>3481</v>
      </c>
      <c r="N1877" t="s">
        <v>3482</v>
      </c>
      <c r="O1877" t="s">
        <v>7474</v>
      </c>
      <c r="P1877" t="s">
        <v>35</v>
      </c>
      <c r="Q1877" t="s">
        <v>35</v>
      </c>
      <c r="R1877" t="s">
        <v>3457</v>
      </c>
      <c r="S1877" t="s">
        <v>35</v>
      </c>
      <c r="T1877" t="str">
        <f t="shared" si="87"/>
        <v xml:space="preserve">   </v>
      </c>
      <c r="U1877">
        <f t="shared" si="88"/>
        <v>0</v>
      </c>
      <c r="V1877" s="3">
        <v>0</v>
      </c>
      <c r="W1877" s="3">
        <f t="shared" si="89"/>
        <v>0</v>
      </c>
      <c r="X1877" s="3">
        <v>0</v>
      </c>
      <c r="Y1877" s="3">
        <v>0</v>
      </c>
      <c r="Z1877" s="3">
        <v>0</v>
      </c>
      <c r="AA1877" s="3">
        <v>0</v>
      </c>
      <c r="AB1877" s="3">
        <v>0</v>
      </c>
      <c r="AD1877" t="s">
        <v>38</v>
      </c>
      <c r="AE1877" s="1">
        <v>42501</v>
      </c>
      <c r="AG1877" s="1">
        <v>42507</v>
      </c>
      <c r="AH1877" s="1">
        <v>42598</v>
      </c>
    </row>
    <row r="1878" spans="1:34" x14ac:dyDescent="0.3">
      <c r="A1878">
        <v>240058</v>
      </c>
      <c r="B1878" t="s">
        <v>3435</v>
      </c>
      <c r="C1878" t="s">
        <v>26</v>
      </c>
      <c r="D1878">
        <v>95</v>
      </c>
      <c r="E1878" t="s">
        <v>3480</v>
      </c>
      <c r="F1878" t="s">
        <v>1822</v>
      </c>
      <c r="G1878">
        <v>71022</v>
      </c>
      <c r="H1878">
        <v>1</v>
      </c>
      <c r="I1878">
        <v>46404</v>
      </c>
      <c r="J1878">
        <v>66423</v>
      </c>
      <c r="K1878" t="s">
        <v>30</v>
      </c>
      <c r="L1878" t="s">
        <v>3455</v>
      </c>
      <c r="M1878" t="s">
        <v>3481</v>
      </c>
      <c r="N1878" t="s">
        <v>3482</v>
      </c>
      <c r="O1878" t="s">
        <v>7474</v>
      </c>
      <c r="P1878" t="s">
        <v>35</v>
      </c>
      <c r="Q1878" t="s">
        <v>35</v>
      </c>
      <c r="R1878" t="s">
        <v>3457</v>
      </c>
      <c r="S1878" t="s">
        <v>35</v>
      </c>
      <c r="T1878" t="str">
        <f t="shared" si="87"/>
        <v xml:space="preserve">   </v>
      </c>
      <c r="U1878">
        <f t="shared" si="88"/>
        <v>0</v>
      </c>
      <c r="V1878" s="3">
        <v>0</v>
      </c>
      <c r="W1878" s="3">
        <f t="shared" si="89"/>
        <v>0</v>
      </c>
      <c r="X1878" s="3">
        <v>0</v>
      </c>
      <c r="Y1878" s="3">
        <v>0</v>
      </c>
      <c r="Z1878" s="3">
        <v>0</v>
      </c>
      <c r="AA1878" s="3">
        <v>0</v>
      </c>
      <c r="AB1878" s="3">
        <v>0</v>
      </c>
      <c r="AD1878" t="s">
        <v>38</v>
      </c>
      <c r="AE1878" s="1">
        <v>42501</v>
      </c>
      <c r="AG1878" s="1">
        <v>42507</v>
      </c>
      <c r="AH1878" s="1">
        <v>42598</v>
      </c>
    </row>
    <row r="1879" spans="1:34" x14ac:dyDescent="0.3">
      <c r="A1879">
        <v>240066</v>
      </c>
      <c r="B1879" t="s">
        <v>39</v>
      </c>
      <c r="C1879" t="s">
        <v>40</v>
      </c>
      <c r="D1879">
        <v>1</v>
      </c>
      <c r="E1879" t="s">
        <v>3483</v>
      </c>
      <c r="F1879" t="s">
        <v>1404</v>
      </c>
      <c r="G1879">
        <v>21514</v>
      </c>
      <c r="H1879">
        <v>2</v>
      </c>
      <c r="I1879">
        <v>65289</v>
      </c>
      <c r="J1879">
        <v>86234</v>
      </c>
      <c r="K1879" t="s">
        <v>30</v>
      </c>
      <c r="L1879" t="s">
        <v>319</v>
      </c>
      <c r="M1879" t="s">
        <v>1370</v>
      </c>
      <c r="N1879" t="s">
        <v>3484</v>
      </c>
      <c r="O1879" t="s">
        <v>1406</v>
      </c>
      <c r="P1879" t="s">
        <v>3485</v>
      </c>
      <c r="Q1879" t="s">
        <v>1296</v>
      </c>
      <c r="R1879" t="s">
        <v>3486</v>
      </c>
      <c r="S1879" t="s">
        <v>35</v>
      </c>
      <c r="T1879" t="str">
        <f t="shared" si="87"/>
        <v>It is desired that applicant possesses or is eligible for a New York State Clinical Laboratory Technologist License as described in Article 165 of the New York State Education Law effective August 7, 2008. **Applicant must possess or be eligible for a New York State Clinical Laboratory Technologist License.  ***Employees must maintain a New York State (NYS) Laboratory Technologist license for the duration of employment.</v>
      </c>
      <c r="U1879">
        <f t="shared" si="88"/>
        <v>0</v>
      </c>
      <c r="V1879" s="3">
        <v>0</v>
      </c>
      <c r="W1879" s="3">
        <f t="shared" si="89"/>
        <v>0</v>
      </c>
      <c r="X1879" s="3">
        <v>0</v>
      </c>
      <c r="Y1879" s="3">
        <v>0</v>
      </c>
      <c r="Z1879" s="3">
        <v>0</v>
      </c>
      <c r="AA1879" s="3">
        <v>0</v>
      </c>
      <c r="AB1879" s="3">
        <v>0</v>
      </c>
      <c r="AD1879" t="s">
        <v>38</v>
      </c>
      <c r="AE1879" s="1">
        <v>42493</v>
      </c>
      <c r="AG1879" s="1">
        <v>42493</v>
      </c>
      <c r="AH1879" s="1">
        <v>42598</v>
      </c>
    </row>
    <row r="1880" spans="1:34" x14ac:dyDescent="0.3">
      <c r="A1880">
        <v>240066</v>
      </c>
      <c r="B1880" t="s">
        <v>39</v>
      </c>
      <c r="C1880" t="s">
        <v>26</v>
      </c>
      <c r="D1880">
        <v>1</v>
      </c>
      <c r="E1880" t="s">
        <v>3483</v>
      </c>
      <c r="F1880" t="s">
        <v>1404</v>
      </c>
      <c r="G1880">
        <v>21514</v>
      </c>
      <c r="H1880">
        <v>2</v>
      </c>
      <c r="I1880">
        <v>65289</v>
      </c>
      <c r="J1880">
        <v>86234</v>
      </c>
      <c r="K1880" t="s">
        <v>30</v>
      </c>
      <c r="L1880" t="s">
        <v>319</v>
      </c>
      <c r="M1880" t="s">
        <v>1370</v>
      </c>
      <c r="N1880" t="s">
        <v>3484</v>
      </c>
      <c r="O1880" t="s">
        <v>1406</v>
      </c>
      <c r="P1880" t="s">
        <v>3485</v>
      </c>
      <c r="Q1880" t="s">
        <v>1296</v>
      </c>
      <c r="R1880" t="s">
        <v>3486</v>
      </c>
      <c r="S1880" t="s">
        <v>35</v>
      </c>
      <c r="T1880" t="str">
        <f t="shared" si="87"/>
        <v>It is desired that applicant possesses or is eligible for a New York State Clinical Laboratory Technologist License as described in Article 165 of the New York State Education Law effective August 7, 2008. **Applicant must possess or be eligible for a New York State Clinical Laboratory Technologist License.  ***Employees must maintain a New York State (NYS) Laboratory Technologist license for the duration of employment.</v>
      </c>
      <c r="U1880">
        <f t="shared" si="88"/>
        <v>0</v>
      </c>
      <c r="V1880" s="3">
        <v>0</v>
      </c>
      <c r="W1880" s="3">
        <f t="shared" si="89"/>
        <v>0</v>
      </c>
      <c r="X1880" s="3">
        <v>0</v>
      </c>
      <c r="Y1880" s="3">
        <v>0</v>
      </c>
      <c r="Z1880" s="3">
        <v>0</v>
      </c>
      <c r="AA1880" s="3">
        <v>0</v>
      </c>
      <c r="AB1880" s="3">
        <v>0</v>
      </c>
      <c r="AD1880" t="s">
        <v>38</v>
      </c>
      <c r="AE1880" s="1">
        <v>42493</v>
      </c>
      <c r="AG1880" s="1">
        <v>42493</v>
      </c>
      <c r="AH1880" s="1">
        <v>42598</v>
      </c>
    </row>
    <row r="1881" spans="1:34" x14ac:dyDescent="0.3">
      <c r="A1881">
        <v>240076</v>
      </c>
      <c r="B1881" t="s">
        <v>39</v>
      </c>
      <c r="C1881" t="s">
        <v>26</v>
      </c>
      <c r="D1881">
        <v>1</v>
      </c>
      <c r="E1881" t="s">
        <v>3487</v>
      </c>
      <c r="F1881" t="s">
        <v>675</v>
      </c>
      <c r="G1881">
        <v>10069</v>
      </c>
      <c r="H1881" t="s">
        <v>52</v>
      </c>
      <c r="I1881">
        <v>53051</v>
      </c>
      <c r="J1881">
        <v>95000</v>
      </c>
      <c r="K1881" t="s">
        <v>30</v>
      </c>
      <c r="L1881" t="s">
        <v>78</v>
      </c>
      <c r="M1881" t="s">
        <v>3488</v>
      </c>
      <c r="N1881" t="s">
        <v>8052</v>
      </c>
      <c r="O1881" t="s">
        <v>676</v>
      </c>
      <c r="P1881" t="e">
        <f>--Excellent project management and analytical skills. highly structured  --ability to handle multiple priorities and make independent decisions  -- Outstanding written and oral communications skills  --Some knowledge of the behavioral system in New York City.</f>
        <v>#NAME?</v>
      </c>
      <c r="Q1881" t="s">
        <v>7985</v>
      </c>
      <c r="R1881" t="s">
        <v>3489</v>
      </c>
      <c r="S1881" t="s">
        <v>35</v>
      </c>
      <c r="T1881" t="e">
        <f t="shared" si="87"/>
        <v>#NAME?</v>
      </c>
      <c r="U1881">
        <f t="shared" si="88"/>
        <v>0</v>
      </c>
      <c r="V1881" s="3">
        <v>0</v>
      </c>
      <c r="W1881" s="3">
        <f t="shared" si="89"/>
        <v>0</v>
      </c>
      <c r="X1881" s="3">
        <v>0</v>
      </c>
      <c r="Y1881" s="3">
        <v>0</v>
      </c>
      <c r="Z1881" s="3">
        <v>0</v>
      </c>
      <c r="AA1881" s="3">
        <v>0</v>
      </c>
      <c r="AB1881" s="3">
        <v>0</v>
      </c>
      <c r="AD1881" t="s">
        <v>38</v>
      </c>
      <c r="AE1881" s="1">
        <v>42493</v>
      </c>
      <c r="AG1881" s="1">
        <v>42499</v>
      </c>
      <c r="AH1881" s="1">
        <v>42598</v>
      </c>
    </row>
    <row r="1882" spans="1:34" x14ac:dyDescent="0.3">
      <c r="A1882">
        <v>239789</v>
      </c>
      <c r="B1882" t="s">
        <v>39</v>
      </c>
      <c r="C1882" t="s">
        <v>26</v>
      </c>
      <c r="D1882">
        <v>2</v>
      </c>
      <c r="E1882" t="s">
        <v>3397</v>
      </c>
      <c r="F1882" t="s">
        <v>3398</v>
      </c>
      <c r="G1882">
        <v>6316</v>
      </c>
      <c r="H1882">
        <v>3</v>
      </c>
      <c r="I1882">
        <v>54420</v>
      </c>
      <c r="J1882">
        <v>81180</v>
      </c>
      <c r="K1882" t="s">
        <v>30</v>
      </c>
      <c r="L1882" t="s">
        <v>78</v>
      </c>
      <c r="M1882" t="s">
        <v>3399</v>
      </c>
      <c r="N1882" t="s">
        <v>8029</v>
      </c>
      <c r="O1882" t="s">
        <v>3400</v>
      </c>
      <c r="P1882" t="e">
        <f>--demonstrated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f>
        <v>#NAME?</v>
      </c>
      <c r="Q1882" t="s">
        <v>7439</v>
      </c>
      <c r="R1882" t="s">
        <v>3401</v>
      </c>
      <c r="S1882" t="s">
        <v>35</v>
      </c>
      <c r="T1882" t="e">
        <f t="shared" si="87"/>
        <v>#NAME?</v>
      </c>
      <c r="U1882">
        <f t="shared" si="88"/>
        <v>0</v>
      </c>
      <c r="V1882" s="3">
        <v>0</v>
      </c>
      <c r="W1882" s="3">
        <f t="shared" si="89"/>
        <v>0</v>
      </c>
      <c r="X1882" s="3">
        <v>0</v>
      </c>
      <c r="Y1882" s="3">
        <v>0</v>
      </c>
      <c r="Z1882" s="3">
        <v>0</v>
      </c>
      <c r="AA1882" s="3">
        <v>0</v>
      </c>
      <c r="AB1882" s="3">
        <v>0</v>
      </c>
      <c r="AD1882" t="s">
        <v>38</v>
      </c>
      <c r="AE1882" s="1">
        <v>42488</v>
      </c>
      <c r="AG1882" s="1">
        <v>42545</v>
      </c>
      <c r="AH1882" s="1">
        <v>42598</v>
      </c>
    </row>
    <row r="1883" spans="1:34" x14ac:dyDescent="0.3">
      <c r="A1883">
        <v>239790</v>
      </c>
      <c r="B1883" t="s">
        <v>1936</v>
      </c>
      <c r="C1883" t="s">
        <v>40</v>
      </c>
      <c r="D1883">
        <v>1</v>
      </c>
      <c r="E1883" t="s">
        <v>3490</v>
      </c>
      <c r="F1883" t="s">
        <v>51</v>
      </c>
      <c r="G1883">
        <v>10050</v>
      </c>
      <c r="H1883" t="s">
        <v>52</v>
      </c>
      <c r="I1883">
        <v>110000</v>
      </c>
      <c r="J1883">
        <v>120000</v>
      </c>
      <c r="K1883" t="s">
        <v>30</v>
      </c>
      <c r="L1883" t="s">
        <v>1938</v>
      </c>
      <c r="M1883" t="s">
        <v>3491</v>
      </c>
      <c r="N1883" t="s">
        <v>3492</v>
      </c>
      <c r="O1883" t="s">
        <v>54</v>
      </c>
      <c r="P1883" t="e">
        <f>- Extensive experience as a Middleware administration, specifically in WebSphere Application Server and/or Oracle WebLogic - experience in administration of other associated Middleware products like IBM MQ, IBM WebSphere Message Broker, Oracle Web Logic, Cognos - experience with PeopleSoft is highly desired - experience in understanding and debugging Java errors - Excellent analytical and problem solving skills - ability to work with a team of technical professionals - perform upgrades and patch installations - Strong knowledge of Server virtualization, debugging, and tuning - Strong knowledge of Oracle RAC Architecture integration and configuration - ability to plan and prioritize work and meet project deadlines - Self-motivated and work well with other groups</f>
        <v>#NAME?</v>
      </c>
      <c r="Q1883" t="s">
        <v>3493</v>
      </c>
      <c r="R1883" t="s">
        <v>3494</v>
      </c>
      <c r="S1883" t="s">
        <v>7522</v>
      </c>
      <c r="T1883" t="e">
        <f t="shared" si="87"/>
        <v>#NAME?</v>
      </c>
      <c r="U1883">
        <f t="shared" si="88"/>
        <v>0</v>
      </c>
      <c r="V1883" s="3">
        <v>0</v>
      </c>
      <c r="W1883" s="3">
        <f t="shared" si="89"/>
        <v>0</v>
      </c>
      <c r="X1883" s="3">
        <v>0</v>
      </c>
      <c r="Y1883" s="3">
        <v>0</v>
      </c>
      <c r="Z1883" s="3">
        <v>0</v>
      </c>
      <c r="AA1883" s="3">
        <v>0</v>
      </c>
      <c r="AB1883" s="3">
        <v>0</v>
      </c>
      <c r="AD1883" t="s">
        <v>899</v>
      </c>
      <c r="AE1883" s="1">
        <v>42488</v>
      </c>
      <c r="AG1883" s="1">
        <v>42488</v>
      </c>
      <c r="AH1883" s="1">
        <v>42598</v>
      </c>
    </row>
    <row r="1884" spans="1:34" x14ac:dyDescent="0.3">
      <c r="A1884">
        <v>239835</v>
      </c>
      <c r="B1884" t="s">
        <v>184</v>
      </c>
      <c r="C1884" t="s">
        <v>40</v>
      </c>
      <c r="D1884">
        <v>1</v>
      </c>
      <c r="E1884" t="s">
        <v>3477</v>
      </c>
      <c r="F1884" t="s">
        <v>3478</v>
      </c>
      <c r="G1884">
        <v>53047</v>
      </c>
      <c r="H1884" t="s">
        <v>1464</v>
      </c>
      <c r="I1884">
        <v>120000</v>
      </c>
      <c r="J1884">
        <v>160000</v>
      </c>
      <c r="K1884" t="s">
        <v>30</v>
      </c>
      <c r="L1884" t="s">
        <v>186</v>
      </c>
      <c r="M1884" t="s">
        <v>3479</v>
      </c>
      <c r="N1884" t="s">
        <v>8050</v>
      </c>
      <c r="O1884" t="s">
        <v>1861</v>
      </c>
      <c r="P1884" t="s">
        <v>8051</v>
      </c>
      <c r="Q1884" t="s">
        <v>7268</v>
      </c>
      <c r="R1884" t="s">
        <v>201</v>
      </c>
      <c r="S1884" t="s">
        <v>35</v>
      </c>
      <c r="T1884" t="str">
        <f t="shared" si="87"/>
        <v>The preferred candidate should possess the following: Five (5) years of clinical experience in the care of children and adolescents with psychiatric diagnoses in the emergency room, inpatient or outpatient setting; at least 3 years‚„ experience in training other mental health professionals in the care of children and adolescents with psychiatric diagnoses; at least 1 year experience and/or training in supervision and management of personnel and/or the administration and management of a mental health-related program or project, preferably in the context of child welfare, health policy or public health; sensitivity to cultural issues influencing diagnostic and treatment decisions among clients and staff; training, interest and/or experience in public health policy work, program assessment, evaluation and monitoring; familiarity with the New York City child welfare and mental health systems, with particular attention to the mental health issues prevalent in the child welfare population and the issues surrounding the pharmacologic treatment of mental health diagnoses in the context of foster care; experience with conjunctive behavioral management across a spectrum of interventions; excellent communication and organizational skills.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884">
        <f t="shared" si="88"/>
        <v>0</v>
      </c>
      <c r="V1884" s="3">
        <v>0</v>
      </c>
      <c r="W1884" s="3">
        <f t="shared" si="89"/>
        <v>0</v>
      </c>
      <c r="X1884" s="3">
        <v>0</v>
      </c>
      <c r="Y1884" s="3">
        <v>0</v>
      </c>
      <c r="Z1884" s="3">
        <v>0</v>
      </c>
      <c r="AA1884" s="3">
        <v>0</v>
      </c>
      <c r="AB1884" s="3">
        <v>0</v>
      </c>
      <c r="AD1884" t="s">
        <v>58</v>
      </c>
      <c r="AE1884" s="1">
        <v>42496</v>
      </c>
      <c r="AG1884" s="1">
        <v>42496</v>
      </c>
      <c r="AH1884" s="1">
        <v>42598</v>
      </c>
    </row>
    <row r="1885" spans="1:34" x14ac:dyDescent="0.3">
      <c r="A1885">
        <v>239790</v>
      </c>
      <c r="B1885" t="s">
        <v>1936</v>
      </c>
      <c r="C1885" t="s">
        <v>26</v>
      </c>
      <c r="D1885">
        <v>1</v>
      </c>
      <c r="E1885" t="s">
        <v>3490</v>
      </c>
      <c r="F1885" t="s">
        <v>51</v>
      </c>
      <c r="G1885">
        <v>10050</v>
      </c>
      <c r="H1885" t="s">
        <v>52</v>
      </c>
      <c r="I1885">
        <v>110000</v>
      </c>
      <c r="J1885">
        <v>120000</v>
      </c>
      <c r="K1885" t="s">
        <v>30</v>
      </c>
      <c r="L1885" t="s">
        <v>1938</v>
      </c>
      <c r="M1885" t="s">
        <v>3491</v>
      </c>
      <c r="N1885" t="s">
        <v>3492</v>
      </c>
      <c r="O1885" t="s">
        <v>54</v>
      </c>
      <c r="P1885" t="e">
        <f>- Extensive experience as a Middleware administration, specifically in WebSphere Application Server and/or Oracle WebLogic - experience in administration of other associated Middleware products like IBM MQ, IBM WebSphere Message Broker, Oracle Web Logic, Cognos - experience with PeopleSoft is highly desired - experience in understanding and debugging Java errors - Excellent analytical and problem solving skills - ability to work with a team of technical professionals - perform upgrades and patch installations - Strong knowledge of Server virtualization, debugging, and tuning - Strong knowledge of Oracle RAC Architecture integration and configuration - ability to plan and prioritize work and meet project deadlines - Self-motivated and work well with other groups</f>
        <v>#NAME?</v>
      </c>
      <c r="Q1885" t="s">
        <v>3493</v>
      </c>
      <c r="R1885" t="s">
        <v>3494</v>
      </c>
      <c r="S1885" t="s">
        <v>7522</v>
      </c>
      <c r="T1885" t="e">
        <f t="shared" si="87"/>
        <v>#NAME?</v>
      </c>
      <c r="U1885">
        <f t="shared" si="88"/>
        <v>0</v>
      </c>
      <c r="V1885" s="3">
        <v>0</v>
      </c>
      <c r="W1885" s="3">
        <f t="shared" si="89"/>
        <v>0</v>
      </c>
      <c r="X1885" s="3">
        <v>0</v>
      </c>
      <c r="Y1885" s="3">
        <v>0</v>
      </c>
      <c r="Z1885" s="3">
        <v>0</v>
      </c>
      <c r="AA1885" s="3">
        <v>0</v>
      </c>
      <c r="AB1885" s="3">
        <v>0</v>
      </c>
      <c r="AD1885" t="s">
        <v>899</v>
      </c>
      <c r="AE1885" s="1">
        <v>42488</v>
      </c>
      <c r="AG1885" s="1">
        <v>42488</v>
      </c>
      <c r="AH1885" s="1">
        <v>42598</v>
      </c>
    </row>
    <row r="1886" spans="1:34" x14ac:dyDescent="0.3">
      <c r="A1886">
        <v>240076</v>
      </c>
      <c r="B1886" t="s">
        <v>39</v>
      </c>
      <c r="C1886" t="s">
        <v>40</v>
      </c>
      <c r="D1886">
        <v>1</v>
      </c>
      <c r="E1886" t="s">
        <v>3487</v>
      </c>
      <c r="F1886" t="s">
        <v>675</v>
      </c>
      <c r="G1886">
        <v>10069</v>
      </c>
      <c r="H1886" t="s">
        <v>52</v>
      </c>
      <c r="I1886">
        <v>53051</v>
      </c>
      <c r="J1886">
        <v>95000</v>
      </c>
      <c r="K1886" t="s">
        <v>30</v>
      </c>
      <c r="L1886" t="s">
        <v>78</v>
      </c>
      <c r="M1886" t="s">
        <v>3488</v>
      </c>
      <c r="N1886" t="s">
        <v>8052</v>
      </c>
      <c r="O1886" t="s">
        <v>676</v>
      </c>
      <c r="P1886" t="e">
        <f>--Excellent project management and analytical skills. highly structured  --ability to handle multiple priorities and make independent decisions  -- Outstanding written and oral communications skills  --Some knowledge of the behavioral system in New York City.</f>
        <v>#NAME?</v>
      </c>
      <c r="Q1886" t="s">
        <v>7985</v>
      </c>
      <c r="R1886" t="s">
        <v>3489</v>
      </c>
      <c r="S1886" t="s">
        <v>35</v>
      </c>
      <c r="T1886" t="e">
        <f t="shared" si="87"/>
        <v>#NAME?</v>
      </c>
      <c r="U1886">
        <f t="shared" si="88"/>
        <v>0</v>
      </c>
      <c r="V1886" s="3">
        <v>0</v>
      </c>
      <c r="W1886" s="3">
        <f t="shared" si="89"/>
        <v>0</v>
      </c>
      <c r="X1886" s="3">
        <v>0</v>
      </c>
      <c r="Y1886" s="3">
        <v>0</v>
      </c>
      <c r="Z1886" s="3">
        <v>0</v>
      </c>
      <c r="AA1886" s="3">
        <v>0</v>
      </c>
      <c r="AB1886" s="3">
        <v>0</v>
      </c>
      <c r="AD1886" t="s">
        <v>38</v>
      </c>
      <c r="AE1886" s="1">
        <v>42493</v>
      </c>
      <c r="AG1886" s="1">
        <v>42499</v>
      </c>
      <c r="AH1886" s="1">
        <v>42598</v>
      </c>
    </row>
    <row r="1887" spans="1:34" x14ac:dyDescent="0.3">
      <c r="A1887">
        <v>240080</v>
      </c>
      <c r="B1887" t="s">
        <v>39</v>
      </c>
      <c r="C1887" t="s">
        <v>40</v>
      </c>
      <c r="D1887">
        <v>1</v>
      </c>
      <c r="E1887" t="s">
        <v>3495</v>
      </c>
      <c r="F1887" t="s">
        <v>631</v>
      </c>
      <c r="G1887">
        <v>21849</v>
      </c>
      <c r="H1887">
        <v>1</v>
      </c>
      <c r="I1887">
        <v>26</v>
      </c>
      <c r="J1887">
        <v>26</v>
      </c>
      <c r="K1887" t="s">
        <v>141</v>
      </c>
      <c r="L1887" t="s">
        <v>71</v>
      </c>
      <c r="M1887" t="s">
        <v>1056</v>
      </c>
      <c r="N1887" t="s">
        <v>6838</v>
      </c>
      <c r="O1887" t="s">
        <v>632</v>
      </c>
      <c r="P1887" t="s">
        <v>6839</v>
      </c>
      <c r="Q1887" t="s">
        <v>35</v>
      </c>
      <c r="R1887" t="s">
        <v>3496</v>
      </c>
      <c r="S1887" t="s">
        <v>35</v>
      </c>
      <c r="T1887" t="str">
        <f t="shared" si="87"/>
        <v xml:space="preserve">SPECIAL NOTE  Selected candidates will be required to provide a DNA sample by swabbing. In case of an emergency, your position may be designated as essential staff.  PREFERRED SKILL  Applicants must be or become certified as a Histotechnician or Histotechnologist within 18 months of their appointment. Applicants should have knowledge of processing, embedding and sectioning of tissue specimens; bone demineralization, routine H&amp;E stains.  </v>
      </c>
      <c r="U1887">
        <f t="shared" si="88"/>
        <v>0</v>
      </c>
      <c r="V1887" s="3">
        <v>0</v>
      </c>
      <c r="W1887" s="3">
        <f t="shared" si="89"/>
        <v>0</v>
      </c>
      <c r="X1887" s="3">
        <v>0</v>
      </c>
      <c r="Y1887" s="3">
        <v>0</v>
      </c>
      <c r="Z1887" s="3">
        <v>0</v>
      </c>
      <c r="AA1887" s="3">
        <v>0</v>
      </c>
      <c r="AB1887" s="3">
        <v>0</v>
      </c>
      <c r="AD1887" t="s">
        <v>58</v>
      </c>
      <c r="AE1887" s="1">
        <v>42493</v>
      </c>
      <c r="AG1887" s="1">
        <v>42493</v>
      </c>
      <c r="AH1887" s="1">
        <v>42598</v>
      </c>
    </row>
    <row r="1888" spans="1:34" x14ac:dyDescent="0.3">
      <c r="A1888">
        <v>240080</v>
      </c>
      <c r="B1888" t="s">
        <v>39</v>
      </c>
      <c r="C1888" t="s">
        <v>26</v>
      </c>
      <c r="D1888">
        <v>1</v>
      </c>
      <c r="E1888" t="s">
        <v>3495</v>
      </c>
      <c r="F1888" t="s">
        <v>631</v>
      </c>
      <c r="G1888">
        <v>21849</v>
      </c>
      <c r="H1888">
        <v>1</v>
      </c>
      <c r="I1888">
        <v>26</v>
      </c>
      <c r="J1888">
        <v>26</v>
      </c>
      <c r="K1888" t="s">
        <v>141</v>
      </c>
      <c r="L1888" t="s">
        <v>71</v>
      </c>
      <c r="M1888" t="s">
        <v>1056</v>
      </c>
      <c r="N1888" t="s">
        <v>6838</v>
      </c>
      <c r="O1888" t="s">
        <v>632</v>
      </c>
      <c r="P1888" t="s">
        <v>6839</v>
      </c>
      <c r="Q1888" t="s">
        <v>35</v>
      </c>
      <c r="R1888" t="s">
        <v>3496</v>
      </c>
      <c r="S1888" t="s">
        <v>35</v>
      </c>
      <c r="T1888" t="str">
        <f t="shared" si="87"/>
        <v xml:space="preserve">SPECIAL NOTE  Selected candidates will be required to provide a DNA sample by swabbing. In case of an emergency, your position may be designated as essential staff.  PREFERRED SKILL  Applicants must be or become certified as a Histotechnician or Histotechnologist within 18 months of their appointment. Applicants should have knowledge of processing, embedding and sectioning of tissue specimens; bone demineralization, routine H&amp;E stains.  </v>
      </c>
      <c r="U1888">
        <f t="shared" si="88"/>
        <v>0</v>
      </c>
      <c r="V1888" s="3">
        <v>0</v>
      </c>
      <c r="W1888" s="3">
        <f t="shared" si="89"/>
        <v>0</v>
      </c>
      <c r="X1888" s="3">
        <v>0</v>
      </c>
      <c r="Y1888" s="3">
        <v>0</v>
      </c>
      <c r="Z1888" s="3">
        <v>0</v>
      </c>
      <c r="AA1888" s="3">
        <v>0</v>
      </c>
      <c r="AB1888" s="3">
        <v>0</v>
      </c>
      <c r="AD1888" t="s">
        <v>58</v>
      </c>
      <c r="AE1888" s="1">
        <v>42493</v>
      </c>
      <c r="AG1888" s="1">
        <v>42493</v>
      </c>
      <c r="AH1888" s="1">
        <v>42598</v>
      </c>
    </row>
    <row r="1889" spans="1:34" x14ac:dyDescent="0.3">
      <c r="A1889">
        <v>240095</v>
      </c>
      <c r="B1889" t="s">
        <v>1125</v>
      </c>
      <c r="C1889" t="s">
        <v>40</v>
      </c>
      <c r="D1889">
        <v>1</v>
      </c>
      <c r="E1889" t="s">
        <v>3497</v>
      </c>
      <c r="F1889" t="s">
        <v>326</v>
      </c>
      <c r="G1889">
        <v>56057</v>
      </c>
      <c r="H1889">
        <v>0</v>
      </c>
      <c r="I1889">
        <v>34644</v>
      </c>
      <c r="J1889">
        <v>50000</v>
      </c>
      <c r="K1889" t="s">
        <v>30</v>
      </c>
      <c r="L1889" t="s">
        <v>954</v>
      </c>
      <c r="M1889" t="s">
        <v>624</v>
      </c>
      <c r="N1889" t="s">
        <v>8053</v>
      </c>
      <c r="O1889" t="s">
        <v>329</v>
      </c>
      <c r="P1889" t="s">
        <v>3498</v>
      </c>
      <c r="Q1889" t="s">
        <v>3408</v>
      </c>
      <c r="R1889" t="s">
        <v>3499</v>
      </c>
      <c r="S1889" t="s">
        <v>35</v>
      </c>
      <c r="T1889" t="str">
        <f t="shared" si="87"/>
        <v>A baccalaureate degree from an accredited college and two years of experience in government or other office work in a related area. Computer-literate with expertise in Excel, Word, PowerPoint, and Visio. Possess strong verbal and written communication skills. Appointments are subject to Office of Management &amp; Budget approval for budgeted headcount.</v>
      </c>
      <c r="U1889">
        <f t="shared" si="88"/>
        <v>0</v>
      </c>
      <c r="V1889" s="3">
        <v>1</v>
      </c>
      <c r="W1889" s="3">
        <f t="shared" si="89"/>
        <v>0</v>
      </c>
      <c r="X1889" s="3">
        <v>0</v>
      </c>
      <c r="Y1889" s="3">
        <v>0</v>
      </c>
      <c r="Z1889" s="3">
        <v>0</v>
      </c>
      <c r="AA1889" s="3">
        <v>0</v>
      </c>
      <c r="AB1889" s="3">
        <v>0</v>
      </c>
      <c r="AD1889" t="s">
        <v>38</v>
      </c>
      <c r="AE1889" s="1">
        <v>42493</v>
      </c>
      <c r="AG1889" s="1">
        <v>42493</v>
      </c>
      <c r="AH1889" s="1">
        <v>42598</v>
      </c>
    </row>
    <row r="1890" spans="1:34" x14ac:dyDescent="0.3">
      <c r="A1890">
        <v>239806</v>
      </c>
      <c r="B1890" t="s">
        <v>524</v>
      </c>
      <c r="C1890" t="s">
        <v>40</v>
      </c>
      <c r="D1890">
        <v>2</v>
      </c>
      <c r="E1890" t="s">
        <v>3500</v>
      </c>
      <c r="F1890" t="s">
        <v>3501</v>
      </c>
      <c r="G1890">
        <v>20127</v>
      </c>
      <c r="H1890">
        <v>0</v>
      </c>
      <c r="I1890">
        <v>78000</v>
      </c>
      <c r="J1890">
        <v>88686</v>
      </c>
      <c r="K1890" t="s">
        <v>30</v>
      </c>
      <c r="L1890" t="s">
        <v>527</v>
      </c>
      <c r="M1890" t="s">
        <v>716</v>
      </c>
      <c r="N1890" t="s">
        <v>8054</v>
      </c>
      <c r="O1890" t="s">
        <v>3502</v>
      </c>
      <c r="P1890" t="s">
        <v>3503</v>
      </c>
      <c r="Q1890" t="s">
        <v>530</v>
      </c>
      <c r="R1890" t="s">
        <v>3504</v>
      </c>
      <c r="S1890" t="s">
        <v>35</v>
      </c>
      <c r="T1890" t="str">
        <f t="shared" si="87"/>
        <v>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6. Driver license valid in New York State. www.nyc.gov/parks</v>
      </c>
      <c r="U1890">
        <f t="shared" si="88"/>
        <v>0</v>
      </c>
      <c r="V1890" s="3">
        <v>0</v>
      </c>
      <c r="W1890" s="3">
        <f t="shared" si="89"/>
        <v>0</v>
      </c>
      <c r="X1890" s="3">
        <v>0</v>
      </c>
      <c r="Y1890" s="3">
        <v>0</v>
      </c>
      <c r="Z1890" s="3">
        <v>0</v>
      </c>
      <c r="AA1890" s="3">
        <v>0</v>
      </c>
      <c r="AB1890" s="3">
        <v>0</v>
      </c>
      <c r="AD1890" t="s">
        <v>533</v>
      </c>
      <c r="AE1890" s="1">
        <v>42489</v>
      </c>
      <c r="AG1890" s="1">
        <v>42549</v>
      </c>
      <c r="AH1890" s="1">
        <v>42598</v>
      </c>
    </row>
    <row r="1891" spans="1:34" x14ac:dyDescent="0.3">
      <c r="A1891">
        <v>239806</v>
      </c>
      <c r="B1891" t="s">
        <v>524</v>
      </c>
      <c r="C1891" t="s">
        <v>26</v>
      </c>
      <c r="D1891">
        <v>2</v>
      </c>
      <c r="E1891" t="s">
        <v>3500</v>
      </c>
      <c r="F1891" t="s">
        <v>3501</v>
      </c>
      <c r="G1891">
        <v>20127</v>
      </c>
      <c r="H1891">
        <v>0</v>
      </c>
      <c r="I1891">
        <v>78000</v>
      </c>
      <c r="J1891">
        <v>88686</v>
      </c>
      <c r="K1891" t="s">
        <v>30</v>
      </c>
      <c r="L1891" t="s">
        <v>527</v>
      </c>
      <c r="M1891" t="s">
        <v>716</v>
      </c>
      <c r="N1891" t="s">
        <v>8054</v>
      </c>
      <c r="O1891" t="s">
        <v>3502</v>
      </c>
      <c r="P1891" t="s">
        <v>3503</v>
      </c>
      <c r="Q1891" t="s">
        <v>530</v>
      </c>
      <c r="R1891" t="s">
        <v>3504</v>
      </c>
      <c r="S1891" t="s">
        <v>35</v>
      </c>
      <c r="T1891" t="str">
        <f t="shared" si="87"/>
        <v>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6. Driver license valid in New York State. www.nyc.gov/parks</v>
      </c>
      <c r="U1891">
        <f t="shared" si="88"/>
        <v>0</v>
      </c>
      <c r="V1891" s="3">
        <v>0</v>
      </c>
      <c r="W1891" s="3">
        <f t="shared" si="89"/>
        <v>0</v>
      </c>
      <c r="X1891" s="3">
        <v>0</v>
      </c>
      <c r="Y1891" s="3">
        <v>0</v>
      </c>
      <c r="Z1891" s="3">
        <v>0</v>
      </c>
      <c r="AA1891" s="3">
        <v>0</v>
      </c>
      <c r="AB1891" s="3">
        <v>0</v>
      </c>
      <c r="AD1891" t="s">
        <v>533</v>
      </c>
      <c r="AE1891" s="1">
        <v>42489</v>
      </c>
      <c r="AG1891" s="1">
        <v>42549</v>
      </c>
      <c r="AH1891" s="1">
        <v>42598</v>
      </c>
    </row>
    <row r="1892" spans="1:34" x14ac:dyDescent="0.3">
      <c r="A1892">
        <v>239806</v>
      </c>
      <c r="B1892" t="s">
        <v>524</v>
      </c>
      <c r="C1892" t="s">
        <v>26</v>
      </c>
      <c r="D1892">
        <v>2</v>
      </c>
      <c r="E1892" t="s">
        <v>3500</v>
      </c>
      <c r="F1892" t="s">
        <v>3501</v>
      </c>
      <c r="G1892">
        <v>20127</v>
      </c>
      <c r="H1892">
        <v>0</v>
      </c>
      <c r="I1892">
        <v>78000</v>
      </c>
      <c r="J1892">
        <v>88686</v>
      </c>
      <c r="K1892" t="s">
        <v>30</v>
      </c>
      <c r="L1892" t="s">
        <v>527</v>
      </c>
      <c r="M1892" t="s">
        <v>716</v>
      </c>
      <c r="N1892" t="s">
        <v>8054</v>
      </c>
      <c r="O1892" t="s">
        <v>3502</v>
      </c>
      <c r="P1892" t="s">
        <v>3503</v>
      </c>
      <c r="Q1892" t="s">
        <v>530</v>
      </c>
      <c r="R1892" t="s">
        <v>3504</v>
      </c>
      <c r="S1892" t="s">
        <v>35</v>
      </c>
      <c r="T1892" t="str">
        <f t="shared" si="87"/>
        <v>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6. Driver license valid in New York State. www.nyc.gov/parks</v>
      </c>
      <c r="U1892">
        <f t="shared" si="88"/>
        <v>0</v>
      </c>
      <c r="V1892" s="3">
        <v>0</v>
      </c>
      <c r="W1892" s="3">
        <f t="shared" si="89"/>
        <v>0</v>
      </c>
      <c r="X1892" s="3">
        <v>0</v>
      </c>
      <c r="Y1892" s="3">
        <v>0</v>
      </c>
      <c r="Z1892" s="3">
        <v>0</v>
      </c>
      <c r="AA1892" s="3">
        <v>0</v>
      </c>
      <c r="AB1892" s="3">
        <v>0</v>
      </c>
      <c r="AD1892" t="s">
        <v>533</v>
      </c>
      <c r="AE1892" s="1">
        <v>42489</v>
      </c>
      <c r="AG1892" s="1">
        <v>42499</v>
      </c>
      <c r="AH1892" s="1">
        <v>42598</v>
      </c>
    </row>
    <row r="1893" spans="1:34" x14ac:dyDescent="0.3">
      <c r="A1893">
        <v>240095</v>
      </c>
      <c r="B1893" t="s">
        <v>1125</v>
      </c>
      <c r="C1893" t="s">
        <v>26</v>
      </c>
      <c r="D1893">
        <v>1</v>
      </c>
      <c r="E1893" t="s">
        <v>3497</v>
      </c>
      <c r="F1893" t="s">
        <v>326</v>
      </c>
      <c r="G1893">
        <v>56057</v>
      </c>
      <c r="H1893">
        <v>0</v>
      </c>
      <c r="I1893">
        <v>34644</v>
      </c>
      <c r="J1893">
        <v>50000</v>
      </c>
      <c r="K1893" t="s">
        <v>30</v>
      </c>
      <c r="L1893" t="s">
        <v>954</v>
      </c>
      <c r="M1893" t="s">
        <v>624</v>
      </c>
      <c r="N1893" t="s">
        <v>8053</v>
      </c>
      <c r="O1893" t="s">
        <v>329</v>
      </c>
      <c r="P1893" t="s">
        <v>3498</v>
      </c>
      <c r="Q1893" t="s">
        <v>3408</v>
      </c>
      <c r="R1893" t="s">
        <v>3499</v>
      </c>
      <c r="S1893" t="s">
        <v>35</v>
      </c>
      <c r="T1893" t="str">
        <f t="shared" si="87"/>
        <v>A baccalaureate degree from an accredited college and two years of experience in government or other office work in a related area. Computer-literate with expertise in Excel, Word, PowerPoint, and Visio. Possess strong verbal and written communication skills. Appointments are subject to Office of Management &amp; Budget approval for budgeted headcount.</v>
      </c>
      <c r="U1893">
        <f t="shared" si="88"/>
        <v>0</v>
      </c>
      <c r="V1893" s="3">
        <v>1</v>
      </c>
      <c r="W1893" s="3">
        <f t="shared" si="89"/>
        <v>0</v>
      </c>
      <c r="X1893" s="3">
        <v>0</v>
      </c>
      <c r="Y1893" s="3">
        <v>0</v>
      </c>
      <c r="Z1893" s="3">
        <v>0</v>
      </c>
      <c r="AA1893" s="3">
        <v>0</v>
      </c>
      <c r="AB1893" s="3">
        <v>0</v>
      </c>
      <c r="AD1893" t="s">
        <v>38</v>
      </c>
      <c r="AE1893" s="1">
        <v>42493</v>
      </c>
      <c r="AG1893" s="1">
        <v>42493</v>
      </c>
      <c r="AH1893" s="1">
        <v>42598</v>
      </c>
    </row>
    <row r="1894" spans="1:34" x14ac:dyDescent="0.3">
      <c r="A1894">
        <v>240102</v>
      </c>
      <c r="B1894" t="s">
        <v>3435</v>
      </c>
      <c r="C1894" t="s">
        <v>26</v>
      </c>
      <c r="D1894">
        <v>99</v>
      </c>
      <c r="E1894" t="s">
        <v>3505</v>
      </c>
      <c r="F1894" t="s">
        <v>3506</v>
      </c>
      <c r="G1894">
        <v>40610</v>
      </c>
      <c r="H1894">
        <v>1</v>
      </c>
      <c r="I1894">
        <v>41057</v>
      </c>
      <c r="J1894">
        <v>61669</v>
      </c>
      <c r="K1894" t="s">
        <v>30</v>
      </c>
      <c r="L1894" t="s">
        <v>3455</v>
      </c>
      <c r="M1894" t="s">
        <v>513</v>
      </c>
      <c r="N1894" t="s">
        <v>3507</v>
      </c>
      <c r="O1894" t="s">
        <v>8055</v>
      </c>
      <c r="P1894" t="s">
        <v>35</v>
      </c>
      <c r="Q1894" t="s">
        <v>35</v>
      </c>
      <c r="R1894" t="s">
        <v>3457</v>
      </c>
      <c r="S1894" t="s">
        <v>35</v>
      </c>
      <c r="T1894" t="str">
        <f t="shared" si="87"/>
        <v xml:space="preserve">   </v>
      </c>
      <c r="U1894">
        <f t="shared" si="88"/>
        <v>0</v>
      </c>
      <c r="V1894" s="3">
        <v>0</v>
      </c>
      <c r="W1894" s="3">
        <f t="shared" si="89"/>
        <v>0</v>
      </c>
      <c r="X1894" s="3">
        <v>0</v>
      </c>
      <c r="Y1894" s="3">
        <v>0</v>
      </c>
      <c r="Z1894" s="3">
        <v>0</v>
      </c>
      <c r="AA1894" s="3">
        <v>0</v>
      </c>
      <c r="AB1894" s="3">
        <v>0</v>
      </c>
      <c r="AD1894" t="s">
        <v>38</v>
      </c>
      <c r="AE1894" s="1">
        <v>42508</v>
      </c>
      <c r="AG1894" s="1">
        <v>42523</v>
      </c>
      <c r="AH1894" s="1">
        <v>42598</v>
      </c>
    </row>
    <row r="1895" spans="1:34" x14ac:dyDescent="0.3">
      <c r="A1895">
        <v>240102</v>
      </c>
      <c r="B1895" t="s">
        <v>3435</v>
      </c>
      <c r="C1895" t="s">
        <v>40</v>
      </c>
      <c r="D1895">
        <v>99</v>
      </c>
      <c r="E1895" t="s">
        <v>3505</v>
      </c>
      <c r="F1895" t="s">
        <v>3506</v>
      </c>
      <c r="G1895">
        <v>40610</v>
      </c>
      <c r="H1895">
        <v>1</v>
      </c>
      <c r="I1895">
        <v>41057</v>
      </c>
      <c r="J1895">
        <v>61669</v>
      </c>
      <c r="K1895" t="s">
        <v>30</v>
      </c>
      <c r="L1895" t="s">
        <v>3455</v>
      </c>
      <c r="M1895" t="s">
        <v>513</v>
      </c>
      <c r="N1895" t="s">
        <v>3507</v>
      </c>
      <c r="O1895" t="s">
        <v>8055</v>
      </c>
      <c r="P1895" t="s">
        <v>35</v>
      </c>
      <c r="Q1895" t="s">
        <v>35</v>
      </c>
      <c r="R1895" t="s">
        <v>3457</v>
      </c>
      <c r="S1895" t="s">
        <v>35</v>
      </c>
      <c r="T1895" t="str">
        <f t="shared" si="87"/>
        <v xml:space="preserve">   </v>
      </c>
      <c r="U1895">
        <f t="shared" si="88"/>
        <v>0</v>
      </c>
      <c r="V1895" s="3">
        <v>0</v>
      </c>
      <c r="W1895" s="3">
        <f t="shared" si="89"/>
        <v>0</v>
      </c>
      <c r="X1895" s="3">
        <v>0</v>
      </c>
      <c r="Y1895" s="3">
        <v>0</v>
      </c>
      <c r="Z1895" s="3">
        <v>0</v>
      </c>
      <c r="AA1895" s="3">
        <v>0</v>
      </c>
      <c r="AB1895" s="3">
        <v>0</v>
      </c>
      <c r="AD1895" t="s">
        <v>38</v>
      </c>
      <c r="AE1895" s="1">
        <v>42508</v>
      </c>
      <c r="AG1895" s="1">
        <v>42523</v>
      </c>
      <c r="AH1895" s="1">
        <v>42598</v>
      </c>
    </row>
    <row r="1896" spans="1:34" x14ac:dyDescent="0.3">
      <c r="A1896">
        <v>240107</v>
      </c>
      <c r="B1896" t="s">
        <v>39</v>
      </c>
      <c r="C1896" t="s">
        <v>40</v>
      </c>
      <c r="D1896">
        <v>30</v>
      </c>
      <c r="E1896" t="s">
        <v>3508</v>
      </c>
      <c r="F1896" t="s">
        <v>2934</v>
      </c>
      <c r="G1896">
        <v>90643</v>
      </c>
      <c r="H1896">
        <v>0</v>
      </c>
      <c r="I1896">
        <v>14</v>
      </c>
      <c r="J1896">
        <v>17</v>
      </c>
      <c r="K1896" t="s">
        <v>141</v>
      </c>
      <c r="L1896" t="s">
        <v>43</v>
      </c>
      <c r="M1896" t="s">
        <v>767</v>
      </c>
      <c r="N1896" t="s">
        <v>3509</v>
      </c>
      <c r="O1896" t="s">
        <v>2937</v>
      </c>
      <c r="P1896" t="s">
        <v>3510</v>
      </c>
      <c r="Q1896" t="s">
        <v>7439</v>
      </c>
      <c r="R1896" t="s">
        <v>3511</v>
      </c>
      <c r="S1896" t="s">
        <v>35</v>
      </c>
      <c r="T1896" t="str">
        <f t="shared" si="87"/>
        <v>Possession of a Motor Vehicle Driver License valid in the State of New York it is desired.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896">
        <f t="shared" si="88"/>
        <v>0</v>
      </c>
      <c r="V1896" s="3">
        <v>0</v>
      </c>
      <c r="W1896" s="3">
        <f t="shared" si="89"/>
        <v>0</v>
      </c>
      <c r="X1896" s="3">
        <v>0</v>
      </c>
      <c r="Y1896" s="3">
        <v>0</v>
      </c>
      <c r="Z1896" s="3">
        <v>0</v>
      </c>
      <c r="AA1896" s="3">
        <v>0</v>
      </c>
      <c r="AB1896" s="3">
        <v>0</v>
      </c>
      <c r="AD1896" t="s">
        <v>38</v>
      </c>
      <c r="AE1896" s="1">
        <v>42493</v>
      </c>
      <c r="AG1896" s="1">
        <v>42493</v>
      </c>
      <c r="AH1896" s="1">
        <v>42598</v>
      </c>
    </row>
    <row r="1897" spans="1:34" x14ac:dyDescent="0.3">
      <c r="A1897">
        <v>239851</v>
      </c>
      <c r="B1897" t="s">
        <v>184</v>
      </c>
      <c r="C1897" t="s">
        <v>26</v>
      </c>
      <c r="D1897">
        <v>1</v>
      </c>
      <c r="E1897" t="s">
        <v>8056</v>
      </c>
      <c r="F1897" t="s">
        <v>1168</v>
      </c>
      <c r="G1897">
        <v>56058</v>
      </c>
      <c r="H1897">
        <v>0</v>
      </c>
      <c r="I1897">
        <v>48895</v>
      </c>
      <c r="J1897">
        <v>75900</v>
      </c>
      <c r="K1897" t="s">
        <v>30</v>
      </c>
      <c r="L1897" t="s">
        <v>186</v>
      </c>
      <c r="M1897" t="s">
        <v>2902</v>
      </c>
      <c r="N1897" t="s">
        <v>8057</v>
      </c>
      <c r="O1897" t="s">
        <v>1170</v>
      </c>
      <c r="P1897" t="s">
        <v>3512</v>
      </c>
      <c r="Q1897" t="s">
        <v>7268</v>
      </c>
      <c r="R1897" t="s">
        <v>201</v>
      </c>
      <c r="S1897" t="s">
        <v>35</v>
      </c>
      <c r="T1897" t="str">
        <f t="shared" si="87"/>
        <v>The preferred candidate should possess the ability to work on multiple projects effectively and efficiently, both independently and collaboratively within a team. Excellent oral and written communication stills, strong organizational skills and attention to detail as well as a proficiency in computer applications such as Word, Outlook and Excel. Candidate should be able to appropriately interact with various levels of ACS leadership and offer feedback on ways to further the mission of the Workforce Institute. A commitment to a collegial workplace is required.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897">
        <f t="shared" si="88"/>
        <v>0</v>
      </c>
      <c r="V1897" s="3">
        <v>1</v>
      </c>
      <c r="W1897" s="3">
        <f t="shared" si="89"/>
        <v>0</v>
      </c>
      <c r="X1897" s="3">
        <v>0</v>
      </c>
      <c r="Y1897" s="3">
        <v>0</v>
      </c>
      <c r="Z1897" s="3">
        <v>0</v>
      </c>
      <c r="AA1897" s="3">
        <v>0</v>
      </c>
      <c r="AB1897" s="3">
        <v>0</v>
      </c>
      <c r="AD1897" t="s">
        <v>38</v>
      </c>
      <c r="AE1897" s="1">
        <v>42489</v>
      </c>
      <c r="AG1897" s="1">
        <v>42513</v>
      </c>
      <c r="AH1897" s="1">
        <v>42598</v>
      </c>
    </row>
    <row r="1898" spans="1:34" x14ac:dyDescent="0.3">
      <c r="A1898">
        <v>239851</v>
      </c>
      <c r="B1898" t="s">
        <v>184</v>
      </c>
      <c r="C1898" t="s">
        <v>40</v>
      </c>
      <c r="D1898">
        <v>1</v>
      </c>
      <c r="E1898" t="s">
        <v>8056</v>
      </c>
      <c r="F1898" t="s">
        <v>1168</v>
      </c>
      <c r="G1898">
        <v>56058</v>
      </c>
      <c r="H1898">
        <v>0</v>
      </c>
      <c r="I1898">
        <v>48895</v>
      </c>
      <c r="J1898">
        <v>75900</v>
      </c>
      <c r="K1898" t="s">
        <v>30</v>
      </c>
      <c r="L1898" t="s">
        <v>186</v>
      </c>
      <c r="M1898" t="s">
        <v>2902</v>
      </c>
      <c r="N1898" t="s">
        <v>8057</v>
      </c>
      <c r="O1898" t="s">
        <v>1170</v>
      </c>
      <c r="P1898" t="s">
        <v>3512</v>
      </c>
      <c r="Q1898" t="s">
        <v>7268</v>
      </c>
      <c r="R1898" t="s">
        <v>201</v>
      </c>
      <c r="S1898" t="s">
        <v>35</v>
      </c>
      <c r="T1898" t="str">
        <f t="shared" si="87"/>
        <v>The preferred candidate should possess the ability to work on multiple projects effectively and efficiently, both independently and collaboratively within a team. Excellent oral and written communication stills, strong organizational skills and attention to detail as well as a proficiency in computer applications such as Word, Outlook and Excel. Candidate should be able to appropriately interact with various levels of ACS leadership and offer feedback on ways to further the mission of the Workforce Institute. A commitment to a collegial workplace is required.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1898">
        <f t="shared" si="88"/>
        <v>0</v>
      </c>
      <c r="V1898" s="3">
        <v>1</v>
      </c>
      <c r="W1898" s="3">
        <f t="shared" si="89"/>
        <v>0</v>
      </c>
      <c r="X1898" s="3">
        <v>0</v>
      </c>
      <c r="Y1898" s="3">
        <v>0</v>
      </c>
      <c r="Z1898" s="3">
        <v>0</v>
      </c>
      <c r="AA1898" s="3">
        <v>0</v>
      </c>
      <c r="AB1898" s="3">
        <v>0</v>
      </c>
      <c r="AD1898" t="s">
        <v>38</v>
      </c>
      <c r="AE1898" s="1">
        <v>42489</v>
      </c>
      <c r="AG1898" s="1">
        <v>42513</v>
      </c>
      <c r="AH1898" s="1">
        <v>42598</v>
      </c>
    </row>
    <row r="1899" spans="1:34" x14ac:dyDescent="0.3">
      <c r="A1899">
        <v>239915</v>
      </c>
      <c r="B1899" t="s">
        <v>2309</v>
      </c>
      <c r="C1899" t="s">
        <v>26</v>
      </c>
      <c r="D1899">
        <v>1</v>
      </c>
      <c r="E1899" t="s">
        <v>2977</v>
      </c>
      <c r="F1899" t="s">
        <v>2752</v>
      </c>
      <c r="G1899">
        <v>10022</v>
      </c>
      <c r="H1899" t="s">
        <v>52</v>
      </c>
      <c r="I1899">
        <v>53051</v>
      </c>
      <c r="J1899">
        <v>145991</v>
      </c>
      <c r="K1899" t="s">
        <v>30</v>
      </c>
      <c r="L1899" t="s">
        <v>1348</v>
      </c>
      <c r="M1899" t="s">
        <v>3084</v>
      </c>
      <c r="N1899" t="s">
        <v>8058</v>
      </c>
      <c r="O1899" t="s">
        <v>7778</v>
      </c>
      <c r="P1899" t="s">
        <v>8059</v>
      </c>
      <c r="Q1899" t="s">
        <v>35</v>
      </c>
      <c r="R1899" t="s">
        <v>2312</v>
      </c>
      <c r="S1899" t="s">
        <v>3513</v>
      </c>
      <c r="T1899" t="str">
        <f t="shared" si="87"/>
        <v xml:space="preserve">‚	A graduate degree or five years of professional experience in urban issues, especially New York City's politics and policies;	Proven record of initiating and managing complex, interdisciplinary projects involving multiple constituents and technologies;	Extensive experience in mediating among groups with competing perspectives, overseeing and improving of the operational efficiency of complicated organizations, and pioneering innovative solutions to intricate problems;	Flexibility, multi-tasking capability, and enthusiastic work ethic;	Strong written and verbal communication skills with experience working in public relations or communications preferred;	Experience which demonstrates a proven record of providing analytical and/or technical assistant for complex, interdisciplinary projects involving multiple stakeholders;	An understanding of urban issues, especially New York City government and current city affairs/politics;	An understanding of New York City's operational agencies;	Ability to think creatively, embrace new approaches and pioneer innovative solutions to intricate problems; and	advanced knowledge of MS Office products, particularly PowerPoint, Excel and Project.  </v>
      </c>
      <c r="U1899">
        <f t="shared" si="88"/>
        <v>0</v>
      </c>
      <c r="V1899" s="3">
        <v>1</v>
      </c>
      <c r="W1899" s="3">
        <f t="shared" si="89"/>
        <v>0</v>
      </c>
      <c r="X1899" s="3">
        <v>0</v>
      </c>
      <c r="Y1899" s="3">
        <v>0</v>
      </c>
      <c r="Z1899" s="3">
        <v>0</v>
      </c>
      <c r="AA1899" s="3">
        <v>0</v>
      </c>
      <c r="AB1899" s="3">
        <v>0</v>
      </c>
      <c r="AD1899" t="s">
        <v>38</v>
      </c>
      <c r="AE1899" s="1">
        <v>42489</v>
      </c>
      <c r="AG1899" s="1">
        <v>42508</v>
      </c>
      <c r="AH1899" s="1">
        <v>42598</v>
      </c>
    </row>
    <row r="1900" spans="1:34" x14ac:dyDescent="0.3">
      <c r="A1900">
        <v>239915</v>
      </c>
      <c r="B1900" t="s">
        <v>2309</v>
      </c>
      <c r="C1900" t="s">
        <v>40</v>
      </c>
      <c r="D1900">
        <v>1</v>
      </c>
      <c r="E1900" t="s">
        <v>2977</v>
      </c>
      <c r="F1900" t="s">
        <v>2752</v>
      </c>
      <c r="G1900">
        <v>10022</v>
      </c>
      <c r="H1900" t="s">
        <v>52</v>
      </c>
      <c r="I1900">
        <v>53051</v>
      </c>
      <c r="J1900">
        <v>145991</v>
      </c>
      <c r="K1900" t="s">
        <v>30</v>
      </c>
      <c r="L1900" t="s">
        <v>1348</v>
      </c>
      <c r="M1900" t="s">
        <v>3084</v>
      </c>
      <c r="N1900" t="s">
        <v>8058</v>
      </c>
      <c r="O1900" t="s">
        <v>7778</v>
      </c>
      <c r="P1900" t="s">
        <v>8059</v>
      </c>
      <c r="Q1900" t="s">
        <v>35</v>
      </c>
      <c r="R1900" t="s">
        <v>2312</v>
      </c>
      <c r="S1900" t="s">
        <v>3513</v>
      </c>
      <c r="T1900" t="str">
        <f t="shared" si="87"/>
        <v xml:space="preserve">‚	A graduate degree or five years of professional experience in urban issues, especially New York City's politics and policies;	Proven record of initiating and managing complex, interdisciplinary projects involving multiple constituents and technologies;	Extensive experience in mediating among groups with competing perspectives, overseeing and improving of the operational efficiency of complicated organizations, and pioneering innovative solutions to intricate problems;	Flexibility, multi-tasking capability, and enthusiastic work ethic;	Strong written and verbal communication skills with experience working in public relations or communications preferred;	Experience which demonstrates a proven record of providing analytical and/or technical assistant for complex, interdisciplinary projects involving multiple stakeholders;	An understanding of urban issues, especially New York City government and current city affairs/politics;	An understanding of New York City's operational agencies;	Ability to think creatively, embrace new approaches and pioneer innovative solutions to intricate problems; and	advanced knowledge of MS Office products, particularly PowerPoint, Excel and Project.  </v>
      </c>
      <c r="U1900">
        <f t="shared" si="88"/>
        <v>0</v>
      </c>
      <c r="V1900" s="3">
        <v>1</v>
      </c>
      <c r="W1900" s="3">
        <f t="shared" si="89"/>
        <v>0</v>
      </c>
      <c r="X1900" s="3">
        <v>0</v>
      </c>
      <c r="Y1900" s="3">
        <v>0</v>
      </c>
      <c r="Z1900" s="3">
        <v>0</v>
      </c>
      <c r="AA1900" s="3">
        <v>0</v>
      </c>
      <c r="AB1900" s="3">
        <v>0</v>
      </c>
      <c r="AD1900" t="s">
        <v>38</v>
      </c>
      <c r="AE1900" s="1">
        <v>42489</v>
      </c>
      <c r="AG1900" s="1">
        <v>42508</v>
      </c>
      <c r="AH1900" s="1">
        <v>42598</v>
      </c>
    </row>
    <row r="1901" spans="1:34" x14ac:dyDescent="0.3">
      <c r="A1901">
        <v>239916</v>
      </c>
      <c r="B1901" t="s">
        <v>39</v>
      </c>
      <c r="C1901" t="s">
        <v>40</v>
      </c>
      <c r="D1901">
        <v>1</v>
      </c>
      <c r="E1901" t="s">
        <v>3514</v>
      </c>
      <c r="F1901" t="s">
        <v>675</v>
      </c>
      <c r="G1901">
        <v>10069</v>
      </c>
      <c r="H1901" t="s">
        <v>52</v>
      </c>
      <c r="I1901">
        <v>53051</v>
      </c>
      <c r="J1901">
        <v>145991</v>
      </c>
      <c r="K1901" t="s">
        <v>30</v>
      </c>
      <c r="L1901" t="s">
        <v>78</v>
      </c>
      <c r="M1901" t="s">
        <v>947</v>
      </c>
      <c r="N1901" t="s">
        <v>3515</v>
      </c>
      <c r="O1901" t="s">
        <v>676</v>
      </c>
      <c r="P1901" t="e">
        <f>--Extensive managerial experience   --Operational knowledge and skills in program planning, development, implementation, management and evaluation  --ability to collaborate and coordinate Administrative program development. Leadership abilities in developing and motivating staff  --Excellent writing skills  --Excellent analytical skills  --effective communication and interpersonal skills.</f>
        <v>#NAME?</v>
      </c>
      <c r="Q1901" t="s">
        <v>7439</v>
      </c>
      <c r="R1901" t="s">
        <v>3516</v>
      </c>
      <c r="S1901" t="s">
        <v>35</v>
      </c>
      <c r="T1901" t="e">
        <f t="shared" si="87"/>
        <v>#NAME?</v>
      </c>
      <c r="U1901">
        <f t="shared" si="88"/>
        <v>0</v>
      </c>
      <c r="V1901" s="3">
        <v>0</v>
      </c>
      <c r="W1901" s="3">
        <f t="shared" si="89"/>
        <v>0</v>
      </c>
      <c r="X1901" s="3">
        <v>0</v>
      </c>
      <c r="Y1901" s="3">
        <v>0</v>
      </c>
      <c r="Z1901" s="3">
        <v>0</v>
      </c>
      <c r="AA1901" s="3">
        <v>0</v>
      </c>
      <c r="AB1901" s="3">
        <v>0</v>
      </c>
      <c r="AD1901" t="s">
        <v>38</v>
      </c>
      <c r="AE1901" s="1">
        <v>42489</v>
      </c>
      <c r="AG1901" s="1">
        <v>42489</v>
      </c>
      <c r="AH1901" s="1">
        <v>42598</v>
      </c>
    </row>
    <row r="1902" spans="1:34" x14ac:dyDescent="0.3">
      <c r="A1902">
        <v>240107</v>
      </c>
      <c r="B1902" t="s">
        <v>39</v>
      </c>
      <c r="C1902" t="s">
        <v>26</v>
      </c>
      <c r="D1902">
        <v>30</v>
      </c>
      <c r="E1902" t="s">
        <v>3508</v>
      </c>
      <c r="F1902" t="s">
        <v>2934</v>
      </c>
      <c r="G1902">
        <v>90643</v>
      </c>
      <c r="H1902">
        <v>0</v>
      </c>
      <c r="I1902">
        <v>14</v>
      </c>
      <c r="J1902">
        <v>17</v>
      </c>
      <c r="K1902" t="s">
        <v>141</v>
      </c>
      <c r="L1902" t="s">
        <v>43</v>
      </c>
      <c r="M1902" t="s">
        <v>767</v>
      </c>
      <c r="N1902" t="s">
        <v>3509</v>
      </c>
      <c r="O1902" t="s">
        <v>2937</v>
      </c>
      <c r="P1902" t="s">
        <v>3510</v>
      </c>
      <c r="Q1902" t="s">
        <v>7439</v>
      </c>
      <c r="R1902" t="s">
        <v>3511</v>
      </c>
      <c r="S1902" t="s">
        <v>35</v>
      </c>
      <c r="T1902" t="str">
        <f t="shared" si="87"/>
        <v>Possession of a Motor Vehicle Driver License valid in the State of New York it is desired.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02">
        <f t="shared" si="88"/>
        <v>0</v>
      </c>
      <c r="V1902" s="3">
        <v>0</v>
      </c>
      <c r="W1902" s="3">
        <f t="shared" si="89"/>
        <v>0</v>
      </c>
      <c r="X1902" s="3">
        <v>0</v>
      </c>
      <c r="Y1902" s="3">
        <v>0</v>
      </c>
      <c r="Z1902" s="3">
        <v>0</v>
      </c>
      <c r="AA1902" s="3">
        <v>0</v>
      </c>
      <c r="AB1902" s="3">
        <v>0</v>
      </c>
      <c r="AD1902" t="s">
        <v>38</v>
      </c>
      <c r="AE1902" s="1">
        <v>42493</v>
      </c>
      <c r="AG1902" s="1">
        <v>42493</v>
      </c>
      <c r="AH1902" s="1">
        <v>42598</v>
      </c>
    </row>
    <row r="1903" spans="1:34" x14ac:dyDescent="0.3">
      <c r="A1903">
        <v>240109</v>
      </c>
      <c r="B1903" t="s">
        <v>39</v>
      </c>
      <c r="C1903" t="s">
        <v>26</v>
      </c>
      <c r="D1903">
        <v>4</v>
      </c>
      <c r="E1903" t="s">
        <v>3517</v>
      </c>
      <c r="F1903" t="s">
        <v>3518</v>
      </c>
      <c r="G1903">
        <v>90505</v>
      </c>
      <c r="H1903">
        <v>1</v>
      </c>
      <c r="I1903">
        <v>30653</v>
      </c>
      <c r="J1903">
        <v>41159</v>
      </c>
      <c r="K1903" t="s">
        <v>30</v>
      </c>
      <c r="L1903" t="s">
        <v>43</v>
      </c>
      <c r="M1903" t="s">
        <v>767</v>
      </c>
      <c r="N1903" t="s">
        <v>3519</v>
      </c>
      <c r="O1903" t="s">
        <v>3520</v>
      </c>
      <c r="P1903" t="s">
        <v>3510</v>
      </c>
      <c r="Q1903" t="s">
        <v>7439</v>
      </c>
      <c r="R1903" t="s">
        <v>3521</v>
      </c>
      <c r="S1903" t="s">
        <v>35</v>
      </c>
      <c r="T1903" t="str">
        <f t="shared" si="87"/>
        <v>Possession of a Motor Vehicle Driver License valid in the State of New York it is desired.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03">
        <f t="shared" si="88"/>
        <v>0</v>
      </c>
      <c r="V1903" s="3">
        <v>0</v>
      </c>
      <c r="W1903" s="3">
        <f t="shared" si="89"/>
        <v>0</v>
      </c>
      <c r="X1903" s="3">
        <v>0</v>
      </c>
      <c r="Y1903" s="3">
        <v>0</v>
      </c>
      <c r="Z1903" s="3">
        <v>0</v>
      </c>
      <c r="AA1903" s="3">
        <v>0</v>
      </c>
      <c r="AB1903" s="3">
        <v>0</v>
      </c>
      <c r="AD1903" t="s">
        <v>38</v>
      </c>
      <c r="AE1903" s="1">
        <v>42493</v>
      </c>
      <c r="AG1903" s="1">
        <v>42493</v>
      </c>
      <c r="AH1903" s="1">
        <v>42598</v>
      </c>
    </row>
    <row r="1904" spans="1:34" x14ac:dyDescent="0.3">
      <c r="A1904">
        <v>240109</v>
      </c>
      <c r="B1904" t="s">
        <v>39</v>
      </c>
      <c r="C1904" t="s">
        <v>40</v>
      </c>
      <c r="D1904">
        <v>4</v>
      </c>
      <c r="E1904" t="s">
        <v>3517</v>
      </c>
      <c r="F1904" t="s">
        <v>3518</v>
      </c>
      <c r="G1904">
        <v>90505</v>
      </c>
      <c r="H1904">
        <v>1</v>
      </c>
      <c r="I1904">
        <v>30653</v>
      </c>
      <c r="J1904">
        <v>41159</v>
      </c>
      <c r="K1904" t="s">
        <v>30</v>
      </c>
      <c r="L1904" t="s">
        <v>43</v>
      </c>
      <c r="M1904" t="s">
        <v>767</v>
      </c>
      <c r="N1904" t="s">
        <v>3519</v>
      </c>
      <c r="O1904" t="s">
        <v>3520</v>
      </c>
      <c r="P1904" t="s">
        <v>3510</v>
      </c>
      <c r="Q1904" t="s">
        <v>7439</v>
      </c>
      <c r="R1904" t="s">
        <v>3521</v>
      </c>
      <c r="S1904" t="s">
        <v>35</v>
      </c>
      <c r="T1904" t="str">
        <f t="shared" si="87"/>
        <v>Possession of a Motor Vehicle Driver License valid in the State of New York it is desired.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04">
        <f t="shared" si="88"/>
        <v>0</v>
      </c>
      <c r="V1904" s="3">
        <v>0</v>
      </c>
      <c r="W1904" s="3">
        <f t="shared" si="89"/>
        <v>0</v>
      </c>
      <c r="X1904" s="3">
        <v>0</v>
      </c>
      <c r="Y1904" s="3">
        <v>0</v>
      </c>
      <c r="Z1904" s="3">
        <v>0</v>
      </c>
      <c r="AA1904" s="3">
        <v>0</v>
      </c>
      <c r="AB1904" s="3">
        <v>0</v>
      </c>
      <c r="AD1904" t="s">
        <v>38</v>
      </c>
      <c r="AE1904" s="1">
        <v>42493</v>
      </c>
      <c r="AG1904" s="1">
        <v>42493</v>
      </c>
      <c r="AH1904" s="1">
        <v>42598</v>
      </c>
    </row>
    <row r="1905" spans="1:34" x14ac:dyDescent="0.3">
      <c r="A1905">
        <v>240115</v>
      </c>
      <c r="B1905" t="s">
        <v>39</v>
      </c>
      <c r="C1905" t="s">
        <v>40</v>
      </c>
      <c r="D1905">
        <v>1</v>
      </c>
      <c r="E1905" t="s">
        <v>3522</v>
      </c>
      <c r="F1905" t="s">
        <v>1168</v>
      </c>
      <c r="G1905">
        <v>56058</v>
      </c>
      <c r="H1905">
        <v>0</v>
      </c>
      <c r="I1905">
        <v>48895</v>
      </c>
      <c r="J1905">
        <v>75000</v>
      </c>
      <c r="K1905" t="s">
        <v>30</v>
      </c>
      <c r="L1905" t="s">
        <v>78</v>
      </c>
      <c r="M1905" t="s">
        <v>149</v>
      </c>
      <c r="N1905" t="s">
        <v>8060</v>
      </c>
      <c r="O1905" t="s">
        <v>1170</v>
      </c>
      <c r="P1905" t="s">
        <v>35</v>
      </c>
      <c r="Q1905" t="s">
        <v>7439</v>
      </c>
      <c r="R1905" t="s">
        <v>3523</v>
      </c>
      <c r="S1905" t="s">
        <v>35</v>
      </c>
      <c r="T1905" t="str">
        <f t="shared" si="87"/>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05">
        <f t="shared" si="88"/>
        <v>0</v>
      </c>
      <c r="V1905" s="3">
        <v>0</v>
      </c>
      <c r="W1905" s="3">
        <f t="shared" si="89"/>
        <v>0</v>
      </c>
      <c r="X1905" s="3">
        <v>0</v>
      </c>
      <c r="Y1905" s="3">
        <v>0</v>
      </c>
      <c r="Z1905" s="3">
        <v>0</v>
      </c>
      <c r="AA1905" s="3">
        <v>0</v>
      </c>
      <c r="AB1905" s="3">
        <v>0</v>
      </c>
      <c r="AD1905" t="s">
        <v>38</v>
      </c>
      <c r="AE1905" s="1">
        <v>42499</v>
      </c>
      <c r="AG1905" s="1">
        <v>42499</v>
      </c>
      <c r="AH1905" s="1">
        <v>42598</v>
      </c>
    </row>
    <row r="1906" spans="1:34" x14ac:dyDescent="0.3">
      <c r="A1906">
        <v>239916</v>
      </c>
      <c r="B1906" t="s">
        <v>39</v>
      </c>
      <c r="C1906" t="s">
        <v>26</v>
      </c>
      <c r="D1906">
        <v>1</v>
      </c>
      <c r="E1906" t="s">
        <v>3514</v>
      </c>
      <c r="F1906" t="s">
        <v>675</v>
      </c>
      <c r="G1906">
        <v>10069</v>
      </c>
      <c r="H1906" t="s">
        <v>52</v>
      </c>
      <c r="I1906">
        <v>53051</v>
      </c>
      <c r="J1906">
        <v>145991</v>
      </c>
      <c r="K1906" t="s">
        <v>30</v>
      </c>
      <c r="L1906" t="s">
        <v>78</v>
      </c>
      <c r="M1906" t="s">
        <v>947</v>
      </c>
      <c r="N1906" t="s">
        <v>3515</v>
      </c>
      <c r="O1906" t="s">
        <v>676</v>
      </c>
      <c r="P1906" t="e">
        <f>--Extensive managerial experience   --Operational knowledge and skills in program planning, development, implementation, management and evaluation  --ability to collaborate and coordinate Administrative program development. Leadership abilities in developing and motivating staff  --Excellent writing skills  --Excellent analytical skills  --effective communication and interpersonal skills.</f>
        <v>#NAME?</v>
      </c>
      <c r="Q1906" t="s">
        <v>7439</v>
      </c>
      <c r="R1906" t="s">
        <v>3516</v>
      </c>
      <c r="S1906" t="s">
        <v>35</v>
      </c>
      <c r="T1906" t="e">
        <f t="shared" si="87"/>
        <v>#NAME?</v>
      </c>
      <c r="U1906">
        <f t="shared" si="88"/>
        <v>0</v>
      </c>
      <c r="V1906" s="3">
        <v>0</v>
      </c>
      <c r="W1906" s="3">
        <f t="shared" si="89"/>
        <v>0</v>
      </c>
      <c r="X1906" s="3">
        <v>0</v>
      </c>
      <c r="Y1906" s="3">
        <v>0</v>
      </c>
      <c r="Z1906" s="3">
        <v>0</v>
      </c>
      <c r="AA1906" s="3">
        <v>0</v>
      </c>
      <c r="AB1906" s="3">
        <v>0</v>
      </c>
      <c r="AD1906" t="s">
        <v>38</v>
      </c>
      <c r="AE1906" s="1">
        <v>42489</v>
      </c>
      <c r="AG1906" s="1">
        <v>42489</v>
      </c>
      <c r="AH1906" s="1">
        <v>42598</v>
      </c>
    </row>
    <row r="1907" spans="1:34" x14ac:dyDescent="0.3">
      <c r="A1907">
        <v>239926</v>
      </c>
      <c r="B1907" t="s">
        <v>888</v>
      </c>
      <c r="C1907" t="s">
        <v>26</v>
      </c>
      <c r="D1907">
        <v>1</v>
      </c>
      <c r="E1907" t="s">
        <v>3524</v>
      </c>
      <c r="F1907" t="s">
        <v>497</v>
      </c>
      <c r="G1907">
        <v>10053</v>
      </c>
      <c r="H1907" t="s">
        <v>52</v>
      </c>
      <c r="I1907">
        <v>53051</v>
      </c>
      <c r="J1907">
        <v>100000</v>
      </c>
      <c r="K1907" t="s">
        <v>30</v>
      </c>
      <c r="L1907" t="s">
        <v>430</v>
      </c>
      <c r="M1907" t="s">
        <v>2396</v>
      </c>
      <c r="N1907" t="s">
        <v>8061</v>
      </c>
      <c r="O1907" t="s">
        <v>500</v>
      </c>
      <c r="P1907" t="s">
        <v>8062</v>
      </c>
      <c r="Q1907" t="s">
        <v>35</v>
      </c>
      <c r="R1907" t="s">
        <v>894</v>
      </c>
      <c r="S1907" t="s">
        <v>35</v>
      </c>
      <c r="T1907" t="str">
        <f t="shared" si="87"/>
        <v xml:space="preserve">Candidates should be strong analytical thinkers able to combine quantitative and qualitative information from disparate sources, identify gaps in logic, draw conclusions, and make clear recommendations.  Candidates should demonstrate an ability to combine analytical abilities with empathy and persuasion to break complex challenges into manageable chunks, generate consensus on contentious issues, and influence both subject matter experts and senior-level decision-makers.  The ability to meet deadlines, manage multiple projects in a timely manner, and adjust priorities and project scopes as conditions shift is essential.  The ability to work productively with a wide variety of professionals in a team-based, collaborative environment is essential, as are communication skills (written and verbal), diplomacy, and interpersonal skills.  The strongest candidates will also display equanimity in high-intensity work environments, a dose of humility a good sense of humor.  2-5 years of personnel/team management experience in an analytical, planning, or consulting environment  3 or more years of project management experience in an analytical, planning, or consulting environment   Familiarity with principles and practice of New York City land use, real estate development, community development and/or government operations strongly desired  Familiarity with business/government strategy development, design thinking, and/or change management techniques is strongly desired  Knowledge of best practices in urban planning, community development, and/or sustainable/resilient design is beneficial, but secondary to a genuine passion for promoting the development of equitable, sustainable, and resilient communities  Master‚„s degree in urban planning, real estate development, business or public administration, or related field is strongly desired.  </v>
      </c>
      <c r="U1907">
        <f t="shared" si="88"/>
        <v>0</v>
      </c>
      <c r="V1907" s="3">
        <v>0</v>
      </c>
      <c r="W1907" s="3">
        <f t="shared" si="89"/>
        <v>0</v>
      </c>
      <c r="X1907" s="3">
        <v>0</v>
      </c>
      <c r="Y1907" s="3">
        <v>0</v>
      </c>
      <c r="Z1907" s="3">
        <v>0</v>
      </c>
      <c r="AA1907" s="3">
        <v>0</v>
      </c>
      <c r="AB1907" s="3">
        <v>0</v>
      </c>
      <c r="AD1907" t="s">
        <v>38</v>
      </c>
      <c r="AE1907" s="1">
        <v>42492</v>
      </c>
      <c r="AG1907" s="1">
        <v>42492</v>
      </c>
      <c r="AH1907" s="1">
        <v>42598</v>
      </c>
    </row>
    <row r="1908" spans="1:34" x14ac:dyDescent="0.3">
      <c r="A1908">
        <v>239926</v>
      </c>
      <c r="B1908" t="s">
        <v>888</v>
      </c>
      <c r="C1908" t="s">
        <v>40</v>
      </c>
      <c r="D1908">
        <v>1</v>
      </c>
      <c r="E1908" t="s">
        <v>3524</v>
      </c>
      <c r="F1908" t="s">
        <v>497</v>
      </c>
      <c r="G1908">
        <v>10053</v>
      </c>
      <c r="H1908" t="s">
        <v>52</v>
      </c>
      <c r="I1908">
        <v>53051</v>
      </c>
      <c r="J1908">
        <v>100000</v>
      </c>
      <c r="K1908" t="s">
        <v>30</v>
      </c>
      <c r="L1908" t="s">
        <v>430</v>
      </c>
      <c r="M1908" t="s">
        <v>2396</v>
      </c>
      <c r="N1908" t="s">
        <v>8061</v>
      </c>
      <c r="O1908" t="s">
        <v>500</v>
      </c>
      <c r="P1908" t="s">
        <v>8062</v>
      </c>
      <c r="Q1908" t="s">
        <v>35</v>
      </c>
      <c r="R1908" t="s">
        <v>894</v>
      </c>
      <c r="S1908" t="s">
        <v>35</v>
      </c>
      <c r="T1908" t="str">
        <f t="shared" si="87"/>
        <v xml:space="preserve">Candidates should be strong analytical thinkers able to combine quantitative and qualitative information from disparate sources, identify gaps in logic, draw conclusions, and make clear recommendations.  Candidates should demonstrate an ability to combine analytical abilities with empathy and persuasion to break complex challenges into manageable chunks, generate consensus on contentious issues, and influence both subject matter experts and senior-level decision-makers.  The ability to meet deadlines, manage multiple projects in a timely manner, and adjust priorities and project scopes as conditions shift is essential.  The ability to work productively with a wide variety of professionals in a team-based, collaborative environment is essential, as are communication skills (written and verbal), diplomacy, and interpersonal skills.  The strongest candidates will also display equanimity in high-intensity work environments, a dose of humility a good sense of humor.  2-5 years of personnel/team management experience in an analytical, planning, or consulting environment  3 or more years of project management experience in an analytical, planning, or consulting environment   Familiarity with principles and practice of New York City land use, real estate development, community development and/or government operations strongly desired  Familiarity with business/government strategy development, design thinking, and/or change management techniques is strongly desired  Knowledge of best practices in urban planning, community development, and/or sustainable/resilient design is beneficial, but secondary to a genuine passion for promoting the development of equitable, sustainable, and resilient communities  Master‚„s degree in urban planning, real estate development, business or public administration, or related field is strongly desired.  </v>
      </c>
      <c r="U1908">
        <f t="shared" si="88"/>
        <v>0</v>
      </c>
      <c r="V1908" s="3">
        <v>0</v>
      </c>
      <c r="W1908" s="3">
        <f t="shared" si="89"/>
        <v>0</v>
      </c>
      <c r="X1908" s="3">
        <v>0</v>
      </c>
      <c r="Y1908" s="3">
        <v>0</v>
      </c>
      <c r="Z1908" s="3">
        <v>0</v>
      </c>
      <c r="AA1908" s="3">
        <v>0</v>
      </c>
      <c r="AB1908" s="3">
        <v>0</v>
      </c>
      <c r="AD1908" t="s">
        <v>38</v>
      </c>
      <c r="AE1908" s="1">
        <v>42492</v>
      </c>
      <c r="AG1908" s="1">
        <v>42492</v>
      </c>
      <c r="AH1908" s="1">
        <v>42598</v>
      </c>
    </row>
    <row r="1909" spans="1:34" x14ac:dyDescent="0.3">
      <c r="A1909">
        <v>240115</v>
      </c>
      <c r="B1909" t="s">
        <v>39</v>
      </c>
      <c r="C1909" t="s">
        <v>26</v>
      </c>
      <c r="D1909">
        <v>1</v>
      </c>
      <c r="E1909" t="s">
        <v>3522</v>
      </c>
      <c r="F1909" t="s">
        <v>1168</v>
      </c>
      <c r="G1909">
        <v>56058</v>
      </c>
      <c r="H1909">
        <v>0</v>
      </c>
      <c r="I1909">
        <v>48895</v>
      </c>
      <c r="J1909">
        <v>75000</v>
      </c>
      <c r="K1909" t="s">
        <v>30</v>
      </c>
      <c r="L1909" t="s">
        <v>78</v>
      </c>
      <c r="M1909" t="s">
        <v>149</v>
      </c>
      <c r="N1909" t="s">
        <v>8060</v>
      </c>
      <c r="O1909" t="s">
        <v>1170</v>
      </c>
      <c r="P1909" t="s">
        <v>35</v>
      </c>
      <c r="Q1909" t="s">
        <v>7439</v>
      </c>
      <c r="R1909" t="s">
        <v>3523</v>
      </c>
      <c r="S1909" t="s">
        <v>35</v>
      </c>
      <c r="T1909" t="str">
        <f t="shared" si="87"/>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09">
        <f t="shared" si="88"/>
        <v>0</v>
      </c>
      <c r="V1909" s="3">
        <v>0</v>
      </c>
      <c r="W1909" s="3">
        <f t="shared" si="89"/>
        <v>0</v>
      </c>
      <c r="X1909" s="3">
        <v>0</v>
      </c>
      <c r="Y1909" s="3">
        <v>0</v>
      </c>
      <c r="Z1909" s="3">
        <v>0</v>
      </c>
      <c r="AA1909" s="3">
        <v>0</v>
      </c>
      <c r="AB1909" s="3">
        <v>0</v>
      </c>
      <c r="AD1909" t="s">
        <v>38</v>
      </c>
      <c r="AE1909" s="1">
        <v>42499</v>
      </c>
      <c r="AG1909" s="1">
        <v>42499</v>
      </c>
      <c r="AH1909" s="1">
        <v>42598</v>
      </c>
    </row>
    <row r="1910" spans="1:34" x14ac:dyDescent="0.3">
      <c r="A1910">
        <v>239688</v>
      </c>
      <c r="B1910" t="s">
        <v>39</v>
      </c>
      <c r="C1910" t="s">
        <v>40</v>
      </c>
      <c r="D1910">
        <v>8</v>
      </c>
      <c r="E1910" t="s">
        <v>3308</v>
      </c>
      <c r="F1910" t="s">
        <v>1565</v>
      </c>
      <c r="G1910">
        <v>51195</v>
      </c>
      <c r="H1910">
        <v>1</v>
      </c>
      <c r="I1910">
        <v>19</v>
      </c>
      <c r="J1910">
        <v>25</v>
      </c>
      <c r="K1910" t="s">
        <v>141</v>
      </c>
      <c r="L1910" t="s">
        <v>78</v>
      </c>
      <c r="M1910" t="s">
        <v>436</v>
      </c>
      <c r="N1910" t="s">
        <v>3309</v>
      </c>
      <c r="O1910" t="s">
        <v>7376</v>
      </c>
      <c r="P1910" t="s">
        <v>3310</v>
      </c>
      <c r="Q1910" t="s">
        <v>35</v>
      </c>
      <c r="R1910" t="s">
        <v>3311</v>
      </c>
      <c r="S1910" t="s">
        <v>35</v>
      </c>
      <c r="T1910" t="str">
        <f t="shared" si="87"/>
        <v xml:space="preserve">Knowledge of DOHMH and DOE personnel policies and procedures. Excellent interpersonal, communication and presentation skills.  </v>
      </c>
      <c r="U1910">
        <f t="shared" si="88"/>
        <v>0</v>
      </c>
      <c r="V1910" s="3">
        <v>0</v>
      </c>
      <c r="W1910" s="3">
        <f t="shared" si="89"/>
        <v>0</v>
      </c>
      <c r="X1910" s="3">
        <v>0</v>
      </c>
      <c r="Y1910" s="3">
        <v>0</v>
      </c>
      <c r="Z1910" s="3">
        <v>0</v>
      </c>
      <c r="AA1910" s="3">
        <v>0</v>
      </c>
      <c r="AB1910" s="3">
        <v>0</v>
      </c>
      <c r="AD1910" t="s">
        <v>38</v>
      </c>
      <c r="AE1910" s="1">
        <v>42486</v>
      </c>
      <c r="AG1910" s="1">
        <v>42486</v>
      </c>
      <c r="AH1910" s="1">
        <v>42598</v>
      </c>
    </row>
    <row r="1911" spans="1:34" x14ac:dyDescent="0.3">
      <c r="A1911">
        <v>240117</v>
      </c>
      <c r="B1911" t="s">
        <v>1125</v>
      </c>
      <c r="C1911" t="s">
        <v>40</v>
      </c>
      <c r="D1911">
        <v>1</v>
      </c>
      <c r="E1911" t="s">
        <v>1444</v>
      </c>
      <c r="F1911" t="s">
        <v>1444</v>
      </c>
      <c r="G1911">
        <v>31143</v>
      </c>
      <c r="H1911">
        <v>2</v>
      </c>
      <c r="I1911">
        <v>48764</v>
      </c>
      <c r="J1911">
        <v>60000</v>
      </c>
      <c r="K1911" t="s">
        <v>30</v>
      </c>
      <c r="L1911" t="s">
        <v>954</v>
      </c>
      <c r="M1911" t="s">
        <v>1128</v>
      </c>
      <c r="N1911" t="s">
        <v>8063</v>
      </c>
      <c r="O1911" t="s">
        <v>1445</v>
      </c>
      <c r="P1911" t="s">
        <v>8064</v>
      </c>
      <c r="Q1911" t="s">
        <v>3408</v>
      </c>
      <c r="R1911" t="s">
        <v>3525</v>
      </c>
      <c r="S1911" t="s">
        <v>35</v>
      </c>
      <c r="T1911" t="str">
        <f t="shared" si="87"/>
        <v>1.	Master‚„s degree  from an accredited college or university in sociology, psychology, criminal justice/criminology, public health, social work, or related social science field. 2.	Knowledge of, and demonstrated interest in, child welfare and/or juvenile justice issues, homelessness issues, and/or urban policy; law enforcement or criminal justice knowledge or demonstrated interest also a plus.  3.	Familiarity with New York City‚„s Administration for Children‚„s Services (ACS) and the Department of Homeless Services (ACS) or other social services based agencies a plus. 4.	Proficiency with Microsoft Office software, including Word, Outlook, and Excel. 5.	Ability to work effectively and efficiently, both independently and in a team environment. 6.	Detail-oriented and organized, with the ability to multi-task and work on deadline and in a fast-paced environment.  7.	Ability to exercise discretion on sensitive or confidential matters. 8.	Experience analyzing data and writing reports. 9.	Prior experience in conducting or assisting in long-term criminal investigations a plus.    10.	Strong communication skills, excellent judgment, and confidence to discuss results of your analysis. 11.	Ability to initiate and drive projects to completion with minimal guidance. 12.	Ability to work well in a team environment and take constructive criticism and feedback on a consistent basis. 13.	Ability to prioritize and manage large volume of tasks. Appointments are subject to Office of Management &amp; Budget approval for budgeted headcount.</v>
      </c>
      <c r="U1911">
        <f t="shared" si="88"/>
        <v>0</v>
      </c>
      <c r="V1911" s="3">
        <v>1</v>
      </c>
      <c r="W1911" s="3">
        <f t="shared" si="89"/>
        <v>0</v>
      </c>
      <c r="X1911" s="3">
        <v>0</v>
      </c>
      <c r="Y1911" s="3">
        <v>0</v>
      </c>
      <c r="Z1911" s="3">
        <v>0</v>
      </c>
      <c r="AA1911" s="3">
        <v>0</v>
      </c>
      <c r="AB1911" s="3">
        <v>0</v>
      </c>
      <c r="AD1911" t="s">
        <v>38</v>
      </c>
      <c r="AE1911" s="1">
        <v>42494</v>
      </c>
      <c r="AG1911" s="1">
        <v>42494</v>
      </c>
      <c r="AH1911" s="1">
        <v>42598</v>
      </c>
    </row>
    <row r="1912" spans="1:34" x14ac:dyDescent="0.3">
      <c r="A1912">
        <v>240117</v>
      </c>
      <c r="B1912" t="s">
        <v>1125</v>
      </c>
      <c r="C1912" t="s">
        <v>26</v>
      </c>
      <c r="D1912">
        <v>1</v>
      </c>
      <c r="E1912" t="s">
        <v>1444</v>
      </c>
      <c r="F1912" t="s">
        <v>1444</v>
      </c>
      <c r="G1912">
        <v>31143</v>
      </c>
      <c r="H1912">
        <v>2</v>
      </c>
      <c r="I1912">
        <v>48764</v>
      </c>
      <c r="J1912">
        <v>60000</v>
      </c>
      <c r="K1912" t="s">
        <v>30</v>
      </c>
      <c r="L1912" t="s">
        <v>954</v>
      </c>
      <c r="M1912" t="s">
        <v>1128</v>
      </c>
      <c r="N1912" t="s">
        <v>8063</v>
      </c>
      <c r="O1912" t="s">
        <v>1445</v>
      </c>
      <c r="P1912" t="s">
        <v>8064</v>
      </c>
      <c r="Q1912" t="s">
        <v>3408</v>
      </c>
      <c r="R1912" t="s">
        <v>3525</v>
      </c>
      <c r="S1912" t="s">
        <v>35</v>
      </c>
      <c r="T1912" t="str">
        <f t="shared" si="87"/>
        <v>1.	Master‚„s degree  from an accredited college or university in sociology, psychology, criminal justice/criminology, public health, social work, or related social science field. 2.	Knowledge of, and demonstrated interest in, child welfare and/or juvenile justice issues, homelessness issues, and/or urban policy; law enforcement or criminal justice knowledge or demonstrated interest also a plus.  3.	Familiarity with New York City‚„s Administration for Children‚„s Services (ACS) and the Department of Homeless Services (ACS) or other social services based agencies a plus. 4.	Proficiency with Microsoft Office software, including Word, Outlook, and Excel. 5.	Ability to work effectively and efficiently, both independently and in a team environment. 6.	Detail-oriented and organized, with the ability to multi-task and work on deadline and in a fast-paced environment.  7.	Ability to exercise discretion on sensitive or confidential matters. 8.	Experience analyzing data and writing reports. 9.	Prior experience in conducting or assisting in long-term criminal investigations a plus.    10.	Strong communication skills, excellent judgment, and confidence to discuss results of your analysis. 11.	Ability to initiate and drive projects to completion with minimal guidance. 12.	Ability to work well in a team environment and take constructive criticism and feedback on a consistent basis. 13.	Ability to prioritize and manage large volume of tasks. Appointments are subject to Office of Management &amp; Budget approval for budgeted headcount.</v>
      </c>
      <c r="U1912">
        <f t="shared" si="88"/>
        <v>0</v>
      </c>
      <c r="V1912" s="3">
        <v>1</v>
      </c>
      <c r="W1912" s="3">
        <f t="shared" si="89"/>
        <v>0</v>
      </c>
      <c r="X1912" s="3">
        <v>0</v>
      </c>
      <c r="Y1912" s="3">
        <v>0</v>
      </c>
      <c r="Z1912" s="3">
        <v>0</v>
      </c>
      <c r="AA1912" s="3">
        <v>0</v>
      </c>
      <c r="AB1912" s="3">
        <v>0</v>
      </c>
      <c r="AD1912" t="s">
        <v>38</v>
      </c>
      <c r="AE1912" s="1">
        <v>42494</v>
      </c>
      <c r="AG1912" s="1">
        <v>42494</v>
      </c>
      <c r="AH1912" s="1">
        <v>42598</v>
      </c>
    </row>
    <row r="1913" spans="1:34" x14ac:dyDescent="0.3">
      <c r="A1913">
        <v>240118</v>
      </c>
      <c r="B1913" t="s">
        <v>1125</v>
      </c>
      <c r="C1913" t="s">
        <v>26</v>
      </c>
      <c r="D1913">
        <v>1</v>
      </c>
      <c r="E1913" t="s">
        <v>3402</v>
      </c>
      <c r="F1913" t="s">
        <v>1444</v>
      </c>
      <c r="G1913">
        <v>31143</v>
      </c>
      <c r="H1913">
        <v>2</v>
      </c>
      <c r="I1913">
        <v>48764</v>
      </c>
      <c r="J1913">
        <v>60000</v>
      </c>
      <c r="K1913" t="s">
        <v>30</v>
      </c>
      <c r="L1913" t="s">
        <v>954</v>
      </c>
      <c r="M1913" t="s">
        <v>1128</v>
      </c>
      <c r="N1913" t="s">
        <v>8030</v>
      </c>
      <c r="O1913" t="s">
        <v>1445</v>
      </c>
      <c r="P1913" t="s">
        <v>8031</v>
      </c>
      <c r="Q1913" t="s">
        <v>35</v>
      </c>
      <c r="R1913" t="s">
        <v>3403</v>
      </c>
      <c r="S1913" t="s">
        <v>35</v>
      </c>
      <c r="T1913" t="str">
        <f t="shared" si="87"/>
        <v xml:space="preserve">‚	A Bachelor‚„s degree including 24 credits in accounting.	Excellent organizational skills.  	Strong attention to detail.	Ability to balance multiple assignments simultaneously and function in a fast-paced environment.	Strong oral and written communication skills. 	Willingness and ability to learn and use a variety of computer systems.  </v>
      </c>
      <c r="U1913">
        <f t="shared" si="88"/>
        <v>0</v>
      </c>
      <c r="V1913" s="3">
        <v>0</v>
      </c>
      <c r="W1913" s="3">
        <f t="shared" si="89"/>
        <v>0</v>
      </c>
      <c r="X1913" s="3">
        <v>0</v>
      </c>
      <c r="Y1913" s="3">
        <v>0</v>
      </c>
      <c r="Z1913" s="3">
        <v>0</v>
      </c>
      <c r="AA1913" s="3">
        <v>0</v>
      </c>
      <c r="AB1913" s="3">
        <v>0</v>
      </c>
      <c r="AD1913" t="s">
        <v>38</v>
      </c>
      <c r="AE1913" s="1">
        <v>42493</v>
      </c>
      <c r="AG1913" s="1">
        <v>42493</v>
      </c>
      <c r="AH1913" s="1">
        <v>42598</v>
      </c>
    </row>
    <row r="1914" spans="1:34" x14ac:dyDescent="0.3">
      <c r="A1914">
        <v>239930</v>
      </c>
      <c r="B1914" t="s">
        <v>59</v>
      </c>
      <c r="C1914" t="s">
        <v>40</v>
      </c>
      <c r="D1914">
        <v>2</v>
      </c>
      <c r="E1914" t="s">
        <v>3526</v>
      </c>
      <c r="F1914" t="s">
        <v>1304</v>
      </c>
      <c r="G1914">
        <v>22425</v>
      </c>
      <c r="H1914">
        <v>0</v>
      </c>
      <c r="I1914">
        <v>52000</v>
      </c>
      <c r="J1914">
        <v>52000</v>
      </c>
      <c r="K1914" t="s">
        <v>30</v>
      </c>
      <c r="L1914" t="s">
        <v>164</v>
      </c>
      <c r="M1914" t="s">
        <v>590</v>
      </c>
      <c r="N1914" t="s">
        <v>8065</v>
      </c>
      <c r="O1914" t="s">
        <v>1305</v>
      </c>
      <c r="P1914" t="s">
        <v>8066</v>
      </c>
      <c r="Q1914" t="s">
        <v>592</v>
      </c>
      <c r="R1914" t="s">
        <v>593</v>
      </c>
      <c r="S1914" t="s">
        <v>35</v>
      </c>
      <c r="T1914" t="str">
        <f t="shared" si="87"/>
        <v>Course work in hydraulics and hydrologic design is strongly preferred         Ability to work cooperatively with city employees and regulators to efficiently advance the program‚„s projects Ability to effectively communicate both orally and in writing Familiarity with AutoCAD, ArcView, and hydrologic modeling software is preferred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914">
        <f t="shared" si="88"/>
        <v>0</v>
      </c>
      <c r="V1914" s="3">
        <v>0</v>
      </c>
      <c r="W1914" s="3">
        <f t="shared" si="89"/>
        <v>0</v>
      </c>
      <c r="X1914" s="3">
        <v>0</v>
      </c>
      <c r="Y1914" s="3">
        <v>0</v>
      </c>
      <c r="Z1914" s="3">
        <v>0</v>
      </c>
      <c r="AA1914" s="3">
        <v>0</v>
      </c>
      <c r="AB1914" s="3">
        <v>0</v>
      </c>
      <c r="AD1914" t="s">
        <v>38</v>
      </c>
      <c r="AE1914" s="1">
        <v>42494</v>
      </c>
      <c r="AG1914" s="1">
        <v>42494</v>
      </c>
      <c r="AH1914" s="1">
        <v>42598</v>
      </c>
    </row>
    <row r="1915" spans="1:34" x14ac:dyDescent="0.3">
      <c r="A1915">
        <v>239930</v>
      </c>
      <c r="B1915" t="s">
        <v>59</v>
      </c>
      <c r="C1915" t="s">
        <v>26</v>
      </c>
      <c r="D1915">
        <v>2</v>
      </c>
      <c r="E1915" t="s">
        <v>3526</v>
      </c>
      <c r="F1915" t="s">
        <v>1304</v>
      </c>
      <c r="G1915">
        <v>22425</v>
      </c>
      <c r="H1915">
        <v>0</v>
      </c>
      <c r="I1915">
        <v>52000</v>
      </c>
      <c r="J1915">
        <v>52000</v>
      </c>
      <c r="K1915" t="s">
        <v>30</v>
      </c>
      <c r="L1915" t="s">
        <v>164</v>
      </c>
      <c r="M1915" t="s">
        <v>590</v>
      </c>
      <c r="N1915" t="s">
        <v>8065</v>
      </c>
      <c r="O1915" t="s">
        <v>1305</v>
      </c>
      <c r="P1915" t="s">
        <v>8066</v>
      </c>
      <c r="Q1915" t="s">
        <v>592</v>
      </c>
      <c r="R1915" t="s">
        <v>593</v>
      </c>
      <c r="S1915" t="s">
        <v>35</v>
      </c>
      <c r="T1915" t="str">
        <f t="shared" si="87"/>
        <v>Course work in hydraulics and hydrologic design is strongly preferred         Ability to work cooperatively with city employees and regulators to efficiently advance the program‚„s projects Ability to effectively communicate both orally and in writing Familiarity with AutoCAD, ArcView, and hydrologic modeling software is preferred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915">
        <f t="shared" si="88"/>
        <v>0</v>
      </c>
      <c r="V1915" s="3">
        <v>0</v>
      </c>
      <c r="W1915" s="3">
        <f t="shared" si="89"/>
        <v>0</v>
      </c>
      <c r="X1915" s="3">
        <v>0</v>
      </c>
      <c r="Y1915" s="3">
        <v>0</v>
      </c>
      <c r="Z1915" s="3">
        <v>0</v>
      </c>
      <c r="AA1915" s="3">
        <v>0</v>
      </c>
      <c r="AB1915" s="3">
        <v>0</v>
      </c>
      <c r="AD1915" t="s">
        <v>38</v>
      </c>
      <c r="AE1915" s="1">
        <v>42494</v>
      </c>
      <c r="AG1915" s="1">
        <v>42494</v>
      </c>
      <c r="AH1915" s="1">
        <v>42598</v>
      </c>
    </row>
    <row r="1916" spans="1:34" x14ac:dyDescent="0.3">
      <c r="A1916">
        <v>239931</v>
      </c>
      <c r="B1916" t="s">
        <v>1158</v>
      </c>
      <c r="C1916" t="s">
        <v>26</v>
      </c>
      <c r="D1916">
        <v>1</v>
      </c>
      <c r="E1916" t="s">
        <v>3527</v>
      </c>
      <c r="F1916" t="s">
        <v>1202</v>
      </c>
      <c r="G1916">
        <v>10004</v>
      </c>
      <c r="H1916" t="s">
        <v>163</v>
      </c>
      <c r="I1916">
        <v>96459</v>
      </c>
      <c r="J1916">
        <v>218203</v>
      </c>
      <c r="K1916" t="s">
        <v>30</v>
      </c>
      <c r="L1916" t="s">
        <v>1161</v>
      </c>
      <c r="M1916" t="s">
        <v>3528</v>
      </c>
      <c r="N1916" t="s">
        <v>8067</v>
      </c>
      <c r="O1916" t="s">
        <v>1207</v>
      </c>
      <c r="P1916" t="s">
        <v>3529</v>
      </c>
      <c r="Q1916" t="s">
        <v>35</v>
      </c>
      <c r="R1916" t="s">
        <v>3530</v>
      </c>
      <c r="S1916" t="s">
        <v>1166</v>
      </c>
      <c r="T1916" t="str">
        <f t="shared" si="87"/>
        <v xml:space="preserve">The successful candidate should have at least 15 years of experience working the field of engineering/ architectural/ construction management, with at least 8 years in a managerial capacity. The candidate must have excellent communication and client service skills and extensive experience in capital program delivery with an emphasis on scope, schedule, and budget management throughout the project life cycle. The ideal candidate will demonstrate extraordinary leadership abilities and extensive experience in building partnerships, facilitating collaboration and supporting teamwork.  Familiarity with City processes, Local Laws pertaining to Green Building/LEED standards and requirements are preferred; CCM and LEED AP certifications are preferred. Experience with Integrated Project Delivery (IPD), and Building Information Modeling (BIM) is a plus.  </v>
      </c>
      <c r="U1916">
        <f t="shared" si="88"/>
        <v>0</v>
      </c>
      <c r="V1916" s="3">
        <v>0</v>
      </c>
      <c r="W1916" s="3">
        <f t="shared" si="89"/>
        <v>0</v>
      </c>
      <c r="X1916" s="3">
        <v>0</v>
      </c>
      <c r="Y1916" s="3">
        <v>0</v>
      </c>
      <c r="Z1916" s="3">
        <v>0</v>
      </c>
      <c r="AA1916" s="3">
        <v>0</v>
      </c>
      <c r="AB1916" s="3">
        <v>0</v>
      </c>
      <c r="AD1916" t="s">
        <v>899</v>
      </c>
      <c r="AE1916" s="1">
        <v>42501</v>
      </c>
      <c r="AG1916" s="1">
        <v>42501</v>
      </c>
      <c r="AH1916" s="1">
        <v>42598</v>
      </c>
    </row>
    <row r="1917" spans="1:34" x14ac:dyDescent="0.3">
      <c r="A1917">
        <v>239931</v>
      </c>
      <c r="B1917" t="s">
        <v>1158</v>
      </c>
      <c r="C1917" t="s">
        <v>40</v>
      </c>
      <c r="D1917">
        <v>1</v>
      </c>
      <c r="E1917" t="s">
        <v>3527</v>
      </c>
      <c r="F1917" t="s">
        <v>1202</v>
      </c>
      <c r="G1917">
        <v>10004</v>
      </c>
      <c r="H1917" t="s">
        <v>163</v>
      </c>
      <c r="I1917">
        <v>96459</v>
      </c>
      <c r="J1917">
        <v>218203</v>
      </c>
      <c r="K1917" t="s">
        <v>30</v>
      </c>
      <c r="L1917" t="s">
        <v>1161</v>
      </c>
      <c r="M1917" t="s">
        <v>3528</v>
      </c>
      <c r="N1917" t="s">
        <v>8067</v>
      </c>
      <c r="O1917" t="s">
        <v>1207</v>
      </c>
      <c r="P1917" t="s">
        <v>3529</v>
      </c>
      <c r="Q1917" t="s">
        <v>35</v>
      </c>
      <c r="R1917" t="s">
        <v>3530</v>
      </c>
      <c r="S1917" t="s">
        <v>1166</v>
      </c>
      <c r="T1917" t="str">
        <f t="shared" si="87"/>
        <v xml:space="preserve">The successful candidate should have at least 15 years of experience working the field of engineering/ architectural/ construction management, with at least 8 years in a managerial capacity. The candidate must have excellent communication and client service skills and extensive experience in capital program delivery with an emphasis on scope, schedule, and budget management throughout the project life cycle. The ideal candidate will demonstrate extraordinary leadership abilities and extensive experience in building partnerships, facilitating collaboration and supporting teamwork.  Familiarity with City processes, Local Laws pertaining to Green Building/LEED standards and requirements are preferred; CCM and LEED AP certifications are preferred. Experience with Integrated Project Delivery (IPD), and Building Information Modeling (BIM) is a plus.  </v>
      </c>
      <c r="U1917">
        <f t="shared" si="88"/>
        <v>0</v>
      </c>
      <c r="V1917" s="3">
        <v>0</v>
      </c>
      <c r="W1917" s="3">
        <f t="shared" si="89"/>
        <v>0</v>
      </c>
      <c r="X1917" s="3">
        <v>0</v>
      </c>
      <c r="Y1917" s="3">
        <v>0</v>
      </c>
      <c r="Z1917" s="3">
        <v>0</v>
      </c>
      <c r="AA1917" s="3">
        <v>0</v>
      </c>
      <c r="AB1917" s="3">
        <v>0</v>
      </c>
      <c r="AD1917" t="s">
        <v>899</v>
      </c>
      <c r="AE1917" s="1">
        <v>42501</v>
      </c>
      <c r="AG1917" s="1">
        <v>42501</v>
      </c>
      <c r="AH1917" s="1">
        <v>42598</v>
      </c>
    </row>
    <row r="1918" spans="1:34" x14ac:dyDescent="0.3">
      <c r="A1918">
        <v>239658</v>
      </c>
      <c r="B1918" t="s">
        <v>59</v>
      </c>
      <c r="C1918" t="s">
        <v>26</v>
      </c>
      <c r="D1918">
        <v>1</v>
      </c>
      <c r="E1918" t="s">
        <v>3176</v>
      </c>
      <c r="F1918" t="s">
        <v>3177</v>
      </c>
      <c r="G1918">
        <v>91011</v>
      </c>
      <c r="H1918">
        <v>0</v>
      </c>
      <c r="I1918">
        <v>37085</v>
      </c>
      <c r="J1918">
        <v>54243</v>
      </c>
      <c r="K1918" t="s">
        <v>30</v>
      </c>
      <c r="L1918" t="s">
        <v>3241</v>
      </c>
      <c r="M1918" t="s">
        <v>3242</v>
      </c>
      <c r="N1918" t="s">
        <v>3243</v>
      </c>
      <c r="O1918" t="s">
        <v>3179</v>
      </c>
      <c r="P1918" t="s">
        <v>35</v>
      </c>
      <c r="Q1918" t="s">
        <v>592</v>
      </c>
      <c r="R1918" t="s">
        <v>593</v>
      </c>
      <c r="S1918" t="s">
        <v>35</v>
      </c>
      <c r="T1918" t="str">
        <f t="shared" si="87"/>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918">
        <f t="shared" si="88"/>
        <v>0</v>
      </c>
      <c r="V1918" s="3">
        <v>0</v>
      </c>
      <c r="W1918" s="3">
        <f t="shared" si="89"/>
        <v>0</v>
      </c>
      <c r="X1918" s="3">
        <v>0</v>
      </c>
      <c r="Y1918" s="3">
        <v>0</v>
      </c>
      <c r="Z1918" s="3">
        <v>0</v>
      </c>
      <c r="AA1918" s="3">
        <v>0</v>
      </c>
      <c r="AB1918" s="3">
        <v>0</v>
      </c>
      <c r="AD1918" t="s">
        <v>38</v>
      </c>
      <c r="AE1918" s="1">
        <v>42487</v>
      </c>
      <c r="AG1918" s="1">
        <v>42487</v>
      </c>
      <c r="AH1918" s="1">
        <v>42598</v>
      </c>
    </row>
    <row r="1919" spans="1:34" x14ac:dyDescent="0.3">
      <c r="A1919">
        <v>239932</v>
      </c>
      <c r="B1919" t="s">
        <v>1158</v>
      </c>
      <c r="C1919" t="s">
        <v>26</v>
      </c>
      <c r="D1919">
        <v>1</v>
      </c>
      <c r="E1919" t="s">
        <v>3527</v>
      </c>
      <c r="F1919" t="s">
        <v>239</v>
      </c>
      <c r="G1919">
        <v>83008</v>
      </c>
      <c r="H1919" t="s">
        <v>163</v>
      </c>
      <c r="I1919">
        <v>96459</v>
      </c>
      <c r="J1919">
        <v>218203</v>
      </c>
      <c r="K1919" t="s">
        <v>30</v>
      </c>
      <c r="L1919" t="s">
        <v>1161</v>
      </c>
      <c r="M1919" t="s">
        <v>3528</v>
      </c>
      <c r="N1919" t="s">
        <v>8067</v>
      </c>
      <c r="O1919" t="s">
        <v>242</v>
      </c>
      <c r="P1919" t="s">
        <v>3529</v>
      </c>
      <c r="Q1919" t="s">
        <v>35</v>
      </c>
      <c r="R1919" t="s">
        <v>3531</v>
      </c>
      <c r="S1919" t="s">
        <v>1888</v>
      </c>
      <c r="T1919" t="str">
        <f t="shared" si="87"/>
        <v xml:space="preserve">The successful candidate should have at least 15 years of experience working the field of engineering/ architectural/ construction management, with at least 8 years in a managerial capacity. The candidate must have excellent communication and client service skills and extensive experience in capital program delivery with an emphasis on scope, schedule, and budget management throughout the project life cycle. The ideal candidate will demonstrate extraordinary leadership abilities and extensive experience in building partnerships, facilitating collaboration and supporting teamwork.  Familiarity with City processes, Local Laws pertaining to Green Building/LEED standards and requirements are preferred; CCM and LEED AP certifications are preferred. Experience with Integrated Project Delivery (IPD), and Building Information Modeling (BIM) is a plus.  </v>
      </c>
      <c r="U1919">
        <f t="shared" si="88"/>
        <v>0</v>
      </c>
      <c r="V1919" s="3">
        <v>0</v>
      </c>
      <c r="W1919" s="3">
        <f t="shared" si="89"/>
        <v>0</v>
      </c>
      <c r="X1919" s="3">
        <v>0</v>
      </c>
      <c r="Y1919" s="3">
        <v>0</v>
      </c>
      <c r="Z1919" s="3">
        <v>0</v>
      </c>
      <c r="AA1919" s="3">
        <v>0</v>
      </c>
      <c r="AB1919" s="3">
        <v>0</v>
      </c>
      <c r="AD1919" t="s">
        <v>58</v>
      </c>
      <c r="AE1919" s="1">
        <v>42501</v>
      </c>
      <c r="AG1919" s="1">
        <v>42501</v>
      </c>
      <c r="AH1919" s="1">
        <v>42598</v>
      </c>
    </row>
    <row r="1920" spans="1:34" x14ac:dyDescent="0.3">
      <c r="A1920">
        <v>239932</v>
      </c>
      <c r="B1920" t="s">
        <v>1158</v>
      </c>
      <c r="C1920" t="s">
        <v>40</v>
      </c>
      <c r="D1920">
        <v>1</v>
      </c>
      <c r="E1920" t="s">
        <v>3527</v>
      </c>
      <c r="F1920" t="s">
        <v>239</v>
      </c>
      <c r="G1920">
        <v>83008</v>
      </c>
      <c r="H1920" t="s">
        <v>163</v>
      </c>
      <c r="I1920">
        <v>96459</v>
      </c>
      <c r="J1920">
        <v>218203</v>
      </c>
      <c r="K1920" t="s">
        <v>30</v>
      </c>
      <c r="L1920" t="s">
        <v>1161</v>
      </c>
      <c r="M1920" t="s">
        <v>3528</v>
      </c>
      <c r="N1920" t="s">
        <v>8067</v>
      </c>
      <c r="O1920" t="s">
        <v>242</v>
      </c>
      <c r="P1920" t="s">
        <v>3529</v>
      </c>
      <c r="Q1920" t="s">
        <v>35</v>
      </c>
      <c r="R1920" t="s">
        <v>3531</v>
      </c>
      <c r="S1920" t="s">
        <v>1888</v>
      </c>
      <c r="T1920" t="str">
        <f t="shared" si="87"/>
        <v xml:space="preserve">The successful candidate should have at least 15 years of experience working the field of engineering/ architectural/ construction management, with at least 8 years in a managerial capacity. The candidate must have excellent communication and client service skills and extensive experience in capital program delivery with an emphasis on scope, schedule, and budget management throughout the project life cycle. The ideal candidate will demonstrate extraordinary leadership abilities and extensive experience in building partnerships, facilitating collaboration and supporting teamwork.  Familiarity with City processes, Local Laws pertaining to Green Building/LEED standards and requirements are preferred; CCM and LEED AP certifications are preferred. Experience with Integrated Project Delivery (IPD), and Building Information Modeling (BIM) is a plus.  </v>
      </c>
      <c r="U1920">
        <f t="shared" si="88"/>
        <v>0</v>
      </c>
      <c r="V1920" s="3">
        <v>0</v>
      </c>
      <c r="W1920" s="3">
        <f t="shared" si="89"/>
        <v>0</v>
      </c>
      <c r="X1920" s="3">
        <v>0</v>
      </c>
      <c r="Y1920" s="3">
        <v>0</v>
      </c>
      <c r="Z1920" s="3">
        <v>0</v>
      </c>
      <c r="AA1920" s="3">
        <v>0</v>
      </c>
      <c r="AB1920" s="3">
        <v>0</v>
      </c>
      <c r="AD1920" t="s">
        <v>58</v>
      </c>
      <c r="AE1920" s="1">
        <v>42501</v>
      </c>
      <c r="AG1920" s="1">
        <v>42501</v>
      </c>
      <c r="AH1920" s="1">
        <v>42598</v>
      </c>
    </row>
    <row r="1921" spans="1:34" x14ac:dyDescent="0.3">
      <c r="A1921">
        <v>239934</v>
      </c>
      <c r="B1921" t="s">
        <v>1158</v>
      </c>
      <c r="C1921" t="s">
        <v>26</v>
      </c>
      <c r="D1921">
        <v>1</v>
      </c>
      <c r="E1921" t="s">
        <v>3527</v>
      </c>
      <c r="F1921" t="s">
        <v>568</v>
      </c>
      <c r="G1921">
        <v>10015</v>
      </c>
      <c r="H1921" t="s">
        <v>163</v>
      </c>
      <c r="I1921">
        <v>96459</v>
      </c>
      <c r="J1921">
        <v>218203</v>
      </c>
      <c r="K1921" t="s">
        <v>30</v>
      </c>
      <c r="L1921" t="s">
        <v>1161</v>
      </c>
      <c r="M1921" t="s">
        <v>3528</v>
      </c>
      <c r="N1921" t="s">
        <v>8067</v>
      </c>
      <c r="O1921" t="s">
        <v>3189</v>
      </c>
      <c r="P1921" t="s">
        <v>3529</v>
      </c>
      <c r="Q1921" t="s">
        <v>35</v>
      </c>
      <c r="R1921" t="s">
        <v>3532</v>
      </c>
      <c r="S1921" t="s">
        <v>1166</v>
      </c>
      <c r="T1921" t="str">
        <f t="shared" si="87"/>
        <v xml:space="preserve">The successful candidate should have at least 15 years of experience working the field of engineering/ architectural/ construction management, with at least 8 years in a managerial capacity. The candidate must have excellent communication and client service skills and extensive experience in capital program delivery with an emphasis on scope, schedule, and budget management throughout the project life cycle. The ideal candidate will demonstrate extraordinary leadership abilities and extensive experience in building partnerships, facilitating collaboration and supporting teamwork.  Familiarity with City processes, Local Laws pertaining to Green Building/LEED standards and requirements are preferred; CCM and LEED AP certifications are preferred. Experience with Integrated Project Delivery (IPD), and Building Information Modeling (BIM) is a plus.  </v>
      </c>
      <c r="U1921">
        <f t="shared" si="88"/>
        <v>0</v>
      </c>
      <c r="V1921" s="3">
        <v>0</v>
      </c>
      <c r="W1921" s="3">
        <f t="shared" si="89"/>
        <v>0</v>
      </c>
      <c r="X1921" s="3">
        <v>0</v>
      </c>
      <c r="Y1921" s="3">
        <v>0</v>
      </c>
      <c r="Z1921" s="3">
        <v>0</v>
      </c>
      <c r="AA1921" s="3">
        <v>0</v>
      </c>
      <c r="AB1921" s="3">
        <v>0</v>
      </c>
      <c r="AD1921" t="s">
        <v>899</v>
      </c>
      <c r="AE1921" s="1">
        <v>42501</v>
      </c>
      <c r="AG1921" s="1">
        <v>42501</v>
      </c>
      <c r="AH1921" s="1">
        <v>42598</v>
      </c>
    </row>
    <row r="1922" spans="1:34" x14ac:dyDescent="0.3">
      <c r="A1922">
        <v>239696</v>
      </c>
      <c r="B1922" t="s">
        <v>1158</v>
      </c>
      <c r="C1922" t="s">
        <v>40</v>
      </c>
      <c r="D1922">
        <v>1</v>
      </c>
      <c r="E1922" t="s">
        <v>3533</v>
      </c>
      <c r="F1922" t="s">
        <v>51</v>
      </c>
      <c r="G1922">
        <v>10050</v>
      </c>
      <c r="H1922" t="s">
        <v>1464</v>
      </c>
      <c r="I1922">
        <v>80379</v>
      </c>
      <c r="J1922">
        <v>202231</v>
      </c>
      <c r="K1922" t="s">
        <v>30</v>
      </c>
      <c r="L1922" t="s">
        <v>1161</v>
      </c>
      <c r="M1922" t="s">
        <v>3534</v>
      </c>
      <c r="N1922" t="s">
        <v>8068</v>
      </c>
      <c r="O1922" t="s">
        <v>54</v>
      </c>
      <c r="P1922" t="s">
        <v>8069</v>
      </c>
      <c r="Q1922" t="s">
        <v>35</v>
      </c>
      <c r="R1922" t="s">
        <v>3535</v>
      </c>
      <c r="S1922" t="s">
        <v>1166</v>
      </c>
      <c r="T1922" t="str">
        <f t="shared" si="87"/>
        <v xml:space="preserve">‚	Ten or more years of overall experience in information technology including five or more years of executive or managerial experience	Successful experience in managing a multifaceted information technology operation	Strong interpersonal and leadership skills, motivation, decisiveness, flexibility and sound business judgment	Advanced written and oral communication skills; ability to communicate clearly and persuasively	Experience in systems analysis, data administration, software engineering, network design or computer programming, including supervisory experience	Knowledge of and experience with LAN technologies	Knowledge of computer operations and telecommunications networks and data processing hardware and software functions, capabilities and interrelationships	Knowledge of City/Agency standards and procedures and security and control methods and systems	Effective planning and problem-solving abilities; strong technical expertise  </v>
      </c>
      <c r="U1922">
        <f t="shared" si="88"/>
        <v>0</v>
      </c>
      <c r="V1922" s="3">
        <v>0</v>
      </c>
      <c r="W1922" s="3">
        <f t="shared" si="89"/>
        <v>0</v>
      </c>
      <c r="X1922" s="3">
        <v>0</v>
      </c>
      <c r="Y1922" s="3">
        <v>0</v>
      </c>
      <c r="Z1922" s="3">
        <v>0</v>
      </c>
      <c r="AA1922" s="3">
        <v>0</v>
      </c>
      <c r="AB1922" s="3">
        <v>0</v>
      </c>
      <c r="AD1922" t="s">
        <v>899</v>
      </c>
      <c r="AE1922" s="1">
        <v>42500</v>
      </c>
      <c r="AG1922" s="1">
        <v>42500</v>
      </c>
      <c r="AH1922" s="1">
        <v>42598</v>
      </c>
    </row>
    <row r="1923" spans="1:34" x14ac:dyDescent="0.3">
      <c r="A1923">
        <v>239696</v>
      </c>
      <c r="B1923" t="s">
        <v>1158</v>
      </c>
      <c r="C1923" t="s">
        <v>26</v>
      </c>
      <c r="D1923">
        <v>1</v>
      </c>
      <c r="E1923" t="s">
        <v>3533</v>
      </c>
      <c r="F1923" t="s">
        <v>51</v>
      </c>
      <c r="G1923">
        <v>10050</v>
      </c>
      <c r="H1923" t="s">
        <v>1464</v>
      </c>
      <c r="I1923">
        <v>80379</v>
      </c>
      <c r="J1923">
        <v>202231</v>
      </c>
      <c r="K1923" t="s">
        <v>30</v>
      </c>
      <c r="L1923" t="s">
        <v>1161</v>
      </c>
      <c r="M1923" t="s">
        <v>3534</v>
      </c>
      <c r="N1923" t="s">
        <v>8068</v>
      </c>
      <c r="O1923" t="s">
        <v>54</v>
      </c>
      <c r="P1923" t="s">
        <v>8069</v>
      </c>
      <c r="Q1923" t="s">
        <v>35</v>
      </c>
      <c r="R1923" t="s">
        <v>3535</v>
      </c>
      <c r="S1923" t="s">
        <v>1166</v>
      </c>
      <c r="T1923" t="str">
        <f t="shared" ref="T1923:T1986" si="90">P1923&amp;" "&amp;Q1923</f>
        <v xml:space="preserve">‚	Ten or more years of overall experience in information technology including five or more years of executive or managerial experience	Successful experience in managing a multifaceted information technology operation	Strong interpersonal and leadership skills, motivation, decisiveness, flexibility and sound business judgment	Advanced written and oral communication skills; ability to communicate clearly and persuasively	Experience in systems analysis, data administration, software engineering, network design or computer programming, including supervisory experience	Knowledge of and experience with LAN technologies	Knowledge of computer operations and telecommunications networks and data processing hardware and software functions, capabilities and interrelationships	Knowledge of City/Agency standards and procedures and security and control methods and systems	Effective planning and problem-solving abilities; strong technical expertise  </v>
      </c>
      <c r="U1923">
        <f t="shared" ref="U1923:U1986" si="91">D1923*W1923</f>
        <v>0</v>
      </c>
      <c r="V1923" s="3">
        <v>0</v>
      </c>
      <c r="W1923" s="3">
        <f t="shared" ref="W1923:W1986" si="92">IF(OR(ISNUMBER(SEARCH("data analytics",$T1923)), ISNUMBER(SEARCH("data analysis",$T1923)), ISNUMBER(SEARCH("analyze data", $T1923)),ISNUMBER(SEARCH("business intelligence", $T1923)),ISNUMBER(SEARCH("business analysis",$T1923))),1,0)</f>
        <v>0</v>
      </c>
      <c r="X1923" s="3">
        <v>0</v>
      </c>
      <c r="Y1923" s="3">
        <v>0</v>
      </c>
      <c r="Z1923" s="3">
        <v>0</v>
      </c>
      <c r="AA1923" s="3">
        <v>0</v>
      </c>
      <c r="AB1923" s="3">
        <v>0</v>
      </c>
      <c r="AD1923" t="s">
        <v>899</v>
      </c>
      <c r="AE1923" s="1">
        <v>42500</v>
      </c>
      <c r="AG1923" s="1">
        <v>42500</v>
      </c>
      <c r="AH1923" s="1">
        <v>42598</v>
      </c>
    </row>
    <row r="1924" spans="1:34" x14ac:dyDescent="0.3">
      <c r="A1924">
        <v>239702</v>
      </c>
      <c r="B1924" t="s">
        <v>59</v>
      </c>
      <c r="C1924" t="s">
        <v>26</v>
      </c>
      <c r="D1924">
        <v>1</v>
      </c>
      <c r="E1924" t="s">
        <v>3176</v>
      </c>
      <c r="F1924" t="s">
        <v>3177</v>
      </c>
      <c r="G1924">
        <v>91011</v>
      </c>
      <c r="H1924">
        <v>0</v>
      </c>
      <c r="I1924">
        <v>37085</v>
      </c>
      <c r="J1924">
        <v>54243</v>
      </c>
      <c r="K1924" t="s">
        <v>30</v>
      </c>
      <c r="L1924" t="s">
        <v>3536</v>
      </c>
      <c r="M1924" t="s">
        <v>1299</v>
      </c>
      <c r="N1924" t="s">
        <v>3537</v>
      </c>
      <c r="O1924" t="s">
        <v>3179</v>
      </c>
      <c r="P1924" t="s">
        <v>35</v>
      </c>
      <c r="Q1924" t="s">
        <v>592</v>
      </c>
      <c r="R1924" t="s">
        <v>99</v>
      </c>
      <c r="S1924" t="s">
        <v>35</v>
      </c>
      <c r="T1924" t="str">
        <f t="shared" si="90"/>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924">
        <f t="shared" si="91"/>
        <v>0</v>
      </c>
      <c r="V1924" s="3">
        <v>0</v>
      </c>
      <c r="W1924" s="3">
        <f t="shared" si="92"/>
        <v>0</v>
      </c>
      <c r="X1924" s="3">
        <v>0</v>
      </c>
      <c r="Y1924" s="3">
        <v>0</v>
      </c>
      <c r="Z1924" s="3">
        <v>0</v>
      </c>
      <c r="AA1924" s="3">
        <v>0</v>
      </c>
      <c r="AB1924" s="3">
        <v>0</v>
      </c>
      <c r="AD1924" t="s">
        <v>38</v>
      </c>
      <c r="AE1924" s="1">
        <v>42489</v>
      </c>
      <c r="AG1924" s="1">
        <v>42489</v>
      </c>
      <c r="AH1924" s="1">
        <v>42598</v>
      </c>
    </row>
    <row r="1925" spans="1:34" x14ac:dyDescent="0.3">
      <c r="A1925">
        <v>239934</v>
      </c>
      <c r="B1925" t="s">
        <v>1158</v>
      </c>
      <c r="C1925" t="s">
        <v>40</v>
      </c>
      <c r="D1925">
        <v>1</v>
      </c>
      <c r="E1925" t="s">
        <v>3527</v>
      </c>
      <c r="F1925" t="s">
        <v>568</v>
      </c>
      <c r="G1925">
        <v>10015</v>
      </c>
      <c r="H1925" t="s">
        <v>163</v>
      </c>
      <c r="I1925">
        <v>96459</v>
      </c>
      <c r="J1925">
        <v>218203</v>
      </c>
      <c r="K1925" t="s">
        <v>30</v>
      </c>
      <c r="L1925" t="s">
        <v>1161</v>
      </c>
      <c r="M1925" t="s">
        <v>3528</v>
      </c>
      <c r="N1925" t="s">
        <v>8067</v>
      </c>
      <c r="O1925" t="s">
        <v>3189</v>
      </c>
      <c r="P1925" t="s">
        <v>3529</v>
      </c>
      <c r="Q1925" t="s">
        <v>35</v>
      </c>
      <c r="R1925" t="s">
        <v>3532</v>
      </c>
      <c r="S1925" t="s">
        <v>1166</v>
      </c>
      <c r="T1925" t="str">
        <f t="shared" si="90"/>
        <v xml:space="preserve">The successful candidate should have at least 15 years of experience working the field of engineering/ architectural/ construction management, with at least 8 years in a managerial capacity. The candidate must have excellent communication and client service skills and extensive experience in capital program delivery with an emphasis on scope, schedule, and budget management throughout the project life cycle. The ideal candidate will demonstrate extraordinary leadership abilities and extensive experience in building partnerships, facilitating collaboration and supporting teamwork.  Familiarity with City processes, Local Laws pertaining to Green Building/LEED standards and requirements are preferred; CCM and LEED AP certifications are preferred. Experience with Integrated Project Delivery (IPD), and Building Information Modeling (BIM) is a plus.  </v>
      </c>
      <c r="U1925">
        <f t="shared" si="91"/>
        <v>0</v>
      </c>
      <c r="V1925" s="3">
        <v>0</v>
      </c>
      <c r="W1925" s="3">
        <f t="shared" si="92"/>
        <v>0</v>
      </c>
      <c r="X1925" s="3">
        <v>0</v>
      </c>
      <c r="Y1925" s="3">
        <v>0</v>
      </c>
      <c r="Z1925" s="3">
        <v>0</v>
      </c>
      <c r="AA1925" s="3">
        <v>0</v>
      </c>
      <c r="AB1925" s="3">
        <v>0</v>
      </c>
      <c r="AD1925" t="s">
        <v>899</v>
      </c>
      <c r="AE1925" s="1">
        <v>42501</v>
      </c>
      <c r="AG1925" s="1">
        <v>42501</v>
      </c>
      <c r="AH1925" s="1">
        <v>42598</v>
      </c>
    </row>
    <row r="1926" spans="1:34" x14ac:dyDescent="0.3">
      <c r="A1926">
        <v>239941</v>
      </c>
      <c r="B1926" t="s">
        <v>1158</v>
      </c>
      <c r="C1926" t="s">
        <v>40</v>
      </c>
      <c r="D1926">
        <v>1</v>
      </c>
      <c r="E1926" t="s">
        <v>2058</v>
      </c>
      <c r="F1926" t="s">
        <v>2000</v>
      </c>
      <c r="G1926" t="s">
        <v>2001</v>
      </c>
      <c r="H1926">
        <v>0</v>
      </c>
      <c r="I1926">
        <v>48535</v>
      </c>
      <c r="J1926">
        <v>132061</v>
      </c>
      <c r="K1926" t="s">
        <v>30</v>
      </c>
      <c r="L1926" t="s">
        <v>1161</v>
      </c>
      <c r="M1926" t="s">
        <v>2124</v>
      </c>
      <c r="N1926" t="s">
        <v>8070</v>
      </c>
      <c r="O1926" t="s">
        <v>571</v>
      </c>
      <c r="P1926" t="s">
        <v>3538</v>
      </c>
      <c r="Q1926" t="s">
        <v>35</v>
      </c>
      <c r="R1926" t="s">
        <v>3539</v>
      </c>
      <c r="S1926" t="s">
        <v>1166</v>
      </c>
      <c r="T1926" t="str">
        <f t="shared" si="90"/>
        <v xml:space="preserve">Preference will be given to candidates with working knowledge of various types of capital construction and consultant contracts and the applicable rules, regulations and directives of the City of New York as well as all applicable Comptroller Directives No. 2, 6 and No.7, OMB CS-29D, PPB rules Sec.2.06, 6.02 and 6.07.  </v>
      </c>
      <c r="U1926">
        <f t="shared" si="91"/>
        <v>0</v>
      </c>
      <c r="V1926" s="3">
        <v>0</v>
      </c>
      <c r="W1926" s="3">
        <f t="shared" si="92"/>
        <v>0</v>
      </c>
      <c r="X1926" s="3">
        <v>0</v>
      </c>
      <c r="Y1926" s="3">
        <v>0</v>
      </c>
      <c r="Z1926" s="3">
        <v>0</v>
      </c>
      <c r="AA1926" s="3">
        <v>0</v>
      </c>
      <c r="AB1926" s="3">
        <v>0</v>
      </c>
      <c r="AD1926" t="s">
        <v>58</v>
      </c>
      <c r="AE1926" s="1">
        <v>42543</v>
      </c>
      <c r="AG1926" s="1">
        <v>42543</v>
      </c>
      <c r="AH1926" s="1">
        <v>42598</v>
      </c>
    </row>
    <row r="1927" spans="1:34" x14ac:dyDescent="0.3">
      <c r="A1927">
        <v>239941</v>
      </c>
      <c r="B1927" t="s">
        <v>1158</v>
      </c>
      <c r="C1927" t="s">
        <v>26</v>
      </c>
      <c r="D1927">
        <v>1</v>
      </c>
      <c r="E1927" t="s">
        <v>2058</v>
      </c>
      <c r="F1927" t="s">
        <v>2000</v>
      </c>
      <c r="G1927" t="s">
        <v>2001</v>
      </c>
      <c r="H1927">
        <v>0</v>
      </c>
      <c r="I1927">
        <v>48535</v>
      </c>
      <c r="J1927">
        <v>132061</v>
      </c>
      <c r="K1927" t="s">
        <v>30</v>
      </c>
      <c r="L1927" t="s">
        <v>1161</v>
      </c>
      <c r="M1927" t="s">
        <v>2124</v>
      </c>
      <c r="N1927" t="s">
        <v>8070</v>
      </c>
      <c r="O1927" t="s">
        <v>571</v>
      </c>
      <c r="P1927" t="s">
        <v>3538</v>
      </c>
      <c r="Q1927" t="s">
        <v>35</v>
      </c>
      <c r="R1927" t="s">
        <v>3539</v>
      </c>
      <c r="S1927" t="s">
        <v>1166</v>
      </c>
      <c r="T1927" t="str">
        <f t="shared" si="90"/>
        <v xml:space="preserve">Preference will be given to candidates with working knowledge of various types of capital construction and consultant contracts and the applicable rules, regulations and directives of the City of New York as well as all applicable Comptroller Directives No. 2, 6 and No.7, OMB CS-29D, PPB rules Sec.2.06, 6.02 and 6.07.  </v>
      </c>
      <c r="U1927">
        <f t="shared" si="91"/>
        <v>0</v>
      </c>
      <c r="V1927" s="3">
        <v>0</v>
      </c>
      <c r="W1927" s="3">
        <f t="shared" si="92"/>
        <v>0</v>
      </c>
      <c r="X1927" s="3">
        <v>0</v>
      </c>
      <c r="Y1927" s="3">
        <v>0</v>
      </c>
      <c r="Z1927" s="3">
        <v>0</v>
      </c>
      <c r="AA1927" s="3">
        <v>0</v>
      </c>
      <c r="AB1927" s="3">
        <v>0</v>
      </c>
      <c r="AD1927" t="s">
        <v>58</v>
      </c>
      <c r="AE1927" s="1">
        <v>42543</v>
      </c>
      <c r="AG1927" s="1">
        <v>42543</v>
      </c>
      <c r="AH1927" s="1">
        <v>42598</v>
      </c>
    </row>
    <row r="1928" spans="1:34" x14ac:dyDescent="0.3">
      <c r="A1928">
        <v>239944</v>
      </c>
      <c r="B1928" t="s">
        <v>3435</v>
      </c>
      <c r="C1928" t="s">
        <v>40</v>
      </c>
      <c r="D1928">
        <v>12</v>
      </c>
      <c r="E1928" t="s">
        <v>3540</v>
      </c>
      <c r="F1928" t="s">
        <v>3540</v>
      </c>
      <c r="G1928">
        <v>81901</v>
      </c>
      <c r="H1928">
        <v>0</v>
      </c>
      <c r="I1928">
        <v>32496</v>
      </c>
      <c r="J1928">
        <v>44807</v>
      </c>
      <c r="K1928" t="s">
        <v>30</v>
      </c>
      <c r="L1928" t="s">
        <v>3455</v>
      </c>
      <c r="M1928" t="s">
        <v>3541</v>
      </c>
      <c r="N1928" t="s">
        <v>3542</v>
      </c>
      <c r="O1928" t="s">
        <v>3543</v>
      </c>
      <c r="P1928" t="s">
        <v>35</v>
      </c>
      <c r="Q1928" t="s">
        <v>3544</v>
      </c>
      <c r="R1928" t="s">
        <v>1031</v>
      </c>
      <c r="S1928" t="s">
        <v>3545</v>
      </c>
      <c r="T1928" t="str">
        <f t="shared" si="90"/>
        <v xml:space="preserve">  Some of the physical activities performed by Holsters are lifting a 50 lb. bag and placing it on a platform 4 feet in height, and lifting a 70 lb. bale of hay onto a hand truck.    You must be able to understand and be understood in English.</v>
      </c>
      <c r="U1928">
        <f t="shared" si="91"/>
        <v>0</v>
      </c>
      <c r="V1928" s="3">
        <v>0</v>
      </c>
      <c r="W1928" s="3">
        <f t="shared" si="92"/>
        <v>0</v>
      </c>
      <c r="X1928" s="3">
        <v>0</v>
      </c>
      <c r="Y1928" s="3">
        <v>0</v>
      </c>
      <c r="Z1928" s="3">
        <v>0</v>
      </c>
      <c r="AA1928" s="3">
        <v>0</v>
      </c>
      <c r="AB1928" s="3">
        <v>0</v>
      </c>
      <c r="AD1928" t="s">
        <v>38</v>
      </c>
      <c r="AE1928" s="1">
        <v>42502</v>
      </c>
      <c r="AG1928" s="1">
        <v>42549</v>
      </c>
      <c r="AH1928" s="1">
        <v>42598</v>
      </c>
    </row>
    <row r="1929" spans="1:34" x14ac:dyDescent="0.3">
      <c r="A1929">
        <v>239944</v>
      </c>
      <c r="B1929" t="s">
        <v>3435</v>
      </c>
      <c r="C1929" t="s">
        <v>26</v>
      </c>
      <c r="D1929">
        <v>12</v>
      </c>
      <c r="E1929" t="s">
        <v>3540</v>
      </c>
      <c r="F1929" t="s">
        <v>3540</v>
      </c>
      <c r="G1929">
        <v>81901</v>
      </c>
      <c r="H1929">
        <v>0</v>
      </c>
      <c r="I1929">
        <v>32496</v>
      </c>
      <c r="J1929">
        <v>44807</v>
      </c>
      <c r="K1929" t="s">
        <v>30</v>
      </c>
      <c r="L1929" t="s">
        <v>3455</v>
      </c>
      <c r="M1929" t="s">
        <v>3541</v>
      </c>
      <c r="N1929" t="s">
        <v>3542</v>
      </c>
      <c r="O1929" t="s">
        <v>3543</v>
      </c>
      <c r="P1929" t="s">
        <v>35</v>
      </c>
      <c r="Q1929" t="s">
        <v>3544</v>
      </c>
      <c r="R1929" t="s">
        <v>1031</v>
      </c>
      <c r="S1929" t="s">
        <v>3545</v>
      </c>
      <c r="T1929" t="str">
        <f t="shared" si="90"/>
        <v xml:space="preserve">  Some of the physical activities performed by Holsters are lifting a 50 lb. bag and placing it on a platform 4 feet in height, and lifting a 70 lb. bale of hay onto a hand truck.    You must be able to understand and be understood in English.</v>
      </c>
      <c r="U1929">
        <f t="shared" si="91"/>
        <v>0</v>
      </c>
      <c r="V1929" s="3">
        <v>0</v>
      </c>
      <c r="W1929" s="3">
        <f t="shared" si="92"/>
        <v>0</v>
      </c>
      <c r="X1929" s="3">
        <v>0</v>
      </c>
      <c r="Y1929" s="3">
        <v>0</v>
      </c>
      <c r="Z1929" s="3">
        <v>0</v>
      </c>
      <c r="AA1929" s="3">
        <v>0</v>
      </c>
      <c r="AB1929" s="3">
        <v>0</v>
      </c>
      <c r="AD1929" t="s">
        <v>38</v>
      </c>
      <c r="AE1929" s="1">
        <v>42502</v>
      </c>
      <c r="AG1929" s="1">
        <v>42549</v>
      </c>
      <c r="AH1929" s="1">
        <v>42598</v>
      </c>
    </row>
    <row r="1930" spans="1:34" x14ac:dyDescent="0.3">
      <c r="A1930">
        <v>239702</v>
      </c>
      <c r="B1930" t="s">
        <v>59</v>
      </c>
      <c r="C1930" t="s">
        <v>40</v>
      </c>
      <c r="D1930">
        <v>1</v>
      </c>
      <c r="E1930" t="s">
        <v>3176</v>
      </c>
      <c r="F1930" t="s">
        <v>3177</v>
      </c>
      <c r="G1930">
        <v>91011</v>
      </c>
      <c r="H1930">
        <v>0</v>
      </c>
      <c r="I1930">
        <v>37085</v>
      </c>
      <c r="J1930">
        <v>54243</v>
      </c>
      <c r="K1930" t="s">
        <v>30</v>
      </c>
      <c r="L1930" t="s">
        <v>3536</v>
      </c>
      <c r="M1930" t="s">
        <v>1299</v>
      </c>
      <c r="N1930" t="s">
        <v>3537</v>
      </c>
      <c r="O1930" t="s">
        <v>3179</v>
      </c>
      <c r="P1930" t="s">
        <v>35</v>
      </c>
      <c r="Q1930" t="s">
        <v>592</v>
      </c>
      <c r="R1930" t="s">
        <v>99</v>
      </c>
      <c r="S1930" t="s">
        <v>35</v>
      </c>
      <c r="T1930" t="str">
        <f t="shared" si="90"/>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930">
        <f t="shared" si="91"/>
        <v>0</v>
      </c>
      <c r="V1930" s="3">
        <v>0</v>
      </c>
      <c r="W1930" s="3">
        <f t="shared" si="92"/>
        <v>0</v>
      </c>
      <c r="X1930" s="3">
        <v>0</v>
      </c>
      <c r="Y1930" s="3">
        <v>0</v>
      </c>
      <c r="Z1930" s="3">
        <v>0</v>
      </c>
      <c r="AA1930" s="3">
        <v>0</v>
      </c>
      <c r="AB1930" s="3">
        <v>0</v>
      </c>
      <c r="AD1930" t="s">
        <v>38</v>
      </c>
      <c r="AE1930" s="1">
        <v>42489</v>
      </c>
      <c r="AG1930" s="1">
        <v>42489</v>
      </c>
      <c r="AH1930" s="1">
        <v>42598</v>
      </c>
    </row>
    <row r="1931" spans="1:34" x14ac:dyDescent="0.3">
      <c r="A1931">
        <v>239710</v>
      </c>
      <c r="B1931" t="s">
        <v>39</v>
      </c>
      <c r="C1931" t="s">
        <v>40</v>
      </c>
      <c r="D1931">
        <v>1</v>
      </c>
      <c r="E1931" t="s">
        <v>3546</v>
      </c>
      <c r="F1931" t="s">
        <v>42</v>
      </c>
      <c r="G1931">
        <v>21744</v>
      </c>
      <c r="H1931">
        <v>2</v>
      </c>
      <c r="I1931">
        <v>68239</v>
      </c>
      <c r="J1931">
        <v>85644</v>
      </c>
      <c r="K1931" t="s">
        <v>30</v>
      </c>
      <c r="L1931" t="s">
        <v>840</v>
      </c>
      <c r="M1931" t="s">
        <v>841</v>
      </c>
      <c r="N1931" t="s">
        <v>3547</v>
      </c>
      <c r="O1931" t="s">
        <v>46</v>
      </c>
      <c r="P1931" t="e">
        <f>--experience using Microsoft Excel, ACCESS and Power Point  ---experience using SPSS and/or SAS programming for analysis and with data management Systems  --Keen ability to prioritize and handle multiple assignments  --interest and experience in chronic diseases and its sequelae (e.g. obesity, hypertension)  -- interest and experience in researching Health inequities and disparities  --ability to work closely with all levels of staff inside and outside the Agency  --experience Working with diverse groups and Community-Based organization stakeholders  --experience in Community planning and Community engagement  --ability to work independently and exercise a high degree of initiative to accomplish tasks and solve problems  --experience conducting trainings  --experience and interest in public speaking  --Some experience with GIS or willingness to learn  --fluency communicating in Spanish highly desirable.</f>
        <v>#NAME?</v>
      </c>
      <c r="Q1931" t="s">
        <v>35</v>
      </c>
      <c r="R1931" t="s">
        <v>3548</v>
      </c>
      <c r="S1931" t="s">
        <v>35</v>
      </c>
      <c r="T1931" t="e">
        <f t="shared" si="90"/>
        <v>#NAME?</v>
      </c>
      <c r="U1931">
        <f t="shared" si="91"/>
        <v>0</v>
      </c>
      <c r="V1931" s="3">
        <v>0</v>
      </c>
      <c r="W1931" s="3">
        <f t="shared" si="92"/>
        <v>0</v>
      </c>
      <c r="X1931" s="3">
        <v>0</v>
      </c>
      <c r="Y1931" s="3">
        <v>0</v>
      </c>
      <c r="Z1931" s="3">
        <v>0</v>
      </c>
      <c r="AA1931" s="3">
        <v>0</v>
      </c>
      <c r="AB1931" s="3">
        <v>0</v>
      </c>
      <c r="AD1931" t="s">
        <v>38</v>
      </c>
      <c r="AE1931" s="1">
        <v>42487</v>
      </c>
      <c r="AG1931" s="1">
        <v>42487</v>
      </c>
      <c r="AH1931" s="1">
        <v>42598</v>
      </c>
    </row>
    <row r="1932" spans="1:34" x14ac:dyDescent="0.3">
      <c r="A1932">
        <v>239710</v>
      </c>
      <c r="B1932" t="s">
        <v>39</v>
      </c>
      <c r="C1932" t="s">
        <v>26</v>
      </c>
      <c r="D1932">
        <v>1</v>
      </c>
      <c r="E1932" t="s">
        <v>3546</v>
      </c>
      <c r="F1932" t="s">
        <v>42</v>
      </c>
      <c r="G1932">
        <v>21744</v>
      </c>
      <c r="H1932">
        <v>2</v>
      </c>
      <c r="I1932">
        <v>68239</v>
      </c>
      <c r="J1932">
        <v>85644</v>
      </c>
      <c r="K1932" t="s">
        <v>30</v>
      </c>
      <c r="L1932" t="s">
        <v>840</v>
      </c>
      <c r="M1932" t="s">
        <v>841</v>
      </c>
      <c r="N1932" t="s">
        <v>3547</v>
      </c>
      <c r="O1932" t="s">
        <v>46</v>
      </c>
      <c r="P1932" t="e">
        <f>--experience using Microsoft Excel, ACCESS and Power Point  ---experience using SPSS and/or SAS programming for analysis and with data management Systems  --Keen ability to prioritize and handle multiple assignments  --interest and experience in chronic diseases and its sequelae (e.g. obesity, hypertension)  -- interest and experience in researching Health inequities and disparities  --ability to work closely with all levels of staff inside and outside the Agency  --experience Working with diverse groups and Community-Based organization stakeholders  --experience in Community planning and Community engagement  --ability to work independently and exercise a high degree of initiative to accomplish tasks and solve problems  --experience conducting trainings  --experience and interest in public speaking  --Some experience with GIS or willingness to learn  --fluency communicating in Spanish highly desirable.</f>
        <v>#NAME?</v>
      </c>
      <c r="Q1932" t="s">
        <v>35</v>
      </c>
      <c r="R1932" t="s">
        <v>3548</v>
      </c>
      <c r="S1932" t="s">
        <v>35</v>
      </c>
      <c r="T1932" t="e">
        <f t="shared" si="90"/>
        <v>#NAME?</v>
      </c>
      <c r="U1932">
        <f t="shared" si="91"/>
        <v>0</v>
      </c>
      <c r="V1932" s="3">
        <v>0</v>
      </c>
      <c r="W1932" s="3">
        <f t="shared" si="92"/>
        <v>0</v>
      </c>
      <c r="X1932" s="3">
        <v>0</v>
      </c>
      <c r="Y1932" s="3">
        <v>0</v>
      </c>
      <c r="Z1932" s="3">
        <v>0</v>
      </c>
      <c r="AA1932" s="3">
        <v>0</v>
      </c>
      <c r="AB1932" s="3">
        <v>0</v>
      </c>
      <c r="AD1932" t="s">
        <v>38</v>
      </c>
      <c r="AE1932" s="1">
        <v>42487</v>
      </c>
      <c r="AG1932" s="1">
        <v>42487</v>
      </c>
      <c r="AH1932" s="1">
        <v>42598</v>
      </c>
    </row>
    <row r="1933" spans="1:34" x14ac:dyDescent="0.3">
      <c r="A1933">
        <v>239712</v>
      </c>
      <c r="B1933" t="s">
        <v>59</v>
      </c>
      <c r="C1933" t="s">
        <v>40</v>
      </c>
      <c r="D1933">
        <v>1</v>
      </c>
      <c r="E1933" t="s">
        <v>3549</v>
      </c>
      <c r="F1933" t="s">
        <v>360</v>
      </c>
      <c r="G1933">
        <v>20215</v>
      </c>
      <c r="H1933">
        <v>2</v>
      </c>
      <c r="I1933">
        <v>72805</v>
      </c>
      <c r="J1933">
        <v>101148</v>
      </c>
      <c r="K1933" t="s">
        <v>30</v>
      </c>
      <c r="L1933" t="s">
        <v>164</v>
      </c>
      <c r="M1933" t="s">
        <v>590</v>
      </c>
      <c r="N1933" t="s">
        <v>8071</v>
      </c>
      <c r="O1933" t="s">
        <v>7109</v>
      </c>
      <c r="P1933" t="s">
        <v>8072</v>
      </c>
      <c r="Q1933" t="s">
        <v>592</v>
      </c>
      <c r="R1933" t="s">
        <v>593</v>
      </c>
      <c r="S1933" t="s">
        <v>35</v>
      </c>
      <c r="T1933" t="str">
        <f t="shared" si="90"/>
        <v>Experience working with complex municipal water and sewer projects is strongly preferred         Ability to work cooperatively with city employees and regulators to efficiently advance the program‚„s projects Ability to effectively communicate both orally and in writing Ability to oversee multiple complex projects at the same time and ability to adjust to changing priorities Experience with AutoCAD, ArcView, and hydrologic modeling software is preferred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933">
        <f t="shared" si="91"/>
        <v>0</v>
      </c>
      <c r="V1933" s="3">
        <v>0</v>
      </c>
      <c r="W1933" s="3">
        <f t="shared" si="92"/>
        <v>0</v>
      </c>
      <c r="X1933" s="3">
        <v>0</v>
      </c>
      <c r="Y1933" s="3">
        <v>0</v>
      </c>
      <c r="Z1933" s="3">
        <v>0</v>
      </c>
      <c r="AA1933" s="3">
        <v>0</v>
      </c>
      <c r="AB1933" s="3">
        <v>0</v>
      </c>
      <c r="AD1933" t="s">
        <v>58</v>
      </c>
      <c r="AE1933" s="1">
        <v>42488</v>
      </c>
      <c r="AG1933" s="1">
        <v>42488</v>
      </c>
      <c r="AH1933" s="1">
        <v>42598</v>
      </c>
    </row>
    <row r="1934" spans="1:34" x14ac:dyDescent="0.3">
      <c r="A1934">
        <v>239957</v>
      </c>
      <c r="B1934" t="s">
        <v>59</v>
      </c>
      <c r="C1934" t="s">
        <v>26</v>
      </c>
      <c r="D1934">
        <v>1</v>
      </c>
      <c r="E1934" t="s">
        <v>3550</v>
      </c>
      <c r="F1934" t="s">
        <v>551</v>
      </c>
      <c r="G1934">
        <v>10124</v>
      </c>
      <c r="H1934">
        <v>2</v>
      </c>
      <c r="I1934">
        <v>47951</v>
      </c>
      <c r="J1934">
        <v>69703</v>
      </c>
      <c r="K1934" t="s">
        <v>30</v>
      </c>
      <c r="L1934" t="s">
        <v>164</v>
      </c>
      <c r="M1934" t="s">
        <v>3551</v>
      </c>
      <c r="N1934" t="s">
        <v>8073</v>
      </c>
      <c r="O1934" t="s">
        <v>7055</v>
      </c>
      <c r="P1934" t="s">
        <v>8074</v>
      </c>
      <c r="Q1934" t="s">
        <v>3552</v>
      </c>
      <c r="R1934" t="s">
        <v>1251</v>
      </c>
      <c r="S1934" t="s">
        <v>35</v>
      </c>
      <c r="T1934" t="str">
        <f t="shared" si="90"/>
        <v>‚ Demonstrates excellent communication, organization, writing skills and the ability to meet/manage aggressive deadlines. Demonstrates collaborative team approaches. Experience helping foster a positive team environment in which members participate, respect and cooperate with each other to receive desired results. Project experience, with managing tracking systems or enterprise data management systems, a plus. Completes designated tasks in a timely and accurate manner. Preference will be given to candidates with computer proficiency, including Microsoft Word, Excel, PowerPoint, and Visio. **** Only those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v>
      </c>
      <c r="U1934">
        <f t="shared" si="91"/>
        <v>0</v>
      </c>
      <c r="V1934" s="3">
        <v>1</v>
      </c>
      <c r="W1934" s="3">
        <f t="shared" si="92"/>
        <v>0</v>
      </c>
      <c r="X1934" s="3">
        <v>0</v>
      </c>
      <c r="Y1934" s="3">
        <v>0</v>
      </c>
      <c r="Z1934" s="3">
        <v>0</v>
      </c>
      <c r="AA1934" s="3">
        <v>0</v>
      </c>
      <c r="AB1934" s="3">
        <v>0</v>
      </c>
      <c r="AD1934" t="s">
        <v>38</v>
      </c>
      <c r="AE1934" s="1">
        <v>42524</v>
      </c>
      <c r="AG1934" s="1">
        <v>42578</v>
      </c>
      <c r="AH1934" s="1">
        <v>42598</v>
      </c>
    </row>
    <row r="1935" spans="1:34" x14ac:dyDescent="0.3">
      <c r="A1935">
        <v>239959</v>
      </c>
      <c r="B1935" t="s">
        <v>210</v>
      </c>
      <c r="C1935" t="s">
        <v>26</v>
      </c>
      <c r="D1935">
        <v>1</v>
      </c>
      <c r="E1935" t="s">
        <v>3553</v>
      </c>
      <c r="F1935" t="s">
        <v>2420</v>
      </c>
      <c r="G1935">
        <v>10234</v>
      </c>
      <c r="H1935">
        <v>0</v>
      </c>
      <c r="I1935">
        <v>9</v>
      </c>
      <c r="J1935">
        <v>13</v>
      </c>
      <c r="K1935" t="s">
        <v>141</v>
      </c>
      <c r="L1935" t="s">
        <v>213</v>
      </c>
      <c r="M1935" t="s">
        <v>692</v>
      </c>
      <c r="N1935" t="s">
        <v>6840</v>
      </c>
      <c r="O1935" t="s">
        <v>2422</v>
      </c>
      <c r="P1935" t="s">
        <v>8075</v>
      </c>
      <c r="Q1935" t="s">
        <v>35</v>
      </c>
      <c r="R1935" t="s">
        <v>8076</v>
      </c>
      <c r="S1935" t="s">
        <v>35</v>
      </c>
      <c r="T1935" t="str">
        <f t="shared" si="90"/>
        <v xml:space="preserve">‚Background in graphic design and/or marketing Strong writer and communicator High level of craft in presentation materials, mock-ups, mounting posters, etc. Strong attention to detail Positive attitude and strong interpersonal skills Graphic design skills a must Working knowledge of Adobe CS3 Suite including Photoshop, Illustrator, and InDesign. Knowledge of Dreamweaver a plus. Experience in print production a plusAbility to work independently  </v>
      </c>
      <c r="U1935">
        <f t="shared" si="91"/>
        <v>0</v>
      </c>
      <c r="V1935" s="3">
        <v>0</v>
      </c>
      <c r="W1935" s="3">
        <f t="shared" si="92"/>
        <v>0</v>
      </c>
      <c r="X1935" s="3">
        <v>0</v>
      </c>
      <c r="Y1935" s="3">
        <v>0</v>
      </c>
      <c r="Z1935" s="3">
        <v>0</v>
      </c>
      <c r="AA1935" s="3">
        <v>0</v>
      </c>
      <c r="AB1935" s="3">
        <v>0</v>
      </c>
      <c r="AD1935" t="s">
        <v>38</v>
      </c>
      <c r="AE1935" s="1">
        <v>42494</v>
      </c>
      <c r="AG1935" s="1">
        <v>42494</v>
      </c>
      <c r="AH1935" s="1">
        <v>42598</v>
      </c>
    </row>
    <row r="1936" spans="1:34" x14ac:dyDescent="0.3">
      <c r="A1936">
        <v>239959</v>
      </c>
      <c r="B1936" t="s">
        <v>210</v>
      </c>
      <c r="C1936" t="s">
        <v>40</v>
      </c>
      <c r="D1936">
        <v>1</v>
      </c>
      <c r="E1936" t="s">
        <v>3553</v>
      </c>
      <c r="F1936" t="s">
        <v>2420</v>
      </c>
      <c r="G1936">
        <v>10234</v>
      </c>
      <c r="H1936">
        <v>0</v>
      </c>
      <c r="I1936">
        <v>9</v>
      </c>
      <c r="J1936">
        <v>13</v>
      </c>
      <c r="K1936" t="s">
        <v>141</v>
      </c>
      <c r="L1936" t="s">
        <v>213</v>
      </c>
      <c r="M1936" t="s">
        <v>692</v>
      </c>
      <c r="N1936" t="s">
        <v>6840</v>
      </c>
      <c r="O1936" t="s">
        <v>2422</v>
      </c>
      <c r="P1936" t="s">
        <v>8075</v>
      </c>
      <c r="Q1936" t="s">
        <v>35</v>
      </c>
      <c r="R1936" t="s">
        <v>8076</v>
      </c>
      <c r="S1936" t="s">
        <v>35</v>
      </c>
      <c r="T1936" t="str">
        <f t="shared" si="90"/>
        <v xml:space="preserve">‚Background in graphic design and/or marketing Strong writer and communicator High level of craft in presentation materials, mock-ups, mounting posters, etc. Strong attention to detail Positive attitude and strong interpersonal skills Graphic design skills a must Working knowledge of Adobe CS3 Suite including Photoshop, Illustrator, and InDesign. Knowledge of Dreamweaver a plus. Experience in print production a plusAbility to work independently  </v>
      </c>
      <c r="U1936">
        <f t="shared" si="91"/>
        <v>0</v>
      </c>
      <c r="V1936" s="3">
        <v>0</v>
      </c>
      <c r="W1936" s="3">
        <f t="shared" si="92"/>
        <v>0</v>
      </c>
      <c r="X1936" s="3">
        <v>0</v>
      </c>
      <c r="Y1936" s="3">
        <v>0</v>
      </c>
      <c r="Z1936" s="3">
        <v>0</v>
      </c>
      <c r="AA1936" s="3">
        <v>0</v>
      </c>
      <c r="AB1936" s="3">
        <v>0</v>
      </c>
      <c r="AD1936" t="s">
        <v>38</v>
      </c>
      <c r="AE1936" s="1">
        <v>42494</v>
      </c>
      <c r="AG1936" s="1">
        <v>42494</v>
      </c>
      <c r="AH1936" s="1">
        <v>42598</v>
      </c>
    </row>
    <row r="1937" spans="1:34" x14ac:dyDescent="0.3">
      <c r="A1937">
        <v>240351</v>
      </c>
      <c r="B1937" t="s">
        <v>25</v>
      </c>
      <c r="C1937" t="s">
        <v>26</v>
      </c>
      <c r="D1937">
        <v>1</v>
      </c>
      <c r="E1937" t="s">
        <v>3554</v>
      </c>
      <c r="F1937" t="s">
        <v>51</v>
      </c>
      <c r="G1937">
        <v>10050</v>
      </c>
      <c r="H1937" t="s">
        <v>52</v>
      </c>
      <c r="I1937">
        <v>53051</v>
      </c>
      <c r="J1937">
        <v>100000</v>
      </c>
      <c r="K1937" t="s">
        <v>30</v>
      </c>
      <c r="L1937" t="s">
        <v>192</v>
      </c>
      <c r="M1937" t="s">
        <v>535</v>
      </c>
      <c r="N1937" t="s">
        <v>8077</v>
      </c>
      <c r="O1937" t="s">
        <v>54</v>
      </c>
      <c r="P1937" t="s">
        <v>3555</v>
      </c>
      <c r="Q1937" t="s">
        <v>35</v>
      </c>
      <c r="R1937" t="s">
        <v>3556</v>
      </c>
      <c r="S1937" t="s">
        <v>2389</v>
      </c>
      <c r="T1937" t="str">
        <f t="shared" si="90"/>
        <v xml:space="preserve">The successful candidate should possess the following: 5+ years IT enterprise level experience and possess the following: Experience in managing critical systems with high availability; demonstrated analytical and Change/Release solving ability; exceptional interpersonal communication (written and verbal) abilities; a good understanding of policy framework, technical environment, management structures and procedures for service delivery, technical understanding of datacenters, enterprise IT architectures, IP networking, local and wide area networks, routing, switching, load balancers, wireless, security, operating systems, data communications, network management, SANS, infrastructure (fiber and copper); strong business and technical vision; experience in government technology organizations is helpful, but not necessary; ITIL v2 or v3, Six Sigma and/or Service Catalog certifications desired.  </v>
      </c>
      <c r="U1937">
        <f t="shared" si="91"/>
        <v>0</v>
      </c>
      <c r="V1937" s="3">
        <v>0</v>
      </c>
      <c r="W1937" s="3">
        <f t="shared" si="92"/>
        <v>0</v>
      </c>
      <c r="X1937" s="3">
        <v>0</v>
      </c>
      <c r="Y1937" s="3">
        <v>0</v>
      </c>
      <c r="Z1937" s="3">
        <v>0</v>
      </c>
      <c r="AA1937" s="3">
        <v>0</v>
      </c>
      <c r="AB1937" s="3">
        <v>0</v>
      </c>
      <c r="AD1937" t="s">
        <v>58</v>
      </c>
      <c r="AE1937" s="1">
        <v>42500</v>
      </c>
      <c r="AG1937" s="1">
        <v>42500</v>
      </c>
      <c r="AH1937" s="1">
        <v>42598</v>
      </c>
    </row>
    <row r="1938" spans="1:34" x14ac:dyDescent="0.3">
      <c r="A1938">
        <v>239962</v>
      </c>
      <c r="B1938" t="s">
        <v>184</v>
      </c>
      <c r="C1938" t="s">
        <v>40</v>
      </c>
      <c r="D1938">
        <v>1</v>
      </c>
      <c r="E1938" t="s">
        <v>3557</v>
      </c>
      <c r="F1938" t="s">
        <v>713</v>
      </c>
      <c r="G1938">
        <v>13631</v>
      </c>
      <c r="H1938">
        <v>2</v>
      </c>
      <c r="I1938">
        <v>64807</v>
      </c>
      <c r="J1938">
        <v>90202</v>
      </c>
      <c r="K1938" t="s">
        <v>30</v>
      </c>
      <c r="L1938" t="s">
        <v>186</v>
      </c>
      <c r="M1938" t="s">
        <v>332</v>
      </c>
      <c r="N1938" t="s">
        <v>3558</v>
      </c>
      <c r="O1938" t="s">
        <v>2283</v>
      </c>
      <c r="P1938" t="s">
        <v>8078</v>
      </c>
      <c r="Q1938" t="s">
        <v>8079</v>
      </c>
      <c r="R1938" t="s">
        <v>640</v>
      </c>
      <c r="S1938" t="s">
        <v>35</v>
      </c>
      <c r="T1938" t="str">
        <f t="shared" si="90"/>
        <v>Successful candidate should possess the following:  	5 years‚„ experience in ACCESS and VB	One year experience in MS Dynamics, SharePoint and DocuShare	2 years' experience in Oracle PL/SQL.	Experience with CRM tools such as MS Dynamics is preferable.	Experience with C#, .Net 3.5 or higher and Visual Studio is preferable.	Experience in MS SQL, Server 2008 or above, as well as SQL Server Integration Services (SSIS).	Knowledge of and experience with working on common design patterns and industry standards. 	Experience with version control systems such as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Follow guidelines and standards as set forth by ACS and OIT. 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Associate (Software) exam.  The City of New York and the Administration for Children‚„s Services are Equal Opportunity Employers Committed to Diversity  Job Vacancy Notice reposted.  Previous applicants do not need to reapply.</v>
      </c>
      <c r="U1938">
        <f t="shared" si="91"/>
        <v>0</v>
      </c>
      <c r="V1938" s="3">
        <v>0</v>
      </c>
      <c r="W1938" s="3">
        <f t="shared" si="92"/>
        <v>0</v>
      </c>
      <c r="X1938" s="3">
        <v>0</v>
      </c>
      <c r="Y1938" s="3">
        <v>0</v>
      </c>
      <c r="Z1938" s="3">
        <v>1</v>
      </c>
      <c r="AA1938" s="3">
        <v>0</v>
      </c>
      <c r="AB1938" s="3">
        <v>0</v>
      </c>
      <c r="AD1938" t="s">
        <v>58</v>
      </c>
      <c r="AE1938" s="1">
        <v>42503</v>
      </c>
      <c r="AG1938" s="1">
        <v>42503</v>
      </c>
      <c r="AH1938" s="1">
        <v>42598</v>
      </c>
    </row>
    <row r="1939" spans="1:34" x14ac:dyDescent="0.3">
      <c r="A1939">
        <v>239712</v>
      </c>
      <c r="B1939" t="s">
        <v>59</v>
      </c>
      <c r="C1939" t="s">
        <v>26</v>
      </c>
      <c r="D1939">
        <v>1</v>
      </c>
      <c r="E1939" t="s">
        <v>3549</v>
      </c>
      <c r="F1939" t="s">
        <v>360</v>
      </c>
      <c r="G1939">
        <v>20215</v>
      </c>
      <c r="H1939">
        <v>2</v>
      </c>
      <c r="I1939">
        <v>72805</v>
      </c>
      <c r="J1939">
        <v>101148</v>
      </c>
      <c r="K1939" t="s">
        <v>30</v>
      </c>
      <c r="L1939" t="s">
        <v>164</v>
      </c>
      <c r="M1939" t="s">
        <v>590</v>
      </c>
      <c r="N1939" t="s">
        <v>8071</v>
      </c>
      <c r="O1939" t="s">
        <v>7109</v>
      </c>
      <c r="P1939" t="s">
        <v>8072</v>
      </c>
      <c r="Q1939" t="s">
        <v>592</v>
      </c>
      <c r="R1939" t="s">
        <v>593</v>
      </c>
      <c r="S1939" t="s">
        <v>35</v>
      </c>
      <c r="T1939" t="str">
        <f t="shared" si="90"/>
        <v>Experience working with complex municipal water and sewer projects is strongly preferred         Ability to work cooperatively with city employees and regulators to efficiently advance the program‚„s projects Ability to effectively communicate both orally and in writing Ability to oversee multiple complex projects at the same time and ability to adjust to changing priorities Experience with AutoCAD, ArcView, and hydrologic modeling software is preferred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1939">
        <f t="shared" si="91"/>
        <v>0</v>
      </c>
      <c r="V1939" s="3">
        <v>0</v>
      </c>
      <c r="W1939" s="3">
        <f t="shared" si="92"/>
        <v>0</v>
      </c>
      <c r="X1939" s="3">
        <v>0</v>
      </c>
      <c r="Y1939" s="3">
        <v>0</v>
      </c>
      <c r="Z1939" s="3">
        <v>0</v>
      </c>
      <c r="AA1939" s="3">
        <v>0</v>
      </c>
      <c r="AB1939" s="3">
        <v>0</v>
      </c>
      <c r="AD1939" t="s">
        <v>58</v>
      </c>
      <c r="AE1939" s="1">
        <v>42488</v>
      </c>
      <c r="AG1939" s="1">
        <v>42488</v>
      </c>
      <c r="AH1939" s="1">
        <v>42598</v>
      </c>
    </row>
    <row r="1940" spans="1:34" x14ac:dyDescent="0.3">
      <c r="A1940">
        <v>239718</v>
      </c>
      <c r="B1940" t="s">
        <v>39</v>
      </c>
      <c r="C1940" t="s">
        <v>26</v>
      </c>
      <c r="D1940">
        <v>1</v>
      </c>
      <c r="E1940" t="s">
        <v>3559</v>
      </c>
      <c r="F1940" t="s">
        <v>42</v>
      </c>
      <c r="G1940">
        <v>21744</v>
      </c>
      <c r="H1940">
        <v>1</v>
      </c>
      <c r="I1940">
        <v>57969</v>
      </c>
      <c r="J1940">
        <v>70142</v>
      </c>
      <c r="K1940" t="s">
        <v>30</v>
      </c>
      <c r="L1940" t="s">
        <v>78</v>
      </c>
      <c r="M1940" t="s">
        <v>976</v>
      </c>
      <c r="N1940" t="s">
        <v>3560</v>
      </c>
      <c r="O1940" t="s">
        <v>46</v>
      </c>
      <c r="P1940" t="e">
        <f>--knowledge of HIV/AIDS and New biomedical approaches to HIV prevention  --Some experience in HIV prevention programs is preferred   --Excellent written, oral, and interpersonal skills  --detail-oriented and ability to handle multiple and diverse assignments and priorities   --demonstrated experience Working with both clinical and non-clinical Service providers  --demonstrated experience with project management and/or coordination  --demonstrated ability to manage projects such as coordination of workshops/trainings, development and design of questionnaires, protocols and manuals, and ability to navigate diplomatically within institutions with differing needs  --Proficient in Microsoft Word, Excel, and PowerPoint.</f>
        <v>#NAME?</v>
      </c>
      <c r="Q1940" t="s">
        <v>7439</v>
      </c>
      <c r="R1940" t="s">
        <v>3561</v>
      </c>
      <c r="S1940" t="s">
        <v>35</v>
      </c>
      <c r="T1940" t="e">
        <f t="shared" si="90"/>
        <v>#NAME?</v>
      </c>
      <c r="U1940">
        <f t="shared" si="91"/>
        <v>0</v>
      </c>
      <c r="V1940" s="3">
        <v>0</v>
      </c>
      <c r="W1940" s="3">
        <f t="shared" si="92"/>
        <v>0</v>
      </c>
      <c r="X1940" s="3">
        <v>0</v>
      </c>
      <c r="Y1940" s="3">
        <v>0</v>
      </c>
      <c r="Z1940" s="3">
        <v>0</v>
      </c>
      <c r="AA1940" s="3">
        <v>0</v>
      </c>
      <c r="AB1940" s="3">
        <v>0</v>
      </c>
      <c r="AD1940" t="s">
        <v>38</v>
      </c>
      <c r="AE1940" s="1">
        <v>42487</v>
      </c>
      <c r="AG1940" s="1">
        <v>42487</v>
      </c>
      <c r="AH1940" s="1">
        <v>42598</v>
      </c>
    </row>
    <row r="1941" spans="1:34" x14ac:dyDescent="0.3">
      <c r="A1941">
        <v>239718</v>
      </c>
      <c r="B1941" t="s">
        <v>39</v>
      </c>
      <c r="C1941" t="s">
        <v>40</v>
      </c>
      <c r="D1941">
        <v>1</v>
      </c>
      <c r="E1941" t="s">
        <v>3559</v>
      </c>
      <c r="F1941" t="s">
        <v>42</v>
      </c>
      <c r="G1941">
        <v>21744</v>
      </c>
      <c r="H1941">
        <v>1</v>
      </c>
      <c r="I1941">
        <v>57969</v>
      </c>
      <c r="J1941">
        <v>70142</v>
      </c>
      <c r="K1941" t="s">
        <v>30</v>
      </c>
      <c r="L1941" t="s">
        <v>78</v>
      </c>
      <c r="M1941" t="s">
        <v>976</v>
      </c>
      <c r="N1941" t="s">
        <v>3560</v>
      </c>
      <c r="O1941" t="s">
        <v>46</v>
      </c>
      <c r="P1941" t="e">
        <f>--knowledge of HIV/AIDS and New biomedical approaches to HIV prevention  --Some experience in HIV prevention programs is preferred   --Excellent written, oral, and interpersonal skills  --detail-oriented and ability to handle multiple and diverse assignments and priorities   --demonstrated experience Working with both clinical and non-clinical Service providers  --demonstrated experience with project management and/or coordination  --demonstrated ability to manage projects such as coordination of workshops/trainings, development and design of questionnaires, protocols and manuals, and ability to navigate diplomatically within institutions with differing needs  --Proficient in Microsoft Word, Excel, and PowerPoint.</f>
        <v>#NAME?</v>
      </c>
      <c r="Q1941" t="s">
        <v>7439</v>
      </c>
      <c r="R1941" t="s">
        <v>3561</v>
      </c>
      <c r="S1941" t="s">
        <v>35</v>
      </c>
      <c r="T1941" t="e">
        <f t="shared" si="90"/>
        <v>#NAME?</v>
      </c>
      <c r="U1941">
        <f t="shared" si="91"/>
        <v>0</v>
      </c>
      <c r="V1941" s="3">
        <v>0</v>
      </c>
      <c r="W1941" s="3">
        <f t="shared" si="92"/>
        <v>0</v>
      </c>
      <c r="X1941" s="3">
        <v>0</v>
      </c>
      <c r="Y1941" s="3">
        <v>0</v>
      </c>
      <c r="Z1941" s="3">
        <v>0</v>
      </c>
      <c r="AA1941" s="3">
        <v>0</v>
      </c>
      <c r="AB1941" s="3">
        <v>0</v>
      </c>
      <c r="AD1941" t="s">
        <v>38</v>
      </c>
      <c r="AE1941" s="1">
        <v>42487</v>
      </c>
      <c r="AG1941" s="1">
        <v>42487</v>
      </c>
      <c r="AH1941" s="1">
        <v>42598</v>
      </c>
    </row>
    <row r="1942" spans="1:34" x14ac:dyDescent="0.3">
      <c r="A1942">
        <v>240351</v>
      </c>
      <c r="B1942" t="s">
        <v>25</v>
      </c>
      <c r="C1942" t="s">
        <v>40</v>
      </c>
      <c r="D1942">
        <v>1</v>
      </c>
      <c r="E1942" t="s">
        <v>3554</v>
      </c>
      <c r="F1942" t="s">
        <v>51</v>
      </c>
      <c r="G1942">
        <v>10050</v>
      </c>
      <c r="H1942" t="s">
        <v>52</v>
      </c>
      <c r="I1942">
        <v>53051</v>
      </c>
      <c r="J1942">
        <v>100000</v>
      </c>
      <c r="K1942" t="s">
        <v>30</v>
      </c>
      <c r="L1942" t="s">
        <v>192</v>
      </c>
      <c r="M1942" t="s">
        <v>535</v>
      </c>
      <c r="N1942" t="s">
        <v>8077</v>
      </c>
      <c r="O1942" t="s">
        <v>54</v>
      </c>
      <c r="P1942" t="s">
        <v>3555</v>
      </c>
      <c r="Q1942" t="s">
        <v>35</v>
      </c>
      <c r="R1942" t="s">
        <v>3556</v>
      </c>
      <c r="S1942" t="s">
        <v>2389</v>
      </c>
      <c r="T1942" t="str">
        <f t="shared" si="90"/>
        <v xml:space="preserve">The successful candidate should possess the following: 5+ years IT enterprise level experience and possess the following: Experience in managing critical systems with high availability; demonstrated analytical and Change/Release solving ability; exceptional interpersonal communication (written and verbal) abilities; a good understanding of policy framework, technical environment, management structures and procedures for service delivery, technical understanding of datacenters, enterprise IT architectures, IP networking, local and wide area networks, routing, switching, load balancers, wireless, security, operating systems, data communications, network management, SANS, infrastructure (fiber and copper); strong business and technical vision; experience in government technology organizations is helpful, but not necessary; ITIL v2 or v3, Six Sigma and/or Service Catalog certifications desired.  </v>
      </c>
      <c r="U1942">
        <f t="shared" si="91"/>
        <v>0</v>
      </c>
      <c r="V1942" s="3">
        <v>0</v>
      </c>
      <c r="W1942" s="3">
        <f t="shared" si="92"/>
        <v>0</v>
      </c>
      <c r="X1942" s="3">
        <v>0</v>
      </c>
      <c r="Y1942" s="3">
        <v>0</v>
      </c>
      <c r="Z1942" s="3">
        <v>0</v>
      </c>
      <c r="AA1942" s="3">
        <v>0</v>
      </c>
      <c r="AB1942" s="3">
        <v>0</v>
      </c>
      <c r="AD1942" t="s">
        <v>58</v>
      </c>
      <c r="AE1942" s="1">
        <v>42500</v>
      </c>
      <c r="AG1942" s="1">
        <v>42500</v>
      </c>
      <c r="AH1942" s="1">
        <v>42598</v>
      </c>
    </row>
    <row r="1943" spans="1:34" x14ac:dyDescent="0.3">
      <c r="A1943">
        <v>239726</v>
      </c>
      <c r="B1943" t="s">
        <v>39</v>
      </c>
      <c r="C1943" t="s">
        <v>40</v>
      </c>
      <c r="D1943">
        <v>1</v>
      </c>
      <c r="E1943" t="s">
        <v>3562</v>
      </c>
      <c r="F1943" t="s">
        <v>42</v>
      </c>
      <c r="G1943">
        <v>21744</v>
      </c>
      <c r="H1943">
        <v>1</v>
      </c>
      <c r="I1943">
        <v>57969</v>
      </c>
      <c r="J1943">
        <v>70142</v>
      </c>
      <c r="K1943" t="s">
        <v>30</v>
      </c>
      <c r="L1943" t="s">
        <v>78</v>
      </c>
      <c r="M1943" t="s">
        <v>976</v>
      </c>
      <c r="N1943" t="s">
        <v>3563</v>
      </c>
      <c r="O1943" t="s">
        <v>46</v>
      </c>
      <c r="P1943" t="s">
        <v>3564</v>
      </c>
      <c r="Q1943" t="s">
        <v>7439</v>
      </c>
      <c r="R1943" t="s">
        <v>3565</v>
      </c>
      <c r="S1943" t="s">
        <v>35</v>
      </c>
      <c r="T1943" t="str">
        <f t="shared" si="90"/>
        <v>--Strong planning and project management skills; attention to detail; experience in summarizing research and preparing presentations for diverse audiences  --Ability to juggle multiple projects; high proficiency in Microsoft Office (including PowerPoint, Excel and Word)  --Familiarity with fundamentals of data analysis (basic SAS preferred)  --Experience in reviewing medical/scientific and public health literature  --Strong interpersonal skills; experience working diplomatically with multiple stakeholders in high pressured environments  --Ability to stay calm in stressful situations and to adapt to change  --Experience with medical/scientific writing also preferred.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43">
        <f t="shared" si="91"/>
        <v>1</v>
      </c>
      <c r="V1943" s="3">
        <v>1</v>
      </c>
      <c r="W1943" s="3">
        <f t="shared" si="92"/>
        <v>1</v>
      </c>
      <c r="X1943" s="3">
        <v>0</v>
      </c>
      <c r="Y1943" s="3">
        <v>0</v>
      </c>
      <c r="Z1943" s="3">
        <v>0</v>
      </c>
      <c r="AA1943" s="3">
        <v>0</v>
      </c>
      <c r="AB1943" s="3">
        <v>0</v>
      </c>
      <c r="AD1943" t="s">
        <v>38</v>
      </c>
      <c r="AE1943" s="1">
        <v>42487</v>
      </c>
      <c r="AG1943" s="1">
        <v>42487</v>
      </c>
      <c r="AH1943" s="1">
        <v>42598</v>
      </c>
    </row>
    <row r="1944" spans="1:34" x14ac:dyDescent="0.3">
      <c r="A1944">
        <v>239962</v>
      </c>
      <c r="B1944" t="s">
        <v>184</v>
      </c>
      <c r="C1944" t="s">
        <v>26</v>
      </c>
      <c r="D1944">
        <v>1</v>
      </c>
      <c r="E1944" t="s">
        <v>3557</v>
      </c>
      <c r="F1944" t="s">
        <v>713</v>
      </c>
      <c r="G1944">
        <v>13631</v>
      </c>
      <c r="H1944">
        <v>2</v>
      </c>
      <c r="I1944">
        <v>64807</v>
      </c>
      <c r="J1944">
        <v>90202</v>
      </c>
      <c r="K1944" t="s">
        <v>30</v>
      </c>
      <c r="L1944" t="s">
        <v>186</v>
      </c>
      <c r="M1944" t="s">
        <v>332</v>
      </c>
      <c r="N1944" t="s">
        <v>3558</v>
      </c>
      <c r="O1944" t="s">
        <v>2283</v>
      </c>
      <c r="P1944" t="s">
        <v>8078</v>
      </c>
      <c r="Q1944" t="s">
        <v>8079</v>
      </c>
      <c r="R1944" t="s">
        <v>640</v>
      </c>
      <c r="S1944" t="s">
        <v>35</v>
      </c>
      <c r="T1944" t="str">
        <f t="shared" si="90"/>
        <v>Successful candidate should possess the following:  	5 years‚„ experience in ACCESS and VB	One year experience in MS Dynamics, SharePoint and DocuShare	2 years' experience in Oracle PL/SQL.	Experience with CRM tools such as MS Dynamics is preferable.	Experience with C#, .Net 3.5 or higher and Visual Studio is preferable.	Experience in MS SQL, Server 2008 or above, as well as SQL Server Integration Services (SSIS).	Knowledge of and experience with working on common design patterns and industry standards. 	Experience with version control systems such as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Follow guidelines and standards as set forth by ACS and OIT. 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Associate (Software) exam.  The City of New York and the Administration for Children‚„s Services are Equal Opportunity Employers Committed to Diversity  Job Vacancy Notice reposted.  Previous applicants do not need to reapply.</v>
      </c>
      <c r="U1944">
        <f t="shared" si="91"/>
        <v>0</v>
      </c>
      <c r="V1944" s="3">
        <v>0</v>
      </c>
      <c r="W1944" s="3">
        <f t="shared" si="92"/>
        <v>0</v>
      </c>
      <c r="X1944" s="3">
        <v>0</v>
      </c>
      <c r="Y1944" s="3">
        <v>0</v>
      </c>
      <c r="Z1944" s="3">
        <v>1</v>
      </c>
      <c r="AA1944" s="3">
        <v>0</v>
      </c>
      <c r="AB1944" s="3">
        <v>0</v>
      </c>
      <c r="AD1944" t="s">
        <v>58</v>
      </c>
      <c r="AE1944" s="1">
        <v>42503</v>
      </c>
      <c r="AG1944" s="1">
        <v>42503</v>
      </c>
      <c r="AH1944" s="1">
        <v>42598</v>
      </c>
    </row>
    <row r="1945" spans="1:34" x14ac:dyDescent="0.3">
      <c r="A1945">
        <v>239965</v>
      </c>
      <c r="B1945" t="s">
        <v>1125</v>
      </c>
      <c r="C1945" t="s">
        <v>40</v>
      </c>
      <c r="D1945">
        <v>1</v>
      </c>
      <c r="E1945" t="s">
        <v>3566</v>
      </c>
      <c r="F1945" t="s">
        <v>389</v>
      </c>
      <c r="G1945">
        <v>12158</v>
      </c>
      <c r="H1945">
        <v>2</v>
      </c>
      <c r="I1945">
        <v>44945</v>
      </c>
      <c r="J1945">
        <v>64580</v>
      </c>
      <c r="K1945" t="s">
        <v>30</v>
      </c>
      <c r="L1945" t="s">
        <v>954</v>
      </c>
      <c r="M1945" t="s">
        <v>1128</v>
      </c>
      <c r="N1945" t="s">
        <v>8080</v>
      </c>
      <c r="O1945" t="s">
        <v>7114</v>
      </c>
      <c r="P1945" t="s">
        <v>3567</v>
      </c>
      <c r="Q1945" t="s">
        <v>3568</v>
      </c>
      <c r="R1945" t="s">
        <v>3569</v>
      </c>
      <c r="S1945" t="s">
        <v>35</v>
      </c>
      <c r="T1945" t="str">
        <f t="shared" si="90"/>
        <v>1. Experience with Financial Management System (FMS), Automated Procurement Tracking     System (APT), Direct Online Ordering System (DMSS), Procurement Policy Board Rules,      Vendor Source, SBS Online Directory, and VENDEX. 2. Excellent interpersonal, communication and organizational skills. 3. Proficiency in Microsoft Office and Excel. 4. Detail oriented. **Only candidates who are permanent in the Procurement Analyst title may apply**</v>
      </c>
      <c r="U1945">
        <f t="shared" si="91"/>
        <v>0</v>
      </c>
      <c r="V1945" s="3">
        <v>1</v>
      </c>
      <c r="W1945" s="3">
        <f t="shared" si="92"/>
        <v>0</v>
      </c>
      <c r="X1945" s="3">
        <v>0</v>
      </c>
      <c r="Y1945" s="3">
        <v>0</v>
      </c>
      <c r="Z1945" s="3">
        <v>0</v>
      </c>
      <c r="AA1945" s="3">
        <v>0</v>
      </c>
      <c r="AB1945" s="3">
        <v>0</v>
      </c>
      <c r="AD1945" t="s">
        <v>38</v>
      </c>
      <c r="AE1945" s="1">
        <v>42495</v>
      </c>
      <c r="AG1945" s="1">
        <v>42495</v>
      </c>
      <c r="AH1945" s="1">
        <v>42598</v>
      </c>
    </row>
    <row r="1946" spans="1:34" x14ac:dyDescent="0.3">
      <c r="A1946">
        <v>239726</v>
      </c>
      <c r="B1946" t="s">
        <v>39</v>
      </c>
      <c r="C1946" t="s">
        <v>26</v>
      </c>
      <c r="D1946">
        <v>1</v>
      </c>
      <c r="E1946" t="s">
        <v>3562</v>
      </c>
      <c r="F1946" t="s">
        <v>42</v>
      </c>
      <c r="G1946">
        <v>21744</v>
      </c>
      <c r="H1946">
        <v>1</v>
      </c>
      <c r="I1946">
        <v>57969</v>
      </c>
      <c r="J1946">
        <v>70142</v>
      </c>
      <c r="K1946" t="s">
        <v>30</v>
      </c>
      <c r="L1946" t="s">
        <v>78</v>
      </c>
      <c r="M1946" t="s">
        <v>976</v>
      </c>
      <c r="N1946" t="s">
        <v>3563</v>
      </c>
      <c r="O1946" t="s">
        <v>46</v>
      </c>
      <c r="P1946" t="s">
        <v>3564</v>
      </c>
      <c r="Q1946" t="s">
        <v>7439</v>
      </c>
      <c r="R1946" t="s">
        <v>3565</v>
      </c>
      <c r="S1946" t="s">
        <v>35</v>
      </c>
      <c r="T1946" t="str">
        <f t="shared" si="90"/>
        <v>--Strong planning and project management skills; attention to detail; experience in summarizing research and preparing presentations for diverse audiences  --Ability to juggle multiple projects; high proficiency in Microsoft Office (including PowerPoint, Excel and Word)  --Familiarity with fundamentals of data analysis (basic SAS preferred)  --Experience in reviewing medical/scientific and public health literature  --Strong interpersonal skills; experience working diplomatically with multiple stakeholders in high pressured environments  --Ability to stay calm in stressful situations and to adapt to change  --Experience with medical/scientific writing also preferred.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46">
        <f t="shared" si="91"/>
        <v>1</v>
      </c>
      <c r="V1946" s="3">
        <v>1</v>
      </c>
      <c r="W1946" s="3">
        <f t="shared" si="92"/>
        <v>1</v>
      </c>
      <c r="X1946" s="3">
        <v>0</v>
      </c>
      <c r="Y1946" s="3">
        <v>0</v>
      </c>
      <c r="Z1946" s="3">
        <v>0</v>
      </c>
      <c r="AA1946" s="3">
        <v>0</v>
      </c>
      <c r="AB1946" s="3">
        <v>0</v>
      </c>
      <c r="AD1946" t="s">
        <v>38</v>
      </c>
      <c r="AE1946" s="1">
        <v>42487</v>
      </c>
      <c r="AG1946" s="1">
        <v>42487</v>
      </c>
      <c r="AH1946" s="1">
        <v>42598</v>
      </c>
    </row>
    <row r="1947" spans="1:34" x14ac:dyDescent="0.3">
      <c r="A1947">
        <v>239756</v>
      </c>
      <c r="B1947" t="s">
        <v>184</v>
      </c>
      <c r="C1947" t="s">
        <v>26</v>
      </c>
      <c r="D1947">
        <v>1</v>
      </c>
      <c r="E1947" t="s">
        <v>3570</v>
      </c>
      <c r="F1947" t="s">
        <v>2461</v>
      </c>
      <c r="G1947">
        <v>82976</v>
      </c>
      <c r="H1947" t="s">
        <v>240</v>
      </c>
      <c r="I1947">
        <v>58675</v>
      </c>
      <c r="J1947">
        <v>156793</v>
      </c>
      <c r="K1947" t="s">
        <v>30</v>
      </c>
      <c r="L1947" t="s">
        <v>186</v>
      </c>
      <c r="M1947" t="s">
        <v>3571</v>
      </c>
      <c r="N1947" t="s">
        <v>8081</v>
      </c>
      <c r="O1947" t="s">
        <v>2665</v>
      </c>
      <c r="P1947" t="s">
        <v>8082</v>
      </c>
      <c r="Q1947" t="s">
        <v>8083</v>
      </c>
      <c r="R1947" t="s">
        <v>99</v>
      </c>
      <c r="S1947" t="s">
        <v>35</v>
      </c>
      <c r="T1947" t="str">
        <f t="shared" si="90"/>
        <v>The preferred candidate should have strong project management, managerial, supervisory and organizational skills, experience in Small Purchase procurements including solicitations, bids, and requirements contracts, strong knowledge of New York City Procurement Policy Board (PPB) Rules and Comptroller Directives, strong knowledge of City systems including FMS, VENDEX, APT, DMSS and SBS Database, good knowledge of the City‚„s Minority/Women-owned Business Enterprise (M/WBE) Program, experience in the procurement of IT goods and services, ability to perform complex tasks and to prioritize multiple projects, advanced analytical, evaluative and objective critical thinking skills, strong computer literacy, Microsoft Excel, Project, PowerPoint and Word skills, excellent writing, interpersonal, customer service and presentation skills.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v>
      </c>
      <c r="U1947">
        <f t="shared" si="91"/>
        <v>0</v>
      </c>
      <c r="V1947" s="3">
        <v>1</v>
      </c>
      <c r="W1947" s="3">
        <f t="shared" si="92"/>
        <v>0</v>
      </c>
      <c r="X1947" s="3">
        <v>0</v>
      </c>
      <c r="Y1947" s="3">
        <v>0</v>
      </c>
      <c r="Z1947" s="3">
        <v>0</v>
      </c>
      <c r="AA1947" s="3">
        <v>0</v>
      </c>
      <c r="AB1947" s="3">
        <v>0</v>
      </c>
      <c r="AD1947" t="s">
        <v>38</v>
      </c>
      <c r="AE1947" s="1">
        <v>42489</v>
      </c>
      <c r="AG1947" s="1">
        <v>42489</v>
      </c>
      <c r="AH1947" s="1">
        <v>42598</v>
      </c>
    </row>
    <row r="1948" spans="1:34" x14ac:dyDescent="0.3">
      <c r="A1948">
        <v>239756</v>
      </c>
      <c r="B1948" t="s">
        <v>184</v>
      </c>
      <c r="C1948" t="s">
        <v>40</v>
      </c>
      <c r="D1948">
        <v>1</v>
      </c>
      <c r="E1948" t="s">
        <v>3570</v>
      </c>
      <c r="F1948" t="s">
        <v>2461</v>
      </c>
      <c r="G1948">
        <v>82976</v>
      </c>
      <c r="H1948" t="s">
        <v>240</v>
      </c>
      <c r="I1948">
        <v>58675</v>
      </c>
      <c r="J1948">
        <v>156793</v>
      </c>
      <c r="K1948" t="s">
        <v>30</v>
      </c>
      <c r="L1948" t="s">
        <v>186</v>
      </c>
      <c r="M1948" t="s">
        <v>3571</v>
      </c>
      <c r="N1948" t="s">
        <v>8081</v>
      </c>
      <c r="O1948" t="s">
        <v>2665</v>
      </c>
      <c r="P1948" t="s">
        <v>8082</v>
      </c>
      <c r="Q1948" t="s">
        <v>8083</v>
      </c>
      <c r="R1948" t="s">
        <v>99</v>
      </c>
      <c r="S1948" t="s">
        <v>35</v>
      </c>
      <c r="T1948" t="str">
        <f t="shared" si="90"/>
        <v>The preferred candidate should have strong project management, managerial, supervisory and organizational skills, experience in Small Purchase procurements including solicitations, bids, and requirements contracts, strong knowledge of New York City Procurement Policy Board (PPB) Rules and Comptroller Directives, strong knowledge of City systems including FMS, VENDEX, APT, DMSS and SBS Database, good knowledge of the City‚„s Minority/Women-owned Business Enterprise (M/WBE) Program, experience in the procurement of IT goods and services, ability to perform complex tasks and to prioritize multiple projects, advanced analytical, evaluative and objective critical thinking skills, strong computer literacy, Microsoft Excel, Project, PowerPoint and Word skills, excellent writing, interpersonal, customer service and presentation skills.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v>
      </c>
      <c r="U1948">
        <f t="shared" si="91"/>
        <v>0</v>
      </c>
      <c r="V1948" s="3">
        <v>1</v>
      </c>
      <c r="W1948" s="3">
        <f t="shared" si="92"/>
        <v>0</v>
      </c>
      <c r="X1948" s="3">
        <v>0</v>
      </c>
      <c r="Y1948" s="3">
        <v>0</v>
      </c>
      <c r="Z1948" s="3">
        <v>0</v>
      </c>
      <c r="AA1948" s="3">
        <v>0</v>
      </c>
      <c r="AB1948" s="3">
        <v>0</v>
      </c>
      <c r="AD1948" t="s">
        <v>38</v>
      </c>
      <c r="AE1948" s="1">
        <v>42489</v>
      </c>
      <c r="AG1948" s="1">
        <v>42489</v>
      </c>
      <c r="AH1948" s="1">
        <v>42598</v>
      </c>
    </row>
    <row r="1949" spans="1:34" x14ac:dyDescent="0.3">
      <c r="A1949">
        <v>239763</v>
      </c>
      <c r="B1949" t="s">
        <v>524</v>
      </c>
      <c r="C1949" t="s">
        <v>40</v>
      </c>
      <c r="D1949">
        <v>500</v>
      </c>
      <c r="E1949" t="s">
        <v>2563</v>
      </c>
      <c r="F1949" t="s">
        <v>292</v>
      </c>
      <c r="G1949">
        <v>90641</v>
      </c>
      <c r="H1949">
        <v>0</v>
      </c>
      <c r="I1949">
        <v>15</v>
      </c>
      <c r="J1949">
        <v>15</v>
      </c>
      <c r="K1949" t="s">
        <v>141</v>
      </c>
      <c r="L1949" t="s">
        <v>2564</v>
      </c>
      <c r="M1949" t="s">
        <v>2565</v>
      </c>
      <c r="N1949" t="s">
        <v>6834</v>
      </c>
      <c r="O1949" t="s">
        <v>294</v>
      </c>
      <c r="P1949" t="s">
        <v>3384</v>
      </c>
      <c r="Q1949" t="s">
        <v>3385</v>
      </c>
      <c r="R1949" t="s">
        <v>3386</v>
      </c>
      <c r="S1949" t="s">
        <v>35</v>
      </c>
      <c r="T1949" t="str">
        <f t="shared" si="90"/>
        <v>1. 	Ability to drive to locations in all five boroughs.  2. 	Ability to work flexible hours, nights and weekends as needed.  3.	Bilingual English/Spanish.  4. 	Commercial Driver License a plus. Fees: Hired candidates will be subject to a processing fee of $54.00.  Hired candidates who are not currently employed by the City will be subject to an $89.75 background check fee.  Duration: May 15, 2016 to September 6, 2016.  www.nyc.gov/parks</v>
      </c>
      <c r="U1949">
        <f t="shared" si="91"/>
        <v>0</v>
      </c>
      <c r="V1949" s="3">
        <v>0</v>
      </c>
      <c r="W1949" s="3">
        <f t="shared" si="92"/>
        <v>0</v>
      </c>
      <c r="X1949" s="3">
        <v>0</v>
      </c>
      <c r="Y1949" s="3">
        <v>0</v>
      </c>
      <c r="Z1949" s="3">
        <v>0</v>
      </c>
      <c r="AA1949" s="3">
        <v>0</v>
      </c>
      <c r="AB1949" s="3">
        <v>0</v>
      </c>
      <c r="AD1949" t="s">
        <v>3387</v>
      </c>
      <c r="AE1949" s="1">
        <v>42488</v>
      </c>
      <c r="AG1949" s="1">
        <v>42488</v>
      </c>
      <c r="AH1949" s="1">
        <v>42598</v>
      </c>
    </row>
    <row r="1950" spans="1:34" x14ac:dyDescent="0.3">
      <c r="A1950">
        <v>239965</v>
      </c>
      <c r="B1950" t="s">
        <v>1125</v>
      </c>
      <c r="C1950" t="s">
        <v>26</v>
      </c>
      <c r="D1950">
        <v>1</v>
      </c>
      <c r="E1950" t="s">
        <v>3566</v>
      </c>
      <c r="F1950" t="s">
        <v>389</v>
      </c>
      <c r="G1950">
        <v>12158</v>
      </c>
      <c r="H1950">
        <v>2</v>
      </c>
      <c r="I1950">
        <v>44945</v>
      </c>
      <c r="J1950">
        <v>64580</v>
      </c>
      <c r="K1950" t="s">
        <v>30</v>
      </c>
      <c r="L1950" t="s">
        <v>954</v>
      </c>
      <c r="M1950" t="s">
        <v>1128</v>
      </c>
      <c r="N1950" t="s">
        <v>8080</v>
      </c>
      <c r="O1950" t="s">
        <v>7114</v>
      </c>
      <c r="P1950" t="s">
        <v>3567</v>
      </c>
      <c r="Q1950" t="s">
        <v>3568</v>
      </c>
      <c r="R1950" t="s">
        <v>3569</v>
      </c>
      <c r="S1950" t="s">
        <v>35</v>
      </c>
      <c r="T1950" t="str">
        <f t="shared" si="90"/>
        <v>1. Experience with Financial Management System (FMS), Automated Procurement Tracking     System (APT), Direct Online Ordering System (DMSS), Procurement Policy Board Rules,      Vendor Source, SBS Online Directory, and VENDEX. 2. Excellent interpersonal, communication and organizational skills. 3. Proficiency in Microsoft Office and Excel. 4. Detail oriented. **Only candidates who are permanent in the Procurement Analyst title may apply**</v>
      </c>
      <c r="U1950">
        <f t="shared" si="91"/>
        <v>0</v>
      </c>
      <c r="V1950" s="3">
        <v>1</v>
      </c>
      <c r="W1950" s="3">
        <f t="shared" si="92"/>
        <v>0</v>
      </c>
      <c r="X1950" s="3">
        <v>0</v>
      </c>
      <c r="Y1950" s="3">
        <v>0</v>
      </c>
      <c r="Z1950" s="3">
        <v>0</v>
      </c>
      <c r="AA1950" s="3">
        <v>0</v>
      </c>
      <c r="AB1950" s="3">
        <v>0</v>
      </c>
      <c r="AD1950" t="s">
        <v>38</v>
      </c>
      <c r="AE1950" s="1">
        <v>42495</v>
      </c>
      <c r="AG1950" s="1">
        <v>42495</v>
      </c>
      <c r="AH1950" s="1">
        <v>42598</v>
      </c>
    </row>
    <row r="1951" spans="1:34" x14ac:dyDescent="0.3">
      <c r="A1951">
        <v>240331</v>
      </c>
      <c r="B1951" t="s">
        <v>2819</v>
      </c>
      <c r="C1951" t="s">
        <v>26</v>
      </c>
      <c r="D1951">
        <v>1</v>
      </c>
      <c r="E1951" t="s">
        <v>3572</v>
      </c>
      <c r="F1951" t="s">
        <v>2821</v>
      </c>
      <c r="G1951">
        <v>6766</v>
      </c>
      <c r="H1951">
        <v>1</v>
      </c>
      <c r="I1951">
        <v>45321</v>
      </c>
      <c r="J1951">
        <v>60000</v>
      </c>
      <c r="K1951" t="s">
        <v>30</v>
      </c>
      <c r="L1951" t="s">
        <v>2822</v>
      </c>
      <c r="M1951" t="s">
        <v>1601</v>
      </c>
      <c r="N1951" t="s">
        <v>6841</v>
      </c>
      <c r="O1951" t="s">
        <v>7806</v>
      </c>
      <c r="P1951" t="s">
        <v>8084</v>
      </c>
      <c r="Q1951" t="s">
        <v>35</v>
      </c>
      <c r="R1951" t="s">
        <v>3573</v>
      </c>
      <c r="S1951" t="s">
        <v>3574</v>
      </c>
      <c r="T1951" t="str">
        <f t="shared" si="90"/>
        <v xml:space="preserve">‚	Windows 7, Window 10.	Office 2010, Office 2016	Helpdesk Software experience, Track-it preferred	Enterprise MDM Experience, Citrix Xen Mobile, Absolute preferred.	Detail oriented, as well as excellent multitasking skills a plus.  	Microsoft Active Directory Experience, Windows Server2008/2012	iOS/Androld &amp; Blackberry Device Experience,	Weblnar Hosting Experience, AbobeConnect preferred  </v>
      </c>
      <c r="U1951">
        <f t="shared" si="91"/>
        <v>0</v>
      </c>
      <c r="V1951" s="3">
        <v>0</v>
      </c>
      <c r="W1951" s="3">
        <f t="shared" si="92"/>
        <v>0</v>
      </c>
      <c r="X1951" s="3">
        <v>0</v>
      </c>
      <c r="Y1951" s="3">
        <v>0</v>
      </c>
      <c r="Z1951" s="3">
        <v>0</v>
      </c>
      <c r="AA1951" s="3">
        <v>0</v>
      </c>
      <c r="AB1951" s="3">
        <v>0</v>
      </c>
      <c r="AD1951" t="s">
        <v>38</v>
      </c>
      <c r="AE1951" s="1">
        <v>42501</v>
      </c>
      <c r="AF1951" s="1">
        <v>42621</v>
      </c>
      <c r="AG1951" s="1">
        <v>42501</v>
      </c>
      <c r="AH1951" s="1">
        <v>42598</v>
      </c>
    </row>
    <row r="1952" spans="1:34" x14ac:dyDescent="0.3">
      <c r="A1952">
        <v>239990</v>
      </c>
      <c r="B1952" t="s">
        <v>1125</v>
      </c>
      <c r="C1952" t="s">
        <v>40</v>
      </c>
      <c r="D1952">
        <v>1</v>
      </c>
      <c r="E1952" t="s">
        <v>1447</v>
      </c>
      <c r="F1952" t="s">
        <v>1444</v>
      </c>
      <c r="G1952">
        <v>31143</v>
      </c>
      <c r="H1952">
        <v>1</v>
      </c>
      <c r="I1952">
        <v>40772</v>
      </c>
      <c r="J1952">
        <v>58469</v>
      </c>
      <c r="K1952" t="s">
        <v>30</v>
      </c>
      <c r="L1952" t="s">
        <v>954</v>
      </c>
      <c r="M1952" t="s">
        <v>1128</v>
      </c>
      <c r="N1952" t="s">
        <v>8085</v>
      </c>
      <c r="O1952" t="s">
        <v>1445</v>
      </c>
      <c r="P1952" t="s">
        <v>3575</v>
      </c>
      <c r="Q1952" t="s">
        <v>3408</v>
      </c>
      <c r="R1952" t="s">
        <v>3576</v>
      </c>
      <c r="S1952" t="s">
        <v>35</v>
      </c>
      <c r="T1952" t="str">
        <f t="shared" si="90"/>
        <v>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work well in a team environment and take constructive criticism and feedback on a consistent basis. 7.	Highly detail oriented and organized with the ability to multi-task and work in a fast paced environment. 8.	Ability to exercise discretion on sensitive or confidential matters.  . Appointments are subject to Office of Management &amp; Budget approval for budgeted headcount.</v>
      </c>
      <c r="U1952">
        <f t="shared" si="91"/>
        <v>0</v>
      </c>
      <c r="V1952" s="3">
        <v>1</v>
      </c>
      <c r="W1952" s="3">
        <f t="shared" si="92"/>
        <v>0</v>
      </c>
      <c r="X1952" s="3">
        <v>0</v>
      </c>
      <c r="Y1952" s="3">
        <v>0</v>
      </c>
      <c r="Z1952" s="3">
        <v>0</v>
      </c>
      <c r="AA1952" s="3">
        <v>0</v>
      </c>
      <c r="AB1952" s="3">
        <v>0</v>
      </c>
      <c r="AD1952" t="s">
        <v>3577</v>
      </c>
      <c r="AE1952" s="1">
        <v>42493</v>
      </c>
      <c r="AG1952" s="1">
        <v>42493</v>
      </c>
      <c r="AH1952" s="1">
        <v>42598</v>
      </c>
    </row>
    <row r="1953" spans="1:34" x14ac:dyDescent="0.3">
      <c r="A1953">
        <v>239990</v>
      </c>
      <c r="B1953" t="s">
        <v>1125</v>
      </c>
      <c r="C1953" t="s">
        <v>26</v>
      </c>
      <c r="D1953">
        <v>1</v>
      </c>
      <c r="E1953" t="s">
        <v>1447</v>
      </c>
      <c r="F1953" t="s">
        <v>1444</v>
      </c>
      <c r="G1953">
        <v>31143</v>
      </c>
      <c r="H1953">
        <v>1</v>
      </c>
      <c r="I1953">
        <v>40772</v>
      </c>
      <c r="J1953">
        <v>58469</v>
      </c>
      <c r="K1953" t="s">
        <v>30</v>
      </c>
      <c r="L1953" t="s">
        <v>954</v>
      </c>
      <c r="M1953" t="s">
        <v>1128</v>
      </c>
      <c r="N1953" t="s">
        <v>8085</v>
      </c>
      <c r="O1953" t="s">
        <v>1445</v>
      </c>
      <c r="P1953" t="s">
        <v>3575</v>
      </c>
      <c r="Q1953" t="s">
        <v>3408</v>
      </c>
      <c r="R1953" t="s">
        <v>3576</v>
      </c>
      <c r="S1953" t="s">
        <v>35</v>
      </c>
      <c r="T1953" t="str">
        <f t="shared" si="90"/>
        <v>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work well in a team environment and take constructive criticism and feedback on a consistent basis. 7.	Highly detail oriented and organized with the ability to multi-task and work in a fast paced environment. 8.	Ability to exercise discretion on sensitive or confidential matters.  . Appointments are subject to Office of Management &amp; Budget approval for budgeted headcount.</v>
      </c>
      <c r="U1953">
        <f t="shared" si="91"/>
        <v>0</v>
      </c>
      <c r="V1953" s="3">
        <v>1</v>
      </c>
      <c r="W1953" s="3">
        <f t="shared" si="92"/>
        <v>0</v>
      </c>
      <c r="X1953" s="3">
        <v>0</v>
      </c>
      <c r="Y1953" s="3">
        <v>0</v>
      </c>
      <c r="Z1953" s="3">
        <v>0</v>
      </c>
      <c r="AA1953" s="3">
        <v>0</v>
      </c>
      <c r="AB1953" s="3">
        <v>0</v>
      </c>
      <c r="AD1953" t="s">
        <v>3577</v>
      </c>
      <c r="AE1953" s="1">
        <v>42493</v>
      </c>
      <c r="AG1953" s="1">
        <v>42493</v>
      </c>
      <c r="AH1953" s="1">
        <v>42598</v>
      </c>
    </row>
    <row r="1954" spans="1:34" x14ac:dyDescent="0.3">
      <c r="A1954">
        <v>240779</v>
      </c>
      <c r="B1954" t="s">
        <v>1559</v>
      </c>
      <c r="C1954" t="s">
        <v>26</v>
      </c>
      <c r="D1954">
        <v>10</v>
      </c>
      <c r="E1954" t="s">
        <v>3578</v>
      </c>
      <c r="F1954" t="s">
        <v>959</v>
      </c>
      <c r="G1954">
        <v>52613</v>
      </c>
      <c r="H1954">
        <v>0</v>
      </c>
      <c r="I1954">
        <v>46163</v>
      </c>
      <c r="J1954">
        <v>65635</v>
      </c>
      <c r="K1954" t="s">
        <v>30</v>
      </c>
      <c r="L1954" t="s">
        <v>1053</v>
      </c>
      <c r="M1954" t="s">
        <v>3579</v>
      </c>
      <c r="N1954" t="s">
        <v>6842</v>
      </c>
      <c r="O1954" t="s">
        <v>960</v>
      </c>
      <c r="P1954" t="s">
        <v>35</v>
      </c>
      <c r="Q1954" t="s">
        <v>3580</v>
      </c>
      <c r="R1954" t="s">
        <v>1031</v>
      </c>
      <c r="S1954" t="s">
        <v>35</v>
      </c>
      <c r="T1954" t="str">
        <f t="shared" si="90"/>
        <v xml:space="preserve">  Must be available to work evenings, weekends and holidays</v>
      </c>
      <c r="U1954">
        <f t="shared" si="91"/>
        <v>0</v>
      </c>
      <c r="V1954" s="3">
        <v>0</v>
      </c>
      <c r="W1954" s="3">
        <f t="shared" si="92"/>
        <v>0</v>
      </c>
      <c r="X1954" s="3">
        <v>0</v>
      </c>
      <c r="Y1954" s="3">
        <v>0</v>
      </c>
      <c r="Z1954" s="3">
        <v>0</v>
      </c>
      <c r="AA1954" s="3">
        <v>0</v>
      </c>
      <c r="AB1954" s="3">
        <v>0</v>
      </c>
      <c r="AD1954" t="s">
        <v>38</v>
      </c>
      <c r="AE1954" s="1">
        <v>42566</v>
      </c>
      <c r="AG1954" s="1">
        <v>42566</v>
      </c>
      <c r="AH1954" s="1">
        <v>42598</v>
      </c>
    </row>
    <row r="1955" spans="1:34" x14ac:dyDescent="0.3">
      <c r="A1955">
        <v>240780</v>
      </c>
      <c r="B1955" t="s">
        <v>39</v>
      </c>
      <c r="C1955" t="s">
        <v>40</v>
      </c>
      <c r="D1955">
        <v>1</v>
      </c>
      <c r="E1955" t="s">
        <v>3581</v>
      </c>
      <c r="F1955" t="s">
        <v>42</v>
      </c>
      <c r="G1955">
        <v>21744</v>
      </c>
      <c r="H1955">
        <v>2</v>
      </c>
      <c r="I1955">
        <v>68239</v>
      </c>
      <c r="J1955">
        <v>85644</v>
      </c>
      <c r="K1955" t="s">
        <v>30</v>
      </c>
      <c r="L1955" t="s">
        <v>319</v>
      </c>
      <c r="M1955" t="s">
        <v>320</v>
      </c>
      <c r="N1955" t="s">
        <v>3582</v>
      </c>
      <c r="O1955" t="s">
        <v>46</v>
      </c>
      <c r="P1955" t="s">
        <v>3583</v>
      </c>
      <c r="Q1955" t="s">
        <v>7439</v>
      </c>
      <c r="R1955" t="s">
        <v>3584</v>
      </c>
      <c r="S1955" t="s">
        <v>35</v>
      </c>
      <c r="T1955" t="str">
        <f t="shared" si="90"/>
        <v>--Experience working in a clinical or environmental testing laboratory Excellent technical, analytical, and organizational skills  -- Experience using statistical software packages and Laboratory Information Systems (LIS).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55">
        <f t="shared" si="91"/>
        <v>0</v>
      </c>
      <c r="V1955" s="3">
        <v>0</v>
      </c>
      <c r="W1955" s="3">
        <f t="shared" si="92"/>
        <v>0</v>
      </c>
      <c r="X1955" s="3">
        <v>0</v>
      </c>
      <c r="Y1955" s="3">
        <v>0</v>
      </c>
      <c r="Z1955" s="3">
        <v>0</v>
      </c>
      <c r="AA1955" s="3">
        <v>0</v>
      </c>
      <c r="AB1955" s="3">
        <v>0</v>
      </c>
      <c r="AD1955" t="s">
        <v>38</v>
      </c>
      <c r="AE1955" s="1">
        <v>42501</v>
      </c>
      <c r="AG1955" s="1">
        <v>42501</v>
      </c>
      <c r="AH1955" s="1">
        <v>42598</v>
      </c>
    </row>
    <row r="1956" spans="1:34" x14ac:dyDescent="0.3">
      <c r="A1956">
        <v>240780</v>
      </c>
      <c r="B1956" t="s">
        <v>39</v>
      </c>
      <c r="C1956" t="s">
        <v>26</v>
      </c>
      <c r="D1956">
        <v>1</v>
      </c>
      <c r="E1956" t="s">
        <v>3581</v>
      </c>
      <c r="F1956" t="s">
        <v>42</v>
      </c>
      <c r="G1956">
        <v>21744</v>
      </c>
      <c r="H1956">
        <v>2</v>
      </c>
      <c r="I1956">
        <v>68239</v>
      </c>
      <c r="J1956">
        <v>85644</v>
      </c>
      <c r="K1956" t="s">
        <v>30</v>
      </c>
      <c r="L1956" t="s">
        <v>319</v>
      </c>
      <c r="M1956" t="s">
        <v>320</v>
      </c>
      <c r="N1956" t="s">
        <v>3582</v>
      </c>
      <c r="O1956" t="s">
        <v>46</v>
      </c>
      <c r="P1956" t="s">
        <v>3583</v>
      </c>
      <c r="Q1956" t="s">
        <v>7439</v>
      </c>
      <c r="R1956" t="s">
        <v>3584</v>
      </c>
      <c r="S1956" t="s">
        <v>35</v>
      </c>
      <c r="T1956" t="str">
        <f t="shared" si="90"/>
        <v>--Experience working in a clinical or environmental testing laboratory Excellent technical, analytical, and organizational skills  -- Experience using statistical software packages and Laboratory Information Systems (LIS).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56">
        <f t="shared" si="91"/>
        <v>0</v>
      </c>
      <c r="V1956" s="3">
        <v>0</v>
      </c>
      <c r="W1956" s="3">
        <f t="shared" si="92"/>
        <v>0</v>
      </c>
      <c r="X1956" s="3">
        <v>0</v>
      </c>
      <c r="Y1956" s="3">
        <v>0</v>
      </c>
      <c r="Z1956" s="3">
        <v>0</v>
      </c>
      <c r="AA1956" s="3">
        <v>0</v>
      </c>
      <c r="AB1956" s="3">
        <v>0</v>
      </c>
      <c r="AD1956" t="s">
        <v>38</v>
      </c>
      <c r="AE1956" s="1">
        <v>42501</v>
      </c>
      <c r="AG1956" s="1">
        <v>42501</v>
      </c>
      <c r="AH1956" s="1">
        <v>42598</v>
      </c>
    </row>
    <row r="1957" spans="1:34" x14ac:dyDescent="0.3">
      <c r="A1957">
        <v>240313</v>
      </c>
      <c r="B1957" t="s">
        <v>49</v>
      </c>
      <c r="C1957" t="s">
        <v>40</v>
      </c>
      <c r="D1957">
        <v>1</v>
      </c>
      <c r="E1957" t="s">
        <v>520</v>
      </c>
      <c r="F1957" t="s">
        <v>51</v>
      </c>
      <c r="G1957">
        <v>10050</v>
      </c>
      <c r="H1957" t="s">
        <v>240</v>
      </c>
      <c r="I1957">
        <v>58675</v>
      </c>
      <c r="J1957">
        <v>120000</v>
      </c>
      <c r="K1957" t="s">
        <v>30</v>
      </c>
      <c r="L1957" t="s">
        <v>546</v>
      </c>
      <c r="M1957" t="s">
        <v>3585</v>
      </c>
      <c r="N1957" t="s">
        <v>3586</v>
      </c>
      <c r="O1957" t="s">
        <v>54</v>
      </c>
      <c r="P1957" t="s">
        <v>8086</v>
      </c>
      <c r="Q1957" t="s">
        <v>655</v>
      </c>
      <c r="R1957" t="s">
        <v>2666</v>
      </c>
      <c r="S1957" t="s">
        <v>549</v>
      </c>
      <c r="T1957" t="str">
        <f t="shared" si="90"/>
        <v>‚  5+ years of working experience in a .NET development environment.   3+ years of working experience with Oracle and SQL Server database platforms.  Significant experience with desktop and web .NET programming in VB.NET and C# using    Visual Studio.   Significant experience with ASP.NET, XML, HTML, DHTML, CSS and JavaScript.  Experience with WF and WCF a strong plus.  Significant experience with Oracle databases including SQL, PL/SQL and Oracle development     tools.  Experience with land and property records management systems and/or other government    systems.   Experience working with ACRIS is a strong plus.  Project lead, application architecture, database design experience, and excellent verbal and     written communication skills are expected, along with in depth experience with the full     development lifecycle. In compliance with Federal law, all persons hired will be required to verify identity and eligibility to work in the United States and to complete the required employment eligibility verification document form upon hire.</v>
      </c>
      <c r="U1957">
        <f t="shared" si="91"/>
        <v>0</v>
      </c>
      <c r="V1957" s="3">
        <v>0</v>
      </c>
      <c r="W1957" s="3">
        <f t="shared" si="92"/>
        <v>0</v>
      </c>
      <c r="X1957" s="3">
        <v>0</v>
      </c>
      <c r="Y1957" s="3">
        <v>0</v>
      </c>
      <c r="Z1957" s="3">
        <v>1</v>
      </c>
      <c r="AA1957" s="3">
        <v>0</v>
      </c>
      <c r="AB1957" s="3">
        <v>0</v>
      </c>
      <c r="AD1957" t="s">
        <v>58</v>
      </c>
      <c r="AE1957" s="1">
        <v>42502</v>
      </c>
      <c r="AG1957" s="1">
        <v>42502</v>
      </c>
      <c r="AH1957" s="1">
        <v>42598</v>
      </c>
    </row>
    <row r="1958" spans="1:34" x14ac:dyDescent="0.3">
      <c r="A1958">
        <v>240313</v>
      </c>
      <c r="B1958" t="s">
        <v>49</v>
      </c>
      <c r="C1958" t="s">
        <v>26</v>
      </c>
      <c r="D1958">
        <v>1</v>
      </c>
      <c r="E1958" t="s">
        <v>520</v>
      </c>
      <c r="F1958" t="s">
        <v>51</v>
      </c>
      <c r="G1958">
        <v>10050</v>
      </c>
      <c r="H1958" t="s">
        <v>240</v>
      </c>
      <c r="I1958">
        <v>58675</v>
      </c>
      <c r="J1958">
        <v>120000</v>
      </c>
      <c r="K1958" t="s">
        <v>30</v>
      </c>
      <c r="L1958" t="s">
        <v>546</v>
      </c>
      <c r="M1958" t="s">
        <v>3585</v>
      </c>
      <c r="N1958" t="s">
        <v>3586</v>
      </c>
      <c r="O1958" t="s">
        <v>54</v>
      </c>
      <c r="P1958" t="s">
        <v>8086</v>
      </c>
      <c r="Q1958" t="s">
        <v>655</v>
      </c>
      <c r="R1958" t="s">
        <v>2666</v>
      </c>
      <c r="S1958" t="s">
        <v>549</v>
      </c>
      <c r="T1958" t="str">
        <f t="shared" si="90"/>
        <v>‚  5+ years of working experience in a .NET development environment.   3+ years of working experience with Oracle and SQL Server database platforms.  Significant experience with desktop and web .NET programming in VB.NET and C# using    Visual Studio.   Significant experience with ASP.NET, XML, HTML, DHTML, CSS and JavaScript.  Experience with WF and WCF a strong plus.  Significant experience with Oracle databases including SQL, PL/SQL and Oracle development     tools.  Experience with land and property records management systems and/or other government    systems.   Experience working with ACRIS is a strong plus.  Project lead, application architecture, database design experience, and excellent verbal and     written communication skills are expected, along with in depth experience with the full     development lifecycle. In compliance with Federal law, all persons hired will be required to verify identity and eligibility to work in the United States and to complete the required employment eligibility verification document form upon hire.</v>
      </c>
      <c r="U1958">
        <f t="shared" si="91"/>
        <v>0</v>
      </c>
      <c r="V1958" s="3">
        <v>0</v>
      </c>
      <c r="W1958" s="3">
        <f t="shared" si="92"/>
        <v>0</v>
      </c>
      <c r="X1958" s="3">
        <v>0</v>
      </c>
      <c r="Y1958" s="3">
        <v>0</v>
      </c>
      <c r="Z1958" s="3">
        <v>1</v>
      </c>
      <c r="AA1958" s="3">
        <v>0</v>
      </c>
      <c r="AB1958" s="3">
        <v>0</v>
      </c>
      <c r="AD1958" t="s">
        <v>58</v>
      </c>
      <c r="AE1958" s="1">
        <v>42502</v>
      </c>
      <c r="AG1958" s="1">
        <v>42502</v>
      </c>
      <c r="AH1958" s="1">
        <v>42598</v>
      </c>
    </row>
    <row r="1959" spans="1:34" x14ac:dyDescent="0.3">
      <c r="A1959">
        <v>240318</v>
      </c>
      <c r="B1959" t="s">
        <v>873</v>
      </c>
      <c r="C1959" t="s">
        <v>40</v>
      </c>
      <c r="D1959">
        <v>1</v>
      </c>
      <c r="E1959" t="s">
        <v>3587</v>
      </c>
      <c r="F1959" t="s">
        <v>1570</v>
      </c>
      <c r="G1959">
        <v>13643</v>
      </c>
      <c r="H1959">
        <v>4</v>
      </c>
      <c r="I1959">
        <v>89383</v>
      </c>
      <c r="J1959">
        <v>134914</v>
      </c>
      <c r="K1959" t="s">
        <v>30</v>
      </c>
      <c r="L1959" t="s">
        <v>875</v>
      </c>
      <c r="M1959" t="s">
        <v>876</v>
      </c>
      <c r="N1959" t="s">
        <v>3588</v>
      </c>
      <c r="O1959" t="s">
        <v>7378</v>
      </c>
      <c r="P1959" t="s">
        <v>6843</v>
      </c>
      <c r="Q1959" t="s">
        <v>878</v>
      </c>
      <c r="R1959" t="s">
        <v>3589</v>
      </c>
      <c r="S1959" t="s">
        <v>3590</v>
      </c>
      <c r="T1959" t="str">
        <f t="shared" si="90"/>
        <v>The successful candidate will possess: JavaScript experience with object-oriented JavaScript, HTML5, and CSS3; Experience in using Jira and strong debugging skills. Prior experience working as a Java developer with ability to comprehend UML designs, and experience in profiling tools like JProbe. Experience with our technology stack which includes, but is not limited to: Java/J2EE, Spring Framework v3/4, Spring Integrations, Spring Data, Message Queue architecture, MongoDB, HTML5 development.  CSS3 (or last version) development.Ability to work independently and within a team environment; Ability to work effectively in a fast paced, deadline-driven environment NOTE: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959">
        <f t="shared" si="91"/>
        <v>0</v>
      </c>
      <c r="V1959" s="3">
        <v>0</v>
      </c>
      <c r="W1959" s="3">
        <f t="shared" si="92"/>
        <v>0</v>
      </c>
      <c r="X1959" s="3">
        <v>0</v>
      </c>
      <c r="Y1959" s="3">
        <v>0</v>
      </c>
      <c r="Z1959" s="3">
        <v>0</v>
      </c>
      <c r="AA1959" s="3">
        <v>0</v>
      </c>
      <c r="AB1959" s="3">
        <v>0</v>
      </c>
      <c r="AD1959" t="s">
        <v>58</v>
      </c>
      <c r="AE1959" s="1">
        <v>42576</v>
      </c>
      <c r="AG1959" s="1">
        <v>42576</v>
      </c>
      <c r="AH1959" s="1">
        <v>42598</v>
      </c>
    </row>
    <row r="1960" spans="1:34" x14ac:dyDescent="0.3">
      <c r="A1960">
        <v>240352</v>
      </c>
      <c r="B1960" t="s">
        <v>1158</v>
      </c>
      <c r="C1960" t="s">
        <v>40</v>
      </c>
      <c r="D1960">
        <v>1</v>
      </c>
      <c r="E1960" t="s">
        <v>3497</v>
      </c>
      <c r="F1960" t="s">
        <v>551</v>
      </c>
      <c r="G1960">
        <v>10124</v>
      </c>
      <c r="H1960">
        <v>1</v>
      </c>
      <c r="I1960">
        <v>42856</v>
      </c>
      <c r="J1960">
        <v>62779</v>
      </c>
      <c r="K1960" t="s">
        <v>30</v>
      </c>
      <c r="L1960" t="s">
        <v>1161</v>
      </c>
      <c r="M1960" t="s">
        <v>3237</v>
      </c>
      <c r="N1960" t="s">
        <v>3591</v>
      </c>
      <c r="O1960" t="s">
        <v>7055</v>
      </c>
      <c r="P1960" t="s">
        <v>3592</v>
      </c>
      <c r="Q1960" t="s">
        <v>35</v>
      </c>
      <c r="R1960" t="s">
        <v>3593</v>
      </c>
      <c r="S1960" t="s">
        <v>1166</v>
      </c>
      <c r="T1960" t="str">
        <f t="shared" si="90"/>
        <v xml:space="preserve">Candidate must have excellent verbal and written communication skills. The select candidate should have a working knowledge of Microsoft PowerPoint, Excel and Word.  </v>
      </c>
      <c r="U1960">
        <f t="shared" si="91"/>
        <v>0</v>
      </c>
      <c r="V1960" s="3">
        <v>1</v>
      </c>
      <c r="W1960" s="3">
        <f t="shared" si="92"/>
        <v>0</v>
      </c>
      <c r="X1960" s="3">
        <v>0</v>
      </c>
      <c r="Y1960" s="3">
        <v>0</v>
      </c>
      <c r="Z1960" s="3">
        <v>0</v>
      </c>
      <c r="AA1960" s="3">
        <v>0</v>
      </c>
      <c r="AB1960" s="3">
        <v>0</v>
      </c>
      <c r="AD1960" t="s">
        <v>38</v>
      </c>
      <c r="AE1960" s="1">
        <v>42496</v>
      </c>
      <c r="AG1960" s="1">
        <v>42496</v>
      </c>
      <c r="AH1960" s="1">
        <v>42598</v>
      </c>
    </row>
    <row r="1961" spans="1:34" x14ac:dyDescent="0.3">
      <c r="A1961">
        <v>240318</v>
      </c>
      <c r="B1961" t="s">
        <v>873</v>
      </c>
      <c r="C1961" t="s">
        <v>26</v>
      </c>
      <c r="D1961">
        <v>1</v>
      </c>
      <c r="E1961" t="s">
        <v>3587</v>
      </c>
      <c r="F1961" t="s">
        <v>1570</v>
      </c>
      <c r="G1961">
        <v>13643</v>
      </c>
      <c r="H1961">
        <v>4</v>
      </c>
      <c r="I1961">
        <v>89383</v>
      </c>
      <c r="J1961">
        <v>134914</v>
      </c>
      <c r="K1961" t="s">
        <v>30</v>
      </c>
      <c r="L1961" t="s">
        <v>875</v>
      </c>
      <c r="M1961" t="s">
        <v>876</v>
      </c>
      <c r="N1961" t="s">
        <v>3588</v>
      </c>
      <c r="O1961" t="s">
        <v>7378</v>
      </c>
      <c r="P1961" t="s">
        <v>6843</v>
      </c>
      <c r="Q1961" t="s">
        <v>878</v>
      </c>
      <c r="R1961" t="s">
        <v>3589</v>
      </c>
      <c r="S1961" t="s">
        <v>3590</v>
      </c>
      <c r="T1961" t="str">
        <f t="shared" si="90"/>
        <v>The successful candidate will possess: JavaScript experience with object-oriented JavaScript, HTML5, and CSS3; Experience in using Jira and strong debugging skills. Prior experience working as a Java developer with ability to comprehend UML designs, and experience in profiling tools like JProbe. Experience with our technology stack which includes, but is not limited to: Java/J2EE, Spring Framework v3/4, Spring Integrations, Spring Data, Message Queue architecture, MongoDB, HTML5 development.  CSS3 (or last version) development.Ability to work independently and within a team environment; Ability to work effectively in a fast paced, deadline-driven environment NOTE: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1961">
        <f t="shared" si="91"/>
        <v>0</v>
      </c>
      <c r="V1961" s="3">
        <v>0</v>
      </c>
      <c r="W1961" s="3">
        <f t="shared" si="92"/>
        <v>0</v>
      </c>
      <c r="X1961" s="3">
        <v>0</v>
      </c>
      <c r="Y1961" s="3">
        <v>0</v>
      </c>
      <c r="Z1961" s="3">
        <v>0</v>
      </c>
      <c r="AA1961" s="3">
        <v>0</v>
      </c>
      <c r="AB1961" s="3">
        <v>0</v>
      </c>
      <c r="AD1961" t="s">
        <v>58</v>
      </c>
      <c r="AE1961" s="1">
        <v>42576</v>
      </c>
      <c r="AG1961" s="1">
        <v>42576</v>
      </c>
      <c r="AH1961" s="1">
        <v>42598</v>
      </c>
    </row>
    <row r="1962" spans="1:34" x14ac:dyDescent="0.3">
      <c r="A1962">
        <v>240784</v>
      </c>
      <c r="B1962" t="s">
        <v>1125</v>
      </c>
      <c r="C1962" t="s">
        <v>40</v>
      </c>
      <c r="D1962">
        <v>1</v>
      </c>
      <c r="E1962" t="s">
        <v>3594</v>
      </c>
      <c r="F1962" t="s">
        <v>28</v>
      </c>
      <c r="G1962" t="s">
        <v>29</v>
      </c>
      <c r="H1962">
        <v>0</v>
      </c>
      <c r="I1962">
        <v>53051</v>
      </c>
      <c r="J1962">
        <v>60000</v>
      </c>
      <c r="K1962" t="s">
        <v>30</v>
      </c>
      <c r="L1962" t="s">
        <v>954</v>
      </c>
      <c r="M1962" t="s">
        <v>3595</v>
      </c>
      <c r="N1962" t="s">
        <v>8087</v>
      </c>
      <c r="O1962" t="s">
        <v>7052</v>
      </c>
      <c r="P1962" t="s">
        <v>3596</v>
      </c>
      <c r="Q1962" t="s">
        <v>35</v>
      </c>
      <c r="R1962" t="s">
        <v>3597</v>
      </c>
      <c r="S1962" t="s">
        <v>35</v>
      </c>
      <c r="T1962" t="str">
        <f t="shared" si="90"/>
        <v xml:space="preserve">1.Prior experience managing a high case or workload in a demanding environment. 2.Prior experience in a legal and/or law enforcement setting. 3.Managerial experience a plus.   4.Demonstrated experience with Excel and a range of databases, including Oracle.  5.Demonstrated writing skills. 6.Strong attention to detail and high concern for accuracy. 7.Ability to maintain confidential information and manage multiple lime sensitive projects.  </v>
      </c>
      <c r="U1962">
        <f t="shared" si="91"/>
        <v>0</v>
      </c>
      <c r="V1962" s="3">
        <v>1</v>
      </c>
      <c r="W1962" s="3">
        <f t="shared" si="92"/>
        <v>0</v>
      </c>
      <c r="X1962" s="3">
        <v>0</v>
      </c>
      <c r="Y1962" s="3">
        <v>0</v>
      </c>
      <c r="Z1962" s="3">
        <v>0</v>
      </c>
      <c r="AA1962" s="3">
        <v>0</v>
      </c>
      <c r="AB1962" s="3">
        <v>0</v>
      </c>
      <c r="AD1962" t="s">
        <v>38</v>
      </c>
      <c r="AE1962" s="1">
        <v>42501</v>
      </c>
      <c r="AG1962" s="1">
        <v>42501</v>
      </c>
      <c r="AH1962" s="1">
        <v>42598</v>
      </c>
    </row>
    <row r="1963" spans="1:34" x14ac:dyDescent="0.3">
      <c r="A1963">
        <v>240784</v>
      </c>
      <c r="B1963" t="s">
        <v>1125</v>
      </c>
      <c r="C1963" t="s">
        <v>26</v>
      </c>
      <c r="D1963">
        <v>1</v>
      </c>
      <c r="E1963" t="s">
        <v>3594</v>
      </c>
      <c r="F1963" t="s">
        <v>28</v>
      </c>
      <c r="G1963" t="s">
        <v>29</v>
      </c>
      <c r="H1963">
        <v>0</v>
      </c>
      <c r="I1963">
        <v>53051</v>
      </c>
      <c r="J1963">
        <v>60000</v>
      </c>
      <c r="K1963" t="s">
        <v>30</v>
      </c>
      <c r="L1963" t="s">
        <v>954</v>
      </c>
      <c r="M1963" t="s">
        <v>3595</v>
      </c>
      <c r="N1963" t="s">
        <v>8087</v>
      </c>
      <c r="O1963" t="s">
        <v>7052</v>
      </c>
      <c r="P1963" t="s">
        <v>3596</v>
      </c>
      <c r="Q1963" t="s">
        <v>35</v>
      </c>
      <c r="R1963" t="s">
        <v>3597</v>
      </c>
      <c r="S1963" t="s">
        <v>35</v>
      </c>
      <c r="T1963" t="str">
        <f t="shared" si="90"/>
        <v xml:space="preserve">1.Prior experience managing a high case or workload in a demanding environment. 2.Prior experience in a legal and/or law enforcement setting. 3.Managerial experience a plus.   4.Demonstrated experience with Excel and a range of databases, including Oracle.  5.Demonstrated writing skills. 6.Strong attention to detail and high concern for accuracy. 7.Ability to maintain confidential information and manage multiple lime sensitive projects.  </v>
      </c>
      <c r="U1963">
        <f t="shared" si="91"/>
        <v>0</v>
      </c>
      <c r="V1963" s="3">
        <v>1</v>
      </c>
      <c r="W1963" s="3">
        <f t="shared" si="92"/>
        <v>0</v>
      </c>
      <c r="X1963" s="3">
        <v>0</v>
      </c>
      <c r="Y1963" s="3">
        <v>0</v>
      </c>
      <c r="Z1963" s="3">
        <v>0</v>
      </c>
      <c r="AA1963" s="3">
        <v>0</v>
      </c>
      <c r="AB1963" s="3">
        <v>0</v>
      </c>
      <c r="AD1963" t="s">
        <v>38</v>
      </c>
      <c r="AE1963" s="1">
        <v>42501</v>
      </c>
      <c r="AG1963" s="1">
        <v>42501</v>
      </c>
      <c r="AH1963" s="1">
        <v>42598</v>
      </c>
    </row>
    <row r="1964" spans="1:34" x14ac:dyDescent="0.3">
      <c r="A1964">
        <v>240792</v>
      </c>
      <c r="B1964" t="s">
        <v>39</v>
      </c>
      <c r="C1964" t="s">
        <v>26</v>
      </c>
      <c r="D1964">
        <v>1</v>
      </c>
      <c r="E1964" t="s">
        <v>3598</v>
      </c>
      <c r="F1964" t="s">
        <v>389</v>
      </c>
      <c r="G1964">
        <v>12158</v>
      </c>
      <c r="H1964">
        <v>1</v>
      </c>
      <c r="I1964">
        <v>36499</v>
      </c>
      <c r="J1964">
        <v>61908</v>
      </c>
      <c r="K1964" t="s">
        <v>30</v>
      </c>
      <c r="L1964" t="s">
        <v>78</v>
      </c>
      <c r="M1964" t="s">
        <v>845</v>
      </c>
      <c r="N1964" t="s">
        <v>3599</v>
      </c>
      <c r="O1964" t="s">
        <v>7114</v>
      </c>
      <c r="P1964" t="s">
        <v>35</v>
      </c>
      <c r="Q1964" t="s">
        <v>7439</v>
      </c>
      <c r="R1964" t="s">
        <v>3600</v>
      </c>
      <c r="S1964" t="s">
        <v>35</v>
      </c>
      <c r="T1964" t="str">
        <f t="shared" si="90"/>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64">
        <f t="shared" si="91"/>
        <v>0</v>
      </c>
      <c r="V1964" s="3">
        <v>0</v>
      </c>
      <c r="W1964" s="3">
        <f t="shared" si="92"/>
        <v>0</v>
      </c>
      <c r="X1964" s="3">
        <v>0</v>
      </c>
      <c r="Y1964" s="3">
        <v>0</v>
      </c>
      <c r="Z1964" s="3">
        <v>0</v>
      </c>
      <c r="AA1964" s="3">
        <v>0</v>
      </c>
      <c r="AB1964" s="3">
        <v>0</v>
      </c>
      <c r="AD1964" t="s">
        <v>38</v>
      </c>
      <c r="AE1964" s="1">
        <v>42501</v>
      </c>
      <c r="AG1964" s="1">
        <v>42501</v>
      </c>
      <c r="AH1964" s="1">
        <v>42598</v>
      </c>
    </row>
    <row r="1965" spans="1:34" x14ac:dyDescent="0.3">
      <c r="A1965">
        <v>240327</v>
      </c>
      <c r="B1965" t="s">
        <v>210</v>
      </c>
      <c r="C1965" t="s">
        <v>40</v>
      </c>
      <c r="D1965">
        <v>1</v>
      </c>
      <c r="E1965" t="s">
        <v>3601</v>
      </c>
      <c r="F1965" t="s">
        <v>212</v>
      </c>
      <c r="G1965">
        <v>40563</v>
      </c>
      <c r="H1965">
        <v>1</v>
      </c>
      <c r="I1965">
        <v>45455</v>
      </c>
      <c r="J1965">
        <v>70193</v>
      </c>
      <c r="K1965" t="s">
        <v>30</v>
      </c>
      <c r="L1965" t="s">
        <v>213</v>
      </c>
      <c r="M1965" t="s">
        <v>3602</v>
      </c>
      <c r="N1965" t="s">
        <v>8088</v>
      </c>
      <c r="O1965" t="s">
        <v>7263</v>
      </c>
      <c r="P1965" t="s">
        <v>8089</v>
      </c>
      <c r="Q1965" t="s">
        <v>35</v>
      </c>
      <c r="R1965" t="s">
        <v>3603</v>
      </c>
      <c r="S1965" t="s">
        <v>35</v>
      </c>
      <c r="T1965" t="str">
        <f t="shared" si="90"/>
        <v xml:space="preserve">‚Outstanding interpersonal and communications skills Excellent MS Excel, Word and Outlook skills Experience working with diverse groups of people Strong work ethic and attention to detail Ability to organize and drive projects to timely completion Previous accounts payable experience  and familiarity with FMS system  </v>
      </c>
      <c r="U1965">
        <f t="shared" si="91"/>
        <v>0</v>
      </c>
      <c r="V1965" s="3">
        <v>1</v>
      </c>
      <c r="W1965" s="3">
        <f t="shared" si="92"/>
        <v>0</v>
      </c>
      <c r="X1965" s="3">
        <v>0</v>
      </c>
      <c r="Y1965" s="3">
        <v>0</v>
      </c>
      <c r="Z1965" s="3">
        <v>0</v>
      </c>
      <c r="AA1965" s="3">
        <v>0</v>
      </c>
      <c r="AB1965" s="3">
        <v>0</v>
      </c>
      <c r="AD1965" t="s">
        <v>38</v>
      </c>
      <c r="AE1965" s="1">
        <v>42496</v>
      </c>
      <c r="AG1965" s="1">
        <v>42496</v>
      </c>
      <c r="AH1965" s="1">
        <v>42598</v>
      </c>
    </row>
    <row r="1966" spans="1:34" x14ac:dyDescent="0.3">
      <c r="A1966">
        <v>240327</v>
      </c>
      <c r="B1966" t="s">
        <v>210</v>
      </c>
      <c r="C1966" t="s">
        <v>26</v>
      </c>
      <c r="D1966">
        <v>1</v>
      </c>
      <c r="E1966" t="s">
        <v>3601</v>
      </c>
      <c r="F1966" t="s">
        <v>212</v>
      </c>
      <c r="G1966">
        <v>40563</v>
      </c>
      <c r="H1966">
        <v>1</v>
      </c>
      <c r="I1966">
        <v>45455</v>
      </c>
      <c r="J1966">
        <v>70193</v>
      </c>
      <c r="K1966" t="s">
        <v>30</v>
      </c>
      <c r="L1966" t="s">
        <v>213</v>
      </c>
      <c r="M1966" t="s">
        <v>3602</v>
      </c>
      <c r="N1966" t="s">
        <v>8088</v>
      </c>
      <c r="O1966" t="s">
        <v>7263</v>
      </c>
      <c r="P1966" t="s">
        <v>8089</v>
      </c>
      <c r="Q1966" t="s">
        <v>35</v>
      </c>
      <c r="R1966" t="s">
        <v>3603</v>
      </c>
      <c r="S1966" t="s">
        <v>35</v>
      </c>
      <c r="T1966" t="str">
        <f t="shared" si="90"/>
        <v xml:space="preserve">‚Outstanding interpersonal and communications skills Excellent MS Excel, Word and Outlook skills Experience working with diverse groups of people Strong work ethic and attention to detail Ability to organize and drive projects to timely completion Previous accounts payable experience  and familiarity with FMS system  </v>
      </c>
      <c r="U1966">
        <f t="shared" si="91"/>
        <v>0</v>
      </c>
      <c r="V1966" s="3">
        <v>1</v>
      </c>
      <c r="W1966" s="3">
        <f t="shared" si="92"/>
        <v>0</v>
      </c>
      <c r="X1966" s="3">
        <v>0</v>
      </c>
      <c r="Y1966" s="3">
        <v>0</v>
      </c>
      <c r="Z1966" s="3">
        <v>0</v>
      </c>
      <c r="AA1966" s="3">
        <v>0</v>
      </c>
      <c r="AB1966" s="3">
        <v>0</v>
      </c>
      <c r="AD1966" t="s">
        <v>38</v>
      </c>
      <c r="AE1966" s="1">
        <v>42496</v>
      </c>
      <c r="AG1966" s="1">
        <v>42496</v>
      </c>
      <c r="AH1966" s="1">
        <v>42598</v>
      </c>
    </row>
    <row r="1967" spans="1:34" x14ac:dyDescent="0.3">
      <c r="A1967">
        <v>240329</v>
      </c>
      <c r="B1967" t="s">
        <v>39</v>
      </c>
      <c r="C1967" t="s">
        <v>40</v>
      </c>
      <c r="D1967">
        <v>1</v>
      </c>
      <c r="E1967" t="s">
        <v>3604</v>
      </c>
      <c r="F1967" t="s">
        <v>1168</v>
      </c>
      <c r="G1967">
        <v>56058</v>
      </c>
      <c r="H1967">
        <v>0</v>
      </c>
      <c r="I1967">
        <v>48895</v>
      </c>
      <c r="J1967">
        <v>75900</v>
      </c>
      <c r="K1967" t="s">
        <v>30</v>
      </c>
      <c r="L1967" t="s">
        <v>43</v>
      </c>
      <c r="M1967" t="s">
        <v>1095</v>
      </c>
      <c r="N1967" t="s">
        <v>3605</v>
      </c>
      <c r="O1967" t="s">
        <v>1170</v>
      </c>
      <c r="P1967" t="e">
        <f>--Excellent written and communication skills  --ability to work autonomously on managing cases  --wWllingness to work under aggressive deadlines.</f>
        <v>#NAME?</v>
      </c>
      <c r="Q1967" t="s">
        <v>7439</v>
      </c>
      <c r="R1967" t="s">
        <v>3606</v>
      </c>
      <c r="S1967" t="s">
        <v>35</v>
      </c>
      <c r="T1967" t="e">
        <f t="shared" si="90"/>
        <v>#NAME?</v>
      </c>
      <c r="U1967">
        <f t="shared" si="91"/>
        <v>0</v>
      </c>
      <c r="V1967" s="3">
        <v>0</v>
      </c>
      <c r="W1967" s="3">
        <f t="shared" si="92"/>
        <v>0</v>
      </c>
      <c r="X1967" s="3">
        <v>0</v>
      </c>
      <c r="Y1967" s="3">
        <v>0</v>
      </c>
      <c r="Z1967" s="3">
        <v>0</v>
      </c>
      <c r="AA1967" s="3">
        <v>0</v>
      </c>
      <c r="AB1967" s="3">
        <v>0</v>
      </c>
      <c r="AD1967" t="s">
        <v>38</v>
      </c>
      <c r="AE1967" s="1">
        <v>42496</v>
      </c>
      <c r="AG1967" s="1">
        <v>42496</v>
      </c>
      <c r="AH1967" s="1">
        <v>42598</v>
      </c>
    </row>
    <row r="1968" spans="1:34" x14ac:dyDescent="0.3">
      <c r="A1968">
        <v>240792</v>
      </c>
      <c r="B1968" t="s">
        <v>39</v>
      </c>
      <c r="C1968" t="s">
        <v>40</v>
      </c>
      <c r="D1968">
        <v>1</v>
      </c>
      <c r="E1968" t="s">
        <v>3598</v>
      </c>
      <c r="F1968" t="s">
        <v>389</v>
      </c>
      <c r="G1968">
        <v>12158</v>
      </c>
      <c r="H1968">
        <v>1</v>
      </c>
      <c r="I1968">
        <v>36499</v>
      </c>
      <c r="J1968">
        <v>61908</v>
      </c>
      <c r="K1968" t="s">
        <v>30</v>
      </c>
      <c r="L1968" t="s">
        <v>78</v>
      </c>
      <c r="M1968" t="s">
        <v>845</v>
      </c>
      <c r="N1968" t="s">
        <v>3599</v>
      </c>
      <c r="O1968" t="s">
        <v>7114</v>
      </c>
      <c r="P1968" t="s">
        <v>35</v>
      </c>
      <c r="Q1968" t="s">
        <v>7439</v>
      </c>
      <c r="R1968" t="s">
        <v>3600</v>
      </c>
      <c r="S1968" t="s">
        <v>35</v>
      </c>
      <c r="T1968" t="str">
        <f t="shared" si="90"/>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68">
        <f t="shared" si="91"/>
        <v>0</v>
      </c>
      <c r="V1968" s="3">
        <v>0</v>
      </c>
      <c r="W1968" s="3">
        <f t="shared" si="92"/>
        <v>0</v>
      </c>
      <c r="X1968" s="3">
        <v>0</v>
      </c>
      <c r="Y1968" s="3">
        <v>0</v>
      </c>
      <c r="Z1968" s="3">
        <v>0</v>
      </c>
      <c r="AA1968" s="3">
        <v>0</v>
      </c>
      <c r="AB1968" s="3">
        <v>0</v>
      </c>
      <c r="AD1968" t="s">
        <v>38</v>
      </c>
      <c r="AE1968" s="1">
        <v>42501</v>
      </c>
      <c r="AG1968" s="1">
        <v>42501</v>
      </c>
      <c r="AH1968" s="1">
        <v>42598</v>
      </c>
    </row>
    <row r="1969" spans="1:34" x14ac:dyDescent="0.3">
      <c r="A1969">
        <v>240797</v>
      </c>
      <c r="B1969" t="s">
        <v>888</v>
      </c>
      <c r="C1969" t="s">
        <v>40</v>
      </c>
      <c r="D1969">
        <v>1</v>
      </c>
      <c r="E1969" t="s">
        <v>3607</v>
      </c>
      <c r="F1969" t="s">
        <v>91</v>
      </c>
      <c r="G1969" t="s">
        <v>405</v>
      </c>
      <c r="H1969">
        <v>0</v>
      </c>
      <c r="I1969">
        <v>61031</v>
      </c>
      <c r="J1969">
        <v>65000</v>
      </c>
      <c r="K1969" t="s">
        <v>30</v>
      </c>
      <c r="L1969" t="s">
        <v>430</v>
      </c>
      <c r="M1969" t="s">
        <v>3608</v>
      </c>
      <c r="N1969" t="s">
        <v>8090</v>
      </c>
      <c r="O1969" t="s">
        <v>409</v>
      </c>
      <c r="P1969" t="s">
        <v>3609</v>
      </c>
      <c r="Q1969" t="s">
        <v>35</v>
      </c>
      <c r="R1969" t="s">
        <v>894</v>
      </c>
      <c r="S1969" t="s">
        <v>35</v>
      </c>
      <c r="T1969" t="str">
        <f t="shared" si="90"/>
        <v xml:space="preserve">Candidates must demonstrate strong verbal and written communication skills, be detail-oriented, self-motivated, able to manage multiple projects, and be able to work independently and with others to obtain results promptly and meet deadlines. Preference will be given to candidates with a background in urban planning, real estate project management, finance, construction, or real estate law and experience working with government agencies or programs, especially related to housing and real estate development.  Strong facility with Excel, Word, and PowerPoint required. MS Visio, Access, and GIS skills a plus. Candidates with a Masters in Urban Planning, Public Policy, Public Administration, Real Estate Finance, Business Administration and related fields are strongly preferred.  </v>
      </c>
      <c r="U1969">
        <f t="shared" si="91"/>
        <v>0</v>
      </c>
      <c r="V1969" s="3">
        <v>1</v>
      </c>
      <c r="W1969" s="3">
        <f t="shared" si="92"/>
        <v>0</v>
      </c>
      <c r="X1969" s="3">
        <v>0</v>
      </c>
      <c r="Y1969" s="3">
        <v>0</v>
      </c>
      <c r="Z1969" s="3">
        <v>0</v>
      </c>
      <c r="AA1969" s="3">
        <v>0</v>
      </c>
      <c r="AB1969" s="3">
        <v>0</v>
      </c>
      <c r="AD1969" t="s">
        <v>38</v>
      </c>
      <c r="AE1969" s="1">
        <v>42501</v>
      </c>
      <c r="AG1969" s="1">
        <v>42501</v>
      </c>
      <c r="AH1969" s="1">
        <v>42598</v>
      </c>
    </row>
    <row r="1970" spans="1:34" x14ac:dyDescent="0.3">
      <c r="A1970">
        <v>240176</v>
      </c>
      <c r="B1970" t="s">
        <v>524</v>
      </c>
      <c r="C1970" t="s">
        <v>40</v>
      </c>
      <c r="D1970">
        <v>2</v>
      </c>
      <c r="E1970" t="s">
        <v>3500</v>
      </c>
      <c r="F1970" t="s">
        <v>1160</v>
      </c>
      <c r="G1970">
        <v>34202</v>
      </c>
      <c r="H1970">
        <v>2</v>
      </c>
      <c r="I1970">
        <v>78000</v>
      </c>
      <c r="J1970">
        <v>88686</v>
      </c>
      <c r="K1970" t="s">
        <v>30</v>
      </c>
      <c r="L1970" t="s">
        <v>527</v>
      </c>
      <c r="M1970" t="s">
        <v>716</v>
      </c>
      <c r="N1970" t="s">
        <v>8054</v>
      </c>
      <c r="O1970" t="s">
        <v>7269</v>
      </c>
      <c r="P1970" t="s">
        <v>3610</v>
      </c>
      <c r="Q1970" t="s">
        <v>530</v>
      </c>
      <c r="R1970" t="s">
        <v>3611</v>
      </c>
      <c r="S1970" t="s">
        <v>35</v>
      </c>
      <c r="T1970" t="str">
        <f t="shared" si="90"/>
        <v>Preference will be given to applicants who are current permanent Construction Project Managers or who have taken the Construction Project Manager civil service exam (Exam No. 6042).  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www.nyc.gov/parks</v>
      </c>
      <c r="U1970">
        <f t="shared" si="91"/>
        <v>0</v>
      </c>
      <c r="V1970" s="3">
        <v>0</v>
      </c>
      <c r="W1970" s="3">
        <f t="shared" si="92"/>
        <v>0</v>
      </c>
      <c r="X1970" s="3">
        <v>0</v>
      </c>
      <c r="Y1970" s="3">
        <v>0</v>
      </c>
      <c r="Z1970" s="3">
        <v>0</v>
      </c>
      <c r="AA1970" s="3">
        <v>0</v>
      </c>
      <c r="AB1970" s="3">
        <v>0</v>
      </c>
      <c r="AD1970" t="s">
        <v>533</v>
      </c>
      <c r="AE1970" s="1">
        <v>42496</v>
      </c>
      <c r="AG1970" s="1">
        <v>42549</v>
      </c>
      <c r="AH1970" s="1">
        <v>42598</v>
      </c>
    </row>
    <row r="1971" spans="1:34" x14ac:dyDescent="0.3">
      <c r="A1971">
        <v>240797</v>
      </c>
      <c r="B1971" t="s">
        <v>888</v>
      </c>
      <c r="C1971" t="s">
        <v>26</v>
      </c>
      <c r="D1971">
        <v>1</v>
      </c>
      <c r="E1971" t="s">
        <v>3607</v>
      </c>
      <c r="F1971" t="s">
        <v>91</v>
      </c>
      <c r="G1971" t="s">
        <v>405</v>
      </c>
      <c r="H1971">
        <v>0</v>
      </c>
      <c r="I1971">
        <v>61031</v>
      </c>
      <c r="J1971">
        <v>65000</v>
      </c>
      <c r="K1971" t="s">
        <v>30</v>
      </c>
      <c r="L1971" t="s">
        <v>430</v>
      </c>
      <c r="M1971" t="s">
        <v>3608</v>
      </c>
      <c r="N1971" t="s">
        <v>8090</v>
      </c>
      <c r="O1971" t="s">
        <v>409</v>
      </c>
      <c r="P1971" t="s">
        <v>3609</v>
      </c>
      <c r="Q1971" t="s">
        <v>35</v>
      </c>
      <c r="R1971" t="s">
        <v>894</v>
      </c>
      <c r="S1971" t="s">
        <v>35</v>
      </c>
      <c r="T1971" t="str">
        <f t="shared" si="90"/>
        <v xml:space="preserve">Candidates must demonstrate strong verbal and written communication skills, be detail-oriented, self-motivated, able to manage multiple projects, and be able to work independently and with others to obtain results promptly and meet deadlines. Preference will be given to candidates with a background in urban planning, real estate project management, finance, construction, or real estate law and experience working with government agencies or programs, especially related to housing and real estate development.  Strong facility with Excel, Word, and PowerPoint required. MS Visio, Access, and GIS skills a plus. Candidates with a Masters in Urban Planning, Public Policy, Public Administration, Real Estate Finance, Business Administration and related fields are strongly preferred.  </v>
      </c>
      <c r="U1971">
        <f t="shared" si="91"/>
        <v>0</v>
      </c>
      <c r="V1971" s="3">
        <v>1</v>
      </c>
      <c r="W1971" s="3">
        <f t="shared" si="92"/>
        <v>0</v>
      </c>
      <c r="X1971" s="3">
        <v>0</v>
      </c>
      <c r="Y1971" s="3">
        <v>0</v>
      </c>
      <c r="Z1971" s="3">
        <v>0</v>
      </c>
      <c r="AA1971" s="3">
        <v>0</v>
      </c>
      <c r="AB1971" s="3">
        <v>0</v>
      </c>
      <c r="AD1971" t="s">
        <v>38</v>
      </c>
      <c r="AE1971" s="1">
        <v>42501</v>
      </c>
      <c r="AG1971" s="1">
        <v>42501</v>
      </c>
      <c r="AH1971" s="1">
        <v>42598</v>
      </c>
    </row>
    <row r="1972" spans="1:34" x14ac:dyDescent="0.3">
      <c r="A1972">
        <v>240799</v>
      </c>
      <c r="B1972" t="s">
        <v>39</v>
      </c>
      <c r="C1972" t="s">
        <v>40</v>
      </c>
      <c r="D1972">
        <v>1</v>
      </c>
      <c r="E1972" t="s">
        <v>3612</v>
      </c>
      <c r="F1972" t="s">
        <v>191</v>
      </c>
      <c r="G1972">
        <v>13632</v>
      </c>
      <c r="H1972">
        <v>4</v>
      </c>
      <c r="I1972">
        <v>89383</v>
      </c>
      <c r="J1972">
        <v>102791</v>
      </c>
      <c r="K1972" t="s">
        <v>30</v>
      </c>
      <c r="L1972" t="s">
        <v>78</v>
      </c>
      <c r="M1972" t="s">
        <v>845</v>
      </c>
      <c r="N1972" t="s">
        <v>8091</v>
      </c>
      <c r="O1972" t="s">
        <v>7083</v>
      </c>
      <c r="P1972" t="s">
        <v>8092</v>
      </c>
      <c r="Q1972" t="s">
        <v>7985</v>
      </c>
      <c r="R1972" t="s">
        <v>3613</v>
      </c>
      <c r="S1972" t="s">
        <v>35</v>
      </c>
      <c r="T1972" t="str">
        <f t="shared" si="90"/>
        <v>‚	Minimum 7 years of experience working with a large or complex data warehouse  	Minimum 7 years of programming experience with SQL server 2012/2014; Complete BI Suite, including SSIS, SSRS and SSAS 	Minimum 7 years of experience with SQL programming. 	Must have good understanding of data warehouse methodologies including ETL testing, data integration, database testing and application performance tuning 	Excellent understanding of relational database design concepts and SQL programming 	Good knowledge/experience with ETL processing 	Good knowledge and understanding of SQL Server BI Suite (SSIS, SSRS and SSAS) and familiarity with Visual Studio Management Studio 	Create and deploy data cubes using Analytical Tool 	Experience with data visualization tools such as Power Pivot, Data Zen and Tableau. 	Excellent communication skills and ability to work with all levels of staff.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72">
        <f t="shared" si="91"/>
        <v>0</v>
      </c>
      <c r="V1972" s="3">
        <v>0</v>
      </c>
      <c r="W1972" s="3">
        <f t="shared" si="92"/>
        <v>0</v>
      </c>
      <c r="X1972" s="3">
        <v>0</v>
      </c>
      <c r="Y1972" s="3">
        <v>1</v>
      </c>
      <c r="Z1972" s="3">
        <v>1</v>
      </c>
      <c r="AA1972" s="3">
        <v>0</v>
      </c>
      <c r="AB1972" s="3">
        <v>1</v>
      </c>
      <c r="AD1972" t="s">
        <v>58</v>
      </c>
      <c r="AE1972" s="1">
        <v>42503</v>
      </c>
      <c r="AG1972" s="1">
        <v>42503</v>
      </c>
      <c r="AH1972" s="1">
        <v>42598</v>
      </c>
    </row>
    <row r="1973" spans="1:34" x14ac:dyDescent="0.3">
      <c r="A1973">
        <v>240799</v>
      </c>
      <c r="B1973" t="s">
        <v>39</v>
      </c>
      <c r="C1973" t="s">
        <v>26</v>
      </c>
      <c r="D1973">
        <v>1</v>
      </c>
      <c r="E1973" t="s">
        <v>3612</v>
      </c>
      <c r="F1973" t="s">
        <v>191</v>
      </c>
      <c r="G1973">
        <v>13632</v>
      </c>
      <c r="H1973">
        <v>4</v>
      </c>
      <c r="I1973">
        <v>89383</v>
      </c>
      <c r="J1973">
        <v>102791</v>
      </c>
      <c r="K1973" t="s">
        <v>30</v>
      </c>
      <c r="L1973" t="s">
        <v>78</v>
      </c>
      <c r="M1973" t="s">
        <v>845</v>
      </c>
      <c r="N1973" t="s">
        <v>8091</v>
      </c>
      <c r="O1973" t="s">
        <v>7083</v>
      </c>
      <c r="P1973" t="s">
        <v>8092</v>
      </c>
      <c r="Q1973" t="s">
        <v>7985</v>
      </c>
      <c r="R1973" t="s">
        <v>3613</v>
      </c>
      <c r="S1973" t="s">
        <v>35</v>
      </c>
      <c r="T1973" t="str">
        <f t="shared" si="90"/>
        <v>‚	Minimum 7 years of experience working with a large or complex data warehouse  	Minimum 7 years of programming experience with SQL server 2012/2014; Complete BI Suite, including SSIS, SSRS and SSAS 	Minimum 7 years of experience with SQL programming. 	Must have good understanding of data warehouse methodologies including ETL testing, data integration, database testing and application performance tuning 	Excellent understanding of relational database design concepts and SQL programming 	Good knowledge/experience with ETL processing 	Good knowledge and understanding of SQL Server BI Suite (SSIS, SSRS and SSAS) and familiarity with Visual Studio Management Studio 	Create and deploy data cubes using Analytical Tool 	Experience with data visualization tools such as Power Pivot, Data Zen and Tableau. 	Excellent communication skills and ability to work with all levels of staff.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1973">
        <f t="shared" si="91"/>
        <v>0</v>
      </c>
      <c r="V1973" s="3">
        <v>0</v>
      </c>
      <c r="W1973" s="3">
        <f t="shared" si="92"/>
        <v>0</v>
      </c>
      <c r="X1973" s="3">
        <v>0</v>
      </c>
      <c r="Y1973" s="3">
        <v>1</v>
      </c>
      <c r="Z1973" s="3">
        <v>1</v>
      </c>
      <c r="AA1973" s="3">
        <v>0</v>
      </c>
      <c r="AB1973" s="3">
        <v>1</v>
      </c>
      <c r="AD1973" t="s">
        <v>58</v>
      </c>
      <c r="AE1973" s="1">
        <v>42503</v>
      </c>
      <c r="AG1973" s="1">
        <v>42503</v>
      </c>
      <c r="AH1973" s="1">
        <v>42598</v>
      </c>
    </row>
    <row r="1974" spans="1:34" x14ac:dyDescent="0.3">
      <c r="A1974">
        <v>240329</v>
      </c>
      <c r="B1974" t="s">
        <v>39</v>
      </c>
      <c r="C1974" t="s">
        <v>26</v>
      </c>
      <c r="D1974">
        <v>1</v>
      </c>
      <c r="E1974" t="s">
        <v>3604</v>
      </c>
      <c r="F1974" t="s">
        <v>1168</v>
      </c>
      <c r="G1974">
        <v>56058</v>
      </c>
      <c r="H1974">
        <v>0</v>
      </c>
      <c r="I1974">
        <v>48895</v>
      </c>
      <c r="J1974">
        <v>75900</v>
      </c>
      <c r="K1974" t="s">
        <v>30</v>
      </c>
      <c r="L1974" t="s">
        <v>43</v>
      </c>
      <c r="M1974" t="s">
        <v>1095</v>
      </c>
      <c r="N1974" t="s">
        <v>3605</v>
      </c>
      <c r="O1974" t="s">
        <v>1170</v>
      </c>
      <c r="P1974" t="e">
        <f>--Excellent written and communication skills  --ability to work autonomously on managing cases  --wWllingness to work under aggressive deadlines.</f>
        <v>#NAME?</v>
      </c>
      <c r="Q1974" t="s">
        <v>7439</v>
      </c>
      <c r="R1974" t="s">
        <v>3606</v>
      </c>
      <c r="S1974" t="s">
        <v>35</v>
      </c>
      <c r="T1974" t="e">
        <f t="shared" si="90"/>
        <v>#NAME?</v>
      </c>
      <c r="U1974">
        <f t="shared" si="91"/>
        <v>0</v>
      </c>
      <c r="V1974" s="3">
        <v>0</v>
      </c>
      <c r="W1974" s="3">
        <f t="shared" si="92"/>
        <v>0</v>
      </c>
      <c r="X1974" s="3">
        <v>0</v>
      </c>
      <c r="Y1974" s="3">
        <v>0</v>
      </c>
      <c r="Z1974" s="3">
        <v>0</v>
      </c>
      <c r="AA1974" s="3">
        <v>0</v>
      </c>
      <c r="AB1974" s="3">
        <v>0</v>
      </c>
      <c r="AD1974" t="s">
        <v>38</v>
      </c>
      <c r="AE1974" s="1">
        <v>42496</v>
      </c>
      <c r="AG1974" s="1">
        <v>42496</v>
      </c>
      <c r="AH1974" s="1">
        <v>42598</v>
      </c>
    </row>
    <row r="1975" spans="1:34" x14ac:dyDescent="0.3">
      <c r="A1975">
        <v>240331</v>
      </c>
      <c r="B1975" t="s">
        <v>2819</v>
      </c>
      <c r="C1975" t="s">
        <v>40</v>
      </c>
      <c r="D1975">
        <v>1</v>
      </c>
      <c r="E1975" t="s">
        <v>3572</v>
      </c>
      <c r="F1975" t="s">
        <v>2821</v>
      </c>
      <c r="G1975">
        <v>6766</v>
      </c>
      <c r="H1975">
        <v>1</v>
      </c>
      <c r="I1975">
        <v>45321</v>
      </c>
      <c r="J1975">
        <v>60000</v>
      </c>
      <c r="K1975" t="s">
        <v>30</v>
      </c>
      <c r="L1975" t="s">
        <v>2822</v>
      </c>
      <c r="M1975" t="s">
        <v>1601</v>
      </c>
      <c r="N1975" t="s">
        <v>6841</v>
      </c>
      <c r="O1975" t="s">
        <v>7806</v>
      </c>
      <c r="P1975" t="s">
        <v>8084</v>
      </c>
      <c r="Q1975" t="s">
        <v>35</v>
      </c>
      <c r="R1975" t="s">
        <v>3573</v>
      </c>
      <c r="S1975" t="s">
        <v>3574</v>
      </c>
      <c r="T1975" t="str">
        <f t="shared" si="90"/>
        <v xml:space="preserve">‚	Windows 7, Window 10.	Office 2010, Office 2016	Helpdesk Software experience, Track-it preferred	Enterprise MDM Experience, Citrix Xen Mobile, Absolute preferred.	Detail oriented, as well as excellent multitasking skills a plus.  	Microsoft Active Directory Experience, Windows Server2008/2012	iOS/Androld &amp; Blackberry Device Experience,	Weblnar Hosting Experience, AbobeConnect preferred  </v>
      </c>
      <c r="U1975">
        <f t="shared" si="91"/>
        <v>0</v>
      </c>
      <c r="V1975" s="3">
        <v>0</v>
      </c>
      <c r="W1975" s="3">
        <f t="shared" si="92"/>
        <v>0</v>
      </c>
      <c r="X1975" s="3">
        <v>0</v>
      </c>
      <c r="Y1975" s="3">
        <v>0</v>
      </c>
      <c r="Z1975" s="3">
        <v>0</v>
      </c>
      <c r="AA1975" s="3">
        <v>0</v>
      </c>
      <c r="AB1975" s="3">
        <v>0</v>
      </c>
      <c r="AD1975" t="s">
        <v>38</v>
      </c>
      <c r="AE1975" s="1">
        <v>42501</v>
      </c>
      <c r="AF1975" s="1">
        <v>42621</v>
      </c>
      <c r="AG1975" s="1">
        <v>42501</v>
      </c>
      <c r="AH1975" s="1">
        <v>42598</v>
      </c>
    </row>
    <row r="1976" spans="1:34" x14ac:dyDescent="0.3">
      <c r="A1976">
        <v>240801</v>
      </c>
      <c r="B1976" t="s">
        <v>888</v>
      </c>
      <c r="C1976" t="s">
        <v>26</v>
      </c>
      <c r="D1976">
        <v>1</v>
      </c>
      <c r="E1976" t="s">
        <v>3614</v>
      </c>
      <c r="F1976" t="s">
        <v>642</v>
      </c>
      <c r="G1976">
        <v>22122</v>
      </c>
      <c r="H1976">
        <v>2</v>
      </c>
      <c r="I1976">
        <v>65000</v>
      </c>
      <c r="J1976">
        <v>75000</v>
      </c>
      <c r="K1976" t="s">
        <v>30</v>
      </c>
      <c r="L1976" t="s">
        <v>430</v>
      </c>
      <c r="M1976" t="s">
        <v>3608</v>
      </c>
      <c r="N1976" t="s">
        <v>8093</v>
      </c>
      <c r="O1976" t="s">
        <v>7159</v>
      </c>
      <c r="P1976" t="s">
        <v>3615</v>
      </c>
      <c r="Q1976" t="s">
        <v>35</v>
      </c>
      <c r="R1976" t="s">
        <v>894</v>
      </c>
      <c r="S1976" t="s">
        <v>35</v>
      </c>
      <c r="T1976" t="str">
        <f t="shared" si="90"/>
        <v xml:space="preserve">Candidates must be detail oriented, self-motivated, able to manage multiple projects, and meet deadlines. Candidates should also demonstrate strong verbal and written communication skills. Preference will be given to candidates with: a proven track record of closing transactions, knowledge of housing development and HPD development programs, knowledge of/or experience with HUD programs, demonstrated analytic skills and ability to work effectively with others to obtain results promptly. Candidates with a Masters in Public Policy, Urban Planning, Public Administration, Business Administration and related fields are strongly preferred. Strong facility with Excel, Word, and PowerPoint preferred.  </v>
      </c>
      <c r="U1976">
        <f t="shared" si="91"/>
        <v>0</v>
      </c>
      <c r="V1976" s="3">
        <v>1</v>
      </c>
      <c r="W1976" s="3">
        <f t="shared" si="92"/>
        <v>0</v>
      </c>
      <c r="X1976" s="3">
        <v>0</v>
      </c>
      <c r="Y1976" s="3">
        <v>0</v>
      </c>
      <c r="Z1976" s="3">
        <v>0</v>
      </c>
      <c r="AA1976" s="3">
        <v>0</v>
      </c>
      <c r="AB1976" s="3">
        <v>0</v>
      </c>
      <c r="AD1976" t="s">
        <v>38</v>
      </c>
      <c r="AE1976" s="1">
        <v>42501</v>
      </c>
      <c r="AG1976" s="1">
        <v>42501</v>
      </c>
      <c r="AH1976" s="1">
        <v>42598</v>
      </c>
    </row>
    <row r="1977" spans="1:34" x14ac:dyDescent="0.3">
      <c r="A1977">
        <v>240801</v>
      </c>
      <c r="B1977" t="s">
        <v>888</v>
      </c>
      <c r="C1977" t="s">
        <v>40</v>
      </c>
      <c r="D1977">
        <v>1</v>
      </c>
      <c r="E1977" t="s">
        <v>3614</v>
      </c>
      <c r="F1977" t="s">
        <v>642</v>
      </c>
      <c r="G1977">
        <v>22122</v>
      </c>
      <c r="H1977">
        <v>2</v>
      </c>
      <c r="I1977">
        <v>65000</v>
      </c>
      <c r="J1977">
        <v>75000</v>
      </c>
      <c r="K1977" t="s">
        <v>30</v>
      </c>
      <c r="L1977" t="s">
        <v>430</v>
      </c>
      <c r="M1977" t="s">
        <v>3608</v>
      </c>
      <c r="N1977" t="s">
        <v>8093</v>
      </c>
      <c r="O1977" t="s">
        <v>7159</v>
      </c>
      <c r="P1977" t="s">
        <v>3615</v>
      </c>
      <c r="Q1977" t="s">
        <v>35</v>
      </c>
      <c r="R1977" t="s">
        <v>894</v>
      </c>
      <c r="S1977" t="s">
        <v>35</v>
      </c>
      <c r="T1977" t="str">
        <f t="shared" si="90"/>
        <v xml:space="preserve">Candidates must be detail oriented, self-motivated, able to manage multiple projects, and meet deadlines. Candidates should also demonstrate strong verbal and written communication skills. Preference will be given to candidates with: a proven track record of closing transactions, knowledge of housing development and HPD development programs, knowledge of/or experience with HUD programs, demonstrated analytic skills and ability to work effectively with others to obtain results promptly. Candidates with a Masters in Public Policy, Urban Planning, Public Administration, Business Administration and related fields are strongly preferred. Strong facility with Excel, Word, and PowerPoint preferred.  </v>
      </c>
      <c r="U1977">
        <f t="shared" si="91"/>
        <v>0</v>
      </c>
      <c r="V1977" s="3">
        <v>1</v>
      </c>
      <c r="W1977" s="3">
        <f t="shared" si="92"/>
        <v>0</v>
      </c>
      <c r="X1977" s="3">
        <v>0</v>
      </c>
      <c r="Y1977" s="3">
        <v>0</v>
      </c>
      <c r="Z1977" s="3">
        <v>0</v>
      </c>
      <c r="AA1977" s="3">
        <v>0</v>
      </c>
      <c r="AB1977" s="3">
        <v>0</v>
      </c>
      <c r="AD1977" t="s">
        <v>38</v>
      </c>
      <c r="AE1977" s="1">
        <v>42501</v>
      </c>
      <c r="AG1977" s="1">
        <v>42501</v>
      </c>
      <c r="AH1977" s="1">
        <v>42598</v>
      </c>
    </row>
    <row r="1978" spans="1:34" x14ac:dyDescent="0.3">
      <c r="A1978">
        <v>240807</v>
      </c>
      <c r="B1978" t="s">
        <v>1592</v>
      </c>
      <c r="C1978" t="s">
        <v>26</v>
      </c>
      <c r="D1978">
        <v>1</v>
      </c>
      <c r="E1978" t="s">
        <v>3616</v>
      </c>
      <c r="F1978" t="s">
        <v>3617</v>
      </c>
      <c r="G1978">
        <v>55077</v>
      </c>
      <c r="H1978">
        <v>0</v>
      </c>
      <c r="I1978">
        <v>62909</v>
      </c>
      <c r="J1978">
        <v>94644</v>
      </c>
      <c r="K1978" t="s">
        <v>30</v>
      </c>
      <c r="L1978" t="s">
        <v>430</v>
      </c>
      <c r="M1978" t="s">
        <v>3618</v>
      </c>
      <c r="N1978" t="s">
        <v>8094</v>
      </c>
      <c r="O1978" t="s">
        <v>8095</v>
      </c>
      <c r="P1978" t="s">
        <v>8096</v>
      </c>
      <c r="Q1978" t="s">
        <v>35</v>
      </c>
      <c r="R1978" t="s">
        <v>3619</v>
      </c>
      <c r="S1978" t="s">
        <v>35</v>
      </c>
      <c r="T1978" t="str">
        <f t="shared" si="90"/>
        <v xml:space="preserve">‚  Strong relationships with organizations and groups serving different communities in the City and five years‚„ experience working with some of the following people and communities:  immigrants; people with limited English proficiency; people living with HIV/AIDS; lesbian, gay, bisexual and/or transgender people; people with disabilities; people with accommodations issues related to pregnancy, disability or religion; and people with criminal or arrest histories. Must be able to work flexible hours and the ability to travel throughout the five boroughs.    Must be well organized, assertive, and able to work independently and collaboratively.  A deep understanding of and appreciation for relational organizing, with a strong track record of managing organizers. An exceptional coach, with a proven track record of staff management, support, and development within a culture of accountability, metrics and regular feedback.  A track record of leadership and change management in a scaling organization.  Ability to effectively build relationships with senior management, employees, and external partners.   Experience conducting presentations in front of diverse audiences.   Fluency in Spanish, French, Arabic, Urdu or Mandarin/Cantonese preferred.  Willingness to utilize language skills to occasionally assist in translation activities.  Proficiency in MS Word, Excel and Power Point.  </v>
      </c>
      <c r="U1978">
        <f t="shared" si="91"/>
        <v>0</v>
      </c>
      <c r="V1978" s="3">
        <v>1</v>
      </c>
      <c r="W1978" s="3">
        <f t="shared" si="92"/>
        <v>0</v>
      </c>
      <c r="X1978" s="3">
        <v>0</v>
      </c>
      <c r="Y1978" s="3">
        <v>0</v>
      </c>
      <c r="Z1978" s="3">
        <v>0</v>
      </c>
      <c r="AA1978" s="3">
        <v>0</v>
      </c>
      <c r="AB1978" s="3">
        <v>0</v>
      </c>
      <c r="AD1978" t="s">
        <v>38</v>
      </c>
      <c r="AE1978" s="1">
        <v>42501</v>
      </c>
      <c r="AF1978" s="1">
        <v>42610</v>
      </c>
      <c r="AG1978" s="1">
        <v>42501</v>
      </c>
      <c r="AH1978" s="1">
        <v>42598</v>
      </c>
    </row>
    <row r="1979" spans="1:34" x14ac:dyDescent="0.3">
      <c r="A1979">
        <v>240341</v>
      </c>
      <c r="B1979" t="s">
        <v>2454</v>
      </c>
      <c r="C1979" t="s">
        <v>26</v>
      </c>
      <c r="D1979">
        <v>1</v>
      </c>
      <c r="E1979" t="s">
        <v>3166</v>
      </c>
      <c r="F1979" t="s">
        <v>3362</v>
      </c>
      <c r="G1979">
        <v>40562</v>
      </c>
      <c r="H1979">
        <v>0</v>
      </c>
      <c r="I1979">
        <v>54401</v>
      </c>
      <c r="J1979">
        <v>81976</v>
      </c>
      <c r="K1979" t="s">
        <v>30</v>
      </c>
      <c r="L1979" t="s">
        <v>2456</v>
      </c>
      <c r="M1979" t="s">
        <v>2457</v>
      </c>
      <c r="N1979" t="s">
        <v>8097</v>
      </c>
      <c r="O1979" t="s">
        <v>3363</v>
      </c>
      <c r="P1979" t="s">
        <v>8098</v>
      </c>
      <c r="Q1979" t="s">
        <v>35</v>
      </c>
      <c r="R1979" t="s">
        <v>3620</v>
      </c>
      <c r="S1979" t="s">
        <v>35</v>
      </c>
      <c r="T1979" t="str">
        <f t="shared" si="90"/>
        <v xml:space="preserve">‚Background in working with community-based organizations. Experience or knowledge of after school or other youth development programming.Strong written and verbal communication skills. Computer literate with advanced knowledge of Microsoft: Word, Excel, and Outlook. Familiarity with DYCD‚„s data system; DYCD Online experience preferred.  </v>
      </c>
      <c r="U1979">
        <f t="shared" si="91"/>
        <v>0</v>
      </c>
      <c r="V1979" s="3">
        <v>1</v>
      </c>
      <c r="W1979" s="3">
        <f t="shared" si="92"/>
        <v>0</v>
      </c>
      <c r="X1979" s="3">
        <v>0</v>
      </c>
      <c r="Y1979" s="3">
        <v>0</v>
      </c>
      <c r="Z1979" s="3">
        <v>0</v>
      </c>
      <c r="AA1979" s="3">
        <v>0</v>
      </c>
      <c r="AB1979" s="3">
        <v>0</v>
      </c>
      <c r="AD1979" t="s">
        <v>38</v>
      </c>
      <c r="AE1979" s="1">
        <v>42538</v>
      </c>
      <c r="AG1979" s="1">
        <v>42564</v>
      </c>
      <c r="AH1979" s="1">
        <v>42598</v>
      </c>
    </row>
    <row r="1980" spans="1:34" x14ac:dyDescent="0.3">
      <c r="A1980">
        <v>240807</v>
      </c>
      <c r="B1980" t="s">
        <v>1592</v>
      </c>
      <c r="C1980" t="s">
        <v>40</v>
      </c>
      <c r="D1980">
        <v>1</v>
      </c>
      <c r="E1980" t="s">
        <v>3616</v>
      </c>
      <c r="F1980" t="s">
        <v>3617</v>
      </c>
      <c r="G1980">
        <v>55077</v>
      </c>
      <c r="H1980">
        <v>0</v>
      </c>
      <c r="I1980">
        <v>62909</v>
      </c>
      <c r="J1980">
        <v>94644</v>
      </c>
      <c r="K1980" t="s">
        <v>30</v>
      </c>
      <c r="L1980" t="s">
        <v>430</v>
      </c>
      <c r="M1980" t="s">
        <v>3618</v>
      </c>
      <c r="N1980" t="s">
        <v>8094</v>
      </c>
      <c r="O1980" t="s">
        <v>8095</v>
      </c>
      <c r="P1980" t="s">
        <v>8096</v>
      </c>
      <c r="Q1980" t="s">
        <v>35</v>
      </c>
      <c r="R1980" t="s">
        <v>3619</v>
      </c>
      <c r="S1980" t="s">
        <v>35</v>
      </c>
      <c r="T1980" t="str">
        <f t="shared" si="90"/>
        <v xml:space="preserve">‚  Strong relationships with organizations and groups serving different communities in the City and five years‚„ experience working with some of the following people and communities:  immigrants; people with limited English proficiency; people living with HIV/AIDS; lesbian, gay, bisexual and/or transgender people; people with disabilities; people with accommodations issues related to pregnancy, disability or religion; and people with criminal or arrest histories. Must be able to work flexible hours and the ability to travel throughout the five boroughs.    Must be well organized, assertive, and able to work independently and collaboratively.  A deep understanding of and appreciation for relational organizing, with a strong track record of managing organizers. An exceptional coach, with a proven track record of staff management, support, and development within a culture of accountability, metrics and regular feedback.  A track record of leadership and change management in a scaling organization.  Ability to effectively build relationships with senior management, employees, and external partners.   Experience conducting presentations in front of diverse audiences.   Fluency in Spanish, French, Arabic, Urdu or Mandarin/Cantonese preferred.  Willingness to utilize language skills to occasionally assist in translation activities.  Proficiency in MS Word, Excel and Power Point.  </v>
      </c>
      <c r="U1980">
        <f t="shared" si="91"/>
        <v>0</v>
      </c>
      <c r="V1980" s="3">
        <v>1</v>
      </c>
      <c r="W1980" s="3">
        <f t="shared" si="92"/>
        <v>0</v>
      </c>
      <c r="X1980" s="3">
        <v>0</v>
      </c>
      <c r="Y1980" s="3">
        <v>0</v>
      </c>
      <c r="Z1980" s="3">
        <v>0</v>
      </c>
      <c r="AA1980" s="3">
        <v>0</v>
      </c>
      <c r="AB1980" s="3">
        <v>0</v>
      </c>
      <c r="AD1980" t="s">
        <v>38</v>
      </c>
      <c r="AE1980" s="1">
        <v>42501</v>
      </c>
      <c r="AF1980" s="1">
        <v>42610</v>
      </c>
      <c r="AG1980" s="1">
        <v>42501</v>
      </c>
      <c r="AH1980" s="1">
        <v>42598</v>
      </c>
    </row>
    <row r="1981" spans="1:34" x14ac:dyDescent="0.3">
      <c r="A1981">
        <v>240340</v>
      </c>
      <c r="B1981" t="s">
        <v>244</v>
      </c>
      <c r="C1981" t="s">
        <v>26</v>
      </c>
      <c r="D1981">
        <v>1</v>
      </c>
      <c r="E1981" t="s">
        <v>3621</v>
      </c>
      <c r="F1981" t="s">
        <v>713</v>
      </c>
      <c r="G1981">
        <v>13631</v>
      </c>
      <c r="H1981">
        <v>3</v>
      </c>
      <c r="I1981">
        <v>69215</v>
      </c>
      <c r="J1981">
        <v>101324</v>
      </c>
      <c r="K1981" t="s">
        <v>30</v>
      </c>
      <c r="L1981" t="s">
        <v>521</v>
      </c>
      <c r="M1981" t="s">
        <v>1196</v>
      </c>
      <c r="N1981" t="s">
        <v>8099</v>
      </c>
      <c r="O1981" t="s">
        <v>2283</v>
      </c>
      <c r="P1981" t="s">
        <v>8100</v>
      </c>
      <c r="Q1981" t="s">
        <v>3622</v>
      </c>
      <c r="R1981" t="s">
        <v>3623</v>
      </c>
      <c r="S1981" t="s">
        <v>3624</v>
      </c>
      <c r="T1981" t="str">
        <f t="shared" si="90"/>
        <v>‚  Technically proficiency in  using C#.NET, ASP.NET, ADO.NET, HTML 5, AJAX, WPF, WCF, MVC, jQuery, Entity Framework, LINQ, Visual Studio 2008/2010/2012/2013 and SQL Server 2005/2008/2012.  Hands on experience with responsive design with BootStrap/Foundation, MVVM/MVC JavaScript framework (AngularJS, KnockoutJS‚¦) and RESTful Web Services (ASP.NET WebAPI, Node.js)  Experience with databases such as SQL Server, PostgreSQL, Oracle and SQL queries   Experience dynamic programing languages and web frameworks (Python with Django/Flask or  Ruby with Rails )  Data Visualization and mapping tools (D3 / Leaflet)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v>
      </c>
      <c r="U1981">
        <f t="shared" si="91"/>
        <v>0</v>
      </c>
      <c r="V1981" s="3">
        <v>0</v>
      </c>
      <c r="W1981" s="3">
        <f t="shared" si="92"/>
        <v>0</v>
      </c>
      <c r="X1981" s="3">
        <v>1</v>
      </c>
      <c r="Y1981" s="3">
        <v>1</v>
      </c>
      <c r="Z1981" s="3">
        <v>1</v>
      </c>
      <c r="AA1981" s="3">
        <v>0</v>
      </c>
      <c r="AB1981" s="3">
        <v>0</v>
      </c>
      <c r="AD1981" t="s">
        <v>58</v>
      </c>
      <c r="AE1981" s="1">
        <v>42501</v>
      </c>
      <c r="AG1981" s="1">
        <v>42501</v>
      </c>
      <c r="AH1981" s="1">
        <v>42598</v>
      </c>
    </row>
    <row r="1982" spans="1:34" x14ac:dyDescent="0.3">
      <c r="A1982">
        <v>240340</v>
      </c>
      <c r="B1982" t="s">
        <v>244</v>
      </c>
      <c r="C1982" t="s">
        <v>40</v>
      </c>
      <c r="D1982">
        <v>1</v>
      </c>
      <c r="E1982" t="s">
        <v>3621</v>
      </c>
      <c r="F1982" t="s">
        <v>713</v>
      </c>
      <c r="G1982">
        <v>13631</v>
      </c>
      <c r="H1982">
        <v>3</v>
      </c>
      <c r="I1982">
        <v>69215</v>
      </c>
      <c r="J1982">
        <v>101324</v>
      </c>
      <c r="K1982" t="s">
        <v>30</v>
      </c>
      <c r="L1982" t="s">
        <v>521</v>
      </c>
      <c r="M1982" t="s">
        <v>1196</v>
      </c>
      <c r="N1982" t="s">
        <v>8099</v>
      </c>
      <c r="O1982" t="s">
        <v>2283</v>
      </c>
      <c r="P1982" t="s">
        <v>8100</v>
      </c>
      <c r="Q1982" t="s">
        <v>3622</v>
      </c>
      <c r="R1982" t="s">
        <v>3623</v>
      </c>
      <c r="S1982" t="s">
        <v>3624</v>
      </c>
      <c r="T1982" t="str">
        <f t="shared" si="90"/>
        <v>‚  Technically proficiency in  using C#.NET, ASP.NET, ADO.NET, HTML 5, AJAX, WPF, WCF, MVC, jQuery, Entity Framework, LINQ, Visual Studio 2008/2010/2012/2013 and SQL Server 2005/2008/2012.  Hands on experience with responsive design with BootStrap/Foundation, MVVM/MVC JavaScript framework (AngularJS, KnockoutJS‚¦) and RESTful Web Services (ASP.NET WebAPI, Node.js)  Experience with databases such as SQL Server, PostgreSQL, Oracle and SQL queries   Experience dynamic programing languages and web frameworks (Python with Django/Flask or  Ruby with Rails )  Data Visualization and mapping tools (D3 / Leaflet)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v>
      </c>
      <c r="U1982">
        <f t="shared" si="91"/>
        <v>0</v>
      </c>
      <c r="V1982" s="3">
        <v>0</v>
      </c>
      <c r="W1982" s="3">
        <f t="shared" si="92"/>
        <v>0</v>
      </c>
      <c r="X1982" s="3">
        <v>1</v>
      </c>
      <c r="Y1982" s="3">
        <v>1</v>
      </c>
      <c r="Z1982" s="3">
        <v>1</v>
      </c>
      <c r="AA1982" s="3">
        <v>0</v>
      </c>
      <c r="AB1982" s="3">
        <v>0</v>
      </c>
      <c r="AD1982" t="s">
        <v>58</v>
      </c>
      <c r="AE1982" s="1">
        <v>42501</v>
      </c>
      <c r="AG1982" s="1">
        <v>42501</v>
      </c>
      <c r="AH1982" s="1">
        <v>42598</v>
      </c>
    </row>
    <row r="1983" spans="1:34" x14ac:dyDescent="0.3">
      <c r="A1983">
        <v>240341</v>
      </c>
      <c r="B1983" t="s">
        <v>2454</v>
      </c>
      <c r="C1983" t="s">
        <v>40</v>
      </c>
      <c r="D1983">
        <v>1</v>
      </c>
      <c r="E1983" t="s">
        <v>3166</v>
      </c>
      <c r="F1983" t="s">
        <v>3362</v>
      </c>
      <c r="G1983">
        <v>40562</v>
      </c>
      <c r="H1983">
        <v>0</v>
      </c>
      <c r="I1983">
        <v>54401</v>
      </c>
      <c r="J1983">
        <v>81976</v>
      </c>
      <c r="K1983" t="s">
        <v>30</v>
      </c>
      <c r="L1983" t="s">
        <v>2456</v>
      </c>
      <c r="M1983" t="s">
        <v>2457</v>
      </c>
      <c r="N1983" t="s">
        <v>8097</v>
      </c>
      <c r="O1983" t="s">
        <v>3363</v>
      </c>
      <c r="P1983" t="s">
        <v>8098</v>
      </c>
      <c r="Q1983" t="s">
        <v>35</v>
      </c>
      <c r="R1983" t="s">
        <v>3620</v>
      </c>
      <c r="S1983" t="s">
        <v>35</v>
      </c>
      <c r="T1983" t="str">
        <f t="shared" si="90"/>
        <v xml:space="preserve">‚Background in working with community-based organizations. Experience or knowledge of after school or other youth development programming.Strong written and verbal communication skills. Computer literate with advanced knowledge of Microsoft: Word, Excel, and Outlook. Familiarity with DYCD‚„s data system; DYCD Online experience preferred.  </v>
      </c>
      <c r="U1983">
        <f t="shared" si="91"/>
        <v>0</v>
      </c>
      <c r="V1983" s="3">
        <v>1</v>
      </c>
      <c r="W1983" s="3">
        <f t="shared" si="92"/>
        <v>0</v>
      </c>
      <c r="X1983" s="3">
        <v>0</v>
      </c>
      <c r="Y1983" s="3">
        <v>0</v>
      </c>
      <c r="Z1983" s="3">
        <v>0</v>
      </c>
      <c r="AA1983" s="3">
        <v>0</v>
      </c>
      <c r="AB1983" s="3">
        <v>0</v>
      </c>
      <c r="AD1983" t="s">
        <v>38</v>
      </c>
      <c r="AE1983" s="1">
        <v>42538</v>
      </c>
      <c r="AG1983" s="1">
        <v>42564</v>
      </c>
      <c r="AH1983" s="1">
        <v>42598</v>
      </c>
    </row>
    <row r="1984" spans="1:34" x14ac:dyDescent="0.3">
      <c r="A1984">
        <v>242941</v>
      </c>
      <c r="B1984" t="s">
        <v>25</v>
      </c>
      <c r="C1984" t="s">
        <v>26</v>
      </c>
      <c r="D1984">
        <v>1</v>
      </c>
      <c r="E1984" t="s">
        <v>3370</v>
      </c>
      <c r="F1984" t="s">
        <v>191</v>
      </c>
      <c r="G1984">
        <v>13632</v>
      </c>
      <c r="H1984">
        <v>4</v>
      </c>
      <c r="I1984">
        <v>89383</v>
      </c>
      <c r="J1984">
        <v>115000</v>
      </c>
      <c r="K1984" t="s">
        <v>30</v>
      </c>
      <c r="L1984" t="s">
        <v>192</v>
      </c>
      <c r="M1984" t="s">
        <v>193</v>
      </c>
      <c r="N1984" t="s">
        <v>8023</v>
      </c>
      <c r="O1984" t="s">
        <v>7083</v>
      </c>
      <c r="P1984" t="s">
        <v>6832</v>
      </c>
      <c r="Q1984" t="s">
        <v>35</v>
      </c>
      <c r="R1984" t="s">
        <v>3371</v>
      </c>
      <c r="S1984" t="s">
        <v>196</v>
      </c>
      <c r="T1984" t="str">
        <f t="shared" si="90"/>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8 years of development experience with at least 3 years of hands-on iOS development experience building large scale native iOS applications;	At least 3 years of experience in integrating native mobile applications with the backend systems via web services;	Must be passionate and enthusiastic about mobile development and new mobile opportunities;	Must have exceptional analytical and problem solving skills;	Must have strong experience integrating iPhone applications with facebook.com, twitter.com and other social networking platforms;	Strong hands-on experience in Swift/Objective-C, HTML5, Javascript, CSS3 and AJAX;	Strong knowledge of SOA architectures and integration technologies;	Strong database experience with MySQL or any relational database;	Experience with JBoss application server or Tomcat;	Strong knowledge of XML, XSL and other internet technologies is a must;	Excellent oral and written communication skills are required;	Solid knowledge of mobile testing tools and techniques;	Experience developing using agile principals and methodologies;	Working experience in Java, .NET, PHP or Python is a plus;	Knowledge of Android platform is a plus.  </v>
      </c>
      <c r="U1984">
        <f t="shared" si="91"/>
        <v>0</v>
      </c>
      <c r="V1984" s="3">
        <v>0</v>
      </c>
      <c r="W1984" s="3">
        <f t="shared" si="92"/>
        <v>0</v>
      </c>
      <c r="X1984" s="3">
        <v>1</v>
      </c>
      <c r="Y1984" s="3">
        <v>0</v>
      </c>
      <c r="Z1984" s="3">
        <v>1</v>
      </c>
      <c r="AA1984" s="3">
        <v>0</v>
      </c>
      <c r="AB1984" s="3">
        <v>1</v>
      </c>
      <c r="AD1984" t="s">
        <v>202</v>
      </c>
      <c r="AE1984" s="1">
        <v>42531</v>
      </c>
      <c r="AG1984" s="1">
        <v>42531</v>
      </c>
      <c r="AH1984" s="1">
        <v>42598</v>
      </c>
    </row>
    <row r="1985" spans="1:34" x14ac:dyDescent="0.3">
      <c r="A1985">
        <v>240811</v>
      </c>
      <c r="B1985" t="s">
        <v>1592</v>
      </c>
      <c r="C1985" t="s">
        <v>26</v>
      </c>
      <c r="D1985">
        <v>1</v>
      </c>
      <c r="E1985" t="s">
        <v>3625</v>
      </c>
      <c r="F1985" t="s">
        <v>3626</v>
      </c>
      <c r="G1985">
        <v>55038</v>
      </c>
      <c r="H1985">
        <v>1</v>
      </c>
      <c r="I1985">
        <v>52825</v>
      </c>
      <c r="J1985">
        <v>81073</v>
      </c>
      <c r="K1985" t="s">
        <v>30</v>
      </c>
      <c r="L1985" t="s">
        <v>430</v>
      </c>
      <c r="M1985" t="s">
        <v>3627</v>
      </c>
      <c r="N1985" t="s">
        <v>8101</v>
      </c>
      <c r="O1985" t="s">
        <v>3628</v>
      </c>
      <c r="P1985" t="s">
        <v>8102</v>
      </c>
      <c r="Q1985" t="s">
        <v>35</v>
      </c>
      <c r="R1985" t="s">
        <v>3629</v>
      </c>
      <c r="S1985" t="s">
        <v>35</v>
      </c>
      <c r="T1985" t="str">
        <f t="shared" si="90"/>
        <v xml:space="preserve">‚  Strong relationships with organizations and groups serving different communities in the City and five years‚„ experience working with some of the following people and communities:  immigrants; people with limited English proficiency; people living with HIV/AIDS; lesbian, gay, bisexual and/or transgender people; people with disabilities; people with accommodations issues related to pregnancy, disability or religion; and people with criminal or arrest histories. Must be able to work flexible hours and the ability to travel throughout the five boroughs.    Must be well organized, assertive, and able to work independently and collaboratively.  Plus: MSW or JD; fluency in Spanish, French, Arabic, Urdu or Mandarin/Cantonese; experience translating training documents and pamphlets.  </v>
      </c>
      <c r="U1985">
        <f t="shared" si="91"/>
        <v>0</v>
      </c>
      <c r="V1985" s="3">
        <v>0</v>
      </c>
      <c r="W1985" s="3">
        <f t="shared" si="92"/>
        <v>0</v>
      </c>
      <c r="X1985" s="3">
        <v>0</v>
      </c>
      <c r="Y1985" s="3">
        <v>0</v>
      </c>
      <c r="Z1985" s="3">
        <v>0</v>
      </c>
      <c r="AA1985" s="3">
        <v>0</v>
      </c>
      <c r="AB1985" s="3">
        <v>0</v>
      </c>
      <c r="AD1985" t="s">
        <v>38</v>
      </c>
      <c r="AE1985" s="1">
        <v>42501</v>
      </c>
      <c r="AF1985" s="1">
        <v>42610</v>
      </c>
      <c r="AG1985" s="1">
        <v>42501</v>
      </c>
      <c r="AH1985" s="1">
        <v>42598</v>
      </c>
    </row>
    <row r="1986" spans="1:34" x14ac:dyDescent="0.3">
      <c r="A1986">
        <v>240811</v>
      </c>
      <c r="B1986" t="s">
        <v>1592</v>
      </c>
      <c r="C1986" t="s">
        <v>40</v>
      </c>
      <c r="D1986">
        <v>1</v>
      </c>
      <c r="E1986" t="s">
        <v>3625</v>
      </c>
      <c r="F1986" t="s">
        <v>3626</v>
      </c>
      <c r="G1986">
        <v>55038</v>
      </c>
      <c r="H1986">
        <v>1</v>
      </c>
      <c r="I1986">
        <v>52825</v>
      </c>
      <c r="J1986">
        <v>81073</v>
      </c>
      <c r="K1986" t="s">
        <v>30</v>
      </c>
      <c r="L1986" t="s">
        <v>430</v>
      </c>
      <c r="M1986" t="s">
        <v>3627</v>
      </c>
      <c r="N1986" t="s">
        <v>8101</v>
      </c>
      <c r="O1986" t="s">
        <v>3628</v>
      </c>
      <c r="P1986" t="s">
        <v>8102</v>
      </c>
      <c r="Q1986" t="s">
        <v>35</v>
      </c>
      <c r="R1986" t="s">
        <v>3629</v>
      </c>
      <c r="S1986" t="s">
        <v>35</v>
      </c>
      <c r="T1986" t="str">
        <f t="shared" si="90"/>
        <v xml:space="preserve">‚  Strong relationships with organizations and groups serving different communities in the City and five years‚„ experience working with some of the following people and communities:  immigrants; people with limited English proficiency; people living with HIV/AIDS; lesbian, gay, bisexual and/or transgender people; people with disabilities; people with accommodations issues related to pregnancy, disability or religion; and people with criminal or arrest histories. Must be able to work flexible hours and the ability to travel throughout the five boroughs.    Must be well organized, assertive, and able to work independently and collaboratively.  Plus: MSW or JD; fluency in Spanish, French, Arabic, Urdu or Mandarin/Cantonese; experience translating training documents and pamphlets.  </v>
      </c>
      <c r="U1986">
        <f t="shared" si="91"/>
        <v>0</v>
      </c>
      <c r="V1986" s="3">
        <v>0</v>
      </c>
      <c r="W1986" s="3">
        <f t="shared" si="92"/>
        <v>0</v>
      </c>
      <c r="X1986" s="3">
        <v>0</v>
      </c>
      <c r="Y1986" s="3">
        <v>0</v>
      </c>
      <c r="Z1986" s="3">
        <v>0</v>
      </c>
      <c r="AA1986" s="3">
        <v>0</v>
      </c>
      <c r="AB1986" s="3">
        <v>0</v>
      </c>
      <c r="AD1986" t="s">
        <v>38</v>
      </c>
      <c r="AE1986" s="1">
        <v>42501</v>
      </c>
      <c r="AF1986" s="1">
        <v>42610</v>
      </c>
      <c r="AG1986" s="1">
        <v>42501</v>
      </c>
      <c r="AH1986" s="1">
        <v>42598</v>
      </c>
    </row>
    <row r="1987" spans="1:34" x14ac:dyDescent="0.3">
      <c r="A1987">
        <v>240813</v>
      </c>
      <c r="B1987" t="s">
        <v>1592</v>
      </c>
      <c r="C1987" t="s">
        <v>26</v>
      </c>
      <c r="D1987">
        <v>1</v>
      </c>
      <c r="E1987" t="s">
        <v>3630</v>
      </c>
      <c r="F1987" t="s">
        <v>3626</v>
      </c>
      <c r="G1987">
        <v>55038</v>
      </c>
      <c r="H1987">
        <v>1</v>
      </c>
      <c r="I1987">
        <v>52825</v>
      </c>
      <c r="J1987">
        <v>81073</v>
      </c>
      <c r="K1987" t="s">
        <v>30</v>
      </c>
      <c r="L1987" t="s">
        <v>430</v>
      </c>
      <c r="M1987" t="s">
        <v>3627</v>
      </c>
      <c r="N1987" t="s">
        <v>8101</v>
      </c>
      <c r="O1987" t="s">
        <v>3628</v>
      </c>
      <c r="P1987" t="s">
        <v>8102</v>
      </c>
      <c r="Q1987" t="s">
        <v>35</v>
      </c>
      <c r="R1987" t="s">
        <v>3629</v>
      </c>
      <c r="S1987" t="s">
        <v>35</v>
      </c>
      <c r="T1987" t="str">
        <f t="shared" ref="T1987:T2050" si="93">P1987&amp;" "&amp;Q1987</f>
        <v xml:space="preserve">‚  Strong relationships with organizations and groups serving different communities in the City and five years‚„ experience working with some of the following people and communities:  immigrants; people with limited English proficiency; people living with HIV/AIDS; lesbian, gay, bisexual and/or transgender people; people with disabilities; people with accommodations issues related to pregnancy, disability or religion; and people with criminal or arrest histories. Must be able to work flexible hours and the ability to travel throughout the five boroughs.    Must be well organized, assertive, and able to work independently and collaboratively.  Plus: MSW or JD; fluency in Spanish, French, Arabic, Urdu or Mandarin/Cantonese; experience translating training documents and pamphlets.  </v>
      </c>
      <c r="U1987">
        <f t="shared" ref="U1987:U2050" si="94">D1987*W1987</f>
        <v>0</v>
      </c>
      <c r="V1987" s="3">
        <v>0</v>
      </c>
      <c r="W1987" s="3">
        <f t="shared" ref="W1987:W2050" si="95">IF(OR(ISNUMBER(SEARCH("data analytics",$T1987)), ISNUMBER(SEARCH("data analysis",$T1987)), ISNUMBER(SEARCH("analyze data", $T1987)),ISNUMBER(SEARCH("business intelligence", $T1987)),ISNUMBER(SEARCH("business analysis",$T1987))),1,0)</f>
        <v>0</v>
      </c>
      <c r="X1987" s="3">
        <v>0</v>
      </c>
      <c r="Y1987" s="3">
        <v>0</v>
      </c>
      <c r="Z1987" s="3">
        <v>0</v>
      </c>
      <c r="AA1987" s="3">
        <v>0</v>
      </c>
      <c r="AB1987" s="3">
        <v>0</v>
      </c>
      <c r="AD1987" t="s">
        <v>38</v>
      </c>
      <c r="AE1987" s="1">
        <v>42501</v>
      </c>
      <c r="AF1987" s="1">
        <v>42610</v>
      </c>
      <c r="AG1987" s="1">
        <v>42501</v>
      </c>
      <c r="AH1987" s="1">
        <v>42598</v>
      </c>
    </row>
    <row r="1988" spans="1:34" x14ac:dyDescent="0.3">
      <c r="A1988">
        <v>240813</v>
      </c>
      <c r="B1988" t="s">
        <v>1592</v>
      </c>
      <c r="C1988" t="s">
        <v>40</v>
      </c>
      <c r="D1988">
        <v>1</v>
      </c>
      <c r="E1988" t="s">
        <v>3630</v>
      </c>
      <c r="F1988" t="s">
        <v>3626</v>
      </c>
      <c r="G1988">
        <v>55038</v>
      </c>
      <c r="H1988">
        <v>1</v>
      </c>
      <c r="I1988">
        <v>52825</v>
      </c>
      <c r="J1988">
        <v>81073</v>
      </c>
      <c r="K1988" t="s">
        <v>30</v>
      </c>
      <c r="L1988" t="s">
        <v>430</v>
      </c>
      <c r="M1988" t="s">
        <v>3627</v>
      </c>
      <c r="N1988" t="s">
        <v>8101</v>
      </c>
      <c r="O1988" t="s">
        <v>3628</v>
      </c>
      <c r="P1988" t="s">
        <v>8102</v>
      </c>
      <c r="Q1988" t="s">
        <v>35</v>
      </c>
      <c r="R1988" t="s">
        <v>3629</v>
      </c>
      <c r="S1988" t="s">
        <v>35</v>
      </c>
      <c r="T1988" t="str">
        <f t="shared" si="93"/>
        <v xml:space="preserve">‚  Strong relationships with organizations and groups serving different communities in the City and five years‚„ experience working with some of the following people and communities:  immigrants; people with limited English proficiency; people living with HIV/AIDS; lesbian, gay, bisexual and/or transgender people; people with disabilities; people with accommodations issues related to pregnancy, disability or religion; and people with criminal or arrest histories. Must be able to work flexible hours and the ability to travel throughout the five boroughs.    Must be well organized, assertive, and able to work independently and collaboratively.  Plus: MSW or JD; fluency in Spanish, French, Arabic, Urdu or Mandarin/Cantonese; experience translating training documents and pamphlets.  </v>
      </c>
      <c r="U1988">
        <f t="shared" si="94"/>
        <v>0</v>
      </c>
      <c r="V1988" s="3">
        <v>0</v>
      </c>
      <c r="W1988" s="3">
        <f t="shared" si="95"/>
        <v>0</v>
      </c>
      <c r="X1988" s="3">
        <v>0</v>
      </c>
      <c r="Y1988" s="3">
        <v>0</v>
      </c>
      <c r="Z1988" s="3">
        <v>0</v>
      </c>
      <c r="AA1988" s="3">
        <v>0</v>
      </c>
      <c r="AB1988" s="3">
        <v>0</v>
      </c>
      <c r="AD1988" t="s">
        <v>38</v>
      </c>
      <c r="AE1988" s="1">
        <v>42501</v>
      </c>
      <c r="AF1988" s="1">
        <v>42610</v>
      </c>
      <c r="AG1988" s="1">
        <v>42501</v>
      </c>
      <c r="AH1988" s="1">
        <v>42598</v>
      </c>
    </row>
    <row r="1989" spans="1:34" x14ac:dyDescent="0.3">
      <c r="A1989">
        <v>240814</v>
      </c>
      <c r="B1989" t="s">
        <v>1592</v>
      </c>
      <c r="C1989" t="s">
        <v>40</v>
      </c>
      <c r="D1989">
        <v>1</v>
      </c>
      <c r="E1989" t="s">
        <v>3630</v>
      </c>
      <c r="F1989" t="s">
        <v>3626</v>
      </c>
      <c r="G1989">
        <v>55038</v>
      </c>
      <c r="H1989">
        <v>1</v>
      </c>
      <c r="I1989">
        <v>52825</v>
      </c>
      <c r="J1989">
        <v>81073</v>
      </c>
      <c r="K1989" t="s">
        <v>30</v>
      </c>
      <c r="L1989" t="s">
        <v>430</v>
      </c>
      <c r="M1989" t="s">
        <v>3627</v>
      </c>
      <c r="N1989" t="s">
        <v>8101</v>
      </c>
      <c r="O1989" t="s">
        <v>3628</v>
      </c>
      <c r="P1989" t="s">
        <v>8102</v>
      </c>
      <c r="Q1989" t="s">
        <v>35</v>
      </c>
      <c r="R1989" t="s">
        <v>3629</v>
      </c>
      <c r="S1989" t="s">
        <v>35</v>
      </c>
      <c r="T1989" t="str">
        <f t="shared" si="93"/>
        <v xml:space="preserve">‚  Strong relationships with organizations and groups serving different communities in the City and five years‚„ experience working with some of the following people and communities:  immigrants; people with limited English proficiency; people living with HIV/AIDS; lesbian, gay, bisexual and/or transgender people; people with disabilities; people with accommodations issues related to pregnancy, disability or religion; and people with criminal or arrest histories. Must be able to work flexible hours and the ability to travel throughout the five boroughs.    Must be well organized, assertive, and able to work independently and collaboratively.  Plus: MSW or JD; fluency in Spanish, French, Arabic, Urdu or Mandarin/Cantonese; experience translating training documents and pamphlets.  </v>
      </c>
      <c r="U1989">
        <f t="shared" si="94"/>
        <v>0</v>
      </c>
      <c r="V1989" s="3">
        <v>0</v>
      </c>
      <c r="W1989" s="3">
        <f t="shared" si="95"/>
        <v>0</v>
      </c>
      <c r="X1989" s="3">
        <v>0</v>
      </c>
      <c r="Y1989" s="3">
        <v>0</v>
      </c>
      <c r="Z1989" s="3">
        <v>0</v>
      </c>
      <c r="AA1989" s="3">
        <v>0</v>
      </c>
      <c r="AB1989" s="3">
        <v>0</v>
      </c>
      <c r="AD1989" t="s">
        <v>38</v>
      </c>
      <c r="AE1989" s="1">
        <v>42501</v>
      </c>
      <c r="AF1989" s="1">
        <v>42610</v>
      </c>
      <c r="AG1989" s="1">
        <v>42501</v>
      </c>
      <c r="AH1989" s="1">
        <v>42598</v>
      </c>
    </row>
    <row r="1990" spans="1:34" x14ac:dyDescent="0.3">
      <c r="A1990">
        <v>240814</v>
      </c>
      <c r="B1990" t="s">
        <v>1592</v>
      </c>
      <c r="C1990" t="s">
        <v>26</v>
      </c>
      <c r="D1990">
        <v>1</v>
      </c>
      <c r="E1990" t="s">
        <v>3630</v>
      </c>
      <c r="F1990" t="s">
        <v>3626</v>
      </c>
      <c r="G1990">
        <v>55038</v>
      </c>
      <c r="H1990">
        <v>1</v>
      </c>
      <c r="I1990">
        <v>52825</v>
      </c>
      <c r="J1990">
        <v>81073</v>
      </c>
      <c r="K1990" t="s">
        <v>30</v>
      </c>
      <c r="L1990" t="s">
        <v>430</v>
      </c>
      <c r="M1990" t="s">
        <v>3627</v>
      </c>
      <c r="N1990" t="s">
        <v>8101</v>
      </c>
      <c r="O1990" t="s">
        <v>3628</v>
      </c>
      <c r="P1990" t="s">
        <v>8102</v>
      </c>
      <c r="Q1990" t="s">
        <v>35</v>
      </c>
      <c r="R1990" t="s">
        <v>3629</v>
      </c>
      <c r="S1990" t="s">
        <v>35</v>
      </c>
      <c r="T1990" t="str">
        <f t="shared" si="93"/>
        <v xml:space="preserve">‚  Strong relationships with organizations and groups serving different communities in the City and five years‚„ experience working with some of the following people and communities:  immigrants; people with limited English proficiency; people living with HIV/AIDS; lesbian, gay, bisexual and/or transgender people; people with disabilities; people with accommodations issues related to pregnancy, disability or religion; and people with criminal or arrest histories. Must be able to work flexible hours and the ability to travel throughout the five boroughs.    Must be well organized, assertive, and able to work independently and collaboratively.  Plus: MSW or JD; fluency in Spanish, French, Arabic, Urdu or Mandarin/Cantonese; experience translating training documents and pamphlets.  </v>
      </c>
      <c r="U1990">
        <f t="shared" si="94"/>
        <v>0</v>
      </c>
      <c r="V1990" s="3">
        <v>0</v>
      </c>
      <c r="W1990" s="3">
        <f t="shared" si="95"/>
        <v>0</v>
      </c>
      <c r="X1990" s="3">
        <v>0</v>
      </c>
      <c r="Y1990" s="3">
        <v>0</v>
      </c>
      <c r="Z1990" s="3">
        <v>0</v>
      </c>
      <c r="AA1990" s="3">
        <v>0</v>
      </c>
      <c r="AB1990" s="3">
        <v>0</v>
      </c>
      <c r="AD1990" t="s">
        <v>38</v>
      </c>
      <c r="AE1990" s="1">
        <v>42501</v>
      </c>
      <c r="AF1990" s="1">
        <v>42610</v>
      </c>
      <c r="AG1990" s="1">
        <v>42501</v>
      </c>
      <c r="AH1990" s="1">
        <v>42598</v>
      </c>
    </row>
    <row r="1991" spans="1:34" x14ac:dyDescent="0.3">
      <c r="A1991">
        <v>240857</v>
      </c>
      <c r="B1991" t="s">
        <v>2146</v>
      </c>
      <c r="C1991" t="s">
        <v>26</v>
      </c>
      <c r="D1991">
        <v>2</v>
      </c>
      <c r="E1991" t="s">
        <v>1747</v>
      </c>
      <c r="F1991" t="s">
        <v>110</v>
      </c>
      <c r="G1991">
        <v>10251</v>
      </c>
      <c r="H1991">
        <v>2</v>
      </c>
      <c r="I1991">
        <v>29690</v>
      </c>
      <c r="J1991">
        <v>35000</v>
      </c>
      <c r="K1991" t="s">
        <v>30</v>
      </c>
      <c r="L1991" t="s">
        <v>2149</v>
      </c>
      <c r="M1991" t="s">
        <v>7059</v>
      </c>
      <c r="N1991" t="s">
        <v>8103</v>
      </c>
      <c r="O1991" t="s">
        <v>113</v>
      </c>
      <c r="P1991" t="s">
        <v>7946</v>
      </c>
      <c r="Q1991" t="s">
        <v>35</v>
      </c>
      <c r="R1991" t="s">
        <v>8104</v>
      </c>
      <c r="S1991" t="s">
        <v>3145</v>
      </c>
      <c r="T1991" t="str">
        <f t="shared" si="93"/>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1991">
        <f t="shared" si="94"/>
        <v>0</v>
      </c>
      <c r="V1991" s="3">
        <v>1</v>
      </c>
      <c r="W1991" s="3">
        <f t="shared" si="95"/>
        <v>0</v>
      </c>
      <c r="X1991" s="3">
        <v>0</v>
      </c>
      <c r="Y1991" s="3">
        <v>0</v>
      </c>
      <c r="Z1991" s="3">
        <v>0</v>
      </c>
      <c r="AA1991" s="3">
        <v>0</v>
      </c>
      <c r="AB1991" s="3">
        <v>0</v>
      </c>
      <c r="AD1991" t="s">
        <v>38</v>
      </c>
      <c r="AE1991" s="1">
        <v>42516</v>
      </c>
      <c r="AG1991" s="1">
        <v>42530</v>
      </c>
      <c r="AH1991" s="1">
        <v>42598</v>
      </c>
    </row>
    <row r="1992" spans="1:34" x14ac:dyDescent="0.3">
      <c r="A1992">
        <v>240857</v>
      </c>
      <c r="B1992" t="s">
        <v>2146</v>
      </c>
      <c r="C1992" t="s">
        <v>40</v>
      </c>
      <c r="D1992">
        <v>2</v>
      </c>
      <c r="E1992" t="s">
        <v>1747</v>
      </c>
      <c r="F1992" t="s">
        <v>110</v>
      </c>
      <c r="G1992">
        <v>10251</v>
      </c>
      <c r="H1992">
        <v>2</v>
      </c>
      <c r="I1992">
        <v>29690</v>
      </c>
      <c r="J1992">
        <v>35000</v>
      </c>
      <c r="K1992" t="s">
        <v>30</v>
      </c>
      <c r="L1992" t="s">
        <v>2149</v>
      </c>
      <c r="M1992" t="s">
        <v>7059</v>
      </c>
      <c r="N1992" t="s">
        <v>8103</v>
      </c>
      <c r="O1992" t="s">
        <v>113</v>
      </c>
      <c r="P1992" t="s">
        <v>7946</v>
      </c>
      <c r="Q1992" t="s">
        <v>35</v>
      </c>
      <c r="R1992" t="s">
        <v>8104</v>
      </c>
      <c r="S1992" t="s">
        <v>3145</v>
      </c>
      <c r="T1992" t="str">
        <f t="shared" si="93"/>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1992">
        <f t="shared" si="94"/>
        <v>0</v>
      </c>
      <c r="V1992" s="3">
        <v>1</v>
      </c>
      <c r="W1992" s="3">
        <f t="shared" si="95"/>
        <v>0</v>
      </c>
      <c r="X1992" s="3">
        <v>0</v>
      </c>
      <c r="Y1992" s="3">
        <v>0</v>
      </c>
      <c r="Z1992" s="3">
        <v>0</v>
      </c>
      <c r="AA1992" s="3">
        <v>0</v>
      </c>
      <c r="AB1992" s="3">
        <v>0</v>
      </c>
      <c r="AD1992" t="s">
        <v>38</v>
      </c>
      <c r="AE1992" s="1">
        <v>42516</v>
      </c>
      <c r="AG1992" s="1">
        <v>42530</v>
      </c>
      <c r="AH1992" s="1">
        <v>42598</v>
      </c>
    </row>
    <row r="1993" spans="1:34" x14ac:dyDescent="0.3">
      <c r="A1993">
        <v>240176</v>
      </c>
      <c r="B1993" t="s">
        <v>524</v>
      </c>
      <c r="C1993" t="s">
        <v>26</v>
      </c>
      <c r="D1993">
        <v>2</v>
      </c>
      <c r="E1993" t="s">
        <v>3500</v>
      </c>
      <c r="F1993" t="s">
        <v>1160</v>
      </c>
      <c r="G1993">
        <v>34202</v>
      </c>
      <c r="H1993">
        <v>2</v>
      </c>
      <c r="I1993">
        <v>78000</v>
      </c>
      <c r="J1993">
        <v>88686</v>
      </c>
      <c r="K1993" t="s">
        <v>30</v>
      </c>
      <c r="L1993" t="s">
        <v>527</v>
      </c>
      <c r="M1993" t="s">
        <v>716</v>
      </c>
      <c r="N1993" t="s">
        <v>8054</v>
      </c>
      <c r="O1993" t="s">
        <v>7269</v>
      </c>
      <c r="P1993" t="s">
        <v>3610</v>
      </c>
      <c r="Q1993" t="s">
        <v>530</v>
      </c>
      <c r="R1993" t="s">
        <v>3611</v>
      </c>
      <c r="S1993" t="s">
        <v>35</v>
      </c>
      <c r="T1993" t="str">
        <f t="shared" si="93"/>
        <v>Preference will be given to applicants who are current permanent Construction Project Managers or who have taken the Construction Project Manager civil service exam (Exam No. 6042).  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www.nyc.gov/parks</v>
      </c>
      <c r="U1993">
        <f t="shared" si="94"/>
        <v>0</v>
      </c>
      <c r="V1993" s="3">
        <v>0</v>
      </c>
      <c r="W1993" s="3">
        <f t="shared" si="95"/>
        <v>0</v>
      </c>
      <c r="X1993" s="3">
        <v>0</v>
      </c>
      <c r="Y1993" s="3">
        <v>0</v>
      </c>
      <c r="Z1993" s="3">
        <v>0</v>
      </c>
      <c r="AA1993" s="3">
        <v>0</v>
      </c>
      <c r="AB1993" s="3">
        <v>0</v>
      </c>
      <c r="AD1993" t="s">
        <v>533</v>
      </c>
      <c r="AE1993" s="1">
        <v>42496</v>
      </c>
      <c r="AG1993" s="1">
        <v>42499</v>
      </c>
      <c r="AH1993" s="1">
        <v>42598</v>
      </c>
    </row>
    <row r="1994" spans="1:34" x14ac:dyDescent="0.3">
      <c r="A1994">
        <v>240862</v>
      </c>
      <c r="B1994" t="s">
        <v>210</v>
      </c>
      <c r="C1994" t="s">
        <v>40</v>
      </c>
      <c r="D1994">
        <v>1</v>
      </c>
      <c r="E1994" t="s">
        <v>3631</v>
      </c>
      <c r="F1994" t="s">
        <v>540</v>
      </c>
      <c r="G1994">
        <v>60860</v>
      </c>
      <c r="H1994">
        <v>1</v>
      </c>
      <c r="I1994">
        <v>38251</v>
      </c>
      <c r="J1994">
        <v>60000</v>
      </c>
      <c r="K1994" t="s">
        <v>30</v>
      </c>
      <c r="L1994" t="s">
        <v>213</v>
      </c>
      <c r="M1994" t="s">
        <v>3632</v>
      </c>
      <c r="N1994" t="s">
        <v>8105</v>
      </c>
      <c r="O1994" t="s">
        <v>7137</v>
      </c>
      <c r="P1994" t="s">
        <v>8106</v>
      </c>
      <c r="Q1994" t="s">
        <v>35</v>
      </c>
      <c r="R1994" t="s">
        <v>3633</v>
      </c>
      <c r="S1994" t="s">
        <v>35</v>
      </c>
      <c r="T1994" t="str">
        <f t="shared" si="93"/>
        <v xml:space="preserve">‚Two years full-time work experience in construction, design, planning, or information sciences.Ability to read Blueprint Drawings, Technical Reports and Computer Proficiencies with MS Office.Aptitude and Interest to learn Permitting Requirements and Building Code, to assist Applicants.  Thoroughness with demonstrated organizational skills to manage deadlines with attention to detail.Excellent communication and ability to work well with people.  </v>
      </c>
      <c r="U1994">
        <f t="shared" si="94"/>
        <v>0</v>
      </c>
      <c r="V1994" s="3">
        <v>0</v>
      </c>
      <c r="W1994" s="3">
        <f t="shared" si="95"/>
        <v>0</v>
      </c>
      <c r="X1994" s="3">
        <v>0</v>
      </c>
      <c r="Y1994" s="3">
        <v>0</v>
      </c>
      <c r="Z1994" s="3">
        <v>0</v>
      </c>
      <c r="AA1994" s="3">
        <v>0</v>
      </c>
      <c r="AB1994" s="3">
        <v>0</v>
      </c>
      <c r="AD1994" t="s">
        <v>38</v>
      </c>
      <c r="AE1994" s="1">
        <v>42502</v>
      </c>
      <c r="AG1994" s="1">
        <v>42502</v>
      </c>
      <c r="AH1994" s="1">
        <v>42598</v>
      </c>
    </row>
    <row r="1995" spans="1:34" x14ac:dyDescent="0.3">
      <c r="A1995">
        <v>240352</v>
      </c>
      <c r="B1995" t="s">
        <v>1158</v>
      </c>
      <c r="C1995" t="s">
        <v>26</v>
      </c>
      <c r="D1995">
        <v>1</v>
      </c>
      <c r="E1995" t="s">
        <v>3497</v>
      </c>
      <c r="F1995" t="s">
        <v>551</v>
      </c>
      <c r="G1995">
        <v>10124</v>
      </c>
      <c r="H1995">
        <v>1</v>
      </c>
      <c r="I1995">
        <v>42856</v>
      </c>
      <c r="J1995">
        <v>62779</v>
      </c>
      <c r="K1995" t="s">
        <v>30</v>
      </c>
      <c r="L1995" t="s">
        <v>1161</v>
      </c>
      <c r="M1995" t="s">
        <v>3237</v>
      </c>
      <c r="N1995" t="s">
        <v>3591</v>
      </c>
      <c r="O1995" t="s">
        <v>7055</v>
      </c>
      <c r="P1995" t="s">
        <v>3592</v>
      </c>
      <c r="Q1995" t="s">
        <v>35</v>
      </c>
      <c r="R1995" t="s">
        <v>3593</v>
      </c>
      <c r="S1995" t="s">
        <v>1166</v>
      </c>
      <c r="T1995" t="str">
        <f t="shared" si="93"/>
        <v xml:space="preserve">Candidate must have excellent verbal and written communication skills. The select candidate should have a working knowledge of Microsoft PowerPoint, Excel and Word.  </v>
      </c>
      <c r="U1995">
        <f t="shared" si="94"/>
        <v>0</v>
      </c>
      <c r="V1995" s="3">
        <v>1</v>
      </c>
      <c r="W1995" s="3">
        <f t="shared" si="95"/>
        <v>0</v>
      </c>
      <c r="X1995" s="3">
        <v>0</v>
      </c>
      <c r="Y1995" s="3">
        <v>0</v>
      </c>
      <c r="Z1995" s="3">
        <v>0</v>
      </c>
      <c r="AA1995" s="3">
        <v>0</v>
      </c>
      <c r="AB1995" s="3">
        <v>0</v>
      </c>
      <c r="AD1995" t="s">
        <v>38</v>
      </c>
      <c r="AE1995" s="1">
        <v>42496</v>
      </c>
      <c r="AG1995" s="1">
        <v>42496</v>
      </c>
      <c r="AH1995" s="1">
        <v>42598</v>
      </c>
    </row>
    <row r="1996" spans="1:34" x14ac:dyDescent="0.3">
      <c r="A1996">
        <v>240356</v>
      </c>
      <c r="B1996" t="s">
        <v>1158</v>
      </c>
      <c r="C1996" t="s">
        <v>26</v>
      </c>
      <c r="D1996">
        <v>1</v>
      </c>
      <c r="E1996" t="s">
        <v>3634</v>
      </c>
      <c r="F1996" t="s">
        <v>568</v>
      </c>
      <c r="G1996">
        <v>10015</v>
      </c>
      <c r="H1996" t="s">
        <v>240</v>
      </c>
      <c r="I1996">
        <v>58675</v>
      </c>
      <c r="J1996">
        <v>156793</v>
      </c>
      <c r="K1996" t="s">
        <v>30</v>
      </c>
      <c r="L1996" t="s">
        <v>1161</v>
      </c>
      <c r="M1996" t="s">
        <v>3237</v>
      </c>
      <c r="N1996" t="s">
        <v>3635</v>
      </c>
      <c r="O1996" t="s">
        <v>3189</v>
      </c>
      <c r="P1996" t="s">
        <v>1886</v>
      </c>
      <c r="Q1996" t="s">
        <v>35</v>
      </c>
      <c r="R1996" t="s">
        <v>3636</v>
      </c>
      <c r="S1996" t="s">
        <v>1888</v>
      </c>
      <c r="T1996" t="str">
        <f t="shared" si="93"/>
        <v xml:space="preserve">Preference will be given to candidates with at least four years of experience in a managerial, administrative or supervisory position.  </v>
      </c>
      <c r="U1996">
        <f t="shared" si="94"/>
        <v>0</v>
      </c>
      <c r="V1996" s="3">
        <v>0</v>
      </c>
      <c r="W1996" s="3">
        <f t="shared" si="95"/>
        <v>0</v>
      </c>
      <c r="X1996" s="3">
        <v>0</v>
      </c>
      <c r="Y1996" s="3">
        <v>0</v>
      </c>
      <c r="Z1996" s="3">
        <v>0</v>
      </c>
      <c r="AA1996" s="3">
        <v>0</v>
      </c>
      <c r="AB1996" s="3">
        <v>0</v>
      </c>
      <c r="AD1996" t="s">
        <v>58</v>
      </c>
      <c r="AE1996" s="1">
        <v>42496</v>
      </c>
      <c r="AG1996" s="1">
        <v>42496</v>
      </c>
      <c r="AH1996" s="1">
        <v>42598</v>
      </c>
    </row>
    <row r="1997" spans="1:34" x14ac:dyDescent="0.3">
      <c r="A1997">
        <v>240356</v>
      </c>
      <c r="B1997" t="s">
        <v>1158</v>
      </c>
      <c r="C1997" t="s">
        <v>40</v>
      </c>
      <c r="D1997">
        <v>1</v>
      </c>
      <c r="E1997" t="s">
        <v>3634</v>
      </c>
      <c r="F1997" t="s">
        <v>568</v>
      </c>
      <c r="G1997">
        <v>10015</v>
      </c>
      <c r="H1997" t="s">
        <v>240</v>
      </c>
      <c r="I1997">
        <v>58675</v>
      </c>
      <c r="J1997">
        <v>156793</v>
      </c>
      <c r="K1997" t="s">
        <v>30</v>
      </c>
      <c r="L1997" t="s">
        <v>1161</v>
      </c>
      <c r="M1997" t="s">
        <v>3237</v>
      </c>
      <c r="N1997" t="s">
        <v>3635</v>
      </c>
      <c r="O1997" t="s">
        <v>3189</v>
      </c>
      <c r="P1997" t="s">
        <v>1886</v>
      </c>
      <c r="Q1997" t="s">
        <v>35</v>
      </c>
      <c r="R1997" t="s">
        <v>3636</v>
      </c>
      <c r="S1997" t="s">
        <v>1888</v>
      </c>
      <c r="T1997" t="str">
        <f t="shared" si="93"/>
        <v xml:space="preserve">Preference will be given to candidates with at least four years of experience in a managerial, administrative or supervisory position.  </v>
      </c>
      <c r="U1997">
        <f t="shared" si="94"/>
        <v>0</v>
      </c>
      <c r="V1997" s="3">
        <v>0</v>
      </c>
      <c r="W1997" s="3">
        <f t="shared" si="95"/>
        <v>0</v>
      </c>
      <c r="X1997" s="3">
        <v>0</v>
      </c>
      <c r="Y1997" s="3">
        <v>0</v>
      </c>
      <c r="Z1997" s="3">
        <v>0</v>
      </c>
      <c r="AA1997" s="3">
        <v>0</v>
      </c>
      <c r="AB1997" s="3">
        <v>0</v>
      </c>
      <c r="AD1997" t="s">
        <v>58</v>
      </c>
      <c r="AE1997" s="1">
        <v>42496</v>
      </c>
      <c r="AG1997" s="1">
        <v>42496</v>
      </c>
      <c r="AH1997" s="1">
        <v>42598</v>
      </c>
    </row>
    <row r="1998" spans="1:34" x14ac:dyDescent="0.3">
      <c r="A1998">
        <v>240357</v>
      </c>
      <c r="B1998" t="s">
        <v>210</v>
      </c>
      <c r="C1998" t="s">
        <v>40</v>
      </c>
      <c r="D1998">
        <v>1</v>
      </c>
      <c r="E1998" t="s">
        <v>3637</v>
      </c>
      <c r="F1998" t="s">
        <v>212</v>
      </c>
      <c r="G1998">
        <v>40563</v>
      </c>
      <c r="H1998">
        <v>1</v>
      </c>
      <c r="I1998">
        <v>45455</v>
      </c>
      <c r="J1998">
        <v>70193</v>
      </c>
      <c r="K1998" t="s">
        <v>30</v>
      </c>
      <c r="L1998" t="s">
        <v>213</v>
      </c>
      <c r="M1998" t="s">
        <v>3638</v>
      </c>
      <c r="N1998" t="s">
        <v>8107</v>
      </c>
      <c r="O1998" t="s">
        <v>7263</v>
      </c>
      <c r="P1998" t="s">
        <v>8108</v>
      </c>
      <c r="Q1998" t="s">
        <v>35</v>
      </c>
      <c r="R1998" t="s">
        <v>8109</v>
      </c>
      <c r="S1998" t="s">
        <v>35</v>
      </c>
      <c r="T1998" t="str">
        <f t="shared" si="93"/>
        <v xml:space="preserve">‚At least 3-5 years professional experience, including project management and program developmentExperience working for or with City contracts is preferredExperience working with construction businesses or MWBEs in a project management function preferredProven track record in a high-paced environment Excellent written and oral communications skillsExperience using customer relationship management tools or other database systems in order to track and manage services and outcomes desiredExcellent relationship management, organizational, strategic thinking and quantitative/qualitative skillsKnowledge of small business capital needs, experience with small business lending, financial management, or accounting  </v>
      </c>
      <c r="U1998">
        <f t="shared" si="94"/>
        <v>0</v>
      </c>
      <c r="V1998" s="3">
        <v>0</v>
      </c>
      <c r="W1998" s="3">
        <f t="shared" si="95"/>
        <v>0</v>
      </c>
      <c r="X1998" s="3">
        <v>0</v>
      </c>
      <c r="Y1998" s="3">
        <v>0</v>
      </c>
      <c r="Z1998" s="3">
        <v>0</v>
      </c>
      <c r="AA1998" s="3">
        <v>0</v>
      </c>
      <c r="AB1998" s="3">
        <v>0</v>
      </c>
      <c r="AD1998" t="s">
        <v>38</v>
      </c>
      <c r="AE1998" s="1">
        <v>42499</v>
      </c>
      <c r="AG1998" s="1">
        <v>42499</v>
      </c>
      <c r="AH1998" s="1">
        <v>42598</v>
      </c>
    </row>
    <row r="1999" spans="1:34" x14ac:dyDescent="0.3">
      <c r="A1999">
        <v>240357</v>
      </c>
      <c r="B1999" t="s">
        <v>210</v>
      </c>
      <c r="C1999" t="s">
        <v>26</v>
      </c>
      <c r="D1999">
        <v>1</v>
      </c>
      <c r="E1999" t="s">
        <v>3637</v>
      </c>
      <c r="F1999" t="s">
        <v>212</v>
      </c>
      <c r="G1999">
        <v>40563</v>
      </c>
      <c r="H1999">
        <v>1</v>
      </c>
      <c r="I1999">
        <v>45455</v>
      </c>
      <c r="J1999">
        <v>70193</v>
      </c>
      <c r="K1999" t="s">
        <v>30</v>
      </c>
      <c r="L1999" t="s">
        <v>213</v>
      </c>
      <c r="M1999" t="s">
        <v>3638</v>
      </c>
      <c r="N1999" t="s">
        <v>8107</v>
      </c>
      <c r="O1999" t="s">
        <v>7263</v>
      </c>
      <c r="P1999" t="s">
        <v>8108</v>
      </c>
      <c r="Q1999" t="s">
        <v>35</v>
      </c>
      <c r="R1999" t="s">
        <v>8109</v>
      </c>
      <c r="S1999" t="s">
        <v>35</v>
      </c>
      <c r="T1999" t="str">
        <f t="shared" si="93"/>
        <v xml:space="preserve">‚At least 3-5 years professional experience, including project management and program developmentExperience working for or with City contracts is preferredExperience working with construction businesses or MWBEs in a project management function preferredProven track record in a high-paced environment Excellent written and oral communications skillsExperience using customer relationship management tools or other database systems in order to track and manage services and outcomes desiredExcellent relationship management, organizational, strategic thinking and quantitative/qualitative skillsKnowledge of small business capital needs, experience with small business lending, financial management, or accounting  </v>
      </c>
      <c r="U1999">
        <f t="shared" si="94"/>
        <v>0</v>
      </c>
      <c r="V1999" s="3">
        <v>0</v>
      </c>
      <c r="W1999" s="3">
        <f t="shared" si="95"/>
        <v>0</v>
      </c>
      <c r="X1999" s="3">
        <v>0</v>
      </c>
      <c r="Y1999" s="3">
        <v>0</v>
      </c>
      <c r="Z1999" s="3">
        <v>0</v>
      </c>
      <c r="AA1999" s="3">
        <v>0</v>
      </c>
      <c r="AB1999" s="3">
        <v>0</v>
      </c>
      <c r="AD1999" t="s">
        <v>38</v>
      </c>
      <c r="AE1999" s="1">
        <v>42499</v>
      </c>
      <c r="AG1999" s="1">
        <v>42499</v>
      </c>
      <c r="AH1999" s="1">
        <v>42598</v>
      </c>
    </row>
    <row r="2000" spans="1:34" x14ac:dyDescent="0.3">
      <c r="A2000">
        <v>240171</v>
      </c>
      <c r="B2000" t="s">
        <v>244</v>
      </c>
      <c r="C2000" t="s">
        <v>26</v>
      </c>
      <c r="D2000">
        <v>1</v>
      </c>
      <c r="E2000" t="s">
        <v>3639</v>
      </c>
      <c r="F2000" t="s">
        <v>1168</v>
      </c>
      <c r="G2000">
        <v>56058</v>
      </c>
      <c r="H2000">
        <v>0</v>
      </c>
      <c r="I2000">
        <v>48895</v>
      </c>
      <c r="J2000">
        <v>75900</v>
      </c>
      <c r="K2000" t="s">
        <v>30</v>
      </c>
      <c r="L2000" t="s">
        <v>31</v>
      </c>
      <c r="M2000" t="s">
        <v>3640</v>
      </c>
      <c r="N2000" t="s">
        <v>8110</v>
      </c>
      <c r="O2000" t="s">
        <v>1170</v>
      </c>
      <c r="P2000" t="s">
        <v>35</v>
      </c>
      <c r="Q2000" t="s">
        <v>35</v>
      </c>
      <c r="R2000" t="s">
        <v>3641</v>
      </c>
      <c r="S2000" t="s">
        <v>35</v>
      </c>
      <c r="T2000" t="str">
        <f t="shared" si="93"/>
        <v xml:space="preserve">   </v>
      </c>
      <c r="U2000">
        <f t="shared" si="94"/>
        <v>0</v>
      </c>
      <c r="V2000" s="3">
        <v>0</v>
      </c>
      <c r="W2000" s="3">
        <f t="shared" si="95"/>
        <v>0</v>
      </c>
      <c r="X2000" s="3">
        <v>0</v>
      </c>
      <c r="Y2000" s="3">
        <v>0</v>
      </c>
      <c r="Z2000" s="3">
        <v>0</v>
      </c>
      <c r="AA2000" s="3">
        <v>0</v>
      </c>
      <c r="AB2000" s="3">
        <v>0</v>
      </c>
      <c r="AD2000" t="s">
        <v>38</v>
      </c>
      <c r="AE2000" s="1">
        <v>42496</v>
      </c>
      <c r="AG2000" s="1">
        <v>42496</v>
      </c>
      <c r="AH2000" s="1">
        <v>42598</v>
      </c>
    </row>
    <row r="2001" spans="1:34" x14ac:dyDescent="0.3">
      <c r="A2001">
        <v>240171</v>
      </c>
      <c r="B2001" t="s">
        <v>244</v>
      </c>
      <c r="C2001" t="s">
        <v>40</v>
      </c>
      <c r="D2001">
        <v>1</v>
      </c>
      <c r="E2001" t="s">
        <v>3639</v>
      </c>
      <c r="F2001" t="s">
        <v>1168</v>
      </c>
      <c r="G2001">
        <v>56058</v>
      </c>
      <c r="H2001">
        <v>0</v>
      </c>
      <c r="I2001">
        <v>48895</v>
      </c>
      <c r="J2001">
        <v>75900</v>
      </c>
      <c r="K2001" t="s">
        <v>30</v>
      </c>
      <c r="L2001" t="s">
        <v>31</v>
      </c>
      <c r="M2001" t="s">
        <v>3640</v>
      </c>
      <c r="N2001" t="s">
        <v>8110</v>
      </c>
      <c r="O2001" t="s">
        <v>1170</v>
      </c>
      <c r="P2001" t="s">
        <v>35</v>
      </c>
      <c r="Q2001" t="s">
        <v>35</v>
      </c>
      <c r="R2001" t="s">
        <v>3641</v>
      </c>
      <c r="S2001" t="s">
        <v>35</v>
      </c>
      <c r="T2001" t="str">
        <f t="shared" si="93"/>
        <v xml:space="preserve">   </v>
      </c>
      <c r="U2001">
        <f t="shared" si="94"/>
        <v>0</v>
      </c>
      <c r="V2001" s="3">
        <v>0</v>
      </c>
      <c r="W2001" s="3">
        <f t="shared" si="95"/>
        <v>0</v>
      </c>
      <c r="X2001" s="3">
        <v>0</v>
      </c>
      <c r="Y2001" s="3">
        <v>0</v>
      </c>
      <c r="Z2001" s="3">
        <v>0</v>
      </c>
      <c r="AA2001" s="3">
        <v>0</v>
      </c>
      <c r="AB2001" s="3">
        <v>0</v>
      </c>
      <c r="AD2001" t="s">
        <v>38</v>
      </c>
      <c r="AE2001" s="1">
        <v>42496</v>
      </c>
      <c r="AG2001" s="1">
        <v>42496</v>
      </c>
      <c r="AH2001" s="1">
        <v>42598</v>
      </c>
    </row>
    <row r="2002" spans="1:34" x14ac:dyDescent="0.3">
      <c r="A2002">
        <v>240174</v>
      </c>
      <c r="B2002" t="s">
        <v>524</v>
      </c>
      <c r="C2002" t="s">
        <v>26</v>
      </c>
      <c r="D2002">
        <v>2</v>
      </c>
      <c r="E2002" t="s">
        <v>3500</v>
      </c>
      <c r="F2002" t="s">
        <v>119</v>
      </c>
      <c r="G2002">
        <v>22427</v>
      </c>
      <c r="H2002">
        <v>1</v>
      </c>
      <c r="I2002">
        <v>78000</v>
      </c>
      <c r="J2002">
        <v>88686</v>
      </c>
      <c r="K2002" t="s">
        <v>30</v>
      </c>
      <c r="L2002" t="s">
        <v>527</v>
      </c>
      <c r="M2002" t="s">
        <v>716</v>
      </c>
      <c r="N2002" t="s">
        <v>8054</v>
      </c>
      <c r="O2002" t="s">
        <v>7122</v>
      </c>
      <c r="P2002" t="s">
        <v>3503</v>
      </c>
      <c r="Q2002" t="s">
        <v>3642</v>
      </c>
      <c r="R2002" t="s">
        <v>3643</v>
      </c>
      <c r="S2002" t="s">
        <v>35</v>
      </c>
      <c r="T2002" t="str">
        <f t="shared" si="93"/>
        <v>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6. Driver license valid in New York State. ONLY CURRENT CITY EMPLOYEES ARE ELIGIBLE TO APPLY.  * This vacancy is only open to current permanent city employees serving in the Associate Project Manager civil service title or on leave from the title.  If you have any questions regarding this vacancy or require a reasonable accommodation during the application process, please call the Personnel division at 212-830-7851.  www.nyc.gov/parks</v>
      </c>
      <c r="U2002">
        <f t="shared" si="94"/>
        <v>0</v>
      </c>
      <c r="V2002" s="3">
        <v>0</v>
      </c>
      <c r="W2002" s="3">
        <f t="shared" si="95"/>
        <v>0</v>
      </c>
      <c r="X2002" s="3">
        <v>0</v>
      </c>
      <c r="Y2002" s="3">
        <v>0</v>
      </c>
      <c r="Z2002" s="3">
        <v>0</v>
      </c>
      <c r="AA2002" s="3">
        <v>0</v>
      </c>
      <c r="AB2002" s="3">
        <v>0</v>
      </c>
      <c r="AD2002" t="s">
        <v>533</v>
      </c>
      <c r="AE2002" s="1">
        <v>42496</v>
      </c>
      <c r="AG2002" s="1">
        <v>42499</v>
      </c>
      <c r="AH2002" s="1">
        <v>42598</v>
      </c>
    </row>
    <row r="2003" spans="1:34" x14ac:dyDescent="0.3">
      <c r="A2003">
        <v>242850</v>
      </c>
      <c r="B2003" t="s">
        <v>888</v>
      </c>
      <c r="C2003" t="s">
        <v>40</v>
      </c>
      <c r="D2003">
        <v>1</v>
      </c>
      <c r="E2003" t="s">
        <v>3644</v>
      </c>
      <c r="F2003" t="s">
        <v>1168</v>
      </c>
      <c r="G2003">
        <v>56058</v>
      </c>
      <c r="H2003">
        <v>0</v>
      </c>
      <c r="I2003">
        <v>60000</v>
      </c>
      <c r="J2003">
        <v>65000</v>
      </c>
      <c r="K2003" t="s">
        <v>30</v>
      </c>
      <c r="L2003" t="s">
        <v>430</v>
      </c>
      <c r="M2003" t="s">
        <v>2641</v>
      </c>
      <c r="N2003" t="s">
        <v>8111</v>
      </c>
      <c r="O2003" t="s">
        <v>1170</v>
      </c>
      <c r="P2003" t="s">
        <v>8112</v>
      </c>
      <c r="Q2003" t="s">
        <v>35</v>
      </c>
      <c r="R2003" t="s">
        <v>894</v>
      </c>
      <c r="S2003" t="s">
        <v>35</v>
      </c>
      <c r="T2003" t="str">
        <f t="shared" si="93"/>
        <v xml:space="preserve">The ideal candidate will be an inquisitive self-starter and problem-solver with the ability to:  Understand business and data processes to identify gaps or underlying issues, opportunities for efficiencies, and overlap with other business areas and information throughout the agency  Break down complex issues/processes into smaller, more manageable pieces  Use data and make operational/analytic recommendations  Efficiently communicate verbally and through memos, presentations, and other materials  Lead and move projects forward, including willing to make decisions or elevate issues for decision-making and advocate for best interests of the project and the agency  Has experience with advanced Excel at a minimum and GIS and Access preferred; experience with SharePoint, SAS, R, writing SQL queries or business intelligence tools is a plus  Preferred Qualifications:  An advanced degree in a relevant field is strongly preferred (e.g. Business Administration, Public Administration, Public Policy, Management/Organizational Science, Urban/Regional Planning, Data Science)  Professional experience in performance management, data analysis, process design, or operations/technology implementation  The strongest candidates will have experience or demonstrate significant interest in public policy, housing, or city government; however, these may be secondary to the candidate‚„s interest in applying his or her skills to the agency‚„s mission and operations  </v>
      </c>
      <c r="U2003">
        <f t="shared" si="94"/>
        <v>1</v>
      </c>
      <c r="V2003" s="3">
        <v>1</v>
      </c>
      <c r="W2003" s="3">
        <f t="shared" si="95"/>
        <v>1</v>
      </c>
      <c r="X2003" s="3">
        <v>0</v>
      </c>
      <c r="Y2003" s="3">
        <v>0</v>
      </c>
      <c r="Z2003" s="3">
        <v>1</v>
      </c>
      <c r="AA2003" s="3">
        <v>0</v>
      </c>
      <c r="AB2003" s="3">
        <v>0</v>
      </c>
      <c r="AD2003" t="s">
        <v>38</v>
      </c>
      <c r="AE2003" s="1">
        <v>42535</v>
      </c>
      <c r="AF2003" s="1">
        <v>42625</v>
      </c>
      <c r="AG2003" s="1">
        <v>42535</v>
      </c>
      <c r="AH2003" s="1">
        <v>42598</v>
      </c>
    </row>
    <row r="2004" spans="1:34" x14ac:dyDescent="0.3">
      <c r="A2004">
        <v>240174</v>
      </c>
      <c r="B2004" t="s">
        <v>524</v>
      </c>
      <c r="C2004" t="s">
        <v>26</v>
      </c>
      <c r="D2004">
        <v>2</v>
      </c>
      <c r="E2004" t="s">
        <v>3500</v>
      </c>
      <c r="F2004" t="s">
        <v>119</v>
      </c>
      <c r="G2004">
        <v>22427</v>
      </c>
      <c r="H2004">
        <v>1</v>
      </c>
      <c r="I2004">
        <v>78000</v>
      </c>
      <c r="J2004">
        <v>88686</v>
      </c>
      <c r="K2004" t="s">
        <v>30</v>
      </c>
      <c r="L2004" t="s">
        <v>527</v>
      </c>
      <c r="M2004" t="s">
        <v>716</v>
      </c>
      <c r="N2004" t="s">
        <v>8054</v>
      </c>
      <c r="O2004" t="s">
        <v>7122</v>
      </c>
      <c r="P2004" t="s">
        <v>3503</v>
      </c>
      <c r="Q2004" t="s">
        <v>3642</v>
      </c>
      <c r="R2004" t="s">
        <v>3643</v>
      </c>
      <c r="S2004" t="s">
        <v>35</v>
      </c>
      <c r="T2004" t="str">
        <f t="shared" si="93"/>
        <v>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6. Driver license valid in New York State. ONLY CURRENT CITY EMPLOYEES ARE ELIGIBLE TO APPLY.  * This vacancy is only open to current permanent city employees serving in the Associate Project Manager civil service title or on leave from the title.  If you have any questions regarding this vacancy or require a reasonable accommodation during the application process, please call the Personnel division at 212-830-7851.  www.nyc.gov/parks</v>
      </c>
      <c r="U2004">
        <f t="shared" si="94"/>
        <v>0</v>
      </c>
      <c r="V2004" s="3">
        <v>0</v>
      </c>
      <c r="W2004" s="3">
        <f t="shared" si="95"/>
        <v>0</v>
      </c>
      <c r="X2004" s="3">
        <v>0</v>
      </c>
      <c r="Y2004" s="3">
        <v>0</v>
      </c>
      <c r="Z2004" s="3">
        <v>0</v>
      </c>
      <c r="AA2004" s="3">
        <v>0</v>
      </c>
      <c r="AB2004" s="3">
        <v>0</v>
      </c>
      <c r="AD2004" t="s">
        <v>533</v>
      </c>
      <c r="AE2004" s="1">
        <v>42496</v>
      </c>
      <c r="AG2004" s="1">
        <v>42499</v>
      </c>
      <c r="AH2004" s="1">
        <v>42598</v>
      </c>
    </row>
    <row r="2005" spans="1:34" x14ac:dyDescent="0.3">
      <c r="A2005">
        <v>240175</v>
      </c>
      <c r="B2005" t="s">
        <v>524</v>
      </c>
      <c r="C2005" t="s">
        <v>26</v>
      </c>
      <c r="D2005">
        <v>2</v>
      </c>
      <c r="E2005" t="s">
        <v>3500</v>
      </c>
      <c r="F2005" t="s">
        <v>715</v>
      </c>
      <c r="G2005">
        <v>21315</v>
      </c>
      <c r="H2005">
        <v>1</v>
      </c>
      <c r="I2005">
        <v>78000</v>
      </c>
      <c r="J2005">
        <v>88686</v>
      </c>
      <c r="K2005" t="s">
        <v>30</v>
      </c>
      <c r="L2005" t="s">
        <v>527</v>
      </c>
      <c r="M2005" t="s">
        <v>716</v>
      </c>
      <c r="N2005" t="s">
        <v>8054</v>
      </c>
      <c r="O2005" t="s">
        <v>7598</v>
      </c>
      <c r="P2005" t="s">
        <v>3503</v>
      </c>
      <c r="Q2005" t="s">
        <v>3645</v>
      </c>
      <c r="R2005" t="s">
        <v>3646</v>
      </c>
      <c r="S2005" t="s">
        <v>35</v>
      </c>
      <c r="T2005" t="str">
        <f t="shared" si="93"/>
        <v>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6. Driver license valid in New York State. Current New York State Registration as a Landscape Architect must be maintained for the duration of your employment.  www.nyc.gov/parks</v>
      </c>
      <c r="U2005">
        <f t="shared" si="94"/>
        <v>0</v>
      </c>
      <c r="V2005" s="3">
        <v>0</v>
      </c>
      <c r="W2005" s="3">
        <f t="shared" si="95"/>
        <v>0</v>
      </c>
      <c r="X2005" s="3">
        <v>0</v>
      </c>
      <c r="Y2005" s="3">
        <v>0</v>
      </c>
      <c r="Z2005" s="3">
        <v>0</v>
      </c>
      <c r="AA2005" s="3">
        <v>0</v>
      </c>
      <c r="AB2005" s="3">
        <v>0</v>
      </c>
      <c r="AD2005" t="s">
        <v>533</v>
      </c>
      <c r="AE2005" s="1">
        <v>42495</v>
      </c>
      <c r="AG2005" s="1">
        <v>42549</v>
      </c>
      <c r="AH2005" s="1">
        <v>42598</v>
      </c>
    </row>
    <row r="2006" spans="1:34" x14ac:dyDescent="0.3">
      <c r="A2006">
        <v>240363</v>
      </c>
      <c r="B2006" t="s">
        <v>1125</v>
      </c>
      <c r="C2006" t="s">
        <v>40</v>
      </c>
      <c r="D2006">
        <v>3</v>
      </c>
      <c r="E2006" t="s">
        <v>1447</v>
      </c>
      <c r="F2006" t="s">
        <v>1444</v>
      </c>
      <c r="G2006">
        <v>31143</v>
      </c>
      <c r="H2006">
        <v>2</v>
      </c>
      <c r="I2006">
        <v>48764</v>
      </c>
      <c r="J2006">
        <v>60000</v>
      </c>
      <c r="K2006" t="s">
        <v>30</v>
      </c>
      <c r="L2006" t="s">
        <v>954</v>
      </c>
      <c r="M2006" t="s">
        <v>1128</v>
      </c>
      <c r="N2006" t="s">
        <v>8113</v>
      </c>
      <c r="O2006" t="s">
        <v>1445</v>
      </c>
      <c r="P2006" t="s">
        <v>8114</v>
      </c>
      <c r="Q2006" t="s">
        <v>3408</v>
      </c>
      <c r="R2006" t="s">
        <v>3647</v>
      </c>
      <c r="S2006" t="s">
        <v>35</v>
      </c>
      <c r="T2006" t="str">
        <f t="shared" si="93"/>
        <v>‚	Knowledge of, and demonstrated interest in, law enforcement, criminal justice, and/or civil rights issues 	Graduate or baccalaureate degree in the field of law, criminal justice, public policy, public administration, social sciences, psychology, or other relevant field, or at least three years of experience performing administrative, criminal, or internal investigations 	Strong computer skills, including Word, Excel and databases	Strong interpersonal skills, oral communication and interviewing skills	Demonstrated ability to write succinct and organized reports	Demonstrated ability to analyze, assess, and draw conclusions based on complex documents or data, including but not limited to policies, procedures, and financial documents.	Familiarity with New York City a plus Appointments are subject to Office of Management &amp; Budget approval for budgeted headcount.</v>
      </c>
      <c r="U2006">
        <f t="shared" si="94"/>
        <v>0</v>
      </c>
      <c r="V2006" s="3">
        <v>1</v>
      </c>
      <c r="W2006" s="3">
        <f t="shared" si="95"/>
        <v>0</v>
      </c>
      <c r="X2006" s="3">
        <v>0</v>
      </c>
      <c r="Y2006" s="3">
        <v>0</v>
      </c>
      <c r="Z2006" s="3">
        <v>0</v>
      </c>
      <c r="AA2006" s="3">
        <v>0</v>
      </c>
      <c r="AB2006" s="3">
        <v>0</v>
      </c>
      <c r="AD2006" t="s">
        <v>38</v>
      </c>
      <c r="AE2006" s="1">
        <v>42496</v>
      </c>
      <c r="AG2006" s="1">
        <v>42496</v>
      </c>
      <c r="AH2006" s="1">
        <v>42598</v>
      </c>
    </row>
    <row r="2007" spans="1:34" x14ac:dyDescent="0.3">
      <c r="A2007">
        <v>240363</v>
      </c>
      <c r="B2007" t="s">
        <v>1125</v>
      </c>
      <c r="C2007" t="s">
        <v>26</v>
      </c>
      <c r="D2007">
        <v>3</v>
      </c>
      <c r="E2007" t="s">
        <v>1447</v>
      </c>
      <c r="F2007" t="s">
        <v>1444</v>
      </c>
      <c r="G2007">
        <v>31143</v>
      </c>
      <c r="H2007">
        <v>2</v>
      </c>
      <c r="I2007">
        <v>48764</v>
      </c>
      <c r="J2007">
        <v>60000</v>
      </c>
      <c r="K2007" t="s">
        <v>30</v>
      </c>
      <c r="L2007" t="s">
        <v>954</v>
      </c>
      <c r="M2007" t="s">
        <v>1128</v>
      </c>
      <c r="N2007" t="s">
        <v>8113</v>
      </c>
      <c r="O2007" t="s">
        <v>1445</v>
      </c>
      <c r="P2007" t="s">
        <v>8114</v>
      </c>
      <c r="Q2007" t="s">
        <v>3408</v>
      </c>
      <c r="R2007" t="s">
        <v>3647</v>
      </c>
      <c r="S2007" t="s">
        <v>35</v>
      </c>
      <c r="T2007" t="str">
        <f t="shared" si="93"/>
        <v>‚	Knowledge of, and demonstrated interest in, law enforcement, criminal justice, and/or civil rights issues 	Graduate or baccalaureate degree in the field of law, criminal justice, public policy, public administration, social sciences, psychology, or other relevant field, or at least three years of experience performing administrative, criminal, or internal investigations 	Strong computer skills, including Word, Excel and databases	Strong interpersonal skills, oral communication and interviewing skills	Demonstrated ability to write succinct and organized reports	Demonstrated ability to analyze, assess, and draw conclusions based on complex documents or data, including but not limited to policies, procedures, and financial documents.	Familiarity with New York City a plus Appointments are subject to Office of Management &amp; Budget approval for budgeted headcount.</v>
      </c>
      <c r="U2007">
        <f t="shared" si="94"/>
        <v>0</v>
      </c>
      <c r="V2007" s="3">
        <v>1</v>
      </c>
      <c r="W2007" s="3">
        <f t="shared" si="95"/>
        <v>0</v>
      </c>
      <c r="X2007" s="3">
        <v>0</v>
      </c>
      <c r="Y2007" s="3">
        <v>0</v>
      </c>
      <c r="Z2007" s="3">
        <v>0</v>
      </c>
      <c r="AA2007" s="3">
        <v>0</v>
      </c>
      <c r="AB2007" s="3">
        <v>0</v>
      </c>
      <c r="AD2007" t="s">
        <v>38</v>
      </c>
      <c r="AE2007" s="1">
        <v>42496</v>
      </c>
      <c r="AG2007" s="1">
        <v>42496</v>
      </c>
      <c r="AH2007" s="1">
        <v>42598</v>
      </c>
    </row>
    <row r="2008" spans="1:34" x14ac:dyDescent="0.3">
      <c r="A2008">
        <v>240412</v>
      </c>
      <c r="B2008" t="s">
        <v>25</v>
      </c>
      <c r="C2008" t="s">
        <v>26</v>
      </c>
      <c r="D2008">
        <v>2</v>
      </c>
      <c r="E2008" t="s">
        <v>3648</v>
      </c>
      <c r="F2008" t="s">
        <v>3649</v>
      </c>
      <c r="G2008">
        <v>6798</v>
      </c>
      <c r="H2008">
        <v>0</v>
      </c>
      <c r="I2008">
        <v>75000</v>
      </c>
      <c r="J2008">
        <v>140000</v>
      </c>
      <c r="K2008" t="s">
        <v>30</v>
      </c>
      <c r="L2008" t="s">
        <v>192</v>
      </c>
      <c r="M2008" t="s">
        <v>3650</v>
      </c>
      <c r="N2008" t="s">
        <v>6844</v>
      </c>
      <c r="O2008" t="s">
        <v>3651</v>
      </c>
      <c r="P2008" t="s">
        <v>6845</v>
      </c>
      <c r="Q2008" t="s">
        <v>35</v>
      </c>
      <c r="R2008" t="s">
        <v>3652</v>
      </c>
      <c r="S2008" t="s">
        <v>3653</v>
      </c>
      <c r="T2008" t="str">
        <f t="shared" si="93"/>
        <v xml:space="preserve">The successful candidate should possess the following: 	8+ years' experience managing Computer and Network forensic and analytics tools such as EnCase/X-Way Forensics, Volatility/KnTDD, The Sleuth Kit, Hex Editors, RSA Security Analytics, strong understanding/experience of other top rated industry Next Generation Firewalls (NGFW), DNS servers and email security gateways; 	Strong understanding of Net-Flow packet collection and analysis, working knowledge with pcap/tcpdump, extensive knowledge on Security information and event management (SIEM), working knowledge on TACACS and RADIUS; 	Extensive knowledge of SMTP, DNS and TCP/IP protocols; 	Situational awareness and the ability to adapt to the changing threat landscape; 	Key knowledge areas include an in depth understanding of network topologies and core network communications protocols;	Ability to understand a network packet trace; 	Knowledge on IPS, IDS, HIPS and the ability to handle multiple tasks under tight deadlines; 	Any of the following vendor certifications: GIAC-GCFA, CHFI, CCE, EnCE, CPTC, CPTE, CEH, ECSA, CISSP, CSTA, OSCP, ECSA, CEPT  </v>
      </c>
      <c r="U2008">
        <f t="shared" si="94"/>
        <v>0</v>
      </c>
      <c r="V2008" s="3">
        <v>0</v>
      </c>
      <c r="W2008" s="3">
        <f t="shared" si="95"/>
        <v>0</v>
      </c>
      <c r="X2008" s="3">
        <v>0</v>
      </c>
      <c r="Y2008" s="3">
        <v>0</v>
      </c>
      <c r="Z2008" s="3">
        <v>0</v>
      </c>
      <c r="AA2008" s="3">
        <v>0</v>
      </c>
      <c r="AB2008" s="3">
        <v>0</v>
      </c>
      <c r="AD2008" t="s">
        <v>58</v>
      </c>
      <c r="AE2008" s="1">
        <v>42528</v>
      </c>
      <c r="AG2008" s="1">
        <v>42528</v>
      </c>
      <c r="AH2008" s="1">
        <v>42598</v>
      </c>
    </row>
    <row r="2009" spans="1:34" x14ac:dyDescent="0.3">
      <c r="A2009">
        <v>240412</v>
      </c>
      <c r="B2009" t="s">
        <v>25</v>
      </c>
      <c r="C2009" t="s">
        <v>40</v>
      </c>
      <c r="D2009">
        <v>2</v>
      </c>
      <c r="E2009" t="s">
        <v>3648</v>
      </c>
      <c r="F2009" t="s">
        <v>3649</v>
      </c>
      <c r="G2009">
        <v>6798</v>
      </c>
      <c r="H2009">
        <v>0</v>
      </c>
      <c r="I2009">
        <v>75000</v>
      </c>
      <c r="J2009">
        <v>140000</v>
      </c>
      <c r="K2009" t="s">
        <v>30</v>
      </c>
      <c r="L2009" t="s">
        <v>192</v>
      </c>
      <c r="M2009" t="s">
        <v>3650</v>
      </c>
      <c r="N2009" t="s">
        <v>6844</v>
      </c>
      <c r="O2009" t="s">
        <v>3651</v>
      </c>
      <c r="P2009" t="s">
        <v>6845</v>
      </c>
      <c r="Q2009" t="s">
        <v>35</v>
      </c>
      <c r="R2009" t="s">
        <v>3652</v>
      </c>
      <c r="S2009" t="s">
        <v>3653</v>
      </c>
      <c r="T2009" t="str">
        <f t="shared" si="93"/>
        <v xml:space="preserve">The successful candidate should possess the following: 	8+ years' experience managing Computer and Network forensic and analytics tools such as EnCase/X-Way Forensics, Volatility/KnTDD, The Sleuth Kit, Hex Editors, RSA Security Analytics, strong understanding/experience of other top rated industry Next Generation Firewalls (NGFW), DNS servers and email security gateways; 	Strong understanding of Net-Flow packet collection and analysis, working knowledge with pcap/tcpdump, extensive knowledge on Security information and event management (SIEM), working knowledge on TACACS and RADIUS; 	Extensive knowledge of SMTP, DNS and TCP/IP protocols; 	Situational awareness and the ability to adapt to the changing threat landscape; 	Key knowledge areas include an in depth understanding of network topologies and core network communications protocols;	Ability to understand a network packet trace; 	Knowledge on IPS, IDS, HIPS and the ability to handle multiple tasks under tight deadlines; 	Any of the following vendor certifications: GIAC-GCFA, CHFI, CCE, EnCE, CPTC, CPTE, CEH, ECSA, CISSP, CSTA, OSCP, ECSA, CEPT  </v>
      </c>
      <c r="U2009">
        <f t="shared" si="94"/>
        <v>0</v>
      </c>
      <c r="V2009" s="3">
        <v>0</v>
      </c>
      <c r="W2009" s="3">
        <f t="shared" si="95"/>
        <v>0</v>
      </c>
      <c r="X2009" s="3">
        <v>0</v>
      </c>
      <c r="Y2009" s="3">
        <v>0</v>
      </c>
      <c r="Z2009" s="3">
        <v>0</v>
      </c>
      <c r="AA2009" s="3">
        <v>0</v>
      </c>
      <c r="AB2009" s="3">
        <v>0</v>
      </c>
      <c r="AD2009" t="s">
        <v>58</v>
      </c>
      <c r="AE2009" s="1">
        <v>42528</v>
      </c>
      <c r="AG2009" s="1">
        <v>42528</v>
      </c>
      <c r="AH2009" s="1">
        <v>42598</v>
      </c>
    </row>
    <row r="2010" spans="1:34" x14ac:dyDescent="0.3">
      <c r="A2010">
        <v>240175</v>
      </c>
      <c r="B2010" t="s">
        <v>524</v>
      </c>
      <c r="C2010" t="s">
        <v>40</v>
      </c>
      <c r="D2010">
        <v>2</v>
      </c>
      <c r="E2010" t="s">
        <v>3500</v>
      </c>
      <c r="F2010" t="s">
        <v>715</v>
      </c>
      <c r="G2010">
        <v>21315</v>
      </c>
      <c r="H2010">
        <v>1</v>
      </c>
      <c r="I2010">
        <v>78000</v>
      </c>
      <c r="J2010">
        <v>88686</v>
      </c>
      <c r="K2010" t="s">
        <v>30</v>
      </c>
      <c r="L2010" t="s">
        <v>527</v>
      </c>
      <c r="M2010" t="s">
        <v>716</v>
      </c>
      <c r="N2010" t="s">
        <v>8054</v>
      </c>
      <c r="O2010" t="s">
        <v>7598</v>
      </c>
      <c r="P2010" t="s">
        <v>3503</v>
      </c>
      <c r="Q2010" t="s">
        <v>3645</v>
      </c>
      <c r="R2010" t="s">
        <v>3646</v>
      </c>
      <c r="S2010" t="s">
        <v>35</v>
      </c>
      <c r="T2010" t="str">
        <f t="shared" si="93"/>
        <v>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6. Driver license valid in New York State. Current New York State Registration as a Landscape Architect must be maintained for the duration of your employment.  www.nyc.gov/parks</v>
      </c>
      <c r="U2010">
        <f t="shared" si="94"/>
        <v>0</v>
      </c>
      <c r="V2010" s="3">
        <v>0</v>
      </c>
      <c r="W2010" s="3">
        <f t="shared" si="95"/>
        <v>0</v>
      </c>
      <c r="X2010" s="3">
        <v>0</v>
      </c>
      <c r="Y2010" s="3">
        <v>0</v>
      </c>
      <c r="Z2010" s="3">
        <v>0</v>
      </c>
      <c r="AA2010" s="3">
        <v>0</v>
      </c>
      <c r="AB2010" s="3">
        <v>0</v>
      </c>
      <c r="AD2010" t="s">
        <v>533</v>
      </c>
      <c r="AE2010" s="1">
        <v>42496</v>
      </c>
      <c r="AG2010" s="1">
        <v>42549</v>
      </c>
      <c r="AH2010" s="1">
        <v>42598</v>
      </c>
    </row>
    <row r="2011" spans="1:34" x14ac:dyDescent="0.3">
      <c r="A2011">
        <v>240175</v>
      </c>
      <c r="B2011" t="s">
        <v>524</v>
      </c>
      <c r="C2011" t="s">
        <v>26</v>
      </c>
      <c r="D2011">
        <v>2</v>
      </c>
      <c r="E2011" t="s">
        <v>3500</v>
      </c>
      <c r="F2011" t="s">
        <v>715</v>
      </c>
      <c r="G2011">
        <v>21315</v>
      </c>
      <c r="H2011">
        <v>1</v>
      </c>
      <c r="I2011">
        <v>78000</v>
      </c>
      <c r="J2011">
        <v>88686</v>
      </c>
      <c r="K2011" t="s">
        <v>30</v>
      </c>
      <c r="L2011" t="s">
        <v>527</v>
      </c>
      <c r="M2011" t="s">
        <v>716</v>
      </c>
      <c r="N2011" t="s">
        <v>8054</v>
      </c>
      <c r="O2011" t="s">
        <v>7598</v>
      </c>
      <c r="P2011" t="s">
        <v>3503</v>
      </c>
      <c r="Q2011" t="s">
        <v>3645</v>
      </c>
      <c r="R2011" t="s">
        <v>3646</v>
      </c>
      <c r="S2011" t="s">
        <v>35</v>
      </c>
      <c r="T2011" t="str">
        <f t="shared" si="93"/>
        <v>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6. Driver license valid in New York State. Current New York State Registration as a Landscape Architect must be maintained for the duration of your employment.  www.nyc.gov/parks</v>
      </c>
      <c r="U2011">
        <f t="shared" si="94"/>
        <v>0</v>
      </c>
      <c r="V2011" s="3">
        <v>0</v>
      </c>
      <c r="W2011" s="3">
        <f t="shared" si="95"/>
        <v>0</v>
      </c>
      <c r="X2011" s="3">
        <v>0</v>
      </c>
      <c r="Y2011" s="3">
        <v>0</v>
      </c>
      <c r="Z2011" s="3">
        <v>0</v>
      </c>
      <c r="AA2011" s="3">
        <v>0</v>
      </c>
      <c r="AB2011" s="3">
        <v>0</v>
      </c>
      <c r="AD2011" t="s">
        <v>533</v>
      </c>
      <c r="AE2011" s="1">
        <v>42496</v>
      </c>
      <c r="AG2011" s="1">
        <v>42549</v>
      </c>
      <c r="AH2011" s="1">
        <v>42598</v>
      </c>
    </row>
    <row r="2012" spans="1:34" x14ac:dyDescent="0.3">
      <c r="A2012">
        <v>240176</v>
      </c>
      <c r="B2012" t="s">
        <v>524</v>
      </c>
      <c r="C2012" t="s">
        <v>26</v>
      </c>
      <c r="D2012">
        <v>2</v>
      </c>
      <c r="E2012" t="s">
        <v>3500</v>
      </c>
      <c r="F2012" t="s">
        <v>1160</v>
      </c>
      <c r="G2012">
        <v>34202</v>
      </c>
      <c r="H2012">
        <v>2</v>
      </c>
      <c r="I2012">
        <v>78000</v>
      </c>
      <c r="J2012">
        <v>88686</v>
      </c>
      <c r="K2012" t="s">
        <v>30</v>
      </c>
      <c r="L2012" t="s">
        <v>527</v>
      </c>
      <c r="M2012" t="s">
        <v>716</v>
      </c>
      <c r="N2012" t="s">
        <v>8054</v>
      </c>
      <c r="O2012" t="s">
        <v>7269</v>
      </c>
      <c r="P2012" t="s">
        <v>3610</v>
      </c>
      <c r="Q2012" t="s">
        <v>530</v>
      </c>
      <c r="R2012" t="s">
        <v>3611</v>
      </c>
      <c r="S2012" t="s">
        <v>35</v>
      </c>
      <c r="T2012" t="str">
        <f t="shared" si="93"/>
        <v>Preference will be given to applicants who are current permanent Construction Project Managers or who have taken the Construction Project Manager civil service exam (Exam No. 6042).  1. A thorough understanding of general construction pricing. 2. Ability to accurately read construction documents and specifications. 3. A thorough understanding of prevailing wage laws and other applicable City procurement rules and regulations. 4. Experience with Sage-Timberline estimating software.  Strong computer skills including AutoCAD. 5. Excellent communication, interpersonal and organizational skills. www.nyc.gov/parks</v>
      </c>
      <c r="U2012">
        <f t="shared" si="94"/>
        <v>0</v>
      </c>
      <c r="V2012" s="3">
        <v>0</v>
      </c>
      <c r="W2012" s="3">
        <f t="shared" si="95"/>
        <v>0</v>
      </c>
      <c r="X2012" s="3">
        <v>0</v>
      </c>
      <c r="Y2012" s="3">
        <v>0</v>
      </c>
      <c r="Z2012" s="3">
        <v>0</v>
      </c>
      <c r="AA2012" s="3">
        <v>0</v>
      </c>
      <c r="AB2012" s="3">
        <v>0</v>
      </c>
      <c r="AD2012" t="s">
        <v>533</v>
      </c>
      <c r="AE2012" s="1">
        <v>42496</v>
      </c>
      <c r="AG2012" s="1">
        <v>42549</v>
      </c>
      <c r="AH2012" s="1">
        <v>42598</v>
      </c>
    </row>
    <row r="2013" spans="1:34" x14ac:dyDescent="0.3">
      <c r="A2013">
        <v>240416</v>
      </c>
      <c r="B2013" t="s">
        <v>244</v>
      </c>
      <c r="C2013" t="s">
        <v>40</v>
      </c>
      <c r="D2013">
        <v>15</v>
      </c>
      <c r="E2013" t="s">
        <v>3654</v>
      </c>
      <c r="F2013" t="s">
        <v>3655</v>
      </c>
      <c r="G2013">
        <v>91529</v>
      </c>
      <c r="H2013">
        <v>0</v>
      </c>
      <c r="I2013">
        <v>46412</v>
      </c>
      <c r="J2013">
        <v>53374</v>
      </c>
      <c r="K2013" t="s">
        <v>30</v>
      </c>
      <c r="L2013" t="s">
        <v>248</v>
      </c>
      <c r="M2013" t="s">
        <v>3656</v>
      </c>
      <c r="N2013" t="s">
        <v>3657</v>
      </c>
      <c r="O2013" t="s">
        <v>8115</v>
      </c>
      <c r="P2013" t="s">
        <v>35</v>
      </c>
      <c r="Q2013" t="s">
        <v>3658</v>
      </c>
      <c r="R2013" t="s">
        <v>3659</v>
      </c>
      <c r="S2013" t="s">
        <v>3660</v>
      </c>
      <c r="T2013" t="str">
        <f t="shared" si="93"/>
        <v xml:space="preserve">  Medical/Physical Requirements: Medical guidelines established by the U.S. Coast Guard apply to the position of Deckhand. Candidates will therefore be required to undergo a medical examination prior to appointment and thereafter, pursuant to Coast Guard regulations. Candidates must also pass a drug screening to be appointed. Deckhands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www.tsa.gov/twic.</v>
      </c>
      <c r="U2013">
        <f t="shared" si="94"/>
        <v>0</v>
      </c>
      <c r="V2013" s="3">
        <v>0</v>
      </c>
      <c r="W2013" s="3">
        <f t="shared" si="95"/>
        <v>0</v>
      </c>
      <c r="X2013" s="3">
        <v>0</v>
      </c>
      <c r="Y2013" s="3">
        <v>0</v>
      </c>
      <c r="Z2013" s="3">
        <v>0</v>
      </c>
      <c r="AA2013" s="3">
        <v>0</v>
      </c>
      <c r="AB2013" s="3">
        <v>0</v>
      </c>
      <c r="AD2013" t="s">
        <v>38</v>
      </c>
      <c r="AE2013" s="1">
        <v>42529</v>
      </c>
      <c r="AG2013" s="1">
        <v>42552</v>
      </c>
      <c r="AH2013" s="1">
        <v>42598</v>
      </c>
    </row>
    <row r="2014" spans="1:34" x14ac:dyDescent="0.3">
      <c r="A2014">
        <v>240416</v>
      </c>
      <c r="B2014" t="s">
        <v>244</v>
      </c>
      <c r="C2014" t="s">
        <v>26</v>
      </c>
      <c r="D2014">
        <v>15</v>
      </c>
      <c r="E2014" t="s">
        <v>3654</v>
      </c>
      <c r="F2014" t="s">
        <v>3655</v>
      </c>
      <c r="G2014">
        <v>91529</v>
      </c>
      <c r="H2014">
        <v>0</v>
      </c>
      <c r="I2014">
        <v>46412</v>
      </c>
      <c r="J2014">
        <v>53374</v>
      </c>
      <c r="K2014" t="s">
        <v>30</v>
      </c>
      <c r="L2014" t="s">
        <v>248</v>
      </c>
      <c r="M2014" t="s">
        <v>3656</v>
      </c>
      <c r="N2014" t="s">
        <v>3657</v>
      </c>
      <c r="O2014" t="s">
        <v>8115</v>
      </c>
      <c r="P2014" t="s">
        <v>35</v>
      </c>
      <c r="Q2014" t="s">
        <v>3658</v>
      </c>
      <c r="R2014" t="s">
        <v>3659</v>
      </c>
      <c r="S2014" t="s">
        <v>3660</v>
      </c>
      <c r="T2014" t="str">
        <f t="shared" si="93"/>
        <v xml:space="preserve">  Medical/Physical Requirements: Medical guidelines established by the U.S. Coast Guard apply to the position of Deckhand. Candidates will therefore be required to undergo a medical examination prior to appointment and thereafter, pursuant to Coast Guard regulations. Candidates must also pass a drug screening to be appointed. Deckhands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www.tsa.gov/twic.</v>
      </c>
      <c r="U2014">
        <f t="shared" si="94"/>
        <v>0</v>
      </c>
      <c r="V2014" s="3">
        <v>0</v>
      </c>
      <c r="W2014" s="3">
        <f t="shared" si="95"/>
        <v>0</v>
      </c>
      <c r="X2014" s="3">
        <v>0</v>
      </c>
      <c r="Y2014" s="3">
        <v>0</v>
      </c>
      <c r="Z2014" s="3">
        <v>0</v>
      </c>
      <c r="AA2014" s="3">
        <v>0</v>
      </c>
      <c r="AB2014" s="3">
        <v>0</v>
      </c>
      <c r="AD2014" t="s">
        <v>38</v>
      </c>
      <c r="AE2014" s="1">
        <v>42529</v>
      </c>
      <c r="AG2014" s="1">
        <v>42552</v>
      </c>
      <c r="AH2014" s="1">
        <v>42598</v>
      </c>
    </row>
    <row r="2015" spans="1:34" x14ac:dyDescent="0.3">
      <c r="A2015">
        <v>240448</v>
      </c>
      <c r="B2015" t="s">
        <v>39</v>
      </c>
      <c r="C2015" t="s">
        <v>40</v>
      </c>
      <c r="D2015">
        <v>1</v>
      </c>
      <c r="E2015" t="s">
        <v>3661</v>
      </c>
      <c r="F2015" t="s">
        <v>595</v>
      </c>
      <c r="G2015">
        <v>40502</v>
      </c>
      <c r="H2015">
        <v>2</v>
      </c>
      <c r="I2015">
        <v>58617</v>
      </c>
      <c r="J2015">
        <v>67409</v>
      </c>
      <c r="K2015" t="s">
        <v>30</v>
      </c>
      <c r="L2015" t="s">
        <v>78</v>
      </c>
      <c r="M2015" t="s">
        <v>1537</v>
      </c>
      <c r="N2015" t="s">
        <v>8116</v>
      </c>
      <c r="O2015" t="s">
        <v>598</v>
      </c>
      <c r="P2015" t="s">
        <v>8117</v>
      </c>
      <c r="Q2015" t="s">
        <v>7439</v>
      </c>
      <c r="R2015" t="s">
        <v>3662</v>
      </c>
      <c r="S2015" t="s">
        <v>35</v>
      </c>
      <c r="T2015" t="str">
        <f t="shared" si="93"/>
        <v>‚	2 years of IT audit experience and basic understanding of IT general and application controls 	Familiar with enterprise class networks, data center, virtualization, storage, backup, disaster recovery, high availability, encryption, mobile and cloud systems  	Familiar with Windows administration such as Active Directory, DNS, DHCP, SCOM, SCCM and GPO 	Knowledge of server-side development; Java, .NET, IIS, Tomcat, Apache and API  	Familiar with COBIT framework and NIST 	Microsoft Excel advanced knowledge and ACL experience a plus 	Highly organized, motivated and self 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Demonstrates flexibility in responding to changes in assignment and job responsibility 	A baccalaureate degree from an accredited college or university supplemented by (i) 24 semester credits in accounting and auditing and (ii) additional credits in computer science or information systems related field 	Certified Information Systems Auditor (CISA) designation is preferred, pursuing CISA designation or willingness to pursue CISA 	IT Quality Assurance experience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15">
        <f t="shared" si="94"/>
        <v>0</v>
      </c>
      <c r="V2015" s="3">
        <v>1</v>
      </c>
      <c r="W2015" s="3">
        <f t="shared" si="95"/>
        <v>0</v>
      </c>
      <c r="X2015" s="3">
        <v>0</v>
      </c>
      <c r="Y2015" s="3">
        <v>0</v>
      </c>
      <c r="Z2015" s="3">
        <v>0</v>
      </c>
      <c r="AA2015" s="3">
        <v>0</v>
      </c>
      <c r="AB2015" s="3">
        <v>0</v>
      </c>
      <c r="AD2015" t="s">
        <v>38</v>
      </c>
      <c r="AE2015" s="1">
        <v>42499</v>
      </c>
      <c r="AG2015" s="1">
        <v>42499</v>
      </c>
      <c r="AH2015" s="1">
        <v>42598</v>
      </c>
    </row>
    <row r="2016" spans="1:34" x14ac:dyDescent="0.3">
      <c r="A2016">
        <v>240180</v>
      </c>
      <c r="B2016" t="s">
        <v>244</v>
      </c>
      <c r="C2016" t="s">
        <v>26</v>
      </c>
      <c r="D2016">
        <v>1</v>
      </c>
      <c r="E2016" t="s">
        <v>3663</v>
      </c>
      <c r="F2016" t="s">
        <v>51</v>
      </c>
      <c r="G2016">
        <v>10050</v>
      </c>
      <c r="H2016" t="s">
        <v>52</v>
      </c>
      <c r="I2016">
        <v>53051</v>
      </c>
      <c r="J2016">
        <v>145991</v>
      </c>
      <c r="K2016" t="s">
        <v>30</v>
      </c>
      <c r="L2016" t="s">
        <v>521</v>
      </c>
      <c r="M2016" t="s">
        <v>522</v>
      </c>
      <c r="N2016" t="s">
        <v>1073</v>
      </c>
      <c r="O2016" t="s">
        <v>54</v>
      </c>
      <c r="P2016" t="s">
        <v>1074</v>
      </c>
      <c r="Q2016" t="s">
        <v>35</v>
      </c>
      <c r="R2016" t="s">
        <v>3664</v>
      </c>
      <c r="S2016" t="s">
        <v>35</v>
      </c>
      <c r="T2016" t="str">
        <f t="shared" si="93"/>
        <v xml:space="preserve">Preference will be given to candidates possessing a PMP Certification in Project Management; and a minimum of eight (8) years of experience in successfully overseeing medium to large scale projects containing sub-projects and distinct deliverables. Experience in managing application development projects using Microsoft .NET, Open Source (LAMP/ Drupal/ Ruby on Rails), Java/ J2EE/ WebSphere, and utilization of Microsoft Project and other project management tools on highly technical, large scale projects are desired. Prior experience in federal/state/local government projects will be a plus.  </v>
      </c>
      <c r="U2016">
        <f t="shared" si="94"/>
        <v>0</v>
      </c>
      <c r="V2016" s="3">
        <v>0</v>
      </c>
      <c r="W2016" s="3">
        <f t="shared" si="95"/>
        <v>0</v>
      </c>
      <c r="X2016" s="3">
        <v>0</v>
      </c>
      <c r="Y2016" s="3">
        <v>0</v>
      </c>
      <c r="Z2016" s="3">
        <v>0</v>
      </c>
      <c r="AA2016" s="3">
        <v>0</v>
      </c>
      <c r="AB2016" s="3">
        <v>0</v>
      </c>
      <c r="AD2016" t="s">
        <v>58</v>
      </c>
      <c r="AE2016" s="1">
        <v>42496</v>
      </c>
      <c r="AG2016" s="1">
        <v>42496</v>
      </c>
      <c r="AH2016" s="1">
        <v>42598</v>
      </c>
    </row>
    <row r="2017" spans="1:34" x14ac:dyDescent="0.3">
      <c r="A2017">
        <v>240180</v>
      </c>
      <c r="B2017" t="s">
        <v>244</v>
      </c>
      <c r="C2017" t="s">
        <v>40</v>
      </c>
      <c r="D2017">
        <v>1</v>
      </c>
      <c r="E2017" t="s">
        <v>3663</v>
      </c>
      <c r="F2017" t="s">
        <v>51</v>
      </c>
      <c r="G2017">
        <v>10050</v>
      </c>
      <c r="H2017" t="s">
        <v>52</v>
      </c>
      <c r="I2017">
        <v>53051</v>
      </c>
      <c r="J2017">
        <v>145991</v>
      </c>
      <c r="K2017" t="s">
        <v>30</v>
      </c>
      <c r="L2017" t="s">
        <v>521</v>
      </c>
      <c r="M2017" t="s">
        <v>522</v>
      </c>
      <c r="N2017" t="s">
        <v>1073</v>
      </c>
      <c r="O2017" t="s">
        <v>54</v>
      </c>
      <c r="P2017" t="s">
        <v>1074</v>
      </c>
      <c r="Q2017" t="s">
        <v>35</v>
      </c>
      <c r="R2017" t="s">
        <v>3664</v>
      </c>
      <c r="S2017" t="s">
        <v>35</v>
      </c>
      <c r="T2017" t="str">
        <f t="shared" si="93"/>
        <v xml:space="preserve">Preference will be given to candidates possessing a PMP Certification in Project Management; and a minimum of eight (8) years of experience in successfully overseeing medium to large scale projects containing sub-projects and distinct deliverables. Experience in managing application development projects using Microsoft .NET, Open Source (LAMP/ Drupal/ Ruby on Rails), Java/ J2EE/ WebSphere, and utilization of Microsoft Project and other project management tools on highly technical, large scale projects are desired. Prior experience in federal/state/local government projects will be a plus.  </v>
      </c>
      <c r="U2017">
        <f t="shared" si="94"/>
        <v>0</v>
      </c>
      <c r="V2017" s="3">
        <v>0</v>
      </c>
      <c r="W2017" s="3">
        <f t="shared" si="95"/>
        <v>0</v>
      </c>
      <c r="X2017" s="3">
        <v>0</v>
      </c>
      <c r="Y2017" s="3">
        <v>0</v>
      </c>
      <c r="Z2017" s="3">
        <v>0</v>
      </c>
      <c r="AA2017" s="3">
        <v>0</v>
      </c>
      <c r="AB2017" s="3">
        <v>0</v>
      </c>
      <c r="AD2017" t="s">
        <v>58</v>
      </c>
      <c r="AE2017" s="1">
        <v>42496</v>
      </c>
      <c r="AG2017" s="1">
        <v>42496</v>
      </c>
      <c r="AH2017" s="1">
        <v>42598</v>
      </c>
    </row>
    <row r="2018" spans="1:34" x14ac:dyDescent="0.3">
      <c r="A2018">
        <v>240182</v>
      </c>
      <c r="B2018" t="s">
        <v>1158</v>
      </c>
      <c r="C2018" t="s">
        <v>40</v>
      </c>
      <c r="D2018">
        <v>3</v>
      </c>
      <c r="E2018" t="s">
        <v>3665</v>
      </c>
      <c r="F2018" t="s">
        <v>239</v>
      </c>
      <c r="G2018" t="s">
        <v>1889</v>
      </c>
      <c r="H2018">
        <v>0</v>
      </c>
      <c r="I2018">
        <v>48535</v>
      </c>
      <c r="J2018">
        <v>134433</v>
      </c>
      <c r="K2018" t="s">
        <v>30</v>
      </c>
      <c r="L2018" t="s">
        <v>1161</v>
      </c>
      <c r="M2018" t="s">
        <v>1836</v>
      </c>
      <c r="N2018" t="s">
        <v>3666</v>
      </c>
      <c r="O2018" t="s">
        <v>1890</v>
      </c>
      <c r="P2018" t="s">
        <v>3667</v>
      </c>
      <c r="Q2018" t="s">
        <v>35</v>
      </c>
      <c r="R2018" t="s">
        <v>3668</v>
      </c>
      <c r="S2018" t="s">
        <v>1166</v>
      </c>
      <c r="T2018" t="str">
        <f t="shared" si="93"/>
        <v xml:space="preserve">The selected candidates should have good knowledge of cost management tools including Skire Unifier; Knowledge of cost management in construction projects; Construction experience in public works projects; Ability to work collaboratively with a team; Ability to perform detailed work under time-sensitive deadlines; Excellent organizational, interpersonal, written and oral communication skills. Certifications related to cost management by PMI or AACEI preferred. Five (5) years of full-time experience in cost management is preferred. Proficiency in MS Excel is required.  </v>
      </c>
      <c r="U2018">
        <f t="shared" si="94"/>
        <v>0</v>
      </c>
      <c r="V2018" s="3">
        <v>1</v>
      </c>
      <c r="W2018" s="3">
        <f t="shared" si="95"/>
        <v>0</v>
      </c>
      <c r="X2018" s="3">
        <v>0</v>
      </c>
      <c r="Y2018" s="3">
        <v>0</v>
      </c>
      <c r="Z2018" s="3">
        <v>0</v>
      </c>
      <c r="AA2018" s="3">
        <v>0</v>
      </c>
      <c r="AB2018" s="3">
        <v>0</v>
      </c>
      <c r="AD2018" t="s">
        <v>58</v>
      </c>
      <c r="AE2018" s="1">
        <v>42543</v>
      </c>
      <c r="AG2018" s="1">
        <v>42543</v>
      </c>
      <c r="AH2018" s="1">
        <v>42598</v>
      </c>
    </row>
    <row r="2019" spans="1:34" x14ac:dyDescent="0.3">
      <c r="A2019">
        <v>240182</v>
      </c>
      <c r="B2019" t="s">
        <v>1158</v>
      </c>
      <c r="C2019" t="s">
        <v>26</v>
      </c>
      <c r="D2019">
        <v>3</v>
      </c>
      <c r="E2019" t="s">
        <v>3665</v>
      </c>
      <c r="F2019" t="s">
        <v>239</v>
      </c>
      <c r="G2019" t="s">
        <v>1889</v>
      </c>
      <c r="H2019">
        <v>0</v>
      </c>
      <c r="I2019">
        <v>48535</v>
      </c>
      <c r="J2019">
        <v>134433</v>
      </c>
      <c r="K2019" t="s">
        <v>30</v>
      </c>
      <c r="L2019" t="s">
        <v>1161</v>
      </c>
      <c r="M2019" t="s">
        <v>1836</v>
      </c>
      <c r="N2019" t="s">
        <v>3666</v>
      </c>
      <c r="O2019" t="s">
        <v>1890</v>
      </c>
      <c r="P2019" t="s">
        <v>3667</v>
      </c>
      <c r="Q2019" t="s">
        <v>35</v>
      </c>
      <c r="R2019" t="s">
        <v>3668</v>
      </c>
      <c r="S2019" t="s">
        <v>1166</v>
      </c>
      <c r="T2019" t="str">
        <f t="shared" si="93"/>
        <v xml:space="preserve">The selected candidates should have good knowledge of cost management tools including Skire Unifier; Knowledge of cost management in construction projects; Construction experience in public works projects; Ability to work collaboratively with a team; Ability to perform detailed work under time-sensitive deadlines; Excellent organizational, interpersonal, written and oral communication skills. Certifications related to cost management by PMI or AACEI preferred. Five (5) years of full-time experience in cost management is preferred. Proficiency in MS Excel is required.  </v>
      </c>
      <c r="U2019">
        <f t="shared" si="94"/>
        <v>0</v>
      </c>
      <c r="V2019" s="3">
        <v>1</v>
      </c>
      <c r="W2019" s="3">
        <f t="shared" si="95"/>
        <v>0</v>
      </c>
      <c r="X2019" s="3">
        <v>0</v>
      </c>
      <c r="Y2019" s="3">
        <v>0</v>
      </c>
      <c r="Z2019" s="3">
        <v>0</v>
      </c>
      <c r="AA2019" s="3">
        <v>0</v>
      </c>
      <c r="AB2019" s="3">
        <v>0</v>
      </c>
      <c r="AD2019" t="s">
        <v>58</v>
      </c>
      <c r="AE2019" s="1">
        <v>42543</v>
      </c>
      <c r="AG2019" s="1">
        <v>42543</v>
      </c>
      <c r="AH2019" s="1">
        <v>42598</v>
      </c>
    </row>
    <row r="2020" spans="1:34" x14ac:dyDescent="0.3">
      <c r="A2020">
        <v>240448</v>
      </c>
      <c r="B2020" t="s">
        <v>39</v>
      </c>
      <c r="C2020" t="s">
        <v>26</v>
      </c>
      <c r="D2020">
        <v>1</v>
      </c>
      <c r="E2020" t="s">
        <v>3661</v>
      </c>
      <c r="F2020" t="s">
        <v>595</v>
      </c>
      <c r="G2020">
        <v>40502</v>
      </c>
      <c r="H2020">
        <v>2</v>
      </c>
      <c r="I2020">
        <v>58617</v>
      </c>
      <c r="J2020">
        <v>67409</v>
      </c>
      <c r="K2020" t="s">
        <v>30</v>
      </c>
      <c r="L2020" t="s">
        <v>78</v>
      </c>
      <c r="M2020" t="s">
        <v>1537</v>
      </c>
      <c r="N2020" t="s">
        <v>8116</v>
      </c>
      <c r="O2020" t="s">
        <v>598</v>
      </c>
      <c r="P2020" t="s">
        <v>8117</v>
      </c>
      <c r="Q2020" t="s">
        <v>7439</v>
      </c>
      <c r="R2020" t="s">
        <v>3662</v>
      </c>
      <c r="S2020" t="s">
        <v>35</v>
      </c>
      <c r="T2020" t="str">
        <f t="shared" si="93"/>
        <v>‚	2 years of IT audit experience and basic understanding of IT general and application controls 	Familiar with enterprise class networks, data center, virtualization, storage, backup, disaster recovery, high availability, encryption, mobile and cloud systems  	Familiar with Windows administration such as Active Directory, DNS, DHCP, SCOM, SCCM and GPO 	Knowledge of server-side development; Java, .NET, IIS, Tomcat, Apache and API  	Familiar with COBIT framework and NIST 	Microsoft Excel advanced knowledge and ACL experience a plus 	Highly organized, motivated and self directed professional 	Excellent oral, written and communications skills 	Ability to work independently when given specific instructions 	Excellent interpersonal and relationship building skills 	Ability to adapt to change quickly and follow directions. capable of handling multiple projects at the same time and meet deadlines 	Demonstrates flexibility in responding to changes in assignment and job responsibility 	A baccalaureate degree from an accredited college or university supplemented by (i) 24 semester credits in accounting and auditing and (ii) additional credits in computer science or information systems related field 	Certified Information Systems Auditor (CISA) designation is preferred, pursuing CISA designation or willingness to pursue CISA 	IT Quality Assurance experience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20">
        <f t="shared" si="94"/>
        <v>0</v>
      </c>
      <c r="V2020" s="3">
        <v>1</v>
      </c>
      <c r="W2020" s="3">
        <f t="shared" si="95"/>
        <v>0</v>
      </c>
      <c r="X2020" s="3">
        <v>0</v>
      </c>
      <c r="Y2020" s="3">
        <v>0</v>
      </c>
      <c r="Z2020" s="3">
        <v>0</v>
      </c>
      <c r="AA2020" s="3">
        <v>0</v>
      </c>
      <c r="AB2020" s="3">
        <v>0</v>
      </c>
      <c r="AD2020" t="s">
        <v>38</v>
      </c>
      <c r="AE2020" s="1">
        <v>42499</v>
      </c>
      <c r="AG2020" s="1">
        <v>42499</v>
      </c>
      <c r="AH2020" s="1">
        <v>42598</v>
      </c>
    </row>
    <row r="2021" spans="1:34" x14ac:dyDescent="0.3">
      <c r="A2021">
        <v>240450</v>
      </c>
      <c r="B2021" t="s">
        <v>25</v>
      </c>
      <c r="C2021" t="s">
        <v>26</v>
      </c>
      <c r="D2021">
        <v>1</v>
      </c>
      <c r="E2021" t="s">
        <v>3669</v>
      </c>
      <c r="F2021" t="s">
        <v>51</v>
      </c>
      <c r="G2021">
        <v>10050</v>
      </c>
      <c r="H2021" t="s">
        <v>52</v>
      </c>
      <c r="I2021">
        <v>53051</v>
      </c>
      <c r="J2021">
        <v>120000</v>
      </c>
      <c r="K2021" t="s">
        <v>30</v>
      </c>
      <c r="L2021" t="s">
        <v>192</v>
      </c>
      <c r="M2021" t="s">
        <v>3670</v>
      </c>
      <c r="N2021" t="s">
        <v>8118</v>
      </c>
      <c r="O2021" t="s">
        <v>54</v>
      </c>
      <c r="P2021" t="s">
        <v>3671</v>
      </c>
      <c r="Q2021" t="s">
        <v>35</v>
      </c>
      <c r="R2021" t="s">
        <v>3672</v>
      </c>
      <c r="S2021" t="s">
        <v>2389</v>
      </c>
      <c r="T2021" t="str">
        <f t="shared" si="93"/>
        <v xml:space="preserve">The successful candidate should possess the following: 3+ years IT enterprise level experience; high-level technical background on LAN/WAN concepts, Virtual Machines, Oracle databases, Active Directory, LDAP directories, Windows and Unix Operating systems; basic understanding of defining and managing known problems, solutions and knowledge-base functions; demonstrated analytical and problem solving ability; exceptional interpersonal communication (written and verbal) abilities; a good understanding of ITIL policy framework, technical environment, management structures and procedures for service delivery; extensive knowledge of the Remedy ITSM suite is needed to ensure that designed manifestations of the Service Desk function do not result in an inordinate number of tool modifications. ITIL, Six Sigma and/or Service Catalog certifications desired.  </v>
      </c>
      <c r="U2021">
        <f t="shared" si="94"/>
        <v>0</v>
      </c>
      <c r="V2021" s="3">
        <v>0</v>
      </c>
      <c r="W2021" s="3">
        <f t="shared" si="95"/>
        <v>0</v>
      </c>
      <c r="X2021" s="3">
        <v>0</v>
      </c>
      <c r="Y2021" s="3">
        <v>0</v>
      </c>
      <c r="Z2021" s="3">
        <v>0</v>
      </c>
      <c r="AA2021" s="3">
        <v>0</v>
      </c>
      <c r="AB2021" s="3">
        <v>0</v>
      </c>
      <c r="AD2021" t="s">
        <v>58</v>
      </c>
      <c r="AE2021" s="1">
        <v>42550</v>
      </c>
      <c r="AG2021" s="1">
        <v>42550</v>
      </c>
      <c r="AH2021" s="1">
        <v>42598</v>
      </c>
    </row>
    <row r="2022" spans="1:34" x14ac:dyDescent="0.3">
      <c r="A2022">
        <v>240450</v>
      </c>
      <c r="B2022" t="s">
        <v>25</v>
      </c>
      <c r="C2022" t="s">
        <v>40</v>
      </c>
      <c r="D2022">
        <v>1</v>
      </c>
      <c r="E2022" t="s">
        <v>3669</v>
      </c>
      <c r="F2022" t="s">
        <v>51</v>
      </c>
      <c r="G2022">
        <v>10050</v>
      </c>
      <c r="H2022" t="s">
        <v>52</v>
      </c>
      <c r="I2022">
        <v>53051</v>
      </c>
      <c r="J2022">
        <v>120000</v>
      </c>
      <c r="K2022" t="s">
        <v>30</v>
      </c>
      <c r="L2022" t="s">
        <v>192</v>
      </c>
      <c r="M2022" t="s">
        <v>3670</v>
      </c>
      <c r="N2022" t="s">
        <v>8118</v>
      </c>
      <c r="O2022" t="s">
        <v>54</v>
      </c>
      <c r="P2022" t="s">
        <v>3671</v>
      </c>
      <c r="Q2022" t="s">
        <v>35</v>
      </c>
      <c r="R2022" t="s">
        <v>3672</v>
      </c>
      <c r="S2022" t="s">
        <v>2389</v>
      </c>
      <c r="T2022" t="str">
        <f t="shared" si="93"/>
        <v xml:space="preserve">The successful candidate should possess the following: 3+ years IT enterprise level experience; high-level technical background on LAN/WAN concepts, Virtual Machines, Oracle databases, Active Directory, LDAP directories, Windows and Unix Operating systems; basic understanding of defining and managing known problems, solutions and knowledge-base functions; demonstrated analytical and problem solving ability; exceptional interpersonal communication (written and verbal) abilities; a good understanding of ITIL policy framework, technical environment, management structures and procedures for service delivery; extensive knowledge of the Remedy ITSM suite is needed to ensure that designed manifestations of the Service Desk function do not result in an inordinate number of tool modifications. ITIL, Six Sigma and/or Service Catalog certifications desired.  </v>
      </c>
      <c r="U2022">
        <f t="shared" si="94"/>
        <v>0</v>
      </c>
      <c r="V2022" s="3">
        <v>0</v>
      </c>
      <c r="W2022" s="3">
        <f t="shared" si="95"/>
        <v>0</v>
      </c>
      <c r="X2022" s="3">
        <v>0</v>
      </c>
      <c r="Y2022" s="3">
        <v>0</v>
      </c>
      <c r="Z2022" s="3">
        <v>0</v>
      </c>
      <c r="AA2022" s="3">
        <v>0</v>
      </c>
      <c r="AB2022" s="3">
        <v>0</v>
      </c>
      <c r="AD2022" t="s">
        <v>58</v>
      </c>
      <c r="AE2022" s="1">
        <v>42550</v>
      </c>
      <c r="AG2022" s="1">
        <v>42550</v>
      </c>
      <c r="AH2022" s="1">
        <v>42598</v>
      </c>
    </row>
    <row r="2023" spans="1:34" x14ac:dyDescent="0.3">
      <c r="A2023">
        <v>240453</v>
      </c>
      <c r="B2023" t="s">
        <v>25</v>
      </c>
      <c r="C2023" t="s">
        <v>26</v>
      </c>
      <c r="D2023">
        <v>1</v>
      </c>
      <c r="E2023" t="s">
        <v>3673</v>
      </c>
      <c r="F2023" t="s">
        <v>191</v>
      </c>
      <c r="G2023">
        <v>13632</v>
      </c>
      <c r="H2023">
        <v>3</v>
      </c>
      <c r="I2023">
        <v>83323</v>
      </c>
      <c r="J2023">
        <v>105000</v>
      </c>
      <c r="K2023" t="s">
        <v>30</v>
      </c>
      <c r="L2023" t="s">
        <v>192</v>
      </c>
      <c r="M2023" t="s">
        <v>193</v>
      </c>
      <c r="N2023" t="s">
        <v>6846</v>
      </c>
      <c r="O2023" t="s">
        <v>7083</v>
      </c>
      <c r="P2023" t="s">
        <v>6847</v>
      </c>
      <c r="Q2023" t="s">
        <v>3674</v>
      </c>
      <c r="R2023" t="s">
        <v>8119</v>
      </c>
      <c r="S2023" t="s">
        <v>196</v>
      </c>
      <c r="T2023" t="str">
        <f t="shared" si="93"/>
        <v>The preferred candidate should possess the following:	A Bachelor's degree in a related IT field;	5+ years experience in a specialized role that includes implementation, support, and maintenance of large scale n-tier web applications;	5+ years experience Siebel Administration;	5+ years experience working with Siebel Workflows;	Overall understanding of CRM products similar to Siebel CRM;	Proven background in the development and deployment of complex operational systems;	Familiarity with any version-control tool like CVS or Subversion;	Strong experience in development, trouble-shooting and supporting Siebel and some familiarity with Analytics using Oracle on a Unix platform;	Strong knowledge of server and application architectures;	Ability to work in cross functional teams to provide the best solution; 	Strong customer and quality-focus Sound problem resolution, judgment, and decision-making skills; 	Experience configuring Siebel and Siebel technical architecture;	Demonstrated experience working with technical and non-technical staff;	Exceptional knowledge of Microsoft Office programs;	Outstanding collaboration and team building skills; 	Strong written and verbal communication skills Excellent analytic, organization, presentation and facilitation skills;	Ability to manage multiple tasks under tight deadlines;	Ability to interface with internal support teams.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023">
        <f t="shared" si="94"/>
        <v>0</v>
      </c>
      <c r="V2023" s="3">
        <v>0</v>
      </c>
      <c r="W2023" s="3">
        <f t="shared" si="95"/>
        <v>0</v>
      </c>
      <c r="X2023" s="3">
        <v>0</v>
      </c>
      <c r="Y2023" s="3">
        <v>0</v>
      </c>
      <c r="Z2023" s="3">
        <v>0</v>
      </c>
      <c r="AA2023" s="3">
        <v>0</v>
      </c>
      <c r="AB2023" s="3">
        <v>0</v>
      </c>
      <c r="AD2023" t="s">
        <v>202</v>
      </c>
      <c r="AE2023" s="1">
        <v>42587</v>
      </c>
      <c r="AG2023" s="1">
        <v>42587</v>
      </c>
      <c r="AH2023" s="1">
        <v>42598</v>
      </c>
    </row>
    <row r="2024" spans="1:34" x14ac:dyDescent="0.3">
      <c r="A2024">
        <v>240183</v>
      </c>
      <c r="B2024" t="s">
        <v>39</v>
      </c>
      <c r="C2024" t="s">
        <v>26</v>
      </c>
      <c r="D2024">
        <v>1</v>
      </c>
      <c r="E2024" t="s">
        <v>3675</v>
      </c>
      <c r="F2024" t="s">
        <v>42</v>
      </c>
      <c r="G2024">
        <v>21744</v>
      </c>
      <c r="H2024" t="s">
        <v>1132</v>
      </c>
      <c r="I2024">
        <v>85211</v>
      </c>
      <c r="J2024">
        <v>110522</v>
      </c>
      <c r="K2024" t="s">
        <v>30</v>
      </c>
      <c r="L2024" t="s">
        <v>78</v>
      </c>
      <c r="M2024" t="s">
        <v>845</v>
      </c>
      <c r="N2024" t="s">
        <v>8120</v>
      </c>
      <c r="O2024" t="s">
        <v>46</v>
      </c>
      <c r="P2024" t="s">
        <v>8121</v>
      </c>
      <c r="Q2024" t="s">
        <v>7439</v>
      </c>
      <c r="R2024" t="s">
        <v>3676</v>
      </c>
      <c r="S2024" t="s">
        <v>35</v>
      </c>
      <c r="T2024" t="str">
        <f t="shared" si="93"/>
        <v>‚	Expertise in epidemiological data analysis, demography, research design &amp; program evaluation methodologies 	Strong analytic and statistical skills with experience in manipulating and analyzing data using statistical software such as SAS or SPSS 	Experience with scientific writing as demonstrated through a strong track record of publishing in top-tier journals 	Experience with navigating Internal Review Board (IRB) processes and expertise about related policies and procedures 	Experience with DOHMH‚„s Community Health Survey, SPARCS, Salient or other Medicaid claims databases, MEPS, BRFSS, etc 	Supervisory experience, such as leading and advising staff involved in various projects 	Experience successfully preparing grant applications including developing research questions	Experience with geographical information  software such as ArcGIS 	Knowledge of and interest in public health, health policy and primary care 	Ability to quickly become familiar with specific topic areas within public health and health policy in which the individual may have had no prior knowledge 	Excellent project management and written and oral communication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24">
        <f t="shared" si="94"/>
        <v>1</v>
      </c>
      <c r="V2024" s="3">
        <v>0</v>
      </c>
      <c r="W2024" s="3">
        <f t="shared" si="95"/>
        <v>1</v>
      </c>
      <c r="X2024" s="3">
        <v>0</v>
      </c>
      <c r="Y2024" s="3">
        <v>0</v>
      </c>
      <c r="Z2024" s="3">
        <v>0</v>
      </c>
      <c r="AA2024" s="3">
        <v>0</v>
      </c>
      <c r="AB2024" s="3">
        <v>0</v>
      </c>
      <c r="AD2024" t="s">
        <v>38</v>
      </c>
      <c r="AE2024" s="1">
        <v>42495</v>
      </c>
      <c r="AG2024" s="1">
        <v>42495</v>
      </c>
      <c r="AH2024" s="1">
        <v>42598</v>
      </c>
    </row>
    <row r="2025" spans="1:34" x14ac:dyDescent="0.3">
      <c r="A2025">
        <v>240183</v>
      </c>
      <c r="B2025" t="s">
        <v>39</v>
      </c>
      <c r="C2025" t="s">
        <v>40</v>
      </c>
      <c r="D2025">
        <v>1</v>
      </c>
      <c r="E2025" t="s">
        <v>3675</v>
      </c>
      <c r="F2025" t="s">
        <v>42</v>
      </c>
      <c r="G2025">
        <v>21744</v>
      </c>
      <c r="H2025" t="s">
        <v>1132</v>
      </c>
      <c r="I2025">
        <v>85211</v>
      </c>
      <c r="J2025">
        <v>110522</v>
      </c>
      <c r="K2025" t="s">
        <v>30</v>
      </c>
      <c r="L2025" t="s">
        <v>78</v>
      </c>
      <c r="M2025" t="s">
        <v>845</v>
      </c>
      <c r="N2025" t="s">
        <v>8120</v>
      </c>
      <c r="O2025" t="s">
        <v>46</v>
      </c>
      <c r="P2025" t="s">
        <v>8121</v>
      </c>
      <c r="Q2025" t="s">
        <v>7439</v>
      </c>
      <c r="R2025" t="s">
        <v>3676</v>
      </c>
      <c r="S2025" t="s">
        <v>35</v>
      </c>
      <c r="T2025" t="str">
        <f t="shared" si="93"/>
        <v>‚	Expertise in epidemiological data analysis, demography, research design &amp; program evaluation methodologies 	Strong analytic and statistical skills with experience in manipulating and analyzing data using statistical software such as SAS or SPSS 	Experience with scientific writing as demonstrated through a strong track record of publishing in top-tier journals 	Experience with navigating Internal Review Board (IRB) processes and expertise about related policies and procedures 	Experience with DOHMH‚„s Community Health Survey, SPARCS, Salient or other Medicaid claims databases, MEPS, BRFSS, etc 	Supervisory experience, such as leading and advising staff involved in various projects 	Experience successfully preparing grant applications including developing research questions	Experience with geographical information  software such as ArcGIS 	Knowledge of and interest in public health, health policy and primary care 	Ability to quickly become familiar with specific topic areas within public health and health policy in which the individual may have had no prior knowledge 	Excellent project management and written and oral communication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25">
        <f t="shared" si="94"/>
        <v>1</v>
      </c>
      <c r="V2025" s="3">
        <v>0</v>
      </c>
      <c r="W2025" s="3">
        <f t="shared" si="95"/>
        <v>1</v>
      </c>
      <c r="X2025" s="3">
        <v>0</v>
      </c>
      <c r="Y2025" s="3">
        <v>0</v>
      </c>
      <c r="Z2025" s="3">
        <v>0</v>
      </c>
      <c r="AA2025" s="3">
        <v>0</v>
      </c>
      <c r="AB2025" s="3">
        <v>0</v>
      </c>
      <c r="AD2025" t="s">
        <v>38</v>
      </c>
      <c r="AE2025" s="1">
        <v>42495</v>
      </c>
      <c r="AG2025" s="1">
        <v>42495</v>
      </c>
      <c r="AH2025" s="1">
        <v>42598</v>
      </c>
    </row>
    <row r="2026" spans="1:34" x14ac:dyDescent="0.3">
      <c r="A2026">
        <v>240193</v>
      </c>
      <c r="B2026" t="s">
        <v>2146</v>
      </c>
      <c r="C2026" t="s">
        <v>26</v>
      </c>
      <c r="D2026">
        <v>1</v>
      </c>
      <c r="E2026" t="s">
        <v>3677</v>
      </c>
      <c r="F2026" t="s">
        <v>1168</v>
      </c>
      <c r="G2026">
        <v>56058</v>
      </c>
      <c r="H2026">
        <v>0</v>
      </c>
      <c r="I2026">
        <v>48895</v>
      </c>
      <c r="J2026">
        <v>75000</v>
      </c>
      <c r="K2026" t="s">
        <v>30</v>
      </c>
      <c r="L2026" t="s">
        <v>2149</v>
      </c>
      <c r="M2026" t="s">
        <v>3678</v>
      </c>
      <c r="N2026" t="s">
        <v>8122</v>
      </c>
      <c r="O2026" t="s">
        <v>1170</v>
      </c>
      <c r="P2026" t="s">
        <v>8123</v>
      </c>
      <c r="Q2026" t="s">
        <v>35</v>
      </c>
      <c r="R2026" t="s">
        <v>7878</v>
      </c>
      <c r="S2026" t="s">
        <v>3145</v>
      </c>
      <c r="T2026" t="str">
        <f t="shared" si="93"/>
        <v xml:space="preserve">‚	A creative and strategic thinker, adept at program innovation, design, development, management, research and evaluation; 	Experience in community, business and economic development, community wealth building, asset building and the financial inclusion field, and developing technical assistance programs for small business owners;	Experience working with the City of New York‚„s regulatory agencies, including the Departments of Consumer Affairs, Health and Mental Hygiene, Buildings, Fire, and Taxi and Limousine;	Experience working with entrepreneurs and with new and micro-businesses from low-income and disadvantaged communities;	Experience working with emerging forms of small business ownership including freelancers and worker-cooperatives;	Excellent organizational, communication (written and oral), and presentation skills;	Experience and proven ability to cultivate partnerships with diverse stakeholders including local businesses, advocacy organizations, think tanks, community groups, etc.;	Proven ability to successfully manage multiple high-priority projects simultaneously and to organize and drive projects to timely completion;	Attention to detail and ability to work quickly under pressure while still ensuring a high quality work product;	Ability to leverage data to drive program planning and implementation;	Proficient in Microsoft Excel, PowerPoint, Access, Word, and Outlook.  </v>
      </c>
      <c r="U2026">
        <f t="shared" si="94"/>
        <v>0</v>
      </c>
      <c r="V2026" s="3">
        <v>1</v>
      </c>
      <c r="W2026" s="3">
        <f t="shared" si="95"/>
        <v>0</v>
      </c>
      <c r="X2026" s="3">
        <v>0</v>
      </c>
      <c r="Y2026" s="3">
        <v>0</v>
      </c>
      <c r="Z2026" s="3">
        <v>0</v>
      </c>
      <c r="AA2026" s="3">
        <v>0</v>
      </c>
      <c r="AB2026" s="3">
        <v>0</v>
      </c>
      <c r="AD2026" t="s">
        <v>38</v>
      </c>
      <c r="AE2026" s="1">
        <v>42494</v>
      </c>
      <c r="AG2026" s="1">
        <v>42494</v>
      </c>
      <c r="AH2026" s="1">
        <v>42598</v>
      </c>
    </row>
    <row r="2027" spans="1:34" x14ac:dyDescent="0.3">
      <c r="A2027">
        <v>240458</v>
      </c>
      <c r="B2027" t="s">
        <v>39</v>
      </c>
      <c r="C2027" t="s">
        <v>26</v>
      </c>
      <c r="D2027">
        <v>1</v>
      </c>
      <c r="E2027" t="s">
        <v>3679</v>
      </c>
      <c r="F2027" t="s">
        <v>595</v>
      </c>
      <c r="G2027">
        <v>40502</v>
      </c>
      <c r="H2027">
        <v>1</v>
      </c>
      <c r="I2027">
        <v>50623</v>
      </c>
      <c r="J2027">
        <v>65000</v>
      </c>
      <c r="K2027" t="s">
        <v>30</v>
      </c>
      <c r="L2027" t="s">
        <v>78</v>
      </c>
      <c r="M2027" t="s">
        <v>1537</v>
      </c>
      <c r="N2027" t="s">
        <v>8124</v>
      </c>
      <c r="O2027" t="s">
        <v>598</v>
      </c>
      <c r="P2027" t="s">
        <v>8125</v>
      </c>
      <c r="Q2027" t="s">
        <v>7439</v>
      </c>
      <c r="R2027" t="s">
        <v>3680</v>
      </c>
      <c r="S2027" t="s">
        <v>35</v>
      </c>
      <c r="T2027" t="str">
        <f t="shared" si="93"/>
        <v>‚	1-2  year internal auditing or public accounting experience preferable 	Highly organized, motivated and self-directed professional 	Excellent oral, written and communications skills 	Ability to work independently when given specific instructions .	Excellent interpersonal and relationship building skills 	Ability to adapt to change quickly and follow directions 	Capable of handling multiple projects at the same time and meet deadlines 	Demonstrates flexibility in responding to changes in assignment and job responsibility 	Microsoft Excel advanced knowledge. 	A bachelors degree from an accredited college or university with an accounting or related major supplemented by at least 24 semester hours in accounting or auditing courses 	Willingness to pursue professional certification/designation of CPA or CIA.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27">
        <f t="shared" si="94"/>
        <v>0</v>
      </c>
      <c r="V2027" s="3">
        <v>1</v>
      </c>
      <c r="W2027" s="3">
        <f t="shared" si="95"/>
        <v>0</v>
      </c>
      <c r="X2027" s="3">
        <v>0</v>
      </c>
      <c r="Y2027" s="3">
        <v>0</v>
      </c>
      <c r="Z2027" s="3">
        <v>0</v>
      </c>
      <c r="AA2027" s="3">
        <v>0</v>
      </c>
      <c r="AB2027" s="3">
        <v>0</v>
      </c>
      <c r="AD2027" t="s">
        <v>38</v>
      </c>
      <c r="AE2027" s="1">
        <v>42499</v>
      </c>
      <c r="AG2027" s="1">
        <v>42499</v>
      </c>
      <c r="AH2027" s="1">
        <v>42598</v>
      </c>
    </row>
    <row r="2028" spans="1:34" x14ac:dyDescent="0.3">
      <c r="A2028">
        <v>240458</v>
      </c>
      <c r="B2028" t="s">
        <v>39</v>
      </c>
      <c r="C2028" t="s">
        <v>40</v>
      </c>
      <c r="D2028">
        <v>1</v>
      </c>
      <c r="E2028" t="s">
        <v>3679</v>
      </c>
      <c r="F2028" t="s">
        <v>595</v>
      </c>
      <c r="G2028">
        <v>40502</v>
      </c>
      <c r="H2028">
        <v>1</v>
      </c>
      <c r="I2028">
        <v>50623</v>
      </c>
      <c r="J2028">
        <v>65000</v>
      </c>
      <c r="K2028" t="s">
        <v>30</v>
      </c>
      <c r="L2028" t="s">
        <v>78</v>
      </c>
      <c r="M2028" t="s">
        <v>1537</v>
      </c>
      <c r="N2028" t="s">
        <v>8124</v>
      </c>
      <c r="O2028" t="s">
        <v>598</v>
      </c>
      <c r="P2028" t="s">
        <v>8125</v>
      </c>
      <c r="Q2028" t="s">
        <v>7439</v>
      </c>
      <c r="R2028" t="s">
        <v>3680</v>
      </c>
      <c r="S2028" t="s">
        <v>35</v>
      </c>
      <c r="T2028" t="str">
        <f t="shared" si="93"/>
        <v>‚	1-2  year internal auditing or public accounting experience preferable 	Highly organized, motivated and self-directed professional 	Excellent oral, written and communications skills 	Ability to work independently when given specific instructions .	Excellent interpersonal and relationship building skills 	Ability to adapt to change quickly and follow directions 	Capable of handling multiple projects at the same time and meet deadlines 	Demonstrates flexibility in responding to changes in assignment and job responsibility 	Microsoft Excel advanced knowledge. 	A bachelors degree from an accredited college or university with an accounting or related major supplemented by at least 24 semester hours in accounting or auditing courses 	Willingness to pursue professional certification/designation of CPA or CIA.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28">
        <f t="shared" si="94"/>
        <v>0</v>
      </c>
      <c r="V2028" s="3">
        <v>1</v>
      </c>
      <c r="W2028" s="3">
        <f t="shared" si="95"/>
        <v>0</v>
      </c>
      <c r="X2028" s="3">
        <v>0</v>
      </c>
      <c r="Y2028" s="3">
        <v>0</v>
      </c>
      <c r="Z2028" s="3">
        <v>0</v>
      </c>
      <c r="AA2028" s="3">
        <v>0</v>
      </c>
      <c r="AB2028" s="3">
        <v>0</v>
      </c>
      <c r="AD2028" t="s">
        <v>38</v>
      </c>
      <c r="AE2028" s="1">
        <v>42499</v>
      </c>
      <c r="AG2028" s="1">
        <v>42499</v>
      </c>
      <c r="AH2028" s="1">
        <v>42598</v>
      </c>
    </row>
    <row r="2029" spans="1:34" x14ac:dyDescent="0.3">
      <c r="A2029">
        <v>240462</v>
      </c>
      <c r="B2029" t="s">
        <v>25</v>
      </c>
      <c r="C2029" t="s">
        <v>40</v>
      </c>
      <c r="D2029">
        <v>1</v>
      </c>
      <c r="E2029" t="s">
        <v>3681</v>
      </c>
      <c r="F2029" t="s">
        <v>2096</v>
      </c>
      <c r="G2029">
        <v>13621</v>
      </c>
      <c r="H2029">
        <v>2</v>
      </c>
      <c r="I2029">
        <v>55556</v>
      </c>
      <c r="J2029">
        <v>75794</v>
      </c>
      <c r="K2029" t="s">
        <v>30</v>
      </c>
      <c r="L2029" t="s">
        <v>192</v>
      </c>
      <c r="M2029" t="s">
        <v>535</v>
      </c>
      <c r="N2029" t="s">
        <v>8126</v>
      </c>
      <c r="O2029" t="s">
        <v>2099</v>
      </c>
      <c r="P2029" t="s">
        <v>8127</v>
      </c>
      <c r="Q2029" t="s">
        <v>35</v>
      </c>
      <c r="R2029" t="s">
        <v>3682</v>
      </c>
      <c r="S2029" t="s">
        <v>3653</v>
      </c>
      <c r="T2029" t="str">
        <f t="shared" si="93"/>
        <v xml:space="preserve">The successful candidate should possess the following: Ability to lead meetings in a professional manner; ability to Build and foster a positive team environment; ability to work with minimum or no supervision; advanced working knowledge of various test equipment t (ie; fiber optic light metric source, OTDR, EXFO, 4 pair tester and circuit level test equipment); familiarity with industry standard procedures and vendor specifications; advanced working knowledge of all available network management systems &amp; tracking systems; work in a remote hands/WebEx capability as required with various support groups, vendors and senior personnel; knowledge of Microsoft Office applications (Word, Excel, Powerpoint, Office); maintain valid driver‚„s license; excellent customer service skills; ability to travel as required via mass transit with all the necessary equipment; should be a self-starter, keep detailed notes and documentation; the ability to lift equipment up to 49 lbs. and participate in group lifts of 50 lbs. or more.  Cisco Certification a plus.  </v>
      </c>
      <c r="U2029">
        <f t="shared" si="94"/>
        <v>0</v>
      </c>
      <c r="V2029" s="3">
        <v>1</v>
      </c>
      <c r="W2029" s="3">
        <f t="shared" si="95"/>
        <v>0</v>
      </c>
      <c r="X2029" s="3">
        <v>0</v>
      </c>
      <c r="Y2029" s="3">
        <v>0</v>
      </c>
      <c r="Z2029" s="3">
        <v>0</v>
      </c>
      <c r="AA2029" s="3">
        <v>0</v>
      </c>
      <c r="AB2029" s="3">
        <v>0</v>
      </c>
      <c r="AD2029" t="s">
        <v>58</v>
      </c>
      <c r="AE2029" s="1">
        <v>42522</v>
      </c>
      <c r="AG2029" s="1">
        <v>42522</v>
      </c>
      <c r="AH2029" s="1">
        <v>42598</v>
      </c>
    </row>
    <row r="2030" spans="1:34" x14ac:dyDescent="0.3">
      <c r="A2030">
        <v>240462</v>
      </c>
      <c r="B2030" t="s">
        <v>25</v>
      </c>
      <c r="C2030" t="s">
        <v>26</v>
      </c>
      <c r="D2030">
        <v>1</v>
      </c>
      <c r="E2030" t="s">
        <v>3681</v>
      </c>
      <c r="F2030" t="s">
        <v>2096</v>
      </c>
      <c r="G2030">
        <v>13621</v>
      </c>
      <c r="H2030">
        <v>2</v>
      </c>
      <c r="I2030">
        <v>55556</v>
      </c>
      <c r="J2030">
        <v>75794</v>
      </c>
      <c r="K2030" t="s">
        <v>30</v>
      </c>
      <c r="L2030" t="s">
        <v>192</v>
      </c>
      <c r="M2030" t="s">
        <v>535</v>
      </c>
      <c r="N2030" t="s">
        <v>8126</v>
      </c>
      <c r="O2030" t="s">
        <v>2099</v>
      </c>
      <c r="P2030" t="s">
        <v>8127</v>
      </c>
      <c r="Q2030" t="s">
        <v>35</v>
      </c>
      <c r="R2030" t="s">
        <v>3682</v>
      </c>
      <c r="S2030" t="s">
        <v>3653</v>
      </c>
      <c r="T2030" t="str">
        <f t="shared" si="93"/>
        <v xml:space="preserve">The successful candidate should possess the following: Ability to lead meetings in a professional manner; ability to Build and foster a positive team environment; ability to work with minimum or no supervision; advanced working knowledge of various test equipment t (ie; fiber optic light metric source, OTDR, EXFO, 4 pair tester and circuit level test equipment); familiarity with industry standard procedures and vendor specifications; advanced working knowledge of all available network management systems &amp; tracking systems; work in a remote hands/WebEx capability as required with various support groups, vendors and senior personnel; knowledge of Microsoft Office applications (Word, Excel, Powerpoint, Office); maintain valid driver‚„s license; excellent customer service skills; ability to travel as required via mass transit with all the necessary equipment; should be a self-starter, keep detailed notes and documentation; the ability to lift equipment up to 49 lbs. and participate in group lifts of 50 lbs. or more.  Cisco Certification a plus.  </v>
      </c>
      <c r="U2030">
        <f t="shared" si="94"/>
        <v>0</v>
      </c>
      <c r="V2030" s="3">
        <v>1</v>
      </c>
      <c r="W2030" s="3">
        <f t="shared" si="95"/>
        <v>0</v>
      </c>
      <c r="X2030" s="3">
        <v>0</v>
      </c>
      <c r="Y2030" s="3">
        <v>0</v>
      </c>
      <c r="Z2030" s="3">
        <v>0</v>
      </c>
      <c r="AA2030" s="3">
        <v>0</v>
      </c>
      <c r="AB2030" s="3">
        <v>0</v>
      </c>
      <c r="AD2030" t="s">
        <v>58</v>
      </c>
      <c r="AE2030" s="1">
        <v>42522</v>
      </c>
      <c r="AG2030" s="1">
        <v>42522</v>
      </c>
      <c r="AH2030" s="1">
        <v>42598</v>
      </c>
    </row>
    <row r="2031" spans="1:34" x14ac:dyDescent="0.3">
      <c r="A2031">
        <v>240193</v>
      </c>
      <c r="B2031" t="s">
        <v>2146</v>
      </c>
      <c r="C2031" t="s">
        <v>40</v>
      </c>
      <c r="D2031">
        <v>1</v>
      </c>
      <c r="E2031" t="s">
        <v>3677</v>
      </c>
      <c r="F2031" t="s">
        <v>1168</v>
      </c>
      <c r="G2031">
        <v>56058</v>
      </c>
      <c r="H2031">
        <v>0</v>
      </c>
      <c r="I2031">
        <v>48895</v>
      </c>
      <c r="J2031">
        <v>75000</v>
      </c>
      <c r="K2031" t="s">
        <v>30</v>
      </c>
      <c r="L2031" t="s">
        <v>2149</v>
      </c>
      <c r="M2031" t="s">
        <v>3678</v>
      </c>
      <c r="N2031" t="s">
        <v>8122</v>
      </c>
      <c r="O2031" t="s">
        <v>1170</v>
      </c>
      <c r="P2031" t="s">
        <v>8123</v>
      </c>
      <c r="Q2031" t="s">
        <v>35</v>
      </c>
      <c r="R2031" t="s">
        <v>7878</v>
      </c>
      <c r="S2031" t="s">
        <v>3145</v>
      </c>
      <c r="T2031" t="str">
        <f t="shared" si="93"/>
        <v xml:space="preserve">‚	A creative and strategic thinker, adept at program innovation, design, development, management, research and evaluation; 	Experience in community, business and economic development, community wealth building, asset building and the financial inclusion field, and developing technical assistance programs for small business owners;	Experience working with the City of New York‚„s regulatory agencies, including the Departments of Consumer Affairs, Health and Mental Hygiene, Buildings, Fire, and Taxi and Limousine;	Experience working with entrepreneurs and with new and micro-businesses from low-income and disadvantaged communities;	Experience working with emerging forms of small business ownership including freelancers and worker-cooperatives;	Excellent organizational, communication (written and oral), and presentation skills;	Experience and proven ability to cultivate partnerships with diverse stakeholders including local businesses, advocacy organizations, think tanks, community groups, etc.;	Proven ability to successfully manage multiple high-priority projects simultaneously and to organize and drive projects to timely completion;	Attention to detail and ability to work quickly under pressure while still ensuring a high quality work product;	Ability to leverage data to drive program planning and implementation;	Proficient in Microsoft Excel, PowerPoint, Access, Word, and Outlook.  </v>
      </c>
      <c r="U2031">
        <f t="shared" si="94"/>
        <v>0</v>
      </c>
      <c r="V2031" s="3">
        <v>1</v>
      </c>
      <c r="W2031" s="3">
        <f t="shared" si="95"/>
        <v>0</v>
      </c>
      <c r="X2031" s="3">
        <v>0</v>
      </c>
      <c r="Y2031" s="3">
        <v>0</v>
      </c>
      <c r="Z2031" s="3">
        <v>0</v>
      </c>
      <c r="AA2031" s="3">
        <v>0</v>
      </c>
      <c r="AB2031" s="3">
        <v>0</v>
      </c>
      <c r="AD2031" t="s">
        <v>38</v>
      </c>
      <c r="AE2031" s="1">
        <v>42494</v>
      </c>
      <c r="AG2031" s="1">
        <v>42494</v>
      </c>
      <c r="AH2031" s="1">
        <v>42598</v>
      </c>
    </row>
    <row r="2032" spans="1:34" x14ac:dyDescent="0.3">
      <c r="A2032">
        <v>240235</v>
      </c>
      <c r="B2032" t="s">
        <v>184</v>
      </c>
      <c r="C2032" t="s">
        <v>40</v>
      </c>
      <c r="D2032">
        <v>1</v>
      </c>
      <c r="E2032" t="s">
        <v>3683</v>
      </c>
      <c r="F2032" t="s">
        <v>51</v>
      </c>
      <c r="G2032">
        <v>10050</v>
      </c>
      <c r="H2032" t="s">
        <v>240</v>
      </c>
      <c r="I2032">
        <v>58675</v>
      </c>
      <c r="J2032">
        <v>156793</v>
      </c>
      <c r="K2032" t="s">
        <v>30</v>
      </c>
      <c r="L2032" t="s">
        <v>186</v>
      </c>
      <c r="M2032" t="s">
        <v>332</v>
      </c>
      <c r="N2032" t="s">
        <v>8128</v>
      </c>
      <c r="O2032" t="s">
        <v>54</v>
      </c>
      <c r="P2032" t="s">
        <v>3684</v>
      </c>
      <c r="Q2032" t="s">
        <v>7266</v>
      </c>
      <c r="R2032" t="s">
        <v>665</v>
      </c>
      <c r="S2032" t="s">
        <v>35</v>
      </c>
      <c r="T2032" t="str">
        <f t="shared" si="93"/>
        <v>Successful candidate should possess the following: Core Java; multi-threading, concurrency, annotations, collections, etc.;  8+ years of experience in managerial/team lead role consisting of code reviews of subordinates, architectural review and experience; 15+ years' J2EE web technologies experience designing and building applications; 2+ years' WebLogic experience; 4+ years' PL/SQL; Hands-on experience developing in Open Source Java (MyFaces/Rich Faces, spring, Hibernate, Struts), web services; Strong knowledge of HTML, XML, JavaScript, AJAX, EJB, IBM MQ Series, Java Server Pages/Faces, JDeveloper, CSS, Servlets, MVC; Some programming experience in Oracle SQL, PL/SQL and BI Publisher and Some experience in creation of Procedures/functions. Additionally, Application servers, namely OAS and Web logic, Tomcat; XML technologies including DTD/XSD, XPATH, and Object XML mapping; Unit testing (JUnit/Mock), Continuous integration, and Agile methodologies; Knowledge of and experience with working on common design patterns and industry standards; Experience with version control systems, preferably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Follow guidelines and standards as set forth by the agency and the Office of Information Technology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032">
        <f t="shared" si="94"/>
        <v>0</v>
      </c>
      <c r="V2032" s="3">
        <v>0</v>
      </c>
      <c r="W2032" s="3">
        <f t="shared" si="95"/>
        <v>0</v>
      </c>
      <c r="X2032" s="3">
        <v>0</v>
      </c>
      <c r="Y2032" s="3">
        <v>0</v>
      </c>
      <c r="Z2032" s="3">
        <v>1</v>
      </c>
      <c r="AA2032" s="3">
        <v>0</v>
      </c>
      <c r="AB2032" s="3">
        <v>0</v>
      </c>
      <c r="AD2032" t="s">
        <v>58</v>
      </c>
      <c r="AE2032" s="1">
        <v>42499</v>
      </c>
      <c r="AG2032" s="1">
        <v>42500</v>
      </c>
      <c r="AH2032" s="1">
        <v>42598</v>
      </c>
    </row>
    <row r="2033" spans="1:34" x14ac:dyDescent="0.3">
      <c r="A2033">
        <v>240560</v>
      </c>
      <c r="B2033" t="s">
        <v>379</v>
      </c>
      <c r="C2033" t="s">
        <v>40</v>
      </c>
      <c r="D2033">
        <v>1</v>
      </c>
      <c r="E2033" t="s">
        <v>3685</v>
      </c>
      <c r="F2033" t="s">
        <v>51</v>
      </c>
      <c r="G2033">
        <v>10050</v>
      </c>
      <c r="H2033" t="s">
        <v>70</v>
      </c>
      <c r="I2033">
        <v>88417</v>
      </c>
      <c r="J2033">
        <v>209652</v>
      </c>
      <c r="K2033" t="s">
        <v>30</v>
      </c>
      <c r="L2033" t="s">
        <v>382</v>
      </c>
      <c r="M2033" t="s">
        <v>241</v>
      </c>
      <c r="N2033" t="s">
        <v>6848</v>
      </c>
      <c r="O2033" t="s">
        <v>54</v>
      </c>
      <c r="P2033" t="s">
        <v>8129</v>
      </c>
      <c r="Q2033" t="s">
        <v>35</v>
      </c>
      <c r="R2033" t="s">
        <v>3686</v>
      </c>
      <c r="S2033" t="s">
        <v>35</v>
      </c>
      <c r="T2033" t="str">
        <f t="shared" si="93"/>
        <v xml:space="preserve">‚  Ten or more years in IT and business/industry, experience with public pension system a plus   Seven or more years of leadership responsibilities in a Director/Assistant Director or equivalent capacity    Proficiency in transitioning business services to the cloud and related cyber security architecture and controls   Five or more years managing multiple, large, cross-functional teams or projects, and influencing senior-level management and key stakeholder   Prior experience with system conversions including data migration   Extensive experience in managing infrastructure and operations   Extensive experience with industry standards such as 1TlLv3, COBIT5, COSO  and/or 15027000 a plus   Extensive knowledge of infrastructure planning and operations, design, and deployment , as well as system life cycle management   Broad knowledge of current and emerging technologies, technology directions and strategic application to business needs   Strong business acumen and business planning skills   Exceptional project management skills, including the ability to effectively deploy resources and manage multiple projects of diverse scopes in a cross-functional environment  </v>
      </c>
      <c r="U2033">
        <f t="shared" si="94"/>
        <v>0</v>
      </c>
      <c r="V2033" s="3">
        <v>0</v>
      </c>
      <c r="W2033" s="3">
        <f t="shared" si="95"/>
        <v>0</v>
      </c>
      <c r="X2033" s="3">
        <v>0</v>
      </c>
      <c r="Y2033" s="3">
        <v>0</v>
      </c>
      <c r="Z2033" s="3">
        <v>0</v>
      </c>
      <c r="AA2033" s="3">
        <v>0</v>
      </c>
      <c r="AB2033" s="3">
        <v>0</v>
      </c>
      <c r="AD2033" t="s">
        <v>58</v>
      </c>
      <c r="AE2033" s="1">
        <v>42500</v>
      </c>
      <c r="AG2033" s="1">
        <v>42500</v>
      </c>
      <c r="AH2033" s="1">
        <v>42598</v>
      </c>
    </row>
    <row r="2034" spans="1:34" x14ac:dyDescent="0.3">
      <c r="A2034">
        <v>240560</v>
      </c>
      <c r="B2034" t="s">
        <v>379</v>
      </c>
      <c r="C2034" t="s">
        <v>26</v>
      </c>
      <c r="D2034">
        <v>1</v>
      </c>
      <c r="E2034" t="s">
        <v>3685</v>
      </c>
      <c r="F2034" t="s">
        <v>51</v>
      </c>
      <c r="G2034">
        <v>10050</v>
      </c>
      <c r="H2034" t="s">
        <v>70</v>
      </c>
      <c r="I2034">
        <v>88417</v>
      </c>
      <c r="J2034">
        <v>209652</v>
      </c>
      <c r="K2034" t="s">
        <v>30</v>
      </c>
      <c r="L2034" t="s">
        <v>382</v>
      </c>
      <c r="M2034" t="s">
        <v>241</v>
      </c>
      <c r="N2034" t="s">
        <v>6848</v>
      </c>
      <c r="O2034" t="s">
        <v>54</v>
      </c>
      <c r="P2034" t="s">
        <v>8129</v>
      </c>
      <c r="Q2034" t="s">
        <v>35</v>
      </c>
      <c r="R2034" t="s">
        <v>3686</v>
      </c>
      <c r="S2034" t="s">
        <v>35</v>
      </c>
      <c r="T2034" t="str">
        <f t="shared" si="93"/>
        <v xml:space="preserve">‚  Ten or more years in IT and business/industry, experience with public pension system a plus   Seven or more years of leadership responsibilities in a Director/Assistant Director or equivalent capacity    Proficiency in transitioning business services to the cloud and related cyber security architecture and controls   Five or more years managing multiple, large, cross-functional teams or projects, and influencing senior-level management and key stakeholder   Prior experience with system conversions including data migration   Extensive experience in managing infrastructure and operations   Extensive experience with industry standards such as 1TlLv3, COBIT5, COSO  and/or 15027000 a plus   Extensive knowledge of infrastructure planning and operations, design, and deployment , as well as system life cycle management   Broad knowledge of current and emerging technologies, technology directions and strategic application to business needs   Strong business acumen and business planning skills   Exceptional project management skills, including the ability to effectively deploy resources and manage multiple projects of diverse scopes in a cross-functional environment  </v>
      </c>
      <c r="U2034">
        <f t="shared" si="94"/>
        <v>0</v>
      </c>
      <c r="V2034" s="3">
        <v>0</v>
      </c>
      <c r="W2034" s="3">
        <f t="shared" si="95"/>
        <v>0</v>
      </c>
      <c r="X2034" s="3">
        <v>0</v>
      </c>
      <c r="Y2034" s="3">
        <v>0</v>
      </c>
      <c r="Z2034" s="3">
        <v>0</v>
      </c>
      <c r="AA2034" s="3">
        <v>0</v>
      </c>
      <c r="AB2034" s="3">
        <v>0</v>
      </c>
      <c r="AD2034" t="s">
        <v>58</v>
      </c>
      <c r="AE2034" s="1">
        <v>42500</v>
      </c>
      <c r="AG2034" s="1">
        <v>42500</v>
      </c>
      <c r="AH2034" s="1">
        <v>42598</v>
      </c>
    </row>
    <row r="2035" spans="1:34" x14ac:dyDescent="0.3">
      <c r="A2035">
        <v>240576</v>
      </c>
      <c r="B2035" t="s">
        <v>39</v>
      </c>
      <c r="C2035" t="s">
        <v>26</v>
      </c>
      <c r="D2035">
        <v>1</v>
      </c>
      <c r="E2035" t="s">
        <v>3687</v>
      </c>
      <c r="F2035" t="s">
        <v>1409</v>
      </c>
      <c r="G2035">
        <v>51001</v>
      </c>
      <c r="H2035">
        <v>2</v>
      </c>
      <c r="I2035">
        <v>64510</v>
      </c>
      <c r="J2035">
        <v>74187</v>
      </c>
      <c r="K2035" t="s">
        <v>30</v>
      </c>
      <c r="L2035" t="s">
        <v>78</v>
      </c>
      <c r="M2035" t="s">
        <v>1078</v>
      </c>
      <c r="N2035" t="s">
        <v>3688</v>
      </c>
      <c r="O2035" t="s">
        <v>1411</v>
      </c>
      <c r="P2035" t="s">
        <v>8130</v>
      </c>
      <c r="Q2035" t="s">
        <v>8131</v>
      </c>
      <c r="R2035" t="s">
        <v>3689</v>
      </c>
      <c r="S2035" t="s">
        <v>35</v>
      </c>
      <c r="T2035" t="str">
        <f t="shared" si="93"/>
        <v>- A master‚„s degrees in Public Health and Social Work  - Experience in community-based services (preferably in NYC), mental health recovery-based research and public health policy  - Able to work independently and manage multiple priorities in a fast paced environment  - Excellent written and oral communication skills  - In-depth understanding of COD and tobacco cessation including experience developing and implementing trauma-informed systems of care  - In-depth understanding of how to help individuals with behavioral health needs quit smoking  - Proficiency with  MS Office.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35">
        <f t="shared" si="94"/>
        <v>0</v>
      </c>
      <c r="V2035" s="3">
        <v>0</v>
      </c>
      <c r="W2035" s="3">
        <f t="shared" si="95"/>
        <v>0</v>
      </c>
      <c r="X2035" s="3">
        <v>0</v>
      </c>
      <c r="Y2035" s="3">
        <v>0</v>
      </c>
      <c r="Z2035" s="3">
        <v>0</v>
      </c>
      <c r="AA2035" s="3">
        <v>0</v>
      </c>
      <c r="AB2035" s="3">
        <v>0</v>
      </c>
      <c r="AD2035" t="s">
        <v>519</v>
      </c>
      <c r="AE2035" s="1">
        <v>42503</v>
      </c>
      <c r="AG2035" s="1">
        <v>42503</v>
      </c>
      <c r="AH2035" s="1">
        <v>42598</v>
      </c>
    </row>
    <row r="2036" spans="1:34" x14ac:dyDescent="0.3">
      <c r="A2036">
        <v>240576</v>
      </c>
      <c r="B2036" t="s">
        <v>39</v>
      </c>
      <c r="C2036" t="s">
        <v>40</v>
      </c>
      <c r="D2036">
        <v>1</v>
      </c>
      <c r="E2036" t="s">
        <v>3687</v>
      </c>
      <c r="F2036" t="s">
        <v>1409</v>
      </c>
      <c r="G2036">
        <v>51001</v>
      </c>
      <c r="H2036">
        <v>2</v>
      </c>
      <c r="I2036">
        <v>64510</v>
      </c>
      <c r="J2036">
        <v>74187</v>
      </c>
      <c r="K2036" t="s">
        <v>30</v>
      </c>
      <c r="L2036" t="s">
        <v>78</v>
      </c>
      <c r="M2036" t="s">
        <v>1078</v>
      </c>
      <c r="N2036" t="s">
        <v>3688</v>
      </c>
      <c r="O2036" t="s">
        <v>1411</v>
      </c>
      <c r="P2036" t="s">
        <v>8130</v>
      </c>
      <c r="Q2036" t="s">
        <v>8131</v>
      </c>
      <c r="R2036" t="s">
        <v>3689</v>
      </c>
      <c r="S2036" t="s">
        <v>35</v>
      </c>
      <c r="T2036" t="str">
        <f t="shared" si="93"/>
        <v>- A master‚„s degrees in Public Health and Social Work  - Experience in community-based services (preferably in NYC), mental health recovery-based research and public health policy  - Able to work independently and manage multiple priorities in a fast paced environment  - Excellent written and oral communication skills  - In-depth understanding of COD and tobacco cessation including experience developing and implementing trauma-informed systems of care  - In-depth understanding of how to help individuals with behavioral health needs quit smoking  - Proficiency with  MS Office.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36">
        <f t="shared" si="94"/>
        <v>0</v>
      </c>
      <c r="V2036" s="3">
        <v>0</v>
      </c>
      <c r="W2036" s="3">
        <f t="shared" si="95"/>
        <v>0</v>
      </c>
      <c r="X2036" s="3">
        <v>0</v>
      </c>
      <c r="Y2036" s="3">
        <v>0</v>
      </c>
      <c r="Z2036" s="3">
        <v>0</v>
      </c>
      <c r="AA2036" s="3">
        <v>0</v>
      </c>
      <c r="AB2036" s="3">
        <v>0</v>
      </c>
      <c r="AD2036" t="s">
        <v>519</v>
      </c>
      <c r="AE2036" s="1">
        <v>42503</v>
      </c>
      <c r="AG2036" s="1">
        <v>42503</v>
      </c>
      <c r="AH2036" s="1">
        <v>42598</v>
      </c>
    </row>
    <row r="2037" spans="1:34" x14ac:dyDescent="0.3">
      <c r="A2037">
        <v>240235</v>
      </c>
      <c r="B2037" t="s">
        <v>184</v>
      </c>
      <c r="C2037" t="s">
        <v>26</v>
      </c>
      <c r="D2037">
        <v>1</v>
      </c>
      <c r="E2037" t="s">
        <v>3683</v>
      </c>
      <c r="F2037" t="s">
        <v>51</v>
      </c>
      <c r="G2037">
        <v>10050</v>
      </c>
      <c r="H2037" t="s">
        <v>240</v>
      </c>
      <c r="I2037">
        <v>58675</v>
      </c>
      <c r="J2037">
        <v>156793</v>
      </c>
      <c r="K2037" t="s">
        <v>30</v>
      </c>
      <c r="L2037" t="s">
        <v>186</v>
      </c>
      <c r="M2037" t="s">
        <v>332</v>
      </c>
      <c r="N2037" t="s">
        <v>8128</v>
      </c>
      <c r="O2037" t="s">
        <v>54</v>
      </c>
      <c r="P2037" t="s">
        <v>3684</v>
      </c>
      <c r="Q2037" t="s">
        <v>7266</v>
      </c>
      <c r="R2037" t="s">
        <v>665</v>
      </c>
      <c r="S2037" t="s">
        <v>35</v>
      </c>
      <c r="T2037" t="str">
        <f t="shared" si="93"/>
        <v>Successful candidate should possess the following: Core Java; multi-threading, concurrency, annotations, collections, etc.;  8+ years of experience in managerial/team lead role consisting of code reviews of subordinates, architectural review and experience; 15+ years' J2EE web technologies experience designing and building applications; 2+ years' WebLogic experience; 4+ years' PL/SQL; Hands-on experience developing in Open Source Java (MyFaces/Rich Faces, spring, Hibernate, Struts), web services; Strong knowledge of HTML, XML, JavaScript, AJAX, EJB, IBM MQ Series, Java Server Pages/Faces, JDeveloper, CSS, Servlets, MVC; Some programming experience in Oracle SQL, PL/SQL and BI Publisher and Some experience in creation of Procedures/functions. Additionally, Application servers, namely OAS and Web logic, Tomcat; XML technologies including DTD/XSD, XPATH, and Object XML mapping; Unit testing (JUnit/Mock), Continuous integration, and Agile methodologies; Knowledge of and experience with working on common design patterns and industry standards; Experience with version control systems, preferably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Follow guidelines and standards as set forth by the agency and the Office of Information Technology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037">
        <f t="shared" si="94"/>
        <v>0</v>
      </c>
      <c r="V2037" s="3">
        <v>0</v>
      </c>
      <c r="W2037" s="3">
        <f t="shared" si="95"/>
        <v>0</v>
      </c>
      <c r="X2037" s="3">
        <v>0</v>
      </c>
      <c r="Y2037" s="3">
        <v>0</v>
      </c>
      <c r="Z2037" s="3">
        <v>1</v>
      </c>
      <c r="AA2037" s="3">
        <v>0</v>
      </c>
      <c r="AB2037" s="3">
        <v>0</v>
      </c>
      <c r="AD2037" t="s">
        <v>58</v>
      </c>
      <c r="AE2037" s="1">
        <v>42499</v>
      </c>
      <c r="AG2037" s="1">
        <v>42500</v>
      </c>
      <c r="AH2037" s="1">
        <v>42598</v>
      </c>
    </row>
    <row r="2038" spans="1:34" x14ac:dyDescent="0.3">
      <c r="A2038">
        <v>240243</v>
      </c>
      <c r="B2038" t="s">
        <v>3435</v>
      </c>
      <c r="C2038" t="s">
        <v>26</v>
      </c>
      <c r="D2038">
        <v>1</v>
      </c>
      <c r="E2038" t="s">
        <v>3690</v>
      </c>
      <c r="F2038" t="s">
        <v>3691</v>
      </c>
      <c r="G2038">
        <v>52110</v>
      </c>
      <c r="H2038">
        <v>1</v>
      </c>
      <c r="I2038">
        <v>57967</v>
      </c>
      <c r="J2038">
        <v>75297</v>
      </c>
      <c r="K2038" t="s">
        <v>30</v>
      </c>
      <c r="L2038" t="s">
        <v>3692</v>
      </c>
      <c r="M2038" t="s">
        <v>3693</v>
      </c>
      <c r="N2038" t="s">
        <v>3694</v>
      </c>
      <c r="O2038" t="s">
        <v>3695</v>
      </c>
      <c r="P2038" t="s">
        <v>35</v>
      </c>
      <c r="Q2038" t="s">
        <v>35</v>
      </c>
      <c r="R2038" t="s">
        <v>3441</v>
      </c>
      <c r="S2038" t="s">
        <v>3696</v>
      </c>
      <c r="T2038" t="str">
        <f t="shared" si="93"/>
        <v xml:space="preserve">   </v>
      </c>
      <c r="U2038">
        <f t="shared" si="94"/>
        <v>0</v>
      </c>
      <c r="V2038" s="3">
        <v>0</v>
      </c>
      <c r="W2038" s="3">
        <f t="shared" si="95"/>
        <v>0</v>
      </c>
      <c r="X2038" s="3">
        <v>0</v>
      </c>
      <c r="Y2038" s="3">
        <v>0</v>
      </c>
      <c r="Z2038" s="3">
        <v>0</v>
      </c>
      <c r="AA2038" s="3">
        <v>0</v>
      </c>
      <c r="AB2038" s="3">
        <v>0</v>
      </c>
      <c r="AD2038" t="s">
        <v>58</v>
      </c>
      <c r="AE2038" s="1">
        <v>42508</v>
      </c>
      <c r="AG2038" s="1">
        <v>42591</v>
      </c>
      <c r="AH2038" s="1">
        <v>42598</v>
      </c>
    </row>
    <row r="2039" spans="1:34" x14ac:dyDescent="0.3">
      <c r="A2039">
        <v>240243</v>
      </c>
      <c r="B2039" t="s">
        <v>3435</v>
      </c>
      <c r="C2039" t="s">
        <v>40</v>
      </c>
      <c r="D2039">
        <v>1</v>
      </c>
      <c r="E2039" t="s">
        <v>3690</v>
      </c>
      <c r="F2039" t="s">
        <v>3691</v>
      </c>
      <c r="G2039">
        <v>52110</v>
      </c>
      <c r="H2039">
        <v>1</v>
      </c>
      <c r="I2039">
        <v>57967</v>
      </c>
      <c r="J2039">
        <v>75297</v>
      </c>
      <c r="K2039" t="s">
        <v>30</v>
      </c>
      <c r="L2039" t="s">
        <v>3692</v>
      </c>
      <c r="M2039" t="s">
        <v>3693</v>
      </c>
      <c r="N2039" t="s">
        <v>3694</v>
      </c>
      <c r="O2039" t="s">
        <v>3695</v>
      </c>
      <c r="P2039" t="s">
        <v>35</v>
      </c>
      <c r="Q2039" t="s">
        <v>35</v>
      </c>
      <c r="R2039" t="s">
        <v>3441</v>
      </c>
      <c r="S2039" t="s">
        <v>3696</v>
      </c>
      <c r="T2039" t="str">
        <f t="shared" si="93"/>
        <v xml:space="preserve">   </v>
      </c>
      <c r="U2039">
        <f t="shared" si="94"/>
        <v>0</v>
      </c>
      <c r="V2039" s="3">
        <v>0</v>
      </c>
      <c r="W2039" s="3">
        <f t="shared" si="95"/>
        <v>0</v>
      </c>
      <c r="X2039" s="3">
        <v>0</v>
      </c>
      <c r="Y2039" s="3">
        <v>0</v>
      </c>
      <c r="Z2039" s="3">
        <v>0</v>
      </c>
      <c r="AA2039" s="3">
        <v>0</v>
      </c>
      <c r="AB2039" s="3">
        <v>0</v>
      </c>
      <c r="AD2039" t="s">
        <v>58</v>
      </c>
      <c r="AE2039" s="1">
        <v>42508</v>
      </c>
      <c r="AG2039" s="1">
        <v>42591</v>
      </c>
      <c r="AH2039" s="1">
        <v>42598</v>
      </c>
    </row>
    <row r="2040" spans="1:34" x14ac:dyDescent="0.3">
      <c r="A2040">
        <v>240252</v>
      </c>
      <c r="B2040" t="s">
        <v>3435</v>
      </c>
      <c r="C2040" t="s">
        <v>26</v>
      </c>
      <c r="D2040">
        <v>8</v>
      </c>
      <c r="E2040" t="s">
        <v>2247</v>
      </c>
      <c r="F2040" t="s">
        <v>2247</v>
      </c>
      <c r="G2040">
        <v>92510</v>
      </c>
      <c r="H2040">
        <v>0</v>
      </c>
      <c r="I2040">
        <v>269</v>
      </c>
      <c r="J2040">
        <v>313</v>
      </c>
      <c r="K2040" t="s">
        <v>247</v>
      </c>
      <c r="L2040" t="s">
        <v>3437</v>
      </c>
      <c r="M2040" t="s">
        <v>3438</v>
      </c>
      <c r="N2040" t="s">
        <v>3697</v>
      </c>
      <c r="O2040" t="s">
        <v>2250</v>
      </c>
      <c r="P2040" t="s">
        <v>35</v>
      </c>
      <c r="Q2040" t="s">
        <v>35</v>
      </c>
      <c r="R2040" t="s">
        <v>3441</v>
      </c>
      <c r="S2040" t="s">
        <v>3442</v>
      </c>
      <c r="T2040" t="str">
        <f t="shared" si="93"/>
        <v xml:space="preserve">   </v>
      </c>
      <c r="U2040">
        <f t="shared" si="94"/>
        <v>0</v>
      </c>
      <c r="V2040" s="3">
        <v>0</v>
      </c>
      <c r="W2040" s="3">
        <f t="shared" si="95"/>
        <v>0</v>
      </c>
      <c r="X2040" s="3">
        <v>0</v>
      </c>
      <c r="Y2040" s="3">
        <v>0</v>
      </c>
      <c r="Z2040" s="3">
        <v>0</v>
      </c>
      <c r="AA2040" s="3">
        <v>0</v>
      </c>
      <c r="AB2040" s="3">
        <v>0</v>
      </c>
      <c r="AD2040" t="s">
        <v>38</v>
      </c>
      <c r="AE2040" s="1">
        <v>42571</v>
      </c>
      <c r="AG2040" s="1">
        <v>42571</v>
      </c>
      <c r="AH2040" s="1">
        <v>42598</v>
      </c>
    </row>
    <row r="2041" spans="1:34" x14ac:dyDescent="0.3">
      <c r="A2041">
        <v>240252</v>
      </c>
      <c r="B2041" t="s">
        <v>3435</v>
      </c>
      <c r="C2041" t="s">
        <v>40</v>
      </c>
      <c r="D2041">
        <v>8</v>
      </c>
      <c r="E2041" t="s">
        <v>2247</v>
      </c>
      <c r="F2041" t="s">
        <v>2247</v>
      </c>
      <c r="G2041">
        <v>92510</v>
      </c>
      <c r="H2041">
        <v>0</v>
      </c>
      <c r="I2041">
        <v>269</v>
      </c>
      <c r="J2041">
        <v>313</v>
      </c>
      <c r="K2041" t="s">
        <v>247</v>
      </c>
      <c r="L2041" t="s">
        <v>3437</v>
      </c>
      <c r="M2041" t="s">
        <v>3438</v>
      </c>
      <c r="N2041" t="s">
        <v>3697</v>
      </c>
      <c r="O2041" t="s">
        <v>2250</v>
      </c>
      <c r="P2041" t="s">
        <v>35</v>
      </c>
      <c r="Q2041" t="s">
        <v>35</v>
      </c>
      <c r="R2041" t="s">
        <v>3441</v>
      </c>
      <c r="S2041" t="s">
        <v>3442</v>
      </c>
      <c r="T2041" t="str">
        <f t="shared" si="93"/>
        <v xml:space="preserve">   </v>
      </c>
      <c r="U2041">
        <f t="shared" si="94"/>
        <v>0</v>
      </c>
      <c r="V2041" s="3">
        <v>0</v>
      </c>
      <c r="W2041" s="3">
        <f t="shared" si="95"/>
        <v>0</v>
      </c>
      <c r="X2041" s="3">
        <v>0</v>
      </c>
      <c r="Y2041" s="3">
        <v>0</v>
      </c>
      <c r="Z2041" s="3">
        <v>0</v>
      </c>
      <c r="AA2041" s="3">
        <v>0</v>
      </c>
      <c r="AB2041" s="3">
        <v>0</v>
      </c>
      <c r="AD2041" t="s">
        <v>38</v>
      </c>
      <c r="AE2041" s="1">
        <v>42571</v>
      </c>
      <c r="AG2041" s="1">
        <v>42571</v>
      </c>
      <c r="AH2041" s="1">
        <v>42598</v>
      </c>
    </row>
    <row r="2042" spans="1:34" x14ac:dyDescent="0.3">
      <c r="A2042">
        <v>242850</v>
      </c>
      <c r="B2042" t="s">
        <v>888</v>
      </c>
      <c r="C2042" t="s">
        <v>26</v>
      </c>
      <c r="D2042">
        <v>1</v>
      </c>
      <c r="E2042" t="s">
        <v>3644</v>
      </c>
      <c r="F2042" t="s">
        <v>1168</v>
      </c>
      <c r="G2042">
        <v>56058</v>
      </c>
      <c r="H2042">
        <v>0</v>
      </c>
      <c r="I2042">
        <v>60000</v>
      </c>
      <c r="J2042">
        <v>65000</v>
      </c>
      <c r="K2042" t="s">
        <v>30</v>
      </c>
      <c r="L2042" t="s">
        <v>430</v>
      </c>
      <c r="M2042" t="s">
        <v>2641</v>
      </c>
      <c r="N2042" t="s">
        <v>8111</v>
      </c>
      <c r="O2042" t="s">
        <v>1170</v>
      </c>
      <c r="P2042" t="s">
        <v>8112</v>
      </c>
      <c r="Q2042" t="s">
        <v>35</v>
      </c>
      <c r="R2042" t="s">
        <v>894</v>
      </c>
      <c r="S2042" t="s">
        <v>35</v>
      </c>
      <c r="T2042" t="str">
        <f t="shared" si="93"/>
        <v xml:space="preserve">The ideal candidate will be an inquisitive self-starter and problem-solver with the ability to:  Understand business and data processes to identify gaps or underlying issues, opportunities for efficiencies, and overlap with other business areas and information throughout the agency  Break down complex issues/processes into smaller, more manageable pieces  Use data and make operational/analytic recommendations  Efficiently communicate verbally and through memos, presentations, and other materials  Lead and move projects forward, including willing to make decisions or elevate issues for decision-making and advocate for best interests of the project and the agency  Has experience with advanced Excel at a minimum and GIS and Access preferred; experience with SharePoint, SAS, R, writing SQL queries or business intelligence tools is a plus  Preferred Qualifications:  An advanced degree in a relevant field is strongly preferred (e.g. Business Administration, Public Administration, Public Policy, Management/Organizational Science, Urban/Regional Planning, Data Science)  Professional experience in performance management, data analysis, process design, or operations/technology implementation  The strongest candidates will have experience or demonstrate significant interest in public policy, housing, or city government; however, these may be secondary to the candidate‚„s interest in applying his or her skills to the agency‚„s mission and operations  </v>
      </c>
      <c r="U2042">
        <f t="shared" si="94"/>
        <v>1</v>
      </c>
      <c r="V2042" s="3">
        <v>1</v>
      </c>
      <c r="W2042" s="3">
        <f t="shared" si="95"/>
        <v>1</v>
      </c>
      <c r="X2042" s="3">
        <v>0</v>
      </c>
      <c r="Y2042" s="3">
        <v>0</v>
      </c>
      <c r="Z2042" s="3">
        <v>1</v>
      </c>
      <c r="AA2042" s="3">
        <v>0</v>
      </c>
      <c r="AB2042" s="3">
        <v>0</v>
      </c>
      <c r="AD2042" t="s">
        <v>38</v>
      </c>
      <c r="AE2042" s="1">
        <v>42535</v>
      </c>
      <c r="AF2042" s="1">
        <v>42625</v>
      </c>
      <c r="AG2042" s="1">
        <v>42535</v>
      </c>
      <c r="AH2042" s="1">
        <v>42598</v>
      </c>
    </row>
    <row r="2043" spans="1:34" x14ac:dyDescent="0.3">
      <c r="A2043">
        <v>240580</v>
      </c>
      <c r="B2043" t="s">
        <v>39</v>
      </c>
      <c r="C2043" t="s">
        <v>26</v>
      </c>
      <c r="D2043">
        <v>1</v>
      </c>
      <c r="E2043" t="s">
        <v>3698</v>
      </c>
      <c r="F2043" t="s">
        <v>148</v>
      </c>
      <c r="G2043">
        <v>12626</v>
      </c>
      <c r="H2043">
        <v>1</v>
      </c>
      <c r="I2043">
        <v>48620</v>
      </c>
      <c r="J2043">
        <v>66195</v>
      </c>
      <c r="K2043" t="s">
        <v>30</v>
      </c>
      <c r="L2043" t="s">
        <v>78</v>
      </c>
      <c r="M2043" t="s">
        <v>1078</v>
      </c>
      <c r="N2043" t="s">
        <v>3699</v>
      </c>
      <c r="O2043" t="s">
        <v>7077</v>
      </c>
      <c r="P2043" t="s">
        <v>3700</v>
      </c>
      <c r="Q2043" t="s">
        <v>8131</v>
      </c>
      <c r="R2043" t="s">
        <v>3701</v>
      </c>
      <c r="S2043" t="s">
        <v>35</v>
      </c>
      <c r="T2043" t="str">
        <f t="shared" si="93"/>
        <v>-	A baccalaureate degree from an accredited college  -	Some budgeting and analytical skills  -	Excellent computer skills including Word, Excel, Visio and Outlook proficiency a must.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43">
        <f t="shared" si="94"/>
        <v>0</v>
      </c>
      <c r="V2043" s="3">
        <v>1</v>
      </c>
      <c r="W2043" s="3">
        <f t="shared" si="95"/>
        <v>0</v>
      </c>
      <c r="X2043" s="3">
        <v>0</v>
      </c>
      <c r="Y2043" s="3">
        <v>0</v>
      </c>
      <c r="Z2043" s="3">
        <v>0</v>
      </c>
      <c r="AA2043" s="3">
        <v>0</v>
      </c>
      <c r="AB2043" s="3">
        <v>0</v>
      </c>
      <c r="AD2043" t="s">
        <v>38</v>
      </c>
      <c r="AE2043" s="1">
        <v>42503</v>
      </c>
      <c r="AG2043" s="1">
        <v>42503</v>
      </c>
      <c r="AH2043" s="1">
        <v>42598</v>
      </c>
    </row>
    <row r="2044" spans="1:34" x14ac:dyDescent="0.3">
      <c r="A2044">
        <v>240580</v>
      </c>
      <c r="B2044" t="s">
        <v>39</v>
      </c>
      <c r="C2044" t="s">
        <v>40</v>
      </c>
      <c r="D2044">
        <v>1</v>
      </c>
      <c r="E2044" t="s">
        <v>3698</v>
      </c>
      <c r="F2044" t="s">
        <v>148</v>
      </c>
      <c r="G2044">
        <v>12626</v>
      </c>
      <c r="H2044">
        <v>1</v>
      </c>
      <c r="I2044">
        <v>48620</v>
      </c>
      <c r="J2044">
        <v>66195</v>
      </c>
      <c r="K2044" t="s">
        <v>30</v>
      </c>
      <c r="L2044" t="s">
        <v>78</v>
      </c>
      <c r="M2044" t="s">
        <v>1078</v>
      </c>
      <c r="N2044" t="s">
        <v>3699</v>
      </c>
      <c r="O2044" t="s">
        <v>7077</v>
      </c>
      <c r="P2044" t="s">
        <v>3700</v>
      </c>
      <c r="Q2044" t="s">
        <v>8131</v>
      </c>
      <c r="R2044" t="s">
        <v>3701</v>
      </c>
      <c r="S2044" t="s">
        <v>35</v>
      </c>
      <c r="T2044" t="str">
        <f t="shared" si="93"/>
        <v>-	A baccalaureate degree from an accredited college  -	Some budgeting and analytical skills  -	Excellent computer skills including Word, Excel, Visio and Outlook proficiency a must.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44">
        <f t="shared" si="94"/>
        <v>0</v>
      </c>
      <c r="V2044" s="3">
        <v>1</v>
      </c>
      <c r="W2044" s="3">
        <f t="shared" si="95"/>
        <v>0</v>
      </c>
      <c r="X2044" s="3">
        <v>0</v>
      </c>
      <c r="Y2044" s="3">
        <v>0</v>
      </c>
      <c r="Z2044" s="3">
        <v>0</v>
      </c>
      <c r="AA2044" s="3">
        <v>0</v>
      </c>
      <c r="AB2044" s="3">
        <v>0</v>
      </c>
      <c r="AD2044" t="s">
        <v>38</v>
      </c>
      <c r="AE2044" s="1">
        <v>42503</v>
      </c>
      <c r="AG2044" s="1">
        <v>42503</v>
      </c>
      <c r="AH2044" s="1">
        <v>42598</v>
      </c>
    </row>
    <row r="2045" spans="1:34" x14ac:dyDescent="0.3">
      <c r="A2045">
        <v>240584</v>
      </c>
      <c r="B2045" t="s">
        <v>39</v>
      </c>
      <c r="C2045" t="s">
        <v>26</v>
      </c>
      <c r="D2045">
        <v>1</v>
      </c>
      <c r="E2045" t="s">
        <v>3702</v>
      </c>
      <c r="F2045" t="s">
        <v>1077</v>
      </c>
      <c r="G2045">
        <v>52632</v>
      </c>
      <c r="H2045">
        <v>0</v>
      </c>
      <c r="I2045">
        <v>60049</v>
      </c>
      <c r="J2045">
        <v>70389</v>
      </c>
      <c r="K2045" t="s">
        <v>30</v>
      </c>
      <c r="L2045" t="s">
        <v>78</v>
      </c>
      <c r="M2045" t="s">
        <v>1175</v>
      </c>
      <c r="N2045" t="s">
        <v>8132</v>
      </c>
      <c r="O2045" t="s">
        <v>3199</v>
      </c>
      <c r="P2045" t="s">
        <v>3703</v>
      </c>
      <c r="Q2045" t="s">
        <v>7965</v>
      </c>
      <c r="R2045" t="s">
        <v>3704</v>
      </c>
      <c r="S2045" t="s">
        <v>35</v>
      </c>
      <c r="T2045" t="str">
        <f t="shared" si="93"/>
        <v>--Extensive, knowledge of community mental health resources  --Excellent interpersonal and communication skills  --Ability to interface with service providers from all sectors of the service system; and strong organizational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45">
        <f t="shared" si="94"/>
        <v>0</v>
      </c>
      <c r="V2045" s="3">
        <v>0</v>
      </c>
      <c r="W2045" s="3">
        <f t="shared" si="95"/>
        <v>0</v>
      </c>
      <c r="X2045" s="3">
        <v>0</v>
      </c>
      <c r="Y2045" s="3">
        <v>0</v>
      </c>
      <c r="Z2045" s="3">
        <v>0</v>
      </c>
      <c r="AA2045" s="3">
        <v>0</v>
      </c>
      <c r="AB2045" s="3">
        <v>0</v>
      </c>
      <c r="AD2045" t="s">
        <v>38</v>
      </c>
      <c r="AE2045" s="1">
        <v>42499</v>
      </c>
      <c r="AG2045" s="1">
        <v>42499</v>
      </c>
      <c r="AH2045" s="1">
        <v>42598</v>
      </c>
    </row>
    <row r="2046" spans="1:34" x14ac:dyDescent="0.3">
      <c r="A2046">
        <v>240584</v>
      </c>
      <c r="B2046" t="s">
        <v>39</v>
      </c>
      <c r="C2046" t="s">
        <v>40</v>
      </c>
      <c r="D2046">
        <v>1</v>
      </c>
      <c r="E2046" t="s">
        <v>3702</v>
      </c>
      <c r="F2046" t="s">
        <v>1077</v>
      </c>
      <c r="G2046">
        <v>52632</v>
      </c>
      <c r="H2046">
        <v>0</v>
      </c>
      <c r="I2046">
        <v>60049</v>
      </c>
      <c r="J2046">
        <v>70389</v>
      </c>
      <c r="K2046" t="s">
        <v>30</v>
      </c>
      <c r="L2046" t="s">
        <v>78</v>
      </c>
      <c r="M2046" t="s">
        <v>1175</v>
      </c>
      <c r="N2046" t="s">
        <v>8132</v>
      </c>
      <c r="O2046" t="s">
        <v>3199</v>
      </c>
      <c r="P2046" t="s">
        <v>3703</v>
      </c>
      <c r="Q2046" t="s">
        <v>7965</v>
      </c>
      <c r="R2046" t="s">
        <v>3704</v>
      </c>
      <c r="S2046" t="s">
        <v>35</v>
      </c>
      <c r="T2046" t="str">
        <f t="shared" si="93"/>
        <v>--Extensive, knowledge of community mental health resources  --Excellent interpersonal and communication skills  --Ability to interface with service providers from all sectors of the service system; and strong organizational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46">
        <f t="shared" si="94"/>
        <v>0</v>
      </c>
      <c r="V2046" s="3">
        <v>0</v>
      </c>
      <c r="W2046" s="3">
        <f t="shared" si="95"/>
        <v>0</v>
      </c>
      <c r="X2046" s="3">
        <v>0</v>
      </c>
      <c r="Y2046" s="3">
        <v>0</v>
      </c>
      <c r="Z2046" s="3">
        <v>0</v>
      </c>
      <c r="AA2046" s="3">
        <v>0</v>
      </c>
      <c r="AB2046" s="3">
        <v>0</v>
      </c>
      <c r="AD2046" t="s">
        <v>38</v>
      </c>
      <c r="AE2046" s="1">
        <v>42499</v>
      </c>
      <c r="AG2046" s="1">
        <v>42499</v>
      </c>
      <c r="AH2046" s="1">
        <v>42598</v>
      </c>
    </row>
    <row r="2047" spans="1:34" x14ac:dyDescent="0.3">
      <c r="A2047">
        <v>240618</v>
      </c>
      <c r="B2047" t="s">
        <v>25</v>
      </c>
      <c r="C2047" t="s">
        <v>40</v>
      </c>
      <c r="D2047">
        <v>1</v>
      </c>
      <c r="E2047" t="s">
        <v>3705</v>
      </c>
      <c r="F2047" t="s">
        <v>191</v>
      </c>
      <c r="G2047">
        <v>13632</v>
      </c>
      <c r="H2047">
        <v>1</v>
      </c>
      <c r="I2047">
        <v>74066</v>
      </c>
      <c r="J2047">
        <v>90000</v>
      </c>
      <c r="K2047" t="s">
        <v>30</v>
      </c>
      <c r="L2047" t="s">
        <v>192</v>
      </c>
      <c r="M2047" t="s">
        <v>193</v>
      </c>
      <c r="N2047" t="s">
        <v>8133</v>
      </c>
      <c r="O2047" t="s">
        <v>7083</v>
      </c>
      <c r="P2047" t="s">
        <v>8134</v>
      </c>
      <c r="Q2047" t="s">
        <v>3674</v>
      </c>
      <c r="R2047" t="s">
        <v>3706</v>
      </c>
      <c r="S2047" t="s">
        <v>196</v>
      </c>
      <c r="T2047" t="str">
        <f t="shared" si="93"/>
        <v>We are looking for a candidate who not only has the required experience and skills but can demonstrate a level of professionalism and customer service we have come to expect of consultants in the private sector.  f you are an IT professional who combines high business acumen with technical expertise and team collaboration, you are strongly encouraged to apply.  The preferred candidate should possess the following: 	Experience in planning and executing end-to-end test process for complex enterprise solutions 	Experience in analyzing business requirements and covering them with test cases	Experience with execution and tracking test process using Quality Center and/or other test management system	Understanding the purpose and applicability of the test automation and the popular test automation tools	Experience in testing applications serving business processes types like CRM, case management,  accounting or budgeting, complex workflow processes	Experience in performing functional and non-functional testing for mobile applications running on various operating systems like iOS, Android, etc.	Understanding testing specifics of the native or ‚Å“mobile friendly‚ applications on mobile devices	Experience with performing functional testing for the applications with browser based UI as well as communicating via web services 	Experience with specifics of functional and compatibility testing of browser based UI 	Experience in the covering testing specifics of the browser / HTML based UI 	Experience with functional integration testing	Interest and ability to learn new technologies and tools, and acquire new skills 	Experience with planning testing in working with the following tools and technologies is a plus::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LDAP based authentication technology 	ETL processes, experience with Informatica is a plus	XML language and XML data modes and schemas	Understanding of various data file formats (flat, csv, XML, Excel, MS Access files, etc.) and experience with tools to handle them for testing purposes 	Practical experience in using various tools like MS Excel and/or MS Access to prepare and maintain test data 	Experience to use MS OFFICE for documenting, reporting and presenting project related information	Understanding of n-tier application architecture and service oriented architecture (SOA) 	Understanding of relational databases concept	Ability to design SQL query and use SQL queries for QA tasks 	Experience with testing SOA based functionality using soapUI or similar tool	Experience in automating testing scenarios for browser based UI testing as well as for data validation is a plus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047">
        <f t="shared" si="94"/>
        <v>1</v>
      </c>
      <c r="V2047" s="3">
        <v>1</v>
      </c>
      <c r="W2047" s="3">
        <f t="shared" si="95"/>
        <v>1</v>
      </c>
      <c r="X2047" s="3">
        <v>0</v>
      </c>
      <c r="Y2047" s="3">
        <v>0</v>
      </c>
      <c r="Z2047" s="3">
        <v>1</v>
      </c>
      <c r="AA2047" s="3">
        <v>0</v>
      </c>
      <c r="AB2047" s="3">
        <v>1</v>
      </c>
      <c r="AD2047" t="s">
        <v>202</v>
      </c>
      <c r="AE2047" s="1">
        <v>42515</v>
      </c>
      <c r="AG2047" s="1">
        <v>42515</v>
      </c>
      <c r="AH2047" s="1">
        <v>42598</v>
      </c>
    </row>
    <row r="2048" spans="1:34" x14ac:dyDescent="0.3">
      <c r="A2048">
        <v>240253</v>
      </c>
      <c r="B2048" t="s">
        <v>1125</v>
      </c>
      <c r="C2048" t="s">
        <v>40</v>
      </c>
      <c r="D2048">
        <v>1</v>
      </c>
      <c r="E2048" t="s">
        <v>1447</v>
      </c>
      <c r="F2048" t="s">
        <v>1444</v>
      </c>
      <c r="G2048">
        <v>31143</v>
      </c>
      <c r="H2048">
        <v>3</v>
      </c>
      <c r="I2048">
        <v>60000</v>
      </c>
      <c r="J2048">
        <v>70000</v>
      </c>
      <c r="K2048" t="s">
        <v>30</v>
      </c>
      <c r="L2048" t="s">
        <v>954</v>
      </c>
      <c r="M2048" t="s">
        <v>1128</v>
      </c>
      <c r="N2048" t="s">
        <v>8135</v>
      </c>
      <c r="O2048" t="s">
        <v>1445</v>
      </c>
      <c r="P2048" t="s">
        <v>8136</v>
      </c>
      <c r="Q2048" t="s">
        <v>35</v>
      </c>
      <c r="R2048" t="s">
        <v>3707</v>
      </c>
      <c r="S2048" t="s">
        <v>35</v>
      </c>
      <c r="T2048" t="str">
        <f t="shared" si="93"/>
        <v xml:space="preserve">‚	A minimum of 2 years of experience in law enforcement and/or conducting investigations, preferably as a police officer, agent, or investigator.	Experience participating in field operations, including making arrests, field interviews, surveillance, and/or execution of search warrants.  	Excellent interpersonal skills.  	Ability to work efficiently and effectively, both independently and in a team environment.  	Detail-oriented and organized, with the ability to multi-task and operate in a fast-paced environment.	Ability to exercise discretion on sensitive and confidential matters. 	Experience writing official reports.	Familiarity with New York City government a plus.  </v>
      </c>
      <c r="U2048">
        <f t="shared" si="94"/>
        <v>0</v>
      </c>
      <c r="V2048" s="3">
        <v>0</v>
      </c>
      <c r="W2048" s="3">
        <f t="shared" si="95"/>
        <v>0</v>
      </c>
      <c r="X2048" s="3">
        <v>0</v>
      </c>
      <c r="Y2048" s="3">
        <v>0</v>
      </c>
      <c r="Z2048" s="3">
        <v>0</v>
      </c>
      <c r="AA2048" s="3">
        <v>0</v>
      </c>
      <c r="AB2048" s="3">
        <v>0</v>
      </c>
      <c r="AD2048" t="s">
        <v>38</v>
      </c>
      <c r="AE2048" s="1">
        <v>42496</v>
      </c>
      <c r="AG2048" s="1">
        <v>42496</v>
      </c>
      <c r="AH2048" s="1">
        <v>42598</v>
      </c>
    </row>
    <row r="2049" spans="1:34" x14ac:dyDescent="0.3">
      <c r="A2049">
        <v>240253</v>
      </c>
      <c r="B2049" t="s">
        <v>1125</v>
      </c>
      <c r="C2049" t="s">
        <v>26</v>
      </c>
      <c r="D2049">
        <v>1</v>
      </c>
      <c r="E2049" t="s">
        <v>1447</v>
      </c>
      <c r="F2049" t="s">
        <v>1444</v>
      </c>
      <c r="G2049">
        <v>31143</v>
      </c>
      <c r="H2049">
        <v>3</v>
      </c>
      <c r="I2049">
        <v>60000</v>
      </c>
      <c r="J2049">
        <v>70000</v>
      </c>
      <c r="K2049" t="s">
        <v>30</v>
      </c>
      <c r="L2049" t="s">
        <v>954</v>
      </c>
      <c r="M2049" t="s">
        <v>1128</v>
      </c>
      <c r="N2049" t="s">
        <v>8135</v>
      </c>
      <c r="O2049" t="s">
        <v>1445</v>
      </c>
      <c r="P2049" t="s">
        <v>8136</v>
      </c>
      <c r="Q2049" t="s">
        <v>35</v>
      </c>
      <c r="R2049" t="s">
        <v>3707</v>
      </c>
      <c r="S2049" t="s">
        <v>35</v>
      </c>
      <c r="T2049" t="str">
        <f t="shared" si="93"/>
        <v xml:space="preserve">‚	A minimum of 2 years of experience in law enforcement and/or conducting investigations, preferably as a police officer, agent, or investigator.	Experience participating in field operations, including making arrests, field interviews, surveillance, and/or execution of search warrants.  	Excellent interpersonal skills.  	Ability to work efficiently and effectively, both independently and in a team environment.  	Detail-oriented and organized, with the ability to multi-task and operate in a fast-paced environment.	Ability to exercise discretion on sensitive and confidential matters. 	Experience writing official reports.	Familiarity with New York City government a plus.  </v>
      </c>
      <c r="U2049">
        <f t="shared" si="94"/>
        <v>0</v>
      </c>
      <c r="V2049" s="3">
        <v>0</v>
      </c>
      <c r="W2049" s="3">
        <f t="shared" si="95"/>
        <v>0</v>
      </c>
      <c r="X2049" s="3">
        <v>0</v>
      </c>
      <c r="Y2049" s="3">
        <v>0</v>
      </c>
      <c r="Z2049" s="3">
        <v>0</v>
      </c>
      <c r="AA2049" s="3">
        <v>0</v>
      </c>
      <c r="AB2049" s="3">
        <v>0</v>
      </c>
      <c r="AD2049" t="s">
        <v>38</v>
      </c>
      <c r="AE2049" s="1">
        <v>42496</v>
      </c>
      <c r="AG2049" s="1">
        <v>42496</v>
      </c>
      <c r="AH2049" s="1">
        <v>42598</v>
      </c>
    </row>
    <row r="2050" spans="1:34" x14ac:dyDescent="0.3">
      <c r="A2050">
        <v>240261</v>
      </c>
      <c r="B2050" t="s">
        <v>2454</v>
      </c>
      <c r="C2050" t="s">
        <v>40</v>
      </c>
      <c r="D2050">
        <v>1</v>
      </c>
      <c r="E2050" t="s">
        <v>3708</v>
      </c>
      <c r="F2050" t="s">
        <v>3353</v>
      </c>
      <c r="G2050">
        <v>12200</v>
      </c>
      <c r="H2050">
        <v>1</v>
      </c>
      <c r="I2050">
        <v>30235</v>
      </c>
      <c r="J2050">
        <v>45574</v>
      </c>
      <c r="K2050" t="s">
        <v>30</v>
      </c>
      <c r="L2050" t="s">
        <v>2456</v>
      </c>
      <c r="M2050" t="s">
        <v>3709</v>
      </c>
      <c r="N2050" t="s">
        <v>8137</v>
      </c>
      <c r="O2050" t="s">
        <v>2937</v>
      </c>
      <c r="P2050" t="s">
        <v>8138</v>
      </c>
      <c r="Q2050" t="s">
        <v>35</v>
      </c>
      <c r="R2050" t="s">
        <v>3710</v>
      </c>
      <c r="S2050" t="s">
        <v>478</v>
      </c>
      <c r="T2050" t="str">
        <f t="shared" si="93"/>
        <v xml:space="preserve">‚ Must be able to perform the physical tasks of the job. Should be able to lift at least 25 pounds for    Records Retention.  Records and Retention experience preferred.  Valid New York State Driver‚„s License desired.  Customer service and Interpersonal skills.  Ability to multitask and prioritize.  </v>
      </c>
      <c r="U2050">
        <f t="shared" si="94"/>
        <v>0</v>
      </c>
      <c r="V2050" s="3">
        <v>0</v>
      </c>
      <c r="W2050" s="3">
        <f t="shared" si="95"/>
        <v>0</v>
      </c>
      <c r="X2050" s="3">
        <v>0</v>
      </c>
      <c r="Y2050" s="3">
        <v>0</v>
      </c>
      <c r="Z2050" s="3">
        <v>0</v>
      </c>
      <c r="AA2050" s="3">
        <v>0</v>
      </c>
      <c r="AB2050" s="3">
        <v>0</v>
      </c>
      <c r="AD2050" t="s">
        <v>38</v>
      </c>
      <c r="AE2050" s="1">
        <v>42593</v>
      </c>
      <c r="AG2050" s="1">
        <v>42593</v>
      </c>
      <c r="AH2050" s="1">
        <v>42598</v>
      </c>
    </row>
    <row r="2051" spans="1:34" x14ac:dyDescent="0.3">
      <c r="A2051">
        <v>240261</v>
      </c>
      <c r="B2051" t="s">
        <v>2454</v>
      </c>
      <c r="C2051" t="s">
        <v>26</v>
      </c>
      <c r="D2051">
        <v>1</v>
      </c>
      <c r="E2051" t="s">
        <v>3708</v>
      </c>
      <c r="F2051" t="s">
        <v>3353</v>
      </c>
      <c r="G2051">
        <v>12200</v>
      </c>
      <c r="H2051">
        <v>1</v>
      </c>
      <c r="I2051">
        <v>30235</v>
      </c>
      <c r="J2051">
        <v>45574</v>
      </c>
      <c r="K2051" t="s">
        <v>30</v>
      </c>
      <c r="L2051" t="s">
        <v>2456</v>
      </c>
      <c r="M2051" t="s">
        <v>3709</v>
      </c>
      <c r="N2051" t="s">
        <v>8137</v>
      </c>
      <c r="O2051" t="s">
        <v>2937</v>
      </c>
      <c r="P2051" t="s">
        <v>8138</v>
      </c>
      <c r="Q2051" t="s">
        <v>35</v>
      </c>
      <c r="R2051" t="s">
        <v>3710</v>
      </c>
      <c r="S2051" t="s">
        <v>478</v>
      </c>
      <c r="T2051" t="str">
        <f t="shared" ref="T2051:T2114" si="96">P2051&amp;" "&amp;Q2051</f>
        <v xml:space="preserve">‚ Must be able to perform the physical tasks of the job. Should be able to lift at least 25 pounds for    Records Retention.  Records and Retention experience preferred.  Valid New York State Driver‚„s License desired.  Customer service and Interpersonal skills.  Ability to multitask and prioritize.  </v>
      </c>
      <c r="U2051">
        <f t="shared" ref="U2051:U2114" si="97">D2051*W2051</f>
        <v>0</v>
      </c>
      <c r="V2051" s="3">
        <v>0</v>
      </c>
      <c r="W2051" s="3">
        <f t="shared" ref="W2051:W2114" si="98">IF(OR(ISNUMBER(SEARCH("data analytics",$T2051)), ISNUMBER(SEARCH("data analysis",$T2051)), ISNUMBER(SEARCH("analyze data", $T2051)),ISNUMBER(SEARCH("business intelligence", $T2051)),ISNUMBER(SEARCH("business analysis",$T2051))),1,0)</f>
        <v>0</v>
      </c>
      <c r="X2051" s="3">
        <v>0</v>
      </c>
      <c r="Y2051" s="3">
        <v>0</v>
      </c>
      <c r="Z2051" s="3">
        <v>0</v>
      </c>
      <c r="AA2051" s="3">
        <v>0</v>
      </c>
      <c r="AB2051" s="3">
        <v>0</v>
      </c>
      <c r="AD2051" t="s">
        <v>38</v>
      </c>
      <c r="AE2051" s="1">
        <v>42593</v>
      </c>
      <c r="AG2051" s="1">
        <v>42593</v>
      </c>
      <c r="AH2051" s="1">
        <v>42598</v>
      </c>
    </row>
    <row r="2052" spans="1:34" x14ac:dyDescent="0.3">
      <c r="A2052">
        <v>240618</v>
      </c>
      <c r="B2052" t="s">
        <v>25</v>
      </c>
      <c r="C2052" t="s">
        <v>26</v>
      </c>
      <c r="D2052">
        <v>1</v>
      </c>
      <c r="E2052" t="s">
        <v>3705</v>
      </c>
      <c r="F2052" t="s">
        <v>191</v>
      </c>
      <c r="G2052">
        <v>13632</v>
      </c>
      <c r="H2052">
        <v>1</v>
      </c>
      <c r="I2052">
        <v>74066</v>
      </c>
      <c r="J2052">
        <v>90000</v>
      </c>
      <c r="K2052" t="s">
        <v>30</v>
      </c>
      <c r="L2052" t="s">
        <v>192</v>
      </c>
      <c r="M2052" t="s">
        <v>193</v>
      </c>
      <c r="N2052" t="s">
        <v>8133</v>
      </c>
      <c r="O2052" t="s">
        <v>7083</v>
      </c>
      <c r="P2052" t="s">
        <v>8134</v>
      </c>
      <c r="Q2052" t="s">
        <v>3674</v>
      </c>
      <c r="R2052" t="s">
        <v>3706</v>
      </c>
      <c r="S2052" t="s">
        <v>196</v>
      </c>
      <c r="T2052" t="str">
        <f t="shared" si="96"/>
        <v>We are looking for a candidate who not only has the required experience and skills but can demonstrate a level of professionalism and customer service we have come to expect of consultants in the private sector.  f you are an IT professional who combines high business acumen with technical expertise and team collaboration, you are strongly encouraged to apply.  The preferred candidate should possess the following: 	Experience in planning and executing end-to-end test process for complex enterprise solutions 	Experience in analyzing business requirements and covering them with test cases	Experience with execution and tracking test process using Quality Center and/or other test management system	Understanding the purpose and applicability of the test automation and the popular test automation tools	Experience in testing applications serving business processes types like CRM, case management,  accounting or budgeting, complex workflow processes	Experience in performing functional and non-functional testing for mobile applications running on various operating systems like iOS, Android, etc.	Understanding testing specifics of the native or ‚Å“mobile friendly‚ applications on mobile devices	Experience with performing functional testing for the applications with browser based UI as well as communicating via web services 	Experience with specifics of functional and compatibility testing of browser based UI 	Experience in the covering testing specifics of the browser / HTML based UI 	Experience with functional integration testing	Interest and ability to learn new technologies and tools, and acquire new skills 	Experience with planning testing in working with the following tools and technologies is a plus::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LDAP based authentication technology 	ETL processes, experience with Informatica is a plus	XML language and XML data modes and schemas	Understanding of various data file formats (flat, csv, XML, Excel, MS Access files, etc.) and experience with tools to handle them for testing purposes 	Practical experience in using various tools like MS Excel and/or MS Access to prepare and maintain test data 	Experience to use MS OFFICE for documenting, reporting and presenting project related information	Understanding of n-tier application architecture and service oriented architecture (SOA) 	Understanding of relational databases concept	Ability to design SQL query and use SQL queries for QA tasks 	Experience with testing SOA based functionality using soapUI or similar tool	Experience in automating testing scenarios for browser based UI testing as well as for data validation is a plus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052">
        <f t="shared" si="97"/>
        <v>1</v>
      </c>
      <c r="V2052" s="3">
        <v>1</v>
      </c>
      <c r="W2052" s="3">
        <f t="shared" si="98"/>
        <v>1</v>
      </c>
      <c r="X2052" s="3">
        <v>0</v>
      </c>
      <c r="Y2052" s="3">
        <v>0</v>
      </c>
      <c r="Z2052" s="3">
        <v>1</v>
      </c>
      <c r="AA2052" s="3">
        <v>0</v>
      </c>
      <c r="AB2052" s="3">
        <v>1</v>
      </c>
      <c r="AD2052" t="s">
        <v>202</v>
      </c>
      <c r="AE2052" s="1">
        <v>42515</v>
      </c>
      <c r="AG2052" s="1">
        <v>42515</v>
      </c>
      <c r="AH2052" s="1">
        <v>42598</v>
      </c>
    </row>
    <row r="2053" spans="1:34" x14ac:dyDescent="0.3">
      <c r="A2053">
        <v>240673</v>
      </c>
      <c r="B2053" t="s">
        <v>39</v>
      </c>
      <c r="C2053" t="s">
        <v>26</v>
      </c>
      <c r="D2053">
        <v>1</v>
      </c>
      <c r="E2053" t="s">
        <v>3711</v>
      </c>
      <c r="F2053" t="s">
        <v>42</v>
      </c>
      <c r="G2053">
        <v>21744</v>
      </c>
      <c r="H2053" t="s">
        <v>1132</v>
      </c>
      <c r="I2053">
        <v>85211</v>
      </c>
      <c r="J2053">
        <v>97993</v>
      </c>
      <c r="K2053" t="s">
        <v>30</v>
      </c>
      <c r="L2053" t="s">
        <v>78</v>
      </c>
      <c r="M2053" t="s">
        <v>1486</v>
      </c>
      <c r="N2053" t="s">
        <v>3712</v>
      </c>
      <c r="O2053" t="s">
        <v>46</v>
      </c>
      <c r="P2053" t="s">
        <v>8139</v>
      </c>
      <c r="Q2053" t="s">
        <v>7439</v>
      </c>
      <c r="R2053" t="s">
        <v>3713</v>
      </c>
      <c r="S2053" t="s">
        <v>35</v>
      </c>
      <c r="T2053" t="str">
        <f t="shared" si="96"/>
        <v>‚	A minimum of 5 years of experience in performing statistical analyses and epidemiological research 	Advanced competency in complex study/survey/sample design, surveillance and statistical methods 	Highly developed competence with SAS and R statistical software. 	Strong mathematical foundation for statistical concepts 	Advanced spatial analytics like spatial regression, interaction, interpolation and temporal models 	Ability to work with staff at all levels and to communicate complex technical knowledge in language that is understood at every level 	Ability to independently investigate, evaluate and develop new statistical, analytic and visualization methods and techniques 	Experience in Public Health, Behavior Health and Social Determinant analysis 	Experience in the NY State and NY City Public Health Systems 	Additional statistical and programing languages   knowledge and experience  - Experience with very large administrative data sets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53">
        <f t="shared" si="97"/>
        <v>0</v>
      </c>
      <c r="V2053" s="3">
        <v>0</v>
      </c>
      <c r="W2053" s="3">
        <f t="shared" si="98"/>
        <v>0</v>
      </c>
      <c r="X2053" s="3">
        <v>0</v>
      </c>
      <c r="Y2053" s="3">
        <v>1</v>
      </c>
      <c r="Z2053" s="3">
        <v>0</v>
      </c>
      <c r="AA2053" s="3">
        <v>0</v>
      </c>
      <c r="AB2053" s="3">
        <v>0</v>
      </c>
      <c r="AD2053" t="s">
        <v>38</v>
      </c>
      <c r="AE2053" s="1">
        <v>42500</v>
      </c>
      <c r="AG2053" s="1">
        <v>42500</v>
      </c>
      <c r="AH2053" s="1">
        <v>42598</v>
      </c>
    </row>
    <row r="2054" spans="1:34" x14ac:dyDescent="0.3">
      <c r="A2054">
        <v>240673</v>
      </c>
      <c r="B2054" t="s">
        <v>39</v>
      </c>
      <c r="C2054" t="s">
        <v>40</v>
      </c>
      <c r="D2054">
        <v>1</v>
      </c>
      <c r="E2054" t="s">
        <v>3711</v>
      </c>
      <c r="F2054" t="s">
        <v>42</v>
      </c>
      <c r="G2054">
        <v>21744</v>
      </c>
      <c r="H2054" t="s">
        <v>1132</v>
      </c>
      <c r="I2054">
        <v>85211</v>
      </c>
      <c r="J2054">
        <v>97993</v>
      </c>
      <c r="K2054" t="s">
        <v>30</v>
      </c>
      <c r="L2054" t="s">
        <v>78</v>
      </c>
      <c r="M2054" t="s">
        <v>1486</v>
      </c>
      <c r="N2054" t="s">
        <v>3712</v>
      </c>
      <c r="O2054" t="s">
        <v>46</v>
      </c>
      <c r="P2054" t="s">
        <v>8139</v>
      </c>
      <c r="Q2054" t="s">
        <v>7439</v>
      </c>
      <c r="R2054" t="s">
        <v>3713</v>
      </c>
      <c r="S2054" t="s">
        <v>35</v>
      </c>
      <c r="T2054" t="str">
        <f t="shared" si="96"/>
        <v>‚	A minimum of 5 years of experience in performing statistical analyses and epidemiological research 	Advanced competency in complex study/survey/sample design, surveillance and statistical methods 	Highly developed competence with SAS and R statistical software. 	Strong mathematical foundation for statistical concepts 	Advanced spatial analytics like spatial regression, interaction, interpolation and temporal models 	Ability to work with staff at all levels and to communicate complex technical knowledge in language that is understood at every level 	Ability to independently investigate, evaluate and develop new statistical, analytic and visualization methods and techniques 	Experience in Public Health, Behavior Health and Social Determinant analysis 	Experience in the NY State and NY City Public Health Systems 	Additional statistical and programing languages   knowledge and experience  - Experience with very large administrative data sets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54">
        <f t="shared" si="97"/>
        <v>0</v>
      </c>
      <c r="V2054" s="3">
        <v>0</v>
      </c>
      <c r="W2054" s="3">
        <f t="shared" si="98"/>
        <v>0</v>
      </c>
      <c r="X2054" s="3">
        <v>0</v>
      </c>
      <c r="Y2054" s="3">
        <v>1</v>
      </c>
      <c r="Z2054" s="3">
        <v>0</v>
      </c>
      <c r="AA2054" s="3">
        <v>0</v>
      </c>
      <c r="AB2054" s="3">
        <v>0</v>
      </c>
      <c r="AD2054" t="s">
        <v>38</v>
      </c>
      <c r="AE2054" s="1">
        <v>42500</v>
      </c>
      <c r="AG2054" s="1">
        <v>42500</v>
      </c>
      <c r="AH2054" s="1">
        <v>42598</v>
      </c>
    </row>
    <row r="2055" spans="1:34" x14ac:dyDescent="0.3">
      <c r="A2055">
        <v>242899</v>
      </c>
      <c r="B2055" t="s">
        <v>1158</v>
      </c>
      <c r="C2055" t="s">
        <v>40</v>
      </c>
      <c r="D2055">
        <v>4</v>
      </c>
      <c r="E2055" t="s">
        <v>3459</v>
      </c>
      <c r="F2055" t="s">
        <v>360</v>
      </c>
      <c r="G2055">
        <v>20215</v>
      </c>
      <c r="H2055">
        <v>2</v>
      </c>
      <c r="I2055">
        <v>72805</v>
      </c>
      <c r="J2055">
        <v>101148</v>
      </c>
      <c r="K2055" t="s">
        <v>30</v>
      </c>
      <c r="L2055" t="s">
        <v>1161</v>
      </c>
      <c r="M2055" t="s">
        <v>3714</v>
      </c>
      <c r="N2055" t="s">
        <v>3715</v>
      </c>
      <c r="O2055" t="s">
        <v>7109</v>
      </c>
      <c r="P2055" t="s">
        <v>3716</v>
      </c>
      <c r="Q2055" t="s">
        <v>35</v>
      </c>
      <c r="R2055" t="s">
        <v>3717</v>
      </c>
      <c r="S2055" t="s">
        <v>1166</v>
      </c>
      <c r="T2055" t="str">
        <f t="shared" si="96"/>
        <v xml:space="preserve">Candidates must have strong supervisory experience and excellent verbal and written communication skills and knowledge of the operations, design and construction of the City's infrastructure system. Knowledge of current and up-to-date engineering methods and standards is preferred.  </v>
      </c>
      <c r="U2055">
        <f t="shared" si="97"/>
        <v>0</v>
      </c>
      <c r="V2055" s="3">
        <v>0</v>
      </c>
      <c r="W2055" s="3">
        <f t="shared" si="98"/>
        <v>0</v>
      </c>
      <c r="X2055" s="3">
        <v>0</v>
      </c>
      <c r="Y2055" s="3">
        <v>0</v>
      </c>
      <c r="Z2055" s="3">
        <v>0</v>
      </c>
      <c r="AA2055" s="3">
        <v>0</v>
      </c>
      <c r="AB2055" s="3">
        <v>0</v>
      </c>
      <c r="AD2055" t="s">
        <v>58</v>
      </c>
      <c r="AE2055" s="1">
        <v>42543</v>
      </c>
      <c r="AG2055" s="1">
        <v>42543</v>
      </c>
      <c r="AH2055" s="1">
        <v>42598</v>
      </c>
    </row>
    <row r="2056" spans="1:34" x14ac:dyDescent="0.3">
      <c r="A2056">
        <v>240683</v>
      </c>
      <c r="B2056" t="s">
        <v>184</v>
      </c>
      <c r="C2056" t="s">
        <v>26</v>
      </c>
      <c r="D2056">
        <v>107</v>
      </c>
      <c r="E2056" t="s">
        <v>3718</v>
      </c>
      <c r="F2056" t="s">
        <v>3719</v>
      </c>
      <c r="G2056">
        <v>6771</v>
      </c>
      <c r="H2056">
        <v>1</v>
      </c>
      <c r="I2056">
        <v>52505</v>
      </c>
      <c r="J2056">
        <v>80538</v>
      </c>
      <c r="K2056" t="s">
        <v>30</v>
      </c>
      <c r="L2056" t="s">
        <v>186</v>
      </c>
      <c r="M2056" t="s">
        <v>3720</v>
      </c>
      <c r="N2056" t="s">
        <v>8140</v>
      </c>
      <c r="O2056" t="s">
        <v>8141</v>
      </c>
      <c r="P2056" t="s">
        <v>3721</v>
      </c>
      <c r="Q2056" t="s">
        <v>7268</v>
      </c>
      <c r="R2056" t="s">
        <v>201</v>
      </c>
      <c r="S2056" t="s">
        <v>35</v>
      </c>
      <c r="T2056" t="str">
        <f t="shared" si="96"/>
        <v>Candidates possessing experience with specialized and complex child abuse investigations, warrants, missing persons, fugitive enforcement experience in a current or former law enforcement position will be strongly considered.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056">
        <f t="shared" si="97"/>
        <v>0</v>
      </c>
      <c r="V2056" s="3">
        <v>0</v>
      </c>
      <c r="W2056" s="3">
        <f t="shared" si="98"/>
        <v>0</v>
      </c>
      <c r="X2056" s="3">
        <v>0</v>
      </c>
      <c r="Y2056" s="3">
        <v>0</v>
      </c>
      <c r="Z2056" s="3">
        <v>0</v>
      </c>
      <c r="AA2056" s="3">
        <v>0</v>
      </c>
      <c r="AB2056" s="3">
        <v>0</v>
      </c>
      <c r="AD2056" t="s">
        <v>58</v>
      </c>
      <c r="AE2056" s="1">
        <v>42506</v>
      </c>
      <c r="AG2056" s="1">
        <v>42506</v>
      </c>
      <c r="AH2056" s="1">
        <v>42598</v>
      </c>
    </row>
    <row r="2057" spans="1:34" x14ac:dyDescent="0.3">
      <c r="A2057">
        <v>240262</v>
      </c>
      <c r="B2057" t="s">
        <v>184</v>
      </c>
      <c r="C2057" t="s">
        <v>40</v>
      </c>
      <c r="D2057">
        <v>1</v>
      </c>
      <c r="E2057" t="s">
        <v>3722</v>
      </c>
      <c r="F2057" t="s">
        <v>636</v>
      </c>
      <c r="G2057">
        <v>10056</v>
      </c>
      <c r="H2057" t="s">
        <v>52</v>
      </c>
      <c r="I2057">
        <v>53051</v>
      </c>
      <c r="J2057">
        <v>145991</v>
      </c>
      <c r="K2057" t="s">
        <v>30</v>
      </c>
      <c r="L2057" t="s">
        <v>186</v>
      </c>
      <c r="M2057" t="s">
        <v>1351</v>
      </c>
      <c r="N2057" t="s">
        <v>8142</v>
      </c>
      <c r="O2057" t="s">
        <v>639</v>
      </c>
      <c r="P2057" t="s">
        <v>8143</v>
      </c>
      <c r="Q2057" t="s">
        <v>8144</v>
      </c>
      <c r="R2057" t="s">
        <v>99</v>
      </c>
      <c r="S2057" t="s">
        <v>35</v>
      </c>
      <c r="T2057" t="str">
        <f t="shared" si="96"/>
        <v>The preferred candidate should possess the following: Master‚„s degree from an accredited college or university and 5-10 years of progressively responsible experience, including 5 years at the administrative or managerial level in a large governmental agency, business firm, (civic or community organization operating in the area of social services; or a baccalaureate degree from an accredited college and the 5-10 years of experience at the administrative or management level as described in ''1'' above; strategic planning and data analysis skills; ability to comprehend complex systems and business processes; make sound decisions and exercise good judgment; ability to understand and adhere to protocol; strong interpersonal and team building skills; excellent oral and written communication skills.  In addition, the ideal candidate will be proficient in Microsoft Outlook, Word, PowerPoint and Excel.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v>
      </c>
      <c r="U2057">
        <f t="shared" si="97"/>
        <v>1</v>
      </c>
      <c r="V2057" s="3">
        <v>1</v>
      </c>
      <c r="W2057" s="3">
        <f t="shared" si="98"/>
        <v>1</v>
      </c>
      <c r="X2057" s="3">
        <v>0</v>
      </c>
      <c r="Y2057" s="3">
        <v>0</v>
      </c>
      <c r="Z2057" s="3">
        <v>0</v>
      </c>
      <c r="AA2057" s="3">
        <v>0</v>
      </c>
      <c r="AB2057" s="3">
        <v>0</v>
      </c>
      <c r="AD2057" t="s">
        <v>58</v>
      </c>
      <c r="AE2057" s="1">
        <v>42499</v>
      </c>
      <c r="AG2057" s="1">
        <v>42499</v>
      </c>
      <c r="AH2057" s="1">
        <v>42598</v>
      </c>
    </row>
    <row r="2058" spans="1:34" x14ac:dyDescent="0.3">
      <c r="A2058">
        <v>240262</v>
      </c>
      <c r="B2058" t="s">
        <v>184</v>
      </c>
      <c r="C2058" t="s">
        <v>26</v>
      </c>
      <c r="D2058">
        <v>1</v>
      </c>
      <c r="E2058" t="s">
        <v>3722</v>
      </c>
      <c r="F2058" t="s">
        <v>636</v>
      </c>
      <c r="G2058">
        <v>10056</v>
      </c>
      <c r="H2058" t="s">
        <v>52</v>
      </c>
      <c r="I2058">
        <v>53051</v>
      </c>
      <c r="J2058">
        <v>145991</v>
      </c>
      <c r="K2058" t="s">
        <v>30</v>
      </c>
      <c r="L2058" t="s">
        <v>186</v>
      </c>
      <c r="M2058" t="s">
        <v>1351</v>
      </c>
      <c r="N2058" t="s">
        <v>8142</v>
      </c>
      <c r="O2058" t="s">
        <v>639</v>
      </c>
      <c r="P2058" t="s">
        <v>8143</v>
      </c>
      <c r="Q2058" t="s">
        <v>8144</v>
      </c>
      <c r="R2058" t="s">
        <v>99</v>
      </c>
      <c r="S2058" t="s">
        <v>35</v>
      </c>
      <c r="T2058" t="str">
        <f t="shared" si="96"/>
        <v>The preferred candidate should possess the following: Master‚„s degree from an accredited college or university and 5-10 years of progressively responsible experience, including 5 years at the administrative or managerial level in a large governmental agency, business firm, (civic or community organization operating in the area of social services; or a baccalaureate degree from an accredited college and the 5-10 years of experience at the administrative or management level as described in ''1'' above; strategic planning and data analysis skills; ability to comprehend complex systems and business processes; make sound decisions and exercise good judgment; ability to understand and adhere to protocol; strong interpersonal and team building skills; excellent oral and written communication skills.  In addition, the ideal candidate will be proficient in Microsoft Outlook, Word, PowerPoint and Excel.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v>
      </c>
      <c r="U2058">
        <f t="shared" si="97"/>
        <v>1</v>
      </c>
      <c r="V2058" s="3">
        <v>1</v>
      </c>
      <c r="W2058" s="3">
        <f t="shared" si="98"/>
        <v>1</v>
      </c>
      <c r="X2058" s="3">
        <v>0</v>
      </c>
      <c r="Y2058" s="3">
        <v>0</v>
      </c>
      <c r="Z2058" s="3">
        <v>0</v>
      </c>
      <c r="AA2058" s="3">
        <v>0</v>
      </c>
      <c r="AB2058" s="3">
        <v>0</v>
      </c>
      <c r="AD2058" t="s">
        <v>58</v>
      </c>
      <c r="AE2058" s="1">
        <v>42499</v>
      </c>
      <c r="AG2058" s="1">
        <v>42499</v>
      </c>
      <c r="AH2058" s="1">
        <v>42598</v>
      </c>
    </row>
    <row r="2059" spans="1:34" x14ac:dyDescent="0.3">
      <c r="A2059">
        <v>240263</v>
      </c>
      <c r="B2059" t="s">
        <v>524</v>
      </c>
      <c r="C2059" t="s">
        <v>26</v>
      </c>
      <c r="D2059">
        <v>5</v>
      </c>
      <c r="E2059" t="s">
        <v>3723</v>
      </c>
      <c r="F2059" t="s">
        <v>335</v>
      </c>
      <c r="G2059">
        <v>81310</v>
      </c>
      <c r="H2059">
        <v>1</v>
      </c>
      <c r="I2059">
        <v>39233</v>
      </c>
      <c r="J2059">
        <v>45118</v>
      </c>
      <c r="K2059" t="s">
        <v>30</v>
      </c>
      <c r="L2059" t="s">
        <v>2564</v>
      </c>
      <c r="M2059" t="s">
        <v>2565</v>
      </c>
      <c r="N2059" t="s">
        <v>8145</v>
      </c>
      <c r="O2059" t="s">
        <v>337</v>
      </c>
      <c r="P2059" t="s">
        <v>3724</v>
      </c>
      <c r="Q2059" t="s">
        <v>3725</v>
      </c>
      <c r="R2059" t="s">
        <v>3726</v>
      </c>
      <c r="S2059" t="s">
        <v>35</v>
      </c>
      <c r="T2059" t="str">
        <f t="shared" si="96"/>
        <v>1. Familiarity with local and ornamental plant species. 2. New York State Pesticide Applicator License category 3A or 7, a plus. 3. Commercial Driver License Class B, a plus. 4. Ability to initiate and complete projects in a timely manner. ONLY CURRENT PARKS EMPLOYEES ARE ELIGIBLE TO APPLY  If you have any questions regarding this vacancy or require a reasonable accommodation during the application process, please call the Personnel Division at 212-830-7851.  www.nyc.gov/parks</v>
      </c>
      <c r="U2059">
        <f t="shared" si="97"/>
        <v>0</v>
      </c>
      <c r="V2059" s="3">
        <v>0</v>
      </c>
      <c r="W2059" s="3">
        <f t="shared" si="98"/>
        <v>0</v>
      </c>
      <c r="X2059" s="3">
        <v>0</v>
      </c>
      <c r="Y2059" s="3">
        <v>0</v>
      </c>
      <c r="Z2059" s="3">
        <v>0</v>
      </c>
      <c r="AA2059" s="3">
        <v>0</v>
      </c>
      <c r="AB2059" s="3">
        <v>0</v>
      </c>
      <c r="AD2059" t="s">
        <v>1649</v>
      </c>
      <c r="AE2059" s="1">
        <v>42580</v>
      </c>
      <c r="AG2059" s="1">
        <v>42579</v>
      </c>
      <c r="AH2059" s="1">
        <v>42598</v>
      </c>
    </row>
    <row r="2060" spans="1:34" x14ac:dyDescent="0.3">
      <c r="A2060">
        <v>242609</v>
      </c>
      <c r="B2060" t="s">
        <v>873</v>
      </c>
      <c r="C2060" t="s">
        <v>26</v>
      </c>
      <c r="D2060">
        <v>1</v>
      </c>
      <c r="E2060" t="s">
        <v>3727</v>
      </c>
      <c r="F2060" t="s">
        <v>119</v>
      </c>
      <c r="G2060">
        <v>22427</v>
      </c>
      <c r="H2060">
        <v>1</v>
      </c>
      <c r="I2060">
        <v>61237</v>
      </c>
      <c r="J2060">
        <v>88686</v>
      </c>
      <c r="K2060" t="s">
        <v>30</v>
      </c>
      <c r="L2060" t="s">
        <v>1205</v>
      </c>
      <c r="M2060" t="s">
        <v>1206</v>
      </c>
      <c r="N2060" t="s">
        <v>8146</v>
      </c>
      <c r="O2060" t="s">
        <v>7122</v>
      </c>
      <c r="P2060" t="s">
        <v>8147</v>
      </c>
      <c r="Q2060" t="s">
        <v>35</v>
      </c>
      <c r="R2060" t="s">
        <v>879</v>
      </c>
      <c r="S2060" t="s">
        <v>3728</v>
      </c>
      <c r="T2060" t="str">
        <f t="shared" si="96"/>
        <v xml:space="preserve">‚ Be familiar with multi-discipline design and construction projects, construction documents including specifications and bid forms, and construction contracts.   Knowledge of New York City Building Codes.  Proficient in M.S. Word and Excel, and good verbal and written skills are beneficial.   A degree in architecture, engineering, or construction technology is preferred.  </v>
      </c>
      <c r="U2060">
        <f t="shared" si="97"/>
        <v>0</v>
      </c>
      <c r="V2060" s="3">
        <v>1</v>
      </c>
      <c r="W2060" s="3">
        <f t="shared" si="98"/>
        <v>0</v>
      </c>
      <c r="X2060" s="3">
        <v>0</v>
      </c>
      <c r="Y2060" s="3">
        <v>0</v>
      </c>
      <c r="Z2060" s="3">
        <v>0</v>
      </c>
      <c r="AA2060" s="3">
        <v>0</v>
      </c>
      <c r="AB2060" s="3">
        <v>0</v>
      </c>
      <c r="AD2060" t="s">
        <v>58</v>
      </c>
      <c r="AE2060" s="1">
        <v>42570</v>
      </c>
      <c r="AG2060" s="1">
        <v>42570</v>
      </c>
      <c r="AH2060" s="1">
        <v>42598</v>
      </c>
    </row>
    <row r="2061" spans="1:34" x14ac:dyDescent="0.3">
      <c r="A2061">
        <v>240303</v>
      </c>
      <c r="B2061" t="s">
        <v>2874</v>
      </c>
      <c r="C2061" t="s">
        <v>26</v>
      </c>
      <c r="D2061">
        <v>1</v>
      </c>
      <c r="E2061" t="s">
        <v>3729</v>
      </c>
      <c r="F2061" t="s">
        <v>642</v>
      </c>
      <c r="G2061">
        <v>22122</v>
      </c>
      <c r="H2061">
        <v>2</v>
      </c>
      <c r="I2061">
        <v>60000</v>
      </c>
      <c r="J2061">
        <v>80000</v>
      </c>
      <c r="K2061" t="s">
        <v>30</v>
      </c>
      <c r="L2061" t="s">
        <v>797</v>
      </c>
      <c r="M2061" t="s">
        <v>3445</v>
      </c>
      <c r="N2061" t="s">
        <v>8148</v>
      </c>
      <c r="O2061" t="s">
        <v>7159</v>
      </c>
      <c r="P2061" t="s">
        <v>8149</v>
      </c>
      <c r="Q2061" t="s">
        <v>35</v>
      </c>
      <c r="R2061" t="s">
        <v>3730</v>
      </c>
      <c r="S2061" t="s">
        <v>35</v>
      </c>
      <c r="T2061" t="str">
        <f t="shared" si="96"/>
        <v xml:space="preserve">The candidate should also possess some or all of the following:  One to two years of public policy or research experience; A master‚„s degree from an accredited university in in Energy Policy, Environmental Policy, Environmental Science, Political Science, Public Administration, Public Policy, Urban Planning, or a closely related field;  Exceptional organizational and analytical abilities;  Strong written and verbal communication skills; Familiarity with energy efficiency retrofits in existing buildings; Familiarity with energy cost, savings and greenhouse gas calculation methodology; Must be well-organized, detail-oriented and flexible to handle multiple responsibilities and deadlines simultaneously and excel at working autonomously.  </v>
      </c>
      <c r="U2061">
        <f t="shared" si="97"/>
        <v>0</v>
      </c>
      <c r="V2061" s="3">
        <v>1</v>
      </c>
      <c r="W2061" s="3">
        <f t="shared" si="98"/>
        <v>0</v>
      </c>
      <c r="X2061" s="3">
        <v>0</v>
      </c>
      <c r="Y2061" s="3">
        <v>0</v>
      </c>
      <c r="Z2061" s="3">
        <v>0</v>
      </c>
      <c r="AA2061" s="3">
        <v>0</v>
      </c>
      <c r="AB2061" s="3">
        <v>0</v>
      </c>
      <c r="AD2061" t="s">
        <v>38</v>
      </c>
      <c r="AE2061" s="1">
        <v>42548</v>
      </c>
      <c r="AF2061" s="1">
        <v>42609</v>
      </c>
      <c r="AG2061" s="1">
        <v>42548</v>
      </c>
      <c r="AH2061" s="1">
        <v>42598</v>
      </c>
    </row>
    <row r="2062" spans="1:34" x14ac:dyDescent="0.3">
      <c r="A2062">
        <v>240303</v>
      </c>
      <c r="B2062" t="s">
        <v>2874</v>
      </c>
      <c r="C2062" t="s">
        <v>40</v>
      </c>
      <c r="D2062">
        <v>1</v>
      </c>
      <c r="E2062" t="s">
        <v>3729</v>
      </c>
      <c r="F2062" t="s">
        <v>642</v>
      </c>
      <c r="G2062">
        <v>22122</v>
      </c>
      <c r="H2062">
        <v>2</v>
      </c>
      <c r="I2062">
        <v>60000</v>
      </c>
      <c r="J2062">
        <v>80000</v>
      </c>
      <c r="K2062" t="s">
        <v>30</v>
      </c>
      <c r="L2062" t="s">
        <v>797</v>
      </c>
      <c r="M2062" t="s">
        <v>3445</v>
      </c>
      <c r="N2062" t="s">
        <v>8148</v>
      </c>
      <c r="O2062" t="s">
        <v>7159</v>
      </c>
      <c r="P2062" t="s">
        <v>8149</v>
      </c>
      <c r="Q2062" t="s">
        <v>35</v>
      </c>
      <c r="R2062" t="s">
        <v>3730</v>
      </c>
      <c r="S2062" t="s">
        <v>35</v>
      </c>
      <c r="T2062" t="str">
        <f t="shared" si="96"/>
        <v xml:space="preserve">The candidate should also possess some or all of the following:  One to two years of public policy or research experience; A master‚„s degree from an accredited university in in Energy Policy, Environmental Policy, Environmental Science, Political Science, Public Administration, Public Policy, Urban Planning, or a closely related field;  Exceptional organizational and analytical abilities;  Strong written and verbal communication skills; Familiarity with energy efficiency retrofits in existing buildings; Familiarity with energy cost, savings and greenhouse gas calculation methodology; Must be well-organized, detail-oriented and flexible to handle multiple responsibilities and deadlines simultaneously and excel at working autonomously.  </v>
      </c>
      <c r="U2062">
        <f t="shared" si="97"/>
        <v>0</v>
      </c>
      <c r="V2062" s="3">
        <v>1</v>
      </c>
      <c r="W2062" s="3">
        <f t="shared" si="98"/>
        <v>0</v>
      </c>
      <c r="X2062" s="3">
        <v>0</v>
      </c>
      <c r="Y2062" s="3">
        <v>0</v>
      </c>
      <c r="Z2062" s="3">
        <v>0</v>
      </c>
      <c r="AA2062" s="3">
        <v>0</v>
      </c>
      <c r="AB2062" s="3">
        <v>0</v>
      </c>
      <c r="AD2062" t="s">
        <v>38</v>
      </c>
      <c r="AE2062" s="1">
        <v>42548</v>
      </c>
      <c r="AF2062" s="1">
        <v>42609</v>
      </c>
      <c r="AG2062" s="1">
        <v>42548</v>
      </c>
      <c r="AH2062" s="1">
        <v>42598</v>
      </c>
    </row>
    <row r="2063" spans="1:34" x14ac:dyDescent="0.3">
      <c r="A2063">
        <v>240683</v>
      </c>
      <c r="B2063" t="s">
        <v>184</v>
      </c>
      <c r="C2063" t="s">
        <v>40</v>
      </c>
      <c r="D2063">
        <v>107</v>
      </c>
      <c r="E2063" t="s">
        <v>3718</v>
      </c>
      <c r="F2063" t="s">
        <v>3719</v>
      </c>
      <c r="G2063">
        <v>6771</v>
      </c>
      <c r="H2063">
        <v>1</v>
      </c>
      <c r="I2063">
        <v>52505</v>
      </c>
      <c r="J2063">
        <v>80538</v>
      </c>
      <c r="K2063" t="s">
        <v>30</v>
      </c>
      <c r="L2063" t="s">
        <v>186</v>
      </c>
      <c r="M2063" t="s">
        <v>3720</v>
      </c>
      <c r="N2063" t="s">
        <v>8140</v>
      </c>
      <c r="O2063" t="s">
        <v>8141</v>
      </c>
      <c r="P2063" t="s">
        <v>3721</v>
      </c>
      <c r="Q2063" t="s">
        <v>7268</v>
      </c>
      <c r="R2063" t="s">
        <v>201</v>
      </c>
      <c r="S2063" t="s">
        <v>35</v>
      </c>
      <c r="T2063" t="str">
        <f t="shared" si="96"/>
        <v>Candidates possessing experience with specialized and complex child abuse investigations, warrants, missing persons, fugitive enforcement experience in a current or former law enforcement position will be strongly considered.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063">
        <f t="shared" si="97"/>
        <v>0</v>
      </c>
      <c r="V2063" s="3">
        <v>0</v>
      </c>
      <c r="W2063" s="3">
        <f t="shared" si="98"/>
        <v>0</v>
      </c>
      <c r="X2063" s="3">
        <v>0</v>
      </c>
      <c r="Y2063" s="3">
        <v>0</v>
      </c>
      <c r="Z2063" s="3">
        <v>0</v>
      </c>
      <c r="AA2063" s="3">
        <v>0</v>
      </c>
      <c r="AB2063" s="3">
        <v>0</v>
      </c>
      <c r="AD2063" t="s">
        <v>58</v>
      </c>
      <c r="AE2063" s="1">
        <v>42506</v>
      </c>
      <c r="AG2063" s="1">
        <v>42506</v>
      </c>
      <c r="AH2063" s="1">
        <v>42598</v>
      </c>
    </row>
    <row r="2064" spans="1:34" x14ac:dyDescent="0.3">
      <c r="A2064">
        <v>240689</v>
      </c>
      <c r="B2064" t="s">
        <v>184</v>
      </c>
      <c r="C2064" t="s">
        <v>26</v>
      </c>
      <c r="D2064">
        <v>17</v>
      </c>
      <c r="E2064" t="s">
        <v>3731</v>
      </c>
      <c r="F2064" t="s">
        <v>3719</v>
      </c>
      <c r="G2064">
        <v>6771</v>
      </c>
      <c r="H2064">
        <v>2</v>
      </c>
      <c r="I2064">
        <v>55268</v>
      </c>
      <c r="J2064">
        <v>83068</v>
      </c>
      <c r="K2064" t="s">
        <v>30</v>
      </c>
      <c r="L2064" t="s">
        <v>186</v>
      </c>
      <c r="M2064" t="s">
        <v>3720</v>
      </c>
      <c r="N2064" t="s">
        <v>8140</v>
      </c>
      <c r="O2064" t="s">
        <v>8141</v>
      </c>
      <c r="P2064" t="s">
        <v>3721</v>
      </c>
      <c r="Q2064" t="s">
        <v>7268</v>
      </c>
      <c r="R2064" t="s">
        <v>201</v>
      </c>
      <c r="S2064" t="s">
        <v>35</v>
      </c>
      <c r="T2064" t="str">
        <f t="shared" si="96"/>
        <v>Candidates possessing experience with specialized and complex child abuse investigations, warrants, missing persons, fugitive enforcement experience in a current or former law enforcement position will be strongly considered.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064">
        <f t="shared" si="97"/>
        <v>0</v>
      </c>
      <c r="V2064" s="3">
        <v>0</v>
      </c>
      <c r="W2064" s="3">
        <f t="shared" si="98"/>
        <v>0</v>
      </c>
      <c r="X2064" s="3">
        <v>0</v>
      </c>
      <c r="Y2064" s="3">
        <v>0</v>
      </c>
      <c r="Z2064" s="3">
        <v>0</v>
      </c>
      <c r="AA2064" s="3">
        <v>0</v>
      </c>
      <c r="AB2064" s="3">
        <v>0</v>
      </c>
      <c r="AD2064" t="s">
        <v>58</v>
      </c>
      <c r="AE2064" s="1">
        <v>42506</v>
      </c>
      <c r="AG2064" s="1">
        <v>42506</v>
      </c>
      <c r="AH2064" s="1">
        <v>42598</v>
      </c>
    </row>
    <row r="2065" spans="1:34" x14ac:dyDescent="0.3">
      <c r="A2065">
        <v>241004</v>
      </c>
      <c r="B2065" t="s">
        <v>25</v>
      </c>
      <c r="C2065" t="s">
        <v>26</v>
      </c>
      <c r="D2065">
        <v>3</v>
      </c>
      <c r="E2065" t="s">
        <v>3732</v>
      </c>
      <c r="F2065" t="s">
        <v>191</v>
      </c>
      <c r="G2065">
        <v>13632</v>
      </c>
      <c r="H2065">
        <v>4</v>
      </c>
      <c r="I2065">
        <v>89383</v>
      </c>
      <c r="J2065">
        <v>120000</v>
      </c>
      <c r="K2065" t="s">
        <v>30</v>
      </c>
      <c r="L2065" t="s">
        <v>192</v>
      </c>
      <c r="M2065" t="s">
        <v>3650</v>
      </c>
      <c r="N2065" t="s">
        <v>6849</v>
      </c>
      <c r="O2065" t="s">
        <v>7083</v>
      </c>
      <c r="P2065" t="s">
        <v>6850</v>
      </c>
      <c r="Q2065" t="s">
        <v>3674</v>
      </c>
      <c r="R2065" t="s">
        <v>3733</v>
      </c>
      <c r="S2065" t="s">
        <v>3653</v>
      </c>
      <c r="T2065" t="str">
        <f t="shared" si="96"/>
        <v>The successful candidate should possess the following: 	7+ years' experience in operating Threat Intelligence based incident response process;	Experience in data analytics and threat intelligence collection; 	Strong background in scripting, packet analysis, host and network security tools and encryptions protocols;	Strong Unix/Linux and Visualization experience;	Extensive knowledge on Security information and event management (SIEM), working knowledge on TACACS and RADIUS; 	Extensive knowledge of SMTP, DNS and TCP/IP protocols; 	Cyber threat situational awareness and the ability to adapt to the changing threat landscape; 	Key knowledge areas include an in depth understanding of network topologies and core network communications protocols;	Ability to understand a network packet trace;	Working knowledge on IPS, IDS, HIPS and the ability to handle multiple tasks under tight deadlines;	Experience working with security vendors, including submitting feature requests, evaluating products and analyzing security functionality of a diverse set of products;	Excellent analytical skills, ingenuity and the ability to work as part of a team.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065">
        <f t="shared" si="97"/>
        <v>3</v>
      </c>
      <c r="V2065" s="3">
        <v>0</v>
      </c>
      <c r="W2065" s="3">
        <f t="shared" si="98"/>
        <v>1</v>
      </c>
      <c r="X2065" s="3">
        <v>0</v>
      </c>
      <c r="Y2065" s="3">
        <v>1</v>
      </c>
      <c r="Z2065" s="3">
        <v>0</v>
      </c>
      <c r="AA2065" s="3">
        <v>0</v>
      </c>
      <c r="AB2065" s="3">
        <v>0</v>
      </c>
      <c r="AD2065" t="s">
        <v>58</v>
      </c>
      <c r="AE2065" s="1">
        <v>42516</v>
      </c>
      <c r="AG2065" s="1">
        <v>42516</v>
      </c>
      <c r="AH2065" s="1">
        <v>42598</v>
      </c>
    </row>
    <row r="2066" spans="1:34" x14ac:dyDescent="0.3">
      <c r="A2066">
        <v>240689</v>
      </c>
      <c r="B2066" t="s">
        <v>184</v>
      </c>
      <c r="C2066" t="s">
        <v>40</v>
      </c>
      <c r="D2066">
        <v>17</v>
      </c>
      <c r="E2066" t="s">
        <v>3731</v>
      </c>
      <c r="F2066" t="s">
        <v>3719</v>
      </c>
      <c r="G2066">
        <v>6771</v>
      </c>
      <c r="H2066">
        <v>2</v>
      </c>
      <c r="I2066">
        <v>55268</v>
      </c>
      <c r="J2066">
        <v>83068</v>
      </c>
      <c r="K2066" t="s">
        <v>30</v>
      </c>
      <c r="L2066" t="s">
        <v>186</v>
      </c>
      <c r="M2066" t="s">
        <v>3720</v>
      </c>
      <c r="N2066" t="s">
        <v>8140</v>
      </c>
      <c r="O2066" t="s">
        <v>8141</v>
      </c>
      <c r="P2066" t="s">
        <v>3721</v>
      </c>
      <c r="Q2066" t="s">
        <v>7268</v>
      </c>
      <c r="R2066" t="s">
        <v>201</v>
      </c>
      <c r="S2066" t="s">
        <v>35</v>
      </c>
      <c r="T2066" t="str">
        <f t="shared" si="96"/>
        <v>Candidates possessing experience with specialized and complex child abuse investigations, warrants, missing persons, fugitive enforcement experience in a current or former law enforcement position will be strongly considered.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066">
        <f t="shared" si="97"/>
        <v>0</v>
      </c>
      <c r="V2066" s="3">
        <v>0</v>
      </c>
      <c r="W2066" s="3">
        <f t="shared" si="98"/>
        <v>0</v>
      </c>
      <c r="X2066" s="3">
        <v>0</v>
      </c>
      <c r="Y2066" s="3">
        <v>0</v>
      </c>
      <c r="Z2066" s="3">
        <v>0</v>
      </c>
      <c r="AA2066" s="3">
        <v>0</v>
      </c>
      <c r="AB2066" s="3">
        <v>0</v>
      </c>
      <c r="AD2066" t="s">
        <v>58</v>
      </c>
      <c r="AE2066" s="1">
        <v>42506</v>
      </c>
      <c r="AG2066" s="1">
        <v>42506</v>
      </c>
      <c r="AH2066" s="1">
        <v>42598</v>
      </c>
    </row>
    <row r="2067" spans="1:34" x14ac:dyDescent="0.3">
      <c r="A2067">
        <v>240714</v>
      </c>
      <c r="B2067" t="s">
        <v>888</v>
      </c>
      <c r="C2067" t="s">
        <v>26</v>
      </c>
      <c r="D2067">
        <v>1</v>
      </c>
      <c r="E2067" t="s">
        <v>3734</v>
      </c>
      <c r="F2067" t="s">
        <v>642</v>
      </c>
      <c r="G2067">
        <v>22122</v>
      </c>
      <c r="H2067">
        <v>3</v>
      </c>
      <c r="I2067">
        <v>75000</v>
      </c>
      <c r="J2067">
        <v>90000</v>
      </c>
      <c r="K2067" t="s">
        <v>30</v>
      </c>
      <c r="L2067" t="s">
        <v>430</v>
      </c>
      <c r="M2067" t="s">
        <v>3306</v>
      </c>
      <c r="N2067" t="s">
        <v>8150</v>
      </c>
      <c r="O2067" t="s">
        <v>7159</v>
      </c>
      <c r="P2067" t="s">
        <v>8151</v>
      </c>
      <c r="Q2067" t="s">
        <v>35</v>
      </c>
      <c r="R2067" t="s">
        <v>894</v>
      </c>
      <c r="S2067" t="s">
        <v>35</v>
      </c>
      <c r="T2067" t="str">
        <f t="shared" si="96"/>
        <v xml:space="preserve">‚Thorough knowledge of NYC government and affordable housing issues and the real estate development process Ability to work independently and in conjunction with multiple departments Strong analytical, organizational, and quantitative skills Demonstrated ability to meet deadlines and manage projects in a timely manner Capability of utilizing and developing complex spreadsheets Excellent verbal and written communication skills Excellent interpersonal skills, ability to work effectively in collaboration with others and in the supervision of others Experience working for or working with government agencies and government programs related to affordable housing development Strong facility with Word, Excel and PowerPoint required Familiarity with coop rental, land trust and other structures and property management, a plus.  </v>
      </c>
      <c r="U2067">
        <f t="shared" si="97"/>
        <v>0</v>
      </c>
      <c r="V2067" s="3">
        <v>1</v>
      </c>
      <c r="W2067" s="3">
        <f t="shared" si="98"/>
        <v>0</v>
      </c>
      <c r="X2067" s="3">
        <v>0</v>
      </c>
      <c r="Y2067" s="3">
        <v>0</v>
      </c>
      <c r="Z2067" s="3">
        <v>0</v>
      </c>
      <c r="AA2067" s="3">
        <v>0</v>
      </c>
      <c r="AB2067" s="3">
        <v>0</v>
      </c>
      <c r="AD2067" t="s">
        <v>38</v>
      </c>
      <c r="AE2067" s="1">
        <v>42500</v>
      </c>
      <c r="AG2067" s="1">
        <v>42500</v>
      </c>
      <c r="AH2067" s="1">
        <v>42598</v>
      </c>
    </row>
    <row r="2068" spans="1:34" x14ac:dyDescent="0.3">
      <c r="A2068">
        <v>240714</v>
      </c>
      <c r="B2068" t="s">
        <v>888</v>
      </c>
      <c r="C2068" t="s">
        <v>40</v>
      </c>
      <c r="D2068">
        <v>1</v>
      </c>
      <c r="E2068" t="s">
        <v>3734</v>
      </c>
      <c r="F2068" t="s">
        <v>642</v>
      </c>
      <c r="G2068">
        <v>22122</v>
      </c>
      <c r="H2068">
        <v>3</v>
      </c>
      <c r="I2068">
        <v>75000</v>
      </c>
      <c r="J2068">
        <v>90000</v>
      </c>
      <c r="K2068" t="s">
        <v>30</v>
      </c>
      <c r="L2068" t="s">
        <v>430</v>
      </c>
      <c r="M2068" t="s">
        <v>3306</v>
      </c>
      <c r="N2068" t="s">
        <v>8150</v>
      </c>
      <c r="O2068" t="s">
        <v>7159</v>
      </c>
      <c r="P2068" t="s">
        <v>8151</v>
      </c>
      <c r="Q2068" t="s">
        <v>35</v>
      </c>
      <c r="R2068" t="s">
        <v>894</v>
      </c>
      <c r="S2068" t="s">
        <v>35</v>
      </c>
      <c r="T2068" t="str">
        <f t="shared" si="96"/>
        <v xml:space="preserve">‚Thorough knowledge of NYC government and affordable housing issues and the real estate development process Ability to work independently and in conjunction with multiple departments Strong analytical, organizational, and quantitative skills Demonstrated ability to meet deadlines and manage projects in a timely manner Capability of utilizing and developing complex spreadsheets Excellent verbal and written communication skills Excellent interpersonal skills, ability to work effectively in collaboration with others and in the supervision of others Experience working for or working with government agencies and government programs related to affordable housing development Strong facility with Word, Excel and PowerPoint required Familiarity with coop rental, land trust and other structures and property management, a plus.  </v>
      </c>
      <c r="U2068">
        <f t="shared" si="97"/>
        <v>0</v>
      </c>
      <c r="V2068" s="3">
        <v>1</v>
      </c>
      <c r="W2068" s="3">
        <f t="shared" si="98"/>
        <v>0</v>
      </c>
      <c r="X2068" s="3">
        <v>0</v>
      </c>
      <c r="Y2068" s="3">
        <v>0</v>
      </c>
      <c r="Z2068" s="3">
        <v>0</v>
      </c>
      <c r="AA2068" s="3">
        <v>0</v>
      </c>
      <c r="AB2068" s="3">
        <v>0</v>
      </c>
      <c r="AD2068" t="s">
        <v>38</v>
      </c>
      <c r="AE2068" s="1">
        <v>42500</v>
      </c>
      <c r="AG2068" s="1">
        <v>42500</v>
      </c>
      <c r="AH2068" s="1">
        <v>42598</v>
      </c>
    </row>
    <row r="2069" spans="1:34" x14ac:dyDescent="0.3">
      <c r="A2069">
        <v>240723</v>
      </c>
      <c r="B2069" t="s">
        <v>888</v>
      </c>
      <c r="C2069" t="s">
        <v>40</v>
      </c>
      <c r="D2069">
        <v>2</v>
      </c>
      <c r="E2069" t="s">
        <v>3735</v>
      </c>
      <c r="F2069" t="s">
        <v>1168</v>
      </c>
      <c r="G2069">
        <v>56058</v>
      </c>
      <c r="H2069">
        <v>0</v>
      </c>
      <c r="I2069">
        <v>48895</v>
      </c>
      <c r="J2069">
        <v>75900</v>
      </c>
      <c r="K2069" t="s">
        <v>30</v>
      </c>
      <c r="L2069" t="s">
        <v>430</v>
      </c>
      <c r="M2069" t="s">
        <v>1726</v>
      </c>
      <c r="N2069" t="s">
        <v>6851</v>
      </c>
      <c r="O2069" t="s">
        <v>1170</v>
      </c>
      <c r="P2069" t="s">
        <v>3736</v>
      </c>
      <c r="Q2069" t="s">
        <v>35</v>
      </c>
      <c r="R2069" t="s">
        <v>894</v>
      </c>
      <c r="S2069" t="s">
        <v>35</v>
      </c>
      <c r="T2069" t="str">
        <f t="shared" si="96"/>
        <v xml:space="preserve">Candidates must have strong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experience), knowledge of housing development/lending and knowledge of HPD development programs and specifically, demonstrated analytical skills, and ability to work effectively with others to obtain results promptly.    Strong facility with Excel and Word required.    Candidates with Masters in Urban Planning, Real Estate Finance, Business/Public Administration or related fields are strongly preferred.  </v>
      </c>
      <c r="U2069">
        <f t="shared" si="97"/>
        <v>0</v>
      </c>
      <c r="V2069" s="3">
        <v>1</v>
      </c>
      <c r="W2069" s="3">
        <f t="shared" si="98"/>
        <v>0</v>
      </c>
      <c r="X2069" s="3">
        <v>0</v>
      </c>
      <c r="Y2069" s="3">
        <v>0</v>
      </c>
      <c r="Z2069" s="3">
        <v>0</v>
      </c>
      <c r="AA2069" s="3">
        <v>0</v>
      </c>
      <c r="AB2069" s="3">
        <v>0</v>
      </c>
      <c r="AD2069" t="s">
        <v>38</v>
      </c>
      <c r="AE2069" s="1">
        <v>42501</v>
      </c>
      <c r="AG2069" s="1">
        <v>42501</v>
      </c>
      <c r="AH2069" s="1">
        <v>42598</v>
      </c>
    </row>
    <row r="2070" spans="1:34" x14ac:dyDescent="0.3">
      <c r="A2070">
        <v>240307</v>
      </c>
      <c r="B2070" t="s">
        <v>49</v>
      </c>
      <c r="C2070" t="s">
        <v>40</v>
      </c>
      <c r="D2070">
        <v>1</v>
      </c>
      <c r="E2070" t="s">
        <v>520</v>
      </c>
      <c r="F2070" t="s">
        <v>51</v>
      </c>
      <c r="G2070">
        <v>10050</v>
      </c>
      <c r="H2070" t="s">
        <v>240</v>
      </c>
      <c r="I2070">
        <v>58675</v>
      </c>
      <c r="J2070">
        <v>120000</v>
      </c>
      <c r="K2070" t="s">
        <v>30</v>
      </c>
      <c r="L2070" t="s">
        <v>546</v>
      </c>
      <c r="M2070" t="s">
        <v>3585</v>
      </c>
      <c r="N2070" t="s">
        <v>8152</v>
      </c>
      <c r="O2070" t="s">
        <v>54</v>
      </c>
      <c r="P2070" t="s">
        <v>8153</v>
      </c>
      <c r="Q2070" t="s">
        <v>655</v>
      </c>
      <c r="R2070" t="s">
        <v>2666</v>
      </c>
      <c r="S2070" t="s">
        <v>549</v>
      </c>
      <c r="T2070" t="str">
        <f t="shared" si="96"/>
        <v>‚  5+ years of working experience in a .NET development environment.   3+ years of working experience with Oracle and SQL Server database platforms.  Significant experience with desktop and web .NET programming in VB.NET and C# using    Visual Studio.  Significant experience with ASP.NET, XML, HTML, DHTML, CSS and JavaScript.  Experience with WF and WCF a strong plus.  Significant experience with Oracle databases including SQL, PL/SQL and Oracle development    tools.  Experience with land and property records management systems and/or other government    systems.  Experience working with ACRIS is a strong plus  Project lead, application architecture, database design experience, and excellent verbal and    written communication skills are expected, along with in depth experience with the full    development lifecycle. In compliance with Federal law, all persons hired will be required to verify identity and eligibility to work in the United States and to complete the required employment eligibility verification document form upon hire.</v>
      </c>
      <c r="U2070">
        <f t="shared" si="97"/>
        <v>0</v>
      </c>
      <c r="V2070" s="3">
        <v>0</v>
      </c>
      <c r="W2070" s="3">
        <f t="shared" si="98"/>
        <v>0</v>
      </c>
      <c r="X2070" s="3">
        <v>0</v>
      </c>
      <c r="Y2070" s="3">
        <v>0</v>
      </c>
      <c r="Z2070" s="3">
        <v>1</v>
      </c>
      <c r="AA2070" s="3">
        <v>0</v>
      </c>
      <c r="AB2070" s="3">
        <v>0</v>
      </c>
      <c r="AD2070" t="s">
        <v>58</v>
      </c>
      <c r="AE2070" s="1">
        <v>42502</v>
      </c>
      <c r="AG2070" s="1">
        <v>42502</v>
      </c>
      <c r="AH2070" s="1">
        <v>42598</v>
      </c>
    </row>
    <row r="2071" spans="1:34" x14ac:dyDescent="0.3">
      <c r="A2071">
        <v>240307</v>
      </c>
      <c r="B2071" t="s">
        <v>49</v>
      </c>
      <c r="C2071" t="s">
        <v>26</v>
      </c>
      <c r="D2071">
        <v>1</v>
      </c>
      <c r="E2071" t="s">
        <v>520</v>
      </c>
      <c r="F2071" t="s">
        <v>51</v>
      </c>
      <c r="G2071">
        <v>10050</v>
      </c>
      <c r="H2071" t="s">
        <v>240</v>
      </c>
      <c r="I2071">
        <v>58675</v>
      </c>
      <c r="J2071">
        <v>120000</v>
      </c>
      <c r="K2071" t="s">
        <v>30</v>
      </c>
      <c r="L2071" t="s">
        <v>546</v>
      </c>
      <c r="M2071" t="s">
        <v>3585</v>
      </c>
      <c r="N2071" t="s">
        <v>8152</v>
      </c>
      <c r="O2071" t="s">
        <v>54</v>
      </c>
      <c r="P2071" t="s">
        <v>8153</v>
      </c>
      <c r="Q2071" t="s">
        <v>655</v>
      </c>
      <c r="R2071" t="s">
        <v>2666</v>
      </c>
      <c r="S2071" t="s">
        <v>549</v>
      </c>
      <c r="T2071" t="str">
        <f t="shared" si="96"/>
        <v>‚  5+ years of working experience in a .NET development environment.   3+ years of working experience with Oracle and SQL Server database platforms.  Significant experience with desktop and web .NET programming in VB.NET and C# using    Visual Studio.  Significant experience with ASP.NET, XML, HTML, DHTML, CSS and JavaScript.  Experience with WF and WCF a strong plus.  Significant experience with Oracle databases including SQL, PL/SQL and Oracle development    tools.  Experience with land and property records management systems and/or other government    systems.  Experience working with ACRIS is a strong plus  Project lead, application architecture, database design experience, and excellent verbal and    written communication skills are expected, along with in depth experience with the full    development lifecycle. In compliance with Federal law, all persons hired will be required to verify identity and eligibility to work in the United States and to complete the required employment eligibility verification document form upon hire.</v>
      </c>
      <c r="U2071">
        <f t="shared" si="97"/>
        <v>0</v>
      </c>
      <c r="V2071" s="3">
        <v>0</v>
      </c>
      <c r="W2071" s="3">
        <f t="shared" si="98"/>
        <v>0</v>
      </c>
      <c r="X2071" s="3">
        <v>0</v>
      </c>
      <c r="Y2071" s="3">
        <v>0</v>
      </c>
      <c r="Z2071" s="3">
        <v>1</v>
      </c>
      <c r="AA2071" s="3">
        <v>0</v>
      </c>
      <c r="AB2071" s="3">
        <v>0</v>
      </c>
      <c r="AD2071" t="s">
        <v>58</v>
      </c>
      <c r="AE2071" s="1">
        <v>42502</v>
      </c>
      <c r="AG2071" s="1">
        <v>42502</v>
      </c>
      <c r="AH2071" s="1">
        <v>42598</v>
      </c>
    </row>
    <row r="2072" spans="1:34" x14ac:dyDescent="0.3">
      <c r="A2072">
        <v>240308</v>
      </c>
      <c r="B2072" t="s">
        <v>49</v>
      </c>
      <c r="C2072" t="s">
        <v>26</v>
      </c>
      <c r="D2072">
        <v>1</v>
      </c>
      <c r="E2072" t="s">
        <v>3737</v>
      </c>
      <c r="F2072" t="s">
        <v>551</v>
      </c>
      <c r="G2072">
        <v>10124</v>
      </c>
      <c r="H2072">
        <v>1</v>
      </c>
      <c r="I2072">
        <v>42856</v>
      </c>
      <c r="J2072">
        <v>49284</v>
      </c>
      <c r="K2072" t="s">
        <v>30</v>
      </c>
      <c r="L2072" t="s">
        <v>31</v>
      </c>
      <c r="M2072" t="s">
        <v>3738</v>
      </c>
      <c r="N2072" t="s">
        <v>6852</v>
      </c>
      <c r="O2072" t="s">
        <v>7055</v>
      </c>
      <c r="P2072" t="s">
        <v>8154</v>
      </c>
      <c r="Q2072" t="s">
        <v>3739</v>
      </c>
      <c r="R2072" t="s">
        <v>56</v>
      </c>
      <c r="S2072" t="s">
        <v>549</v>
      </c>
      <c r="T2072" t="str">
        <f t="shared" si="96"/>
        <v>‚ Excellent verbal and written communication skills. Strong research and analytical skills. Demonstrated ability to work independently and ability to multi-task. Proficiency in Microsoft Word, Excel, and Outlook. Knowledge of STARS a plus. NOTE: Only permanent Principal Administrative Associates are eligible to apply.  Please indicate in your cover letter if you are a permanent Principal Administrative Associate an include your Employee Identification Number.  If you do not include this information in your cover letter, you will not be considered for an interview.  In compliance with federal law, all persons hired will be required to verify identity and eligibility to work in the United States and to complete the required employment eligibility verification document form upon hire.</v>
      </c>
      <c r="U2072">
        <f t="shared" si="97"/>
        <v>0</v>
      </c>
      <c r="V2072" s="3">
        <v>1</v>
      </c>
      <c r="W2072" s="3">
        <f t="shared" si="98"/>
        <v>0</v>
      </c>
      <c r="X2072" s="3">
        <v>0</v>
      </c>
      <c r="Y2072" s="3">
        <v>0</v>
      </c>
      <c r="Z2072" s="3">
        <v>0</v>
      </c>
      <c r="AA2072" s="3">
        <v>0</v>
      </c>
      <c r="AB2072" s="3">
        <v>0</v>
      </c>
      <c r="AD2072" t="s">
        <v>38</v>
      </c>
      <c r="AE2072" s="1">
        <v>42593</v>
      </c>
      <c r="AF2072" s="1">
        <v>42607</v>
      </c>
      <c r="AG2072" s="1">
        <v>42593</v>
      </c>
      <c r="AH2072" s="1">
        <v>42598</v>
      </c>
    </row>
    <row r="2073" spans="1:34" x14ac:dyDescent="0.3">
      <c r="A2073">
        <v>240723</v>
      </c>
      <c r="B2073" t="s">
        <v>888</v>
      </c>
      <c r="C2073" t="s">
        <v>26</v>
      </c>
      <c r="D2073">
        <v>2</v>
      </c>
      <c r="E2073" t="s">
        <v>3735</v>
      </c>
      <c r="F2073" t="s">
        <v>1168</v>
      </c>
      <c r="G2073">
        <v>56058</v>
      </c>
      <c r="H2073">
        <v>0</v>
      </c>
      <c r="I2073">
        <v>48895</v>
      </c>
      <c r="J2073">
        <v>75900</v>
      </c>
      <c r="K2073" t="s">
        <v>30</v>
      </c>
      <c r="L2073" t="s">
        <v>430</v>
      </c>
      <c r="M2073" t="s">
        <v>1726</v>
      </c>
      <c r="N2073" t="s">
        <v>6851</v>
      </c>
      <c r="O2073" t="s">
        <v>1170</v>
      </c>
      <c r="P2073" t="s">
        <v>3736</v>
      </c>
      <c r="Q2073" t="s">
        <v>35</v>
      </c>
      <c r="R2073" t="s">
        <v>894</v>
      </c>
      <c r="S2073" t="s">
        <v>35</v>
      </c>
      <c r="T2073" t="str">
        <f t="shared" si="96"/>
        <v xml:space="preserve">Candidates must have strong financial analysis skills including financial modeling and financial statement analysis, be detailed-oriented, self-motivated, be able to manage multiple projects and meet deadlines.    Candidates must also demonstrate strong verbal and written communication skills.    Preference will be given to candidates with a strong financial background (including underwriting experience), knowledge of housing development/lending and knowledge of HPD development programs and specifically, demonstrated analytical skills, and ability to work effectively with others to obtain results promptly.    Strong facility with Excel and Word required.    Candidates with Masters in Urban Planning, Real Estate Finance, Business/Public Administration or related fields are strongly preferred.  </v>
      </c>
      <c r="U2073">
        <f t="shared" si="97"/>
        <v>0</v>
      </c>
      <c r="V2073" s="3">
        <v>1</v>
      </c>
      <c r="W2073" s="3">
        <f t="shared" si="98"/>
        <v>0</v>
      </c>
      <c r="X2073" s="3">
        <v>0</v>
      </c>
      <c r="Y2073" s="3">
        <v>0</v>
      </c>
      <c r="Z2073" s="3">
        <v>0</v>
      </c>
      <c r="AA2073" s="3">
        <v>0</v>
      </c>
      <c r="AB2073" s="3">
        <v>0</v>
      </c>
      <c r="AD2073" t="s">
        <v>38</v>
      </c>
      <c r="AE2073" s="1">
        <v>42501</v>
      </c>
      <c r="AG2073" s="1">
        <v>42501</v>
      </c>
      <c r="AH2073" s="1">
        <v>42598</v>
      </c>
    </row>
    <row r="2074" spans="1:34" x14ac:dyDescent="0.3">
      <c r="A2074">
        <v>240733</v>
      </c>
      <c r="B2074" t="s">
        <v>59</v>
      </c>
      <c r="C2074" t="s">
        <v>26</v>
      </c>
      <c r="D2074">
        <v>1</v>
      </c>
      <c r="E2074" t="s">
        <v>256</v>
      </c>
      <c r="F2074" t="s">
        <v>119</v>
      </c>
      <c r="G2074">
        <v>22427</v>
      </c>
      <c r="H2074">
        <v>1</v>
      </c>
      <c r="I2074">
        <v>61237</v>
      </c>
      <c r="J2074">
        <v>88686</v>
      </c>
      <c r="K2074" t="s">
        <v>30</v>
      </c>
      <c r="L2074" t="s">
        <v>62</v>
      </c>
      <c r="M2074" t="s">
        <v>590</v>
      </c>
      <c r="N2074" t="s">
        <v>3740</v>
      </c>
      <c r="O2074" t="s">
        <v>7122</v>
      </c>
      <c r="P2074" t="s">
        <v>3741</v>
      </c>
      <c r="Q2074" t="s">
        <v>592</v>
      </c>
      <c r="R2074" t="s">
        <v>593</v>
      </c>
      <c r="S2074" t="s">
        <v>35</v>
      </c>
      <c r="T2074" t="str">
        <f t="shared" si="96"/>
        <v>Prior construction experience preferred.  Prior experience with on-call contractor preferred but not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074">
        <f t="shared" si="97"/>
        <v>0</v>
      </c>
      <c r="V2074" s="3">
        <v>0</v>
      </c>
      <c r="W2074" s="3">
        <f t="shared" si="98"/>
        <v>0</v>
      </c>
      <c r="X2074" s="3">
        <v>0</v>
      </c>
      <c r="Y2074" s="3">
        <v>0</v>
      </c>
      <c r="Z2074" s="3">
        <v>0</v>
      </c>
      <c r="AA2074" s="3">
        <v>0</v>
      </c>
      <c r="AB2074" s="3">
        <v>0</v>
      </c>
      <c r="AD2074" t="s">
        <v>58</v>
      </c>
      <c r="AE2074" s="1">
        <v>42501</v>
      </c>
      <c r="AG2074" s="1">
        <v>42501</v>
      </c>
      <c r="AH2074" s="1">
        <v>42598</v>
      </c>
    </row>
    <row r="2075" spans="1:34" x14ac:dyDescent="0.3">
      <c r="A2075">
        <v>240733</v>
      </c>
      <c r="B2075" t="s">
        <v>59</v>
      </c>
      <c r="C2075" t="s">
        <v>40</v>
      </c>
      <c r="D2075">
        <v>1</v>
      </c>
      <c r="E2075" t="s">
        <v>256</v>
      </c>
      <c r="F2075" t="s">
        <v>119</v>
      </c>
      <c r="G2075">
        <v>22427</v>
      </c>
      <c r="H2075">
        <v>1</v>
      </c>
      <c r="I2075">
        <v>61237</v>
      </c>
      <c r="J2075">
        <v>88686</v>
      </c>
      <c r="K2075" t="s">
        <v>30</v>
      </c>
      <c r="L2075" t="s">
        <v>62</v>
      </c>
      <c r="M2075" t="s">
        <v>590</v>
      </c>
      <c r="N2075" t="s">
        <v>3740</v>
      </c>
      <c r="O2075" t="s">
        <v>7122</v>
      </c>
      <c r="P2075" t="s">
        <v>3741</v>
      </c>
      <c r="Q2075" t="s">
        <v>592</v>
      </c>
      <c r="R2075" t="s">
        <v>593</v>
      </c>
      <c r="S2075" t="s">
        <v>35</v>
      </c>
      <c r="T2075" t="str">
        <f t="shared" si="96"/>
        <v>Prior construction experience preferred.  Prior experience with on-call contractor preferred but not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075">
        <f t="shared" si="97"/>
        <v>0</v>
      </c>
      <c r="V2075" s="3">
        <v>0</v>
      </c>
      <c r="W2075" s="3">
        <f t="shared" si="98"/>
        <v>0</v>
      </c>
      <c r="X2075" s="3">
        <v>0</v>
      </c>
      <c r="Y2075" s="3">
        <v>0</v>
      </c>
      <c r="Z2075" s="3">
        <v>0</v>
      </c>
      <c r="AA2075" s="3">
        <v>0</v>
      </c>
      <c r="AB2075" s="3">
        <v>0</v>
      </c>
      <c r="AD2075" t="s">
        <v>58</v>
      </c>
      <c r="AE2075" s="1">
        <v>42501</v>
      </c>
      <c r="AG2075" s="1">
        <v>42501</v>
      </c>
      <c r="AH2075" s="1">
        <v>42598</v>
      </c>
    </row>
    <row r="2076" spans="1:34" x14ac:dyDescent="0.3">
      <c r="A2076">
        <v>240736</v>
      </c>
      <c r="B2076" t="s">
        <v>210</v>
      </c>
      <c r="C2076" t="s">
        <v>26</v>
      </c>
      <c r="D2076">
        <v>1</v>
      </c>
      <c r="E2076" t="s">
        <v>3742</v>
      </c>
      <c r="F2076" t="s">
        <v>218</v>
      </c>
      <c r="G2076">
        <v>10009</v>
      </c>
      <c r="H2076" t="s">
        <v>52</v>
      </c>
      <c r="I2076">
        <v>53051</v>
      </c>
      <c r="J2076">
        <v>145991</v>
      </c>
      <c r="K2076" t="s">
        <v>30</v>
      </c>
      <c r="L2076" t="s">
        <v>213</v>
      </c>
      <c r="M2076" t="s">
        <v>2332</v>
      </c>
      <c r="N2076" t="s">
        <v>8155</v>
      </c>
      <c r="O2076" t="s">
        <v>221</v>
      </c>
      <c r="P2076" t="s">
        <v>8156</v>
      </c>
      <c r="Q2076" t="s">
        <v>35</v>
      </c>
      <c r="R2076" t="s">
        <v>3743</v>
      </c>
      <c r="S2076" t="s">
        <v>35</v>
      </c>
      <c r="T2076" t="str">
        <f t="shared" si="96"/>
        <v xml:space="preserve">‚5-7 years of satisfactory professional experience working in a business services capacity (eg; finance, consulting, foundation work, human resources). Experience managing full-time direct reports, including leading a team of diverse professionals to achieve short and long term goals. Knowledge of sector-based training practices, including on-the-job training and best practices in adult learning.The ability to combine attention to detail with a clear understanding of the big picture. Experience planning, implementing and managing projects involving multiple stakeholders and complex funding streams. The ability to communicate effectively verbally and in writing, with a diverse array of internal and external stakeholders. Outstanding analytical, problem-solving, and creative thinking abilities.  </v>
      </c>
      <c r="U2076">
        <f t="shared" si="97"/>
        <v>0</v>
      </c>
      <c r="V2076" s="3">
        <v>0</v>
      </c>
      <c r="W2076" s="3">
        <f t="shared" si="98"/>
        <v>0</v>
      </c>
      <c r="X2076" s="3">
        <v>0</v>
      </c>
      <c r="Y2076" s="3">
        <v>0</v>
      </c>
      <c r="Z2076" s="3">
        <v>0</v>
      </c>
      <c r="AA2076" s="3">
        <v>0</v>
      </c>
      <c r="AB2076" s="3">
        <v>0</v>
      </c>
      <c r="AD2076" t="s">
        <v>38</v>
      </c>
      <c r="AE2076" s="1">
        <v>42536</v>
      </c>
      <c r="AG2076" s="1">
        <v>42536</v>
      </c>
      <c r="AH2076" s="1">
        <v>42598</v>
      </c>
    </row>
    <row r="2077" spans="1:34" x14ac:dyDescent="0.3">
      <c r="A2077">
        <v>240736</v>
      </c>
      <c r="B2077" t="s">
        <v>210</v>
      </c>
      <c r="C2077" t="s">
        <v>40</v>
      </c>
      <c r="D2077">
        <v>1</v>
      </c>
      <c r="E2077" t="s">
        <v>3742</v>
      </c>
      <c r="F2077" t="s">
        <v>218</v>
      </c>
      <c r="G2077">
        <v>10009</v>
      </c>
      <c r="H2077" t="s">
        <v>52</v>
      </c>
      <c r="I2077">
        <v>53051</v>
      </c>
      <c r="J2077">
        <v>145991</v>
      </c>
      <c r="K2077" t="s">
        <v>30</v>
      </c>
      <c r="L2077" t="s">
        <v>213</v>
      </c>
      <c r="M2077" t="s">
        <v>2332</v>
      </c>
      <c r="N2077" t="s">
        <v>8155</v>
      </c>
      <c r="O2077" t="s">
        <v>221</v>
      </c>
      <c r="P2077" t="s">
        <v>8156</v>
      </c>
      <c r="Q2077" t="s">
        <v>35</v>
      </c>
      <c r="R2077" t="s">
        <v>3743</v>
      </c>
      <c r="S2077" t="s">
        <v>35</v>
      </c>
      <c r="T2077" t="str">
        <f t="shared" si="96"/>
        <v xml:space="preserve">‚5-7 years of satisfactory professional experience working in a business services capacity (eg; finance, consulting, foundation work, human resources). Experience managing full-time direct reports, including leading a team of diverse professionals to achieve short and long term goals. Knowledge of sector-based training practices, including on-the-job training and best practices in adult learning.The ability to combine attention to detail with a clear understanding of the big picture. Experience planning, implementing and managing projects involving multiple stakeholders and complex funding streams. The ability to communicate effectively verbally and in writing, with a diverse array of internal and external stakeholders. Outstanding analytical, problem-solving, and creative thinking abilities.  </v>
      </c>
      <c r="U2077">
        <f t="shared" si="97"/>
        <v>0</v>
      </c>
      <c r="V2077" s="3">
        <v>0</v>
      </c>
      <c r="W2077" s="3">
        <f t="shared" si="98"/>
        <v>0</v>
      </c>
      <c r="X2077" s="3">
        <v>0</v>
      </c>
      <c r="Y2077" s="3">
        <v>0</v>
      </c>
      <c r="Z2077" s="3">
        <v>0</v>
      </c>
      <c r="AA2077" s="3">
        <v>0</v>
      </c>
      <c r="AB2077" s="3">
        <v>0</v>
      </c>
      <c r="AD2077" t="s">
        <v>38</v>
      </c>
      <c r="AE2077" s="1">
        <v>42536</v>
      </c>
      <c r="AG2077" s="1">
        <v>42536</v>
      </c>
      <c r="AH2077" s="1">
        <v>42598</v>
      </c>
    </row>
    <row r="2078" spans="1:34" x14ac:dyDescent="0.3">
      <c r="A2078">
        <v>240745</v>
      </c>
      <c r="B2078" t="s">
        <v>59</v>
      </c>
      <c r="C2078" t="s">
        <v>26</v>
      </c>
      <c r="D2078">
        <v>1</v>
      </c>
      <c r="E2078" t="s">
        <v>3744</v>
      </c>
      <c r="F2078" t="s">
        <v>110</v>
      </c>
      <c r="G2078">
        <v>10251</v>
      </c>
      <c r="H2078">
        <v>3</v>
      </c>
      <c r="I2078">
        <v>32888</v>
      </c>
      <c r="J2078">
        <v>53281</v>
      </c>
      <c r="K2078" t="s">
        <v>30</v>
      </c>
      <c r="L2078" t="s">
        <v>62</v>
      </c>
      <c r="M2078" t="s">
        <v>1802</v>
      </c>
      <c r="N2078" t="s">
        <v>3745</v>
      </c>
      <c r="O2078" t="s">
        <v>113</v>
      </c>
      <c r="P2078" t="s">
        <v>35</v>
      </c>
      <c r="Q2078" t="s">
        <v>592</v>
      </c>
      <c r="R2078" t="s">
        <v>593</v>
      </c>
      <c r="S2078" t="s">
        <v>35</v>
      </c>
      <c r="T2078" t="str">
        <f t="shared" si="96"/>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078">
        <f t="shared" si="97"/>
        <v>0</v>
      </c>
      <c r="V2078" s="3">
        <v>0</v>
      </c>
      <c r="W2078" s="3">
        <f t="shared" si="98"/>
        <v>0</v>
      </c>
      <c r="X2078" s="3">
        <v>0</v>
      </c>
      <c r="Y2078" s="3">
        <v>0</v>
      </c>
      <c r="Z2078" s="3">
        <v>0</v>
      </c>
      <c r="AA2078" s="3">
        <v>0</v>
      </c>
      <c r="AB2078" s="3">
        <v>0</v>
      </c>
      <c r="AD2078" t="s">
        <v>38</v>
      </c>
      <c r="AE2078" s="1">
        <v>42502</v>
      </c>
      <c r="AG2078" s="1">
        <v>42502</v>
      </c>
      <c r="AH2078" s="1">
        <v>42598</v>
      </c>
    </row>
    <row r="2079" spans="1:34" x14ac:dyDescent="0.3">
      <c r="A2079">
        <v>240308</v>
      </c>
      <c r="B2079" t="s">
        <v>49</v>
      </c>
      <c r="C2079" t="s">
        <v>26</v>
      </c>
      <c r="D2079">
        <v>1</v>
      </c>
      <c r="E2079" t="s">
        <v>3737</v>
      </c>
      <c r="F2079" t="s">
        <v>551</v>
      </c>
      <c r="G2079">
        <v>10124</v>
      </c>
      <c r="H2079">
        <v>1</v>
      </c>
      <c r="I2079">
        <v>42856</v>
      </c>
      <c r="J2079">
        <v>49284</v>
      </c>
      <c r="K2079" t="s">
        <v>30</v>
      </c>
      <c r="L2079" t="s">
        <v>31</v>
      </c>
      <c r="M2079" t="s">
        <v>3738</v>
      </c>
      <c r="N2079" t="s">
        <v>6852</v>
      </c>
      <c r="O2079" t="s">
        <v>7055</v>
      </c>
      <c r="P2079" t="s">
        <v>8154</v>
      </c>
      <c r="Q2079" t="s">
        <v>3739</v>
      </c>
      <c r="R2079" t="s">
        <v>56</v>
      </c>
      <c r="S2079" t="s">
        <v>549</v>
      </c>
      <c r="T2079" t="str">
        <f t="shared" si="96"/>
        <v>‚ Excellent verbal and written communication skills. Strong research and analytical skills. Demonstrated ability to work independently and ability to multi-task. Proficiency in Microsoft Word, Excel, and Outlook. Knowledge of STARS a plus. NOTE: Only permanent Principal Administrative Associates are eligible to apply.  Please indicate in your cover letter if you are a permanent Principal Administrative Associate an include your Employee Identification Number.  If you do not include this information in your cover letter, you will not be considered for an interview.  In compliance with federal law, all persons hired will be required to verify identity and eligibility to work in the United States and to complete the required employment eligibility verification document form upon hire.</v>
      </c>
      <c r="U2079">
        <f t="shared" si="97"/>
        <v>0</v>
      </c>
      <c r="V2079" s="3">
        <v>1</v>
      </c>
      <c r="W2079" s="3">
        <f t="shared" si="98"/>
        <v>0</v>
      </c>
      <c r="X2079" s="3">
        <v>0</v>
      </c>
      <c r="Y2079" s="3">
        <v>0</v>
      </c>
      <c r="Z2079" s="3">
        <v>0</v>
      </c>
      <c r="AA2079" s="3">
        <v>0</v>
      </c>
      <c r="AB2079" s="3">
        <v>0</v>
      </c>
      <c r="AD2079" t="s">
        <v>38</v>
      </c>
      <c r="AE2079" s="1">
        <v>42593</v>
      </c>
      <c r="AF2079" s="1">
        <v>42607</v>
      </c>
      <c r="AG2079" s="1">
        <v>42593</v>
      </c>
      <c r="AH2079" s="1">
        <v>42598</v>
      </c>
    </row>
    <row r="2080" spans="1:34" x14ac:dyDescent="0.3">
      <c r="A2080">
        <v>240309</v>
      </c>
      <c r="B2080" t="s">
        <v>873</v>
      </c>
      <c r="C2080" t="s">
        <v>40</v>
      </c>
      <c r="D2080">
        <v>1</v>
      </c>
      <c r="E2080" t="s">
        <v>2654</v>
      </c>
      <c r="F2080" t="s">
        <v>51</v>
      </c>
      <c r="G2080">
        <v>10050</v>
      </c>
      <c r="H2080" t="s">
        <v>219</v>
      </c>
      <c r="I2080">
        <v>65107</v>
      </c>
      <c r="J2080">
        <v>173663</v>
      </c>
      <c r="K2080" t="s">
        <v>30</v>
      </c>
      <c r="L2080" t="s">
        <v>875</v>
      </c>
      <c r="M2080" t="s">
        <v>876</v>
      </c>
      <c r="N2080" t="s">
        <v>6853</v>
      </c>
      <c r="O2080" t="s">
        <v>54</v>
      </c>
      <c r="P2080" t="s">
        <v>8157</v>
      </c>
      <c r="Q2080" t="s">
        <v>2365</v>
      </c>
      <c r="R2080" t="s">
        <v>3746</v>
      </c>
      <c r="S2080" t="s">
        <v>3027</v>
      </c>
      <c r="T2080" t="str">
        <f t="shared" si="96"/>
        <v>‚ Strong understanding of database structures, theories, principles and practices Good understanding of Relational Database Architecture (Microsoft SQL Server) Experience in Microsoft SQL Server Analysis Server and SSRS is a plus Programming knowledge in procedural languages (T-SQL, Stored Procedures, functions, views, triggers, constraints, and creating Tables and be able to do SQL Development tasks) Ability to implement performance tuning Be able to identify and resolve SQL Server issues Experience with data management and data processing flowcharting techniques Technical documentation skills SSIS experience MDX experience considered a plus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2080">
        <f t="shared" si="97"/>
        <v>0</v>
      </c>
      <c r="V2080" s="3">
        <v>0</v>
      </c>
      <c r="W2080" s="3">
        <f t="shared" si="98"/>
        <v>0</v>
      </c>
      <c r="X2080" s="3">
        <v>0</v>
      </c>
      <c r="Y2080" s="3">
        <v>0</v>
      </c>
      <c r="Z2080" s="3">
        <v>1</v>
      </c>
      <c r="AA2080" s="3">
        <v>0</v>
      </c>
      <c r="AB2080" s="3">
        <v>1</v>
      </c>
      <c r="AD2080" t="s">
        <v>899</v>
      </c>
      <c r="AE2080" s="1">
        <v>42576</v>
      </c>
      <c r="AG2080" s="1">
        <v>42576</v>
      </c>
      <c r="AH2080" s="1">
        <v>42598</v>
      </c>
    </row>
    <row r="2081" spans="1:34" x14ac:dyDescent="0.3">
      <c r="A2081">
        <v>240309</v>
      </c>
      <c r="B2081" t="s">
        <v>873</v>
      </c>
      <c r="C2081" t="s">
        <v>26</v>
      </c>
      <c r="D2081">
        <v>1</v>
      </c>
      <c r="E2081" t="s">
        <v>2654</v>
      </c>
      <c r="F2081" t="s">
        <v>51</v>
      </c>
      <c r="G2081">
        <v>10050</v>
      </c>
      <c r="H2081" t="s">
        <v>219</v>
      </c>
      <c r="I2081">
        <v>65107</v>
      </c>
      <c r="J2081">
        <v>173663</v>
      </c>
      <c r="K2081" t="s">
        <v>30</v>
      </c>
      <c r="L2081" t="s">
        <v>875</v>
      </c>
      <c r="M2081" t="s">
        <v>876</v>
      </c>
      <c r="N2081" t="s">
        <v>6853</v>
      </c>
      <c r="O2081" t="s">
        <v>54</v>
      </c>
      <c r="P2081" t="s">
        <v>8157</v>
      </c>
      <c r="Q2081" t="s">
        <v>2365</v>
      </c>
      <c r="R2081" t="s">
        <v>3746</v>
      </c>
      <c r="S2081" t="s">
        <v>3027</v>
      </c>
      <c r="T2081" t="str">
        <f t="shared" si="96"/>
        <v>‚ Strong understanding of database structures, theories, principles and practices Good understanding of Relational Database Architecture (Microsoft SQL Server) Experience in Microsoft SQL Server Analysis Server and SSRS is a plus Programming knowledge in procedural languages (T-SQL, Stored Procedures, functions, views, triggers, constraints, and creating Tables and be able to do SQL Development tasks) Ability to implement performance tuning Be able to identify and resolve SQL Server issues Experience with data management and data processing flowcharting techniques Technical documentation skills SSIS experience MDX experience considered a plus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v>
      </c>
      <c r="U2081">
        <f t="shared" si="97"/>
        <v>0</v>
      </c>
      <c r="V2081" s="3">
        <v>0</v>
      </c>
      <c r="W2081" s="3">
        <f t="shared" si="98"/>
        <v>0</v>
      </c>
      <c r="X2081" s="3">
        <v>0</v>
      </c>
      <c r="Y2081" s="3">
        <v>0</v>
      </c>
      <c r="Z2081" s="3">
        <v>1</v>
      </c>
      <c r="AA2081" s="3">
        <v>0</v>
      </c>
      <c r="AB2081" s="3">
        <v>1</v>
      </c>
      <c r="AD2081" t="s">
        <v>899</v>
      </c>
      <c r="AE2081" s="1">
        <v>42576</v>
      </c>
      <c r="AG2081" s="1">
        <v>42576</v>
      </c>
      <c r="AH2081" s="1">
        <v>42598</v>
      </c>
    </row>
    <row r="2082" spans="1:34" x14ac:dyDescent="0.3">
      <c r="A2082">
        <v>240764</v>
      </c>
      <c r="B2082" t="s">
        <v>39</v>
      </c>
      <c r="C2082" t="s">
        <v>40</v>
      </c>
      <c r="D2082">
        <v>1</v>
      </c>
      <c r="E2082" t="s">
        <v>3747</v>
      </c>
      <c r="F2082" t="s">
        <v>675</v>
      </c>
      <c r="G2082">
        <v>10069</v>
      </c>
      <c r="H2082" t="s">
        <v>52</v>
      </c>
      <c r="I2082">
        <v>53051</v>
      </c>
      <c r="J2082">
        <v>145991</v>
      </c>
      <c r="K2082" t="s">
        <v>30</v>
      </c>
      <c r="L2082" t="s">
        <v>78</v>
      </c>
      <c r="M2082" t="s">
        <v>3748</v>
      </c>
      <c r="N2082" t="s">
        <v>3749</v>
      </c>
      <c r="O2082" t="s">
        <v>676</v>
      </c>
      <c r="P2082" t="s">
        <v>3750</v>
      </c>
      <c r="Q2082" t="s">
        <v>8158</v>
      </c>
      <c r="R2082" t="s">
        <v>3751</v>
      </c>
      <c r="S2082" t="s">
        <v>35</v>
      </c>
      <c r="T2082" t="str">
        <f t="shared" si="96"/>
        <v>--Excellent Data Management Skills  --Strong oral and written communication skills and comfortable in preparing and delivering presentations from medium to large groups  --Excellent interpersonal skills  --Must have knowledge of Public Health  --Ability to handle multiple and diverse assignments  --Applicants must have experience supervising a large number of employees including completion of performance evaluations  --Proficient in Micro Soft, (MS word, Excel etc.). MQR** has been amended (R 04.13.2016)  Education and Experience Requirements:  1. A baccalaureate degree from an accredited college or university and five years of full-time satisfactory experience in a health services setting such as a laboratory, hospital, or other patient care facility, or in a public health, community health, environmental health, school health, social services program, or mental hygiene program at least 18 months of which must have been in a managerial or administrative capacity requiring independent decision-making concerning program management, planning, evaluation for quality improvement and assurance, allocation of resources, and the scheduling and assignment of work; or  2. Education and/or experience equivalent to ''1'' above. Education may be substituted for experience on the basis that each 30 graduate semester credits from an accredited college or university in hospital administration, public health, community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or administrative experience as described in ''1'' above.  Example: Health Services Manager is a management class of positions with several assignment levels. Health Services Managers, under direction, with wide latitude for the exercise of independent judgment and initiative, plan, develop, and administer public health or mental hygiene programs of considerable size and/or complexity. The duties of a Health Services Manager may include administrative supervision of clinical, as well as other professional, clerical, fiscal, analytical, and support staff; and responsibility for contract administration, allocation of funds, monitoring, evaluation, and contract compliance in one or more service areas. All Health Services Managers perform related work.   ***In the Department of Health and Mental Hygiene, under direction, with wide latitude for the exercise of independent judgment and initiative, Health Services Managers may administer the non-medical aspects of Health District(s); plan, develop, and administer public health programs such as lead poisoning control, disease intervention, personal health services, child and adolescent health, laboratory services, and environmental health; and perform related work.   ------------------------------------------------------------------------------------------------------------------------------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82">
        <f t="shared" si="97"/>
        <v>0</v>
      </c>
      <c r="V2082" s="3">
        <v>1</v>
      </c>
      <c r="W2082" s="3">
        <f t="shared" si="98"/>
        <v>0</v>
      </c>
      <c r="X2082" s="3">
        <v>0</v>
      </c>
      <c r="Y2082" s="3">
        <v>0</v>
      </c>
      <c r="Z2082" s="3">
        <v>0</v>
      </c>
      <c r="AA2082" s="3">
        <v>0</v>
      </c>
      <c r="AB2082" s="3">
        <v>0</v>
      </c>
      <c r="AD2082" t="s">
        <v>38</v>
      </c>
      <c r="AE2082" s="1">
        <v>42501</v>
      </c>
      <c r="AG2082" s="1">
        <v>42501</v>
      </c>
      <c r="AH2082" s="1">
        <v>42598</v>
      </c>
    </row>
    <row r="2083" spans="1:34" x14ac:dyDescent="0.3">
      <c r="A2083">
        <v>240764</v>
      </c>
      <c r="B2083" t="s">
        <v>39</v>
      </c>
      <c r="C2083" t="s">
        <v>26</v>
      </c>
      <c r="D2083">
        <v>1</v>
      </c>
      <c r="E2083" t="s">
        <v>3747</v>
      </c>
      <c r="F2083" t="s">
        <v>675</v>
      </c>
      <c r="G2083">
        <v>10069</v>
      </c>
      <c r="H2083" t="s">
        <v>52</v>
      </c>
      <c r="I2083">
        <v>53051</v>
      </c>
      <c r="J2083">
        <v>145991</v>
      </c>
      <c r="K2083" t="s">
        <v>30</v>
      </c>
      <c r="L2083" t="s">
        <v>78</v>
      </c>
      <c r="M2083" t="s">
        <v>3748</v>
      </c>
      <c r="N2083" t="s">
        <v>3749</v>
      </c>
      <c r="O2083" t="s">
        <v>676</v>
      </c>
      <c r="P2083" t="s">
        <v>3750</v>
      </c>
      <c r="Q2083" t="s">
        <v>8158</v>
      </c>
      <c r="R2083" t="s">
        <v>3751</v>
      </c>
      <c r="S2083" t="s">
        <v>35</v>
      </c>
      <c r="T2083" t="str">
        <f t="shared" si="96"/>
        <v>--Excellent Data Management Skills  --Strong oral and written communication skills and comfortable in preparing and delivering presentations from medium to large groups  --Excellent interpersonal skills  --Must have knowledge of Public Health  --Ability to handle multiple and diverse assignments  --Applicants must have experience supervising a large number of employees including completion of performance evaluations  --Proficient in Micro Soft, (MS word, Excel etc.). MQR** has been amended (R 04.13.2016)  Education and Experience Requirements:  1. A baccalaureate degree from an accredited college or university and five years of full-time satisfactory experience in a health services setting such as a laboratory, hospital, or other patient care facility, or in a public health, community health, environmental health, school health, social services program, or mental hygiene program at least 18 months of which must have been in a managerial or administrative capacity requiring independent decision-making concerning program management, planning, evaluation for quality improvement and assurance, allocation of resources, and the scheduling and assignment of work; or  2. Education and/or experience equivalent to ''1'' above. Education may be substituted for experience on the basis that each 30 graduate semester credits from an accredited college or university in hospital administration, public health, community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or administrative experience as described in ''1'' above.  Example: Health Services Manager is a management class of positions with several assignment levels. Health Services Managers, under direction, with wide latitude for the exercise of independent judgment and initiative, plan, develop, and administer public health or mental hygiene programs of considerable size and/or complexity. The duties of a Health Services Manager may include administrative supervision of clinical, as well as other professional, clerical, fiscal, analytical, and support staff; and responsibility for contract administration, allocation of funds, monitoring, evaluation, and contract compliance in one or more service areas. All Health Services Managers perform related work.   ***In the Department of Health and Mental Hygiene, under direction, with wide latitude for the exercise of independent judgment and initiative, Health Services Managers may administer the non-medical aspects of Health District(s); plan, develop, and administer public health programs such as lead poisoning control, disease intervention, personal health services, child and adolescent health, laboratory services, and environmental health; and perform related work.   ------------------------------------------------------------------------------------------------------------------------------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83">
        <f t="shared" si="97"/>
        <v>0</v>
      </c>
      <c r="V2083" s="3">
        <v>1</v>
      </c>
      <c r="W2083" s="3">
        <f t="shared" si="98"/>
        <v>0</v>
      </c>
      <c r="X2083" s="3">
        <v>0</v>
      </c>
      <c r="Y2083" s="3">
        <v>0</v>
      </c>
      <c r="Z2083" s="3">
        <v>0</v>
      </c>
      <c r="AA2083" s="3">
        <v>0</v>
      </c>
      <c r="AB2083" s="3">
        <v>0</v>
      </c>
      <c r="AD2083" t="s">
        <v>38</v>
      </c>
      <c r="AE2083" s="1">
        <v>42501</v>
      </c>
      <c r="AG2083" s="1">
        <v>42501</v>
      </c>
      <c r="AH2083" s="1">
        <v>42598</v>
      </c>
    </row>
    <row r="2084" spans="1:34" x14ac:dyDescent="0.3">
      <c r="A2084">
        <v>242010</v>
      </c>
      <c r="B2084" t="s">
        <v>2939</v>
      </c>
      <c r="C2084" t="s">
        <v>40</v>
      </c>
      <c r="D2084">
        <v>1</v>
      </c>
      <c r="E2084" t="s">
        <v>3752</v>
      </c>
      <c r="F2084" t="s">
        <v>652</v>
      </c>
      <c r="G2084">
        <v>12627</v>
      </c>
      <c r="H2084">
        <v>0</v>
      </c>
      <c r="I2084">
        <v>63817</v>
      </c>
      <c r="J2084">
        <v>75000</v>
      </c>
      <c r="K2084" t="s">
        <v>30</v>
      </c>
      <c r="L2084" t="s">
        <v>2941</v>
      </c>
      <c r="M2084" t="s">
        <v>3753</v>
      </c>
      <c r="N2084" t="s">
        <v>8159</v>
      </c>
      <c r="O2084" t="s">
        <v>7163</v>
      </c>
      <c r="P2084" t="s">
        <v>8160</v>
      </c>
      <c r="Q2084" t="s">
        <v>35</v>
      </c>
      <c r="R2084" t="s">
        <v>8161</v>
      </c>
      <c r="S2084" t="s">
        <v>35</v>
      </c>
      <c r="T2084" t="str">
        <f t="shared" si="96"/>
        <v xml:space="preserve">‚	Proven ability to complete tasks in a timely fashion under minimal supervision and manage multiple projects simultaneously	Excellent presentation and written communication skills; demonstrated ability to act as a change agent	Strong influence and negotiation skills	Ability to work well in teams with a diverse mix of internal and external stakeholders	Ability to read and interpret complex planning documents, plans, and maps, and to understand site plan review for zoning compliance	Familiarity with zoning practices and principles  </v>
      </c>
      <c r="U2084">
        <f t="shared" si="97"/>
        <v>0</v>
      </c>
      <c r="V2084" s="3">
        <v>0</v>
      </c>
      <c r="W2084" s="3">
        <f t="shared" si="98"/>
        <v>0</v>
      </c>
      <c r="X2084" s="3">
        <v>0</v>
      </c>
      <c r="Y2084" s="3">
        <v>0</v>
      </c>
      <c r="Z2084" s="3">
        <v>0</v>
      </c>
      <c r="AA2084" s="3">
        <v>0</v>
      </c>
      <c r="AB2084" s="3">
        <v>0</v>
      </c>
      <c r="AD2084" t="s">
        <v>38</v>
      </c>
      <c r="AE2084" s="1">
        <v>42517</v>
      </c>
      <c r="AG2084" s="1">
        <v>42517</v>
      </c>
      <c r="AH2084" s="1">
        <v>42598</v>
      </c>
    </row>
    <row r="2085" spans="1:34" x14ac:dyDescent="0.3">
      <c r="A2085">
        <v>240776</v>
      </c>
      <c r="B2085" t="s">
        <v>39</v>
      </c>
      <c r="C2085" t="s">
        <v>26</v>
      </c>
      <c r="D2085">
        <v>1</v>
      </c>
      <c r="E2085" t="s">
        <v>3754</v>
      </c>
      <c r="F2085" t="s">
        <v>1409</v>
      </c>
      <c r="G2085">
        <v>51001</v>
      </c>
      <c r="H2085">
        <v>1</v>
      </c>
      <c r="I2085">
        <v>54347</v>
      </c>
      <c r="J2085">
        <v>74187</v>
      </c>
      <c r="K2085" t="s">
        <v>30</v>
      </c>
      <c r="L2085" t="s">
        <v>3376</v>
      </c>
      <c r="M2085" t="s">
        <v>552</v>
      </c>
      <c r="N2085" t="s">
        <v>3755</v>
      </c>
      <c r="O2085" t="s">
        <v>1411</v>
      </c>
      <c r="P2085" t="s">
        <v>35</v>
      </c>
      <c r="Q2085" t="s">
        <v>7439</v>
      </c>
      <c r="R2085" t="s">
        <v>3756</v>
      </c>
      <c r="S2085" t="s">
        <v>35</v>
      </c>
      <c r="T2085" t="str">
        <f t="shared" si="96"/>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85">
        <f t="shared" si="97"/>
        <v>0</v>
      </c>
      <c r="V2085" s="3">
        <v>0</v>
      </c>
      <c r="W2085" s="3">
        <f t="shared" si="98"/>
        <v>0</v>
      </c>
      <c r="X2085" s="3">
        <v>0</v>
      </c>
      <c r="Y2085" s="3">
        <v>0</v>
      </c>
      <c r="Z2085" s="3">
        <v>0</v>
      </c>
      <c r="AA2085" s="3">
        <v>0</v>
      </c>
      <c r="AB2085" s="3">
        <v>0</v>
      </c>
      <c r="AD2085" t="s">
        <v>519</v>
      </c>
      <c r="AE2085" s="1">
        <v>42501</v>
      </c>
      <c r="AG2085" s="1">
        <v>42501</v>
      </c>
      <c r="AH2085" s="1">
        <v>42598</v>
      </c>
    </row>
    <row r="2086" spans="1:34" x14ac:dyDescent="0.3">
      <c r="A2086">
        <v>240776</v>
      </c>
      <c r="B2086" t="s">
        <v>39</v>
      </c>
      <c r="C2086" t="s">
        <v>40</v>
      </c>
      <c r="D2086">
        <v>1</v>
      </c>
      <c r="E2086" t="s">
        <v>3754</v>
      </c>
      <c r="F2086" t="s">
        <v>1409</v>
      </c>
      <c r="G2086">
        <v>51001</v>
      </c>
      <c r="H2086">
        <v>1</v>
      </c>
      <c r="I2086">
        <v>54347</v>
      </c>
      <c r="J2086">
        <v>74187</v>
      </c>
      <c r="K2086" t="s">
        <v>30</v>
      </c>
      <c r="L2086" t="s">
        <v>3376</v>
      </c>
      <c r="M2086" t="s">
        <v>552</v>
      </c>
      <c r="N2086" t="s">
        <v>3755</v>
      </c>
      <c r="O2086" t="s">
        <v>1411</v>
      </c>
      <c r="P2086" t="s">
        <v>35</v>
      </c>
      <c r="Q2086" t="s">
        <v>7439</v>
      </c>
      <c r="R2086" t="s">
        <v>3756</v>
      </c>
      <c r="S2086" t="s">
        <v>35</v>
      </c>
      <c r="T2086" t="str">
        <f t="shared" si="96"/>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086">
        <f t="shared" si="97"/>
        <v>0</v>
      </c>
      <c r="V2086" s="3">
        <v>0</v>
      </c>
      <c r="W2086" s="3">
        <f t="shared" si="98"/>
        <v>0</v>
      </c>
      <c r="X2086" s="3">
        <v>0</v>
      </c>
      <c r="Y2086" s="3">
        <v>0</v>
      </c>
      <c r="Z2086" s="3">
        <v>0</v>
      </c>
      <c r="AA2086" s="3">
        <v>0</v>
      </c>
      <c r="AB2086" s="3">
        <v>0</v>
      </c>
      <c r="AD2086" t="s">
        <v>519</v>
      </c>
      <c r="AE2086" s="1">
        <v>42501</v>
      </c>
      <c r="AG2086" s="1">
        <v>42501</v>
      </c>
      <c r="AH2086" s="1">
        <v>42598</v>
      </c>
    </row>
    <row r="2087" spans="1:34" x14ac:dyDescent="0.3">
      <c r="A2087">
        <v>240779</v>
      </c>
      <c r="B2087" t="s">
        <v>1559</v>
      </c>
      <c r="C2087" t="s">
        <v>40</v>
      </c>
      <c r="D2087">
        <v>10</v>
      </c>
      <c r="E2087" t="s">
        <v>3578</v>
      </c>
      <c r="F2087" t="s">
        <v>959</v>
      </c>
      <c r="G2087">
        <v>52613</v>
      </c>
      <c r="H2087">
        <v>0</v>
      </c>
      <c r="I2087">
        <v>46163</v>
      </c>
      <c r="J2087">
        <v>65635</v>
      </c>
      <c r="K2087" t="s">
        <v>30</v>
      </c>
      <c r="L2087" t="s">
        <v>1053</v>
      </c>
      <c r="M2087" t="s">
        <v>3579</v>
      </c>
      <c r="N2087" t="s">
        <v>6842</v>
      </c>
      <c r="O2087" t="s">
        <v>960</v>
      </c>
      <c r="P2087" t="s">
        <v>35</v>
      </c>
      <c r="Q2087" t="s">
        <v>3580</v>
      </c>
      <c r="R2087" t="s">
        <v>1031</v>
      </c>
      <c r="S2087" t="s">
        <v>35</v>
      </c>
      <c r="T2087" t="str">
        <f t="shared" si="96"/>
        <v xml:space="preserve">  Must be available to work evenings, weekends and holidays</v>
      </c>
      <c r="U2087">
        <f t="shared" si="97"/>
        <v>0</v>
      </c>
      <c r="V2087" s="3">
        <v>0</v>
      </c>
      <c r="W2087" s="3">
        <f t="shared" si="98"/>
        <v>0</v>
      </c>
      <c r="X2087" s="3">
        <v>0</v>
      </c>
      <c r="Y2087" s="3">
        <v>0</v>
      </c>
      <c r="Z2087" s="3">
        <v>0</v>
      </c>
      <c r="AA2087" s="3">
        <v>0</v>
      </c>
      <c r="AB2087" s="3">
        <v>0</v>
      </c>
      <c r="AD2087" t="s">
        <v>38</v>
      </c>
      <c r="AE2087" s="1">
        <v>42566</v>
      </c>
      <c r="AG2087" s="1">
        <v>42566</v>
      </c>
      <c r="AH2087" s="1">
        <v>42598</v>
      </c>
    </row>
    <row r="2088" spans="1:34" x14ac:dyDescent="0.3">
      <c r="A2088">
        <v>240961</v>
      </c>
      <c r="B2088" t="s">
        <v>184</v>
      </c>
      <c r="C2088" t="s">
        <v>26</v>
      </c>
      <c r="D2088">
        <v>1</v>
      </c>
      <c r="E2088" t="s">
        <v>3757</v>
      </c>
      <c r="F2088" t="s">
        <v>191</v>
      </c>
      <c r="G2088">
        <v>13632</v>
      </c>
      <c r="H2088">
        <v>2</v>
      </c>
      <c r="I2088">
        <v>77157</v>
      </c>
      <c r="J2088">
        <v>99406</v>
      </c>
      <c r="K2088" t="s">
        <v>30</v>
      </c>
      <c r="L2088" t="s">
        <v>186</v>
      </c>
      <c r="M2088" t="s">
        <v>332</v>
      </c>
      <c r="N2088" t="s">
        <v>6854</v>
      </c>
      <c r="O2088" t="s">
        <v>7083</v>
      </c>
      <c r="P2088" t="s">
        <v>3758</v>
      </c>
      <c r="Q2088" t="s">
        <v>8162</v>
      </c>
      <c r="R2088" t="s">
        <v>201</v>
      </c>
      <c r="S2088" t="s">
        <v>35</v>
      </c>
      <c r="T2088" t="str">
        <f t="shared" si="96"/>
        <v>The preferred candidate should possess at least 6+ years of proven experience testing complex web-based user interfaces; 6+ years of experience preparing, documenting, and executing test criteria, test cases, test scripts, and test plans for IT system projects; experience with testing:  unit and integration test; web-based (front-end); white/black box testing; backend/frontend verification; multi-tier verification; test case development; test data preparation; test case execution; test output analysis; ability to provide accurate test schedule estimates; experience with defect reporting; test file maintenance; user acceptance test; thorough knowledge of structured test methods and processes; 6+ years using MS EXCEL; working knowledge using MS Visio, MS PowerPoint; previous experience with automated testing tools, such as ALM, QTP, or open source tool (e.g. Selenium); Previous experience with load and performance testing using automated tools such as LoadRunner. Proven experience in database analysis and validation, preferably Oracle 11i; Working knowledge of standard querying tools, such as MS Access, SQL, or TOAD; Familiarity with standard programming languages:  JAVA, VB; Project Management Experience:  MS Project; Project planning and scheduling; Working knowledge using SharePoint and MS Dynamics CRM; Knowledge of ACS application systems:  Legal Tracking System (LTS); Financial Management System (FMS); Knowledge of HRA application systems:  ACCIS; Experience working with metrics and measurement systems. Strong oral and written communication skills and the ability to meet deadlines and work well under pressure are ideal.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v>
      </c>
      <c r="U2088">
        <f t="shared" si="97"/>
        <v>0</v>
      </c>
      <c r="V2088" s="3">
        <v>0</v>
      </c>
      <c r="W2088" s="3">
        <f t="shared" si="98"/>
        <v>0</v>
      </c>
      <c r="X2088" s="3">
        <v>0</v>
      </c>
      <c r="Y2088" s="3">
        <v>0</v>
      </c>
      <c r="Z2088" s="3">
        <v>1</v>
      </c>
      <c r="AA2088" s="3">
        <v>0</v>
      </c>
      <c r="AB2088" s="3">
        <v>0</v>
      </c>
      <c r="AD2088" t="s">
        <v>58</v>
      </c>
      <c r="AE2088" s="1">
        <v>42509</v>
      </c>
      <c r="AG2088" s="1">
        <v>42509</v>
      </c>
      <c r="AH2088" s="1">
        <v>42598</v>
      </c>
    </row>
    <row r="2089" spans="1:34" x14ac:dyDescent="0.3">
      <c r="A2089">
        <v>240961</v>
      </c>
      <c r="B2089" t="s">
        <v>184</v>
      </c>
      <c r="C2089" t="s">
        <v>40</v>
      </c>
      <c r="D2089">
        <v>1</v>
      </c>
      <c r="E2089" t="s">
        <v>3757</v>
      </c>
      <c r="F2089" t="s">
        <v>191</v>
      </c>
      <c r="G2089">
        <v>13632</v>
      </c>
      <c r="H2089">
        <v>2</v>
      </c>
      <c r="I2089">
        <v>77157</v>
      </c>
      <c r="J2089">
        <v>99406</v>
      </c>
      <c r="K2089" t="s">
        <v>30</v>
      </c>
      <c r="L2089" t="s">
        <v>186</v>
      </c>
      <c r="M2089" t="s">
        <v>332</v>
      </c>
      <c r="N2089" t="s">
        <v>6854</v>
      </c>
      <c r="O2089" t="s">
        <v>7083</v>
      </c>
      <c r="P2089" t="s">
        <v>3758</v>
      </c>
      <c r="Q2089" t="s">
        <v>8162</v>
      </c>
      <c r="R2089" t="s">
        <v>201</v>
      </c>
      <c r="S2089" t="s">
        <v>35</v>
      </c>
      <c r="T2089" t="str">
        <f t="shared" si="96"/>
        <v>The preferred candidate should possess at least 6+ years of proven experience testing complex web-based user interfaces; 6+ years of experience preparing, documenting, and executing test criteria, test cases, test scripts, and test plans for IT system projects; experience with testing:  unit and integration test; web-based (front-end); white/black box testing; backend/frontend verification; multi-tier verification; test case development; test data preparation; test case execution; test output analysis; ability to provide accurate test schedule estimates; experience with defect reporting; test file maintenance; user acceptance test; thorough knowledge of structured test methods and processes; 6+ years using MS EXCEL; working knowledge using MS Visio, MS PowerPoint; previous experience with automated testing tools, such as ALM, QTP, or open source tool (e.g. Selenium); Previous experience with load and performance testing using automated tools such as LoadRunner. Proven experience in database analysis and validation, preferably Oracle 11i; Working knowledge of standard querying tools, such as MS Access, SQL, or TOAD; Familiarity with standard programming languages:  JAVA, VB; Project Management Experience:  MS Project; Project planning and scheduling; Working knowledge using SharePoint and MS Dynamics CRM; Knowledge of ACS application systems:  Legal Tracking System (LTS); Financial Management System (FMS); Knowledge of HRA application systems:  ACCIS; Experience working with metrics and measurement systems. Strong oral and written communication skills and the ability to meet deadlines and work well under pressure are ideal.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v>
      </c>
      <c r="U2089">
        <f t="shared" si="97"/>
        <v>0</v>
      </c>
      <c r="V2089" s="3">
        <v>0</v>
      </c>
      <c r="W2089" s="3">
        <f t="shared" si="98"/>
        <v>0</v>
      </c>
      <c r="X2089" s="3">
        <v>0</v>
      </c>
      <c r="Y2089" s="3">
        <v>0</v>
      </c>
      <c r="Z2089" s="3">
        <v>1</v>
      </c>
      <c r="AA2089" s="3">
        <v>0</v>
      </c>
      <c r="AB2089" s="3">
        <v>0</v>
      </c>
      <c r="AD2089" t="s">
        <v>58</v>
      </c>
      <c r="AE2089" s="1">
        <v>42509</v>
      </c>
      <c r="AG2089" s="1">
        <v>42509</v>
      </c>
      <c r="AH2089" s="1">
        <v>42598</v>
      </c>
    </row>
    <row r="2090" spans="1:34" x14ac:dyDescent="0.3">
      <c r="A2090">
        <v>240964</v>
      </c>
      <c r="B2090" t="s">
        <v>2518</v>
      </c>
      <c r="C2090" t="s">
        <v>40</v>
      </c>
      <c r="D2090">
        <v>1</v>
      </c>
      <c r="E2090" t="s">
        <v>197</v>
      </c>
      <c r="F2090" t="s">
        <v>1168</v>
      </c>
      <c r="G2090">
        <v>56058</v>
      </c>
      <c r="H2090">
        <v>0</v>
      </c>
      <c r="I2090">
        <v>48895</v>
      </c>
      <c r="J2090">
        <v>70000</v>
      </c>
      <c r="K2090" t="s">
        <v>30</v>
      </c>
      <c r="L2090" t="s">
        <v>111</v>
      </c>
      <c r="M2090" t="s">
        <v>2520</v>
      </c>
      <c r="N2090" t="s">
        <v>8163</v>
      </c>
      <c r="O2090" t="s">
        <v>1170</v>
      </c>
      <c r="P2090" t="s">
        <v>8164</v>
      </c>
      <c r="Q2090" t="s">
        <v>35</v>
      </c>
      <c r="R2090" t="s">
        <v>3759</v>
      </c>
      <c r="S2090" t="s">
        <v>35</v>
      </c>
      <c r="T2090" t="str">
        <f t="shared" si="96"/>
        <v xml:space="preserve">‚	Outstanding interpersonal and communication skills;	Strong organizational skills;	Supervisory experience preferred;	Computer skills in Excel, Microsoft Word, Access, Outlook and Power Point	History of volunteerism, such as service in the AmeriCorps or Peace Corps, is viewed favorably.  </v>
      </c>
      <c r="U2090">
        <f t="shared" si="97"/>
        <v>0</v>
      </c>
      <c r="V2090" s="3">
        <v>1</v>
      </c>
      <c r="W2090" s="3">
        <f t="shared" si="98"/>
        <v>0</v>
      </c>
      <c r="X2090" s="3">
        <v>0</v>
      </c>
      <c r="Y2090" s="3">
        <v>0</v>
      </c>
      <c r="Z2090" s="3">
        <v>0</v>
      </c>
      <c r="AA2090" s="3">
        <v>0</v>
      </c>
      <c r="AB2090" s="3">
        <v>0</v>
      </c>
      <c r="AD2090" t="s">
        <v>38</v>
      </c>
      <c r="AE2090" s="1">
        <v>42510</v>
      </c>
      <c r="AG2090" s="1">
        <v>42510</v>
      </c>
      <c r="AH2090" s="1">
        <v>42598</v>
      </c>
    </row>
    <row r="2091" spans="1:34" x14ac:dyDescent="0.3">
      <c r="A2091">
        <v>240964</v>
      </c>
      <c r="B2091" t="s">
        <v>2518</v>
      </c>
      <c r="C2091" t="s">
        <v>26</v>
      </c>
      <c r="D2091">
        <v>1</v>
      </c>
      <c r="E2091" t="s">
        <v>197</v>
      </c>
      <c r="F2091" t="s">
        <v>1168</v>
      </c>
      <c r="G2091">
        <v>56058</v>
      </c>
      <c r="H2091">
        <v>0</v>
      </c>
      <c r="I2091">
        <v>48895</v>
      </c>
      <c r="J2091">
        <v>70000</v>
      </c>
      <c r="K2091" t="s">
        <v>30</v>
      </c>
      <c r="L2091" t="s">
        <v>111</v>
      </c>
      <c r="M2091" t="s">
        <v>2520</v>
      </c>
      <c r="N2091" t="s">
        <v>8163</v>
      </c>
      <c r="O2091" t="s">
        <v>1170</v>
      </c>
      <c r="P2091" t="s">
        <v>8164</v>
      </c>
      <c r="Q2091" t="s">
        <v>35</v>
      </c>
      <c r="R2091" t="s">
        <v>3759</v>
      </c>
      <c r="S2091" t="s">
        <v>35</v>
      </c>
      <c r="T2091" t="str">
        <f t="shared" si="96"/>
        <v xml:space="preserve">‚	Outstanding interpersonal and communication skills;	Strong organizational skills;	Supervisory experience preferred;	Computer skills in Excel, Microsoft Word, Access, Outlook and Power Point	History of volunteerism, such as service in the AmeriCorps or Peace Corps, is viewed favorably.  </v>
      </c>
      <c r="U2091">
        <f t="shared" si="97"/>
        <v>0</v>
      </c>
      <c r="V2091" s="3">
        <v>1</v>
      </c>
      <c r="W2091" s="3">
        <f t="shared" si="98"/>
        <v>0</v>
      </c>
      <c r="X2091" s="3">
        <v>0</v>
      </c>
      <c r="Y2091" s="3">
        <v>0</v>
      </c>
      <c r="Z2091" s="3">
        <v>0</v>
      </c>
      <c r="AA2091" s="3">
        <v>0</v>
      </c>
      <c r="AB2091" s="3">
        <v>0</v>
      </c>
      <c r="AD2091" t="s">
        <v>38</v>
      </c>
      <c r="AE2091" s="1">
        <v>42510</v>
      </c>
      <c r="AG2091" s="1">
        <v>42510</v>
      </c>
      <c r="AH2091" s="1">
        <v>42598</v>
      </c>
    </row>
    <row r="2092" spans="1:34" x14ac:dyDescent="0.3">
      <c r="A2092">
        <v>240966</v>
      </c>
      <c r="B2092" t="s">
        <v>39</v>
      </c>
      <c r="C2092" t="s">
        <v>26</v>
      </c>
      <c r="D2092">
        <v>1</v>
      </c>
      <c r="E2092" t="s">
        <v>3760</v>
      </c>
      <c r="F2092" t="s">
        <v>595</v>
      </c>
      <c r="G2092">
        <v>40502</v>
      </c>
      <c r="H2092">
        <v>2</v>
      </c>
      <c r="I2092">
        <v>58617</v>
      </c>
      <c r="J2092">
        <v>88661</v>
      </c>
      <c r="K2092" t="s">
        <v>30</v>
      </c>
      <c r="L2092" t="s">
        <v>78</v>
      </c>
      <c r="M2092" t="s">
        <v>3761</v>
      </c>
      <c r="N2092" t="s">
        <v>3762</v>
      </c>
      <c r="O2092" t="s">
        <v>598</v>
      </c>
      <c r="P2092" t="s">
        <v>35</v>
      </c>
      <c r="Q2092" t="s">
        <v>35</v>
      </c>
      <c r="R2092" t="s">
        <v>3763</v>
      </c>
      <c r="S2092" t="s">
        <v>7439</v>
      </c>
      <c r="T2092" t="str">
        <f t="shared" si="96"/>
        <v xml:space="preserve">   </v>
      </c>
      <c r="U2092">
        <f t="shared" si="97"/>
        <v>0</v>
      </c>
      <c r="V2092" s="3">
        <v>0</v>
      </c>
      <c r="W2092" s="3">
        <f t="shared" si="98"/>
        <v>0</v>
      </c>
      <c r="X2092" s="3">
        <v>0</v>
      </c>
      <c r="Y2092" s="3">
        <v>0</v>
      </c>
      <c r="Z2092" s="3">
        <v>0</v>
      </c>
      <c r="AA2092" s="3">
        <v>0</v>
      </c>
      <c r="AB2092" s="3">
        <v>0</v>
      </c>
      <c r="AD2092" t="s">
        <v>38</v>
      </c>
      <c r="AE2092" s="1">
        <v>42503</v>
      </c>
      <c r="AG2092" s="1">
        <v>42503</v>
      </c>
      <c r="AH2092" s="1">
        <v>42598</v>
      </c>
    </row>
    <row r="2093" spans="1:34" x14ac:dyDescent="0.3">
      <c r="A2093">
        <v>240966</v>
      </c>
      <c r="B2093" t="s">
        <v>39</v>
      </c>
      <c r="C2093" t="s">
        <v>40</v>
      </c>
      <c r="D2093">
        <v>1</v>
      </c>
      <c r="E2093" t="s">
        <v>3760</v>
      </c>
      <c r="F2093" t="s">
        <v>595</v>
      </c>
      <c r="G2093">
        <v>40502</v>
      </c>
      <c r="H2093">
        <v>2</v>
      </c>
      <c r="I2093">
        <v>58617</v>
      </c>
      <c r="J2093">
        <v>88661</v>
      </c>
      <c r="K2093" t="s">
        <v>30</v>
      </c>
      <c r="L2093" t="s">
        <v>78</v>
      </c>
      <c r="M2093" t="s">
        <v>3761</v>
      </c>
      <c r="N2093" t="s">
        <v>3762</v>
      </c>
      <c r="O2093" t="s">
        <v>598</v>
      </c>
      <c r="P2093" t="s">
        <v>35</v>
      </c>
      <c r="Q2093" t="s">
        <v>35</v>
      </c>
      <c r="R2093" t="s">
        <v>3763</v>
      </c>
      <c r="S2093" t="s">
        <v>7439</v>
      </c>
      <c r="T2093" t="str">
        <f t="shared" si="96"/>
        <v xml:space="preserve">   </v>
      </c>
      <c r="U2093">
        <f t="shared" si="97"/>
        <v>0</v>
      </c>
      <c r="V2093" s="3">
        <v>0</v>
      </c>
      <c r="W2093" s="3">
        <f t="shared" si="98"/>
        <v>0</v>
      </c>
      <c r="X2093" s="3">
        <v>0</v>
      </c>
      <c r="Y2093" s="3">
        <v>0</v>
      </c>
      <c r="Z2093" s="3">
        <v>0</v>
      </c>
      <c r="AA2093" s="3">
        <v>0</v>
      </c>
      <c r="AB2093" s="3">
        <v>0</v>
      </c>
      <c r="AD2093" t="s">
        <v>38</v>
      </c>
      <c r="AE2093" s="1">
        <v>42503</v>
      </c>
      <c r="AG2093" s="1">
        <v>42503</v>
      </c>
      <c r="AH2093" s="1">
        <v>42598</v>
      </c>
    </row>
    <row r="2094" spans="1:34" x14ac:dyDescent="0.3">
      <c r="A2094">
        <v>240972</v>
      </c>
      <c r="B2094" t="s">
        <v>1592</v>
      </c>
      <c r="C2094" t="s">
        <v>26</v>
      </c>
      <c r="D2094">
        <v>1</v>
      </c>
      <c r="E2094" t="s">
        <v>3764</v>
      </c>
      <c r="F2094" t="s">
        <v>2577</v>
      </c>
      <c r="G2094">
        <v>10074</v>
      </c>
      <c r="H2094" t="s">
        <v>52</v>
      </c>
      <c r="I2094">
        <v>53051</v>
      </c>
      <c r="J2094">
        <v>145991</v>
      </c>
      <c r="K2094" t="s">
        <v>30</v>
      </c>
      <c r="L2094" t="s">
        <v>430</v>
      </c>
      <c r="M2094" t="s">
        <v>1128</v>
      </c>
      <c r="N2094" t="s">
        <v>8165</v>
      </c>
      <c r="O2094" t="s">
        <v>2578</v>
      </c>
      <c r="P2094" t="s">
        <v>8166</v>
      </c>
      <c r="Q2094" t="s">
        <v>35</v>
      </c>
      <c r="R2094" t="s">
        <v>3765</v>
      </c>
      <c r="S2094" t="s">
        <v>35</v>
      </c>
      <c r="T2094" t="str">
        <f t="shared" si="96"/>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Experience with CRMs solutions, especially with Microsoft Dynamics and/or Salesforce.   Experience with Digital Signature Implementations.   Knowledge of Document Management Systems.   Ability to work extra hours when needed.  </v>
      </c>
      <c r="U2094">
        <f t="shared" si="97"/>
        <v>0</v>
      </c>
      <c r="V2094" s="3">
        <v>0</v>
      </c>
      <c r="W2094" s="3">
        <f t="shared" si="98"/>
        <v>0</v>
      </c>
      <c r="X2094" s="3">
        <v>0</v>
      </c>
      <c r="Y2094" s="3">
        <v>0</v>
      </c>
      <c r="Z2094" s="3">
        <v>0</v>
      </c>
      <c r="AA2094" s="3">
        <v>0</v>
      </c>
      <c r="AB2094" s="3">
        <v>0</v>
      </c>
      <c r="AD2094" t="s">
        <v>58</v>
      </c>
      <c r="AE2094" s="1">
        <v>42503</v>
      </c>
      <c r="AF2094" s="1">
        <v>42610</v>
      </c>
      <c r="AG2094" s="1">
        <v>42503</v>
      </c>
      <c r="AH2094" s="1">
        <v>42598</v>
      </c>
    </row>
    <row r="2095" spans="1:34" x14ac:dyDescent="0.3">
      <c r="A2095">
        <v>241370</v>
      </c>
      <c r="B2095" t="s">
        <v>1936</v>
      </c>
      <c r="C2095" t="s">
        <v>40</v>
      </c>
      <c r="D2095">
        <v>1</v>
      </c>
      <c r="E2095" t="s">
        <v>3766</v>
      </c>
      <c r="F2095" t="s">
        <v>2461</v>
      </c>
      <c r="G2095" t="s">
        <v>2462</v>
      </c>
      <c r="H2095">
        <v>0</v>
      </c>
      <c r="I2095">
        <v>57517</v>
      </c>
      <c r="J2095">
        <v>133857</v>
      </c>
      <c r="K2095" t="s">
        <v>30</v>
      </c>
      <c r="L2095" t="s">
        <v>1938</v>
      </c>
      <c r="M2095" t="s">
        <v>3767</v>
      </c>
      <c r="N2095" t="s">
        <v>6855</v>
      </c>
      <c r="O2095" t="s">
        <v>2464</v>
      </c>
      <c r="P2095" t="s">
        <v>8167</v>
      </c>
      <c r="Q2095" t="s">
        <v>3768</v>
      </c>
      <c r="R2095" t="s">
        <v>3769</v>
      </c>
      <c r="S2095" t="s">
        <v>7522</v>
      </c>
      <c r="T2095" t="str">
        <f t="shared" si="96"/>
        <v>‚ Familiarity with the NYC Procurement Policy Board Rules, understanding Local Laws that impact procurement, and knowledge of procurement practices and principles. Experience working with IT managers, and technical staff. Excellent skills with MS Office product; (Word, Excel, PowerPoint, Access). Excellent written and oral communication skills. Strong analytical skills with demonstrated commitment to detail and organization; strong ability to handle multiple activities concurrently on an ongoing basis. Flexible and able to conform to shifting priorities Able to exercise independent judgment and decision making. P466   TITLE SALARY RANGE: HIRING RATE: $N/A INCUMBENT RATE: $57,517 MAXIMUM: $133,857</v>
      </c>
      <c r="U2095">
        <f t="shared" si="97"/>
        <v>0</v>
      </c>
      <c r="V2095" s="3">
        <v>1</v>
      </c>
      <c r="W2095" s="3">
        <f t="shared" si="98"/>
        <v>0</v>
      </c>
      <c r="X2095" s="3">
        <v>0</v>
      </c>
      <c r="Y2095" s="3">
        <v>0</v>
      </c>
      <c r="Z2095" s="3">
        <v>0</v>
      </c>
      <c r="AA2095" s="3">
        <v>0</v>
      </c>
      <c r="AB2095" s="3">
        <v>0</v>
      </c>
      <c r="AD2095" t="s">
        <v>38</v>
      </c>
      <c r="AE2095" s="1">
        <v>42508</v>
      </c>
      <c r="AG2095" s="1">
        <v>42562</v>
      </c>
      <c r="AH2095" s="1">
        <v>42598</v>
      </c>
    </row>
    <row r="2096" spans="1:34" x14ac:dyDescent="0.3">
      <c r="A2096">
        <v>241370</v>
      </c>
      <c r="B2096" t="s">
        <v>1936</v>
      </c>
      <c r="C2096" t="s">
        <v>26</v>
      </c>
      <c r="D2096">
        <v>1</v>
      </c>
      <c r="E2096" t="s">
        <v>3766</v>
      </c>
      <c r="F2096" t="s">
        <v>2461</v>
      </c>
      <c r="G2096" t="s">
        <v>2462</v>
      </c>
      <c r="H2096">
        <v>0</v>
      </c>
      <c r="I2096">
        <v>57517</v>
      </c>
      <c r="J2096">
        <v>133857</v>
      </c>
      <c r="K2096" t="s">
        <v>30</v>
      </c>
      <c r="L2096" t="s">
        <v>1938</v>
      </c>
      <c r="M2096" t="s">
        <v>3767</v>
      </c>
      <c r="N2096" t="s">
        <v>6855</v>
      </c>
      <c r="O2096" t="s">
        <v>2464</v>
      </c>
      <c r="P2096" t="s">
        <v>8167</v>
      </c>
      <c r="Q2096" t="s">
        <v>3768</v>
      </c>
      <c r="R2096" t="s">
        <v>3769</v>
      </c>
      <c r="S2096" t="s">
        <v>7522</v>
      </c>
      <c r="T2096" t="str">
        <f t="shared" si="96"/>
        <v>‚ Familiarity with the NYC Procurement Policy Board Rules, understanding Local Laws that impact procurement, and knowledge of procurement practices and principles. Experience working with IT managers, and technical staff. Excellent skills with MS Office product; (Word, Excel, PowerPoint, Access). Excellent written and oral communication skills. Strong analytical skills with demonstrated commitment to detail and organization; strong ability to handle multiple activities concurrently on an ongoing basis. Flexible and able to conform to shifting priorities Able to exercise independent judgment and decision making. P466   TITLE SALARY RANGE: HIRING RATE: $N/A INCUMBENT RATE: $57,517 MAXIMUM: $133,857</v>
      </c>
      <c r="U2096">
        <f t="shared" si="97"/>
        <v>0</v>
      </c>
      <c r="V2096" s="3">
        <v>1</v>
      </c>
      <c r="W2096" s="3">
        <f t="shared" si="98"/>
        <v>0</v>
      </c>
      <c r="X2096" s="3">
        <v>0</v>
      </c>
      <c r="Y2096" s="3">
        <v>0</v>
      </c>
      <c r="Z2096" s="3">
        <v>0</v>
      </c>
      <c r="AA2096" s="3">
        <v>0</v>
      </c>
      <c r="AB2096" s="3">
        <v>0</v>
      </c>
      <c r="AD2096" t="s">
        <v>38</v>
      </c>
      <c r="AE2096" s="1">
        <v>42508</v>
      </c>
      <c r="AG2096" s="1">
        <v>42562</v>
      </c>
      <c r="AH2096" s="1">
        <v>42598</v>
      </c>
    </row>
    <row r="2097" spans="1:34" x14ac:dyDescent="0.3">
      <c r="A2097">
        <v>241375</v>
      </c>
      <c r="B2097" t="s">
        <v>184</v>
      </c>
      <c r="C2097" t="s">
        <v>40</v>
      </c>
      <c r="D2097">
        <v>1</v>
      </c>
      <c r="E2097" t="s">
        <v>3770</v>
      </c>
      <c r="F2097" t="s">
        <v>636</v>
      </c>
      <c r="G2097">
        <v>10056</v>
      </c>
      <c r="H2097" t="s">
        <v>240</v>
      </c>
      <c r="I2097">
        <v>58675</v>
      </c>
      <c r="J2097">
        <v>156793</v>
      </c>
      <c r="K2097" t="s">
        <v>30</v>
      </c>
      <c r="L2097" t="s">
        <v>186</v>
      </c>
      <c r="M2097" t="s">
        <v>2319</v>
      </c>
      <c r="N2097" t="s">
        <v>6856</v>
      </c>
      <c r="O2097" t="s">
        <v>639</v>
      </c>
      <c r="P2097" t="s">
        <v>8168</v>
      </c>
      <c r="Q2097" t="s">
        <v>8083</v>
      </c>
      <c r="R2097" t="s">
        <v>201</v>
      </c>
      <c r="S2097" t="s">
        <v>35</v>
      </c>
      <c r="T2097" t="str">
        <f t="shared" si="96"/>
        <v>The preferred candidate will possess a Master‚„s Degree in Social Work, Public Administration or a related and equivalent human services or public policy degree, OR a Juris Doctorate, and must possess exemplary written and oral communication skills, including the ability to proofread and edit documents to a high standard of clarity and precision, the ability to interpret and develop highly technical or procedural guidance and analyze conditional instructions, workflows and administrative processes, and the ability to research, understand and interpret laws, regulations, city policies and the advice of counsel. Experience with child and family services in New York City, with writing and editing policy or research documents, and/or with the operating requirements of ACS and its contract agencies is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v>
      </c>
      <c r="U2097">
        <f t="shared" si="97"/>
        <v>0</v>
      </c>
      <c r="V2097" s="3">
        <v>0</v>
      </c>
      <c r="W2097" s="3">
        <f t="shared" si="98"/>
        <v>0</v>
      </c>
      <c r="X2097" s="3">
        <v>0</v>
      </c>
      <c r="Y2097" s="3">
        <v>0</v>
      </c>
      <c r="Z2097" s="3">
        <v>0</v>
      </c>
      <c r="AA2097" s="3">
        <v>0</v>
      </c>
      <c r="AB2097" s="3">
        <v>0</v>
      </c>
      <c r="AD2097" t="s">
        <v>58</v>
      </c>
      <c r="AE2097" s="1">
        <v>42510</v>
      </c>
      <c r="AG2097" s="1">
        <v>42514</v>
      </c>
      <c r="AH2097" s="1">
        <v>42598</v>
      </c>
    </row>
    <row r="2098" spans="1:34" x14ac:dyDescent="0.3">
      <c r="A2098">
        <v>242162</v>
      </c>
      <c r="B2098" t="s">
        <v>25</v>
      </c>
      <c r="C2098" t="s">
        <v>26</v>
      </c>
      <c r="D2098">
        <v>1</v>
      </c>
      <c r="E2098" t="s">
        <v>3771</v>
      </c>
      <c r="F2098" t="s">
        <v>51</v>
      </c>
      <c r="G2098">
        <v>10050</v>
      </c>
      <c r="H2098" t="s">
        <v>52</v>
      </c>
      <c r="I2098">
        <v>53051</v>
      </c>
      <c r="J2098">
        <v>125000</v>
      </c>
      <c r="K2098" t="s">
        <v>30</v>
      </c>
      <c r="L2098" t="s">
        <v>1868</v>
      </c>
      <c r="M2098" t="s">
        <v>3772</v>
      </c>
      <c r="N2098" t="s">
        <v>8169</v>
      </c>
      <c r="O2098" t="s">
        <v>54</v>
      </c>
      <c r="P2098" t="s">
        <v>8170</v>
      </c>
      <c r="Q2098" t="s">
        <v>35</v>
      </c>
      <c r="R2098" t="s">
        <v>3773</v>
      </c>
      <c r="S2098" t="s">
        <v>2389</v>
      </c>
      <c r="T2098" t="str">
        <f t="shared" si="96"/>
        <v xml:space="preserve">The successful candidate should possess the following: A Bachelor‚„s degree in Engineering, Computer Science, or related field; 8+ years of experience architecting complex large scale systems incorporating packaged and custom applications; strong knowledge of application architectures, enterprise architecture, release methodologies, project management, technical support, production support, client/server applications, internet/ intranet applications, and SaaS computing; strong knowledge of operating systems (Unix, Linux, Solaris), Windows, etc.), database platforms (Oracle, Microsoft, IBM, etc.), desktop, mobile, and web platforms and application frameworks (Java, .NET, etc.), content managers, portal products, development environments; demonstrated experience working with technical and non-technical staff; outstanding collaboration and team building skills; excellent analytic, organization, presentation and facilitation skills; ability to manage multiple tasks under tight deadlines; and a graduate degree in a related field strongly preferred.  </v>
      </c>
      <c r="U2098">
        <f t="shared" si="97"/>
        <v>0</v>
      </c>
      <c r="V2098" s="3">
        <v>0</v>
      </c>
      <c r="W2098" s="3">
        <f t="shared" si="98"/>
        <v>0</v>
      </c>
      <c r="X2098" s="3">
        <v>0</v>
      </c>
      <c r="Y2098" s="3">
        <v>0</v>
      </c>
      <c r="Z2098" s="3">
        <v>0</v>
      </c>
      <c r="AA2098" s="3">
        <v>0</v>
      </c>
      <c r="AB2098" s="3">
        <v>0</v>
      </c>
      <c r="AD2098" t="s">
        <v>58</v>
      </c>
      <c r="AE2098" s="1">
        <v>42528</v>
      </c>
      <c r="AG2098" s="1">
        <v>42528</v>
      </c>
      <c r="AH2098" s="1">
        <v>42598</v>
      </c>
    </row>
    <row r="2099" spans="1:34" x14ac:dyDescent="0.3">
      <c r="A2099">
        <v>241375</v>
      </c>
      <c r="B2099" t="s">
        <v>184</v>
      </c>
      <c r="C2099" t="s">
        <v>26</v>
      </c>
      <c r="D2099">
        <v>1</v>
      </c>
      <c r="E2099" t="s">
        <v>3770</v>
      </c>
      <c r="F2099" t="s">
        <v>636</v>
      </c>
      <c r="G2099">
        <v>10056</v>
      </c>
      <c r="H2099" t="s">
        <v>240</v>
      </c>
      <c r="I2099">
        <v>58675</v>
      </c>
      <c r="J2099">
        <v>156793</v>
      </c>
      <c r="K2099" t="s">
        <v>30</v>
      </c>
      <c r="L2099" t="s">
        <v>186</v>
      </c>
      <c r="M2099" t="s">
        <v>2319</v>
      </c>
      <c r="N2099" t="s">
        <v>6856</v>
      </c>
      <c r="O2099" t="s">
        <v>639</v>
      </c>
      <c r="P2099" t="s">
        <v>8168</v>
      </c>
      <c r="Q2099" t="s">
        <v>8083</v>
      </c>
      <c r="R2099" t="s">
        <v>201</v>
      </c>
      <c r="S2099" t="s">
        <v>35</v>
      </c>
      <c r="T2099" t="str">
        <f t="shared" si="96"/>
        <v>The preferred candidate will possess a Master‚„s Degree in Social Work, Public Administration or a related and equivalent human services or public policy degree, OR a Juris Doctorate, and must possess exemplary written and oral communication skills, including the ability to proofread and edit documents to a high standard of clarity and precision, the ability to interpret and develop highly technical or procedural guidance and analyze conditional instructions, workflows and administrative processes, and the ability to research, understand and interpret laws, regulations, city policies and the advice of counsel. Experience with child and family services in New York City, with writing and editing policy or research documents, and/or with the operating requirements of ACS and its contract agencies is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v>
      </c>
      <c r="U2099">
        <f t="shared" si="97"/>
        <v>0</v>
      </c>
      <c r="V2099" s="3">
        <v>0</v>
      </c>
      <c r="W2099" s="3">
        <f t="shared" si="98"/>
        <v>0</v>
      </c>
      <c r="X2099" s="3">
        <v>0</v>
      </c>
      <c r="Y2099" s="3">
        <v>0</v>
      </c>
      <c r="Z2099" s="3">
        <v>0</v>
      </c>
      <c r="AA2099" s="3">
        <v>0</v>
      </c>
      <c r="AB2099" s="3">
        <v>0</v>
      </c>
      <c r="AD2099" t="s">
        <v>58</v>
      </c>
      <c r="AE2099" s="1">
        <v>42510</v>
      </c>
      <c r="AG2099" s="1">
        <v>42514</v>
      </c>
      <c r="AH2099" s="1">
        <v>42598</v>
      </c>
    </row>
    <row r="2100" spans="1:34" x14ac:dyDescent="0.3">
      <c r="A2100">
        <v>241377</v>
      </c>
      <c r="B2100" t="s">
        <v>39</v>
      </c>
      <c r="C2100" t="s">
        <v>26</v>
      </c>
      <c r="D2100">
        <v>4</v>
      </c>
      <c r="E2100" t="s">
        <v>3774</v>
      </c>
      <c r="F2100" t="s">
        <v>931</v>
      </c>
      <c r="G2100">
        <v>31215</v>
      </c>
      <c r="H2100">
        <v>1</v>
      </c>
      <c r="I2100">
        <v>41199</v>
      </c>
      <c r="J2100">
        <v>47379</v>
      </c>
      <c r="K2100" t="s">
        <v>30</v>
      </c>
      <c r="L2100" t="s">
        <v>43</v>
      </c>
      <c r="M2100" t="s">
        <v>767</v>
      </c>
      <c r="N2100" t="s">
        <v>3775</v>
      </c>
      <c r="O2100" t="s">
        <v>7361</v>
      </c>
      <c r="P2100" t="s">
        <v>3776</v>
      </c>
      <c r="Q2100" t="s">
        <v>7439</v>
      </c>
      <c r="R2100" t="s">
        <v>3777</v>
      </c>
      <c r="S2100" t="s">
        <v>35</v>
      </c>
      <c r="T2100" t="str">
        <f t="shared" si="96"/>
        <v>Excellent verbal, written, interpersonal and organization skills.   Knowledge of Integrated Pest Management is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00">
        <f t="shared" si="97"/>
        <v>0</v>
      </c>
      <c r="V2100" s="3">
        <v>0</v>
      </c>
      <c r="W2100" s="3">
        <f t="shared" si="98"/>
        <v>0</v>
      </c>
      <c r="X2100" s="3">
        <v>0</v>
      </c>
      <c r="Y2100" s="3">
        <v>0</v>
      </c>
      <c r="Z2100" s="3">
        <v>0</v>
      </c>
      <c r="AA2100" s="3">
        <v>0</v>
      </c>
      <c r="AB2100" s="3">
        <v>0</v>
      </c>
      <c r="AD2100" t="s">
        <v>38</v>
      </c>
      <c r="AE2100" s="1">
        <v>42508</v>
      </c>
      <c r="AG2100" s="1">
        <v>42508</v>
      </c>
      <c r="AH2100" s="1">
        <v>42598</v>
      </c>
    </row>
    <row r="2101" spans="1:34" x14ac:dyDescent="0.3">
      <c r="A2101">
        <v>241200</v>
      </c>
      <c r="B2101" t="s">
        <v>25</v>
      </c>
      <c r="C2101" t="s">
        <v>26</v>
      </c>
      <c r="D2101">
        <v>1</v>
      </c>
      <c r="E2101" t="s">
        <v>3778</v>
      </c>
      <c r="F2101" t="s">
        <v>1617</v>
      </c>
      <c r="G2101">
        <v>13622</v>
      </c>
      <c r="H2101">
        <v>0</v>
      </c>
      <c r="I2101">
        <v>69253</v>
      </c>
      <c r="J2101">
        <v>95000</v>
      </c>
      <c r="K2101" t="s">
        <v>30</v>
      </c>
      <c r="L2101" t="s">
        <v>192</v>
      </c>
      <c r="M2101" t="s">
        <v>535</v>
      </c>
      <c r="N2101" t="s">
        <v>6857</v>
      </c>
      <c r="O2101" t="s">
        <v>7400</v>
      </c>
      <c r="P2101" t="s">
        <v>6858</v>
      </c>
      <c r="Q2101" t="s">
        <v>35</v>
      </c>
      <c r="R2101" t="s">
        <v>3779</v>
      </c>
      <c r="S2101" t="s">
        <v>196</v>
      </c>
      <c r="T2101" t="str">
        <f t="shared" si="96"/>
        <v xml:space="preserve">The preferred candidate should possess the following:	SQL Server 2000/2005, NetIQ, Live Communications Server 2005;	Internet Information Server 6.0, McAfee ePolicy Server, experience working with System Management Server 2003 and Software Update Services;	Skilled expertise with installing, configuring and managing redundant systems such as NLB &amp; Terminal server farms, database server clustering; 	Knowledge of Remedy Action Request System;	Technical knowledge of the Windows 2003/2008 Enterprise Server Platform;	Experience in supporting Windows 2003/2008/2012 servers within a large-scale complexed environment; 	Knowledge of Active Directory and Group policy; 	Knowledge of Microsoft Clustering a plus; 	Knowledge of TCP/IP, LDAP, HTTP, DHCP, WINS, DNS; 	Knowledge of Remote Installation Services; Organizational skills;	Good verbal and written communication skills;	Knowledge of monitoring tools such as NETIQ;	Strong organizational, time management, oral and written communication skills; 	Ability to articulate to all levels of management in clear, concise terms; 	Ability to handle multiple tasks under tight deadlines.  </v>
      </c>
      <c r="U2101">
        <f t="shared" si="97"/>
        <v>0</v>
      </c>
      <c r="V2101" s="3">
        <v>0</v>
      </c>
      <c r="W2101" s="3">
        <f t="shared" si="98"/>
        <v>0</v>
      </c>
      <c r="X2101" s="3">
        <v>0</v>
      </c>
      <c r="Y2101" s="3">
        <v>0</v>
      </c>
      <c r="Z2101" s="3">
        <v>1</v>
      </c>
      <c r="AA2101" s="3">
        <v>0</v>
      </c>
      <c r="AB2101" s="3">
        <v>0</v>
      </c>
      <c r="AD2101" t="s">
        <v>58</v>
      </c>
      <c r="AE2101" s="1">
        <v>42521</v>
      </c>
      <c r="AG2101" s="1">
        <v>42521</v>
      </c>
      <c r="AH2101" s="1">
        <v>42598</v>
      </c>
    </row>
    <row r="2102" spans="1:34" x14ac:dyDescent="0.3">
      <c r="A2102">
        <v>241200</v>
      </c>
      <c r="B2102" t="s">
        <v>25</v>
      </c>
      <c r="C2102" t="s">
        <v>40</v>
      </c>
      <c r="D2102">
        <v>1</v>
      </c>
      <c r="E2102" t="s">
        <v>3778</v>
      </c>
      <c r="F2102" t="s">
        <v>1617</v>
      </c>
      <c r="G2102">
        <v>13622</v>
      </c>
      <c r="H2102">
        <v>0</v>
      </c>
      <c r="I2102">
        <v>69253</v>
      </c>
      <c r="J2102">
        <v>95000</v>
      </c>
      <c r="K2102" t="s">
        <v>30</v>
      </c>
      <c r="L2102" t="s">
        <v>192</v>
      </c>
      <c r="M2102" t="s">
        <v>535</v>
      </c>
      <c r="N2102" t="s">
        <v>6857</v>
      </c>
      <c r="O2102" t="s">
        <v>7400</v>
      </c>
      <c r="P2102" t="s">
        <v>6858</v>
      </c>
      <c r="Q2102" t="s">
        <v>35</v>
      </c>
      <c r="R2102" t="s">
        <v>3779</v>
      </c>
      <c r="S2102" t="s">
        <v>196</v>
      </c>
      <c r="T2102" t="str">
        <f t="shared" si="96"/>
        <v xml:space="preserve">The preferred candidate should possess the following:	SQL Server 2000/2005, NetIQ, Live Communications Server 2005;	Internet Information Server 6.0, McAfee ePolicy Server, experience working with System Management Server 2003 and Software Update Services;	Skilled expertise with installing, configuring and managing redundant systems such as NLB &amp; Terminal server farms, database server clustering; 	Knowledge of Remedy Action Request System;	Technical knowledge of the Windows 2003/2008 Enterprise Server Platform;	Experience in supporting Windows 2003/2008/2012 servers within a large-scale complexed environment; 	Knowledge of Active Directory and Group policy; 	Knowledge of Microsoft Clustering a plus; 	Knowledge of TCP/IP, LDAP, HTTP, DHCP, WINS, DNS; 	Knowledge of Remote Installation Services; Organizational skills;	Good verbal and written communication skills;	Knowledge of monitoring tools such as NETIQ;	Strong organizational, time management, oral and written communication skills; 	Ability to articulate to all levels of management in clear, concise terms; 	Ability to handle multiple tasks under tight deadlines.  </v>
      </c>
      <c r="U2102">
        <f t="shared" si="97"/>
        <v>0</v>
      </c>
      <c r="V2102" s="3">
        <v>0</v>
      </c>
      <c r="W2102" s="3">
        <f t="shared" si="98"/>
        <v>0</v>
      </c>
      <c r="X2102" s="3">
        <v>0</v>
      </c>
      <c r="Y2102" s="3">
        <v>0</v>
      </c>
      <c r="Z2102" s="3">
        <v>1</v>
      </c>
      <c r="AA2102" s="3">
        <v>0</v>
      </c>
      <c r="AB2102" s="3">
        <v>0</v>
      </c>
      <c r="AD2102" t="s">
        <v>58</v>
      </c>
      <c r="AE2102" s="1">
        <v>42521</v>
      </c>
      <c r="AG2102" s="1">
        <v>42521</v>
      </c>
      <c r="AH2102" s="1">
        <v>42598</v>
      </c>
    </row>
    <row r="2103" spans="1:34" x14ac:dyDescent="0.3">
      <c r="A2103">
        <v>241214</v>
      </c>
      <c r="B2103" t="s">
        <v>39</v>
      </c>
      <c r="C2103" t="s">
        <v>40</v>
      </c>
      <c r="D2103">
        <v>1</v>
      </c>
      <c r="E2103" t="s">
        <v>930</v>
      </c>
      <c r="F2103" t="s">
        <v>931</v>
      </c>
      <c r="G2103">
        <v>31215</v>
      </c>
      <c r="H2103">
        <v>2</v>
      </c>
      <c r="I2103">
        <v>48997</v>
      </c>
      <c r="J2103">
        <v>73188</v>
      </c>
      <c r="K2103" t="s">
        <v>30</v>
      </c>
      <c r="L2103" t="s">
        <v>43</v>
      </c>
      <c r="M2103" t="s">
        <v>2290</v>
      </c>
      <c r="N2103" t="s">
        <v>8171</v>
      </c>
      <c r="O2103" t="s">
        <v>7361</v>
      </c>
      <c r="P2103" t="s">
        <v>3780</v>
      </c>
      <c r="Q2103" t="s">
        <v>7439</v>
      </c>
      <c r="R2103" t="s">
        <v>3781</v>
      </c>
      <c r="S2103" t="s">
        <v>35</v>
      </c>
      <c r="T2103" t="str">
        <f t="shared" si="96"/>
        <v>This position draws on technical and scientific skills, as well as effective communication skills.   Candidate should have excellent verbal, written, interpersonal, and organizational skills. Flexible schedule and travel within the five boroughs is required.   40 hours a week. NYS residency is required.   This position requires that staff take and pass the EPA Lead Risk Assessor exam. Preference will be given to candidates with at least 1 year of field experience with inspections.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03">
        <f t="shared" si="97"/>
        <v>0</v>
      </c>
      <c r="V2103" s="3">
        <v>0</v>
      </c>
      <c r="W2103" s="3">
        <f t="shared" si="98"/>
        <v>0</v>
      </c>
      <c r="X2103" s="3">
        <v>0</v>
      </c>
      <c r="Y2103" s="3">
        <v>0</v>
      </c>
      <c r="Z2103" s="3">
        <v>0</v>
      </c>
      <c r="AA2103" s="3">
        <v>0</v>
      </c>
      <c r="AB2103" s="3">
        <v>0</v>
      </c>
      <c r="AD2103" t="s">
        <v>38</v>
      </c>
      <c r="AE2103" s="1">
        <v>42507</v>
      </c>
      <c r="AG2103" s="1">
        <v>42507</v>
      </c>
      <c r="AH2103" s="1">
        <v>42598</v>
      </c>
    </row>
    <row r="2104" spans="1:34" x14ac:dyDescent="0.3">
      <c r="A2104">
        <v>241377</v>
      </c>
      <c r="B2104" t="s">
        <v>39</v>
      </c>
      <c r="C2104" t="s">
        <v>40</v>
      </c>
      <c r="D2104">
        <v>4</v>
      </c>
      <c r="E2104" t="s">
        <v>3774</v>
      </c>
      <c r="F2104" t="s">
        <v>931</v>
      </c>
      <c r="G2104">
        <v>31215</v>
      </c>
      <c r="H2104">
        <v>1</v>
      </c>
      <c r="I2104">
        <v>41199</v>
      </c>
      <c r="J2104">
        <v>47379</v>
      </c>
      <c r="K2104" t="s">
        <v>30</v>
      </c>
      <c r="L2104" t="s">
        <v>43</v>
      </c>
      <c r="M2104" t="s">
        <v>767</v>
      </c>
      <c r="N2104" t="s">
        <v>3775</v>
      </c>
      <c r="O2104" t="s">
        <v>7361</v>
      </c>
      <c r="P2104" t="s">
        <v>3776</v>
      </c>
      <c r="Q2104" t="s">
        <v>7439</v>
      </c>
      <c r="R2104" t="s">
        <v>3777</v>
      </c>
      <c r="S2104" t="s">
        <v>35</v>
      </c>
      <c r="T2104" t="str">
        <f t="shared" si="96"/>
        <v>Excellent verbal, written, interpersonal and organization skills.   Knowledge of Integrated Pest Management is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04">
        <f t="shared" si="97"/>
        <v>0</v>
      </c>
      <c r="V2104" s="3">
        <v>0</v>
      </c>
      <c r="W2104" s="3">
        <f t="shared" si="98"/>
        <v>0</v>
      </c>
      <c r="X2104" s="3">
        <v>0</v>
      </c>
      <c r="Y2104" s="3">
        <v>0</v>
      </c>
      <c r="Z2104" s="3">
        <v>0</v>
      </c>
      <c r="AA2104" s="3">
        <v>0</v>
      </c>
      <c r="AB2104" s="3">
        <v>0</v>
      </c>
      <c r="AD2104" t="s">
        <v>38</v>
      </c>
      <c r="AE2104" s="1">
        <v>42508</v>
      </c>
      <c r="AG2104" s="1">
        <v>42508</v>
      </c>
      <c r="AH2104" s="1">
        <v>42598</v>
      </c>
    </row>
    <row r="2105" spans="1:34" x14ac:dyDescent="0.3">
      <c r="A2105">
        <v>241390</v>
      </c>
      <c r="B2105" t="s">
        <v>244</v>
      </c>
      <c r="C2105" t="s">
        <v>40</v>
      </c>
      <c r="D2105">
        <v>2</v>
      </c>
      <c r="E2105" t="s">
        <v>3782</v>
      </c>
      <c r="F2105" t="s">
        <v>191</v>
      </c>
      <c r="G2105">
        <v>13632</v>
      </c>
      <c r="H2105">
        <v>2</v>
      </c>
      <c r="I2105">
        <v>77157</v>
      </c>
      <c r="J2105">
        <v>99406</v>
      </c>
      <c r="K2105" t="s">
        <v>30</v>
      </c>
      <c r="L2105" t="s">
        <v>521</v>
      </c>
      <c r="M2105" t="s">
        <v>522</v>
      </c>
      <c r="N2105" t="s">
        <v>8172</v>
      </c>
      <c r="O2105" t="s">
        <v>7083</v>
      </c>
      <c r="P2105" t="s">
        <v>3783</v>
      </c>
      <c r="Q2105" t="s">
        <v>35</v>
      </c>
      <c r="R2105" t="s">
        <v>3784</v>
      </c>
      <c r="S2105" t="s">
        <v>35</v>
      </c>
      <c r="T2105" t="str">
        <f t="shared" si="96"/>
        <v xml:space="preserve">Preference will be given to candidates with a minimum of five (5) years of business analysis expertise in successfully overseeing small-to-medium scale information technology projects, with proficiency in creating business analysis deliverables such as requirement documents, use cases, functional/flow/sequence/swim-lane diagrams, work breakdown structure and requirement traceability matrix. Certifications such as Certified Business Analysis Professional (CBAP), Certified Scrum Product Owner (CSPO) with considerable exposure to Agile/Scrum Software Development Life Cycle (SDLC) processes would be ideal. Experience in requirements analysis for software application development using Microsoft .NET, Open Source, Java, and utilization of Microsoft Project and Microsoft Office are desired. Prior experience in federal/state/local government projects will be a plus.  </v>
      </c>
      <c r="U2105">
        <f t="shared" si="97"/>
        <v>2</v>
      </c>
      <c r="V2105" s="3">
        <v>0</v>
      </c>
      <c r="W2105" s="3">
        <f t="shared" si="98"/>
        <v>1</v>
      </c>
      <c r="X2105" s="3">
        <v>0</v>
      </c>
      <c r="Y2105" s="3">
        <v>0</v>
      </c>
      <c r="Z2105" s="3">
        <v>0</v>
      </c>
      <c r="AA2105" s="3">
        <v>0</v>
      </c>
      <c r="AB2105" s="3">
        <v>0</v>
      </c>
      <c r="AD2105" t="s">
        <v>58</v>
      </c>
      <c r="AE2105" s="1">
        <v>42510</v>
      </c>
      <c r="AG2105" s="1">
        <v>42510</v>
      </c>
      <c r="AH2105" s="1">
        <v>42598</v>
      </c>
    </row>
    <row r="2106" spans="1:34" x14ac:dyDescent="0.3">
      <c r="A2106">
        <v>241390</v>
      </c>
      <c r="B2106" t="s">
        <v>244</v>
      </c>
      <c r="C2106" t="s">
        <v>26</v>
      </c>
      <c r="D2106">
        <v>2</v>
      </c>
      <c r="E2106" t="s">
        <v>3782</v>
      </c>
      <c r="F2106" t="s">
        <v>191</v>
      </c>
      <c r="G2106">
        <v>13632</v>
      </c>
      <c r="H2106">
        <v>2</v>
      </c>
      <c r="I2106">
        <v>77157</v>
      </c>
      <c r="J2106">
        <v>99406</v>
      </c>
      <c r="K2106" t="s">
        <v>30</v>
      </c>
      <c r="L2106" t="s">
        <v>521</v>
      </c>
      <c r="M2106" t="s">
        <v>522</v>
      </c>
      <c r="N2106" t="s">
        <v>8172</v>
      </c>
      <c r="O2106" t="s">
        <v>7083</v>
      </c>
      <c r="P2106" t="s">
        <v>3783</v>
      </c>
      <c r="Q2106" t="s">
        <v>35</v>
      </c>
      <c r="R2106" t="s">
        <v>3784</v>
      </c>
      <c r="S2106" t="s">
        <v>35</v>
      </c>
      <c r="T2106" t="str">
        <f t="shared" si="96"/>
        <v xml:space="preserve">Preference will be given to candidates with a minimum of five (5) years of business analysis expertise in successfully overseeing small-to-medium scale information technology projects, with proficiency in creating business analysis deliverables such as requirement documents, use cases, functional/flow/sequence/swim-lane diagrams, work breakdown structure and requirement traceability matrix. Certifications such as Certified Business Analysis Professional (CBAP), Certified Scrum Product Owner (CSPO) with considerable exposure to Agile/Scrum Software Development Life Cycle (SDLC) processes would be ideal. Experience in requirements analysis for software application development using Microsoft .NET, Open Source, Java, and utilization of Microsoft Project and Microsoft Office are desired. Prior experience in federal/state/local government projects will be a plus.  </v>
      </c>
      <c r="U2106">
        <f t="shared" si="97"/>
        <v>2</v>
      </c>
      <c r="V2106" s="3">
        <v>0</v>
      </c>
      <c r="W2106" s="3">
        <f t="shared" si="98"/>
        <v>1</v>
      </c>
      <c r="X2106" s="3">
        <v>0</v>
      </c>
      <c r="Y2106" s="3">
        <v>0</v>
      </c>
      <c r="Z2106" s="3">
        <v>0</v>
      </c>
      <c r="AA2106" s="3">
        <v>0</v>
      </c>
      <c r="AB2106" s="3">
        <v>0</v>
      </c>
      <c r="AD2106" t="s">
        <v>58</v>
      </c>
      <c r="AE2106" s="1">
        <v>42510</v>
      </c>
      <c r="AG2106" s="1">
        <v>42510</v>
      </c>
      <c r="AH2106" s="1">
        <v>42598</v>
      </c>
    </row>
    <row r="2107" spans="1:34" x14ac:dyDescent="0.3">
      <c r="A2107">
        <v>241392</v>
      </c>
      <c r="B2107" t="s">
        <v>244</v>
      </c>
      <c r="C2107" t="s">
        <v>40</v>
      </c>
      <c r="D2107">
        <v>1</v>
      </c>
      <c r="E2107" t="s">
        <v>3782</v>
      </c>
      <c r="F2107" t="s">
        <v>191</v>
      </c>
      <c r="G2107">
        <v>13632</v>
      </c>
      <c r="H2107">
        <v>4</v>
      </c>
      <c r="I2107">
        <v>89383</v>
      </c>
      <c r="J2107">
        <v>123773</v>
      </c>
      <c r="K2107" t="s">
        <v>30</v>
      </c>
      <c r="L2107" t="s">
        <v>521</v>
      </c>
      <c r="M2107" t="s">
        <v>522</v>
      </c>
      <c r="N2107" t="s">
        <v>8173</v>
      </c>
      <c r="O2107" t="s">
        <v>7083</v>
      </c>
      <c r="P2107" t="s">
        <v>3785</v>
      </c>
      <c r="Q2107" t="s">
        <v>35</v>
      </c>
      <c r="R2107" t="s">
        <v>3786</v>
      </c>
      <c r="S2107" t="s">
        <v>35</v>
      </c>
      <c r="T2107" t="str">
        <f t="shared" si="96"/>
        <v xml:space="preserve">Preference will be given to candidates with a minimum of eight (8) years of business analysis expertise in successfully overseeing medium-to-large scale information technology projects, with proficiency in creating business analysis deliverables such as requirement documents, use cases, functional/flow/sequence/swim-lane diagrams, work breakdown structure and requirement traceability matrix. Certifications such as Certified Business Analysis Professional (CBAP), Certified Scrum Product Owner (CSPO) with considerable exposure to Agile/Scrum Software Development Life Cycle (SDLC) processes would be ideal. Experience in requirements analysis for application development using Microsoft .NET, Open Source, Java, and utilization of Microsoft Project and Microsoft Office are desired. Prior experience in federal/state/local government projects will be a plus.  </v>
      </c>
      <c r="U2107">
        <f t="shared" si="97"/>
        <v>1</v>
      </c>
      <c r="V2107" s="3">
        <v>0</v>
      </c>
      <c r="W2107" s="3">
        <f t="shared" si="98"/>
        <v>1</v>
      </c>
      <c r="X2107" s="3">
        <v>0</v>
      </c>
      <c r="Y2107" s="3">
        <v>0</v>
      </c>
      <c r="Z2107" s="3">
        <v>0</v>
      </c>
      <c r="AA2107" s="3">
        <v>0</v>
      </c>
      <c r="AB2107" s="3">
        <v>0</v>
      </c>
      <c r="AD2107" t="s">
        <v>58</v>
      </c>
      <c r="AE2107" s="1">
        <v>42510</v>
      </c>
      <c r="AG2107" s="1">
        <v>42510</v>
      </c>
      <c r="AH2107" s="1">
        <v>42598</v>
      </c>
    </row>
    <row r="2108" spans="1:34" x14ac:dyDescent="0.3">
      <c r="A2108">
        <v>241392</v>
      </c>
      <c r="B2108" t="s">
        <v>244</v>
      </c>
      <c r="C2108" t="s">
        <v>26</v>
      </c>
      <c r="D2108">
        <v>1</v>
      </c>
      <c r="E2108" t="s">
        <v>3782</v>
      </c>
      <c r="F2108" t="s">
        <v>191</v>
      </c>
      <c r="G2108">
        <v>13632</v>
      </c>
      <c r="H2108">
        <v>4</v>
      </c>
      <c r="I2108">
        <v>89383</v>
      </c>
      <c r="J2108">
        <v>123773</v>
      </c>
      <c r="K2108" t="s">
        <v>30</v>
      </c>
      <c r="L2108" t="s">
        <v>521</v>
      </c>
      <c r="M2108" t="s">
        <v>522</v>
      </c>
      <c r="N2108" t="s">
        <v>8173</v>
      </c>
      <c r="O2108" t="s">
        <v>7083</v>
      </c>
      <c r="P2108" t="s">
        <v>3785</v>
      </c>
      <c r="Q2108" t="s">
        <v>35</v>
      </c>
      <c r="R2108" t="s">
        <v>3786</v>
      </c>
      <c r="S2108" t="s">
        <v>35</v>
      </c>
      <c r="T2108" t="str">
        <f t="shared" si="96"/>
        <v xml:space="preserve">Preference will be given to candidates with a minimum of eight (8) years of business analysis expertise in successfully overseeing medium-to-large scale information technology projects, with proficiency in creating business analysis deliverables such as requirement documents, use cases, functional/flow/sequence/swim-lane diagrams, work breakdown structure and requirement traceability matrix. Certifications such as Certified Business Analysis Professional (CBAP), Certified Scrum Product Owner (CSPO) with considerable exposure to Agile/Scrum Software Development Life Cycle (SDLC) processes would be ideal. Experience in requirements analysis for application development using Microsoft .NET, Open Source, Java, and utilization of Microsoft Project and Microsoft Office are desired. Prior experience in federal/state/local government projects will be a plus.  </v>
      </c>
      <c r="U2108">
        <f t="shared" si="97"/>
        <v>1</v>
      </c>
      <c r="V2108" s="3">
        <v>0</v>
      </c>
      <c r="W2108" s="3">
        <f t="shared" si="98"/>
        <v>1</v>
      </c>
      <c r="X2108" s="3">
        <v>0</v>
      </c>
      <c r="Y2108" s="3">
        <v>0</v>
      </c>
      <c r="Z2108" s="3">
        <v>0</v>
      </c>
      <c r="AA2108" s="3">
        <v>0</v>
      </c>
      <c r="AB2108" s="3">
        <v>0</v>
      </c>
      <c r="AD2108" t="s">
        <v>58</v>
      </c>
      <c r="AE2108" s="1">
        <v>42510</v>
      </c>
      <c r="AG2108" s="1">
        <v>42510</v>
      </c>
      <c r="AH2108" s="1">
        <v>42598</v>
      </c>
    </row>
    <row r="2109" spans="1:34" x14ac:dyDescent="0.3">
      <c r="A2109">
        <v>241214</v>
      </c>
      <c r="B2109" t="s">
        <v>39</v>
      </c>
      <c r="C2109" t="s">
        <v>26</v>
      </c>
      <c r="D2109">
        <v>1</v>
      </c>
      <c r="E2109" t="s">
        <v>930</v>
      </c>
      <c r="F2109" t="s">
        <v>931</v>
      </c>
      <c r="G2109">
        <v>31215</v>
      </c>
      <c r="H2109">
        <v>2</v>
      </c>
      <c r="I2109">
        <v>48997</v>
      </c>
      <c r="J2109">
        <v>73188</v>
      </c>
      <c r="K2109" t="s">
        <v>30</v>
      </c>
      <c r="L2109" t="s">
        <v>43</v>
      </c>
      <c r="M2109" t="s">
        <v>2290</v>
      </c>
      <c r="N2109" t="s">
        <v>8171</v>
      </c>
      <c r="O2109" t="s">
        <v>7361</v>
      </c>
      <c r="P2109" t="s">
        <v>3780</v>
      </c>
      <c r="Q2109" t="s">
        <v>7439</v>
      </c>
      <c r="R2109" t="s">
        <v>3781</v>
      </c>
      <c r="S2109" t="s">
        <v>35</v>
      </c>
      <c r="T2109" t="str">
        <f t="shared" si="96"/>
        <v>This position draws on technical and scientific skills, as well as effective communication skills.   Candidate should have excellent verbal, written, interpersonal, and organizational skills. Flexible schedule and travel within the five boroughs is required.   40 hours a week. NYS residency is required.   This position requires that staff take and pass the EPA Lead Risk Assessor exam. Preference will be given to candidates with at least 1 year of field experience with inspections.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09">
        <f t="shared" si="97"/>
        <v>0</v>
      </c>
      <c r="V2109" s="3">
        <v>0</v>
      </c>
      <c r="W2109" s="3">
        <f t="shared" si="98"/>
        <v>0</v>
      </c>
      <c r="X2109" s="3">
        <v>0</v>
      </c>
      <c r="Y2109" s="3">
        <v>0</v>
      </c>
      <c r="Z2109" s="3">
        <v>0</v>
      </c>
      <c r="AA2109" s="3">
        <v>0</v>
      </c>
      <c r="AB2109" s="3">
        <v>0</v>
      </c>
      <c r="AD2109" t="s">
        <v>38</v>
      </c>
      <c r="AE2109" s="1">
        <v>42507</v>
      </c>
      <c r="AG2109" s="1">
        <v>42507</v>
      </c>
      <c r="AH2109" s="1">
        <v>42598</v>
      </c>
    </row>
    <row r="2110" spans="1:34" x14ac:dyDescent="0.3">
      <c r="A2110">
        <v>241220</v>
      </c>
      <c r="B2110" t="s">
        <v>39</v>
      </c>
      <c r="C2110" t="s">
        <v>40</v>
      </c>
      <c r="D2110">
        <v>1</v>
      </c>
      <c r="E2110" t="s">
        <v>3787</v>
      </c>
      <c r="F2110" t="s">
        <v>434</v>
      </c>
      <c r="G2110">
        <v>10032</v>
      </c>
      <c r="H2110" t="s">
        <v>52</v>
      </c>
      <c r="I2110">
        <v>53051</v>
      </c>
      <c r="J2110">
        <v>110000</v>
      </c>
      <c r="K2110" t="s">
        <v>30</v>
      </c>
      <c r="L2110" t="s">
        <v>78</v>
      </c>
      <c r="M2110" t="s">
        <v>461</v>
      </c>
      <c r="N2110" t="s">
        <v>8174</v>
      </c>
      <c r="O2110" t="s">
        <v>438</v>
      </c>
      <c r="P2110" t="s">
        <v>3788</v>
      </c>
      <c r="Q2110" t="s">
        <v>8039</v>
      </c>
      <c r="R2110" t="s">
        <v>3789</v>
      </c>
      <c r="S2110" t="s">
        <v>35</v>
      </c>
      <c r="T2110" t="str">
        <f t="shared" si="96"/>
        <v>--The candidate will: have clinical training and experience; have experience treating patients with substance use disorders, including pharmacological treatment for substance use disorders, particularly buprenorphine; have experience delivering trainings and public speaking;  --Have direct experience using electronic health records; have experience in evaluation and quality improvement  --Possess excellent interpersonal, written, and verbal communication skills  -- Ideally have experience practicing public health in a government setting  --Have the ability to work well with different personalities and organizational structures  --Be resourceful, detail-oriented, and have outstanding organizational skills; have the ability to multi-task in a fast-paced, high-volume environment  -- Have proficiency in Excel, Access, Word, PowerPoint, and Visio.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 ALL CANDIDATES MUST POSSESS A VALID NEW YORK STATE LICENSE AS A REGISTERED NURSE AND THIS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10">
        <f t="shared" si="97"/>
        <v>0</v>
      </c>
      <c r="V2110" s="3">
        <v>1</v>
      </c>
      <c r="W2110" s="3">
        <f t="shared" si="98"/>
        <v>0</v>
      </c>
      <c r="X2110" s="3">
        <v>0</v>
      </c>
      <c r="Y2110" s="3">
        <v>0</v>
      </c>
      <c r="Z2110" s="3">
        <v>0</v>
      </c>
      <c r="AA2110" s="3">
        <v>0</v>
      </c>
      <c r="AB2110" s="3">
        <v>0</v>
      </c>
      <c r="AD2110" t="s">
        <v>58</v>
      </c>
      <c r="AE2110" s="1">
        <v>42507</v>
      </c>
      <c r="AG2110" s="1">
        <v>42507</v>
      </c>
      <c r="AH2110" s="1">
        <v>42598</v>
      </c>
    </row>
    <row r="2111" spans="1:34" x14ac:dyDescent="0.3">
      <c r="A2111">
        <v>241220</v>
      </c>
      <c r="B2111" t="s">
        <v>39</v>
      </c>
      <c r="C2111" t="s">
        <v>26</v>
      </c>
      <c r="D2111">
        <v>1</v>
      </c>
      <c r="E2111" t="s">
        <v>3787</v>
      </c>
      <c r="F2111" t="s">
        <v>434</v>
      </c>
      <c r="G2111">
        <v>10032</v>
      </c>
      <c r="H2111" t="s">
        <v>52</v>
      </c>
      <c r="I2111">
        <v>53051</v>
      </c>
      <c r="J2111">
        <v>110000</v>
      </c>
      <c r="K2111" t="s">
        <v>30</v>
      </c>
      <c r="L2111" t="s">
        <v>78</v>
      </c>
      <c r="M2111" t="s">
        <v>461</v>
      </c>
      <c r="N2111" t="s">
        <v>8174</v>
      </c>
      <c r="O2111" t="s">
        <v>438</v>
      </c>
      <c r="P2111" t="s">
        <v>3788</v>
      </c>
      <c r="Q2111" t="s">
        <v>8039</v>
      </c>
      <c r="R2111" t="s">
        <v>3789</v>
      </c>
      <c r="S2111" t="s">
        <v>35</v>
      </c>
      <c r="T2111" t="str">
        <f t="shared" si="96"/>
        <v>--The candidate will: have clinical training and experience; have experience treating patients with substance use disorders, including pharmacological treatment for substance use disorders, particularly buprenorphine; have experience delivering trainings and public speaking;  --Have direct experience using electronic health records; have experience in evaluation and quality improvement  --Possess excellent interpersonal, written, and verbal communication skills  -- Ideally have experience practicing public health in a government setting  --Have the ability to work well with different personalities and organizational structures  --Be resourceful, detail-oriented, and have outstanding organizational skills; have the ability to multi-task in a fast-paced, high-volume environment  -- Have proficiency in Excel, Access, Word, PowerPoint, and Visio.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 ALL CANDIDATES MUST POSSESS A VALID NEW YORK STATE LICENSE AS A REGISTERED NURSE AND THIS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11">
        <f t="shared" si="97"/>
        <v>0</v>
      </c>
      <c r="V2111" s="3">
        <v>1</v>
      </c>
      <c r="W2111" s="3">
        <f t="shared" si="98"/>
        <v>0</v>
      </c>
      <c r="X2111" s="3">
        <v>0</v>
      </c>
      <c r="Y2111" s="3">
        <v>0</v>
      </c>
      <c r="Z2111" s="3">
        <v>0</v>
      </c>
      <c r="AA2111" s="3">
        <v>0</v>
      </c>
      <c r="AB2111" s="3">
        <v>0</v>
      </c>
      <c r="AD2111" t="s">
        <v>58</v>
      </c>
      <c r="AE2111" s="1">
        <v>42507</v>
      </c>
      <c r="AG2111" s="1">
        <v>42507</v>
      </c>
      <c r="AH2111" s="1">
        <v>42598</v>
      </c>
    </row>
    <row r="2112" spans="1:34" x14ac:dyDescent="0.3">
      <c r="A2112">
        <v>241227</v>
      </c>
      <c r="B2112" t="s">
        <v>184</v>
      </c>
      <c r="C2112" t="s">
        <v>40</v>
      </c>
      <c r="D2112">
        <v>1</v>
      </c>
      <c r="E2112" t="s">
        <v>3790</v>
      </c>
      <c r="F2112" t="s">
        <v>636</v>
      </c>
      <c r="G2112">
        <v>10056</v>
      </c>
      <c r="H2112" t="s">
        <v>219</v>
      </c>
      <c r="I2112">
        <v>65107</v>
      </c>
      <c r="J2112">
        <v>173663</v>
      </c>
      <c r="K2112" t="s">
        <v>30</v>
      </c>
      <c r="L2112" t="s">
        <v>186</v>
      </c>
      <c r="M2112" t="s">
        <v>3791</v>
      </c>
      <c r="N2112" t="s">
        <v>8175</v>
      </c>
      <c r="O2112" t="s">
        <v>639</v>
      </c>
      <c r="P2112" t="s">
        <v>8176</v>
      </c>
      <c r="Q2112" t="s">
        <v>8177</v>
      </c>
      <c r="R2112" t="s">
        <v>99</v>
      </c>
      <c r="S2112" t="s">
        <v>35</v>
      </c>
      <c r="T2112" t="str">
        <f t="shared" si="96"/>
        <v>Candidates possessing a Master‚„s Degree in Social Work and a valid Licensed Master Social Work (LMSW) license will be strongly considered.   In addition, the preferred candidate should also possess the following: Prior commitment to Children‚„s Services‚„ mission, values, and core beliefs; record of proven leadership and supervisory accomplishments involving child welfare issues; expertise in strengths-based, solution-focused and family centered practices; significant experience in the delivery of preventive services; excellent group, facilitation and communication skills; strong clinical and interpersonal skills; working knowledge of guidelines, policies and regulations related to child welfare, safety, permanency and well-being; excellent written and verbal communication skills; excellent analytical, organizational and interpersonal skills; knowledge in the use of the New York State CONNECTIONS Comprehensive Case Management System, Microsoft Access, Excel and Word. Section 424-A of the New York Social Services Law requires an authorized agency to inquire whether a candidate for employment with child-caring responsibilities has been the subject of a child abuse and maltreatment report.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2112">
        <f t="shared" si="97"/>
        <v>0</v>
      </c>
      <c r="V2112" s="3">
        <v>1</v>
      </c>
      <c r="W2112" s="3">
        <f t="shared" si="98"/>
        <v>0</v>
      </c>
      <c r="X2112" s="3">
        <v>0</v>
      </c>
      <c r="Y2112" s="3">
        <v>0</v>
      </c>
      <c r="Z2112" s="3">
        <v>0</v>
      </c>
      <c r="AA2112" s="3">
        <v>0</v>
      </c>
      <c r="AB2112" s="3">
        <v>0</v>
      </c>
      <c r="AD2112" t="s">
        <v>58</v>
      </c>
      <c r="AE2112" s="1">
        <v>42510</v>
      </c>
      <c r="AG2112" s="1">
        <v>42513</v>
      </c>
      <c r="AH2112" s="1">
        <v>42598</v>
      </c>
    </row>
    <row r="2113" spans="1:34" x14ac:dyDescent="0.3">
      <c r="A2113">
        <v>241393</v>
      </c>
      <c r="B2113" t="s">
        <v>39</v>
      </c>
      <c r="C2113" t="s">
        <v>26</v>
      </c>
      <c r="D2113">
        <v>1</v>
      </c>
      <c r="E2113" t="s">
        <v>3792</v>
      </c>
      <c r="F2113" t="s">
        <v>42</v>
      </c>
      <c r="G2113">
        <v>21744</v>
      </c>
      <c r="H2113">
        <v>2</v>
      </c>
      <c r="I2113">
        <v>68239</v>
      </c>
      <c r="J2113">
        <v>85644</v>
      </c>
      <c r="K2113" t="s">
        <v>30</v>
      </c>
      <c r="L2113" t="s">
        <v>78</v>
      </c>
      <c r="M2113" t="s">
        <v>1106</v>
      </c>
      <c r="N2113" t="s">
        <v>3793</v>
      </c>
      <c r="O2113" t="s">
        <v>46</v>
      </c>
      <c r="P2113" t="e">
        <f>--at least one year of experience in Health data analysis and epidemiologic methods  -- at least An intermediate level of expertise with SAS statistical software  -- Working knowledge of SQL preferred Strong written, research, and oral communication skills  -- highly motivated and organized with ability to work well in teams and independently on multiple simultaneous projects.</f>
        <v>#NAME?</v>
      </c>
      <c r="Q2113" t="s">
        <v>7439</v>
      </c>
      <c r="R2113" t="s">
        <v>3794</v>
      </c>
      <c r="S2113" t="s">
        <v>35</v>
      </c>
      <c r="T2113" t="e">
        <f t="shared" si="96"/>
        <v>#NAME?</v>
      </c>
      <c r="U2113">
        <f t="shared" si="97"/>
        <v>0</v>
      </c>
      <c r="V2113" s="3">
        <v>0</v>
      </c>
      <c r="W2113" s="3">
        <f t="shared" si="98"/>
        <v>0</v>
      </c>
      <c r="X2113" s="3">
        <v>0</v>
      </c>
      <c r="Y2113" s="3">
        <v>0</v>
      </c>
      <c r="Z2113" s="3">
        <v>0</v>
      </c>
      <c r="AA2113" s="3">
        <v>0</v>
      </c>
      <c r="AB2113" s="3">
        <v>0</v>
      </c>
      <c r="AD2113" t="s">
        <v>38</v>
      </c>
      <c r="AE2113" s="1">
        <v>42509</v>
      </c>
      <c r="AG2113" s="1">
        <v>42509</v>
      </c>
      <c r="AH2113" s="1">
        <v>42598</v>
      </c>
    </row>
    <row r="2114" spans="1:34" x14ac:dyDescent="0.3">
      <c r="A2114">
        <v>241393</v>
      </c>
      <c r="B2114" t="s">
        <v>39</v>
      </c>
      <c r="C2114" t="s">
        <v>40</v>
      </c>
      <c r="D2114">
        <v>1</v>
      </c>
      <c r="E2114" t="s">
        <v>3792</v>
      </c>
      <c r="F2114" t="s">
        <v>42</v>
      </c>
      <c r="G2114">
        <v>21744</v>
      </c>
      <c r="H2114">
        <v>2</v>
      </c>
      <c r="I2114">
        <v>68239</v>
      </c>
      <c r="J2114">
        <v>85644</v>
      </c>
      <c r="K2114" t="s">
        <v>30</v>
      </c>
      <c r="L2114" t="s">
        <v>78</v>
      </c>
      <c r="M2114" t="s">
        <v>1106</v>
      </c>
      <c r="N2114" t="s">
        <v>3793</v>
      </c>
      <c r="O2114" t="s">
        <v>46</v>
      </c>
      <c r="P2114" t="e">
        <f>--at least one year of experience in Health data analysis and epidemiologic methods  -- at least An intermediate level of expertise with SAS statistical software  -- Working knowledge of SQL preferred Strong written, research, and oral communication skills  -- highly motivated and organized with ability to work well in teams and independently on multiple simultaneous projects.</f>
        <v>#NAME?</v>
      </c>
      <c r="Q2114" t="s">
        <v>7439</v>
      </c>
      <c r="R2114" t="s">
        <v>3794</v>
      </c>
      <c r="S2114" t="s">
        <v>35</v>
      </c>
      <c r="T2114" t="e">
        <f t="shared" si="96"/>
        <v>#NAME?</v>
      </c>
      <c r="U2114">
        <f t="shared" si="97"/>
        <v>0</v>
      </c>
      <c r="V2114" s="3">
        <v>0</v>
      </c>
      <c r="W2114" s="3">
        <f t="shared" si="98"/>
        <v>0</v>
      </c>
      <c r="X2114" s="3">
        <v>0</v>
      </c>
      <c r="Y2114" s="3">
        <v>0</v>
      </c>
      <c r="Z2114" s="3">
        <v>0</v>
      </c>
      <c r="AA2114" s="3">
        <v>0</v>
      </c>
      <c r="AB2114" s="3">
        <v>0</v>
      </c>
      <c r="AD2114" t="s">
        <v>38</v>
      </c>
      <c r="AE2114" s="1">
        <v>42509</v>
      </c>
      <c r="AG2114" s="1">
        <v>42509</v>
      </c>
      <c r="AH2114" s="1">
        <v>42598</v>
      </c>
    </row>
    <row r="2115" spans="1:34" x14ac:dyDescent="0.3">
      <c r="A2115">
        <v>241401</v>
      </c>
      <c r="B2115" t="s">
        <v>244</v>
      </c>
      <c r="C2115" t="s">
        <v>26</v>
      </c>
      <c r="D2115">
        <v>1</v>
      </c>
      <c r="E2115" t="s">
        <v>1438</v>
      </c>
      <c r="F2115" t="s">
        <v>110</v>
      </c>
      <c r="G2115">
        <v>10251</v>
      </c>
      <c r="H2115">
        <v>4</v>
      </c>
      <c r="I2115">
        <v>36166</v>
      </c>
      <c r="J2115">
        <v>56775</v>
      </c>
      <c r="K2115" t="s">
        <v>30</v>
      </c>
      <c r="L2115" t="s">
        <v>521</v>
      </c>
      <c r="M2115" t="s">
        <v>731</v>
      </c>
      <c r="N2115" t="s">
        <v>8178</v>
      </c>
      <c r="O2115" t="s">
        <v>113</v>
      </c>
      <c r="P2115" t="s">
        <v>3795</v>
      </c>
      <c r="Q2115" t="s">
        <v>3465</v>
      </c>
      <c r="R2115" t="s">
        <v>3796</v>
      </c>
      <c r="S2115" t="s">
        <v>35</v>
      </c>
      <c r="T2115" t="str">
        <f t="shared" ref="T2115:T2178" si="99">P2115&amp;" "&amp;Q2115</f>
        <v>Excellent communication and writings skills; very high level of computer proficiency including proficiency in Microsoft Word, Excel and FMS 3. Familiarity with Sharepoint and APT. Knowledge of Microsoft Visio preferred. *** IN ORDER TO BE CONSIDERED FOR THIS POSITION CANDIDATES MUST BE SERVING PERMANENTLY IN THE TITLE OF CLERICAL ASSOCIATE ***</v>
      </c>
      <c r="U2115">
        <f t="shared" ref="U2115:U2178" si="100">D2115*W2115</f>
        <v>0</v>
      </c>
      <c r="V2115" s="3">
        <v>1</v>
      </c>
      <c r="W2115" s="3">
        <f t="shared" ref="W2115:W2178" si="101">IF(OR(ISNUMBER(SEARCH("data analytics",$T2115)), ISNUMBER(SEARCH("data analysis",$T2115)), ISNUMBER(SEARCH("analyze data", $T2115)),ISNUMBER(SEARCH("business intelligence", $T2115)),ISNUMBER(SEARCH("business analysis",$T2115))),1,0)</f>
        <v>0</v>
      </c>
      <c r="X2115" s="3">
        <v>0</v>
      </c>
      <c r="Y2115" s="3">
        <v>0</v>
      </c>
      <c r="Z2115" s="3">
        <v>0</v>
      </c>
      <c r="AA2115" s="3">
        <v>0</v>
      </c>
      <c r="AB2115" s="3">
        <v>0</v>
      </c>
      <c r="AD2115" t="s">
        <v>38</v>
      </c>
      <c r="AE2115" s="1">
        <v>42510</v>
      </c>
      <c r="AG2115" s="1">
        <v>42510</v>
      </c>
      <c r="AH2115" s="1">
        <v>42598</v>
      </c>
    </row>
    <row r="2116" spans="1:34" x14ac:dyDescent="0.3">
      <c r="A2116">
        <v>241401</v>
      </c>
      <c r="B2116" t="s">
        <v>244</v>
      </c>
      <c r="C2116" t="s">
        <v>26</v>
      </c>
      <c r="D2116">
        <v>1</v>
      </c>
      <c r="E2116" t="s">
        <v>1438</v>
      </c>
      <c r="F2116" t="s">
        <v>110</v>
      </c>
      <c r="G2116">
        <v>10251</v>
      </c>
      <c r="H2116">
        <v>4</v>
      </c>
      <c r="I2116">
        <v>36166</v>
      </c>
      <c r="J2116">
        <v>56775</v>
      </c>
      <c r="K2116" t="s">
        <v>30</v>
      </c>
      <c r="L2116" t="s">
        <v>521</v>
      </c>
      <c r="M2116" t="s">
        <v>731</v>
      </c>
      <c r="N2116" t="s">
        <v>8178</v>
      </c>
      <c r="O2116" t="s">
        <v>113</v>
      </c>
      <c r="P2116" t="s">
        <v>3795</v>
      </c>
      <c r="Q2116" t="s">
        <v>3465</v>
      </c>
      <c r="R2116" t="s">
        <v>3796</v>
      </c>
      <c r="S2116" t="s">
        <v>35</v>
      </c>
      <c r="T2116" t="str">
        <f t="shared" si="99"/>
        <v>Excellent communication and writings skills; very high level of computer proficiency including proficiency in Microsoft Word, Excel and FMS 3. Familiarity with Sharepoint and APT. Knowledge of Microsoft Visio preferred. *** IN ORDER TO BE CONSIDERED FOR THIS POSITION CANDIDATES MUST BE SERVING PERMANENTLY IN THE TITLE OF CLERICAL ASSOCIATE ***</v>
      </c>
      <c r="U2116">
        <f t="shared" si="100"/>
        <v>0</v>
      </c>
      <c r="V2116" s="3">
        <v>1</v>
      </c>
      <c r="W2116" s="3">
        <f t="shared" si="101"/>
        <v>0</v>
      </c>
      <c r="X2116" s="3">
        <v>0</v>
      </c>
      <c r="Y2116" s="3">
        <v>0</v>
      </c>
      <c r="Z2116" s="3">
        <v>0</v>
      </c>
      <c r="AA2116" s="3">
        <v>0</v>
      </c>
      <c r="AB2116" s="3">
        <v>0</v>
      </c>
      <c r="AD2116" t="s">
        <v>38</v>
      </c>
      <c r="AE2116" s="1">
        <v>42510</v>
      </c>
      <c r="AG2116" s="1">
        <v>42510</v>
      </c>
      <c r="AH2116" s="1">
        <v>42598</v>
      </c>
    </row>
    <row r="2117" spans="1:34" x14ac:dyDescent="0.3">
      <c r="A2117">
        <v>241227</v>
      </c>
      <c r="B2117" t="s">
        <v>184</v>
      </c>
      <c r="C2117" t="s">
        <v>26</v>
      </c>
      <c r="D2117">
        <v>1</v>
      </c>
      <c r="E2117" t="s">
        <v>3790</v>
      </c>
      <c r="F2117" t="s">
        <v>636</v>
      </c>
      <c r="G2117">
        <v>10056</v>
      </c>
      <c r="H2117" t="s">
        <v>219</v>
      </c>
      <c r="I2117">
        <v>65107</v>
      </c>
      <c r="J2117">
        <v>173663</v>
      </c>
      <c r="K2117" t="s">
        <v>30</v>
      </c>
      <c r="L2117" t="s">
        <v>186</v>
      </c>
      <c r="M2117" t="s">
        <v>3791</v>
      </c>
      <c r="N2117" t="s">
        <v>8175</v>
      </c>
      <c r="O2117" t="s">
        <v>639</v>
      </c>
      <c r="P2117" t="s">
        <v>8176</v>
      </c>
      <c r="Q2117" t="s">
        <v>8177</v>
      </c>
      <c r="R2117" t="s">
        <v>99</v>
      </c>
      <c r="S2117" t="s">
        <v>35</v>
      </c>
      <c r="T2117" t="str">
        <f t="shared" si="99"/>
        <v>Candidates possessing a Master‚„s Degree in Social Work and a valid Licensed Master Social Work (LMSW) license will be strongly considered.   In addition, the preferred candidate should also possess the following: Prior commitment to Children‚„s Services‚„ mission, values, and core beliefs; record of proven leadership and supervisory accomplishments involving child welfare issues; expertise in strengths-based, solution-focused and family centered practices; significant experience in the delivery of preventive services; excellent group, facilitation and communication skills; strong clinical and interpersonal skills; working knowledge of guidelines, policies and regulations related to child welfare, safety, permanency and well-being; excellent written and verbal communication skills; excellent analytical, organizational and interpersonal skills; knowledge in the use of the New York State CONNECTIONS Comprehensive Case Management System, Microsoft Access, Excel and Word. Section 424-A of the New York Social Services Law requires an authorized agency to inquire whether a candidate for employment with child-caring responsibilities has been the subject of a child abuse and maltreatment report.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2117">
        <f t="shared" si="100"/>
        <v>0</v>
      </c>
      <c r="V2117" s="3">
        <v>1</v>
      </c>
      <c r="W2117" s="3">
        <f t="shared" si="101"/>
        <v>0</v>
      </c>
      <c r="X2117" s="3">
        <v>0</v>
      </c>
      <c r="Y2117" s="3">
        <v>0</v>
      </c>
      <c r="Z2117" s="3">
        <v>0</v>
      </c>
      <c r="AA2117" s="3">
        <v>0</v>
      </c>
      <c r="AB2117" s="3">
        <v>0</v>
      </c>
      <c r="AD2117" t="s">
        <v>58</v>
      </c>
      <c r="AE2117" s="1">
        <v>42510</v>
      </c>
      <c r="AG2117" s="1">
        <v>42513</v>
      </c>
      <c r="AH2117" s="1">
        <v>42598</v>
      </c>
    </row>
    <row r="2118" spans="1:34" x14ac:dyDescent="0.3">
      <c r="A2118">
        <v>241229</v>
      </c>
      <c r="B2118" t="s">
        <v>39</v>
      </c>
      <c r="C2118" t="s">
        <v>40</v>
      </c>
      <c r="D2118">
        <v>1</v>
      </c>
      <c r="E2118" t="s">
        <v>3797</v>
      </c>
      <c r="F2118" t="s">
        <v>3362</v>
      </c>
      <c r="G2118">
        <v>40562</v>
      </c>
      <c r="H2118">
        <v>0</v>
      </c>
      <c r="I2118">
        <v>54401</v>
      </c>
      <c r="J2118">
        <v>66314</v>
      </c>
      <c r="K2118" t="s">
        <v>30</v>
      </c>
      <c r="L2118" t="s">
        <v>78</v>
      </c>
      <c r="M2118" t="s">
        <v>575</v>
      </c>
      <c r="N2118" t="s">
        <v>8179</v>
      </c>
      <c r="O2118" t="s">
        <v>3363</v>
      </c>
      <c r="P2118" t="s">
        <v>3798</v>
      </c>
      <c r="Q2118" t="s">
        <v>8180</v>
      </c>
      <c r="R2118" t="s">
        <v>8181</v>
      </c>
      <c r="S2118" t="s">
        <v>35</v>
      </c>
      <c r="T2118" t="str">
        <f t="shared" si="99"/>
        <v>-Strong analytical and organizational skills background; proficient in Microsoft Word, Access and Excel   -Experience in government budgeting &amp; procurement; fiscal analysis and/or budgetary oversight; Managed Care; and other Third-Party revenue streams. MQR ***   NOTE: Administrative experience in one or more of the acceptable fields must include the authority to make critical decisions about matters of significance. Experience in one or more of the acceptable fields which primarily consists of basic clerical duties or tasks such as filing, typing and data entry, answering the telephone, sorting, and copying materials is not acceptable. Program evaluation experience may include determining a program‚„s compliance with a contract, identifying areas of a program‚„s strengths and weaknesses, recommending improvements, and evaluating quality of services. Experience administering or supervising a program is not acceptable towards meeting the program evaluation requirement.</v>
      </c>
      <c r="U2118">
        <f t="shared" si="100"/>
        <v>0</v>
      </c>
      <c r="V2118" s="3">
        <v>1</v>
      </c>
      <c r="W2118" s="3">
        <f t="shared" si="101"/>
        <v>0</v>
      </c>
      <c r="X2118" s="3">
        <v>0</v>
      </c>
      <c r="Y2118" s="3">
        <v>0</v>
      </c>
      <c r="Z2118" s="3">
        <v>0</v>
      </c>
      <c r="AA2118" s="3">
        <v>0</v>
      </c>
      <c r="AB2118" s="3">
        <v>0</v>
      </c>
      <c r="AD2118" t="s">
        <v>38</v>
      </c>
      <c r="AE2118" s="1">
        <v>42507</v>
      </c>
      <c r="AG2118" s="1">
        <v>42580</v>
      </c>
      <c r="AH2118" s="1">
        <v>42598</v>
      </c>
    </row>
    <row r="2119" spans="1:34" x14ac:dyDescent="0.3">
      <c r="A2119">
        <v>241229</v>
      </c>
      <c r="B2119" t="s">
        <v>39</v>
      </c>
      <c r="C2119" t="s">
        <v>26</v>
      </c>
      <c r="D2119">
        <v>1</v>
      </c>
      <c r="E2119" t="s">
        <v>3797</v>
      </c>
      <c r="F2119" t="s">
        <v>3362</v>
      </c>
      <c r="G2119">
        <v>40562</v>
      </c>
      <c r="H2119">
        <v>0</v>
      </c>
      <c r="I2119">
        <v>54401</v>
      </c>
      <c r="J2119">
        <v>66314</v>
      </c>
      <c r="K2119" t="s">
        <v>30</v>
      </c>
      <c r="L2119" t="s">
        <v>78</v>
      </c>
      <c r="M2119" t="s">
        <v>575</v>
      </c>
      <c r="N2119" t="s">
        <v>8179</v>
      </c>
      <c r="O2119" t="s">
        <v>3363</v>
      </c>
      <c r="P2119" t="s">
        <v>3798</v>
      </c>
      <c r="Q2119" t="s">
        <v>8180</v>
      </c>
      <c r="R2119" t="s">
        <v>8181</v>
      </c>
      <c r="S2119" t="s">
        <v>35</v>
      </c>
      <c r="T2119" t="str">
        <f t="shared" si="99"/>
        <v>-Strong analytical and organizational skills background; proficient in Microsoft Word, Access and Excel   -Experience in government budgeting &amp; procurement; fiscal analysis and/or budgetary oversight; Managed Care; and other Third-Party revenue streams. MQR ***   NOTE: Administrative experience in one or more of the acceptable fields must include the authority to make critical decisions about matters of significance. Experience in one or more of the acceptable fields which primarily consists of basic clerical duties or tasks such as filing, typing and data entry, answering the telephone, sorting, and copying materials is not acceptable. Program evaluation experience may include determining a program‚„s compliance with a contract, identifying areas of a program‚„s strengths and weaknesses, recommending improvements, and evaluating quality of services. Experience administering or supervising a program is not acceptable towards meeting the program evaluation requirement.</v>
      </c>
      <c r="U2119">
        <f t="shared" si="100"/>
        <v>0</v>
      </c>
      <c r="V2119" s="3">
        <v>1</v>
      </c>
      <c r="W2119" s="3">
        <f t="shared" si="101"/>
        <v>0</v>
      </c>
      <c r="X2119" s="3">
        <v>0</v>
      </c>
      <c r="Y2119" s="3">
        <v>0</v>
      </c>
      <c r="Z2119" s="3">
        <v>0</v>
      </c>
      <c r="AA2119" s="3">
        <v>0</v>
      </c>
      <c r="AB2119" s="3">
        <v>0</v>
      </c>
      <c r="AD2119" t="s">
        <v>38</v>
      </c>
      <c r="AE2119" s="1">
        <v>42507</v>
      </c>
      <c r="AG2119" s="1">
        <v>42580</v>
      </c>
      <c r="AH2119" s="1">
        <v>42598</v>
      </c>
    </row>
    <row r="2120" spans="1:34" x14ac:dyDescent="0.3">
      <c r="A2120">
        <v>241423</v>
      </c>
      <c r="B2120" t="s">
        <v>39</v>
      </c>
      <c r="C2120" t="s">
        <v>40</v>
      </c>
      <c r="D2120">
        <v>1</v>
      </c>
      <c r="E2120" t="s">
        <v>3799</v>
      </c>
      <c r="F2120" t="s">
        <v>975</v>
      </c>
      <c r="G2120">
        <v>51193</v>
      </c>
      <c r="H2120">
        <v>0</v>
      </c>
      <c r="I2120">
        <v>48900</v>
      </c>
      <c r="J2120">
        <v>69042</v>
      </c>
      <c r="K2120" t="s">
        <v>30</v>
      </c>
      <c r="L2120" t="s">
        <v>1265</v>
      </c>
      <c r="M2120" t="s">
        <v>923</v>
      </c>
      <c r="N2120" t="s">
        <v>3800</v>
      </c>
      <c r="O2120" t="s">
        <v>978</v>
      </c>
      <c r="P2120" t="s">
        <v>35</v>
      </c>
      <c r="Q2120" t="s">
        <v>7439</v>
      </c>
      <c r="R2120" t="s">
        <v>3801</v>
      </c>
      <c r="S2120" t="s">
        <v>35</v>
      </c>
      <c r="T2120" t="str">
        <f t="shared" si="99"/>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20">
        <f t="shared" si="100"/>
        <v>0</v>
      </c>
      <c r="V2120" s="3">
        <v>0</v>
      </c>
      <c r="W2120" s="3">
        <f t="shared" si="101"/>
        <v>0</v>
      </c>
      <c r="X2120" s="3">
        <v>0</v>
      </c>
      <c r="Y2120" s="3">
        <v>0</v>
      </c>
      <c r="Z2120" s="3">
        <v>0</v>
      </c>
      <c r="AA2120" s="3">
        <v>0</v>
      </c>
      <c r="AB2120" s="3">
        <v>0</v>
      </c>
      <c r="AD2120" t="s">
        <v>38</v>
      </c>
      <c r="AE2120" s="1">
        <v>42510</v>
      </c>
      <c r="AG2120" s="1">
        <v>42510</v>
      </c>
      <c r="AH2120" s="1">
        <v>42598</v>
      </c>
    </row>
    <row r="2121" spans="1:34" x14ac:dyDescent="0.3">
      <c r="A2121">
        <v>242162</v>
      </c>
      <c r="B2121" t="s">
        <v>25</v>
      </c>
      <c r="C2121" t="s">
        <v>40</v>
      </c>
      <c r="D2121">
        <v>1</v>
      </c>
      <c r="E2121" t="s">
        <v>3771</v>
      </c>
      <c r="F2121" t="s">
        <v>51</v>
      </c>
      <c r="G2121">
        <v>10050</v>
      </c>
      <c r="H2121" t="s">
        <v>52</v>
      </c>
      <c r="I2121">
        <v>53051</v>
      </c>
      <c r="J2121">
        <v>125000</v>
      </c>
      <c r="K2121" t="s">
        <v>30</v>
      </c>
      <c r="L2121" t="s">
        <v>1868</v>
      </c>
      <c r="M2121" t="s">
        <v>3772</v>
      </c>
      <c r="N2121" t="s">
        <v>8169</v>
      </c>
      <c r="O2121" t="s">
        <v>54</v>
      </c>
      <c r="P2121" t="s">
        <v>8170</v>
      </c>
      <c r="Q2121" t="s">
        <v>35</v>
      </c>
      <c r="R2121" t="s">
        <v>3773</v>
      </c>
      <c r="S2121" t="s">
        <v>2389</v>
      </c>
      <c r="T2121" t="str">
        <f t="shared" si="99"/>
        <v xml:space="preserve">The successful candidate should possess the following: A Bachelor‚„s degree in Engineering, Computer Science, or related field; 8+ years of experience architecting complex large scale systems incorporating packaged and custom applications; strong knowledge of application architectures, enterprise architecture, release methodologies, project management, technical support, production support, client/server applications, internet/ intranet applications, and SaaS computing; strong knowledge of operating systems (Unix, Linux, Solaris), Windows, etc.), database platforms (Oracle, Microsoft, IBM, etc.), desktop, mobile, and web platforms and application frameworks (Java, .NET, etc.), content managers, portal products, development environments; demonstrated experience working with technical and non-technical staff; outstanding collaboration and team building skills; excellent analytic, organization, presentation and facilitation skills; ability to manage multiple tasks under tight deadlines; and a graduate degree in a related field strongly preferred.  </v>
      </c>
      <c r="U2121">
        <f t="shared" si="100"/>
        <v>0</v>
      </c>
      <c r="V2121" s="3">
        <v>0</v>
      </c>
      <c r="W2121" s="3">
        <f t="shared" si="101"/>
        <v>0</v>
      </c>
      <c r="X2121" s="3">
        <v>0</v>
      </c>
      <c r="Y2121" s="3">
        <v>0</v>
      </c>
      <c r="Z2121" s="3">
        <v>0</v>
      </c>
      <c r="AA2121" s="3">
        <v>0</v>
      </c>
      <c r="AB2121" s="3">
        <v>0</v>
      </c>
      <c r="AD2121" t="s">
        <v>58</v>
      </c>
      <c r="AE2121" s="1">
        <v>42528</v>
      </c>
      <c r="AG2121" s="1">
        <v>42528</v>
      </c>
      <c r="AH2121" s="1">
        <v>42598</v>
      </c>
    </row>
    <row r="2122" spans="1:34" x14ac:dyDescent="0.3">
      <c r="A2122">
        <v>241423</v>
      </c>
      <c r="B2122" t="s">
        <v>39</v>
      </c>
      <c r="C2122" t="s">
        <v>26</v>
      </c>
      <c r="D2122">
        <v>1</v>
      </c>
      <c r="E2122" t="s">
        <v>3799</v>
      </c>
      <c r="F2122" t="s">
        <v>975</v>
      </c>
      <c r="G2122">
        <v>51193</v>
      </c>
      <c r="H2122">
        <v>0</v>
      </c>
      <c r="I2122">
        <v>48900</v>
      </c>
      <c r="J2122">
        <v>69042</v>
      </c>
      <c r="K2122" t="s">
        <v>30</v>
      </c>
      <c r="L2122" t="s">
        <v>1265</v>
      </c>
      <c r="M2122" t="s">
        <v>923</v>
      </c>
      <c r="N2122" t="s">
        <v>3800</v>
      </c>
      <c r="O2122" t="s">
        <v>978</v>
      </c>
      <c r="P2122" t="s">
        <v>35</v>
      </c>
      <c r="Q2122" t="s">
        <v>7439</v>
      </c>
      <c r="R2122" t="s">
        <v>3801</v>
      </c>
      <c r="S2122" t="s">
        <v>35</v>
      </c>
      <c r="T2122" t="str">
        <f t="shared" si="99"/>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22">
        <f t="shared" si="100"/>
        <v>0</v>
      </c>
      <c r="V2122" s="3">
        <v>0</v>
      </c>
      <c r="W2122" s="3">
        <f t="shared" si="101"/>
        <v>0</v>
      </c>
      <c r="X2122" s="3">
        <v>0</v>
      </c>
      <c r="Y2122" s="3">
        <v>0</v>
      </c>
      <c r="Z2122" s="3">
        <v>0</v>
      </c>
      <c r="AA2122" s="3">
        <v>0</v>
      </c>
      <c r="AB2122" s="3">
        <v>0</v>
      </c>
      <c r="AD2122" t="s">
        <v>38</v>
      </c>
      <c r="AE2122" s="1">
        <v>42510</v>
      </c>
      <c r="AG2122" s="1">
        <v>42510</v>
      </c>
      <c r="AH2122" s="1">
        <v>42598</v>
      </c>
    </row>
    <row r="2123" spans="1:34" x14ac:dyDescent="0.3">
      <c r="A2123">
        <v>241439</v>
      </c>
      <c r="B2123" t="s">
        <v>2454</v>
      </c>
      <c r="C2123" t="s">
        <v>26</v>
      </c>
      <c r="D2123">
        <v>1</v>
      </c>
      <c r="E2123" t="s">
        <v>3802</v>
      </c>
      <c r="F2123" t="s">
        <v>3362</v>
      </c>
      <c r="G2123">
        <v>40562</v>
      </c>
      <c r="H2123">
        <v>0</v>
      </c>
      <c r="I2123">
        <v>54401</v>
      </c>
      <c r="J2123">
        <v>81976</v>
      </c>
      <c r="K2123" t="s">
        <v>30</v>
      </c>
      <c r="L2123" t="s">
        <v>2978</v>
      </c>
      <c r="M2123" t="s">
        <v>3803</v>
      </c>
      <c r="N2123" t="s">
        <v>8182</v>
      </c>
      <c r="O2123" t="s">
        <v>3363</v>
      </c>
      <c r="P2123" t="s">
        <v>8183</v>
      </c>
      <c r="Q2123" t="s">
        <v>35</v>
      </c>
      <c r="R2123" t="s">
        <v>3804</v>
      </c>
      <c r="S2123" t="s">
        <v>3805</v>
      </c>
      <c r="T2123" t="str">
        <f t="shared" si="99"/>
        <v xml:space="preserve">‚Excellent communication and interpersonal skills. Strong written and verbal communication skills.Professional telephone manner. Well organized and detailed oriented. Computer literate with advanced knowledge of Microsoft: Word, Excel, and Outlook.  </v>
      </c>
      <c r="U2123">
        <f t="shared" si="100"/>
        <v>0</v>
      </c>
      <c r="V2123" s="3">
        <v>1</v>
      </c>
      <c r="W2123" s="3">
        <f t="shared" si="101"/>
        <v>0</v>
      </c>
      <c r="X2123" s="3">
        <v>0</v>
      </c>
      <c r="Y2123" s="3">
        <v>0</v>
      </c>
      <c r="Z2123" s="3">
        <v>0</v>
      </c>
      <c r="AA2123" s="3">
        <v>0</v>
      </c>
      <c r="AB2123" s="3">
        <v>0</v>
      </c>
      <c r="AD2123" t="s">
        <v>38</v>
      </c>
      <c r="AE2123" s="1">
        <v>42538</v>
      </c>
      <c r="AG2123" s="1">
        <v>42538</v>
      </c>
      <c r="AH2123" s="1">
        <v>42598</v>
      </c>
    </row>
    <row r="2124" spans="1:34" x14ac:dyDescent="0.3">
      <c r="A2124">
        <v>241236</v>
      </c>
      <c r="B2124" t="s">
        <v>25</v>
      </c>
      <c r="C2124" t="s">
        <v>40</v>
      </c>
      <c r="D2124">
        <v>1</v>
      </c>
      <c r="E2124" t="s">
        <v>3806</v>
      </c>
      <c r="F2124" t="s">
        <v>713</v>
      </c>
      <c r="G2124">
        <v>13631</v>
      </c>
      <c r="H2124">
        <v>2</v>
      </c>
      <c r="I2124">
        <v>64807</v>
      </c>
      <c r="J2124">
        <v>90000</v>
      </c>
      <c r="K2124" t="s">
        <v>30</v>
      </c>
      <c r="L2124" t="s">
        <v>192</v>
      </c>
      <c r="M2124" t="s">
        <v>193</v>
      </c>
      <c r="N2124" t="s">
        <v>8184</v>
      </c>
      <c r="O2124" t="s">
        <v>2283</v>
      </c>
      <c r="P2124" t="s">
        <v>8185</v>
      </c>
      <c r="Q2124" t="s">
        <v>3674</v>
      </c>
      <c r="R2124" t="s">
        <v>3807</v>
      </c>
      <c r="S2124" t="s">
        <v>196</v>
      </c>
      <c r="T2124" t="str">
        <f t="shared" si="99"/>
        <v>The preferred candidate should possess the following:	Bachelor degree in Computer Science, Engineering or Mathematics 	Understanding the entire SDLC cycle and QA place in it	Experience in planning and executing end-to-end test process for complex enterprise solutions 	Experience in analyzing business requirements and covering them with test cases	Understanding of test management concepts and related tools 	Experience with execution and tracking test process using Quality Center 	Experience in configuring Quality Center‚„s entities like ‚Å“Requirements‚, ‚Å“Test Plan‚, ‚Å“Test Lab‚ and ‚Å“Defects‚ to maintain complex parameterized test suite. 	Understanding the purpose and applicability of the test automation and the popular test automation tools	Experience in testing applications serving business processes types like CRM, case management or complex workflow processes	Understanding the purpose and the features of the content management systems and testing specifics of the workflows, TeamSite knowledge and experience is preferable	Experience with testing configuration and workflow of commercial and/or open source search engines like Google appliance, Solr, ElasticSearch or similar	Understanding specifics in planning and executing testing tasks for the popular COTS packages for the CRM types of business (like SIEBEL or MS Dynamics CRM), BI/ reporting (OBIEE, Crystal reports, Jasper or similar)	Understanding complexity and testing specifics of the functional integration testing	Experience with specifics of functional and compatibility testing of browser based UI 	Understanding of the testing specifics of the browser / HTML based UI 	Experience with testing applications on mobile devices and understanding testing specifics	Understanding various data file formats (flat, csv, XML, Excel, MS Access files, etc.) and experience with tools to handle them for testing purposes 	Understanding XML formats and XML technology, experience with popular parsing tools like XML Spy or similar	Practical experience in using various tools like MS Excel and/or MS Access to prepare and maintain test data 	Experience to use MS OFFICE for documenting, reporting and presenting project related information	Understanding n-tier application architecture and service oriented architecture (SOA) 	Understanding of relational databases concept	Ability to design SQL query and use SQL queries for QA tasks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	Hands-on experience with testing and maintaining solutions based on SIEBEL and/or Microsoft Dynamics CRM	Experience with popular test and SDLC management systems like JIRA, MS TFS in addition to Quality Center	Understanding of a variety of programming languages, architectures, and standards like, J2EE-Java, .NET. 	Experience with test automation test tools like Quick Test Pro or SELENIUM;	Practical development experience in one of the popular languages like C/C++. Java, VB/VBA (Excel or MS Access)/VBScript, Ruby, Perl, Groovy for the purpose of handling/validation of test data in various formats, locations, like flat files, XML files, relational databases, etc. 	Understanding of the process of building, validating and handling XML files using Data Type Dictionaries (DTD), XML Schemas, XPATH;	Practical experience with automated parsing of XML files using parses in one of the popula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124">
        <f t="shared" si="100"/>
        <v>0</v>
      </c>
      <c r="V2124" s="3">
        <v>1</v>
      </c>
      <c r="W2124" s="3">
        <f t="shared" si="101"/>
        <v>0</v>
      </c>
      <c r="X2124" s="3">
        <v>0</v>
      </c>
      <c r="Y2124" s="3">
        <v>0</v>
      </c>
      <c r="Z2124" s="3">
        <v>1</v>
      </c>
      <c r="AA2124" s="3">
        <v>0</v>
      </c>
      <c r="AB2124" s="3">
        <v>1</v>
      </c>
      <c r="AD2124" t="s">
        <v>202</v>
      </c>
      <c r="AE2124" s="1">
        <v>42515</v>
      </c>
      <c r="AG2124" s="1">
        <v>42515</v>
      </c>
      <c r="AH2124" s="1">
        <v>42598</v>
      </c>
    </row>
    <row r="2125" spans="1:34" x14ac:dyDescent="0.3">
      <c r="A2125">
        <v>241236</v>
      </c>
      <c r="B2125" t="s">
        <v>25</v>
      </c>
      <c r="C2125" t="s">
        <v>26</v>
      </c>
      <c r="D2125">
        <v>1</v>
      </c>
      <c r="E2125" t="s">
        <v>3806</v>
      </c>
      <c r="F2125" t="s">
        <v>713</v>
      </c>
      <c r="G2125">
        <v>13631</v>
      </c>
      <c r="H2125">
        <v>2</v>
      </c>
      <c r="I2125">
        <v>64807</v>
      </c>
      <c r="J2125">
        <v>90000</v>
      </c>
      <c r="K2125" t="s">
        <v>30</v>
      </c>
      <c r="L2125" t="s">
        <v>192</v>
      </c>
      <c r="M2125" t="s">
        <v>193</v>
      </c>
      <c r="N2125" t="s">
        <v>8184</v>
      </c>
      <c r="O2125" t="s">
        <v>2283</v>
      </c>
      <c r="P2125" t="s">
        <v>8185</v>
      </c>
      <c r="Q2125" t="s">
        <v>3674</v>
      </c>
      <c r="R2125" t="s">
        <v>3807</v>
      </c>
      <c r="S2125" t="s">
        <v>196</v>
      </c>
      <c r="T2125" t="str">
        <f t="shared" si="99"/>
        <v>The preferred candidate should possess the following:	Bachelor degree in Computer Science, Engineering or Mathematics 	Understanding the entire SDLC cycle and QA place in it	Experience in planning and executing end-to-end test process for complex enterprise solutions 	Experience in analyzing business requirements and covering them with test cases	Understanding of test management concepts and related tools 	Experience with execution and tracking test process using Quality Center 	Experience in configuring Quality Center‚„s entities like ‚Å“Requirements‚, ‚Å“Test Plan‚, ‚Å“Test Lab‚ and ‚Å“Defects‚ to maintain complex parameterized test suite. 	Understanding the purpose and applicability of the test automation and the popular test automation tools	Experience in testing applications serving business processes types like CRM, case management or complex workflow processes	Understanding the purpose and the features of the content management systems and testing specifics of the workflows, TeamSite knowledge and experience is preferable	Experience with testing configuration and workflow of commercial and/or open source search engines like Google appliance, Solr, ElasticSearch or similar	Understanding specifics in planning and executing testing tasks for the popular COTS packages for the CRM types of business (like SIEBEL or MS Dynamics CRM), BI/ reporting (OBIEE, Crystal reports, Jasper or similar)	Understanding complexity and testing specifics of the functional integration testing	Experience with specifics of functional and compatibility testing of browser based UI 	Understanding of the testing specifics of the browser / HTML based UI 	Experience with testing applications on mobile devices and understanding testing specifics	Understanding various data file formats (flat, csv, XML, Excel, MS Access files, etc.) and experience with tools to handle them for testing purposes 	Understanding XML formats and XML technology, experience with popular parsing tools like XML Spy or similar	Practical experience in using various tools like MS Excel and/or MS Access to prepare and maintain test data 	Experience to use MS OFFICE for documenting, reporting and presenting project related information	Understanding n-tier application architecture and service oriented architecture (SOA) 	Understanding of relational databases concept	Ability to design SQL query and use SQL queries for QA tasks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	Hands-on experience with testing and maintaining solutions based on SIEBEL and/or Microsoft Dynamics CRM	Experience with popular test and SDLC management systems like JIRA, MS TFS in addition to Quality Center	Understanding of a variety of programming languages, architectures, and standards like, J2EE-Java, .NET. 	Experience with test automation test tools like Quick Test Pro or SELENIUM;	Practical development experience in one of the popular languages like C/C++. Java, VB/VBA (Excel or MS Access)/VBScript, Ruby, Perl, Groovy for the purpose of handling/validation of test data in various formats, locations, like flat files, XML files, relational databases, etc. 	Understanding of the process of building, validating and handling XML files using Data Type Dictionaries (DTD), XML Schemas, XPATH;	Practical experience with automated parsing of XML files using parses in one of the popula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125">
        <f t="shared" si="100"/>
        <v>0</v>
      </c>
      <c r="V2125" s="3">
        <v>1</v>
      </c>
      <c r="W2125" s="3">
        <f t="shared" si="101"/>
        <v>0</v>
      </c>
      <c r="X2125" s="3">
        <v>0</v>
      </c>
      <c r="Y2125" s="3">
        <v>0</v>
      </c>
      <c r="Z2125" s="3">
        <v>1</v>
      </c>
      <c r="AA2125" s="3">
        <v>0</v>
      </c>
      <c r="AB2125" s="3">
        <v>1</v>
      </c>
      <c r="AD2125" t="s">
        <v>202</v>
      </c>
      <c r="AE2125" s="1">
        <v>42515</v>
      </c>
      <c r="AG2125" s="1">
        <v>42515</v>
      </c>
      <c r="AH2125" s="1">
        <v>42598</v>
      </c>
    </row>
    <row r="2126" spans="1:34" x14ac:dyDescent="0.3">
      <c r="A2126">
        <v>241246</v>
      </c>
      <c r="B2126" t="s">
        <v>39</v>
      </c>
      <c r="C2126" t="s">
        <v>40</v>
      </c>
      <c r="D2126">
        <v>1</v>
      </c>
      <c r="E2126" t="s">
        <v>3808</v>
      </c>
      <c r="F2126" t="s">
        <v>3809</v>
      </c>
      <c r="G2126">
        <v>51181</v>
      </c>
      <c r="H2126">
        <v>1</v>
      </c>
      <c r="I2126">
        <v>49984</v>
      </c>
      <c r="J2126">
        <v>67030</v>
      </c>
      <c r="K2126" t="s">
        <v>30</v>
      </c>
      <c r="L2126" t="s">
        <v>78</v>
      </c>
      <c r="M2126" t="s">
        <v>616</v>
      </c>
      <c r="N2126" t="s">
        <v>3810</v>
      </c>
      <c r="O2126" t="s">
        <v>8186</v>
      </c>
      <c r="P2126" t="e">
        <f>--candidate should have Excellent customer Service, organizational, communication, detailed-oriented and accurate data entry skills  --courteous and professional telephone skills     --Strong computer and  MS Office skills.</f>
        <v>#NAME?</v>
      </c>
      <c r="Q2126" t="s">
        <v>7439</v>
      </c>
      <c r="R2126" t="s">
        <v>3811</v>
      </c>
      <c r="S2126" t="s">
        <v>35</v>
      </c>
      <c r="T2126" t="e">
        <f t="shared" si="99"/>
        <v>#NAME?</v>
      </c>
      <c r="U2126">
        <f t="shared" si="100"/>
        <v>0</v>
      </c>
      <c r="V2126" s="3">
        <v>0</v>
      </c>
      <c r="W2126" s="3">
        <f t="shared" si="101"/>
        <v>0</v>
      </c>
      <c r="X2126" s="3">
        <v>0</v>
      </c>
      <c r="Y2126" s="3">
        <v>0</v>
      </c>
      <c r="Z2126" s="3">
        <v>0</v>
      </c>
      <c r="AA2126" s="3">
        <v>0</v>
      </c>
      <c r="AB2126" s="3">
        <v>0</v>
      </c>
      <c r="AD2126" t="s">
        <v>38</v>
      </c>
      <c r="AE2126" s="1">
        <v>42508</v>
      </c>
      <c r="AG2126" s="1">
        <v>42508</v>
      </c>
      <c r="AH2126" s="1">
        <v>42598</v>
      </c>
    </row>
    <row r="2127" spans="1:34" x14ac:dyDescent="0.3">
      <c r="A2127">
        <v>241439</v>
      </c>
      <c r="B2127" t="s">
        <v>2454</v>
      </c>
      <c r="C2127" t="s">
        <v>40</v>
      </c>
      <c r="D2127">
        <v>1</v>
      </c>
      <c r="E2127" t="s">
        <v>3802</v>
      </c>
      <c r="F2127" t="s">
        <v>3362</v>
      </c>
      <c r="G2127">
        <v>40562</v>
      </c>
      <c r="H2127">
        <v>0</v>
      </c>
      <c r="I2127">
        <v>54401</v>
      </c>
      <c r="J2127">
        <v>81976</v>
      </c>
      <c r="K2127" t="s">
        <v>30</v>
      </c>
      <c r="L2127" t="s">
        <v>2978</v>
      </c>
      <c r="M2127" t="s">
        <v>3803</v>
      </c>
      <c r="N2127" t="s">
        <v>8182</v>
      </c>
      <c r="O2127" t="s">
        <v>3363</v>
      </c>
      <c r="P2127" t="s">
        <v>8183</v>
      </c>
      <c r="Q2127" t="s">
        <v>35</v>
      </c>
      <c r="R2127" t="s">
        <v>3804</v>
      </c>
      <c r="S2127" t="s">
        <v>3805</v>
      </c>
      <c r="T2127" t="str">
        <f t="shared" si="99"/>
        <v xml:space="preserve">‚Excellent communication and interpersonal skills. Strong written and verbal communication skills.Professional telephone manner. Well organized and detailed oriented. Computer literate with advanced knowledge of Microsoft: Word, Excel, and Outlook.  </v>
      </c>
      <c r="U2127">
        <f t="shared" si="100"/>
        <v>0</v>
      </c>
      <c r="V2127" s="3">
        <v>1</v>
      </c>
      <c r="W2127" s="3">
        <f t="shared" si="101"/>
        <v>0</v>
      </c>
      <c r="X2127" s="3">
        <v>0</v>
      </c>
      <c r="Y2127" s="3">
        <v>0</v>
      </c>
      <c r="Z2127" s="3">
        <v>0</v>
      </c>
      <c r="AA2127" s="3">
        <v>0</v>
      </c>
      <c r="AB2127" s="3">
        <v>0</v>
      </c>
      <c r="AD2127" t="s">
        <v>38</v>
      </c>
      <c r="AE2127" s="1">
        <v>42538</v>
      </c>
      <c r="AG2127" s="1">
        <v>42538</v>
      </c>
      <c r="AH2127" s="1">
        <v>42598</v>
      </c>
    </row>
    <row r="2128" spans="1:34" x14ac:dyDescent="0.3">
      <c r="A2128">
        <v>241448</v>
      </c>
      <c r="B2128" t="s">
        <v>184</v>
      </c>
      <c r="C2128" t="s">
        <v>26</v>
      </c>
      <c r="D2128">
        <v>1</v>
      </c>
      <c r="E2128" t="s">
        <v>3812</v>
      </c>
      <c r="F2128" t="s">
        <v>636</v>
      </c>
      <c r="G2128">
        <v>10056</v>
      </c>
      <c r="H2128" t="s">
        <v>52</v>
      </c>
      <c r="I2128">
        <v>53051</v>
      </c>
      <c r="J2128">
        <v>145991</v>
      </c>
      <c r="K2128" t="s">
        <v>30</v>
      </c>
      <c r="L2128" t="s">
        <v>186</v>
      </c>
      <c r="M2128" t="s">
        <v>2902</v>
      </c>
      <c r="N2128" t="s">
        <v>8187</v>
      </c>
      <c r="O2128" t="s">
        <v>639</v>
      </c>
      <c r="P2128" t="s">
        <v>8188</v>
      </c>
      <c r="Q2128" t="s">
        <v>8189</v>
      </c>
      <c r="R2128" t="s">
        <v>201</v>
      </c>
      <c r="S2128" t="s">
        <v>35</v>
      </c>
      <c r="T2128" t="str">
        <f t="shared" si="99"/>
        <v>The preferred candidate should possess the following:  A Master‚„s degree from an accredited college or university; experience with field education, preferably in a provider agency setting or child welfare agency; a strong understanding of and relationship with the child welfare and/or juvenile justice provider community; at least two years of leadership experience in field education; strong relationship building skills and knowledge of child welfare systems; excellent oral and written communication skills as well as a proficiency in computer applications such as Word, Outlook and Excel; strong organizational skills and attention to detail; and commitment to a collegial workplace. LMSW and SIFI certification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Job Vacancy Notice reposted.  Previous applicants do not need to reapply.</v>
      </c>
      <c r="U2128">
        <f t="shared" si="100"/>
        <v>0</v>
      </c>
      <c r="V2128" s="3">
        <v>0</v>
      </c>
      <c r="W2128" s="3">
        <f t="shared" si="101"/>
        <v>0</v>
      </c>
      <c r="X2128" s="3">
        <v>0</v>
      </c>
      <c r="Y2128" s="3">
        <v>0</v>
      </c>
      <c r="Z2128" s="3">
        <v>0</v>
      </c>
      <c r="AA2128" s="3">
        <v>0</v>
      </c>
      <c r="AB2128" s="3">
        <v>0</v>
      </c>
      <c r="AD2128" t="s">
        <v>58</v>
      </c>
      <c r="AE2128" s="1">
        <v>42544</v>
      </c>
      <c r="AG2128" s="1">
        <v>42544</v>
      </c>
      <c r="AH2128" s="1">
        <v>42598</v>
      </c>
    </row>
    <row r="2129" spans="1:34" x14ac:dyDescent="0.3">
      <c r="A2129">
        <v>241448</v>
      </c>
      <c r="B2129" t="s">
        <v>184</v>
      </c>
      <c r="C2129" t="s">
        <v>40</v>
      </c>
      <c r="D2129">
        <v>1</v>
      </c>
      <c r="E2129" t="s">
        <v>3812</v>
      </c>
      <c r="F2129" t="s">
        <v>636</v>
      </c>
      <c r="G2129">
        <v>10056</v>
      </c>
      <c r="H2129" t="s">
        <v>52</v>
      </c>
      <c r="I2129">
        <v>53051</v>
      </c>
      <c r="J2129">
        <v>145991</v>
      </c>
      <c r="K2129" t="s">
        <v>30</v>
      </c>
      <c r="L2129" t="s">
        <v>186</v>
      </c>
      <c r="M2129" t="s">
        <v>2902</v>
      </c>
      <c r="N2129" t="s">
        <v>8187</v>
      </c>
      <c r="O2129" t="s">
        <v>639</v>
      </c>
      <c r="P2129" t="s">
        <v>8188</v>
      </c>
      <c r="Q2129" t="s">
        <v>8189</v>
      </c>
      <c r="R2129" t="s">
        <v>201</v>
      </c>
      <c r="S2129" t="s">
        <v>35</v>
      </c>
      <c r="T2129" t="str">
        <f t="shared" si="99"/>
        <v>The preferred candidate should possess the following:  A Master‚„s degree from an accredited college or university; experience with field education, preferably in a provider agency setting or child welfare agency; a strong understanding of and relationship with the child welfare and/or juvenile justice provider community; at least two years of leadership experience in field education; strong relationship building skills and knowledge of child welfare systems; excellent oral and written communication skills as well as a proficiency in computer applications such as Word, Outlook and Excel; strong organizational skills and attention to detail; and commitment to a collegial workplace. LMSW and SIFI certification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Job Vacancy Notice reposted.  Previous applicants do not need to reapply.</v>
      </c>
      <c r="U2129">
        <f t="shared" si="100"/>
        <v>0</v>
      </c>
      <c r="V2129" s="3">
        <v>0</v>
      </c>
      <c r="W2129" s="3">
        <f t="shared" si="101"/>
        <v>0</v>
      </c>
      <c r="X2129" s="3">
        <v>0</v>
      </c>
      <c r="Y2129" s="3">
        <v>0</v>
      </c>
      <c r="Z2129" s="3">
        <v>0</v>
      </c>
      <c r="AA2129" s="3">
        <v>0</v>
      </c>
      <c r="AB2129" s="3">
        <v>0</v>
      </c>
      <c r="AD2129" t="s">
        <v>58</v>
      </c>
      <c r="AE2129" s="1">
        <v>42544</v>
      </c>
      <c r="AG2129" s="1">
        <v>42544</v>
      </c>
      <c r="AH2129" s="1">
        <v>42598</v>
      </c>
    </row>
    <row r="2130" spans="1:34" x14ac:dyDescent="0.3">
      <c r="A2130">
        <v>241452</v>
      </c>
      <c r="B2130" t="s">
        <v>39</v>
      </c>
      <c r="C2130" t="s">
        <v>40</v>
      </c>
      <c r="D2130">
        <v>1</v>
      </c>
      <c r="E2130" t="s">
        <v>3813</v>
      </c>
      <c r="F2130" t="s">
        <v>1121</v>
      </c>
      <c r="G2130">
        <v>51110</v>
      </c>
      <c r="H2130">
        <v>3</v>
      </c>
      <c r="I2130">
        <v>54917</v>
      </c>
      <c r="J2130">
        <v>74804</v>
      </c>
      <c r="K2130" t="s">
        <v>30</v>
      </c>
      <c r="L2130" t="s">
        <v>78</v>
      </c>
      <c r="M2130" t="s">
        <v>947</v>
      </c>
      <c r="N2130" t="s">
        <v>3814</v>
      </c>
      <c r="O2130" t="s">
        <v>7259</v>
      </c>
      <c r="P2130" t="s">
        <v>35</v>
      </c>
      <c r="Q2130" t="s">
        <v>7439</v>
      </c>
      <c r="R2130" t="s">
        <v>3815</v>
      </c>
      <c r="S2130" t="s">
        <v>35</v>
      </c>
      <c r="T2130" t="str">
        <f t="shared" si="99"/>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30">
        <f t="shared" si="100"/>
        <v>0</v>
      </c>
      <c r="V2130" s="3">
        <v>0</v>
      </c>
      <c r="W2130" s="3">
        <f t="shared" si="101"/>
        <v>0</v>
      </c>
      <c r="X2130" s="3">
        <v>0</v>
      </c>
      <c r="Y2130" s="3">
        <v>0</v>
      </c>
      <c r="Z2130" s="3">
        <v>0</v>
      </c>
      <c r="AA2130" s="3">
        <v>0</v>
      </c>
      <c r="AB2130" s="3">
        <v>0</v>
      </c>
      <c r="AD2130" t="s">
        <v>38</v>
      </c>
      <c r="AE2130" s="1">
        <v>42510</v>
      </c>
      <c r="AG2130" s="1">
        <v>42510</v>
      </c>
      <c r="AH2130" s="1">
        <v>42598</v>
      </c>
    </row>
    <row r="2131" spans="1:34" x14ac:dyDescent="0.3">
      <c r="A2131">
        <v>241246</v>
      </c>
      <c r="B2131" t="s">
        <v>39</v>
      </c>
      <c r="C2131" t="s">
        <v>26</v>
      </c>
      <c r="D2131">
        <v>1</v>
      </c>
      <c r="E2131" t="s">
        <v>3808</v>
      </c>
      <c r="F2131" t="s">
        <v>3809</v>
      </c>
      <c r="G2131">
        <v>51181</v>
      </c>
      <c r="H2131">
        <v>1</v>
      </c>
      <c r="I2131">
        <v>49984</v>
      </c>
      <c r="J2131">
        <v>67030</v>
      </c>
      <c r="K2131" t="s">
        <v>30</v>
      </c>
      <c r="L2131" t="s">
        <v>78</v>
      </c>
      <c r="M2131" t="s">
        <v>616</v>
      </c>
      <c r="N2131" t="s">
        <v>3810</v>
      </c>
      <c r="O2131" t="s">
        <v>8186</v>
      </c>
      <c r="P2131" t="e">
        <f>--candidate should have Excellent customer Service, organizational, communication, detailed-oriented and accurate data entry skills  --courteous and professional telephone skills     --Strong computer and  MS Office skills.</f>
        <v>#NAME?</v>
      </c>
      <c r="Q2131" t="s">
        <v>7439</v>
      </c>
      <c r="R2131" t="s">
        <v>3811</v>
      </c>
      <c r="S2131" t="s">
        <v>35</v>
      </c>
      <c r="T2131" t="e">
        <f t="shared" si="99"/>
        <v>#NAME?</v>
      </c>
      <c r="U2131">
        <f t="shared" si="100"/>
        <v>0</v>
      </c>
      <c r="V2131" s="3">
        <v>0</v>
      </c>
      <c r="W2131" s="3">
        <f t="shared" si="101"/>
        <v>0</v>
      </c>
      <c r="X2131" s="3">
        <v>0</v>
      </c>
      <c r="Y2131" s="3">
        <v>0</v>
      </c>
      <c r="Z2131" s="3">
        <v>0</v>
      </c>
      <c r="AA2131" s="3">
        <v>0</v>
      </c>
      <c r="AB2131" s="3">
        <v>0</v>
      </c>
      <c r="AD2131" t="s">
        <v>38</v>
      </c>
      <c r="AE2131" s="1">
        <v>42508</v>
      </c>
      <c r="AG2131" s="1">
        <v>42508</v>
      </c>
      <c r="AH2131" s="1">
        <v>42598</v>
      </c>
    </row>
    <row r="2132" spans="1:34" x14ac:dyDescent="0.3">
      <c r="A2132">
        <v>241249</v>
      </c>
      <c r="B2132" t="s">
        <v>184</v>
      </c>
      <c r="C2132" t="s">
        <v>40</v>
      </c>
      <c r="D2132">
        <v>1</v>
      </c>
      <c r="E2132" t="s">
        <v>3816</v>
      </c>
      <c r="F2132" t="s">
        <v>42</v>
      </c>
      <c r="G2132">
        <v>21744</v>
      </c>
      <c r="H2132">
        <v>2</v>
      </c>
      <c r="I2132">
        <v>68239</v>
      </c>
      <c r="J2132">
        <v>85644</v>
      </c>
      <c r="K2132" t="s">
        <v>30</v>
      </c>
      <c r="L2132" t="s">
        <v>186</v>
      </c>
      <c r="M2132" t="s">
        <v>3226</v>
      </c>
      <c r="N2132" t="s">
        <v>8190</v>
      </c>
      <c r="O2132" t="s">
        <v>46</v>
      </c>
      <c r="P2132" t="s">
        <v>3817</v>
      </c>
      <c r="Q2132" t="s">
        <v>7268</v>
      </c>
      <c r="R2132" t="s">
        <v>201</v>
      </c>
      <c r="S2132" t="s">
        <v>35</v>
      </c>
      <c r="T2132" t="str">
        <f t="shared" si="99"/>
        <v>Critical to this position is strong analytical thinking and data analysis skills. The preferred candidate should possess: (1) programing expertise in SQL and SAS (and/or SPSS); (2) experience conducting descriptive and multivariate statistical analyses using large administrative databases; (3) proficiency in R programing a plus; (4)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132">
        <f t="shared" si="100"/>
        <v>1</v>
      </c>
      <c r="V2132" s="3">
        <v>0</v>
      </c>
      <c r="W2132" s="3">
        <f t="shared" si="101"/>
        <v>1</v>
      </c>
      <c r="X2132" s="3">
        <v>0</v>
      </c>
      <c r="Y2132" s="3">
        <v>0</v>
      </c>
      <c r="Z2132" s="3">
        <v>1</v>
      </c>
      <c r="AA2132" s="3">
        <v>0</v>
      </c>
      <c r="AB2132" s="3">
        <v>0</v>
      </c>
      <c r="AD2132" t="s">
        <v>38</v>
      </c>
      <c r="AE2132" s="1">
        <v>42515</v>
      </c>
      <c r="AG2132" s="1">
        <v>42536</v>
      </c>
      <c r="AH2132" s="1">
        <v>42598</v>
      </c>
    </row>
    <row r="2133" spans="1:34" x14ac:dyDescent="0.3">
      <c r="A2133">
        <v>241249</v>
      </c>
      <c r="B2133" t="s">
        <v>184</v>
      </c>
      <c r="C2133" t="s">
        <v>26</v>
      </c>
      <c r="D2133">
        <v>1</v>
      </c>
      <c r="E2133" t="s">
        <v>3816</v>
      </c>
      <c r="F2133" t="s">
        <v>42</v>
      </c>
      <c r="G2133">
        <v>21744</v>
      </c>
      <c r="H2133">
        <v>2</v>
      </c>
      <c r="I2133">
        <v>68239</v>
      </c>
      <c r="J2133">
        <v>85644</v>
      </c>
      <c r="K2133" t="s">
        <v>30</v>
      </c>
      <c r="L2133" t="s">
        <v>186</v>
      </c>
      <c r="M2133" t="s">
        <v>3226</v>
      </c>
      <c r="N2133" t="s">
        <v>8190</v>
      </c>
      <c r="O2133" t="s">
        <v>46</v>
      </c>
      <c r="P2133" t="s">
        <v>3817</v>
      </c>
      <c r="Q2133" t="s">
        <v>7268</v>
      </c>
      <c r="R2133" t="s">
        <v>201</v>
      </c>
      <c r="S2133" t="s">
        <v>35</v>
      </c>
      <c r="T2133" t="str">
        <f t="shared" si="99"/>
        <v>Critical to this position is strong analytical thinking and data analysis skills. The preferred candidate should possess: (1) programing expertise in SQL and SAS (and/or SPSS); (2) experience conducting descriptive and multivariate statistical analyses using large administrative databases; (3) proficiency in R programing a plus; (4)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133">
        <f t="shared" si="100"/>
        <v>1</v>
      </c>
      <c r="V2133" s="3">
        <v>0</v>
      </c>
      <c r="W2133" s="3">
        <f t="shared" si="101"/>
        <v>1</v>
      </c>
      <c r="X2133" s="3">
        <v>0</v>
      </c>
      <c r="Y2133" s="3">
        <v>0</v>
      </c>
      <c r="Z2133" s="3">
        <v>1</v>
      </c>
      <c r="AA2133" s="3">
        <v>0</v>
      </c>
      <c r="AB2133" s="3">
        <v>0</v>
      </c>
      <c r="AD2133" t="s">
        <v>38</v>
      </c>
      <c r="AE2133" s="1">
        <v>42515</v>
      </c>
      <c r="AG2133" s="1">
        <v>42536</v>
      </c>
      <c r="AH2133" s="1">
        <v>42598</v>
      </c>
    </row>
    <row r="2134" spans="1:34" x14ac:dyDescent="0.3">
      <c r="A2134">
        <v>242012</v>
      </c>
      <c r="B2134" t="s">
        <v>25</v>
      </c>
      <c r="C2134" t="s">
        <v>26</v>
      </c>
      <c r="D2134">
        <v>1</v>
      </c>
      <c r="E2134" t="s">
        <v>3818</v>
      </c>
      <c r="F2134" t="s">
        <v>191</v>
      </c>
      <c r="G2134">
        <v>13632</v>
      </c>
      <c r="H2134">
        <v>4</v>
      </c>
      <c r="I2134">
        <v>89383</v>
      </c>
      <c r="J2134">
        <v>115000</v>
      </c>
      <c r="K2134" t="s">
        <v>30</v>
      </c>
      <c r="L2134" t="s">
        <v>192</v>
      </c>
      <c r="M2134" t="s">
        <v>193</v>
      </c>
      <c r="N2134" t="s">
        <v>8191</v>
      </c>
      <c r="O2134" t="s">
        <v>7083</v>
      </c>
      <c r="P2134" t="s">
        <v>8192</v>
      </c>
      <c r="Q2134" t="s">
        <v>3674</v>
      </c>
      <c r="R2134" t="s">
        <v>3819</v>
      </c>
      <c r="S2134" t="s">
        <v>196</v>
      </c>
      <c r="T2134" t="str">
        <f t="shared" si="99"/>
        <v>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At least 4 years‚„ experience leading a test team on complex IT projects	Experience in planning and executing end-to-end test process for complex enterprise solutions 	Experience in planning and executing QA tasks for the projects managed using various methodologies (Agile, water fall, Scrum, etc.)	Experience in analyzing business requirements and covering them with test cases	Experience with execution and tracking test process using Quality Center 	Experience in configuring Quality Center or other SDLC tracking tool to configure entities like ‚Å“Requirements‚, ‚Å“Test Plan‚, ‚Å“Test Lab‚ and ‚Å“Defects‚ to maintain complex parameterized test suites	Experience with identifying test cases suitable for test automation, planning development and execution of the automated test suites 	Experience in testing applications serving business processes types like CRM, accounting systems, case management or complex workflow processes	Experience in performing functional and non-functional testing for mobile applications running on various operating systems like iOS, Android, etc.	Experience with testing applications on mobile devices and understanding testing specifics of native and ‚Å“mobile responsive‚ applications	Experience with performing functional testing for applications with browser-based UI, communicating via web services or various file exchange protocols	Experience with planning testing activities covering specifics, purpose and features  of the following technologies and tools:  o	Browser / HTML based UI including functional, non-functional and compatibility testing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o	LDAP based authentication technology 	Experience with functional integration testing	Understanding various data file formats (flat, csv, XML, Excel, MS Access files, etc.) and experience with tools to handle them for testing purposes 	Understanding of XML formats and XML technology and experience with parsing tools like XML Spy	Practical experience in using various tools like MS Excel and/or MS Access to prepare and maintain test data 	Experience using MS Office applications for documenting, reporting and presenting project related information	Understanding of n-tier application architecture and service oriented architecture (SOA) 	Understanding of relational databases concept	Ability to design SQL queries and use them for QA tasks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with the ability to articulate and document the steps taken to resolve an issue	Ability to see tasks through to completion with minimal guidance 	Must be a team player who works well with technical and non-technical resources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134">
        <f t="shared" si="100"/>
        <v>1</v>
      </c>
      <c r="V2134" s="3">
        <v>1</v>
      </c>
      <c r="W2134" s="3">
        <f t="shared" si="101"/>
        <v>1</v>
      </c>
      <c r="X2134" s="3">
        <v>0</v>
      </c>
      <c r="Y2134" s="3">
        <v>0</v>
      </c>
      <c r="Z2134" s="3">
        <v>1</v>
      </c>
      <c r="AA2134" s="3">
        <v>0</v>
      </c>
      <c r="AB2134" s="3">
        <v>1</v>
      </c>
      <c r="AD2134" t="s">
        <v>202</v>
      </c>
      <c r="AE2134" s="1">
        <v>42517</v>
      </c>
      <c r="AG2134" s="1">
        <v>42517</v>
      </c>
      <c r="AH2134" s="1">
        <v>42598</v>
      </c>
    </row>
    <row r="2135" spans="1:34" x14ac:dyDescent="0.3">
      <c r="A2135">
        <v>240972</v>
      </c>
      <c r="B2135" t="s">
        <v>1592</v>
      </c>
      <c r="C2135" t="s">
        <v>40</v>
      </c>
      <c r="D2135">
        <v>1</v>
      </c>
      <c r="E2135" t="s">
        <v>3764</v>
      </c>
      <c r="F2135" t="s">
        <v>2577</v>
      </c>
      <c r="G2135">
        <v>10074</v>
      </c>
      <c r="H2135" t="s">
        <v>52</v>
      </c>
      <c r="I2135">
        <v>53051</v>
      </c>
      <c r="J2135">
        <v>145991</v>
      </c>
      <c r="K2135" t="s">
        <v>30</v>
      </c>
      <c r="L2135" t="s">
        <v>430</v>
      </c>
      <c r="M2135" t="s">
        <v>1128</v>
      </c>
      <c r="N2135" t="s">
        <v>8165</v>
      </c>
      <c r="O2135" t="s">
        <v>2578</v>
      </c>
      <c r="P2135" t="s">
        <v>8166</v>
      </c>
      <c r="Q2135" t="s">
        <v>35</v>
      </c>
      <c r="R2135" t="s">
        <v>3765</v>
      </c>
      <c r="S2135" t="s">
        <v>35</v>
      </c>
      <c r="T2135" t="str">
        <f t="shared" si="99"/>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Experience with CRMs solutions, especially with Microsoft Dynamics and/or Salesforce.   Experience with Digital Signature Implementations.   Knowledge of Document Management Systems.   Ability to work extra hours when needed.  </v>
      </c>
      <c r="U2135">
        <f t="shared" si="100"/>
        <v>0</v>
      </c>
      <c r="V2135" s="3">
        <v>0</v>
      </c>
      <c r="W2135" s="3">
        <f t="shared" si="101"/>
        <v>0</v>
      </c>
      <c r="X2135" s="3">
        <v>0</v>
      </c>
      <c r="Y2135" s="3">
        <v>0</v>
      </c>
      <c r="Z2135" s="3">
        <v>0</v>
      </c>
      <c r="AA2135" s="3">
        <v>0</v>
      </c>
      <c r="AB2135" s="3">
        <v>0</v>
      </c>
      <c r="AD2135" t="s">
        <v>58</v>
      </c>
      <c r="AE2135" s="1">
        <v>42503</v>
      </c>
      <c r="AF2135" s="1">
        <v>42610</v>
      </c>
      <c r="AG2135" s="1">
        <v>42503</v>
      </c>
      <c r="AH2135" s="1">
        <v>42598</v>
      </c>
    </row>
    <row r="2136" spans="1:34" x14ac:dyDescent="0.3">
      <c r="A2136">
        <v>240973</v>
      </c>
      <c r="B2136" t="s">
        <v>1592</v>
      </c>
      <c r="C2136" t="s">
        <v>26</v>
      </c>
      <c r="D2136">
        <v>1</v>
      </c>
      <c r="E2136" t="s">
        <v>3820</v>
      </c>
      <c r="F2136" t="s">
        <v>2096</v>
      </c>
      <c r="G2136">
        <v>13621</v>
      </c>
      <c r="H2136">
        <v>1</v>
      </c>
      <c r="I2136">
        <v>46303</v>
      </c>
      <c r="J2136">
        <v>67469</v>
      </c>
      <c r="K2136" t="s">
        <v>30</v>
      </c>
      <c r="L2136" t="s">
        <v>430</v>
      </c>
      <c r="M2136" t="s">
        <v>1128</v>
      </c>
      <c r="N2136" t="s">
        <v>8193</v>
      </c>
      <c r="O2136" t="s">
        <v>2099</v>
      </c>
      <c r="P2136" t="s">
        <v>8194</v>
      </c>
      <c r="Q2136" t="s">
        <v>35</v>
      </c>
      <c r="R2136" t="s">
        <v>1909</v>
      </c>
      <c r="S2136" t="s">
        <v>35</v>
      </c>
      <c r="T2136" t="str">
        <f t="shared" si="99"/>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Knowledge of CRMs, especially with Microsoft Dynamics and/or Salesforce.   Knowledge of Citrix XenApp and Xen Desktop.   Proficient in Adobe Creative Cloud apps.   Microsoft Desktop Certification.   Apple Certified Support Technician.   Ability to work extra hours when needed.  </v>
      </c>
      <c r="U2136">
        <f t="shared" si="100"/>
        <v>0</v>
      </c>
      <c r="V2136" s="3">
        <v>0</v>
      </c>
      <c r="W2136" s="3">
        <f t="shared" si="101"/>
        <v>0</v>
      </c>
      <c r="X2136" s="3">
        <v>0</v>
      </c>
      <c r="Y2136" s="3">
        <v>0</v>
      </c>
      <c r="Z2136" s="3">
        <v>0</v>
      </c>
      <c r="AA2136" s="3">
        <v>0</v>
      </c>
      <c r="AB2136" s="3">
        <v>0</v>
      </c>
      <c r="AD2136" t="s">
        <v>58</v>
      </c>
      <c r="AE2136" s="1">
        <v>42503</v>
      </c>
      <c r="AF2136" s="1">
        <v>42610</v>
      </c>
      <c r="AG2136" s="1">
        <v>42503</v>
      </c>
      <c r="AH2136" s="1">
        <v>42598</v>
      </c>
    </row>
    <row r="2137" spans="1:34" x14ac:dyDescent="0.3">
      <c r="A2137">
        <v>240973</v>
      </c>
      <c r="B2137" t="s">
        <v>1592</v>
      </c>
      <c r="C2137" t="s">
        <v>40</v>
      </c>
      <c r="D2137">
        <v>1</v>
      </c>
      <c r="E2137" t="s">
        <v>3820</v>
      </c>
      <c r="F2137" t="s">
        <v>2096</v>
      </c>
      <c r="G2137">
        <v>13621</v>
      </c>
      <c r="H2137">
        <v>1</v>
      </c>
      <c r="I2137">
        <v>46303</v>
      </c>
      <c r="J2137">
        <v>67469</v>
      </c>
      <c r="K2137" t="s">
        <v>30</v>
      </c>
      <c r="L2137" t="s">
        <v>430</v>
      </c>
      <c r="M2137" t="s">
        <v>1128</v>
      </c>
      <c r="N2137" t="s">
        <v>8193</v>
      </c>
      <c r="O2137" t="s">
        <v>2099</v>
      </c>
      <c r="P2137" t="s">
        <v>8194</v>
      </c>
      <c r="Q2137" t="s">
        <v>35</v>
      </c>
      <c r="R2137" t="s">
        <v>1909</v>
      </c>
      <c r="S2137" t="s">
        <v>35</v>
      </c>
      <c r="T2137" t="str">
        <f t="shared" si="99"/>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Knowledge of CRMs, especially with Microsoft Dynamics and/or Salesforce.   Knowledge of Citrix XenApp and Xen Desktop.   Proficient in Adobe Creative Cloud apps.   Microsoft Desktop Certification.   Apple Certified Support Technician.   Ability to work extra hours when needed.  </v>
      </c>
      <c r="U2137">
        <f t="shared" si="100"/>
        <v>0</v>
      </c>
      <c r="V2137" s="3">
        <v>0</v>
      </c>
      <c r="W2137" s="3">
        <f t="shared" si="101"/>
        <v>0</v>
      </c>
      <c r="X2137" s="3">
        <v>0</v>
      </c>
      <c r="Y2137" s="3">
        <v>0</v>
      </c>
      <c r="Z2137" s="3">
        <v>0</v>
      </c>
      <c r="AA2137" s="3">
        <v>0</v>
      </c>
      <c r="AB2137" s="3">
        <v>0</v>
      </c>
      <c r="AD2137" t="s">
        <v>58</v>
      </c>
      <c r="AE2137" s="1">
        <v>42503</v>
      </c>
      <c r="AF2137" s="1">
        <v>42610</v>
      </c>
      <c r="AG2137" s="1">
        <v>42503</v>
      </c>
      <c r="AH2137" s="1">
        <v>42598</v>
      </c>
    </row>
    <row r="2138" spans="1:34" x14ac:dyDescent="0.3">
      <c r="A2138">
        <v>240981</v>
      </c>
      <c r="B2138" t="s">
        <v>184</v>
      </c>
      <c r="C2138" t="s">
        <v>40</v>
      </c>
      <c r="D2138">
        <v>1</v>
      </c>
      <c r="E2138" t="s">
        <v>3821</v>
      </c>
      <c r="F2138" t="s">
        <v>472</v>
      </c>
      <c r="G2138">
        <v>13611</v>
      </c>
      <c r="H2138">
        <v>1</v>
      </c>
      <c r="I2138">
        <v>46405</v>
      </c>
      <c r="J2138">
        <v>67568</v>
      </c>
      <c r="K2138" t="s">
        <v>30</v>
      </c>
      <c r="L2138" t="s">
        <v>186</v>
      </c>
      <c r="M2138" t="s">
        <v>332</v>
      </c>
      <c r="N2138" t="s">
        <v>8195</v>
      </c>
      <c r="O2138" t="s">
        <v>473</v>
      </c>
      <c r="P2138" t="s">
        <v>3822</v>
      </c>
      <c r="Q2138" t="s">
        <v>8196</v>
      </c>
      <c r="R2138" t="s">
        <v>640</v>
      </c>
      <c r="S2138" t="s">
        <v>35</v>
      </c>
      <c r="T2138" t="str">
        <f t="shared" si="99"/>
        <v>Working knowledge to install, configure &amp; troubleshoot: Microsoft Windows 7, Office 2010, Outlook/Exchange, Project, Visio, IE, Printers, desktop/laptop hardware components; Experience configuring and troubleshooting iPads, Smart phones etc.; Knowledge of remote desktop access software preferably Bomgar to troubleshoot issues remotely; Working knowledge of Local and Wide Area Networking; Experience and knowledge of Microsoft Windows Server; Knowledge of approaches, tools and techniques for recognizing and resolving technical (hardware, software, application) problems; Certified in either A+, MCP or MCSE; Strong interpersonal skills, problem solving skills, customer service and interpersonal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Ability to provide effective and efficient real-time support for a variety of desktop computer users; Proven experience with solving computer related issues via the phone or remote desktop. 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permanent not provisional in the Civil Service title of Computer Associate, Technician Support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2138">
        <f t="shared" si="100"/>
        <v>0</v>
      </c>
      <c r="V2138" s="3">
        <v>0</v>
      </c>
      <c r="W2138" s="3">
        <f t="shared" si="101"/>
        <v>0</v>
      </c>
      <c r="X2138" s="3">
        <v>0</v>
      </c>
      <c r="Y2138" s="3">
        <v>0</v>
      </c>
      <c r="Z2138" s="3">
        <v>0</v>
      </c>
      <c r="AA2138" s="3">
        <v>0</v>
      </c>
      <c r="AB2138" s="3">
        <v>0</v>
      </c>
      <c r="AD2138" t="s">
        <v>38</v>
      </c>
      <c r="AE2138" s="1">
        <v>42510</v>
      </c>
      <c r="AG2138" s="1">
        <v>42513</v>
      </c>
      <c r="AH2138" s="1">
        <v>42598</v>
      </c>
    </row>
    <row r="2139" spans="1:34" x14ac:dyDescent="0.3">
      <c r="A2139">
        <v>241250</v>
      </c>
      <c r="B2139" t="s">
        <v>39</v>
      </c>
      <c r="C2139" t="s">
        <v>26</v>
      </c>
      <c r="D2139">
        <v>1</v>
      </c>
      <c r="E2139" t="s">
        <v>3823</v>
      </c>
      <c r="F2139" t="s">
        <v>42</v>
      </c>
      <c r="G2139">
        <v>21744</v>
      </c>
      <c r="H2139">
        <v>2</v>
      </c>
      <c r="I2139">
        <v>68239</v>
      </c>
      <c r="J2139">
        <v>85644</v>
      </c>
      <c r="K2139" t="s">
        <v>30</v>
      </c>
      <c r="L2139" t="s">
        <v>78</v>
      </c>
      <c r="M2139" t="s">
        <v>1033</v>
      </c>
      <c r="N2139" t="s">
        <v>3824</v>
      </c>
      <c r="O2139" t="s">
        <v>46</v>
      </c>
      <c r="P2139" t="s">
        <v>3825</v>
      </c>
      <c r="Q2139" t="s">
        <v>7985</v>
      </c>
      <c r="R2139" t="s">
        <v>3826</v>
      </c>
      <c r="S2139" t="s">
        <v>35</v>
      </c>
      <c r="T2139" t="str">
        <f t="shared" si="99"/>
        <v>--Excellent written, oral and interpersonal skills; experience in program planning and implementation  --Experience developing and implementing evidence-based medical and/ or social service programs for people with HIV disease.  --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39">
        <f t="shared" si="100"/>
        <v>0</v>
      </c>
      <c r="V2139" s="3">
        <v>0</v>
      </c>
      <c r="W2139" s="3">
        <f t="shared" si="101"/>
        <v>0</v>
      </c>
      <c r="X2139" s="3">
        <v>0</v>
      </c>
      <c r="Y2139" s="3">
        <v>0</v>
      </c>
      <c r="Z2139" s="3">
        <v>0</v>
      </c>
      <c r="AA2139" s="3">
        <v>0</v>
      </c>
      <c r="AB2139" s="3">
        <v>0</v>
      </c>
      <c r="AD2139" t="s">
        <v>38</v>
      </c>
      <c r="AE2139" s="1">
        <v>42508</v>
      </c>
      <c r="AG2139" s="1">
        <v>42508</v>
      </c>
      <c r="AH2139" s="1">
        <v>42598</v>
      </c>
    </row>
    <row r="2140" spans="1:34" x14ac:dyDescent="0.3">
      <c r="A2140">
        <v>241250</v>
      </c>
      <c r="B2140" t="s">
        <v>39</v>
      </c>
      <c r="C2140" t="s">
        <v>40</v>
      </c>
      <c r="D2140">
        <v>1</v>
      </c>
      <c r="E2140" t="s">
        <v>3823</v>
      </c>
      <c r="F2140" t="s">
        <v>42</v>
      </c>
      <c r="G2140">
        <v>21744</v>
      </c>
      <c r="H2140">
        <v>2</v>
      </c>
      <c r="I2140">
        <v>68239</v>
      </c>
      <c r="J2140">
        <v>85644</v>
      </c>
      <c r="K2140" t="s">
        <v>30</v>
      </c>
      <c r="L2140" t="s">
        <v>78</v>
      </c>
      <c r="M2140" t="s">
        <v>1033</v>
      </c>
      <c r="N2140" t="s">
        <v>3824</v>
      </c>
      <c r="O2140" t="s">
        <v>46</v>
      </c>
      <c r="P2140" t="s">
        <v>3825</v>
      </c>
      <c r="Q2140" t="s">
        <v>7985</v>
      </c>
      <c r="R2140" t="s">
        <v>3826</v>
      </c>
      <c r="S2140" t="s">
        <v>35</v>
      </c>
      <c r="T2140" t="str">
        <f t="shared" si="99"/>
        <v>--Excellent written, oral and interpersonal skills; experience in program planning and implementation  --Experience developing and implementing evidence-based medical and/ or social service programs for people with HIV disease.  --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40">
        <f t="shared" si="100"/>
        <v>0</v>
      </c>
      <c r="V2140" s="3">
        <v>0</v>
      </c>
      <c r="W2140" s="3">
        <f t="shared" si="101"/>
        <v>0</v>
      </c>
      <c r="X2140" s="3">
        <v>0</v>
      </c>
      <c r="Y2140" s="3">
        <v>0</v>
      </c>
      <c r="Z2140" s="3">
        <v>0</v>
      </c>
      <c r="AA2140" s="3">
        <v>0</v>
      </c>
      <c r="AB2140" s="3">
        <v>0</v>
      </c>
      <c r="AD2140" t="s">
        <v>38</v>
      </c>
      <c r="AE2140" s="1">
        <v>42508</v>
      </c>
      <c r="AG2140" s="1">
        <v>42508</v>
      </c>
      <c r="AH2140" s="1">
        <v>42598</v>
      </c>
    </row>
    <row r="2141" spans="1:34" x14ac:dyDescent="0.3">
      <c r="A2141">
        <v>241256</v>
      </c>
      <c r="B2141" t="s">
        <v>1757</v>
      </c>
      <c r="C2141" t="s">
        <v>26</v>
      </c>
      <c r="D2141">
        <v>1</v>
      </c>
      <c r="E2141" t="s">
        <v>3827</v>
      </c>
      <c r="F2141" t="s">
        <v>540</v>
      </c>
      <c r="G2141">
        <v>60860</v>
      </c>
      <c r="H2141">
        <v>1</v>
      </c>
      <c r="I2141">
        <v>38251</v>
      </c>
      <c r="J2141">
        <v>48000</v>
      </c>
      <c r="K2141" t="s">
        <v>30</v>
      </c>
      <c r="L2141" t="s">
        <v>797</v>
      </c>
      <c r="M2141" t="s">
        <v>3004</v>
      </c>
      <c r="N2141" t="s">
        <v>8197</v>
      </c>
      <c r="O2141" t="s">
        <v>7137</v>
      </c>
      <c r="P2141" t="s">
        <v>8198</v>
      </c>
      <c r="Q2141" t="s">
        <v>8049</v>
      </c>
      <c r="R2141" t="s">
        <v>3005</v>
      </c>
      <c r="S2141" t="s">
        <v>35</v>
      </c>
      <c r="T2141" t="str">
        <f t="shared" si="99"/>
        <v>‚ Proficiency in Microsoft Office Suite (Word, Excel and PowerPoint);  Demonstrated writing skills;  Experience with mapping tools such as Visio and project management tools such as Microsoft     Project;  Exceptional time management skills with attention to detail and ability to prioritize;  Ability to work independently when given clear objectives. Certain residency requirements may apply.  We appreciate every applicant‚„s interest; however, only those under consideration will be contacted.  Note: Vacancy notices listed as ‚Å“Until Filled‚ will be posted for at least five work days.</v>
      </c>
      <c r="U2141">
        <f t="shared" si="100"/>
        <v>0</v>
      </c>
      <c r="V2141" s="3">
        <v>1</v>
      </c>
      <c r="W2141" s="3">
        <f t="shared" si="101"/>
        <v>0</v>
      </c>
      <c r="X2141" s="3">
        <v>0</v>
      </c>
      <c r="Y2141" s="3">
        <v>0</v>
      </c>
      <c r="Z2141" s="3">
        <v>0</v>
      </c>
      <c r="AA2141" s="3">
        <v>0</v>
      </c>
      <c r="AB2141" s="3">
        <v>0</v>
      </c>
      <c r="AD2141" t="s">
        <v>38</v>
      </c>
      <c r="AE2141" s="1">
        <v>42508</v>
      </c>
      <c r="AG2141" s="1">
        <v>42508</v>
      </c>
      <c r="AH2141" s="1">
        <v>42598</v>
      </c>
    </row>
    <row r="2142" spans="1:34" x14ac:dyDescent="0.3">
      <c r="A2142">
        <v>240981</v>
      </c>
      <c r="B2142" t="s">
        <v>184</v>
      </c>
      <c r="C2142" t="s">
        <v>26</v>
      </c>
      <c r="D2142">
        <v>1</v>
      </c>
      <c r="E2142" t="s">
        <v>3821</v>
      </c>
      <c r="F2142" t="s">
        <v>472</v>
      </c>
      <c r="G2142">
        <v>13611</v>
      </c>
      <c r="H2142">
        <v>1</v>
      </c>
      <c r="I2142">
        <v>46405</v>
      </c>
      <c r="J2142">
        <v>67568</v>
      </c>
      <c r="K2142" t="s">
        <v>30</v>
      </c>
      <c r="L2142" t="s">
        <v>186</v>
      </c>
      <c r="M2142" t="s">
        <v>332</v>
      </c>
      <c r="N2142" t="s">
        <v>8195</v>
      </c>
      <c r="O2142" t="s">
        <v>473</v>
      </c>
      <c r="P2142" t="s">
        <v>3822</v>
      </c>
      <c r="Q2142" t="s">
        <v>8196</v>
      </c>
      <c r="R2142" t="s">
        <v>640</v>
      </c>
      <c r="S2142" t="s">
        <v>35</v>
      </c>
      <c r="T2142" t="str">
        <f t="shared" si="99"/>
        <v>Working knowledge to install, configure &amp; troubleshoot: Microsoft Windows 7, Office 2010, Outlook/Exchange, Project, Visio, IE, Printers, desktop/laptop hardware components; Experience configuring and troubleshooting iPads, Smart phones etc.; Knowledge of remote desktop access software preferably Bomgar to troubleshoot issues remotely; Working knowledge of Local and Wide Area Networking; Experience and knowledge of Microsoft Windows Server; Knowledge of approaches, tools and techniques for recognizing and resolving technical (hardware, software, application) problems; Certified in either A+, MCP or MCSE; Strong interpersonal skills, problem solving skills, customer service and interpersonal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Ability to provide effective and efficient real-time support for a variety of desktop computer users; Proven experience with solving computer related issues via the phone or remote desktop. 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permanent not provisional in the Civil Service title of Computer Associate, Technician Support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2142">
        <f t="shared" si="100"/>
        <v>0</v>
      </c>
      <c r="V2142" s="3">
        <v>0</v>
      </c>
      <c r="W2142" s="3">
        <f t="shared" si="101"/>
        <v>0</v>
      </c>
      <c r="X2142" s="3">
        <v>0</v>
      </c>
      <c r="Y2142" s="3">
        <v>0</v>
      </c>
      <c r="Z2142" s="3">
        <v>0</v>
      </c>
      <c r="AA2142" s="3">
        <v>0</v>
      </c>
      <c r="AB2142" s="3">
        <v>0</v>
      </c>
      <c r="AD2142" t="s">
        <v>38</v>
      </c>
      <c r="AE2142" s="1">
        <v>42510</v>
      </c>
      <c r="AG2142" s="1">
        <v>42513</v>
      </c>
      <c r="AH2142" s="1">
        <v>42598</v>
      </c>
    </row>
    <row r="2143" spans="1:34" x14ac:dyDescent="0.3">
      <c r="A2143">
        <v>240989</v>
      </c>
      <c r="B2143" t="s">
        <v>888</v>
      </c>
      <c r="C2143" t="s">
        <v>26</v>
      </c>
      <c r="D2143">
        <v>1</v>
      </c>
      <c r="E2143" t="s">
        <v>2093</v>
      </c>
      <c r="F2143" t="s">
        <v>953</v>
      </c>
      <c r="G2143">
        <v>6688</v>
      </c>
      <c r="H2143">
        <v>1</v>
      </c>
      <c r="I2143">
        <v>38234</v>
      </c>
      <c r="J2143">
        <v>50000</v>
      </c>
      <c r="K2143" t="s">
        <v>30</v>
      </c>
      <c r="L2143" t="s">
        <v>954</v>
      </c>
      <c r="M2143" t="s">
        <v>955</v>
      </c>
      <c r="N2143" t="s">
        <v>3828</v>
      </c>
      <c r="O2143" t="s">
        <v>957</v>
      </c>
      <c r="P2143" t="s">
        <v>35</v>
      </c>
      <c r="Q2143" t="s">
        <v>35</v>
      </c>
      <c r="R2143" t="s">
        <v>894</v>
      </c>
      <c r="S2143" t="s">
        <v>35</v>
      </c>
      <c r="T2143" t="str">
        <f t="shared" si="99"/>
        <v xml:space="preserve">   </v>
      </c>
      <c r="U2143">
        <f t="shared" si="100"/>
        <v>0</v>
      </c>
      <c r="V2143" s="3">
        <v>0</v>
      </c>
      <c r="W2143" s="3">
        <f t="shared" si="101"/>
        <v>0</v>
      </c>
      <c r="X2143" s="3">
        <v>0</v>
      </c>
      <c r="Y2143" s="3">
        <v>0</v>
      </c>
      <c r="Z2143" s="3">
        <v>0</v>
      </c>
      <c r="AA2143" s="3">
        <v>0</v>
      </c>
      <c r="AB2143" s="3">
        <v>0</v>
      </c>
      <c r="AD2143" t="s">
        <v>38</v>
      </c>
      <c r="AE2143" s="1">
        <v>42506</v>
      </c>
      <c r="AG2143" s="1">
        <v>42506</v>
      </c>
      <c r="AH2143" s="1">
        <v>42598</v>
      </c>
    </row>
    <row r="2144" spans="1:34" x14ac:dyDescent="0.3">
      <c r="A2144">
        <v>240989</v>
      </c>
      <c r="B2144" t="s">
        <v>888</v>
      </c>
      <c r="C2144" t="s">
        <v>40</v>
      </c>
      <c r="D2144">
        <v>1</v>
      </c>
      <c r="E2144" t="s">
        <v>2093</v>
      </c>
      <c r="F2144" t="s">
        <v>953</v>
      </c>
      <c r="G2144">
        <v>6688</v>
      </c>
      <c r="H2144">
        <v>1</v>
      </c>
      <c r="I2144">
        <v>38234</v>
      </c>
      <c r="J2144">
        <v>50000</v>
      </c>
      <c r="K2144" t="s">
        <v>30</v>
      </c>
      <c r="L2144" t="s">
        <v>954</v>
      </c>
      <c r="M2144" t="s">
        <v>955</v>
      </c>
      <c r="N2144" t="s">
        <v>3828</v>
      </c>
      <c r="O2144" t="s">
        <v>957</v>
      </c>
      <c r="P2144" t="s">
        <v>35</v>
      </c>
      <c r="Q2144" t="s">
        <v>35</v>
      </c>
      <c r="R2144" t="s">
        <v>894</v>
      </c>
      <c r="S2144" t="s">
        <v>35</v>
      </c>
      <c r="T2144" t="str">
        <f t="shared" si="99"/>
        <v xml:space="preserve">   </v>
      </c>
      <c r="U2144">
        <f t="shared" si="100"/>
        <v>0</v>
      </c>
      <c r="V2144" s="3">
        <v>0</v>
      </c>
      <c r="W2144" s="3">
        <f t="shared" si="101"/>
        <v>0</v>
      </c>
      <c r="X2144" s="3">
        <v>0</v>
      </c>
      <c r="Y2144" s="3">
        <v>0</v>
      </c>
      <c r="Z2144" s="3">
        <v>0</v>
      </c>
      <c r="AA2144" s="3">
        <v>0</v>
      </c>
      <c r="AB2144" s="3">
        <v>0</v>
      </c>
      <c r="AD2144" t="s">
        <v>38</v>
      </c>
      <c r="AE2144" s="1">
        <v>42506</v>
      </c>
      <c r="AG2144" s="1">
        <v>42506</v>
      </c>
      <c r="AH2144" s="1">
        <v>42598</v>
      </c>
    </row>
    <row r="2145" spans="1:34" x14ac:dyDescent="0.3">
      <c r="A2145">
        <v>240996</v>
      </c>
      <c r="B2145" t="s">
        <v>39</v>
      </c>
      <c r="C2145" t="s">
        <v>26</v>
      </c>
      <c r="D2145">
        <v>10</v>
      </c>
      <c r="E2145" t="s">
        <v>1481</v>
      </c>
      <c r="F2145" t="s">
        <v>631</v>
      </c>
      <c r="G2145">
        <v>21849</v>
      </c>
      <c r="H2145">
        <v>3</v>
      </c>
      <c r="I2145">
        <v>74287</v>
      </c>
      <c r="J2145">
        <v>74287</v>
      </c>
      <c r="K2145" t="s">
        <v>30</v>
      </c>
      <c r="L2145" t="s">
        <v>71</v>
      </c>
      <c r="M2145" t="s">
        <v>1056</v>
      </c>
      <c r="N2145" t="s">
        <v>6859</v>
      </c>
      <c r="O2145" t="s">
        <v>632</v>
      </c>
      <c r="P2145" t="s">
        <v>8199</v>
      </c>
      <c r="Q2145" t="s">
        <v>35</v>
      </c>
      <c r="R2145" t="s">
        <v>3829</v>
      </c>
      <c r="S2145" t="s">
        <v>35</v>
      </c>
      <c r="T2145" t="str">
        <f t="shared" si="99"/>
        <v xml:space="preserve">SPECIAL NOTE  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‚Å“essential‚ positions may require 24-hour availability.  </v>
      </c>
      <c r="U2145">
        <f t="shared" si="100"/>
        <v>0</v>
      </c>
      <c r="V2145" s="3">
        <v>0</v>
      </c>
      <c r="W2145" s="3">
        <f t="shared" si="101"/>
        <v>0</v>
      </c>
      <c r="X2145" s="3">
        <v>0</v>
      </c>
      <c r="Y2145" s="3">
        <v>0</v>
      </c>
      <c r="Z2145" s="3">
        <v>0</v>
      </c>
      <c r="AA2145" s="3">
        <v>0</v>
      </c>
      <c r="AB2145" s="3">
        <v>0</v>
      </c>
      <c r="AD2145" t="s">
        <v>58</v>
      </c>
      <c r="AE2145" s="1">
        <v>42503</v>
      </c>
      <c r="AG2145" s="1">
        <v>42506</v>
      </c>
      <c r="AH2145" s="1">
        <v>42598</v>
      </c>
    </row>
    <row r="2146" spans="1:34" x14ac:dyDescent="0.3">
      <c r="A2146">
        <v>240996</v>
      </c>
      <c r="B2146" t="s">
        <v>39</v>
      </c>
      <c r="C2146" t="s">
        <v>40</v>
      </c>
      <c r="D2146">
        <v>10</v>
      </c>
      <c r="E2146" t="s">
        <v>1481</v>
      </c>
      <c r="F2146" t="s">
        <v>631</v>
      </c>
      <c r="G2146">
        <v>21849</v>
      </c>
      <c r="H2146">
        <v>3</v>
      </c>
      <c r="I2146">
        <v>74287</v>
      </c>
      <c r="J2146">
        <v>74287</v>
      </c>
      <c r="K2146" t="s">
        <v>30</v>
      </c>
      <c r="L2146" t="s">
        <v>71</v>
      </c>
      <c r="M2146" t="s">
        <v>1056</v>
      </c>
      <c r="N2146" t="s">
        <v>6859</v>
      </c>
      <c r="O2146" t="s">
        <v>632</v>
      </c>
      <c r="P2146" t="s">
        <v>8199</v>
      </c>
      <c r="Q2146" t="s">
        <v>35</v>
      </c>
      <c r="R2146" t="s">
        <v>3829</v>
      </c>
      <c r="S2146" t="s">
        <v>35</v>
      </c>
      <c r="T2146" t="str">
        <f t="shared" si="99"/>
        <v xml:space="preserve">SPECIAL NOTE  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‚Å“essential‚ positions may require 24-hour availability.  </v>
      </c>
      <c r="U2146">
        <f t="shared" si="100"/>
        <v>0</v>
      </c>
      <c r="V2146" s="3">
        <v>0</v>
      </c>
      <c r="W2146" s="3">
        <f t="shared" si="101"/>
        <v>0</v>
      </c>
      <c r="X2146" s="3">
        <v>0</v>
      </c>
      <c r="Y2146" s="3">
        <v>0</v>
      </c>
      <c r="Z2146" s="3">
        <v>0</v>
      </c>
      <c r="AA2146" s="3">
        <v>0</v>
      </c>
      <c r="AB2146" s="3">
        <v>0</v>
      </c>
      <c r="AD2146" t="s">
        <v>58</v>
      </c>
      <c r="AE2146" s="1">
        <v>42503</v>
      </c>
      <c r="AG2146" s="1">
        <v>42506</v>
      </c>
      <c r="AH2146" s="1">
        <v>42598</v>
      </c>
    </row>
    <row r="2147" spans="1:34" x14ac:dyDescent="0.3">
      <c r="A2147">
        <v>241256</v>
      </c>
      <c r="B2147" t="s">
        <v>1757</v>
      </c>
      <c r="C2147" t="s">
        <v>40</v>
      </c>
      <c r="D2147">
        <v>1</v>
      </c>
      <c r="E2147" t="s">
        <v>3827</v>
      </c>
      <c r="F2147" t="s">
        <v>540</v>
      </c>
      <c r="G2147">
        <v>60860</v>
      </c>
      <c r="H2147">
        <v>1</v>
      </c>
      <c r="I2147">
        <v>38251</v>
      </c>
      <c r="J2147">
        <v>48000</v>
      </c>
      <c r="K2147" t="s">
        <v>30</v>
      </c>
      <c r="L2147" t="s">
        <v>797</v>
      </c>
      <c r="M2147" t="s">
        <v>3004</v>
      </c>
      <c r="N2147" t="s">
        <v>8197</v>
      </c>
      <c r="O2147" t="s">
        <v>7137</v>
      </c>
      <c r="P2147" t="s">
        <v>8198</v>
      </c>
      <c r="Q2147" t="s">
        <v>8049</v>
      </c>
      <c r="R2147" t="s">
        <v>3005</v>
      </c>
      <c r="S2147" t="s">
        <v>35</v>
      </c>
      <c r="T2147" t="str">
        <f t="shared" si="99"/>
        <v>‚ Proficiency in Microsoft Office Suite (Word, Excel and PowerPoint);  Demonstrated writing skills;  Experience with mapping tools such as Visio and project management tools such as Microsoft     Project;  Exceptional time management skills with attention to detail and ability to prioritize;  Ability to work independently when given clear objectives. Certain residency requirements may apply.  We appreciate every applicant‚„s interest; however, only those under consideration will be contacted.  Note: Vacancy notices listed as ‚Å“Until Filled‚ will be posted for at least five work days.</v>
      </c>
      <c r="U2147">
        <f t="shared" si="100"/>
        <v>0</v>
      </c>
      <c r="V2147" s="3">
        <v>1</v>
      </c>
      <c r="W2147" s="3">
        <f t="shared" si="101"/>
        <v>0</v>
      </c>
      <c r="X2147" s="3">
        <v>0</v>
      </c>
      <c r="Y2147" s="3">
        <v>0</v>
      </c>
      <c r="Z2147" s="3">
        <v>0</v>
      </c>
      <c r="AA2147" s="3">
        <v>0</v>
      </c>
      <c r="AB2147" s="3">
        <v>0</v>
      </c>
      <c r="AD2147" t="s">
        <v>38</v>
      </c>
      <c r="AE2147" s="1">
        <v>42508</v>
      </c>
      <c r="AG2147" s="1">
        <v>42508</v>
      </c>
      <c r="AH2147" s="1">
        <v>42598</v>
      </c>
    </row>
    <row r="2148" spans="1:34" x14ac:dyDescent="0.3">
      <c r="A2148">
        <v>241267</v>
      </c>
      <c r="B2148" t="s">
        <v>49</v>
      </c>
      <c r="C2148" t="s">
        <v>26</v>
      </c>
      <c r="D2148">
        <v>10</v>
      </c>
      <c r="E2148" t="s">
        <v>3830</v>
      </c>
      <c r="F2148" t="s">
        <v>3831</v>
      </c>
      <c r="G2148" t="s">
        <v>3832</v>
      </c>
      <c r="H2148">
        <v>0</v>
      </c>
      <c r="I2148">
        <v>49</v>
      </c>
      <c r="J2148">
        <v>49</v>
      </c>
      <c r="K2148" t="s">
        <v>141</v>
      </c>
      <c r="L2148" t="s">
        <v>637</v>
      </c>
      <c r="M2148" t="s">
        <v>3833</v>
      </c>
      <c r="N2148" t="s">
        <v>3834</v>
      </c>
      <c r="P2148" t="s">
        <v>6860</v>
      </c>
      <c r="Q2148" t="s">
        <v>655</v>
      </c>
      <c r="R2148" t="s">
        <v>56</v>
      </c>
      <c r="S2148" t="s">
        <v>3835</v>
      </c>
      <c r="T2148" t="str">
        <f t="shared" si="99"/>
        <v>REQUIRED MINIMUM QUALIFICATIONS:  Approval by Joint Bar Association pursuant to VTL. Must be admitted to practice law and be a member in Good Standing to the Bar of the State of New York for a period no less than three years. Successful completion of training course and approval of DOF training panel. Interview and approval of NYC Department of Investigation.   Prefer candidates with the following:   Ability to work with the public.   Excellent written and oral communication skills.  Computer skills are required. In compliance with Federal law, all persons hired will be required to verify identity and eligibility to work in the United States and to complete the required employment eligibility verification document form upon hire.</v>
      </c>
      <c r="U2148">
        <f t="shared" si="100"/>
        <v>0</v>
      </c>
      <c r="V2148" s="3">
        <v>0</v>
      </c>
      <c r="W2148" s="3">
        <f t="shared" si="101"/>
        <v>0</v>
      </c>
      <c r="X2148" s="3">
        <v>0</v>
      </c>
      <c r="Y2148" s="3">
        <v>0</v>
      </c>
      <c r="Z2148" s="3">
        <v>0</v>
      </c>
      <c r="AA2148" s="3">
        <v>0</v>
      </c>
      <c r="AB2148" s="3">
        <v>0</v>
      </c>
      <c r="AD2148" t="s">
        <v>3836</v>
      </c>
      <c r="AE2148" s="1">
        <v>42543</v>
      </c>
      <c r="AG2148" s="1">
        <v>42543</v>
      </c>
      <c r="AH2148" s="1">
        <v>42598</v>
      </c>
    </row>
    <row r="2149" spans="1:34" x14ac:dyDescent="0.3">
      <c r="A2149">
        <v>241267</v>
      </c>
      <c r="B2149" t="s">
        <v>49</v>
      </c>
      <c r="C2149" t="s">
        <v>40</v>
      </c>
      <c r="D2149">
        <v>10</v>
      </c>
      <c r="E2149" t="s">
        <v>3830</v>
      </c>
      <c r="F2149" t="s">
        <v>3831</v>
      </c>
      <c r="G2149" t="s">
        <v>3832</v>
      </c>
      <c r="H2149">
        <v>0</v>
      </c>
      <c r="I2149">
        <v>49</v>
      </c>
      <c r="J2149">
        <v>49</v>
      </c>
      <c r="K2149" t="s">
        <v>141</v>
      </c>
      <c r="L2149" t="s">
        <v>637</v>
      </c>
      <c r="M2149" t="s">
        <v>3833</v>
      </c>
      <c r="N2149" t="s">
        <v>3834</v>
      </c>
      <c r="P2149" t="s">
        <v>6860</v>
      </c>
      <c r="Q2149" t="s">
        <v>655</v>
      </c>
      <c r="R2149" t="s">
        <v>56</v>
      </c>
      <c r="S2149" t="s">
        <v>3835</v>
      </c>
      <c r="T2149" t="str">
        <f t="shared" si="99"/>
        <v>REQUIRED MINIMUM QUALIFICATIONS:  Approval by Joint Bar Association pursuant to VTL. Must be admitted to practice law and be a member in Good Standing to the Bar of the State of New York for a period no less than three years. Successful completion of training course and approval of DOF training panel. Interview and approval of NYC Department of Investigation.   Prefer candidates with the following:   Ability to work with the public.   Excellent written and oral communication skills.  Computer skills are required. In compliance with Federal law, all persons hired will be required to verify identity and eligibility to work in the United States and to complete the required employment eligibility verification document form upon hire.</v>
      </c>
      <c r="U2149">
        <f t="shared" si="100"/>
        <v>0</v>
      </c>
      <c r="V2149" s="3">
        <v>0</v>
      </c>
      <c r="W2149" s="3">
        <f t="shared" si="101"/>
        <v>0</v>
      </c>
      <c r="X2149" s="3">
        <v>0</v>
      </c>
      <c r="Y2149" s="3">
        <v>0</v>
      </c>
      <c r="Z2149" s="3">
        <v>0</v>
      </c>
      <c r="AA2149" s="3">
        <v>0</v>
      </c>
      <c r="AB2149" s="3">
        <v>0</v>
      </c>
      <c r="AD2149" t="s">
        <v>3836</v>
      </c>
      <c r="AE2149" s="1">
        <v>42543</v>
      </c>
      <c r="AG2149" s="1">
        <v>42543</v>
      </c>
      <c r="AH2149" s="1">
        <v>42598</v>
      </c>
    </row>
    <row r="2150" spans="1:34" x14ac:dyDescent="0.3">
      <c r="A2150">
        <v>241271</v>
      </c>
      <c r="B2150" t="s">
        <v>39</v>
      </c>
      <c r="C2150" t="s">
        <v>40</v>
      </c>
      <c r="D2150">
        <v>1</v>
      </c>
      <c r="E2150" t="s">
        <v>3837</v>
      </c>
      <c r="F2150" t="s">
        <v>1409</v>
      </c>
      <c r="G2150">
        <v>51001</v>
      </c>
      <c r="H2150">
        <v>2</v>
      </c>
      <c r="I2150">
        <v>64510</v>
      </c>
      <c r="J2150">
        <v>75000</v>
      </c>
      <c r="K2150" t="s">
        <v>30</v>
      </c>
      <c r="L2150" t="s">
        <v>78</v>
      </c>
      <c r="M2150" t="s">
        <v>2129</v>
      </c>
      <c r="N2150" t="s">
        <v>8200</v>
      </c>
      <c r="O2150" t="s">
        <v>1411</v>
      </c>
      <c r="P2150" t="s">
        <v>8201</v>
      </c>
      <c r="Q2150" t="s">
        <v>7439</v>
      </c>
      <c r="R2150" t="s">
        <v>3838</v>
      </c>
      <c r="S2150" t="s">
        <v>35</v>
      </c>
      <c r="T2150" t="str">
        <f t="shared" si="99"/>
        <v>‚Prior experience with developing, managing, or overseeing government contracts or agency contracts preferred.   Program planning and management experience a plus.  Ability to understand, work with, and manage data.   Strong research, analytical, oral, writing and editing skills.  Proficiency in Microsoft Suite including Work, Excel, and PowerPoint.  Experience working in a complex environment with multiple stakeholders and partners, including government agencies at federal, state, or City levels.  Outstanding interpersonal, written and verbal communication skills.  Able to work independently and to multi-task in a fast-paced, high volume environment  Proficiency in Excel, Word, PowerPoint.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50">
        <f t="shared" si="100"/>
        <v>0</v>
      </c>
      <c r="V2150" s="3">
        <v>1</v>
      </c>
      <c r="W2150" s="3">
        <f t="shared" si="101"/>
        <v>0</v>
      </c>
      <c r="X2150" s="3">
        <v>0</v>
      </c>
      <c r="Y2150" s="3">
        <v>0</v>
      </c>
      <c r="Z2150" s="3">
        <v>0</v>
      </c>
      <c r="AA2150" s="3">
        <v>0</v>
      </c>
      <c r="AB2150" s="3">
        <v>0</v>
      </c>
      <c r="AD2150" t="s">
        <v>519</v>
      </c>
      <c r="AE2150" s="1">
        <v>42508</v>
      </c>
      <c r="AG2150" s="1">
        <v>42508</v>
      </c>
      <c r="AH2150" s="1">
        <v>42598</v>
      </c>
    </row>
    <row r="2151" spans="1:34" x14ac:dyDescent="0.3">
      <c r="A2151">
        <v>241271</v>
      </c>
      <c r="B2151" t="s">
        <v>39</v>
      </c>
      <c r="C2151" t="s">
        <v>26</v>
      </c>
      <c r="D2151">
        <v>1</v>
      </c>
      <c r="E2151" t="s">
        <v>3837</v>
      </c>
      <c r="F2151" t="s">
        <v>1409</v>
      </c>
      <c r="G2151">
        <v>51001</v>
      </c>
      <c r="H2151">
        <v>2</v>
      </c>
      <c r="I2151">
        <v>64510</v>
      </c>
      <c r="J2151">
        <v>75000</v>
      </c>
      <c r="K2151" t="s">
        <v>30</v>
      </c>
      <c r="L2151" t="s">
        <v>78</v>
      </c>
      <c r="M2151" t="s">
        <v>2129</v>
      </c>
      <c r="N2151" t="s">
        <v>8200</v>
      </c>
      <c r="O2151" t="s">
        <v>1411</v>
      </c>
      <c r="P2151" t="s">
        <v>8201</v>
      </c>
      <c r="Q2151" t="s">
        <v>7439</v>
      </c>
      <c r="R2151" t="s">
        <v>3838</v>
      </c>
      <c r="S2151" t="s">
        <v>35</v>
      </c>
      <c r="T2151" t="str">
        <f t="shared" si="99"/>
        <v>‚Prior experience with developing, managing, or overseeing government contracts or agency contracts preferred.   Program planning and management experience a plus.  Ability to understand, work with, and manage data.   Strong research, analytical, oral, writing and editing skills.  Proficiency in Microsoft Suite including Work, Excel, and PowerPoint.  Experience working in a complex environment with multiple stakeholders and partners, including government agencies at federal, state, or City levels.  Outstanding interpersonal, written and verbal communication skills.  Able to work independently and to multi-task in a fast-paced, high volume environment  Proficiency in Excel, Word, PowerPoint.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51">
        <f t="shared" si="100"/>
        <v>0</v>
      </c>
      <c r="V2151" s="3">
        <v>1</v>
      </c>
      <c r="W2151" s="3">
        <f t="shared" si="101"/>
        <v>0</v>
      </c>
      <c r="X2151" s="3">
        <v>0</v>
      </c>
      <c r="Y2151" s="3">
        <v>0</v>
      </c>
      <c r="Z2151" s="3">
        <v>0</v>
      </c>
      <c r="AA2151" s="3">
        <v>0</v>
      </c>
      <c r="AB2151" s="3">
        <v>0</v>
      </c>
      <c r="AD2151" t="s">
        <v>519</v>
      </c>
      <c r="AE2151" s="1">
        <v>42508</v>
      </c>
      <c r="AG2151" s="1">
        <v>42508</v>
      </c>
      <c r="AH2151" s="1">
        <v>42598</v>
      </c>
    </row>
    <row r="2152" spans="1:34" x14ac:dyDescent="0.3">
      <c r="A2152">
        <v>241003</v>
      </c>
      <c r="B2152" t="s">
        <v>184</v>
      </c>
      <c r="C2152" t="s">
        <v>26</v>
      </c>
      <c r="D2152">
        <v>1</v>
      </c>
      <c r="E2152" t="s">
        <v>3839</v>
      </c>
      <c r="F2152" t="s">
        <v>713</v>
      </c>
      <c r="G2152">
        <v>13631</v>
      </c>
      <c r="H2152">
        <v>1</v>
      </c>
      <c r="I2152">
        <v>60189</v>
      </c>
      <c r="J2152">
        <v>83440</v>
      </c>
      <c r="K2152" t="s">
        <v>30</v>
      </c>
      <c r="L2152" t="s">
        <v>186</v>
      </c>
      <c r="M2152" t="s">
        <v>332</v>
      </c>
      <c r="N2152" t="s">
        <v>8202</v>
      </c>
      <c r="O2152" t="s">
        <v>2283</v>
      </c>
      <c r="P2152" t="s">
        <v>3840</v>
      </c>
      <c r="Q2152" t="s">
        <v>8203</v>
      </c>
      <c r="R2152" t="s">
        <v>333</v>
      </c>
      <c r="S2152" t="s">
        <v>35</v>
      </c>
      <c r="T2152" t="str">
        <f t="shared" si="99"/>
        <v>The preferred candidate should possess working experience with Microsoft Windows Server 2008/2012, Windows 7, Office 2010, Outlook/Exchange, Internet Explorer, Windows file system and directory management, Active Directory Services, DNS, WINS, DHCP, TCP/IP, FTP, Security Diagnostics Tools, Domain structures, User authentication, User entitlements, Email boxes, PST files, Extensive knowledge of hard drive analysis, Data Encryption, Data Governance, Data Protection, Data Management, Password expiration and change policy, Familiarity with digital signatures, Legal holds, eDiscovery, Varonis, BISCOM, User Manager Pro, IBM Guardium, CA Identity &amp; Access Management,  McAfee Network Security; Knowledge of remote desktop access software preferably Bomgar to troubleshoot issues remotely; Knowledge of approaches, tools and techniques for recognizing and resolving user permissions problems; Certified in either A+, MCP or MCSA; Strong interpersonal skills, problem solving skills, and customer service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Proven experience with solving computer related issues via the phone or remote desktop.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Associate (Software) exam.</v>
      </c>
      <c r="U2152">
        <f t="shared" si="100"/>
        <v>0</v>
      </c>
      <c r="V2152" s="3">
        <v>0</v>
      </c>
      <c r="W2152" s="3">
        <f t="shared" si="101"/>
        <v>0</v>
      </c>
      <c r="X2152" s="3">
        <v>0</v>
      </c>
      <c r="Y2152" s="3">
        <v>0</v>
      </c>
      <c r="Z2152" s="3">
        <v>0</v>
      </c>
      <c r="AA2152" s="3">
        <v>0</v>
      </c>
      <c r="AB2152" s="3">
        <v>0</v>
      </c>
      <c r="AD2152" t="s">
        <v>58</v>
      </c>
      <c r="AE2152" s="1">
        <v>42509</v>
      </c>
      <c r="AG2152" s="1">
        <v>42509</v>
      </c>
      <c r="AH2152" s="1">
        <v>42598</v>
      </c>
    </row>
    <row r="2153" spans="1:34" x14ac:dyDescent="0.3">
      <c r="A2153">
        <v>241003</v>
      </c>
      <c r="B2153" t="s">
        <v>184</v>
      </c>
      <c r="C2153" t="s">
        <v>40</v>
      </c>
      <c r="D2153">
        <v>1</v>
      </c>
      <c r="E2153" t="s">
        <v>3839</v>
      </c>
      <c r="F2153" t="s">
        <v>713</v>
      </c>
      <c r="G2153">
        <v>13631</v>
      </c>
      <c r="H2153">
        <v>1</v>
      </c>
      <c r="I2153">
        <v>60189</v>
      </c>
      <c r="J2153">
        <v>83440</v>
      </c>
      <c r="K2153" t="s">
        <v>30</v>
      </c>
      <c r="L2153" t="s">
        <v>186</v>
      </c>
      <c r="M2153" t="s">
        <v>332</v>
      </c>
      <c r="N2153" t="s">
        <v>8202</v>
      </c>
      <c r="O2153" t="s">
        <v>2283</v>
      </c>
      <c r="P2153" t="s">
        <v>3840</v>
      </c>
      <c r="Q2153" t="s">
        <v>8203</v>
      </c>
      <c r="R2153" t="s">
        <v>333</v>
      </c>
      <c r="S2153" t="s">
        <v>35</v>
      </c>
      <c r="T2153" t="str">
        <f t="shared" si="99"/>
        <v>The preferred candidate should possess working experience with Microsoft Windows Server 2008/2012, Windows 7, Office 2010, Outlook/Exchange, Internet Explorer, Windows file system and directory management, Active Directory Services, DNS, WINS, DHCP, TCP/IP, FTP, Security Diagnostics Tools, Domain structures, User authentication, User entitlements, Email boxes, PST files, Extensive knowledge of hard drive analysis, Data Encryption, Data Governance, Data Protection, Data Management, Password expiration and change policy, Familiarity with digital signatures, Legal holds, eDiscovery, Varonis, BISCOM, User Manager Pro, IBM Guardium, CA Identity &amp; Access Management,  McAfee Network Security; Knowledge of remote desktop access software preferably Bomgar to troubleshoot issues remotely; Knowledge of approaches, tools and techniques for recognizing and resolving user permissions problems; Certified in either A+, MCP or MCSA; Strong interpersonal skills, problem solving skills, and customer service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Proven experience with solving computer related issues via the phone or remote desktop.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Associate (Software) exam.</v>
      </c>
      <c r="U2153">
        <f t="shared" si="100"/>
        <v>0</v>
      </c>
      <c r="V2153" s="3">
        <v>0</v>
      </c>
      <c r="W2153" s="3">
        <f t="shared" si="101"/>
        <v>0</v>
      </c>
      <c r="X2153" s="3">
        <v>0</v>
      </c>
      <c r="Y2153" s="3">
        <v>0</v>
      </c>
      <c r="Z2153" s="3">
        <v>0</v>
      </c>
      <c r="AA2153" s="3">
        <v>0</v>
      </c>
      <c r="AB2153" s="3">
        <v>0</v>
      </c>
      <c r="AD2153" t="s">
        <v>58</v>
      </c>
      <c r="AE2153" s="1">
        <v>42509</v>
      </c>
      <c r="AG2153" s="1">
        <v>42509</v>
      </c>
      <c r="AH2153" s="1">
        <v>42598</v>
      </c>
    </row>
    <row r="2154" spans="1:34" x14ac:dyDescent="0.3">
      <c r="A2154">
        <v>241339</v>
      </c>
      <c r="B2154" t="s">
        <v>39</v>
      </c>
      <c r="C2154" t="s">
        <v>40</v>
      </c>
      <c r="D2154">
        <v>2</v>
      </c>
      <c r="E2154" t="s">
        <v>3841</v>
      </c>
      <c r="F2154" t="s">
        <v>269</v>
      </c>
      <c r="G2154">
        <v>10209</v>
      </c>
      <c r="H2154">
        <v>1</v>
      </c>
      <c r="I2154">
        <v>10</v>
      </c>
      <c r="J2154">
        <v>14</v>
      </c>
      <c r="K2154" t="s">
        <v>141</v>
      </c>
      <c r="L2154" t="s">
        <v>78</v>
      </c>
      <c r="M2154" t="s">
        <v>1033</v>
      </c>
      <c r="N2154" t="s">
        <v>3842</v>
      </c>
      <c r="O2154" t="s">
        <v>272</v>
      </c>
      <c r="P2154" t="s">
        <v>3843</v>
      </c>
      <c r="Q2154" t="s">
        <v>7439</v>
      </c>
      <c r="R2154" t="s">
        <v>3844</v>
      </c>
      <c r="S2154" t="s">
        <v>35</v>
      </c>
      <c r="T2154" t="str">
        <f t="shared" si="99"/>
        <v>Must be currently enrolled in the first year of graduate school.   --Must be available through August 2016, with the possibility of extending through Fall 2017.   --Must have knowledge of HIV/AIDS  --Excellent written, oral, and interpersonal skills; ability to handle multiple and diverse assignments and priorities; and experience working in a professional setting.   --Ability to coordinate activities like workshops, trainings, meetings and site visits  -- Ability to diplomatically navigate institutions and cope with multiple demands  -- Proficient in Microsoft Word, Excel, and PowerPoint. Experience with Microsoft Access preferred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54">
        <f t="shared" si="100"/>
        <v>0</v>
      </c>
      <c r="V2154" s="3">
        <v>1</v>
      </c>
      <c r="W2154" s="3">
        <f t="shared" si="101"/>
        <v>0</v>
      </c>
      <c r="X2154" s="3">
        <v>0</v>
      </c>
      <c r="Y2154" s="3">
        <v>0</v>
      </c>
      <c r="Z2154" s="3">
        <v>0</v>
      </c>
      <c r="AA2154" s="3">
        <v>0</v>
      </c>
      <c r="AB2154" s="3">
        <v>0</v>
      </c>
      <c r="AD2154" t="s">
        <v>38</v>
      </c>
      <c r="AE2154" s="1">
        <v>42508</v>
      </c>
      <c r="AG2154" s="1">
        <v>42508</v>
      </c>
      <c r="AH2154" s="1">
        <v>42598</v>
      </c>
    </row>
    <row r="2155" spans="1:34" x14ac:dyDescent="0.3">
      <c r="A2155">
        <v>241339</v>
      </c>
      <c r="B2155" t="s">
        <v>39</v>
      </c>
      <c r="C2155" t="s">
        <v>26</v>
      </c>
      <c r="D2155">
        <v>2</v>
      </c>
      <c r="E2155" t="s">
        <v>3841</v>
      </c>
      <c r="F2155" t="s">
        <v>269</v>
      </c>
      <c r="G2155">
        <v>10209</v>
      </c>
      <c r="H2155">
        <v>1</v>
      </c>
      <c r="I2155">
        <v>10</v>
      </c>
      <c r="J2155">
        <v>14</v>
      </c>
      <c r="K2155" t="s">
        <v>141</v>
      </c>
      <c r="L2155" t="s">
        <v>78</v>
      </c>
      <c r="M2155" t="s">
        <v>1033</v>
      </c>
      <c r="N2155" t="s">
        <v>3842</v>
      </c>
      <c r="O2155" t="s">
        <v>272</v>
      </c>
      <c r="P2155" t="s">
        <v>3843</v>
      </c>
      <c r="Q2155" t="s">
        <v>7439</v>
      </c>
      <c r="R2155" t="s">
        <v>3844</v>
      </c>
      <c r="S2155" t="s">
        <v>35</v>
      </c>
      <c r="T2155" t="str">
        <f t="shared" si="99"/>
        <v>Must be currently enrolled in the first year of graduate school.   --Must be available through August 2016, with the possibility of extending through Fall 2017.   --Must have knowledge of HIV/AIDS  --Excellent written, oral, and interpersonal skills; ability to handle multiple and diverse assignments and priorities; and experience working in a professional setting.   --Ability to coordinate activities like workshops, trainings, meetings and site visits  -- Ability to diplomatically navigate institutions and cope with multiple demands  -- Proficient in Microsoft Word, Excel, and PowerPoint. Experience with Microsoft Access preferred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55">
        <f t="shared" si="100"/>
        <v>0</v>
      </c>
      <c r="V2155" s="3">
        <v>1</v>
      </c>
      <c r="W2155" s="3">
        <f t="shared" si="101"/>
        <v>0</v>
      </c>
      <c r="X2155" s="3">
        <v>0</v>
      </c>
      <c r="Y2155" s="3">
        <v>0</v>
      </c>
      <c r="Z2155" s="3">
        <v>0</v>
      </c>
      <c r="AA2155" s="3">
        <v>0</v>
      </c>
      <c r="AB2155" s="3">
        <v>0</v>
      </c>
      <c r="AD2155" t="s">
        <v>38</v>
      </c>
      <c r="AE2155" s="1">
        <v>42508</v>
      </c>
      <c r="AG2155" s="1">
        <v>42508</v>
      </c>
      <c r="AH2155" s="1">
        <v>42598</v>
      </c>
    </row>
    <row r="2156" spans="1:34" x14ac:dyDescent="0.3">
      <c r="A2156">
        <v>241353</v>
      </c>
      <c r="B2156" t="s">
        <v>39</v>
      </c>
      <c r="C2156" t="s">
        <v>40</v>
      </c>
      <c r="D2156">
        <v>1</v>
      </c>
      <c r="E2156" t="s">
        <v>3845</v>
      </c>
      <c r="F2156" t="s">
        <v>1858</v>
      </c>
      <c r="G2156" t="s">
        <v>1859</v>
      </c>
      <c r="H2156" t="s">
        <v>219</v>
      </c>
      <c r="I2156">
        <v>65107</v>
      </c>
      <c r="J2156">
        <v>173663</v>
      </c>
      <c r="K2156" t="s">
        <v>30</v>
      </c>
      <c r="L2156" t="s">
        <v>43</v>
      </c>
      <c r="M2156" t="s">
        <v>1547</v>
      </c>
      <c r="N2156" t="s">
        <v>8204</v>
      </c>
      <c r="O2156" t="s">
        <v>1861</v>
      </c>
      <c r="P2156" t="s">
        <v>3846</v>
      </c>
      <c r="Q2156" t="s">
        <v>7439</v>
      </c>
      <c r="R2156" t="s">
        <v>3847</v>
      </c>
      <c r="S2156" t="s">
        <v>35</v>
      </c>
      <c r="T2156" t="str">
        <f t="shared" si="99"/>
        <v>--Established track record of applied public health leadership and management experience with a demonstrated ability to use of data to inform and improve programs and policies  --Relevant content area knowledge and experience in environmental health, epidemiology, and environmental and occupational medicine; a track record of relevant peer-reviewed publications is a plus  --Experience in public health emergency preparedness and response Strong written and verbal communication skills, including experience in public speaking.    **Possession of a valid license to practice medicine in the State of New York plus valid Board Certification issued by the appropriate American Specialty Board in an approved medical specialty. THE LICENSE MUST BE MAINTAINED DURING THE TIME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56">
        <f t="shared" si="100"/>
        <v>0</v>
      </c>
      <c r="V2156" s="3">
        <v>0</v>
      </c>
      <c r="W2156" s="3">
        <f t="shared" si="101"/>
        <v>0</v>
      </c>
      <c r="X2156" s="3">
        <v>0</v>
      </c>
      <c r="Y2156" s="3">
        <v>0</v>
      </c>
      <c r="Z2156" s="3">
        <v>0</v>
      </c>
      <c r="AA2156" s="3">
        <v>0</v>
      </c>
      <c r="AB2156" s="3">
        <v>0</v>
      </c>
      <c r="AD2156" t="s">
        <v>58</v>
      </c>
      <c r="AE2156" s="1">
        <v>42508</v>
      </c>
      <c r="AG2156" s="1">
        <v>42508</v>
      </c>
      <c r="AH2156" s="1">
        <v>42598</v>
      </c>
    </row>
    <row r="2157" spans="1:34" x14ac:dyDescent="0.3">
      <c r="A2157">
        <v>241004</v>
      </c>
      <c r="B2157" t="s">
        <v>25</v>
      </c>
      <c r="C2157" t="s">
        <v>40</v>
      </c>
      <c r="D2157">
        <v>3</v>
      </c>
      <c r="E2157" t="s">
        <v>3732</v>
      </c>
      <c r="F2157" t="s">
        <v>191</v>
      </c>
      <c r="G2157">
        <v>13632</v>
      </c>
      <c r="H2157">
        <v>4</v>
      </c>
      <c r="I2157">
        <v>89383</v>
      </c>
      <c r="J2157">
        <v>120000</v>
      </c>
      <c r="K2157" t="s">
        <v>30</v>
      </c>
      <c r="L2157" t="s">
        <v>192</v>
      </c>
      <c r="M2157" t="s">
        <v>3650</v>
      </c>
      <c r="N2157" t="s">
        <v>6849</v>
      </c>
      <c r="O2157" t="s">
        <v>7083</v>
      </c>
      <c r="P2157" t="s">
        <v>6850</v>
      </c>
      <c r="Q2157" t="s">
        <v>3674</v>
      </c>
      <c r="R2157" t="s">
        <v>3733</v>
      </c>
      <c r="S2157" t="s">
        <v>3653</v>
      </c>
      <c r="T2157" t="str">
        <f t="shared" si="99"/>
        <v>The successful candidate should possess the following: 	7+ years' experience in operating Threat Intelligence based incident response process;	Experience in data analytics and threat intelligence collection; 	Strong background in scripting, packet analysis, host and network security tools and encryptions protocols;	Strong Unix/Linux and Visualization experience;	Extensive knowledge on Security information and event management (SIEM), working knowledge on TACACS and RADIUS; 	Extensive knowledge of SMTP, DNS and TCP/IP protocols; 	Cyber threat situational awareness and the ability to adapt to the changing threat landscape; 	Key knowledge areas include an in depth understanding of network topologies and core network communications protocols;	Ability to understand a network packet trace;	Working knowledge on IPS, IDS, HIPS and the ability to handle multiple tasks under tight deadlines;	Experience working with security vendors, including submitting feature requests, evaluating products and analyzing security functionality of a diverse set of products;	Excellent analytical skills, ingenuity and the ability to work as part of a team.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157">
        <f t="shared" si="100"/>
        <v>3</v>
      </c>
      <c r="V2157" s="3">
        <v>0</v>
      </c>
      <c r="W2157" s="3">
        <f t="shared" si="101"/>
        <v>1</v>
      </c>
      <c r="X2157" s="3">
        <v>0</v>
      </c>
      <c r="Y2157" s="3">
        <v>1</v>
      </c>
      <c r="Z2157" s="3">
        <v>0</v>
      </c>
      <c r="AA2157" s="3">
        <v>0</v>
      </c>
      <c r="AB2157" s="3">
        <v>0</v>
      </c>
      <c r="AD2157" t="s">
        <v>58</v>
      </c>
      <c r="AE2157" s="1">
        <v>42516</v>
      </c>
      <c r="AG2157" s="1">
        <v>42516</v>
      </c>
      <c r="AH2157" s="1">
        <v>42598</v>
      </c>
    </row>
    <row r="2158" spans="1:34" x14ac:dyDescent="0.3">
      <c r="A2158">
        <v>241008</v>
      </c>
      <c r="B2158" t="s">
        <v>1592</v>
      </c>
      <c r="C2158" t="s">
        <v>26</v>
      </c>
      <c r="D2158">
        <v>1</v>
      </c>
      <c r="E2158" t="s">
        <v>3848</v>
      </c>
      <c r="F2158" t="s">
        <v>2577</v>
      </c>
      <c r="G2158">
        <v>10074</v>
      </c>
      <c r="H2158" t="s">
        <v>52</v>
      </c>
      <c r="I2158">
        <v>53051</v>
      </c>
      <c r="J2158">
        <v>145991</v>
      </c>
      <c r="K2158" t="s">
        <v>30</v>
      </c>
      <c r="L2158" t="s">
        <v>430</v>
      </c>
      <c r="M2158" t="s">
        <v>1128</v>
      </c>
      <c r="N2158" t="s">
        <v>8205</v>
      </c>
      <c r="O2158" t="s">
        <v>2578</v>
      </c>
      <c r="P2158" t="s">
        <v>8206</v>
      </c>
      <c r="Q2158" t="s">
        <v>35</v>
      </c>
      <c r="R2158" t="s">
        <v>1909</v>
      </c>
      <c r="S2158" t="s">
        <v>35</v>
      </c>
      <c r="T2158" t="str">
        <f t="shared" si="99"/>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Knowledge of CRMs, especially with Microsoft Dynamics and/or Salesforce.   Microsoft Desktop Certification.   Apple Certified Associate.   Ability to work additional hours when needed.  </v>
      </c>
      <c r="U2158">
        <f t="shared" si="100"/>
        <v>0</v>
      </c>
      <c r="V2158" s="3">
        <v>0</v>
      </c>
      <c r="W2158" s="3">
        <f t="shared" si="101"/>
        <v>0</v>
      </c>
      <c r="X2158" s="3">
        <v>0</v>
      </c>
      <c r="Y2158" s="3">
        <v>0</v>
      </c>
      <c r="Z2158" s="3">
        <v>0</v>
      </c>
      <c r="AA2158" s="3">
        <v>0</v>
      </c>
      <c r="AB2158" s="3">
        <v>0</v>
      </c>
      <c r="AD2158" t="s">
        <v>58</v>
      </c>
      <c r="AE2158" s="1">
        <v>42503</v>
      </c>
      <c r="AF2158" s="1">
        <v>42610</v>
      </c>
      <c r="AG2158" s="1">
        <v>42503</v>
      </c>
      <c r="AH2158" s="1">
        <v>42598</v>
      </c>
    </row>
    <row r="2159" spans="1:34" x14ac:dyDescent="0.3">
      <c r="A2159">
        <v>241008</v>
      </c>
      <c r="B2159" t="s">
        <v>1592</v>
      </c>
      <c r="C2159" t="s">
        <v>40</v>
      </c>
      <c r="D2159">
        <v>1</v>
      </c>
      <c r="E2159" t="s">
        <v>3848</v>
      </c>
      <c r="F2159" t="s">
        <v>2577</v>
      </c>
      <c r="G2159">
        <v>10074</v>
      </c>
      <c r="H2159" t="s">
        <v>52</v>
      </c>
      <c r="I2159">
        <v>53051</v>
      </c>
      <c r="J2159">
        <v>145991</v>
      </c>
      <c r="K2159" t="s">
        <v>30</v>
      </c>
      <c r="L2159" t="s">
        <v>430</v>
      </c>
      <c r="M2159" t="s">
        <v>1128</v>
      </c>
      <c r="N2159" t="s">
        <v>8205</v>
      </c>
      <c r="O2159" t="s">
        <v>2578</v>
      </c>
      <c r="P2159" t="s">
        <v>8206</v>
      </c>
      <c r="Q2159" t="s">
        <v>35</v>
      </c>
      <c r="R2159" t="s">
        <v>1909</v>
      </c>
      <c r="S2159" t="s">
        <v>35</v>
      </c>
      <c r="T2159" t="str">
        <f t="shared" si="99"/>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Knowledge of CRMs, especially with Microsoft Dynamics and/or Salesforce.   Microsoft Desktop Certification.   Apple Certified Associate.   Ability to work additional hours when needed.  </v>
      </c>
      <c r="U2159">
        <f t="shared" si="100"/>
        <v>0</v>
      </c>
      <c r="V2159" s="3">
        <v>0</v>
      </c>
      <c r="W2159" s="3">
        <f t="shared" si="101"/>
        <v>0</v>
      </c>
      <c r="X2159" s="3">
        <v>0</v>
      </c>
      <c r="Y2159" s="3">
        <v>0</v>
      </c>
      <c r="Z2159" s="3">
        <v>0</v>
      </c>
      <c r="AA2159" s="3">
        <v>0</v>
      </c>
      <c r="AB2159" s="3">
        <v>0</v>
      </c>
      <c r="AD2159" t="s">
        <v>58</v>
      </c>
      <c r="AE2159" s="1">
        <v>42503</v>
      </c>
      <c r="AF2159" s="1">
        <v>42610</v>
      </c>
      <c r="AG2159" s="1">
        <v>42503</v>
      </c>
      <c r="AH2159" s="1">
        <v>42598</v>
      </c>
    </row>
    <row r="2160" spans="1:34" x14ac:dyDescent="0.3">
      <c r="A2160">
        <v>241011</v>
      </c>
      <c r="B2160" t="s">
        <v>25</v>
      </c>
      <c r="C2160" t="s">
        <v>26</v>
      </c>
      <c r="D2160">
        <v>3</v>
      </c>
      <c r="E2160" t="s">
        <v>3849</v>
      </c>
      <c r="F2160" t="s">
        <v>191</v>
      </c>
      <c r="G2160">
        <v>13632</v>
      </c>
      <c r="H2160">
        <v>4</v>
      </c>
      <c r="I2160">
        <v>89383</v>
      </c>
      <c r="J2160">
        <v>118000</v>
      </c>
      <c r="K2160" t="s">
        <v>30</v>
      </c>
      <c r="L2160" t="s">
        <v>192</v>
      </c>
      <c r="M2160" t="s">
        <v>3650</v>
      </c>
      <c r="N2160" t="s">
        <v>6861</v>
      </c>
      <c r="O2160" t="s">
        <v>7083</v>
      </c>
      <c r="P2160" t="s">
        <v>6862</v>
      </c>
      <c r="Q2160" t="s">
        <v>3674</v>
      </c>
      <c r="R2160" t="s">
        <v>3850</v>
      </c>
      <c r="S2160" t="s">
        <v>3653</v>
      </c>
      <c r="T2160" t="str">
        <f t="shared" si="99"/>
        <v>The successful candidate should possess the following or equivalent: 	7+ years' experience in large enterprise security planning, design, configuration, installation, troubleshooting, integration, security performance monitoring, product maintenance, and security product configuration enhancements;	Strong working knowledge of enterprise email architecture and sonboxing solutions;	Comprehensive knowledge of next generation firewalls, Netflow protocol, remote access solutions, VPN, digital certificates, extensive Unix/Linux experience; 	Excellent written and verbal communication skills; excellent presentation skills and the ability to present material around information security awareness, and the ability to handle multiple tasks under tight deadlines;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160">
        <f t="shared" si="100"/>
        <v>0</v>
      </c>
      <c r="V2160" s="3">
        <v>0</v>
      </c>
      <c r="W2160" s="3">
        <f t="shared" si="101"/>
        <v>0</v>
      </c>
      <c r="X2160" s="3">
        <v>0</v>
      </c>
      <c r="Y2160" s="3">
        <v>0</v>
      </c>
      <c r="Z2160" s="3">
        <v>0</v>
      </c>
      <c r="AA2160" s="3">
        <v>0</v>
      </c>
      <c r="AB2160" s="3">
        <v>0</v>
      </c>
      <c r="AD2160" t="s">
        <v>58</v>
      </c>
      <c r="AE2160" s="1">
        <v>42516</v>
      </c>
      <c r="AG2160" s="1">
        <v>42516</v>
      </c>
      <c r="AH2160" s="1">
        <v>42598</v>
      </c>
    </row>
    <row r="2161" spans="1:34" x14ac:dyDescent="0.3">
      <c r="A2161">
        <v>241353</v>
      </c>
      <c r="B2161" t="s">
        <v>39</v>
      </c>
      <c r="C2161" t="s">
        <v>26</v>
      </c>
      <c r="D2161">
        <v>1</v>
      </c>
      <c r="E2161" t="s">
        <v>3845</v>
      </c>
      <c r="F2161" t="s">
        <v>1858</v>
      </c>
      <c r="G2161" t="s">
        <v>1859</v>
      </c>
      <c r="H2161" t="s">
        <v>219</v>
      </c>
      <c r="I2161">
        <v>65107</v>
      </c>
      <c r="J2161">
        <v>173663</v>
      </c>
      <c r="K2161" t="s">
        <v>30</v>
      </c>
      <c r="L2161" t="s">
        <v>43</v>
      </c>
      <c r="M2161" t="s">
        <v>1547</v>
      </c>
      <c r="N2161" t="s">
        <v>8204</v>
      </c>
      <c r="O2161" t="s">
        <v>1861</v>
      </c>
      <c r="P2161" t="s">
        <v>3846</v>
      </c>
      <c r="Q2161" t="s">
        <v>7439</v>
      </c>
      <c r="R2161" t="s">
        <v>3847</v>
      </c>
      <c r="S2161" t="s">
        <v>35</v>
      </c>
      <c r="T2161" t="str">
        <f t="shared" si="99"/>
        <v>--Established track record of applied public health leadership and management experience with a demonstrated ability to use of data to inform and improve programs and policies  --Relevant content area knowledge and experience in environmental health, epidemiology, and environmental and occupational medicine; a track record of relevant peer-reviewed publications is a plus  --Experience in public health emergency preparedness and response Strong written and verbal communication skills, including experience in public speaking.    **Possession of a valid license to practice medicine in the State of New York plus valid Board Certification issued by the appropriate American Specialty Board in an approved medical specialty. THE LICENSE MUST BE MAINTAINED DURING THE TIME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61">
        <f t="shared" si="100"/>
        <v>0</v>
      </c>
      <c r="V2161" s="3">
        <v>0</v>
      </c>
      <c r="W2161" s="3">
        <f t="shared" si="101"/>
        <v>0</v>
      </c>
      <c r="X2161" s="3">
        <v>0</v>
      </c>
      <c r="Y2161" s="3">
        <v>0</v>
      </c>
      <c r="Z2161" s="3">
        <v>0</v>
      </c>
      <c r="AA2161" s="3">
        <v>0</v>
      </c>
      <c r="AB2161" s="3">
        <v>0</v>
      </c>
      <c r="AD2161" t="s">
        <v>58</v>
      </c>
      <c r="AE2161" s="1">
        <v>42508</v>
      </c>
      <c r="AG2161" s="1">
        <v>42508</v>
      </c>
      <c r="AH2161" s="1">
        <v>42598</v>
      </c>
    </row>
    <row r="2162" spans="1:34" x14ac:dyDescent="0.3">
      <c r="A2162">
        <v>241356</v>
      </c>
      <c r="B2162" t="s">
        <v>184</v>
      </c>
      <c r="C2162" t="s">
        <v>26</v>
      </c>
      <c r="D2162">
        <v>1</v>
      </c>
      <c r="E2162" t="s">
        <v>3851</v>
      </c>
      <c r="F2162" t="s">
        <v>1168</v>
      </c>
      <c r="G2162">
        <v>56058</v>
      </c>
      <c r="H2162">
        <v>0</v>
      </c>
      <c r="I2162">
        <v>48895</v>
      </c>
      <c r="J2162">
        <v>75900</v>
      </c>
      <c r="K2162" t="s">
        <v>30</v>
      </c>
      <c r="L2162" t="s">
        <v>186</v>
      </c>
      <c r="M2162" t="s">
        <v>2902</v>
      </c>
      <c r="N2162" t="s">
        <v>8207</v>
      </c>
      <c r="O2162" t="s">
        <v>1170</v>
      </c>
      <c r="P2162" t="s">
        <v>3852</v>
      </c>
      <c r="Q2162" t="s">
        <v>7268</v>
      </c>
      <c r="R2162" t="s">
        <v>201</v>
      </c>
      <c r="S2162" t="s">
        <v>35</v>
      </c>
      <c r="T2162" t="str">
        <f t="shared" si="99"/>
        <v>The preferred candidate should possess the ability to work on multiple projects effectively and efficiently, both independently and collaboratively within a team. Prior experience providing executive support in a related field. Excellent oral and written communication stills, strong organizational skills and attention to detail as well as a commitment to a collegial workplace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162">
        <f t="shared" si="100"/>
        <v>0</v>
      </c>
      <c r="V2162" s="3">
        <v>0</v>
      </c>
      <c r="W2162" s="3">
        <f t="shared" si="101"/>
        <v>0</v>
      </c>
      <c r="X2162" s="3">
        <v>0</v>
      </c>
      <c r="Y2162" s="3">
        <v>0</v>
      </c>
      <c r="Z2162" s="3">
        <v>0</v>
      </c>
      <c r="AA2162" s="3">
        <v>0</v>
      </c>
      <c r="AB2162" s="3">
        <v>0</v>
      </c>
      <c r="AD2162" t="s">
        <v>38</v>
      </c>
      <c r="AE2162" s="1">
        <v>42552</v>
      </c>
      <c r="AG2162" s="1">
        <v>42552</v>
      </c>
      <c r="AH2162" s="1">
        <v>42598</v>
      </c>
    </row>
    <row r="2163" spans="1:34" x14ac:dyDescent="0.3">
      <c r="A2163">
        <v>240910</v>
      </c>
      <c r="B2163" t="s">
        <v>25</v>
      </c>
      <c r="C2163" t="s">
        <v>26</v>
      </c>
      <c r="D2163">
        <v>1</v>
      </c>
      <c r="E2163" t="s">
        <v>3853</v>
      </c>
      <c r="F2163" t="s">
        <v>326</v>
      </c>
      <c r="G2163">
        <v>56057</v>
      </c>
      <c r="H2163">
        <v>0</v>
      </c>
      <c r="I2163">
        <v>34644</v>
      </c>
      <c r="J2163">
        <v>55000</v>
      </c>
      <c r="K2163" t="s">
        <v>30</v>
      </c>
      <c r="L2163" t="s">
        <v>224</v>
      </c>
      <c r="M2163" t="s">
        <v>3077</v>
      </c>
      <c r="N2163" t="s">
        <v>6863</v>
      </c>
      <c r="O2163" t="s">
        <v>329</v>
      </c>
      <c r="P2163" t="s">
        <v>6864</v>
      </c>
      <c r="Q2163" t="s">
        <v>35</v>
      </c>
      <c r="R2163" t="s">
        <v>3854</v>
      </c>
      <c r="S2163" t="s">
        <v>354</v>
      </c>
      <c r="T2163" t="str">
        <f t="shared" si="99"/>
        <v xml:space="preserve">The preferred candidate should possess the following: 	A Bachelor's and/or Master's Degree, in addition to 2 years+ of professional experience; 	Flexibility, multi-tasking capability, and enthusiastic work ethic;	Strong written and verbal communication skills with experience working in public relations or communications preferred; 	Experience which demonstrates a proven record of providing analytical and/or technical assistant for complex, interdisciplinary projects involving multiple stakeholders; 	Experience mediating among groups with competing perspectives and implementing projects that improve operational efficiency preferred; 	Understanding of urban issues, especially New York City government and current city affairs/politics; 	Understanding of New York City's operational agencies; 	Ability to think creatively, embrace new approaches and pioneer innovative solutions to intricate problems; 	Advanced Knowledge of MS Office (i.e. Microsoft Word, Excel, PowerPoint, MS Project).  </v>
      </c>
      <c r="U2163">
        <f t="shared" si="100"/>
        <v>0</v>
      </c>
      <c r="V2163" s="3">
        <v>1</v>
      </c>
      <c r="W2163" s="3">
        <f t="shared" si="101"/>
        <v>0</v>
      </c>
      <c r="X2163" s="3">
        <v>0</v>
      </c>
      <c r="Y2163" s="3">
        <v>0</v>
      </c>
      <c r="Z2163" s="3">
        <v>0</v>
      </c>
      <c r="AA2163" s="3">
        <v>0</v>
      </c>
      <c r="AB2163" s="3">
        <v>0</v>
      </c>
      <c r="AD2163" t="s">
        <v>38</v>
      </c>
      <c r="AE2163" s="1">
        <v>42544</v>
      </c>
      <c r="AG2163" s="1">
        <v>42544</v>
      </c>
      <c r="AH2163" s="1">
        <v>42598</v>
      </c>
    </row>
    <row r="2164" spans="1:34" x14ac:dyDescent="0.3">
      <c r="A2164">
        <v>241356</v>
      </c>
      <c r="B2164" t="s">
        <v>184</v>
      </c>
      <c r="C2164" t="s">
        <v>40</v>
      </c>
      <c r="D2164">
        <v>1</v>
      </c>
      <c r="E2164" t="s">
        <v>3851</v>
      </c>
      <c r="F2164" t="s">
        <v>1168</v>
      </c>
      <c r="G2164">
        <v>56058</v>
      </c>
      <c r="H2164">
        <v>0</v>
      </c>
      <c r="I2164">
        <v>48895</v>
      </c>
      <c r="J2164">
        <v>75900</v>
      </c>
      <c r="K2164" t="s">
        <v>30</v>
      </c>
      <c r="L2164" t="s">
        <v>186</v>
      </c>
      <c r="M2164" t="s">
        <v>2902</v>
      </c>
      <c r="N2164" t="s">
        <v>8207</v>
      </c>
      <c r="O2164" t="s">
        <v>1170</v>
      </c>
      <c r="P2164" t="s">
        <v>3852</v>
      </c>
      <c r="Q2164" t="s">
        <v>7268</v>
      </c>
      <c r="R2164" t="s">
        <v>201</v>
      </c>
      <c r="S2164" t="s">
        <v>35</v>
      </c>
      <c r="T2164" t="str">
        <f t="shared" si="99"/>
        <v>The preferred candidate should possess the ability to work on multiple projects effectively and efficiently, both independently and collaboratively within a team. Prior experience providing executive support in a related field. Excellent oral and written communication stills, strong organizational skills and attention to detail as well as a commitment to a collegial workplace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164">
        <f t="shared" si="100"/>
        <v>0</v>
      </c>
      <c r="V2164" s="3">
        <v>0</v>
      </c>
      <c r="W2164" s="3">
        <f t="shared" si="101"/>
        <v>0</v>
      </c>
      <c r="X2164" s="3">
        <v>0</v>
      </c>
      <c r="Y2164" s="3">
        <v>0</v>
      </c>
      <c r="Z2164" s="3">
        <v>0</v>
      </c>
      <c r="AA2164" s="3">
        <v>0</v>
      </c>
      <c r="AB2164" s="3">
        <v>0</v>
      </c>
      <c r="AD2164" t="s">
        <v>38</v>
      </c>
      <c r="AE2164" s="1">
        <v>42552</v>
      </c>
      <c r="AG2164" s="1">
        <v>42552</v>
      </c>
      <c r="AH2164" s="1">
        <v>42598</v>
      </c>
    </row>
    <row r="2165" spans="1:34" x14ac:dyDescent="0.3">
      <c r="A2165">
        <v>241361</v>
      </c>
      <c r="B2165" t="s">
        <v>39</v>
      </c>
      <c r="C2165" t="s">
        <v>40</v>
      </c>
      <c r="D2165">
        <v>1</v>
      </c>
      <c r="E2165" t="s">
        <v>3855</v>
      </c>
      <c r="F2165" t="s">
        <v>140</v>
      </c>
      <c r="G2165">
        <v>53040</v>
      </c>
      <c r="H2165">
        <v>1</v>
      </c>
      <c r="I2165">
        <v>71</v>
      </c>
      <c r="J2165">
        <v>76</v>
      </c>
      <c r="K2165" t="s">
        <v>141</v>
      </c>
      <c r="L2165" t="s">
        <v>513</v>
      </c>
      <c r="M2165" t="s">
        <v>142</v>
      </c>
      <c r="N2165" t="s">
        <v>3856</v>
      </c>
      <c r="O2165" t="s">
        <v>144</v>
      </c>
      <c r="P2165" t="s">
        <v>3857</v>
      </c>
      <c r="Q2165" t="s">
        <v>8208</v>
      </c>
      <c r="R2165" t="s">
        <v>8209</v>
      </c>
      <c r="S2165" t="s">
        <v>35</v>
      </c>
      <c r="T2165" t="str">
        <f t="shared" si="99"/>
        <v>--Highly Preferred: NYS Board Certified Pediatric Physician;   --Board Certified in Pediatrics or Adolescent Health.   --Effective Communication and interpersonal skills.   --Computer skills in Microsoft Office, Excel, Word and Internet.   --Masters in Public Health (MPD). **ALL CANDIDATES MUST POSSESS A VALID NEW YORK STATE LICENSE TO PRACTICE MEDICINE AND THIS LICENCE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65">
        <f t="shared" si="100"/>
        <v>0</v>
      </c>
      <c r="V2165" s="3">
        <v>1</v>
      </c>
      <c r="W2165" s="3">
        <f t="shared" si="101"/>
        <v>0</v>
      </c>
      <c r="X2165" s="3">
        <v>0</v>
      </c>
      <c r="Y2165" s="3">
        <v>0</v>
      </c>
      <c r="Z2165" s="3">
        <v>0</v>
      </c>
      <c r="AA2165" s="3">
        <v>0</v>
      </c>
      <c r="AB2165" s="3">
        <v>0</v>
      </c>
      <c r="AD2165" t="s">
        <v>58</v>
      </c>
      <c r="AE2165" s="1">
        <v>42508</v>
      </c>
      <c r="AG2165" s="1">
        <v>42514</v>
      </c>
      <c r="AH2165" s="1">
        <v>42598</v>
      </c>
    </row>
    <row r="2166" spans="1:34" x14ac:dyDescent="0.3">
      <c r="A2166">
        <v>241361</v>
      </c>
      <c r="B2166" t="s">
        <v>39</v>
      </c>
      <c r="C2166" t="s">
        <v>26</v>
      </c>
      <c r="D2166">
        <v>1</v>
      </c>
      <c r="E2166" t="s">
        <v>3855</v>
      </c>
      <c r="F2166" t="s">
        <v>140</v>
      </c>
      <c r="G2166">
        <v>53040</v>
      </c>
      <c r="H2166">
        <v>1</v>
      </c>
      <c r="I2166">
        <v>71</v>
      </c>
      <c r="J2166">
        <v>76</v>
      </c>
      <c r="K2166" t="s">
        <v>141</v>
      </c>
      <c r="L2166" t="s">
        <v>513</v>
      </c>
      <c r="M2166" t="s">
        <v>142</v>
      </c>
      <c r="N2166" t="s">
        <v>3856</v>
      </c>
      <c r="O2166" t="s">
        <v>144</v>
      </c>
      <c r="P2166" t="s">
        <v>3857</v>
      </c>
      <c r="Q2166" t="s">
        <v>8208</v>
      </c>
      <c r="R2166" t="s">
        <v>8209</v>
      </c>
      <c r="S2166" t="s">
        <v>35</v>
      </c>
      <c r="T2166" t="str">
        <f t="shared" si="99"/>
        <v>--Highly Preferred: NYS Board Certified Pediatric Physician;   --Board Certified in Pediatrics or Adolescent Health.   --Effective Communication and interpersonal skills.   --Computer skills in Microsoft Office, Excel, Word and Internet.   --Masters in Public Health (MPD). **ALL CANDIDATES MUST POSSESS A VALID NEW YORK STATE LICENSE TO PRACTICE MEDICINE AND THIS LICENCE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66">
        <f t="shared" si="100"/>
        <v>0</v>
      </c>
      <c r="V2166" s="3">
        <v>1</v>
      </c>
      <c r="W2166" s="3">
        <f t="shared" si="101"/>
        <v>0</v>
      </c>
      <c r="X2166" s="3">
        <v>0</v>
      </c>
      <c r="Y2166" s="3">
        <v>0</v>
      </c>
      <c r="Z2166" s="3">
        <v>0</v>
      </c>
      <c r="AA2166" s="3">
        <v>0</v>
      </c>
      <c r="AB2166" s="3">
        <v>0</v>
      </c>
      <c r="AD2166" t="s">
        <v>58</v>
      </c>
      <c r="AE2166" s="1">
        <v>42508</v>
      </c>
      <c r="AG2166" s="1">
        <v>42514</v>
      </c>
      <c r="AH2166" s="1">
        <v>42598</v>
      </c>
    </row>
    <row r="2167" spans="1:34" x14ac:dyDescent="0.3">
      <c r="A2167">
        <v>241362</v>
      </c>
      <c r="B2167" t="s">
        <v>39</v>
      </c>
      <c r="C2167" t="s">
        <v>26</v>
      </c>
      <c r="D2167">
        <v>1</v>
      </c>
      <c r="E2167" t="s">
        <v>3858</v>
      </c>
      <c r="F2167" t="s">
        <v>140</v>
      </c>
      <c r="G2167">
        <v>53040</v>
      </c>
      <c r="H2167">
        <v>1</v>
      </c>
      <c r="I2167">
        <v>71</v>
      </c>
      <c r="J2167">
        <v>76</v>
      </c>
      <c r="K2167" t="s">
        <v>141</v>
      </c>
      <c r="L2167" t="s">
        <v>513</v>
      </c>
      <c r="M2167" t="s">
        <v>947</v>
      </c>
      <c r="N2167" t="s">
        <v>3859</v>
      </c>
      <c r="O2167" t="s">
        <v>144</v>
      </c>
      <c r="P2167" t="s">
        <v>8210</v>
      </c>
      <c r="Q2167" t="s">
        <v>8211</v>
      </c>
      <c r="R2167" t="s">
        <v>8212</v>
      </c>
      <c r="S2167" t="s">
        <v>35</v>
      </c>
      <c r="T2167" t="str">
        <f t="shared" si="99"/>
        <v>--NYS board certified Pediatric Physician ƒ€š‚ Board Certified in Pediatrics or Adolescent Health  --Effective communication and interpersonal skills  --Computer skills in Microsoft office, Excel, word and Internet  --Master in Public Health (MPH). **ALL CANDIDATES MUST POSSESS A VALID NEW YORK STATE LICENSE TO PRACTICE MEDICINE AND THIS LICENCE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67">
        <f t="shared" si="100"/>
        <v>0</v>
      </c>
      <c r="V2167" s="3">
        <v>1</v>
      </c>
      <c r="W2167" s="3">
        <f t="shared" si="101"/>
        <v>0</v>
      </c>
      <c r="X2167" s="3">
        <v>0</v>
      </c>
      <c r="Y2167" s="3">
        <v>0</v>
      </c>
      <c r="Z2167" s="3">
        <v>0</v>
      </c>
      <c r="AA2167" s="3">
        <v>0</v>
      </c>
      <c r="AB2167" s="3">
        <v>0</v>
      </c>
      <c r="AD2167" t="s">
        <v>58</v>
      </c>
      <c r="AE2167" s="1">
        <v>42508</v>
      </c>
      <c r="AG2167" s="1">
        <v>42514</v>
      </c>
      <c r="AH2167" s="1">
        <v>42598</v>
      </c>
    </row>
    <row r="2168" spans="1:34" x14ac:dyDescent="0.3">
      <c r="A2168">
        <v>241362</v>
      </c>
      <c r="B2168" t="s">
        <v>39</v>
      </c>
      <c r="C2168" t="s">
        <v>40</v>
      </c>
      <c r="D2168">
        <v>1</v>
      </c>
      <c r="E2168" t="s">
        <v>3858</v>
      </c>
      <c r="F2168" t="s">
        <v>140</v>
      </c>
      <c r="G2168">
        <v>53040</v>
      </c>
      <c r="H2168">
        <v>1</v>
      </c>
      <c r="I2168">
        <v>71</v>
      </c>
      <c r="J2168">
        <v>76</v>
      </c>
      <c r="K2168" t="s">
        <v>141</v>
      </c>
      <c r="L2168" t="s">
        <v>513</v>
      </c>
      <c r="M2168" t="s">
        <v>947</v>
      </c>
      <c r="N2168" t="s">
        <v>3859</v>
      </c>
      <c r="O2168" t="s">
        <v>144</v>
      </c>
      <c r="P2168" t="s">
        <v>8210</v>
      </c>
      <c r="Q2168" t="s">
        <v>8211</v>
      </c>
      <c r="R2168" t="s">
        <v>8212</v>
      </c>
      <c r="S2168" t="s">
        <v>35</v>
      </c>
      <c r="T2168" t="str">
        <f t="shared" si="99"/>
        <v>--NYS board certified Pediatric Physician ƒ€š‚ Board Certified in Pediatrics or Adolescent Health  --Effective communication and interpersonal skills  --Computer skills in Microsoft office, Excel, word and Internet  --Master in Public Health (MPH). **ALL CANDIDATES MUST POSSESS A VALID NEW YORK STATE LICENSE TO PRACTICE MEDICINE AND THIS LICENCE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68">
        <f t="shared" si="100"/>
        <v>0</v>
      </c>
      <c r="V2168" s="3">
        <v>1</v>
      </c>
      <c r="W2168" s="3">
        <f t="shared" si="101"/>
        <v>0</v>
      </c>
      <c r="X2168" s="3">
        <v>0</v>
      </c>
      <c r="Y2168" s="3">
        <v>0</v>
      </c>
      <c r="Z2168" s="3">
        <v>0</v>
      </c>
      <c r="AA2168" s="3">
        <v>0</v>
      </c>
      <c r="AB2168" s="3">
        <v>0</v>
      </c>
      <c r="AD2168" t="s">
        <v>58</v>
      </c>
      <c r="AE2168" s="1">
        <v>42508</v>
      </c>
      <c r="AG2168" s="1">
        <v>42514</v>
      </c>
      <c r="AH2168" s="1">
        <v>42598</v>
      </c>
    </row>
    <row r="2169" spans="1:34" x14ac:dyDescent="0.3">
      <c r="A2169">
        <v>241011</v>
      </c>
      <c r="B2169" t="s">
        <v>25</v>
      </c>
      <c r="C2169" t="s">
        <v>40</v>
      </c>
      <c r="D2169">
        <v>3</v>
      </c>
      <c r="E2169" t="s">
        <v>3849</v>
      </c>
      <c r="F2169" t="s">
        <v>191</v>
      </c>
      <c r="G2169">
        <v>13632</v>
      </c>
      <c r="H2169">
        <v>4</v>
      </c>
      <c r="I2169">
        <v>89383</v>
      </c>
      <c r="J2169">
        <v>118000</v>
      </c>
      <c r="K2169" t="s">
        <v>30</v>
      </c>
      <c r="L2169" t="s">
        <v>192</v>
      </c>
      <c r="M2169" t="s">
        <v>3650</v>
      </c>
      <c r="N2169" t="s">
        <v>6861</v>
      </c>
      <c r="O2169" t="s">
        <v>7083</v>
      </c>
      <c r="P2169" t="s">
        <v>6862</v>
      </c>
      <c r="Q2169" t="s">
        <v>3674</v>
      </c>
      <c r="R2169" t="s">
        <v>3850</v>
      </c>
      <c r="S2169" t="s">
        <v>3653</v>
      </c>
      <c r="T2169" t="str">
        <f t="shared" si="99"/>
        <v>The successful candidate should possess the following or equivalent: 	7+ years' experience in large enterprise security planning, design, configuration, installation, troubleshooting, integration, security performance monitoring, product maintenance, and security product configuration enhancements;	Strong working knowledge of enterprise email architecture and sonboxing solutions;	Comprehensive knowledge of next generation firewalls, Netflow protocol, remote access solutions, VPN, digital certificates, extensive Unix/Linux experience; 	Excellent written and verbal communication skills; excellent presentation skills and the ability to present material around information security awareness, and the ability to handle multiple tasks under tight deadlines;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169">
        <f t="shared" si="100"/>
        <v>0</v>
      </c>
      <c r="V2169" s="3">
        <v>0</v>
      </c>
      <c r="W2169" s="3">
        <f t="shared" si="101"/>
        <v>0</v>
      </c>
      <c r="X2169" s="3">
        <v>0</v>
      </c>
      <c r="Y2169" s="3">
        <v>0</v>
      </c>
      <c r="Z2169" s="3">
        <v>0</v>
      </c>
      <c r="AA2169" s="3">
        <v>0</v>
      </c>
      <c r="AB2169" s="3">
        <v>0</v>
      </c>
      <c r="AD2169" t="s">
        <v>58</v>
      </c>
      <c r="AE2169" s="1">
        <v>42516</v>
      </c>
      <c r="AG2169" s="1">
        <v>42516</v>
      </c>
      <c r="AH2169" s="1">
        <v>42598</v>
      </c>
    </row>
    <row r="2170" spans="1:34" x14ac:dyDescent="0.3">
      <c r="A2170">
        <v>241028</v>
      </c>
      <c r="B2170" t="s">
        <v>2146</v>
      </c>
      <c r="C2170" t="s">
        <v>26</v>
      </c>
      <c r="D2170">
        <v>1</v>
      </c>
      <c r="E2170" t="s">
        <v>3323</v>
      </c>
      <c r="F2170" t="s">
        <v>326</v>
      </c>
      <c r="G2170">
        <v>56057</v>
      </c>
      <c r="H2170">
        <v>0</v>
      </c>
      <c r="I2170">
        <v>34644</v>
      </c>
      <c r="J2170">
        <v>50000</v>
      </c>
      <c r="K2170" t="s">
        <v>30</v>
      </c>
      <c r="L2170" t="s">
        <v>2149</v>
      </c>
      <c r="M2170" t="s">
        <v>3860</v>
      </c>
      <c r="N2170" t="s">
        <v>8213</v>
      </c>
      <c r="O2170" t="s">
        <v>329</v>
      </c>
      <c r="P2170" t="s">
        <v>8214</v>
      </c>
      <c r="Q2170" t="s">
        <v>35</v>
      </c>
      <c r="R2170" t="s">
        <v>8215</v>
      </c>
      <c r="S2170" t="s">
        <v>8216</v>
      </c>
      <c r="T2170" t="str">
        <f t="shared" si="99"/>
        <v xml:space="preserve">‚	Experience in conducting public outreach, preferably on government or public service issues;	Strong verbal and written communication skills;	Ability to read and understand laws and rules and be able to explain them in a direct and straight-forward way;	Flexible hours;	Multilingual a plus.  </v>
      </c>
      <c r="U2170">
        <f t="shared" si="100"/>
        <v>0</v>
      </c>
      <c r="V2170" s="3">
        <v>0</v>
      </c>
      <c r="W2170" s="3">
        <f t="shared" si="101"/>
        <v>0</v>
      </c>
      <c r="X2170" s="3">
        <v>0</v>
      </c>
      <c r="Y2170" s="3">
        <v>0</v>
      </c>
      <c r="Z2170" s="3">
        <v>0</v>
      </c>
      <c r="AA2170" s="3">
        <v>0</v>
      </c>
      <c r="AB2170" s="3">
        <v>0</v>
      </c>
      <c r="AD2170" t="s">
        <v>38</v>
      </c>
      <c r="AE2170" s="1">
        <v>42503</v>
      </c>
      <c r="AG2170" s="1">
        <v>42503</v>
      </c>
      <c r="AH2170" s="1">
        <v>42598</v>
      </c>
    </row>
    <row r="2171" spans="1:34" x14ac:dyDescent="0.3">
      <c r="A2171">
        <v>241028</v>
      </c>
      <c r="B2171" t="s">
        <v>2146</v>
      </c>
      <c r="C2171" t="s">
        <v>40</v>
      </c>
      <c r="D2171">
        <v>1</v>
      </c>
      <c r="E2171" t="s">
        <v>3323</v>
      </c>
      <c r="F2171" t="s">
        <v>326</v>
      </c>
      <c r="G2171">
        <v>56057</v>
      </c>
      <c r="H2171">
        <v>0</v>
      </c>
      <c r="I2171">
        <v>34644</v>
      </c>
      <c r="J2171">
        <v>50000</v>
      </c>
      <c r="K2171" t="s">
        <v>30</v>
      </c>
      <c r="L2171" t="s">
        <v>2149</v>
      </c>
      <c r="M2171" t="s">
        <v>3860</v>
      </c>
      <c r="N2171" t="s">
        <v>8213</v>
      </c>
      <c r="O2171" t="s">
        <v>329</v>
      </c>
      <c r="P2171" t="s">
        <v>8214</v>
      </c>
      <c r="Q2171" t="s">
        <v>35</v>
      </c>
      <c r="R2171" t="s">
        <v>8215</v>
      </c>
      <c r="S2171" t="s">
        <v>8216</v>
      </c>
      <c r="T2171" t="str">
        <f t="shared" si="99"/>
        <v xml:space="preserve">‚	Experience in conducting public outreach, preferably on government or public service issues;	Strong verbal and written communication skills;	Ability to read and understand laws and rules and be able to explain them in a direct and straight-forward way;	Flexible hours;	Multilingual a plus.  </v>
      </c>
      <c r="U2171">
        <f t="shared" si="100"/>
        <v>0</v>
      </c>
      <c r="V2171" s="3">
        <v>0</v>
      </c>
      <c r="W2171" s="3">
        <f t="shared" si="101"/>
        <v>0</v>
      </c>
      <c r="X2171" s="3">
        <v>0</v>
      </c>
      <c r="Y2171" s="3">
        <v>0</v>
      </c>
      <c r="Z2171" s="3">
        <v>0</v>
      </c>
      <c r="AA2171" s="3">
        <v>0</v>
      </c>
      <c r="AB2171" s="3">
        <v>0</v>
      </c>
      <c r="AD2171" t="s">
        <v>38</v>
      </c>
      <c r="AE2171" s="1">
        <v>42503</v>
      </c>
      <c r="AG2171" s="1">
        <v>42503</v>
      </c>
      <c r="AH2171" s="1">
        <v>42598</v>
      </c>
    </row>
    <row r="2172" spans="1:34" x14ac:dyDescent="0.3">
      <c r="A2172">
        <v>241037</v>
      </c>
      <c r="B2172" t="s">
        <v>39</v>
      </c>
      <c r="C2172" t="s">
        <v>26</v>
      </c>
      <c r="D2172">
        <v>1</v>
      </c>
      <c r="E2172" t="s">
        <v>3861</v>
      </c>
      <c r="F2172" t="s">
        <v>191</v>
      </c>
      <c r="G2172">
        <v>13632</v>
      </c>
      <c r="H2172">
        <v>4</v>
      </c>
      <c r="I2172">
        <v>89383</v>
      </c>
      <c r="J2172">
        <v>123773</v>
      </c>
      <c r="K2172" t="s">
        <v>30</v>
      </c>
      <c r="L2172" t="s">
        <v>319</v>
      </c>
      <c r="M2172" t="s">
        <v>442</v>
      </c>
      <c r="N2172" t="s">
        <v>8217</v>
      </c>
      <c r="O2172" t="s">
        <v>7083</v>
      </c>
      <c r="P2172" t="s">
        <v>3862</v>
      </c>
      <c r="Q2172" t="s">
        <v>7985</v>
      </c>
      <c r="R2172" t="s">
        <v>3863</v>
      </c>
      <c r="S2172" t="s">
        <v>35</v>
      </c>
      <c r="T2172" t="str">
        <f t="shared" si="99"/>
        <v>--5-7 years of hands on programming experience in .NET environments, Java Script, ASP .NET, HTML4/5, XML, ISP, ADO.Net, Web Services.   --5 years of hands on experience in SQL database 2005,2008/R2, 2012, SSRS and Crystal Report V.9 and UP.   --Experience with web services technologies/concepts such as SOAP, REST, XML  --Must have excellent communication skills to work in cross functional teams.   --Experience with STARLIMS database and integration methodologies.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72">
        <f t="shared" si="100"/>
        <v>0</v>
      </c>
      <c r="V2172" s="3">
        <v>0</v>
      </c>
      <c r="W2172" s="3">
        <f t="shared" si="101"/>
        <v>0</v>
      </c>
      <c r="X2172" s="3">
        <v>0</v>
      </c>
      <c r="Y2172" s="3">
        <v>0</v>
      </c>
      <c r="Z2172" s="3">
        <v>1</v>
      </c>
      <c r="AA2172" s="3">
        <v>0</v>
      </c>
      <c r="AB2172" s="3">
        <v>0</v>
      </c>
      <c r="AD2172" t="s">
        <v>58</v>
      </c>
      <c r="AE2172" s="1">
        <v>42503</v>
      </c>
      <c r="AG2172" s="1">
        <v>42503</v>
      </c>
      <c r="AH2172" s="1">
        <v>42598</v>
      </c>
    </row>
    <row r="2173" spans="1:34" x14ac:dyDescent="0.3">
      <c r="A2173">
        <v>241037</v>
      </c>
      <c r="B2173" t="s">
        <v>39</v>
      </c>
      <c r="C2173" t="s">
        <v>40</v>
      </c>
      <c r="D2173">
        <v>1</v>
      </c>
      <c r="E2173" t="s">
        <v>3861</v>
      </c>
      <c r="F2173" t="s">
        <v>191</v>
      </c>
      <c r="G2173">
        <v>13632</v>
      </c>
      <c r="H2173">
        <v>4</v>
      </c>
      <c r="I2173">
        <v>89383</v>
      </c>
      <c r="J2173">
        <v>123773</v>
      </c>
      <c r="K2173" t="s">
        <v>30</v>
      </c>
      <c r="L2173" t="s">
        <v>319</v>
      </c>
      <c r="M2173" t="s">
        <v>442</v>
      </c>
      <c r="N2173" t="s">
        <v>8217</v>
      </c>
      <c r="O2173" t="s">
        <v>7083</v>
      </c>
      <c r="P2173" t="s">
        <v>3862</v>
      </c>
      <c r="Q2173" t="s">
        <v>7985</v>
      </c>
      <c r="R2173" t="s">
        <v>3863</v>
      </c>
      <c r="S2173" t="s">
        <v>35</v>
      </c>
      <c r="T2173" t="str">
        <f t="shared" si="99"/>
        <v>--5-7 years of hands on programming experience in .NET environments, Java Script, ASP .NET, HTML4/5, XML, ISP, ADO.Net, Web Services.   --5 years of hands on experience in SQL database 2005,2008/R2, 2012, SSRS and Crystal Report V.9 and UP.   --Experience with web services technologies/concepts such as SOAP, REST, XML  --Must have excellent communication skills to work in cross functional teams.   --Experience with STARLIMS database and integration methodologies.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73">
        <f t="shared" si="100"/>
        <v>0</v>
      </c>
      <c r="V2173" s="3">
        <v>0</v>
      </c>
      <c r="W2173" s="3">
        <f t="shared" si="101"/>
        <v>0</v>
      </c>
      <c r="X2173" s="3">
        <v>0</v>
      </c>
      <c r="Y2173" s="3">
        <v>0</v>
      </c>
      <c r="Z2173" s="3">
        <v>1</v>
      </c>
      <c r="AA2173" s="3">
        <v>0</v>
      </c>
      <c r="AB2173" s="3">
        <v>0</v>
      </c>
      <c r="AD2173" t="s">
        <v>58</v>
      </c>
      <c r="AE2173" s="1">
        <v>42503</v>
      </c>
      <c r="AG2173" s="1">
        <v>42503</v>
      </c>
      <c r="AH2173" s="1">
        <v>42598</v>
      </c>
    </row>
    <row r="2174" spans="1:34" x14ac:dyDescent="0.3">
      <c r="A2174">
        <v>241065</v>
      </c>
      <c r="B2174" t="s">
        <v>39</v>
      </c>
      <c r="C2174" t="s">
        <v>26</v>
      </c>
      <c r="D2174">
        <v>1</v>
      </c>
      <c r="E2174" t="s">
        <v>3864</v>
      </c>
      <c r="F2174" t="s">
        <v>110</v>
      </c>
      <c r="G2174">
        <v>10251</v>
      </c>
      <c r="H2174">
        <v>4</v>
      </c>
      <c r="I2174">
        <v>36166</v>
      </c>
      <c r="J2174">
        <v>56775</v>
      </c>
      <c r="K2174" t="s">
        <v>30</v>
      </c>
      <c r="L2174" t="s">
        <v>43</v>
      </c>
      <c r="M2174" t="s">
        <v>124</v>
      </c>
      <c r="N2174" t="s">
        <v>3865</v>
      </c>
      <c r="O2174" t="s">
        <v>113</v>
      </c>
      <c r="P2174" t="s">
        <v>126</v>
      </c>
      <c r="Q2174" t="s">
        <v>7439</v>
      </c>
      <c r="R2174" t="s">
        <v>3866</v>
      </c>
      <c r="S2174" t="s">
        <v>35</v>
      </c>
      <c r="T2174" t="str">
        <f t="shared" si="99"/>
        <v>Experience with computerized systems; Knowledge of detailed record keeping systems; ability to work under pressure; excellent oral, written, administrative and interpersonal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74">
        <f t="shared" si="100"/>
        <v>0</v>
      </c>
      <c r="V2174" s="3">
        <v>0</v>
      </c>
      <c r="W2174" s="3">
        <f t="shared" si="101"/>
        <v>0</v>
      </c>
      <c r="X2174" s="3">
        <v>0</v>
      </c>
      <c r="Y2174" s="3">
        <v>0</v>
      </c>
      <c r="Z2174" s="3">
        <v>0</v>
      </c>
      <c r="AA2174" s="3">
        <v>0</v>
      </c>
      <c r="AB2174" s="3">
        <v>0</v>
      </c>
      <c r="AD2174" t="s">
        <v>38</v>
      </c>
      <c r="AE2174" s="1">
        <v>42506</v>
      </c>
      <c r="AG2174" s="1">
        <v>42506</v>
      </c>
      <c r="AH2174" s="1">
        <v>42598</v>
      </c>
    </row>
    <row r="2175" spans="1:34" x14ac:dyDescent="0.3">
      <c r="A2175">
        <v>240862</v>
      </c>
      <c r="B2175" t="s">
        <v>210</v>
      </c>
      <c r="C2175" t="s">
        <v>26</v>
      </c>
      <c r="D2175">
        <v>1</v>
      </c>
      <c r="E2175" t="s">
        <v>3631</v>
      </c>
      <c r="F2175" t="s">
        <v>540</v>
      </c>
      <c r="G2175">
        <v>60860</v>
      </c>
      <c r="H2175">
        <v>1</v>
      </c>
      <c r="I2175">
        <v>38251</v>
      </c>
      <c r="J2175">
        <v>60000</v>
      </c>
      <c r="K2175" t="s">
        <v>30</v>
      </c>
      <c r="L2175" t="s">
        <v>213</v>
      </c>
      <c r="M2175" t="s">
        <v>3632</v>
      </c>
      <c r="N2175" t="s">
        <v>8105</v>
      </c>
      <c r="O2175" t="s">
        <v>7137</v>
      </c>
      <c r="P2175" t="s">
        <v>8106</v>
      </c>
      <c r="Q2175" t="s">
        <v>35</v>
      </c>
      <c r="R2175" t="s">
        <v>3633</v>
      </c>
      <c r="S2175" t="s">
        <v>35</v>
      </c>
      <c r="T2175" t="str">
        <f t="shared" si="99"/>
        <v xml:space="preserve">‚Two years full-time work experience in construction, design, planning, or information sciences.Ability to read Blueprint Drawings, Technical Reports and Computer Proficiencies with MS Office.Aptitude and Interest to learn Permitting Requirements and Building Code, to assist Applicants.  Thoroughness with demonstrated organizational skills to manage deadlines with attention to detail.Excellent communication and ability to work well with people.  </v>
      </c>
      <c r="U2175">
        <f t="shared" si="100"/>
        <v>0</v>
      </c>
      <c r="V2175" s="3">
        <v>0</v>
      </c>
      <c r="W2175" s="3">
        <f t="shared" si="101"/>
        <v>0</v>
      </c>
      <c r="X2175" s="3">
        <v>0</v>
      </c>
      <c r="Y2175" s="3">
        <v>0</v>
      </c>
      <c r="Z2175" s="3">
        <v>0</v>
      </c>
      <c r="AA2175" s="3">
        <v>0</v>
      </c>
      <c r="AB2175" s="3">
        <v>0</v>
      </c>
      <c r="AD2175" t="s">
        <v>38</v>
      </c>
      <c r="AE2175" s="1">
        <v>42502</v>
      </c>
      <c r="AG2175" s="1">
        <v>42502</v>
      </c>
      <c r="AH2175" s="1">
        <v>42598</v>
      </c>
    </row>
    <row r="2176" spans="1:34" x14ac:dyDescent="0.3">
      <c r="A2176">
        <v>244296</v>
      </c>
      <c r="B2176" t="s">
        <v>25</v>
      </c>
      <c r="C2176" t="s">
        <v>26</v>
      </c>
      <c r="D2176">
        <v>2</v>
      </c>
      <c r="E2176" t="s">
        <v>3867</v>
      </c>
      <c r="F2176" t="s">
        <v>191</v>
      </c>
      <c r="G2176">
        <v>13632</v>
      </c>
      <c r="H2176">
        <v>4</v>
      </c>
      <c r="I2176">
        <v>89383</v>
      </c>
      <c r="J2176">
        <v>119000</v>
      </c>
      <c r="K2176" t="s">
        <v>30</v>
      </c>
      <c r="L2176" t="s">
        <v>192</v>
      </c>
      <c r="M2176" t="s">
        <v>535</v>
      </c>
      <c r="N2176" t="s">
        <v>8218</v>
      </c>
      <c r="O2176" t="s">
        <v>7083</v>
      </c>
      <c r="P2176" t="s">
        <v>8219</v>
      </c>
      <c r="Q2176" t="s">
        <v>35</v>
      </c>
      <c r="R2176" t="s">
        <v>3868</v>
      </c>
      <c r="S2176" t="s">
        <v>196</v>
      </c>
      <c r="T2176" t="str">
        <f t="shared" si="99"/>
        <v xml:space="preserve">The preferred candidate should possess the following: 3+ years‚„ experience in Sun System administration; in-depth installation, configuration, administration and tuning enterprise class servers; HP VMWare Virtualization; Solaris 8, 9, 10; RHEL Linux 5.x / 6.x / 7.x; experience working in large scale data center operations with Sun Enterprise Servers (especially 10k, 12k, and/or 15k); perform tasks with no or minimal supervision (when required); knowledge of Veritas Products (Volume Manager, Cluster Server) &amp; Solaris Volume Mgr; Sun Java Web Server, Weblogic &amp; Siebel Server; Novell Enterprise Directory Services; Oracle Database Sun Management Center, Sendmail, Solaris Security, Jumpstart, &amp; LDAP; TIVOLI, BLADELOGIC, NETIQ, VMWARE, DNS, NFS, Solaris Zones, RedHat Satellite Server, etc.; excellent written and verbal communication skills are required as well as analytic, organization, presentation, customer service and facilitation skills; ability to manage multiple tasks under tight deadlines; experience with web layer products such as IPlanet Web server or other Web-related products is a plus; Any of the following certifications a plus: Solaris Certified Systems Administrator; Red Hat Certified Systems Administrator/Engineer; Linux Professional Institute Certification; VMWare Certified Professional; Veritas Certified Professional; Cisco Certified Network Administrator; Certified Information Systems Security Professional.  </v>
      </c>
      <c r="U2176">
        <f t="shared" si="100"/>
        <v>0</v>
      </c>
      <c r="V2176" s="3">
        <v>0</v>
      </c>
      <c r="W2176" s="3">
        <f t="shared" si="101"/>
        <v>0</v>
      </c>
      <c r="X2176" s="3">
        <v>0</v>
      </c>
      <c r="Y2176" s="3">
        <v>0</v>
      </c>
      <c r="Z2176" s="3">
        <v>0</v>
      </c>
      <c r="AA2176" s="3">
        <v>0</v>
      </c>
      <c r="AB2176" s="3">
        <v>0</v>
      </c>
      <c r="AD2176" t="s">
        <v>202</v>
      </c>
      <c r="AE2176" s="1">
        <v>42563</v>
      </c>
      <c r="AG2176" s="1">
        <v>42563</v>
      </c>
      <c r="AH2176" s="1">
        <v>42598</v>
      </c>
    </row>
    <row r="2177" spans="1:34" x14ac:dyDescent="0.3">
      <c r="A2177">
        <v>240910</v>
      </c>
      <c r="B2177" t="s">
        <v>25</v>
      </c>
      <c r="C2177" t="s">
        <v>40</v>
      </c>
      <c r="D2177">
        <v>1</v>
      </c>
      <c r="E2177" t="s">
        <v>3853</v>
      </c>
      <c r="F2177" t="s">
        <v>326</v>
      </c>
      <c r="G2177">
        <v>56057</v>
      </c>
      <c r="H2177">
        <v>0</v>
      </c>
      <c r="I2177">
        <v>34644</v>
      </c>
      <c r="J2177">
        <v>55000</v>
      </c>
      <c r="K2177" t="s">
        <v>30</v>
      </c>
      <c r="L2177" t="s">
        <v>224</v>
      </c>
      <c r="M2177" t="s">
        <v>3077</v>
      </c>
      <c r="N2177" t="s">
        <v>6863</v>
      </c>
      <c r="O2177" t="s">
        <v>329</v>
      </c>
      <c r="P2177" t="s">
        <v>6864</v>
      </c>
      <c r="Q2177" t="s">
        <v>35</v>
      </c>
      <c r="R2177" t="s">
        <v>3854</v>
      </c>
      <c r="S2177" t="s">
        <v>354</v>
      </c>
      <c r="T2177" t="str">
        <f t="shared" si="99"/>
        <v xml:space="preserve">The preferred candidate should possess the following: 	A Bachelor's and/or Master's Degree, in addition to 2 years+ of professional experience; 	Flexibility, multi-tasking capability, and enthusiastic work ethic;	Strong written and verbal communication skills with experience working in public relations or communications preferred; 	Experience which demonstrates a proven record of providing analytical and/or technical assistant for complex, interdisciplinary projects involving multiple stakeholders; 	Experience mediating among groups with competing perspectives and implementing projects that improve operational efficiency preferred; 	Understanding of urban issues, especially New York City government and current city affairs/politics; 	Understanding of New York City's operational agencies; 	Ability to think creatively, embrace new approaches and pioneer innovative solutions to intricate problems; 	Advanced Knowledge of MS Office (i.e. Microsoft Word, Excel, PowerPoint, MS Project).  </v>
      </c>
      <c r="U2177">
        <f t="shared" si="100"/>
        <v>0</v>
      </c>
      <c r="V2177" s="3">
        <v>1</v>
      </c>
      <c r="W2177" s="3">
        <f t="shared" si="101"/>
        <v>0</v>
      </c>
      <c r="X2177" s="3">
        <v>0</v>
      </c>
      <c r="Y2177" s="3">
        <v>0</v>
      </c>
      <c r="Z2177" s="3">
        <v>0</v>
      </c>
      <c r="AA2177" s="3">
        <v>0</v>
      </c>
      <c r="AB2177" s="3">
        <v>0</v>
      </c>
      <c r="AD2177" t="s">
        <v>38</v>
      </c>
      <c r="AE2177" s="1">
        <v>42544</v>
      </c>
      <c r="AG2177" s="1">
        <v>42544</v>
      </c>
      <c r="AH2177" s="1">
        <v>42598</v>
      </c>
    </row>
    <row r="2178" spans="1:34" x14ac:dyDescent="0.3">
      <c r="A2178">
        <v>241065</v>
      </c>
      <c r="B2178" t="s">
        <v>39</v>
      </c>
      <c r="C2178" t="s">
        <v>40</v>
      </c>
      <c r="D2178">
        <v>1</v>
      </c>
      <c r="E2178" t="s">
        <v>3864</v>
      </c>
      <c r="F2178" t="s">
        <v>110</v>
      </c>
      <c r="G2178">
        <v>10251</v>
      </c>
      <c r="H2178">
        <v>4</v>
      </c>
      <c r="I2178">
        <v>36166</v>
      </c>
      <c r="J2178">
        <v>56775</v>
      </c>
      <c r="K2178" t="s">
        <v>30</v>
      </c>
      <c r="L2178" t="s">
        <v>43</v>
      </c>
      <c r="M2178" t="s">
        <v>124</v>
      </c>
      <c r="N2178" t="s">
        <v>3865</v>
      </c>
      <c r="O2178" t="s">
        <v>113</v>
      </c>
      <c r="P2178" t="s">
        <v>126</v>
      </c>
      <c r="Q2178" t="s">
        <v>7439</v>
      </c>
      <c r="R2178" t="s">
        <v>3866</v>
      </c>
      <c r="S2178" t="s">
        <v>35</v>
      </c>
      <c r="T2178" t="str">
        <f t="shared" si="99"/>
        <v>Experience with computerized systems; Knowledge of detailed record keeping systems; ability to work under pressure; excellent oral, written, administrative and interpersonal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78">
        <f t="shared" si="100"/>
        <v>0</v>
      </c>
      <c r="V2178" s="3">
        <v>0</v>
      </c>
      <c r="W2178" s="3">
        <f t="shared" si="101"/>
        <v>0</v>
      </c>
      <c r="X2178" s="3">
        <v>0</v>
      </c>
      <c r="Y2178" s="3">
        <v>0</v>
      </c>
      <c r="Z2178" s="3">
        <v>0</v>
      </c>
      <c r="AA2178" s="3">
        <v>0</v>
      </c>
      <c r="AB2178" s="3">
        <v>0</v>
      </c>
      <c r="AD2178" t="s">
        <v>38</v>
      </c>
      <c r="AE2178" s="1">
        <v>42506</v>
      </c>
      <c r="AG2178" s="1">
        <v>42506</v>
      </c>
      <c r="AH2178" s="1">
        <v>42598</v>
      </c>
    </row>
    <row r="2179" spans="1:34" x14ac:dyDescent="0.3">
      <c r="A2179">
        <v>241075</v>
      </c>
      <c r="B2179" t="s">
        <v>39</v>
      </c>
      <c r="C2179" t="s">
        <v>26</v>
      </c>
      <c r="D2179">
        <v>1</v>
      </c>
      <c r="E2179" t="s">
        <v>3869</v>
      </c>
      <c r="F2179" t="s">
        <v>42</v>
      </c>
      <c r="G2179">
        <v>21744</v>
      </c>
      <c r="H2179">
        <v>3</v>
      </c>
      <c r="I2179">
        <v>76340</v>
      </c>
      <c r="J2179">
        <v>100322</v>
      </c>
      <c r="K2179" t="s">
        <v>30</v>
      </c>
      <c r="L2179" t="s">
        <v>78</v>
      </c>
      <c r="M2179" t="s">
        <v>845</v>
      </c>
      <c r="N2179" t="s">
        <v>8220</v>
      </c>
      <c r="O2179" t="s">
        <v>46</v>
      </c>
      <c r="P2179" t="s">
        <v>8221</v>
      </c>
      <c r="Q2179" t="s">
        <v>7439</v>
      </c>
      <c r="R2179" t="s">
        <v>3870</v>
      </c>
      <c r="S2179" t="s">
        <v>35</v>
      </c>
      <c r="T2179" t="str">
        <f t="shared" ref="T2179:T2242" si="102">P2179&amp;" "&amp;Q2179</f>
        <v>‚	Ability to manage high profile projects efficiently with attention to detail, and collaborate with multiple internal and external partners. 	Outstanding interpersonal, writing and computer skills; and operational experience in both administrative functions and human services.  	Strong communication skills and ability to provide senior executives with concise updates on complex policy issues.  	Knowledge of and interest in public health, health policy and primary care. 	Ability to quickly become familiar with specific topic areas within public health and health policy in which the individual may have had no prior knowledge.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79">
        <f t="shared" ref="U2179:U2242" si="103">D2179*W2179</f>
        <v>0</v>
      </c>
      <c r="V2179" s="3">
        <v>0</v>
      </c>
      <c r="W2179" s="3">
        <f t="shared" ref="W2179:W2242" si="104">IF(OR(ISNUMBER(SEARCH("data analytics",$T2179)), ISNUMBER(SEARCH("data analysis",$T2179)), ISNUMBER(SEARCH("analyze data", $T2179)),ISNUMBER(SEARCH("business intelligence", $T2179)),ISNUMBER(SEARCH("business analysis",$T2179))),1,0)</f>
        <v>0</v>
      </c>
      <c r="X2179" s="3">
        <v>0</v>
      </c>
      <c r="Y2179" s="3">
        <v>0</v>
      </c>
      <c r="Z2179" s="3">
        <v>0</v>
      </c>
      <c r="AA2179" s="3">
        <v>0</v>
      </c>
      <c r="AB2179" s="3">
        <v>0</v>
      </c>
      <c r="AD2179" t="s">
        <v>38</v>
      </c>
      <c r="AE2179" s="1">
        <v>42506</v>
      </c>
      <c r="AG2179" s="1">
        <v>42506</v>
      </c>
      <c r="AH2179" s="1">
        <v>42598</v>
      </c>
    </row>
    <row r="2180" spans="1:34" x14ac:dyDescent="0.3">
      <c r="A2180">
        <v>241075</v>
      </c>
      <c r="B2180" t="s">
        <v>39</v>
      </c>
      <c r="C2180" t="s">
        <v>40</v>
      </c>
      <c r="D2180">
        <v>1</v>
      </c>
      <c r="E2180" t="s">
        <v>3869</v>
      </c>
      <c r="F2180" t="s">
        <v>42</v>
      </c>
      <c r="G2180">
        <v>21744</v>
      </c>
      <c r="H2180">
        <v>3</v>
      </c>
      <c r="I2180">
        <v>76340</v>
      </c>
      <c r="J2180">
        <v>100322</v>
      </c>
      <c r="K2180" t="s">
        <v>30</v>
      </c>
      <c r="L2180" t="s">
        <v>78</v>
      </c>
      <c r="M2180" t="s">
        <v>845</v>
      </c>
      <c r="N2180" t="s">
        <v>8220</v>
      </c>
      <c r="O2180" t="s">
        <v>46</v>
      </c>
      <c r="P2180" t="s">
        <v>8221</v>
      </c>
      <c r="Q2180" t="s">
        <v>7439</v>
      </c>
      <c r="R2180" t="s">
        <v>3870</v>
      </c>
      <c r="S2180" t="s">
        <v>35</v>
      </c>
      <c r="T2180" t="str">
        <f t="shared" si="102"/>
        <v>‚	Ability to manage high profile projects efficiently with attention to detail, and collaborate with multiple internal and external partners. 	Outstanding interpersonal, writing and computer skills; and operational experience in both administrative functions and human services.  	Strong communication skills and ability to provide senior executives with concise updates on complex policy issues.  	Knowledge of and interest in public health, health policy and primary care. 	Ability to quickly become familiar with specific topic areas within public health and health policy in which the individual may have had no prior knowledge.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80">
        <f t="shared" si="103"/>
        <v>0</v>
      </c>
      <c r="V2180" s="3">
        <v>0</v>
      </c>
      <c r="W2180" s="3">
        <f t="shared" si="104"/>
        <v>0</v>
      </c>
      <c r="X2180" s="3">
        <v>0</v>
      </c>
      <c r="Y2180" s="3">
        <v>0</v>
      </c>
      <c r="Z2180" s="3">
        <v>0</v>
      </c>
      <c r="AA2180" s="3">
        <v>0</v>
      </c>
      <c r="AB2180" s="3">
        <v>0</v>
      </c>
      <c r="AD2180" t="s">
        <v>38</v>
      </c>
      <c r="AE2180" s="1">
        <v>42506</v>
      </c>
      <c r="AG2180" s="1">
        <v>42506</v>
      </c>
      <c r="AH2180" s="1">
        <v>42598</v>
      </c>
    </row>
    <row r="2181" spans="1:34" x14ac:dyDescent="0.3">
      <c r="A2181">
        <v>241982</v>
      </c>
      <c r="B2181" t="s">
        <v>873</v>
      </c>
      <c r="C2181" t="s">
        <v>26</v>
      </c>
      <c r="D2181">
        <v>2</v>
      </c>
      <c r="E2181" t="s">
        <v>3871</v>
      </c>
      <c r="F2181" t="s">
        <v>110</v>
      </c>
      <c r="G2181">
        <v>10251</v>
      </c>
      <c r="H2181">
        <v>3</v>
      </c>
      <c r="I2181">
        <v>32888</v>
      </c>
      <c r="J2181">
        <v>53281</v>
      </c>
      <c r="K2181" t="s">
        <v>30</v>
      </c>
      <c r="L2181" t="s">
        <v>31</v>
      </c>
      <c r="M2181" t="s">
        <v>3872</v>
      </c>
      <c r="N2181" t="s">
        <v>3873</v>
      </c>
      <c r="O2181" t="s">
        <v>113</v>
      </c>
      <c r="P2181" t="s">
        <v>3874</v>
      </c>
      <c r="Q2181" t="s">
        <v>3875</v>
      </c>
      <c r="R2181" t="s">
        <v>1208</v>
      </c>
      <c r="S2181" t="s">
        <v>3728</v>
      </c>
      <c r="T2181" t="str">
        <f t="shared" si="102"/>
        <v>Extensive Knowledge of PMS and knowledge of MS Word and EXCEL.  In depth knowledge of RMDS, City Time, NYCAPS &amp; CHRMS required. MUST BE A CURRENT PERMANENT CLERICAL ASSOCIATE WITH THE CITY OF NEW YORK</v>
      </c>
      <c r="U2181">
        <f t="shared" si="103"/>
        <v>0</v>
      </c>
      <c r="V2181" s="3">
        <v>1</v>
      </c>
      <c r="W2181" s="3">
        <f t="shared" si="104"/>
        <v>0</v>
      </c>
      <c r="X2181" s="3">
        <v>0</v>
      </c>
      <c r="Y2181" s="3">
        <v>0</v>
      </c>
      <c r="Z2181" s="3">
        <v>0</v>
      </c>
      <c r="AA2181" s="3">
        <v>0</v>
      </c>
      <c r="AB2181" s="3">
        <v>0</v>
      </c>
      <c r="AD2181" t="s">
        <v>38</v>
      </c>
      <c r="AE2181" s="1">
        <v>42531</v>
      </c>
      <c r="AG2181" s="1">
        <v>42531</v>
      </c>
      <c r="AH2181" s="1">
        <v>42598</v>
      </c>
    </row>
    <row r="2182" spans="1:34" x14ac:dyDescent="0.3">
      <c r="A2182">
        <v>241085</v>
      </c>
      <c r="B2182" t="s">
        <v>888</v>
      </c>
      <c r="C2182" t="s">
        <v>26</v>
      </c>
      <c r="D2182">
        <v>1</v>
      </c>
      <c r="E2182" t="s">
        <v>3876</v>
      </c>
      <c r="F2182" t="s">
        <v>3877</v>
      </c>
      <c r="G2182">
        <v>83006</v>
      </c>
      <c r="H2182" t="s">
        <v>796</v>
      </c>
      <c r="I2182">
        <v>115000</v>
      </c>
      <c r="J2182">
        <v>135000</v>
      </c>
      <c r="K2182" t="s">
        <v>30</v>
      </c>
      <c r="L2182" t="s">
        <v>430</v>
      </c>
      <c r="M2182" t="s">
        <v>3878</v>
      </c>
      <c r="N2182" t="s">
        <v>8222</v>
      </c>
      <c r="O2182" t="s">
        <v>3879</v>
      </c>
      <c r="P2182" t="s">
        <v>8223</v>
      </c>
      <c r="Q2182" t="s">
        <v>35</v>
      </c>
      <c r="R2182" t="s">
        <v>894</v>
      </c>
      <c r="S2182" t="s">
        <v>35</v>
      </c>
      <c r="T2182" t="str">
        <f t="shared" si="102"/>
        <v xml:space="preserve">Exceptional communications (written and oral) and presentation skills  Demonstrated ability to work with diverse groups and solve problems in a fast paced environment  Ability to work under pressure against tight deadlines  Ability to think on one‚„s feet and respond quickly to questions on complex issues in a confident and nuanced manner  Ability to prioritize and manage an array of projects through to completion  Ability to actively listen and synthesize information from a variety of sources, and to communicate effectively with all levels of staff and external contacts  Experience managing junior and mid-level staff  Ability to handle sensitive and confidential matters  Excellent research, analytical and problem solving skills required  Strong interpersonal skills and ability to work in a team environment  Strong interest in housing policy required; familiarity with housing policy issues a plus.   At least 8 to 10 years full-time experience, at least 2 years of which must have been in a managerial capacity, with primary focus on intergovernmental affairs related to housing, urban policy, planning, real estate, economic development and/or a related field.  </v>
      </c>
      <c r="U2182">
        <f t="shared" si="103"/>
        <v>0</v>
      </c>
      <c r="V2182" s="3">
        <v>0</v>
      </c>
      <c r="W2182" s="3">
        <f t="shared" si="104"/>
        <v>0</v>
      </c>
      <c r="X2182" s="3">
        <v>0</v>
      </c>
      <c r="Y2182" s="3">
        <v>0</v>
      </c>
      <c r="Z2182" s="3">
        <v>0</v>
      </c>
      <c r="AA2182" s="3">
        <v>0</v>
      </c>
      <c r="AB2182" s="3">
        <v>0</v>
      </c>
      <c r="AD2182" t="s">
        <v>38</v>
      </c>
      <c r="AE2182" s="1">
        <v>42506</v>
      </c>
      <c r="AF2182" s="1">
        <v>42601</v>
      </c>
      <c r="AG2182" s="1">
        <v>42537</v>
      </c>
      <c r="AH2182" s="1">
        <v>42598</v>
      </c>
    </row>
    <row r="2183" spans="1:34" x14ac:dyDescent="0.3">
      <c r="A2183">
        <v>240918</v>
      </c>
      <c r="B2183" t="s">
        <v>184</v>
      </c>
      <c r="C2183" t="s">
        <v>40</v>
      </c>
      <c r="D2183">
        <v>1</v>
      </c>
      <c r="E2183" t="s">
        <v>3880</v>
      </c>
      <c r="F2183" t="s">
        <v>42</v>
      </c>
      <c r="G2183">
        <v>21744</v>
      </c>
      <c r="H2183">
        <v>2</v>
      </c>
      <c r="I2183">
        <v>68239</v>
      </c>
      <c r="J2183">
        <v>85644</v>
      </c>
      <c r="K2183" t="s">
        <v>30</v>
      </c>
      <c r="L2183" t="s">
        <v>186</v>
      </c>
      <c r="M2183" t="s">
        <v>3881</v>
      </c>
      <c r="N2183" t="s">
        <v>6865</v>
      </c>
      <c r="O2183" t="s">
        <v>46</v>
      </c>
      <c r="P2183" t="s">
        <v>8224</v>
      </c>
      <c r="Q2183" t="s">
        <v>7268</v>
      </c>
      <c r="R2183" t="s">
        <v>201</v>
      </c>
      <c r="S2183" t="s">
        <v>35</v>
      </c>
      <c r="T2183" t="str">
        <f t="shared" si="102"/>
        <v>The ideal candidate will have professional or educational experience in one or more of the following: mental health, early childhood development, attachment, evidence-based and/or trauma-informed therapeutic approaches. The preferred candidate must have proven experience independently managing and completing projects involving stakeholders from varied backgrounds; proven excellent research and communications skills (both oral and written). Additionally, the preferred candidate must have demonstrated ability to manage multiple, time-sensitive responsibilities effectively and independently in a fast paced environment. Experience conducting operational reviews/process evaluations and analyzing qualitative and quantitative data, the ability to build and maintain effective working relationships across programs and with outside agencies, initiative, reliability, and resourcefulness are strongly desired. The preferred candidate will have a Master‚„s Degree in the social sciences or related field and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183">
        <f t="shared" si="103"/>
        <v>0</v>
      </c>
      <c r="V2183" s="3">
        <v>0</v>
      </c>
      <c r="W2183" s="3">
        <f t="shared" si="104"/>
        <v>0</v>
      </c>
      <c r="X2183" s="3">
        <v>0</v>
      </c>
      <c r="Y2183" s="3">
        <v>0</v>
      </c>
      <c r="Z2183" s="3">
        <v>0</v>
      </c>
      <c r="AA2183" s="3">
        <v>0</v>
      </c>
      <c r="AB2183" s="3">
        <v>0</v>
      </c>
      <c r="AD2183" t="s">
        <v>38</v>
      </c>
      <c r="AE2183" s="1">
        <v>42508</v>
      </c>
      <c r="AG2183" s="1">
        <v>42508</v>
      </c>
      <c r="AH2183" s="1">
        <v>42598</v>
      </c>
    </row>
    <row r="2184" spans="1:34" x14ac:dyDescent="0.3">
      <c r="A2184">
        <v>240918</v>
      </c>
      <c r="B2184" t="s">
        <v>184</v>
      </c>
      <c r="C2184" t="s">
        <v>26</v>
      </c>
      <c r="D2184">
        <v>1</v>
      </c>
      <c r="E2184" t="s">
        <v>3880</v>
      </c>
      <c r="F2184" t="s">
        <v>42</v>
      </c>
      <c r="G2184">
        <v>21744</v>
      </c>
      <c r="H2184">
        <v>2</v>
      </c>
      <c r="I2184">
        <v>68239</v>
      </c>
      <c r="J2184">
        <v>85644</v>
      </c>
      <c r="K2184" t="s">
        <v>30</v>
      </c>
      <c r="L2184" t="s">
        <v>186</v>
      </c>
      <c r="M2184" t="s">
        <v>3881</v>
      </c>
      <c r="N2184" t="s">
        <v>6865</v>
      </c>
      <c r="O2184" t="s">
        <v>46</v>
      </c>
      <c r="P2184" t="s">
        <v>8224</v>
      </c>
      <c r="Q2184" t="s">
        <v>7268</v>
      </c>
      <c r="R2184" t="s">
        <v>201</v>
      </c>
      <c r="S2184" t="s">
        <v>35</v>
      </c>
      <c r="T2184" t="str">
        <f t="shared" si="102"/>
        <v>The ideal candidate will have professional or educational experience in one or more of the following: mental health, early childhood development, attachment, evidence-based and/or trauma-informed therapeutic approaches. The preferred candidate must have proven experience independently managing and completing projects involving stakeholders from varied backgrounds; proven excellent research and communications skills (both oral and written). Additionally, the preferred candidate must have demonstrated ability to manage multiple, time-sensitive responsibilities effectively and independently in a fast paced environment. Experience conducting operational reviews/process evaluations and analyzing qualitative and quantitative data, the ability to build and maintain effective working relationships across programs and with outside agencies, initiative, reliability, and resourcefulness are strongly desired. The preferred candidate will have a Master‚„s Degree in the social sciences or related field and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184">
        <f t="shared" si="103"/>
        <v>0</v>
      </c>
      <c r="V2184" s="3">
        <v>0</v>
      </c>
      <c r="W2184" s="3">
        <f t="shared" si="104"/>
        <v>0</v>
      </c>
      <c r="X2184" s="3">
        <v>0</v>
      </c>
      <c r="Y2184" s="3">
        <v>0</v>
      </c>
      <c r="Z2184" s="3">
        <v>0</v>
      </c>
      <c r="AA2184" s="3">
        <v>0</v>
      </c>
      <c r="AB2184" s="3">
        <v>0</v>
      </c>
      <c r="AD2184" t="s">
        <v>38</v>
      </c>
      <c r="AE2184" s="1">
        <v>42508</v>
      </c>
      <c r="AG2184" s="1">
        <v>42508</v>
      </c>
      <c r="AH2184" s="1">
        <v>42598</v>
      </c>
    </row>
    <row r="2185" spans="1:34" x14ac:dyDescent="0.3">
      <c r="A2185">
        <v>240924</v>
      </c>
      <c r="B2185" t="s">
        <v>59</v>
      </c>
      <c r="C2185" t="s">
        <v>40</v>
      </c>
      <c r="D2185">
        <v>1</v>
      </c>
      <c r="E2185" t="s">
        <v>3882</v>
      </c>
      <c r="F2185" t="s">
        <v>568</v>
      </c>
      <c r="G2185">
        <v>10015</v>
      </c>
      <c r="H2185" t="s">
        <v>240</v>
      </c>
      <c r="I2185">
        <v>110000</v>
      </c>
      <c r="J2185">
        <v>110000</v>
      </c>
      <c r="K2185" t="s">
        <v>30</v>
      </c>
      <c r="L2185" t="s">
        <v>62</v>
      </c>
      <c r="M2185" t="s">
        <v>3883</v>
      </c>
      <c r="N2185" t="s">
        <v>3884</v>
      </c>
      <c r="O2185" t="s">
        <v>3189</v>
      </c>
      <c r="P2185" t="s">
        <v>8225</v>
      </c>
      <c r="Q2185" t="s">
        <v>592</v>
      </c>
      <c r="R2185" t="s">
        <v>593</v>
      </c>
      <c r="S2185" t="s">
        <v>35</v>
      </c>
      <c r="T2185" t="str">
        <f t="shared" si="102"/>
        <v>‚ Knowledge of Trunk water main and sewer installations as well as DEP Water &amp; Sewer standards and specifications. 10 or more years of Construction experience. Minimum 2-3 years supervising engineers and inspectors.  Knowledge of billing practices. Evaluate and handle multiple projects and priorities.  Proficiency in Microsoft Office programs including Excel, Word, Outlook and Project. Ability to be on call 24/7  License Requirements Possess and maintain a valid New York State driver‚„s license.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185">
        <f t="shared" si="103"/>
        <v>0</v>
      </c>
      <c r="V2185" s="3">
        <v>1</v>
      </c>
      <c r="W2185" s="3">
        <f t="shared" si="104"/>
        <v>0</v>
      </c>
      <c r="X2185" s="3">
        <v>0</v>
      </c>
      <c r="Y2185" s="3">
        <v>0</v>
      </c>
      <c r="Z2185" s="3">
        <v>0</v>
      </c>
      <c r="AA2185" s="3">
        <v>0</v>
      </c>
      <c r="AB2185" s="3">
        <v>0</v>
      </c>
      <c r="AD2185" t="s">
        <v>58</v>
      </c>
      <c r="AE2185" s="1">
        <v>42506</v>
      </c>
      <c r="AG2185" s="1">
        <v>42506</v>
      </c>
      <c r="AH2185" s="1">
        <v>42598</v>
      </c>
    </row>
    <row r="2186" spans="1:34" x14ac:dyDescent="0.3">
      <c r="A2186">
        <v>240924</v>
      </c>
      <c r="B2186" t="s">
        <v>59</v>
      </c>
      <c r="C2186" t="s">
        <v>26</v>
      </c>
      <c r="D2186">
        <v>1</v>
      </c>
      <c r="E2186" t="s">
        <v>3882</v>
      </c>
      <c r="F2186" t="s">
        <v>568</v>
      </c>
      <c r="G2186">
        <v>10015</v>
      </c>
      <c r="H2186" t="s">
        <v>240</v>
      </c>
      <c r="I2186">
        <v>110000</v>
      </c>
      <c r="J2186">
        <v>110000</v>
      </c>
      <c r="K2186" t="s">
        <v>30</v>
      </c>
      <c r="L2186" t="s">
        <v>62</v>
      </c>
      <c r="M2186" t="s">
        <v>3883</v>
      </c>
      <c r="N2186" t="s">
        <v>3884</v>
      </c>
      <c r="O2186" t="s">
        <v>3189</v>
      </c>
      <c r="P2186" t="s">
        <v>8225</v>
      </c>
      <c r="Q2186" t="s">
        <v>592</v>
      </c>
      <c r="R2186" t="s">
        <v>593</v>
      </c>
      <c r="S2186" t="s">
        <v>35</v>
      </c>
      <c r="T2186" t="str">
        <f t="shared" si="102"/>
        <v>‚ Knowledge of Trunk water main and sewer installations as well as DEP Water &amp; Sewer standards and specifications. 10 or more years of Construction experience. Minimum 2-3 years supervising engineers and inspectors.  Knowledge of billing practices. Evaluate and handle multiple projects and priorities.  Proficiency in Microsoft Office programs including Excel, Word, Outlook and Project. Ability to be on call 24/7  License Requirements Possess and maintain a valid New York State driver‚„s license.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186">
        <f t="shared" si="103"/>
        <v>0</v>
      </c>
      <c r="V2186" s="3">
        <v>1</v>
      </c>
      <c r="W2186" s="3">
        <f t="shared" si="104"/>
        <v>0</v>
      </c>
      <c r="X2186" s="3">
        <v>0</v>
      </c>
      <c r="Y2186" s="3">
        <v>0</v>
      </c>
      <c r="Z2186" s="3">
        <v>0</v>
      </c>
      <c r="AA2186" s="3">
        <v>0</v>
      </c>
      <c r="AB2186" s="3">
        <v>0</v>
      </c>
      <c r="AD2186" t="s">
        <v>58</v>
      </c>
      <c r="AE2186" s="1">
        <v>42506</v>
      </c>
      <c r="AG2186" s="1">
        <v>42506</v>
      </c>
      <c r="AH2186" s="1">
        <v>42598</v>
      </c>
    </row>
    <row r="2187" spans="1:34" x14ac:dyDescent="0.3">
      <c r="A2187">
        <v>240929</v>
      </c>
      <c r="B2187" t="s">
        <v>324</v>
      </c>
      <c r="C2187" t="s">
        <v>26</v>
      </c>
      <c r="D2187">
        <v>1</v>
      </c>
      <c r="E2187" t="s">
        <v>3885</v>
      </c>
      <c r="F2187" t="s">
        <v>51</v>
      </c>
      <c r="G2187">
        <v>10050</v>
      </c>
      <c r="H2187" t="s">
        <v>52</v>
      </c>
      <c r="I2187">
        <v>74066</v>
      </c>
      <c r="J2187">
        <v>92308</v>
      </c>
      <c r="K2187" t="s">
        <v>30</v>
      </c>
      <c r="L2187" t="s">
        <v>1348</v>
      </c>
      <c r="M2187" t="s">
        <v>1349</v>
      </c>
      <c r="N2187" t="s">
        <v>8226</v>
      </c>
      <c r="O2187" t="s">
        <v>54</v>
      </c>
      <c r="P2187" t="s">
        <v>6701</v>
      </c>
      <c r="Q2187" t="s">
        <v>35</v>
      </c>
      <c r="R2187" t="s">
        <v>866</v>
      </c>
      <c r="S2187" t="s">
        <v>35</v>
      </c>
      <c r="T2187" t="str">
        <f t="shared" si="102"/>
        <v xml:space="preserve">Successful experience on multiple complex financial/accounting system projects 	Strong SQL Server and ASP .Net skills	Strong analytical and problem solving skills 	Excellent communication, writing, and documentation skills	Excellent consensus building skills	Ability to work as part of team and independently	Experience  with MicroSoft O/S, Office and Development products	Sharepoint Programming Skills a strong plus  </v>
      </c>
      <c r="U2187">
        <f t="shared" si="103"/>
        <v>0</v>
      </c>
      <c r="V2187" s="3">
        <v>0</v>
      </c>
      <c r="W2187" s="3">
        <f t="shared" si="104"/>
        <v>0</v>
      </c>
      <c r="X2187" s="3">
        <v>0</v>
      </c>
      <c r="Y2187" s="3">
        <v>0</v>
      </c>
      <c r="Z2187" s="3">
        <v>1</v>
      </c>
      <c r="AA2187" s="3">
        <v>0</v>
      </c>
      <c r="AB2187" s="3">
        <v>0</v>
      </c>
      <c r="AD2187" t="s">
        <v>1615</v>
      </c>
      <c r="AE2187" s="1">
        <v>42502</v>
      </c>
      <c r="AG2187" s="1">
        <v>42502</v>
      </c>
      <c r="AH2187" s="1">
        <v>42598</v>
      </c>
    </row>
    <row r="2188" spans="1:34" x14ac:dyDescent="0.3">
      <c r="A2188">
        <v>241085</v>
      </c>
      <c r="B2188" t="s">
        <v>888</v>
      </c>
      <c r="C2188" t="s">
        <v>40</v>
      </c>
      <c r="D2188">
        <v>1</v>
      </c>
      <c r="E2188" t="s">
        <v>3876</v>
      </c>
      <c r="F2188" t="s">
        <v>3877</v>
      </c>
      <c r="G2188">
        <v>83006</v>
      </c>
      <c r="H2188" t="s">
        <v>796</v>
      </c>
      <c r="I2188">
        <v>115000</v>
      </c>
      <c r="J2188">
        <v>135000</v>
      </c>
      <c r="K2188" t="s">
        <v>30</v>
      </c>
      <c r="L2188" t="s">
        <v>430</v>
      </c>
      <c r="M2188" t="s">
        <v>3878</v>
      </c>
      <c r="N2188" t="s">
        <v>8222</v>
      </c>
      <c r="O2188" t="s">
        <v>3879</v>
      </c>
      <c r="P2188" t="s">
        <v>8223</v>
      </c>
      <c r="Q2188" t="s">
        <v>35</v>
      </c>
      <c r="R2188" t="s">
        <v>894</v>
      </c>
      <c r="S2188" t="s">
        <v>35</v>
      </c>
      <c r="T2188" t="str">
        <f t="shared" si="102"/>
        <v xml:space="preserve">Exceptional communications (written and oral) and presentation skills  Demonstrated ability to work with diverse groups and solve problems in a fast paced environment  Ability to work under pressure against tight deadlines  Ability to think on one‚„s feet and respond quickly to questions on complex issues in a confident and nuanced manner  Ability to prioritize and manage an array of projects through to completion  Ability to actively listen and synthesize information from a variety of sources, and to communicate effectively with all levels of staff and external contacts  Experience managing junior and mid-level staff  Ability to handle sensitive and confidential matters  Excellent research, analytical and problem solving skills required  Strong interpersonal skills and ability to work in a team environment  Strong interest in housing policy required; familiarity with housing policy issues a plus.   At least 8 to 10 years full-time experience, at least 2 years of which must have been in a managerial capacity, with primary focus on intergovernmental affairs related to housing, urban policy, planning, real estate, economic development and/or a related field.  </v>
      </c>
      <c r="U2188">
        <f t="shared" si="103"/>
        <v>0</v>
      </c>
      <c r="V2188" s="3">
        <v>0</v>
      </c>
      <c r="W2188" s="3">
        <f t="shared" si="104"/>
        <v>0</v>
      </c>
      <c r="X2188" s="3">
        <v>0</v>
      </c>
      <c r="Y2188" s="3">
        <v>0</v>
      </c>
      <c r="Z2188" s="3">
        <v>0</v>
      </c>
      <c r="AA2188" s="3">
        <v>0</v>
      </c>
      <c r="AB2188" s="3">
        <v>0</v>
      </c>
      <c r="AD2188" t="s">
        <v>38</v>
      </c>
      <c r="AE2188" s="1">
        <v>42506</v>
      </c>
      <c r="AF2188" s="1">
        <v>42601</v>
      </c>
      <c r="AG2188" s="1">
        <v>42537</v>
      </c>
      <c r="AH2188" s="1">
        <v>42598</v>
      </c>
    </row>
    <row r="2189" spans="1:34" x14ac:dyDescent="0.3">
      <c r="A2189">
        <v>241099</v>
      </c>
      <c r="B2189" t="s">
        <v>39</v>
      </c>
      <c r="C2189" t="s">
        <v>40</v>
      </c>
      <c r="D2189">
        <v>1</v>
      </c>
      <c r="E2189" t="s">
        <v>3886</v>
      </c>
      <c r="F2189" t="s">
        <v>551</v>
      </c>
      <c r="G2189">
        <v>10124</v>
      </c>
      <c r="H2189">
        <v>2</v>
      </c>
      <c r="I2189">
        <v>47951</v>
      </c>
      <c r="J2189">
        <v>69703</v>
      </c>
      <c r="K2189" t="s">
        <v>30</v>
      </c>
      <c r="L2189" t="s">
        <v>43</v>
      </c>
      <c r="M2189" t="s">
        <v>124</v>
      </c>
      <c r="N2189" t="s">
        <v>3887</v>
      </c>
      <c r="O2189" t="s">
        <v>7055</v>
      </c>
      <c r="P2189" t="s">
        <v>35</v>
      </c>
      <c r="Q2189" t="s">
        <v>7439</v>
      </c>
      <c r="R2189" t="s">
        <v>3888</v>
      </c>
      <c r="S2189" t="s">
        <v>35</v>
      </c>
      <c r="T2189" t="str">
        <f t="shared" si="102"/>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89">
        <f t="shared" si="103"/>
        <v>0</v>
      </c>
      <c r="V2189" s="3">
        <v>0</v>
      </c>
      <c r="W2189" s="3">
        <f t="shared" si="104"/>
        <v>0</v>
      </c>
      <c r="X2189" s="3">
        <v>0</v>
      </c>
      <c r="Y2189" s="3">
        <v>0</v>
      </c>
      <c r="Z2189" s="3">
        <v>0</v>
      </c>
      <c r="AA2189" s="3">
        <v>0</v>
      </c>
      <c r="AB2189" s="3">
        <v>0</v>
      </c>
      <c r="AD2189" t="s">
        <v>38</v>
      </c>
      <c r="AE2189" s="1">
        <v>42506</v>
      </c>
      <c r="AG2189" s="1">
        <v>42506</v>
      </c>
      <c r="AH2189" s="1">
        <v>42598</v>
      </c>
    </row>
    <row r="2190" spans="1:34" x14ac:dyDescent="0.3">
      <c r="A2190">
        <v>241099</v>
      </c>
      <c r="B2190" t="s">
        <v>39</v>
      </c>
      <c r="C2190" t="s">
        <v>26</v>
      </c>
      <c r="D2190">
        <v>1</v>
      </c>
      <c r="E2190" t="s">
        <v>3886</v>
      </c>
      <c r="F2190" t="s">
        <v>551</v>
      </c>
      <c r="G2190">
        <v>10124</v>
      </c>
      <c r="H2190">
        <v>2</v>
      </c>
      <c r="I2190">
        <v>47951</v>
      </c>
      <c r="J2190">
        <v>69703</v>
      </c>
      <c r="K2190" t="s">
        <v>30</v>
      </c>
      <c r="L2190" t="s">
        <v>43</v>
      </c>
      <c r="M2190" t="s">
        <v>124</v>
      </c>
      <c r="N2190" t="s">
        <v>3887</v>
      </c>
      <c r="O2190" t="s">
        <v>7055</v>
      </c>
      <c r="P2190" t="s">
        <v>35</v>
      </c>
      <c r="Q2190" t="s">
        <v>7439</v>
      </c>
      <c r="R2190" t="s">
        <v>3888</v>
      </c>
      <c r="S2190" t="s">
        <v>35</v>
      </c>
      <c r="T2190" t="str">
        <f t="shared" si="102"/>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190">
        <f t="shared" si="103"/>
        <v>0</v>
      </c>
      <c r="V2190" s="3">
        <v>0</v>
      </c>
      <c r="W2190" s="3">
        <f t="shared" si="104"/>
        <v>0</v>
      </c>
      <c r="X2190" s="3">
        <v>0</v>
      </c>
      <c r="Y2190" s="3">
        <v>0</v>
      </c>
      <c r="Z2190" s="3">
        <v>0</v>
      </c>
      <c r="AA2190" s="3">
        <v>0</v>
      </c>
      <c r="AB2190" s="3">
        <v>0</v>
      </c>
      <c r="AD2190" t="s">
        <v>38</v>
      </c>
      <c r="AE2190" s="1">
        <v>42506</v>
      </c>
      <c r="AG2190" s="1">
        <v>42506</v>
      </c>
      <c r="AH2190" s="1">
        <v>42598</v>
      </c>
    </row>
    <row r="2191" spans="1:34" x14ac:dyDescent="0.3">
      <c r="A2191">
        <v>241105</v>
      </c>
      <c r="B2191" t="s">
        <v>2874</v>
      </c>
      <c r="C2191" t="s">
        <v>26</v>
      </c>
      <c r="D2191">
        <v>1</v>
      </c>
      <c r="E2191" t="s">
        <v>3889</v>
      </c>
      <c r="F2191" t="s">
        <v>191</v>
      </c>
      <c r="G2191">
        <v>13632</v>
      </c>
      <c r="H2191">
        <v>3</v>
      </c>
      <c r="I2191">
        <v>88323</v>
      </c>
      <c r="J2191">
        <v>108101</v>
      </c>
      <c r="K2191" t="s">
        <v>30</v>
      </c>
      <c r="L2191" t="s">
        <v>797</v>
      </c>
      <c r="M2191" t="s">
        <v>2574</v>
      </c>
      <c r="N2191" t="s">
        <v>8227</v>
      </c>
      <c r="O2191" t="s">
        <v>7083</v>
      </c>
      <c r="P2191" t="s">
        <v>6866</v>
      </c>
      <c r="Q2191" t="s">
        <v>35</v>
      </c>
      <c r="R2191" t="s">
        <v>3890</v>
      </c>
      <c r="S2191" t="s">
        <v>35</v>
      </c>
      <c r="T2191" t="str">
        <f t="shared" si="102"/>
        <v xml:space="preserve">Strongly Preferred Skills:	COBOL, CICS, VSAM, TSO, Batch/JCL, ADABAS Natural  Additional Preferred Skills:	2+ years of experience working with Microsoft SQL Server	2+ years of experience working with Microsoft Access	Experience with Client/Server Architecture  </v>
      </c>
      <c r="U2191">
        <f t="shared" si="103"/>
        <v>0</v>
      </c>
      <c r="V2191" s="3">
        <v>0</v>
      </c>
      <c r="W2191" s="3">
        <f t="shared" si="104"/>
        <v>0</v>
      </c>
      <c r="X2191" s="3">
        <v>0</v>
      </c>
      <c r="Y2191" s="3">
        <v>0</v>
      </c>
      <c r="Z2191" s="3">
        <v>1</v>
      </c>
      <c r="AA2191" s="3">
        <v>0</v>
      </c>
      <c r="AB2191" s="3">
        <v>0</v>
      </c>
      <c r="AD2191" t="s">
        <v>58</v>
      </c>
      <c r="AE2191" s="1">
        <v>42521</v>
      </c>
      <c r="AF2191" s="1">
        <v>42611</v>
      </c>
      <c r="AG2191" s="1">
        <v>42577</v>
      </c>
      <c r="AH2191" s="1">
        <v>42598</v>
      </c>
    </row>
    <row r="2192" spans="1:34" x14ac:dyDescent="0.3">
      <c r="A2192">
        <v>241105</v>
      </c>
      <c r="B2192" t="s">
        <v>2874</v>
      </c>
      <c r="C2192" t="s">
        <v>40</v>
      </c>
      <c r="D2192">
        <v>1</v>
      </c>
      <c r="E2192" t="s">
        <v>3889</v>
      </c>
      <c r="F2192" t="s">
        <v>191</v>
      </c>
      <c r="G2192">
        <v>13632</v>
      </c>
      <c r="H2192">
        <v>3</v>
      </c>
      <c r="I2192">
        <v>88323</v>
      </c>
      <c r="J2192">
        <v>108101</v>
      </c>
      <c r="K2192" t="s">
        <v>30</v>
      </c>
      <c r="L2192" t="s">
        <v>797</v>
      </c>
      <c r="M2192" t="s">
        <v>2574</v>
      </c>
      <c r="N2192" t="s">
        <v>8227</v>
      </c>
      <c r="O2192" t="s">
        <v>7083</v>
      </c>
      <c r="P2192" t="s">
        <v>6866</v>
      </c>
      <c r="Q2192" t="s">
        <v>35</v>
      </c>
      <c r="R2192" t="s">
        <v>3890</v>
      </c>
      <c r="S2192" t="s">
        <v>35</v>
      </c>
      <c r="T2192" t="str">
        <f t="shared" si="102"/>
        <v xml:space="preserve">Strongly Preferred Skills:	COBOL, CICS, VSAM, TSO, Batch/JCL, ADABAS Natural  Additional Preferred Skills:	2+ years of experience working with Microsoft SQL Server	2+ years of experience working with Microsoft Access	Experience with Client/Server Architecture  </v>
      </c>
      <c r="U2192">
        <f t="shared" si="103"/>
        <v>0</v>
      </c>
      <c r="V2192" s="3">
        <v>0</v>
      </c>
      <c r="W2192" s="3">
        <f t="shared" si="104"/>
        <v>0</v>
      </c>
      <c r="X2192" s="3">
        <v>0</v>
      </c>
      <c r="Y2192" s="3">
        <v>0</v>
      </c>
      <c r="Z2192" s="3">
        <v>1</v>
      </c>
      <c r="AA2192" s="3">
        <v>0</v>
      </c>
      <c r="AB2192" s="3">
        <v>0</v>
      </c>
      <c r="AD2192" t="s">
        <v>58</v>
      </c>
      <c r="AE2192" s="1">
        <v>42521</v>
      </c>
      <c r="AF2192" s="1">
        <v>42611</v>
      </c>
      <c r="AG2192" s="1">
        <v>42577</v>
      </c>
      <c r="AH2192" s="1">
        <v>42598</v>
      </c>
    </row>
    <row r="2193" spans="1:34" x14ac:dyDescent="0.3">
      <c r="A2193">
        <v>240929</v>
      </c>
      <c r="B2193" t="s">
        <v>324</v>
      </c>
      <c r="C2193" t="s">
        <v>40</v>
      </c>
      <c r="D2193">
        <v>1</v>
      </c>
      <c r="E2193" t="s">
        <v>3885</v>
      </c>
      <c r="F2193" t="s">
        <v>51</v>
      </c>
      <c r="G2193">
        <v>10050</v>
      </c>
      <c r="H2193" t="s">
        <v>52</v>
      </c>
      <c r="I2193">
        <v>74066</v>
      </c>
      <c r="J2193">
        <v>92308</v>
      </c>
      <c r="K2193" t="s">
        <v>30</v>
      </c>
      <c r="L2193" t="s">
        <v>1348</v>
      </c>
      <c r="M2193" t="s">
        <v>1349</v>
      </c>
      <c r="N2193" t="s">
        <v>8226</v>
      </c>
      <c r="O2193" t="s">
        <v>54</v>
      </c>
      <c r="P2193" t="s">
        <v>6701</v>
      </c>
      <c r="Q2193" t="s">
        <v>35</v>
      </c>
      <c r="R2193" t="s">
        <v>866</v>
      </c>
      <c r="S2193" t="s">
        <v>35</v>
      </c>
      <c r="T2193" t="str">
        <f t="shared" si="102"/>
        <v xml:space="preserve">Successful experience on multiple complex financial/accounting system projects 	Strong SQL Server and ASP .Net skills	Strong analytical and problem solving skills 	Excellent communication, writing, and documentation skills	Excellent consensus building skills	Ability to work as part of team and independently	Experience  with MicroSoft O/S, Office and Development products	Sharepoint Programming Skills a strong plus  </v>
      </c>
      <c r="U2193">
        <f t="shared" si="103"/>
        <v>0</v>
      </c>
      <c r="V2193" s="3">
        <v>0</v>
      </c>
      <c r="W2193" s="3">
        <f t="shared" si="104"/>
        <v>0</v>
      </c>
      <c r="X2193" s="3">
        <v>0</v>
      </c>
      <c r="Y2193" s="3">
        <v>0</v>
      </c>
      <c r="Z2193" s="3">
        <v>1</v>
      </c>
      <c r="AA2193" s="3">
        <v>0</v>
      </c>
      <c r="AB2193" s="3">
        <v>0</v>
      </c>
      <c r="AD2193" t="s">
        <v>1615</v>
      </c>
      <c r="AE2193" s="1">
        <v>42502</v>
      </c>
      <c r="AG2193" s="1">
        <v>42502</v>
      </c>
      <c r="AH2193" s="1">
        <v>42598</v>
      </c>
    </row>
    <row r="2194" spans="1:34" x14ac:dyDescent="0.3">
      <c r="A2194">
        <v>240941</v>
      </c>
      <c r="B2194" t="s">
        <v>39</v>
      </c>
      <c r="C2194" t="s">
        <v>40</v>
      </c>
      <c r="D2194">
        <v>1</v>
      </c>
      <c r="E2194" t="s">
        <v>3891</v>
      </c>
      <c r="F2194" t="s">
        <v>1168</v>
      </c>
      <c r="G2194">
        <v>56058</v>
      </c>
      <c r="H2194">
        <v>0</v>
      </c>
      <c r="I2194">
        <v>48895</v>
      </c>
      <c r="J2194">
        <v>75900</v>
      </c>
      <c r="K2194" t="s">
        <v>30</v>
      </c>
      <c r="L2194" t="s">
        <v>78</v>
      </c>
      <c r="M2194" t="s">
        <v>552</v>
      </c>
      <c r="N2194" t="s">
        <v>3892</v>
      </c>
      <c r="O2194" t="s">
        <v>1170</v>
      </c>
      <c r="P2194" t="e">
        <f>--Preference will be given to individuals with Excellent phone, computer and writing skills.  --Additionally, Good communication and Good organizational skills and the ability to work under pressure and respond to time frames preferred.</f>
        <v>#NAME?</v>
      </c>
      <c r="Q2194" t="s">
        <v>7439</v>
      </c>
      <c r="R2194" t="s">
        <v>3893</v>
      </c>
      <c r="S2194" t="s">
        <v>35</v>
      </c>
      <c r="T2194" t="e">
        <f t="shared" si="102"/>
        <v>#NAME?</v>
      </c>
      <c r="U2194">
        <f t="shared" si="103"/>
        <v>0</v>
      </c>
      <c r="V2194" s="3">
        <v>0</v>
      </c>
      <c r="W2194" s="3">
        <f t="shared" si="104"/>
        <v>0</v>
      </c>
      <c r="X2194" s="3">
        <v>0</v>
      </c>
      <c r="Y2194" s="3">
        <v>0</v>
      </c>
      <c r="Z2194" s="3">
        <v>0</v>
      </c>
      <c r="AA2194" s="3">
        <v>0</v>
      </c>
      <c r="AB2194" s="3">
        <v>0</v>
      </c>
      <c r="AD2194" t="s">
        <v>38</v>
      </c>
      <c r="AE2194" s="1">
        <v>42503</v>
      </c>
      <c r="AG2194" s="1">
        <v>42503</v>
      </c>
      <c r="AH2194" s="1">
        <v>42598</v>
      </c>
    </row>
    <row r="2195" spans="1:34" x14ac:dyDescent="0.3">
      <c r="A2195">
        <v>240941</v>
      </c>
      <c r="B2195" t="s">
        <v>39</v>
      </c>
      <c r="C2195" t="s">
        <v>26</v>
      </c>
      <c r="D2195">
        <v>1</v>
      </c>
      <c r="E2195" t="s">
        <v>3891</v>
      </c>
      <c r="F2195" t="s">
        <v>1168</v>
      </c>
      <c r="G2195">
        <v>56058</v>
      </c>
      <c r="H2195">
        <v>0</v>
      </c>
      <c r="I2195">
        <v>48895</v>
      </c>
      <c r="J2195">
        <v>75900</v>
      </c>
      <c r="K2195" t="s">
        <v>30</v>
      </c>
      <c r="L2195" t="s">
        <v>78</v>
      </c>
      <c r="M2195" t="s">
        <v>552</v>
      </c>
      <c r="N2195" t="s">
        <v>3892</v>
      </c>
      <c r="O2195" t="s">
        <v>1170</v>
      </c>
      <c r="P2195" t="e">
        <f>--Preference will be given to individuals with Excellent phone, computer and writing skills.  --Additionally, Good communication and Good organizational skills and the ability to work under pressure and respond to time frames preferred.</f>
        <v>#NAME?</v>
      </c>
      <c r="Q2195" t="s">
        <v>7439</v>
      </c>
      <c r="R2195" t="s">
        <v>3893</v>
      </c>
      <c r="S2195" t="s">
        <v>35</v>
      </c>
      <c r="T2195" t="e">
        <f t="shared" si="102"/>
        <v>#NAME?</v>
      </c>
      <c r="U2195">
        <f t="shared" si="103"/>
        <v>0</v>
      </c>
      <c r="V2195" s="3">
        <v>0</v>
      </c>
      <c r="W2195" s="3">
        <f t="shared" si="104"/>
        <v>0</v>
      </c>
      <c r="X2195" s="3">
        <v>0</v>
      </c>
      <c r="Y2195" s="3">
        <v>0</v>
      </c>
      <c r="Z2195" s="3">
        <v>0</v>
      </c>
      <c r="AA2195" s="3">
        <v>0</v>
      </c>
      <c r="AB2195" s="3">
        <v>0</v>
      </c>
      <c r="AD2195" t="s">
        <v>38</v>
      </c>
      <c r="AE2195" s="1">
        <v>42503</v>
      </c>
      <c r="AG2195" s="1">
        <v>42503</v>
      </c>
      <c r="AH2195" s="1">
        <v>42598</v>
      </c>
    </row>
    <row r="2196" spans="1:34" x14ac:dyDescent="0.3">
      <c r="A2196">
        <v>240944</v>
      </c>
      <c r="B2196" t="s">
        <v>184</v>
      </c>
      <c r="C2196" t="s">
        <v>26</v>
      </c>
      <c r="D2196">
        <v>1</v>
      </c>
      <c r="E2196" t="s">
        <v>3894</v>
      </c>
      <c r="F2196" t="s">
        <v>1168</v>
      </c>
      <c r="G2196">
        <v>56058</v>
      </c>
      <c r="H2196">
        <v>0</v>
      </c>
      <c r="I2196">
        <v>48895</v>
      </c>
      <c r="J2196">
        <v>75900</v>
      </c>
      <c r="K2196" t="s">
        <v>30</v>
      </c>
      <c r="L2196" t="s">
        <v>186</v>
      </c>
      <c r="M2196" t="s">
        <v>3881</v>
      </c>
      <c r="N2196" t="s">
        <v>6867</v>
      </c>
      <c r="O2196" t="s">
        <v>1170</v>
      </c>
      <c r="P2196" t="s">
        <v>8228</v>
      </c>
      <c r="Q2196" t="s">
        <v>7268</v>
      </c>
      <c r="R2196" t="s">
        <v>201</v>
      </c>
      <c r="S2196" t="s">
        <v>35</v>
      </c>
      <c r="T2196" t="str">
        <f t="shared" si="102"/>
        <v>The ideal candidate will have professional or educational experience in one or more of the following: mental health, early childhood development, attachment, evidence-based and/or trauma-informed therapeutic approaches. The preferred candidate must have proven experience independently supporting  and completing projects involving stakeholders from varied backgrounds; proven excellent research and communications skills (both oral and written). Additionally, the preferred candidate must have demonstrated ability to support multiple, time-sensitive responsibilities effectively and independently in a fast paced environment. Experience conducting operational reviews/process evaluations and analyzing qualitative and quantitative data, the ability to build and maintain effective working relationships across programs and with outside agencies, initiative, reliability, and resourcefulness are strongly desired. The preferred candidate will have experience with the following computer software: MS Word, Excel, Project, and PowerPoint; SPSS or another statistical software package. A Master‚„s degree in the social sciences or related field and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196">
        <f t="shared" si="103"/>
        <v>0</v>
      </c>
      <c r="V2196" s="3">
        <v>1</v>
      </c>
      <c r="W2196" s="3">
        <f t="shared" si="104"/>
        <v>0</v>
      </c>
      <c r="X2196" s="3">
        <v>0</v>
      </c>
      <c r="Y2196" s="3">
        <v>0</v>
      </c>
      <c r="Z2196" s="3">
        <v>0</v>
      </c>
      <c r="AA2196" s="3">
        <v>0</v>
      </c>
      <c r="AB2196" s="3">
        <v>0</v>
      </c>
      <c r="AD2196" t="s">
        <v>38</v>
      </c>
      <c r="AE2196" s="1">
        <v>42508</v>
      </c>
      <c r="AG2196" s="1">
        <v>42508</v>
      </c>
      <c r="AH2196" s="1">
        <v>42598</v>
      </c>
    </row>
    <row r="2197" spans="1:34" x14ac:dyDescent="0.3">
      <c r="A2197">
        <v>241110</v>
      </c>
      <c r="B2197" t="s">
        <v>184</v>
      </c>
      <c r="C2197" t="s">
        <v>26</v>
      </c>
      <c r="D2197">
        <v>1</v>
      </c>
      <c r="E2197" t="s">
        <v>3895</v>
      </c>
      <c r="F2197" t="s">
        <v>636</v>
      </c>
      <c r="G2197">
        <v>10056</v>
      </c>
      <c r="H2197" t="s">
        <v>219</v>
      </c>
      <c r="I2197">
        <v>90000</v>
      </c>
      <c r="J2197">
        <v>140000</v>
      </c>
      <c r="K2197" t="s">
        <v>30</v>
      </c>
      <c r="L2197" t="s">
        <v>186</v>
      </c>
      <c r="M2197" t="s">
        <v>199</v>
      </c>
      <c r="N2197" t="s">
        <v>8229</v>
      </c>
      <c r="O2197" t="s">
        <v>639</v>
      </c>
      <c r="P2197" t="s">
        <v>8230</v>
      </c>
      <c r="Q2197" t="s">
        <v>8083</v>
      </c>
      <c r="R2197" t="s">
        <v>665</v>
      </c>
      <c r="S2197" t="s">
        <v>35</v>
      </c>
      <c r="T2197" t="str">
        <f t="shared" si="102"/>
        <v>The preferred candidates should possess the following: Strong management skills and the ability to coordinate with multiple government agencies at the City, State and Federal levels; powerful leadership and familiarity with government and advocacy groups relating to child welfare and juvenile justice; and knowledge of NYC‚„s child welfare and juvenile justice structure. Candidates should have experience in complex project management and must be comfortable coordinating collaboration among a broad range of stakeholders. Moreover, candidates must possess the ability to analyze, understand, and effectively communicate business requirements and structure, and candidates must be highly self-motivated and problem-solving in their approach to multi-faceted projects.  Furthermore, the preferred candidate must possess superb skills in the following (6) Executive Core Competencies: FUNDAMENTAL COMPETENCIES: - (i.e., interpersonal skills, oral communication, integrity/honesty, written communication, continual learning and public service motivation).  LEADING STRATEGIC CHANGE - (i.e., creativity and innovation, external awareness, flexibility, strategic thinking and vision).   LEADING, TEAMWORK &amp; DEVELOPING PEOPLE - (i.e., conflict management, leveraging diversity, developing others and team building).  ACCOUNTABILITY &amp; RESULTS DRIVEN - (i.e., accountability, customer service, decisiveness, entrepreneurship, problem solving and technical credibility).  MANAGING HUMAN &amp; FINANCIAL RESOURCES ‚€œ (i.e., financial management, human capital management and technology management).  BUILDING COALITIONS - This core qualification involves the ability to build coalitions internally and with other Federal agencies, State and Local governments, nonprofit and private-sector organizations, foreign governments, or international organizations to achieve common goals.  (i.e., partnering, political awareness and influencing/negotiating).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v>
      </c>
      <c r="U2197">
        <f t="shared" si="103"/>
        <v>0</v>
      </c>
      <c r="V2197" s="3">
        <v>0</v>
      </c>
      <c r="W2197" s="3">
        <f t="shared" si="104"/>
        <v>0</v>
      </c>
      <c r="X2197" s="3">
        <v>0</v>
      </c>
      <c r="Y2197" s="3">
        <v>0</v>
      </c>
      <c r="Z2197" s="3">
        <v>0</v>
      </c>
      <c r="AA2197" s="3">
        <v>0</v>
      </c>
      <c r="AB2197" s="3">
        <v>0</v>
      </c>
      <c r="AD2197" t="s">
        <v>58</v>
      </c>
      <c r="AE2197" s="1">
        <v>42506</v>
      </c>
      <c r="AG2197" s="1">
        <v>42506</v>
      </c>
      <c r="AH2197" s="1">
        <v>42598</v>
      </c>
    </row>
    <row r="2198" spans="1:34" x14ac:dyDescent="0.3">
      <c r="A2198">
        <v>241110</v>
      </c>
      <c r="B2198" t="s">
        <v>184</v>
      </c>
      <c r="C2198" t="s">
        <v>40</v>
      </c>
      <c r="D2198">
        <v>1</v>
      </c>
      <c r="E2198" t="s">
        <v>3895</v>
      </c>
      <c r="F2198" t="s">
        <v>636</v>
      </c>
      <c r="G2198">
        <v>10056</v>
      </c>
      <c r="H2198" t="s">
        <v>219</v>
      </c>
      <c r="I2198">
        <v>90000</v>
      </c>
      <c r="J2198">
        <v>140000</v>
      </c>
      <c r="K2198" t="s">
        <v>30</v>
      </c>
      <c r="L2198" t="s">
        <v>186</v>
      </c>
      <c r="M2198" t="s">
        <v>199</v>
      </c>
      <c r="N2198" t="s">
        <v>8229</v>
      </c>
      <c r="O2198" t="s">
        <v>639</v>
      </c>
      <c r="P2198" t="s">
        <v>8230</v>
      </c>
      <c r="Q2198" t="s">
        <v>8083</v>
      </c>
      <c r="R2198" t="s">
        <v>665</v>
      </c>
      <c r="S2198" t="s">
        <v>35</v>
      </c>
      <c r="T2198" t="str">
        <f t="shared" si="102"/>
        <v>The preferred candidates should possess the following: Strong management skills and the ability to coordinate with multiple government agencies at the City, State and Federal levels; powerful leadership and familiarity with government and advocacy groups relating to child welfare and juvenile justice; and knowledge of NYC‚„s child welfare and juvenile justice structure. Candidates should have experience in complex project management and must be comfortable coordinating collaboration among a broad range of stakeholders. Moreover, candidates must possess the ability to analyze, understand, and effectively communicate business requirements and structure, and candidates must be highly self-motivated and problem-solving in their approach to multi-faceted projects.  Furthermore, the preferred candidate must possess superb skills in the following (6) Executive Core Competencies: FUNDAMENTAL COMPETENCIES: - (i.e., interpersonal skills, oral communication, integrity/honesty, written communication, continual learning and public service motivation).  LEADING STRATEGIC CHANGE - (i.e., creativity and innovation, external awareness, flexibility, strategic thinking and vision).   LEADING, TEAMWORK &amp; DEVELOPING PEOPLE - (i.e., conflict management, leveraging diversity, developing others and team building).  ACCOUNTABILITY &amp; RESULTS DRIVEN - (i.e., accountability, customer service, decisiveness, entrepreneurship, problem solving and technical credibility).  MANAGING HUMAN &amp; FINANCIAL RESOURCES ‚€œ (i.e., financial management, human capital management and technology management).  BUILDING COALITIONS - This core qualification involves the ability to build coalitions internally and with other Federal agencies, State and Local governments, nonprofit and private-sector organizations, foreign governments, or international organizations to achieve common goals.  (i.e., partnering, political awareness and influencing/negotiating).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v>
      </c>
      <c r="U2198">
        <f t="shared" si="103"/>
        <v>0</v>
      </c>
      <c r="V2198" s="3">
        <v>0</v>
      </c>
      <c r="W2198" s="3">
        <f t="shared" si="104"/>
        <v>0</v>
      </c>
      <c r="X2198" s="3">
        <v>0</v>
      </c>
      <c r="Y2198" s="3">
        <v>0</v>
      </c>
      <c r="Z2198" s="3">
        <v>0</v>
      </c>
      <c r="AA2198" s="3">
        <v>0</v>
      </c>
      <c r="AB2198" s="3">
        <v>0</v>
      </c>
      <c r="AD2198" t="s">
        <v>58</v>
      </c>
      <c r="AE2198" s="1">
        <v>42506</v>
      </c>
      <c r="AG2198" s="1">
        <v>42506</v>
      </c>
      <c r="AH2198" s="1">
        <v>42598</v>
      </c>
    </row>
    <row r="2199" spans="1:34" x14ac:dyDescent="0.3">
      <c r="A2199">
        <v>242012</v>
      </c>
      <c r="B2199" t="s">
        <v>25</v>
      </c>
      <c r="C2199" t="s">
        <v>40</v>
      </c>
      <c r="D2199">
        <v>1</v>
      </c>
      <c r="E2199" t="s">
        <v>3818</v>
      </c>
      <c r="F2199" t="s">
        <v>191</v>
      </c>
      <c r="G2199">
        <v>13632</v>
      </c>
      <c r="H2199">
        <v>4</v>
      </c>
      <c r="I2199">
        <v>89383</v>
      </c>
      <c r="J2199">
        <v>115000</v>
      </c>
      <c r="K2199" t="s">
        <v>30</v>
      </c>
      <c r="L2199" t="s">
        <v>192</v>
      </c>
      <c r="M2199" t="s">
        <v>193</v>
      </c>
      <c r="N2199" t="s">
        <v>8191</v>
      </c>
      <c r="O2199" t="s">
        <v>7083</v>
      </c>
      <c r="P2199" t="s">
        <v>8192</v>
      </c>
      <c r="Q2199" t="s">
        <v>3674</v>
      </c>
      <c r="R2199" t="s">
        <v>3819</v>
      </c>
      <c r="S2199" t="s">
        <v>196</v>
      </c>
      <c r="T2199" t="str">
        <f t="shared" si="102"/>
        <v>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At least 4 years‚„ experience leading a test team on complex IT projects	Experience in planning and executing end-to-end test process for complex enterprise solutions 	Experience in planning and executing QA tasks for the projects managed using various methodologies (Agile, water fall, Scrum, etc.)	Experience in analyzing business requirements and covering them with test cases	Experience with execution and tracking test process using Quality Center 	Experience in configuring Quality Center or other SDLC tracking tool to configure entities like ‚Å“Requirements‚, ‚Å“Test Plan‚, ‚Å“Test Lab‚ and ‚Å“Defects‚ to maintain complex parameterized test suites	Experience with identifying test cases suitable for test automation, planning development and execution of the automated test suites 	Experience in testing applications serving business processes types like CRM, accounting systems, case management or complex workflow processes	Experience in performing functional and non-functional testing for mobile applications running on various operating systems like iOS, Android, etc.	Experience with testing applications on mobile devices and understanding testing specifics of native and ‚Å“mobile responsive‚ applications	Experience with performing functional testing for applications with browser-based UI, communicating via web services or various file exchange protocols	Experience with planning testing activities covering specifics, purpose and features  of the following technologies and tools:  o	Browser / HTML based UI including functional, non-functional and compatibility testing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o	LDAP based authentication technology 	Experience with functional integration testing	Understanding various data file formats (flat, csv, XML, Excel, MS Access files, etc.) and experience with tools to handle them for testing purposes 	Understanding of XML formats and XML technology and experience with parsing tools like XML Spy	Practical experience in using various tools like MS Excel and/or MS Access to prepare and maintain test data 	Experience using MS Office applications for documenting, reporting and presenting project related information	Understanding of n-tier application architecture and service oriented architecture (SOA) 	Understanding of relational databases concept	Ability to design SQL queries and use them for QA tasks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with the ability to articulate and document the steps taken to resolve an issue	Ability to see tasks through to completion with minimal guidance 	Must be a team player who works well with technical and non-technical resources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199">
        <f t="shared" si="103"/>
        <v>1</v>
      </c>
      <c r="V2199" s="3">
        <v>1</v>
      </c>
      <c r="W2199" s="3">
        <f t="shared" si="104"/>
        <v>1</v>
      </c>
      <c r="X2199" s="3">
        <v>0</v>
      </c>
      <c r="Y2199" s="3">
        <v>0</v>
      </c>
      <c r="Z2199" s="3">
        <v>1</v>
      </c>
      <c r="AA2199" s="3">
        <v>0</v>
      </c>
      <c r="AB2199" s="3">
        <v>1</v>
      </c>
      <c r="AD2199" t="s">
        <v>202</v>
      </c>
      <c r="AE2199" s="1">
        <v>42517</v>
      </c>
      <c r="AG2199" s="1">
        <v>42517</v>
      </c>
      <c r="AH2199" s="1">
        <v>42598</v>
      </c>
    </row>
    <row r="2200" spans="1:34" x14ac:dyDescent="0.3">
      <c r="A2200">
        <v>241130</v>
      </c>
      <c r="B2200" t="s">
        <v>39</v>
      </c>
      <c r="C2200" t="s">
        <v>40</v>
      </c>
      <c r="D2200">
        <v>1</v>
      </c>
      <c r="E2200" t="s">
        <v>3896</v>
      </c>
      <c r="F2200" t="s">
        <v>148</v>
      </c>
      <c r="G2200">
        <v>12626</v>
      </c>
      <c r="H2200">
        <v>2</v>
      </c>
      <c r="I2200">
        <v>56458</v>
      </c>
      <c r="J2200">
        <v>72310</v>
      </c>
      <c r="K2200" t="s">
        <v>30</v>
      </c>
      <c r="L2200" t="s">
        <v>3897</v>
      </c>
      <c r="M2200" t="s">
        <v>1761</v>
      </c>
      <c r="N2200" t="s">
        <v>8231</v>
      </c>
      <c r="O2200" t="s">
        <v>7077</v>
      </c>
      <c r="P2200" t="e">
        <f>--Microsoft Office Suite (Excel, PowerPoint, Word and ACCESS)   --Excellent written and oral communication skills  --Supervisory experience   --ability to prioritize to meet Established deadlines  --Strong organizational skills  --ability to work independently on multiple projects simultaneously.</f>
        <v>#NAME?</v>
      </c>
      <c r="Q2200" t="s">
        <v>7439</v>
      </c>
      <c r="R2200" t="s">
        <v>3898</v>
      </c>
      <c r="S2200" t="s">
        <v>35</v>
      </c>
      <c r="T2200" t="e">
        <f t="shared" si="102"/>
        <v>#NAME?</v>
      </c>
      <c r="U2200">
        <f t="shared" si="103"/>
        <v>0</v>
      </c>
      <c r="V2200" s="3">
        <v>0</v>
      </c>
      <c r="W2200" s="3">
        <f t="shared" si="104"/>
        <v>0</v>
      </c>
      <c r="X2200" s="3">
        <v>0</v>
      </c>
      <c r="Y2200" s="3">
        <v>0</v>
      </c>
      <c r="Z2200" s="3">
        <v>0</v>
      </c>
      <c r="AA2200" s="3">
        <v>0</v>
      </c>
      <c r="AB2200" s="3">
        <v>0</v>
      </c>
      <c r="AD2200" t="s">
        <v>38</v>
      </c>
      <c r="AE2200" s="1">
        <v>42506</v>
      </c>
      <c r="AG2200" s="1">
        <v>42506</v>
      </c>
      <c r="AH2200" s="1">
        <v>42598</v>
      </c>
    </row>
    <row r="2201" spans="1:34" x14ac:dyDescent="0.3">
      <c r="A2201">
        <v>241130</v>
      </c>
      <c r="B2201" t="s">
        <v>39</v>
      </c>
      <c r="C2201" t="s">
        <v>26</v>
      </c>
      <c r="D2201">
        <v>1</v>
      </c>
      <c r="E2201" t="s">
        <v>3896</v>
      </c>
      <c r="F2201" t="s">
        <v>148</v>
      </c>
      <c r="G2201">
        <v>12626</v>
      </c>
      <c r="H2201">
        <v>2</v>
      </c>
      <c r="I2201">
        <v>56458</v>
      </c>
      <c r="J2201">
        <v>72310</v>
      </c>
      <c r="K2201" t="s">
        <v>30</v>
      </c>
      <c r="L2201" t="s">
        <v>3897</v>
      </c>
      <c r="M2201" t="s">
        <v>1761</v>
      </c>
      <c r="N2201" t="s">
        <v>8231</v>
      </c>
      <c r="O2201" t="s">
        <v>7077</v>
      </c>
      <c r="P2201" t="e">
        <f>--Microsoft Office Suite (Excel, PowerPoint, Word and ACCESS)   --Excellent written and oral communication skills  --Supervisory experience   --ability to prioritize to meet Established deadlines  --Strong organizational skills  --ability to work independently on multiple projects simultaneously.</f>
        <v>#NAME?</v>
      </c>
      <c r="Q2201" t="s">
        <v>7439</v>
      </c>
      <c r="R2201" t="s">
        <v>3898</v>
      </c>
      <c r="S2201" t="s">
        <v>35</v>
      </c>
      <c r="T2201" t="e">
        <f t="shared" si="102"/>
        <v>#NAME?</v>
      </c>
      <c r="U2201">
        <f t="shared" si="103"/>
        <v>0</v>
      </c>
      <c r="V2201" s="3">
        <v>0</v>
      </c>
      <c r="W2201" s="3">
        <f t="shared" si="104"/>
        <v>0</v>
      </c>
      <c r="X2201" s="3">
        <v>0</v>
      </c>
      <c r="Y2201" s="3">
        <v>0</v>
      </c>
      <c r="Z2201" s="3">
        <v>0</v>
      </c>
      <c r="AA2201" s="3">
        <v>0</v>
      </c>
      <c r="AB2201" s="3">
        <v>0</v>
      </c>
      <c r="AD2201" t="s">
        <v>38</v>
      </c>
      <c r="AE2201" s="1">
        <v>42506</v>
      </c>
      <c r="AG2201" s="1">
        <v>42506</v>
      </c>
      <c r="AH2201" s="1">
        <v>42598</v>
      </c>
    </row>
    <row r="2202" spans="1:34" x14ac:dyDescent="0.3">
      <c r="A2202">
        <v>240944</v>
      </c>
      <c r="B2202" t="s">
        <v>184</v>
      </c>
      <c r="C2202" t="s">
        <v>40</v>
      </c>
      <c r="D2202">
        <v>1</v>
      </c>
      <c r="E2202" t="s">
        <v>3894</v>
      </c>
      <c r="F2202" t="s">
        <v>1168</v>
      </c>
      <c r="G2202">
        <v>56058</v>
      </c>
      <c r="H2202">
        <v>0</v>
      </c>
      <c r="I2202">
        <v>48895</v>
      </c>
      <c r="J2202">
        <v>75900</v>
      </c>
      <c r="K2202" t="s">
        <v>30</v>
      </c>
      <c r="L2202" t="s">
        <v>186</v>
      </c>
      <c r="M2202" t="s">
        <v>3881</v>
      </c>
      <c r="N2202" t="s">
        <v>6867</v>
      </c>
      <c r="O2202" t="s">
        <v>1170</v>
      </c>
      <c r="P2202" t="s">
        <v>8228</v>
      </c>
      <c r="Q2202" t="s">
        <v>7268</v>
      </c>
      <c r="R2202" t="s">
        <v>201</v>
      </c>
      <c r="S2202" t="s">
        <v>35</v>
      </c>
      <c r="T2202" t="str">
        <f t="shared" si="102"/>
        <v>The ideal candidate will have professional or educational experience in one or more of the following: mental health, early childhood development, attachment, evidence-based and/or trauma-informed therapeutic approaches. The preferred candidate must have proven experience independently supporting  and completing projects involving stakeholders from varied backgrounds; proven excellent research and communications skills (both oral and written). Additionally, the preferred candidate must have demonstrated ability to support multiple, time-sensitive responsibilities effectively and independently in a fast paced environment. Experience conducting operational reviews/process evaluations and analyzing qualitative and quantitative data, the ability to build and maintain effective working relationships across programs and with outside agencies, initiative, reliability, and resourcefulness are strongly desired. The preferred candidate will have experience with the following computer software: MS Word, Excel, Project, and PowerPoint; SPSS or another statistical software package. A Master‚„s degree in the social sciences or related field and background in child welfare policy and operations is strongly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202">
        <f t="shared" si="103"/>
        <v>0</v>
      </c>
      <c r="V2202" s="3">
        <v>1</v>
      </c>
      <c r="W2202" s="3">
        <f t="shared" si="104"/>
        <v>0</v>
      </c>
      <c r="X2202" s="3">
        <v>0</v>
      </c>
      <c r="Y2202" s="3">
        <v>0</v>
      </c>
      <c r="Z2202" s="3">
        <v>0</v>
      </c>
      <c r="AA2202" s="3">
        <v>0</v>
      </c>
      <c r="AB2202" s="3">
        <v>0</v>
      </c>
      <c r="AD2202" t="s">
        <v>38</v>
      </c>
      <c r="AE2202" s="1">
        <v>42508</v>
      </c>
      <c r="AG2202" s="1">
        <v>42508</v>
      </c>
      <c r="AH2202" s="1">
        <v>42598</v>
      </c>
    </row>
    <row r="2203" spans="1:34" x14ac:dyDescent="0.3">
      <c r="A2203">
        <v>240945</v>
      </c>
      <c r="B2203" t="s">
        <v>39</v>
      </c>
      <c r="C2203" t="s">
        <v>26</v>
      </c>
      <c r="D2203">
        <v>6</v>
      </c>
      <c r="E2203" t="s">
        <v>3899</v>
      </c>
      <c r="F2203" t="s">
        <v>1055</v>
      </c>
      <c r="G2203">
        <v>82107</v>
      </c>
      <c r="H2203">
        <v>1</v>
      </c>
      <c r="I2203">
        <v>29878</v>
      </c>
      <c r="J2203">
        <v>40406</v>
      </c>
      <c r="K2203" t="s">
        <v>30</v>
      </c>
      <c r="L2203" t="s">
        <v>43</v>
      </c>
      <c r="M2203" t="s">
        <v>767</v>
      </c>
      <c r="N2203" t="s">
        <v>3900</v>
      </c>
      <c r="O2203" t="s">
        <v>3901</v>
      </c>
      <c r="P2203" t="s">
        <v>3902</v>
      </c>
      <c r="Q2203" t="s">
        <v>7439</v>
      </c>
      <c r="R2203" t="s">
        <v>3903</v>
      </c>
      <c r="S2203" t="s">
        <v>35</v>
      </c>
      <c r="T2203" t="str">
        <f t="shared" si="102"/>
        <v>Knowledge of working in a laboratory setting; organizational skills; and ability to work in team.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03">
        <f t="shared" si="103"/>
        <v>0</v>
      </c>
      <c r="V2203" s="3">
        <v>0</v>
      </c>
      <c r="W2203" s="3">
        <f t="shared" si="104"/>
        <v>0</v>
      </c>
      <c r="X2203" s="3">
        <v>0</v>
      </c>
      <c r="Y2203" s="3">
        <v>0</v>
      </c>
      <c r="Z2203" s="3">
        <v>0</v>
      </c>
      <c r="AA2203" s="3">
        <v>0</v>
      </c>
      <c r="AB2203" s="3">
        <v>0</v>
      </c>
      <c r="AD2203" t="s">
        <v>38</v>
      </c>
      <c r="AE2203" s="1">
        <v>42503</v>
      </c>
      <c r="AG2203" s="1">
        <v>42503</v>
      </c>
      <c r="AH2203" s="1">
        <v>42598</v>
      </c>
    </row>
    <row r="2204" spans="1:34" x14ac:dyDescent="0.3">
      <c r="A2204">
        <v>241902</v>
      </c>
      <c r="B2204" t="s">
        <v>2874</v>
      </c>
      <c r="C2204" t="s">
        <v>40</v>
      </c>
      <c r="D2204">
        <v>1</v>
      </c>
      <c r="E2204" t="s">
        <v>3904</v>
      </c>
      <c r="F2204" t="s">
        <v>3904</v>
      </c>
      <c r="G2204">
        <v>20410</v>
      </c>
      <c r="H2204">
        <v>0</v>
      </c>
      <c r="I2204">
        <v>51586</v>
      </c>
      <c r="J2204">
        <v>77404</v>
      </c>
      <c r="K2204" t="s">
        <v>30</v>
      </c>
      <c r="L2204" t="s">
        <v>797</v>
      </c>
      <c r="M2204" t="s">
        <v>3905</v>
      </c>
      <c r="N2204" t="s">
        <v>8232</v>
      </c>
      <c r="O2204" t="s">
        <v>3906</v>
      </c>
      <c r="P2204" t="s">
        <v>35</v>
      </c>
      <c r="Q2204" t="s">
        <v>35</v>
      </c>
      <c r="R2204" t="s">
        <v>3907</v>
      </c>
      <c r="S2204" t="s">
        <v>35</v>
      </c>
      <c r="T2204" t="str">
        <f t="shared" si="102"/>
        <v xml:space="preserve">   </v>
      </c>
      <c r="U2204">
        <f t="shared" si="103"/>
        <v>0</v>
      </c>
      <c r="V2204" s="3">
        <v>0</v>
      </c>
      <c r="W2204" s="3">
        <f t="shared" si="104"/>
        <v>0</v>
      </c>
      <c r="X2204" s="3">
        <v>0</v>
      </c>
      <c r="Y2204" s="3">
        <v>0</v>
      </c>
      <c r="Z2204" s="3">
        <v>0</v>
      </c>
      <c r="AA2204" s="3">
        <v>0</v>
      </c>
      <c r="AB2204" s="3">
        <v>0</v>
      </c>
      <c r="AD2204" t="s">
        <v>58</v>
      </c>
      <c r="AE2204" s="1">
        <v>42528</v>
      </c>
      <c r="AF2204" s="1">
        <v>42618</v>
      </c>
      <c r="AG2204" s="1">
        <v>42592</v>
      </c>
      <c r="AH2204" s="1">
        <v>42598</v>
      </c>
    </row>
    <row r="2205" spans="1:34" x14ac:dyDescent="0.3">
      <c r="A2205">
        <v>240945</v>
      </c>
      <c r="B2205" t="s">
        <v>39</v>
      </c>
      <c r="C2205" t="s">
        <v>40</v>
      </c>
      <c r="D2205">
        <v>6</v>
      </c>
      <c r="E2205" t="s">
        <v>3899</v>
      </c>
      <c r="F2205" t="s">
        <v>1055</v>
      </c>
      <c r="G2205">
        <v>82107</v>
      </c>
      <c r="H2205">
        <v>1</v>
      </c>
      <c r="I2205">
        <v>29878</v>
      </c>
      <c r="J2205">
        <v>40406</v>
      </c>
      <c r="K2205" t="s">
        <v>30</v>
      </c>
      <c r="L2205" t="s">
        <v>43</v>
      </c>
      <c r="M2205" t="s">
        <v>767</v>
      </c>
      <c r="N2205" t="s">
        <v>3900</v>
      </c>
      <c r="O2205" t="s">
        <v>3901</v>
      </c>
      <c r="P2205" t="s">
        <v>3902</v>
      </c>
      <c r="Q2205" t="s">
        <v>7439</v>
      </c>
      <c r="R2205" t="s">
        <v>3903</v>
      </c>
      <c r="S2205" t="s">
        <v>35</v>
      </c>
      <c r="T2205" t="str">
        <f t="shared" si="102"/>
        <v>Knowledge of working in a laboratory setting; organizational skills; and ability to work in team.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05">
        <f t="shared" si="103"/>
        <v>0</v>
      </c>
      <c r="V2205" s="3">
        <v>0</v>
      </c>
      <c r="W2205" s="3">
        <f t="shared" si="104"/>
        <v>0</v>
      </c>
      <c r="X2205" s="3">
        <v>0</v>
      </c>
      <c r="Y2205" s="3">
        <v>0</v>
      </c>
      <c r="Z2205" s="3">
        <v>0</v>
      </c>
      <c r="AA2205" s="3">
        <v>0</v>
      </c>
      <c r="AB2205" s="3">
        <v>0</v>
      </c>
      <c r="AD2205" t="s">
        <v>38</v>
      </c>
      <c r="AE2205" s="1">
        <v>42503</v>
      </c>
      <c r="AG2205" s="1">
        <v>42503</v>
      </c>
      <c r="AH2205" s="1">
        <v>42598</v>
      </c>
    </row>
    <row r="2206" spans="1:34" x14ac:dyDescent="0.3">
      <c r="A2206">
        <v>240947</v>
      </c>
      <c r="B2206" t="s">
        <v>39</v>
      </c>
      <c r="C2206" t="s">
        <v>40</v>
      </c>
      <c r="D2206">
        <v>1</v>
      </c>
      <c r="E2206" t="s">
        <v>123</v>
      </c>
      <c r="F2206" t="s">
        <v>110</v>
      </c>
      <c r="G2206">
        <v>10251</v>
      </c>
      <c r="H2206">
        <v>4</v>
      </c>
      <c r="I2206">
        <v>36166</v>
      </c>
      <c r="J2206">
        <v>56775</v>
      </c>
      <c r="K2206" t="s">
        <v>30</v>
      </c>
      <c r="L2206" t="s">
        <v>43</v>
      </c>
      <c r="M2206" t="s">
        <v>124</v>
      </c>
      <c r="N2206" t="s">
        <v>3908</v>
      </c>
      <c r="O2206" t="s">
        <v>113</v>
      </c>
      <c r="P2206" t="s">
        <v>126</v>
      </c>
      <c r="Q2206" t="s">
        <v>7439</v>
      </c>
      <c r="R2206" t="s">
        <v>3909</v>
      </c>
      <c r="S2206" t="s">
        <v>35</v>
      </c>
      <c r="T2206" t="str">
        <f t="shared" si="102"/>
        <v>Experience with computerized systems; Knowledge of detailed record keeping systems; ability to work under pressure; excellent oral, written, administrative and interpersonal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06">
        <f t="shared" si="103"/>
        <v>0</v>
      </c>
      <c r="V2206" s="3">
        <v>0</v>
      </c>
      <c r="W2206" s="3">
        <f t="shared" si="104"/>
        <v>0</v>
      </c>
      <c r="X2206" s="3">
        <v>0</v>
      </c>
      <c r="Y2206" s="3">
        <v>0</v>
      </c>
      <c r="Z2206" s="3">
        <v>0</v>
      </c>
      <c r="AA2206" s="3">
        <v>0</v>
      </c>
      <c r="AB2206" s="3">
        <v>0</v>
      </c>
      <c r="AD2206" t="s">
        <v>38</v>
      </c>
      <c r="AE2206" s="1">
        <v>42503</v>
      </c>
      <c r="AG2206" s="1">
        <v>42503</v>
      </c>
      <c r="AH2206" s="1">
        <v>42598</v>
      </c>
    </row>
    <row r="2207" spans="1:34" x14ac:dyDescent="0.3">
      <c r="A2207">
        <v>241149</v>
      </c>
      <c r="B2207" t="s">
        <v>1281</v>
      </c>
      <c r="C2207" t="s">
        <v>40</v>
      </c>
      <c r="D2207">
        <v>1</v>
      </c>
      <c r="E2207" t="s">
        <v>3062</v>
      </c>
      <c r="F2207" t="s">
        <v>91</v>
      </c>
      <c r="G2207">
        <v>10026</v>
      </c>
      <c r="H2207" t="s">
        <v>240</v>
      </c>
      <c r="I2207">
        <v>58675</v>
      </c>
      <c r="J2207">
        <v>140000</v>
      </c>
      <c r="K2207" t="s">
        <v>30</v>
      </c>
      <c r="L2207" t="s">
        <v>3910</v>
      </c>
      <c r="M2207" t="s">
        <v>3911</v>
      </c>
      <c r="N2207" t="s">
        <v>8233</v>
      </c>
      <c r="O2207" t="s">
        <v>409</v>
      </c>
      <c r="P2207" t="s">
        <v>35</v>
      </c>
      <c r="Q2207" t="s">
        <v>3912</v>
      </c>
      <c r="R2207" t="s">
        <v>3913</v>
      </c>
      <c r="S2207" t="s">
        <v>3914</v>
      </c>
      <c r="T2207" t="str">
        <f t="shared" si="102"/>
        <v xml:space="preserve">  ONLY THOSE WHO CAN PROVIDE PROOF OF TAKING THE ADMINISTRATIVE STAFF ANALYST CIVIL SERVICE EXAM OR THOSE WHO ARE SERVING PERMANENTLY IN THIS TITLE WILL BE CONSIDERED</v>
      </c>
      <c r="U2207">
        <f t="shared" si="103"/>
        <v>0</v>
      </c>
      <c r="V2207" s="3">
        <v>0</v>
      </c>
      <c r="W2207" s="3">
        <f t="shared" si="104"/>
        <v>0</v>
      </c>
      <c r="X2207" s="3">
        <v>0</v>
      </c>
      <c r="Y2207" s="3">
        <v>0</v>
      </c>
      <c r="Z2207" s="3">
        <v>0</v>
      </c>
      <c r="AA2207" s="3">
        <v>0</v>
      </c>
      <c r="AB2207" s="3">
        <v>0</v>
      </c>
      <c r="AD2207" t="s">
        <v>38</v>
      </c>
      <c r="AE2207" s="1">
        <v>42506</v>
      </c>
      <c r="AG2207" s="1">
        <v>42565</v>
      </c>
      <c r="AH2207" s="1">
        <v>42598</v>
      </c>
    </row>
    <row r="2208" spans="1:34" x14ac:dyDescent="0.3">
      <c r="A2208">
        <v>241149</v>
      </c>
      <c r="B2208" t="s">
        <v>1281</v>
      </c>
      <c r="C2208" t="s">
        <v>26</v>
      </c>
      <c r="D2208">
        <v>1</v>
      </c>
      <c r="E2208" t="s">
        <v>3062</v>
      </c>
      <c r="F2208" t="s">
        <v>91</v>
      </c>
      <c r="G2208">
        <v>10026</v>
      </c>
      <c r="H2208" t="s">
        <v>240</v>
      </c>
      <c r="I2208">
        <v>58675</v>
      </c>
      <c r="J2208">
        <v>140000</v>
      </c>
      <c r="K2208" t="s">
        <v>30</v>
      </c>
      <c r="L2208" t="s">
        <v>3910</v>
      </c>
      <c r="M2208" t="s">
        <v>3911</v>
      </c>
      <c r="N2208" t="s">
        <v>8233</v>
      </c>
      <c r="O2208" t="s">
        <v>409</v>
      </c>
      <c r="P2208" t="s">
        <v>35</v>
      </c>
      <c r="Q2208" t="s">
        <v>3912</v>
      </c>
      <c r="R2208" t="s">
        <v>3913</v>
      </c>
      <c r="S2208" t="s">
        <v>3914</v>
      </c>
      <c r="T2208" t="str">
        <f t="shared" si="102"/>
        <v xml:space="preserve">  ONLY THOSE WHO CAN PROVIDE PROOF OF TAKING THE ADMINISTRATIVE STAFF ANALYST CIVIL SERVICE EXAM OR THOSE WHO ARE SERVING PERMANENTLY IN THIS TITLE WILL BE CONSIDERED</v>
      </c>
      <c r="U2208">
        <f t="shared" si="103"/>
        <v>0</v>
      </c>
      <c r="V2208" s="3">
        <v>0</v>
      </c>
      <c r="W2208" s="3">
        <f t="shared" si="104"/>
        <v>0</v>
      </c>
      <c r="X2208" s="3">
        <v>0</v>
      </c>
      <c r="Y2208" s="3">
        <v>0</v>
      </c>
      <c r="Z2208" s="3">
        <v>0</v>
      </c>
      <c r="AA2208" s="3">
        <v>0</v>
      </c>
      <c r="AB2208" s="3">
        <v>0</v>
      </c>
      <c r="AD2208" t="s">
        <v>38</v>
      </c>
      <c r="AE2208" s="1">
        <v>42506</v>
      </c>
      <c r="AG2208" s="1">
        <v>42565</v>
      </c>
      <c r="AH2208" s="1">
        <v>42598</v>
      </c>
    </row>
    <row r="2209" spans="1:34" x14ac:dyDescent="0.3">
      <c r="A2209">
        <v>241150</v>
      </c>
      <c r="B2209" t="s">
        <v>1281</v>
      </c>
      <c r="C2209" t="s">
        <v>26</v>
      </c>
      <c r="D2209">
        <v>1</v>
      </c>
      <c r="E2209" t="s">
        <v>3062</v>
      </c>
      <c r="F2209" t="s">
        <v>773</v>
      </c>
      <c r="G2209">
        <v>95005</v>
      </c>
      <c r="H2209" t="s">
        <v>240</v>
      </c>
      <c r="I2209">
        <v>58675</v>
      </c>
      <c r="J2209">
        <v>140000</v>
      </c>
      <c r="K2209" t="s">
        <v>30</v>
      </c>
      <c r="L2209" t="s">
        <v>3910</v>
      </c>
      <c r="M2209" t="s">
        <v>3911</v>
      </c>
      <c r="N2209" t="s">
        <v>8233</v>
      </c>
      <c r="O2209" t="s">
        <v>776</v>
      </c>
      <c r="P2209" t="s">
        <v>35</v>
      </c>
      <c r="Q2209" t="s">
        <v>35</v>
      </c>
      <c r="R2209" t="s">
        <v>3913</v>
      </c>
      <c r="S2209" t="s">
        <v>3914</v>
      </c>
      <c r="T2209" t="str">
        <f t="shared" si="102"/>
        <v xml:space="preserve">   </v>
      </c>
      <c r="U2209">
        <f t="shared" si="103"/>
        <v>0</v>
      </c>
      <c r="V2209" s="3">
        <v>0</v>
      </c>
      <c r="W2209" s="3">
        <f t="shared" si="104"/>
        <v>0</v>
      </c>
      <c r="X2209" s="3">
        <v>0</v>
      </c>
      <c r="Y2209" s="3">
        <v>0</v>
      </c>
      <c r="Z2209" s="3">
        <v>0</v>
      </c>
      <c r="AA2209" s="3">
        <v>0</v>
      </c>
      <c r="AB2209" s="3">
        <v>0</v>
      </c>
      <c r="AD2209" t="s">
        <v>38</v>
      </c>
      <c r="AE2209" s="1">
        <v>42506</v>
      </c>
      <c r="AG2209" s="1">
        <v>42565</v>
      </c>
      <c r="AH2209" s="1">
        <v>42598</v>
      </c>
    </row>
    <row r="2210" spans="1:34" x14ac:dyDescent="0.3">
      <c r="A2210">
        <v>241150</v>
      </c>
      <c r="B2210" t="s">
        <v>1281</v>
      </c>
      <c r="C2210" t="s">
        <v>40</v>
      </c>
      <c r="D2210">
        <v>1</v>
      </c>
      <c r="E2210" t="s">
        <v>3062</v>
      </c>
      <c r="F2210" t="s">
        <v>773</v>
      </c>
      <c r="G2210">
        <v>95005</v>
      </c>
      <c r="H2210" t="s">
        <v>240</v>
      </c>
      <c r="I2210">
        <v>58675</v>
      </c>
      <c r="J2210">
        <v>140000</v>
      </c>
      <c r="K2210" t="s">
        <v>30</v>
      </c>
      <c r="L2210" t="s">
        <v>3910</v>
      </c>
      <c r="M2210" t="s">
        <v>3911</v>
      </c>
      <c r="N2210" t="s">
        <v>8233</v>
      </c>
      <c r="O2210" t="s">
        <v>776</v>
      </c>
      <c r="P2210" t="s">
        <v>35</v>
      </c>
      <c r="Q2210" t="s">
        <v>35</v>
      </c>
      <c r="R2210" t="s">
        <v>3913</v>
      </c>
      <c r="S2210" t="s">
        <v>3914</v>
      </c>
      <c r="T2210" t="str">
        <f t="shared" si="102"/>
        <v xml:space="preserve">   </v>
      </c>
      <c r="U2210">
        <f t="shared" si="103"/>
        <v>0</v>
      </c>
      <c r="V2210" s="3">
        <v>0</v>
      </c>
      <c r="W2210" s="3">
        <f t="shared" si="104"/>
        <v>0</v>
      </c>
      <c r="X2210" s="3">
        <v>0</v>
      </c>
      <c r="Y2210" s="3">
        <v>0</v>
      </c>
      <c r="Z2210" s="3">
        <v>0</v>
      </c>
      <c r="AA2210" s="3">
        <v>0</v>
      </c>
      <c r="AB2210" s="3">
        <v>0</v>
      </c>
      <c r="AD2210" t="s">
        <v>38</v>
      </c>
      <c r="AE2210" s="1">
        <v>42506</v>
      </c>
      <c r="AG2210" s="1">
        <v>42565</v>
      </c>
      <c r="AH2210" s="1">
        <v>42598</v>
      </c>
    </row>
    <row r="2211" spans="1:34" x14ac:dyDescent="0.3">
      <c r="A2211">
        <v>241184</v>
      </c>
      <c r="B2211" t="s">
        <v>39</v>
      </c>
      <c r="C2211" t="s">
        <v>26</v>
      </c>
      <c r="D2211">
        <v>1</v>
      </c>
      <c r="E2211" t="s">
        <v>3915</v>
      </c>
      <c r="F2211" t="s">
        <v>1168</v>
      </c>
      <c r="G2211">
        <v>56058</v>
      </c>
      <c r="H2211">
        <v>0</v>
      </c>
      <c r="I2211">
        <v>48895</v>
      </c>
      <c r="J2211">
        <v>75900</v>
      </c>
      <c r="K2211" t="s">
        <v>30</v>
      </c>
      <c r="L2211" t="s">
        <v>78</v>
      </c>
      <c r="M2211" t="s">
        <v>1307</v>
      </c>
      <c r="N2211" t="s">
        <v>6868</v>
      </c>
      <c r="O2211" t="s">
        <v>1170</v>
      </c>
      <c r="P2211" t="s">
        <v>8234</v>
      </c>
      <c r="Q2211" t="s">
        <v>7439</v>
      </c>
      <c r="R2211" t="s">
        <v>3916</v>
      </c>
      <c r="S2211" t="s">
        <v>35</v>
      </c>
      <c r="T2211" t="str">
        <f t="shared" si="102"/>
        <v>‚ Knowledge of Medicaid/Medicare billing regulations Coding and billing experience Credentialing knowledge Supervisory experience Deadline oriented Proficient in Microsoft Excel and Word Communicate effectively Detail oriented Strong analytical skills Ability to multi-task Team player  In addition,  Experienced  certified coder and biller Knowledge of Medicaid/Medicare compliance Preferred Article 28 Clinics billing experience Experience in Private Insurance, Medicare and Medicaid billing Knowledge of Medicaid, Medicare, Private Insurance credentialing Two years previous experience  in CPT, ICD9 and HCPCS Coding Knowledge of Federal , State and payer-specific regulations policies pertaining to documentation, coding and billing Working knowledge of medical terminology, anatomy and diagnostic tests   An Associate degree from an accredited college and two years of satisfactory full-time professional experience working in one or a combination of the following areas: working with a hospital or large public or private practice in medical billing, accounting, economic or financial administration, in personnel or public administration; or in a related area.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11">
        <f t="shared" si="103"/>
        <v>0</v>
      </c>
      <c r="V2211" s="3">
        <v>1</v>
      </c>
      <c r="W2211" s="3">
        <f t="shared" si="104"/>
        <v>0</v>
      </c>
      <c r="X2211" s="3">
        <v>0</v>
      </c>
      <c r="Y2211" s="3">
        <v>0</v>
      </c>
      <c r="Z2211" s="3">
        <v>0</v>
      </c>
      <c r="AA2211" s="3">
        <v>0</v>
      </c>
      <c r="AB2211" s="3">
        <v>0</v>
      </c>
      <c r="AD2211" t="s">
        <v>38</v>
      </c>
      <c r="AE2211" s="1">
        <v>42507</v>
      </c>
      <c r="AG2211" s="1">
        <v>42507</v>
      </c>
      <c r="AH2211" s="1">
        <v>42598</v>
      </c>
    </row>
    <row r="2212" spans="1:34" x14ac:dyDescent="0.3">
      <c r="A2212">
        <v>240947</v>
      </c>
      <c r="B2212" t="s">
        <v>39</v>
      </c>
      <c r="C2212" t="s">
        <v>26</v>
      </c>
      <c r="D2212">
        <v>1</v>
      </c>
      <c r="E2212" t="s">
        <v>123</v>
      </c>
      <c r="F2212" t="s">
        <v>110</v>
      </c>
      <c r="G2212">
        <v>10251</v>
      </c>
      <c r="H2212">
        <v>4</v>
      </c>
      <c r="I2212">
        <v>36166</v>
      </c>
      <c r="J2212">
        <v>56775</v>
      </c>
      <c r="K2212" t="s">
        <v>30</v>
      </c>
      <c r="L2212" t="s">
        <v>43</v>
      </c>
      <c r="M2212" t="s">
        <v>124</v>
      </c>
      <c r="N2212" t="s">
        <v>3908</v>
      </c>
      <c r="O2212" t="s">
        <v>113</v>
      </c>
      <c r="P2212" t="s">
        <v>126</v>
      </c>
      <c r="Q2212" t="s">
        <v>7439</v>
      </c>
      <c r="R2212" t="s">
        <v>3909</v>
      </c>
      <c r="S2212" t="s">
        <v>35</v>
      </c>
      <c r="T2212" t="str">
        <f t="shared" si="102"/>
        <v>Experience with computerized systems; Knowledge of detailed record keeping systems; ability to work under pressure; excellent oral, written, administrative and interpersonal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12">
        <f t="shared" si="103"/>
        <v>0</v>
      </c>
      <c r="V2212" s="3">
        <v>0</v>
      </c>
      <c r="W2212" s="3">
        <f t="shared" si="104"/>
        <v>0</v>
      </c>
      <c r="X2212" s="3">
        <v>0</v>
      </c>
      <c r="Y2212" s="3">
        <v>0</v>
      </c>
      <c r="Z2212" s="3">
        <v>0</v>
      </c>
      <c r="AA2212" s="3">
        <v>0</v>
      </c>
      <c r="AB2212" s="3">
        <v>0</v>
      </c>
      <c r="AD2212" t="s">
        <v>38</v>
      </c>
      <c r="AE2212" s="1">
        <v>42503</v>
      </c>
      <c r="AG2212" s="1">
        <v>42503</v>
      </c>
      <c r="AH2212" s="1">
        <v>42598</v>
      </c>
    </row>
    <row r="2213" spans="1:34" x14ac:dyDescent="0.3">
      <c r="A2213">
        <v>240949</v>
      </c>
      <c r="B2213" t="s">
        <v>108</v>
      </c>
      <c r="C2213" t="s">
        <v>26</v>
      </c>
      <c r="D2213">
        <v>3</v>
      </c>
      <c r="E2213" t="s">
        <v>3917</v>
      </c>
      <c r="F2213" t="s">
        <v>2096</v>
      </c>
      <c r="G2213">
        <v>13621</v>
      </c>
      <c r="H2213">
        <v>1</v>
      </c>
      <c r="I2213">
        <v>46303</v>
      </c>
      <c r="J2213">
        <v>67469</v>
      </c>
      <c r="K2213" t="s">
        <v>30</v>
      </c>
      <c r="L2213" t="s">
        <v>111</v>
      </c>
      <c r="M2213" t="s">
        <v>3918</v>
      </c>
      <c r="N2213" t="s">
        <v>6869</v>
      </c>
      <c r="O2213" t="s">
        <v>2099</v>
      </c>
      <c r="P2213" t="s">
        <v>8235</v>
      </c>
      <c r="Q2213" t="s">
        <v>35</v>
      </c>
      <c r="R2213" t="s">
        <v>811</v>
      </c>
      <c r="S2213" t="s">
        <v>35</v>
      </c>
      <c r="T2213" t="str">
        <f t="shared" si="102"/>
        <v xml:space="preserve">It is strongly preferred that applicants have a combination of the following: 	Bachelor‚„s Degree in Computer Science or related field	A minimum of 4 years‚„ experience working in a technical role on E-discovery matters at a large organization	Advanced skills in databases, spreadsheets and text editing tools required	Experience with computer forensic tools such as FTK or Encase desirable	Preferred experience in database management and document review	Familiarity with various platforms and devices, ability to research and educate self with respect to Mac, tablets, mobile devices	Advanced knowledge of Clearwell, Relativity, Concordance / FYI, Ringtail, dtSearch, Robocopy	Working knowledge of E-Discovery processing tools (Nuix, eCapture, LAW, eScanIT)	Project Management experience  </v>
      </c>
      <c r="U2213">
        <f t="shared" si="103"/>
        <v>0</v>
      </c>
      <c r="V2213" s="3">
        <v>0</v>
      </c>
      <c r="W2213" s="3">
        <f t="shared" si="104"/>
        <v>0</v>
      </c>
      <c r="X2213" s="3">
        <v>0</v>
      </c>
      <c r="Y2213" s="3">
        <v>0</v>
      </c>
      <c r="Z2213" s="3">
        <v>0</v>
      </c>
      <c r="AA2213" s="3">
        <v>0</v>
      </c>
      <c r="AB2213" s="3">
        <v>1</v>
      </c>
      <c r="AD2213" t="s">
        <v>58</v>
      </c>
      <c r="AE2213" s="1">
        <v>42503</v>
      </c>
      <c r="AG2213" s="1">
        <v>42523</v>
      </c>
      <c r="AH2213" s="1">
        <v>42598</v>
      </c>
    </row>
    <row r="2214" spans="1:34" x14ac:dyDescent="0.3">
      <c r="A2214">
        <v>240949</v>
      </c>
      <c r="B2214" t="s">
        <v>108</v>
      </c>
      <c r="C2214" t="s">
        <v>40</v>
      </c>
      <c r="D2214">
        <v>3</v>
      </c>
      <c r="E2214" t="s">
        <v>3917</v>
      </c>
      <c r="F2214" t="s">
        <v>2096</v>
      </c>
      <c r="G2214">
        <v>13621</v>
      </c>
      <c r="H2214">
        <v>1</v>
      </c>
      <c r="I2214">
        <v>46303</v>
      </c>
      <c r="J2214">
        <v>67469</v>
      </c>
      <c r="K2214" t="s">
        <v>30</v>
      </c>
      <c r="L2214" t="s">
        <v>111</v>
      </c>
      <c r="M2214" t="s">
        <v>3918</v>
      </c>
      <c r="N2214" t="s">
        <v>6869</v>
      </c>
      <c r="O2214" t="s">
        <v>2099</v>
      </c>
      <c r="P2214" t="s">
        <v>8235</v>
      </c>
      <c r="Q2214" t="s">
        <v>35</v>
      </c>
      <c r="R2214" t="s">
        <v>811</v>
      </c>
      <c r="S2214" t="s">
        <v>35</v>
      </c>
      <c r="T2214" t="str">
        <f t="shared" si="102"/>
        <v xml:space="preserve">It is strongly preferred that applicants have a combination of the following: 	Bachelor‚„s Degree in Computer Science or related field	A minimum of 4 years‚„ experience working in a technical role on E-discovery matters at a large organization	Advanced skills in databases, spreadsheets and text editing tools required	Experience with computer forensic tools such as FTK or Encase desirable	Preferred experience in database management and document review	Familiarity with various platforms and devices, ability to research and educate self with respect to Mac, tablets, mobile devices	Advanced knowledge of Clearwell, Relativity, Concordance / FYI, Ringtail, dtSearch, Robocopy	Working knowledge of E-Discovery processing tools (Nuix, eCapture, LAW, eScanIT)	Project Management experience  </v>
      </c>
      <c r="U2214">
        <f t="shared" si="103"/>
        <v>0</v>
      </c>
      <c r="V2214" s="3">
        <v>0</v>
      </c>
      <c r="W2214" s="3">
        <f t="shared" si="104"/>
        <v>0</v>
      </c>
      <c r="X2214" s="3">
        <v>0</v>
      </c>
      <c r="Y2214" s="3">
        <v>0</v>
      </c>
      <c r="Z2214" s="3">
        <v>0</v>
      </c>
      <c r="AA2214" s="3">
        <v>0</v>
      </c>
      <c r="AB2214" s="3">
        <v>1</v>
      </c>
      <c r="AD2214" t="s">
        <v>58</v>
      </c>
      <c r="AE2214" s="1">
        <v>42503</v>
      </c>
      <c r="AG2214" s="1">
        <v>42523</v>
      </c>
      <c r="AH2214" s="1">
        <v>42598</v>
      </c>
    </row>
    <row r="2215" spans="1:34" x14ac:dyDescent="0.3">
      <c r="A2215">
        <v>240955</v>
      </c>
      <c r="B2215" t="s">
        <v>3919</v>
      </c>
      <c r="C2215" t="s">
        <v>26</v>
      </c>
      <c r="D2215">
        <v>2</v>
      </c>
      <c r="E2215" t="s">
        <v>3920</v>
      </c>
      <c r="F2215" t="s">
        <v>326</v>
      </c>
      <c r="G2215">
        <v>56057</v>
      </c>
      <c r="H2215">
        <v>0</v>
      </c>
      <c r="I2215">
        <v>34644</v>
      </c>
      <c r="J2215">
        <v>57655</v>
      </c>
      <c r="K2215" t="s">
        <v>30</v>
      </c>
      <c r="L2215" t="s">
        <v>111</v>
      </c>
      <c r="M2215" t="s">
        <v>1128</v>
      </c>
      <c r="N2215" t="s">
        <v>8236</v>
      </c>
      <c r="O2215" t="s">
        <v>329</v>
      </c>
      <c r="P2215" t="s">
        <v>8237</v>
      </c>
      <c r="Q2215" t="s">
        <v>35</v>
      </c>
      <c r="R2215" t="s">
        <v>3921</v>
      </c>
      <c r="S2215" t="s">
        <v>35</v>
      </c>
      <c r="T2215" t="str">
        <f t="shared" si="102"/>
        <v xml:space="preserve">‚ Excellent working knowledge in computer applications such as Microsoft Excel and Microsoft Word, knowledge of Microsoft Access, a plus. Strong oral and written communication skills, including the ability to write reports. Self-motivated. Strong organizational skills. Ability to analyze factual and statistical data, excellent problem solving skills, and the capacity to organize and present thoughts in a logical manner. Knowledge of federal, state, and local tax laws and regulations, and GAAS are required. Experience in conducting white-collar criminal investigations involving fraud and corruption. Ability to analyze factual and statistical data, excellent problem solving skills, and the capacity to organize and present thoughts in a logical manner.   *Preferred Qualification: Bachelor‚„s degree from an accredited college.  </v>
      </c>
      <c r="U2215">
        <f t="shared" si="103"/>
        <v>0</v>
      </c>
      <c r="V2215" s="3">
        <v>1</v>
      </c>
      <c r="W2215" s="3">
        <f t="shared" si="104"/>
        <v>0</v>
      </c>
      <c r="X2215" s="3">
        <v>0</v>
      </c>
      <c r="Y2215" s="3">
        <v>0</v>
      </c>
      <c r="Z2215" s="3">
        <v>0</v>
      </c>
      <c r="AA2215" s="3">
        <v>0</v>
      </c>
      <c r="AB2215" s="3">
        <v>0</v>
      </c>
      <c r="AD2215" t="s">
        <v>38</v>
      </c>
      <c r="AE2215" s="1">
        <v>42506</v>
      </c>
      <c r="AG2215" s="1">
        <v>42506</v>
      </c>
      <c r="AH2215" s="1">
        <v>42598</v>
      </c>
    </row>
    <row r="2216" spans="1:34" x14ac:dyDescent="0.3">
      <c r="A2216">
        <v>240955</v>
      </c>
      <c r="B2216" t="s">
        <v>3919</v>
      </c>
      <c r="C2216" t="s">
        <v>40</v>
      </c>
      <c r="D2216">
        <v>2</v>
      </c>
      <c r="E2216" t="s">
        <v>3920</v>
      </c>
      <c r="F2216" t="s">
        <v>326</v>
      </c>
      <c r="G2216">
        <v>56057</v>
      </c>
      <c r="H2216">
        <v>0</v>
      </c>
      <c r="I2216">
        <v>34644</v>
      </c>
      <c r="J2216">
        <v>57655</v>
      </c>
      <c r="K2216" t="s">
        <v>30</v>
      </c>
      <c r="L2216" t="s">
        <v>111</v>
      </c>
      <c r="M2216" t="s">
        <v>1128</v>
      </c>
      <c r="N2216" t="s">
        <v>8236</v>
      </c>
      <c r="O2216" t="s">
        <v>329</v>
      </c>
      <c r="P2216" t="s">
        <v>8237</v>
      </c>
      <c r="Q2216" t="s">
        <v>35</v>
      </c>
      <c r="R2216" t="s">
        <v>3921</v>
      </c>
      <c r="S2216" t="s">
        <v>35</v>
      </c>
      <c r="T2216" t="str">
        <f t="shared" si="102"/>
        <v xml:space="preserve">‚ Excellent working knowledge in computer applications such as Microsoft Excel and Microsoft Word, knowledge of Microsoft Access, a plus. Strong oral and written communication skills, including the ability to write reports. Self-motivated. Strong organizational skills. Ability to analyze factual and statistical data, excellent problem solving skills, and the capacity to organize and present thoughts in a logical manner. Knowledge of federal, state, and local tax laws and regulations, and GAAS are required. Experience in conducting white-collar criminal investigations involving fraud and corruption. Ability to analyze factual and statistical data, excellent problem solving skills, and the capacity to organize and present thoughts in a logical manner.   *Preferred Qualification: Bachelor‚„s degree from an accredited college.  </v>
      </c>
      <c r="U2216">
        <f t="shared" si="103"/>
        <v>0</v>
      </c>
      <c r="V2216" s="3">
        <v>1</v>
      </c>
      <c r="W2216" s="3">
        <f t="shared" si="104"/>
        <v>0</v>
      </c>
      <c r="X2216" s="3">
        <v>0</v>
      </c>
      <c r="Y2216" s="3">
        <v>0</v>
      </c>
      <c r="Z2216" s="3">
        <v>0</v>
      </c>
      <c r="AA2216" s="3">
        <v>0</v>
      </c>
      <c r="AB2216" s="3">
        <v>0</v>
      </c>
      <c r="AD2216" t="s">
        <v>38</v>
      </c>
      <c r="AE2216" s="1">
        <v>42506</v>
      </c>
      <c r="AG2216" s="1">
        <v>42506</v>
      </c>
      <c r="AH2216" s="1">
        <v>42598</v>
      </c>
    </row>
    <row r="2217" spans="1:34" x14ac:dyDescent="0.3">
      <c r="A2217">
        <v>241184</v>
      </c>
      <c r="B2217" t="s">
        <v>39</v>
      </c>
      <c r="C2217" t="s">
        <v>40</v>
      </c>
      <c r="D2217">
        <v>1</v>
      </c>
      <c r="E2217" t="s">
        <v>3915</v>
      </c>
      <c r="F2217" t="s">
        <v>1168</v>
      </c>
      <c r="G2217">
        <v>56058</v>
      </c>
      <c r="H2217">
        <v>0</v>
      </c>
      <c r="I2217">
        <v>48895</v>
      </c>
      <c r="J2217">
        <v>75900</v>
      </c>
      <c r="K2217" t="s">
        <v>30</v>
      </c>
      <c r="L2217" t="s">
        <v>78</v>
      </c>
      <c r="M2217" t="s">
        <v>1307</v>
      </c>
      <c r="N2217" t="s">
        <v>6868</v>
      </c>
      <c r="O2217" t="s">
        <v>1170</v>
      </c>
      <c r="P2217" t="s">
        <v>8234</v>
      </c>
      <c r="Q2217" t="s">
        <v>7439</v>
      </c>
      <c r="R2217" t="s">
        <v>3916</v>
      </c>
      <c r="S2217" t="s">
        <v>35</v>
      </c>
      <c r="T2217" t="str">
        <f t="shared" si="102"/>
        <v>‚ Knowledge of Medicaid/Medicare billing regulations Coding and billing experience Credentialing knowledge Supervisory experience Deadline oriented Proficient in Microsoft Excel and Word Communicate effectively Detail oriented Strong analytical skills Ability to multi-task Team player  In addition,  Experienced  certified coder and biller Knowledge of Medicaid/Medicare compliance Preferred Article 28 Clinics billing experience Experience in Private Insurance, Medicare and Medicaid billing Knowledge of Medicaid, Medicare, Private Insurance credentialing Two years previous experience  in CPT, ICD9 and HCPCS Coding Knowledge of Federal , State and payer-specific regulations policies pertaining to documentation, coding and billing Working knowledge of medical terminology, anatomy and diagnostic tests   An Associate degree from an accredited college and two years of satisfactory full-time professional experience working in one or a combination of the following areas: working with a hospital or large public or private practice in medical billing, accounting, economic or financial administration, in personnel or public administration; or in a related area.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17">
        <f t="shared" si="103"/>
        <v>0</v>
      </c>
      <c r="V2217" s="3">
        <v>1</v>
      </c>
      <c r="W2217" s="3">
        <f t="shared" si="104"/>
        <v>0</v>
      </c>
      <c r="X2217" s="3">
        <v>0</v>
      </c>
      <c r="Y2217" s="3">
        <v>0</v>
      </c>
      <c r="Z2217" s="3">
        <v>0</v>
      </c>
      <c r="AA2217" s="3">
        <v>0</v>
      </c>
      <c r="AB2217" s="3">
        <v>0</v>
      </c>
      <c r="AD2217" t="s">
        <v>38</v>
      </c>
      <c r="AE2217" s="1">
        <v>42507</v>
      </c>
      <c r="AG2217" s="1">
        <v>42507</v>
      </c>
      <c r="AH2217" s="1">
        <v>42598</v>
      </c>
    </row>
    <row r="2218" spans="1:34" x14ac:dyDescent="0.3">
      <c r="A2218">
        <v>241198</v>
      </c>
      <c r="B2218" t="s">
        <v>39</v>
      </c>
      <c r="C2218" t="s">
        <v>26</v>
      </c>
      <c r="D2218">
        <v>1</v>
      </c>
      <c r="E2218" t="s">
        <v>3922</v>
      </c>
      <c r="F2218" t="s">
        <v>2884</v>
      </c>
      <c r="G2218" t="s">
        <v>2885</v>
      </c>
      <c r="H2218">
        <v>2</v>
      </c>
      <c r="I2218">
        <v>14</v>
      </c>
      <c r="J2218">
        <v>19</v>
      </c>
      <c r="K2218" t="s">
        <v>141</v>
      </c>
      <c r="L2218" t="s">
        <v>78</v>
      </c>
      <c r="M2218" t="s">
        <v>3923</v>
      </c>
      <c r="N2218" t="s">
        <v>3924</v>
      </c>
      <c r="O2218" t="s">
        <v>2887</v>
      </c>
      <c r="P2218" t="s">
        <v>35</v>
      </c>
      <c r="Q2218" t="s">
        <v>7439</v>
      </c>
      <c r="R2218" t="s">
        <v>3925</v>
      </c>
      <c r="S2218" t="s">
        <v>35</v>
      </c>
      <c r="T2218" t="str">
        <f t="shared" si="102"/>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18">
        <f t="shared" si="103"/>
        <v>0</v>
      </c>
      <c r="V2218" s="3">
        <v>0</v>
      </c>
      <c r="W2218" s="3">
        <f t="shared" si="104"/>
        <v>0</v>
      </c>
      <c r="X2218" s="3">
        <v>0</v>
      </c>
      <c r="Y2218" s="3">
        <v>0</v>
      </c>
      <c r="Z2218" s="3">
        <v>0</v>
      </c>
      <c r="AA2218" s="3">
        <v>0</v>
      </c>
      <c r="AB2218" s="3">
        <v>0</v>
      </c>
      <c r="AD2218" t="s">
        <v>38</v>
      </c>
      <c r="AE2218" s="1">
        <v>42507</v>
      </c>
      <c r="AG2218" s="1">
        <v>42507</v>
      </c>
      <c r="AH2218" s="1">
        <v>42598</v>
      </c>
    </row>
    <row r="2219" spans="1:34" x14ac:dyDescent="0.3">
      <c r="A2219">
        <v>241198</v>
      </c>
      <c r="B2219" t="s">
        <v>39</v>
      </c>
      <c r="C2219" t="s">
        <v>40</v>
      </c>
      <c r="D2219">
        <v>1</v>
      </c>
      <c r="E2219" t="s">
        <v>3922</v>
      </c>
      <c r="F2219" t="s">
        <v>2884</v>
      </c>
      <c r="G2219" t="s">
        <v>2885</v>
      </c>
      <c r="H2219">
        <v>2</v>
      </c>
      <c r="I2219">
        <v>14</v>
      </c>
      <c r="J2219">
        <v>19</v>
      </c>
      <c r="K2219" t="s">
        <v>141</v>
      </c>
      <c r="L2219" t="s">
        <v>78</v>
      </c>
      <c r="M2219" t="s">
        <v>3923</v>
      </c>
      <c r="N2219" t="s">
        <v>3924</v>
      </c>
      <c r="O2219" t="s">
        <v>2887</v>
      </c>
      <c r="P2219" t="s">
        <v>35</v>
      </c>
      <c r="Q2219" t="s">
        <v>7439</v>
      </c>
      <c r="R2219" t="s">
        <v>3925</v>
      </c>
      <c r="S2219" t="s">
        <v>35</v>
      </c>
      <c r="T2219" t="str">
        <f t="shared" si="102"/>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19">
        <f t="shared" si="103"/>
        <v>0</v>
      </c>
      <c r="V2219" s="3">
        <v>0</v>
      </c>
      <c r="W2219" s="3">
        <f t="shared" si="104"/>
        <v>0</v>
      </c>
      <c r="X2219" s="3">
        <v>0</v>
      </c>
      <c r="Y2219" s="3">
        <v>0</v>
      </c>
      <c r="Z2219" s="3">
        <v>0</v>
      </c>
      <c r="AA2219" s="3">
        <v>0</v>
      </c>
      <c r="AB2219" s="3">
        <v>0</v>
      </c>
      <c r="AD2219" t="s">
        <v>38</v>
      </c>
      <c r="AE2219" s="1">
        <v>42507</v>
      </c>
      <c r="AG2219" s="1">
        <v>42507</v>
      </c>
      <c r="AH2219" s="1">
        <v>42598</v>
      </c>
    </row>
    <row r="2220" spans="1:34" x14ac:dyDescent="0.3">
      <c r="A2220">
        <v>241968</v>
      </c>
      <c r="B2220" t="s">
        <v>39</v>
      </c>
      <c r="C2220" t="s">
        <v>40</v>
      </c>
      <c r="D2220">
        <v>1</v>
      </c>
      <c r="E2220" t="s">
        <v>930</v>
      </c>
      <c r="F2220" t="s">
        <v>931</v>
      </c>
      <c r="G2220">
        <v>31215</v>
      </c>
      <c r="H2220">
        <v>2</v>
      </c>
      <c r="I2220">
        <v>48997</v>
      </c>
      <c r="J2220">
        <v>73188</v>
      </c>
      <c r="K2220" t="s">
        <v>30</v>
      </c>
      <c r="L2220" t="s">
        <v>43</v>
      </c>
      <c r="M2220" t="s">
        <v>2290</v>
      </c>
      <c r="N2220" t="s">
        <v>8171</v>
      </c>
      <c r="O2220" t="s">
        <v>7361</v>
      </c>
      <c r="P2220" t="s">
        <v>3926</v>
      </c>
      <c r="Q2220" t="s">
        <v>7439</v>
      </c>
      <c r="R2220" t="s">
        <v>3927</v>
      </c>
      <c r="S2220" t="s">
        <v>35</v>
      </c>
      <c r="T2220" t="str">
        <f t="shared" si="102"/>
        <v>--This position draws on technical and scientific skills, as well as effective communication skills  --Candidate should have excellent verbal , written, interpersonal, and organizational skills, flexible schedule and travel within the five boroughs is required  -- 40 hours a week  **This position requires that staff take and pass the EPA lead risk assessor exam. Preference will be given to candidate with at least 1 year of field experience with inspections.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20">
        <f t="shared" si="103"/>
        <v>0</v>
      </c>
      <c r="V2220" s="3">
        <v>0</v>
      </c>
      <c r="W2220" s="3">
        <f t="shared" si="104"/>
        <v>0</v>
      </c>
      <c r="X2220" s="3">
        <v>0</v>
      </c>
      <c r="Y2220" s="3">
        <v>0</v>
      </c>
      <c r="Z2220" s="3">
        <v>0</v>
      </c>
      <c r="AA2220" s="3">
        <v>0</v>
      </c>
      <c r="AB2220" s="3">
        <v>0</v>
      </c>
      <c r="AD2220" t="s">
        <v>38</v>
      </c>
      <c r="AE2220" s="1">
        <v>42517</v>
      </c>
      <c r="AG2220" s="1">
        <v>42517</v>
      </c>
      <c r="AH2220" s="1">
        <v>42598</v>
      </c>
    </row>
    <row r="2221" spans="1:34" x14ac:dyDescent="0.3">
      <c r="A2221">
        <v>241969</v>
      </c>
      <c r="B2221" t="s">
        <v>888</v>
      </c>
      <c r="C2221" t="s">
        <v>26</v>
      </c>
      <c r="D2221">
        <v>1</v>
      </c>
      <c r="E2221" t="s">
        <v>3928</v>
      </c>
      <c r="F2221" t="s">
        <v>642</v>
      </c>
      <c r="G2221">
        <v>22122</v>
      </c>
      <c r="H2221">
        <v>2</v>
      </c>
      <c r="I2221">
        <v>58934</v>
      </c>
      <c r="J2221">
        <v>60000</v>
      </c>
      <c r="K2221" t="s">
        <v>30</v>
      </c>
      <c r="L2221" t="s">
        <v>430</v>
      </c>
      <c r="M2221" t="s">
        <v>2396</v>
      </c>
      <c r="N2221" t="s">
        <v>8238</v>
      </c>
      <c r="O2221" t="s">
        <v>7159</v>
      </c>
      <c r="P2221" t="s">
        <v>8239</v>
      </c>
      <c r="Q2221" t="s">
        <v>35</v>
      </c>
      <c r="R2221" t="s">
        <v>894</v>
      </c>
      <c r="S2221" t="s">
        <v>35</v>
      </c>
      <c r="T2221" t="str">
        <f t="shared" si="102"/>
        <v xml:space="preserve">‚	Thorough knowledge of New York City  zoning, land use planning, and regulatory requirements.   	Experience with community-based planning and neighborhood development issues.   	Experience conducting studies, writing reports, and conducting meetings with community and interagency partners.   	Ability to work independently, take initiative, and work effectively with others.   	Demonstrated ability to meet deadlines and manage multiple projects in a timely manner. 	Proficiency in GIS, Adobe Creative Suite, and Microsoft Office applications, including Excel and PowerPoint. 	Candidates with masters degrees in urban planning, urban design/architecture, or business administration with a focus in real estate finance and development are strongly preferred. 	3-5 years experience in urban planning is strongly preferred, preferably involving community engagement, urban design, and/or the coordination of complex neighborhood planning processes.  </v>
      </c>
      <c r="U2221">
        <f t="shared" si="103"/>
        <v>0</v>
      </c>
      <c r="V2221" s="3">
        <v>1</v>
      </c>
      <c r="W2221" s="3">
        <f t="shared" si="104"/>
        <v>0</v>
      </c>
      <c r="X2221" s="3">
        <v>0</v>
      </c>
      <c r="Y2221" s="3">
        <v>0</v>
      </c>
      <c r="Z2221" s="3">
        <v>0</v>
      </c>
      <c r="AA2221" s="3">
        <v>0</v>
      </c>
      <c r="AB2221" s="3">
        <v>0</v>
      </c>
      <c r="AD2221" t="s">
        <v>38</v>
      </c>
      <c r="AE2221" s="1">
        <v>42517</v>
      </c>
      <c r="AF2221" s="1">
        <v>42607</v>
      </c>
      <c r="AG2221" s="1">
        <v>42517</v>
      </c>
      <c r="AH2221" s="1">
        <v>42598</v>
      </c>
    </row>
    <row r="2222" spans="1:34" x14ac:dyDescent="0.3">
      <c r="A2222">
        <v>241969</v>
      </c>
      <c r="B2222" t="s">
        <v>888</v>
      </c>
      <c r="C2222" t="s">
        <v>40</v>
      </c>
      <c r="D2222">
        <v>1</v>
      </c>
      <c r="E2222" t="s">
        <v>3928</v>
      </c>
      <c r="F2222" t="s">
        <v>642</v>
      </c>
      <c r="G2222">
        <v>22122</v>
      </c>
      <c r="H2222">
        <v>2</v>
      </c>
      <c r="I2222">
        <v>58934</v>
      </c>
      <c r="J2222">
        <v>60000</v>
      </c>
      <c r="K2222" t="s">
        <v>30</v>
      </c>
      <c r="L2222" t="s">
        <v>430</v>
      </c>
      <c r="M2222" t="s">
        <v>2396</v>
      </c>
      <c r="N2222" t="s">
        <v>8238</v>
      </c>
      <c r="O2222" t="s">
        <v>7159</v>
      </c>
      <c r="P2222" t="s">
        <v>8239</v>
      </c>
      <c r="Q2222" t="s">
        <v>35</v>
      </c>
      <c r="R2222" t="s">
        <v>894</v>
      </c>
      <c r="S2222" t="s">
        <v>35</v>
      </c>
      <c r="T2222" t="str">
        <f t="shared" si="102"/>
        <v xml:space="preserve">‚	Thorough knowledge of New York City  zoning, land use planning, and regulatory requirements.   	Experience with community-based planning and neighborhood development issues.   	Experience conducting studies, writing reports, and conducting meetings with community and interagency partners.   	Ability to work independently, take initiative, and work effectively with others.   	Demonstrated ability to meet deadlines and manage multiple projects in a timely manner. 	Proficiency in GIS, Adobe Creative Suite, and Microsoft Office applications, including Excel and PowerPoint. 	Candidates with masters degrees in urban planning, urban design/architecture, or business administration with a focus in real estate finance and development are strongly preferred. 	3-5 years experience in urban planning is strongly preferred, preferably involving community engagement, urban design, and/or the coordination of complex neighborhood planning processes.  </v>
      </c>
      <c r="U2222">
        <f t="shared" si="103"/>
        <v>0</v>
      </c>
      <c r="V2222" s="3">
        <v>1</v>
      </c>
      <c r="W2222" s="3">
        <f t="shared" si="104"/>
        <v>0</v>
      </c>
      <c r="X2222" s="3">
        <v>0</v>
      </c>
      <c r="Y2222" s="3">
        <v>0</v>
      </c>
      <c r="Z2222" s="3">
        <v>0</v>
      </c>
      <c r="AA2222" s="3">
        <v>0</v>
      </c>
      <c r="AB2222" s="3">
        <v>0</v>
      </c>
      <c r="AD2222" t="s">
        <v>38</v>
      </c>
      <c r="AE2222" s="1">
        <v>42517</v>
      </c>
      <c r="AF2222" s="1">
        <v>42607</v>
      </c>
      <c r="AG2222" s="1">
        <v>42517</v>
      </c>
      <c r="AH2222" s="1">
        <v>42598</v>
      </c>
    </row>
    <row r="2223" spans="1:34" x14ac:dyDescent="0.3">
      <c r="A2223">
        <v>241661</v>
      </c>
      <c r="B2223" t="s">
        <v>25</v>
      </c>
      <c r="C2223" t="s">
        <v>26</v>
      </c>
      <c r="D2223">
        <v>1</v>
      </c>
      <c r="E2223" t="s">
        <v>3929</v>
      </c>
      <c r="F2223" t="s">
        <v>191</v>
      </c>
      <c r="G2223">
        <v>13632</v>
      </c>
      <c r="H2223">
        <v>3</v>
      </c>
      <c r="I2223">
        <v>83323</v>
      </c>
      <c r="J2223">
        <v>105000</v>
      </c>
      <c r="K2223" t="s">
        <v>30</v>
      </c>
      <c r="L2223" t="s">
        <v>192</v>
      </c>
      <c r="M2223" t="s">
        <v>1607</v>
      </c>
      <c r="N2223" t="s">
        <v>6870</v>
      </c>
      <c r="O2223" t="s">
        <v>7083</v>
      </c>
      <c r="P2223" t="s">
        <v>8240</v>
      </c>
      <c r="Q2223" t="s">
        <v>35</v>
      </c>
      <c r="R2223" t="s">
        <v>3930</v>
      </c>
      <c r="S2223" t="s">
        <v>3931</v>
      </c>
      <c r="T2223" t="str">
        <f t="shared" si="102"/>
        <v xml:space="preserve">We are looking for candidates who not only have the required experience and skills, but can demonstrate a high level of professionalism and customer service. The candidate should be comfortable working in a team environment and interacting with external stakeholders and have the ability to take initiative and follow through on requested deliverables within the time and specifications requested.   The ideal candidate should possess the following experience and skills: 	Experience with BI related tools and data analytics background; in depth understanding of how to design and create BI applications, and reporting solutions;	Strong analytical skills required, including a thorough understanding of how to interpret customer business needs and translate them into application and operational requirements;	3+ years‚„ experience as a BI Analyst with at least 4 years work experience desired;	Solid understanding of relational database concepts with hands on experience in Oracle, SQL and PL/SQL with proven ability to write and execute complex SQL queries;	Comfortable working with Database Query Tools (Oracle SQL Developer, TOAD, etc.);	Expert level in Excel and Access and ability to manipulate disparate data sources;	Solid understanding of Business Intelligence concepts and Data Warehousing methodologies, i.e. Star Schemas, Dimensional Models, and Data marts;	Excellent verbal and written communication skills and the ability to interact professionally with a diverse group, including executives, managers, operations staff, and subject matter experts;	Highly organized, detail oriented individual with strong work ethic; able to solve problems and work through conflicts;	Successfully engage in multiple initiatives simultaneously; Organize and manage multiple tasks and priorities;	Familiarity with BI tools and their functional capability and limitations (tools such as OBIEE, Informatica, SSIS, Socrata);	Exposure to data modeling/ETL design;	Public Sector experience;	Experience with Big Data;	Involvement with Open Data initiatives.  </v>
      </c>
      <c r="U2223">
        <f t="shared" si="103"/>
        <v>1</v>
      </c>
      <c r="V2223" s="3">
        <v>1</v>
      </c>
      <c r="W2223" s="3">
        <f t="shared" si="104"/>
        <v>1</v>
      </c>
      <c r="X2223" s="3">
        <v>0</v>
      </c>
      <c r="Y2223" s="3">
        <v>0</v>
      </c>
      <c r="Z2223" s="3">
        <v>1</v>
      </c>
      <c r="AA2223" s="3">
        <v>0</v>
      </c>
      <c r="AB2223" s="3">
        <v>1</v>
      </c>
      <c r="AD2223" t="s">
        <v>202</v>
      </c>
      <c r="AE2223" s="1">
        <v>42516</v>
      </c>
      <c r="AG2223" s="1">
        <v>42516</v>
      </c>
      <c r="AH2223" s="1">
        <v>42598</v>
      </c>
    </row>
    <row r="2224" spans="1:34" x14ac:dyDescent="0.3">
      <c r="A2224">
        <v>241661</v>
      </c>
      <c r="B2224" t="s">
        <v>25</v>
      </c>
      <c r="C2224" t="s">
        <v>40</v>
      </c>
      <c r="D2224">
        <v>1</v>
      </c>
      <c r="E2224" t="s">
        <v>3929</v>
      </c>
      <c r="F2224" t="s">
        <v>191</v>
      </c>
      <c r="G2224">
        <v>13632</v>
      </c>
      <c r="H2224">
        <v>3</v>
      </c>
      <c r="I2224">
        <v>83323</v>
      </c>
      <c r="J2224">
        <v>105000</v>
      </c>
      <c r="K2224" t="s">
        <v>30</v>
      </c>
      <c r="L2224" t="s">
        <v>192</v>
      </c>
      <c r="M2224" t="s">
        <v>1607</v>
      </c>
      <c r="N2224" t="s">
        <v>6870</v>
      </c>
      <c r="O2224" t="s">
        <v>7083</v>
      </c>
      <c r="P2224" t="s">
        <v>8240</v>
      </c>
      <c r="Q2224" t="s">
        <v>35</v>
      </c>
      <c r="R2224" t="s">
        <v>3930</v>
      </c>
      <c r="S2224" t="s">
        <v>3931</v>
      </c>
      <c r="T2224" t="str">
        <f t="shared" si="102"/>
        <v xml:space="preserve">We are looking for candidates who not only have the required experience and skills, but can demonstrate a high level of professionalism and customer service. The candidate should be comfortable working in a team environment and interacting with external stakeholders and have the ability to take initiative and follow through on requested deliverables within the time and specifications requested.   The ideal candidate should possess the following experience and skills: 	Experience with BI related tools and data analytics background; in depth understanding of how to design and create BI applications, and reporting solutions;	Strong analytical skills required, including a thorough understanding of how to interpret customer business needs and translate them into application and operational requirements;	3+ years‚„ experience as a BI Analyst with at least 4 years work experience desired;	Solid understanding of relational database concepts with hands on experience in Oracle, SQL and PL/SQL with proven ability to write and execute complex SQL queries;	Comfortable working with Database Query Tools (Oracle SQL Developer, TOAD, etc.);	Expert level in Excel and Access and ability to manipulate disparate data sources;	Solid understanding of Business Intelligence concepts and Data Warehousing methodologies, i.e. Star Schemas, Dimensional Models, and Data marts;	Excellent verbal and written communication skills and the ability to interact professionally with a diverse group, including executives, managers, operations staff, and subject matter experts;	Highly organized, detail oriented individual with strong work ethic; able to solve problems and work through conflicts;	Successfully engage in multiple initiatives simultaneously; Organize and manage multiple tasks and priorities;	Familiarity with BI tools and their functional capability and limitations (tools such as OBIEE, Informatica, SSIS, Socrata);	Exposure to data modeling/ETL design;	Public Sector experience;	Experience with Big Data;	Involvement with Open Data initiatives.  </v>
      </c>
      <c r="U2224">
        <f t="shared" si="103"/>
        <v>1</v>
      </c>
      <c r="V2224" s="3">
        <v>1</v>
      </c>
      <c r="W2224" s="3">
        <f t="shared" si="104"/>
        <v>1</v>
      </c>
      <c r="X2224" s="3">
        <v>0</v>
      </c>
      <c r="Y2224" s="3">
        <v>0</v>
      </c>
      <c r="Z2224" s="3">
        <v>1</v>
      </c>
      <c r="AA2224" s="3">
        <v>0</v>
      </c>
      <c r="AB2224" s="3">
        <v>1</v>
      </c>
      <c r="AD2224" t="s">
        <v>202</v>
      </c>
      <c r="AE2224" s="1">
        <v>42516</v>
      </c>
      <c r="AG2224" s="1">
        <v>42516</v>
      </c>
      <c r="AH2224" s="1">
        <v>42598</v>
      </c>
    </row>
    <row r="2225" spans="1:34" x14ac:dyDescent="0.3">
      <c r="A2225">
        <v>241671</v>
      </c>
      <c r="B2225" t="s">
        <v>39</v>
      </c>
      <c r="C2225" t="s">
        <v>40</v>
      </c>
      <c r="D2225">
        <v>1</v>
      </c>
      <c r="E2225" t="s">
        <v>520</v>
      </c>
      <c r="F2225" t="s">
        <v>191</v>
      </c>
      <c r="G2225">
        <v>13632</v>
      </c>
      <c r="H2225">
        <v>3</v>
      </c>
      <c r="I2225">
        <v>83323</v>
      </c>
      <c r="J2225">
        <v>108101</v>
      </c>
      <c r="K2225" t="s">
        <v>30</v>
      </c>
      <c r="L2225" t="s">
        <v>71</v>
      </c>
      <c r="M2225" t="s">
        <v>282</v>
      </c>
      <c r="N2225" t="s">
        <v>8241</v>
      </c>
      <c r="O2225" t="s">
        <v>7083</v>
      </c>
      <c r="P2225" t="s">
        <v>8242</v>
      </c>
      <c r="Q2225" t="s">
        <v>35</v>
      </c>
      <c r="R2225" t="s">
        <v>3932</v>
      </c>
      <c r="S2225" t="s">
        <v>35</v>
      </c>
      <c r="T2225" t="str">
        <f t="shared" si="102"/>
        <v xml:space="preserve">SPECIAL NOTE 1. Qualified candidates who are not permanent in this title should have applied for the Computer Specialist (Software) examination. Additional information concerning filing for and taking civil service examinations can be found on the Department of Citywide Administration Services website at www.nyc.gov/html/dcas.  2. Selected candidates will be required to provide a DNA sample by swabbing. 3. This position has been identified as ‚Å“essential.‚  During emergency events, ‚Å“essential‚ positions may require 24-hour availability.  PREFERRED SKILLS Successful candidate should possess the following: Proficiency in XML, Hypertext Markup Language (HTML), and CSS.  Experienced w/ Structured Query Language (SQL) Server 2005/8/2012, SQL Server Reporting Service (SSRS) and SSAS.  5+ years of relational database design, normalization, stored procedures, SQL Server 2008/2012/2014, DTS/SSIS packages, data modeling tools (ERwin/ERStudio), SQL Reporting Services (or Crystal Reports) and ad-hoc reporting. Hands-on development experience with projects involving Microsoft.NET and SQL Server technologies for web, web service and desktop application development using C#.NET, ASP.NET, ADO.NET, HTML 5, AJAX, WPF, WCF, MVC, jQuery, JavaScript, CSS, Entity Framework, LINQ, IIS 7.5, Visual Studio 2010/2012/2013.  Experience with Web Services, .Net Remoting and SOAP services a plus.  Experience in SharePoint designer for both workflow and customization. Charts and Dashboard reports knowledge a plus.  Experience/knowledge of Agile dev methodologies a plus.  Ability to perform assigned analytical and development tasks under minimum supervision; able to handle concurrent or multiple tasks/projects efficiently.  Good communication skills, collaborative work style. Able to work effectively in a team environment - will interact with internal customers, peers, and management.  </v>
      </c>
      <c r="U2225">
        <f t="shared" si="103"/>
        <v>0</v>
      </c>
      <c r="V2225" s="3">
        <v>0</v>
      </c>
      <c r="W2225" s="3">
        <f t="shared" si="104"/>
        <v>0</v>
      </c>
      <c r="X2225" s="3">
        <v>0</v>
      </c>
      <c r="Y2225" s="3">
        <v>0</v>
      </c>
      <c r="Z2225" s="3">
        <v>1</v>
      </c>
      <c r="AA2225" s="3">
        <v>0</v>
      </c>
      <c r="AB2225" s="3">
        <v>1</v>
      </c>
      <c r="AD2225" t="s">
        <v>58</v>
      </c>
      <c r="AE2225" s="1">
        <v>42513</v>
      </c>
      <c r="AG2225" s="1">
        <v>42513</v>
      </c>
      <c r="AH2225" s="1">
        <v>42598</v>
      </c>
    </row>
    <row r="2226" spans="1:34" x14ac:dyDescent="0.3">
      <c r="A2226">
        <v>241671</v>
      </c>
      <c r="B2226" t="s">
        <v>39</v>
      </c>
      <c r="C2226" t="s">
        <v>26</v>
      </c>
      <c r="D2226">
        <v>1</v>
      </c>
      <c r="E2226" t="s">
        <v>520</v>
      </c>
      <c r="F2226" t="s">
        <v>191</v>
      </c>
      <c r="G2226">
        <v>13632</v>
      </c>
      <c r="H2226">
        <v>3</v>
      </c>
      <c r="I2226">
        <v>83323</v>
      </c>
      <c r="J2226">
        <v>108101</v>
      </c>
      <c r="K2226" t="s">
        <v>30</v>
      </c>
      <c r="L2226" t="s">
        <v>71</v>
      </c>
      <c r="M2226" t="s">
        <v>282</v>
      </c>
      <c r="N2226" t="s">
        <v>8241</v>
      </c>
      <c r="O2226" t="s">
        <v>7083</v>
      </c>
      <c r="P2226" t="s">
        <v>8242</v>
      </c>
      <c r="Q2226" t="s">
        <v>35</v>
      </c>
      <c r="R2226" t="s">
        <v>3932</v>
      </c>
      <c r="S2226" t="s">
        <v>35</v>
      </c>
      <c r="T2226" t="str">
        <f t="shared" si="102"/>
        <v xml:space="preserve">SPECIAL NOTE 1. Qualified candidates who are not permanent in this title should have applied for the Computer Specialist (Software) examination. Additional information concerning filing for and taking civil service examinations can be found on the Department of Citywide Administration Services website at www.nyc.gov/html/dcas.  2. Selected candidates will be required to provide a DNA sample by swabbing. 3. This position has been identified as ‚Å“essential.‚  During emergency events, ‚Å“essential‚ positions may require 24-hour availability.  PREFERRED SKILLS Successful candidate should possess the following: Proficiency in XML, Hypertext Markup Language (HTML), and CSS.  Experienced w/ Structured Query Language (SQL) Server 2005/8/2012, SQL Server Reporting Service (SSRS) and SSAS.  5+ years of relational database design, normalization, stored procedures, SQL Server 2008/2012/2014, DTS/SSIS packages, data modeling tools (ERwin/ERStudio), SQL Reporting Services (or Crystal Reports) and ad-hoc reporting. Hands-on development experience with projects involving Microsoft.NET and SQL Server technologies for web, web service and desktop application development using C#.NET, ASP.NET, ADO.NET, HTML 5, AJAX, WPF, WCF, MVC, jQuery, JavaScript, CSS, Entity Framework, LINQ, IIS 7.5, Visual Studio 2010/2012/2013.  Experience with Web Services, .Net Remoting and SOAP services a plus.  Experience in SharePoint designer for both workflow and customization. Charts and Dashboard reports knowledge a plus.  Experience/knowledge of Agile dev methodologies a plus.  Ability to perform assigned analytical and development tasks under minimum supervision; able to handle concurrent or multiple tasks/projects efficiently.  Good communication skills, collaborative work style. Able to work effectively in a team environment - will interact with internal customers, peers, and management.  </v>
      </c>
      <c r="U2226">
        <f t="shared" si="103"/>
        <v>0</v>
      </c>
      <c r="V2226" s="3">
        <v>0</v>
      </c>
      <c r="W2226" s="3">
        <f t="shared" si="104"/>
        <v>0</v>
      </c>
      <c r="X2226" s="3">
        <v>0</v>
      </c>
      <c r="Y2226" s="3">
        <v>0</v>
      </c>
      <c r="Z2226" s="3">
        <v>1</v>
      </c>
      <c r="AA2226" s="3">
        <v>0</v>
      </c>
      <c r="AB2226" s="3">
        <v>1</v>
      </c>
      <c r="AD2226" t="s">
        <v>58</v>
      </c>
      <c r="AE2226" s="1">
        <v>42513</v>
      </c>
      <c r="AG2226" s="1">
        <v>42513</v>
      </c>
      <c r="AH2226" s="1">
        <v>42598</v>
      </c>
    </row>
    <row r="2227" spans="1:34" x14ac:dyDescent="0.3">
      <c r="A2227">
        <v>241672</v>
      </c>
      <c r="B2227" t="s">
        <v>184</v>
      </c>
      <c r="C2227" t="s">
        <v>26</v>
      </c>
      <c r="D2227">
        <v>1</v>
      </c>
      <c r="E2227" t="s">
        <v>3933</v>
      </c>
      <c r="F2227" t="s">
        <v>191</v>
      </c>
      <c r="G2227">
        <v>13632</v>
      </c>
      <c r="H2227">
        <v>3</v>
      </c>
      <c r="I2227">
        <v>83323</v>
      </c>
      <c r="J2227">
        <v>108101</v>
      </c>
      <c r="K2227" t="s">
        <v>30</v>
      </c>
      <c r="L2227" t="s">
        <v>186</v>
      </c>
      <c r="M2227" t="s">
        <v>332</v>
      </c>
      <c r="N2227" t="s">
        <v>8243</v>
      </c>
      <c r="O2227" t="s">
        <v>7083</v>
      </c>
      <c r="P2227" t="s">
        <v>3934</v>
      </c>
      <c r="Q2227" t="s">
        <v>8244</v>
      </c>
      <c r="R2227" t="s">
        <v>201</v>
      </c>
      <c r="S2227" t="s">
        <v>35</v>
      </c>
      <c r="T2227" t="str">
        <f t="shared" si="102"/>
        <v>The preferred candidate should possess 8 years' experience in J2EE web technologies, strong knowledge in ColdFusion, experience with CRM tools such as MS Dynamics is preferable, experience with C#, .Net 3.5 or higher and Visual Studio, experience in MS SQL, Server 2008 or above, as well as SQL Server Integration Services (SSIS), Core Java; multi-threading, concurrency, annotations, collections, etc.  Hands-on experience developing in Open Source Java (spring, Hibernate, Struts), web services.  Strong knowledge of HTML, XML, JavaScript, AJAX, EJB, IBM MQ Series, Java Server Pages/Faces, JDeveloper, eclipse, CSS, Servlets, MVC., some programming experience in Oracle SQL, PL/SQL and BI Publisher, some experience in creation of Procedures/functions, application servers, namely OAS and Web logic, Tomcat, XML technologies including DTD/XSD, XPATH, and Object XML mapping, Unit testing (JUnit/Mock), Continuous integration, and Agile methodologies, Knowledge of and experience with working on common design patterns and industry standards, experience with version control systems, preferably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as well as following guidelines and standards as set forth by ACS and OIT. Section 424-A of the New York Social Services Law requires an authorized agency to inquire whether a candidate for employment with child-caring responsibilities has been the subject of a child abuse and maltreatment report.   Please Note:  In order to be considered for this position, it is important that you permanent not provisional in the Civil Service title of Computer Specialist, Software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2227">
        <f t="shared" si="103"/>
        <v>0</v>
      </c>
      <c r="V2227" s="3">
        <v>0</v>
      </c>
      <c r="W2227" s="3">
        <f t="shared" si="104"/>
        <v>0</v>
      </c>
      <c r="X2227" s="3">
        <v>0</v>
      </c>
      <c r="Y2227" s="3">
        <v>0</v>
      </c>
      <c r="Z2227" s="3">
        <v>1</v>
      </c>
      <c r="AA2227" s="3">
        <v>0</v>
      </c>
      <c r="AB2227" s="3">
        <v>0</v>
      </c>
      <c r="AD2227" t="s">
        <v>58</v>
      </c>
      <c r="AE2227" s="1">
        <v>42515</v>
      </c>
      <c r="AG2227" s="1">
        <v>42516</v>
      </c>
      <c r="AH2227" s="1">
        <v>42598</v>
      </c>
    </row>
    <row r="2228" spans="1:34" x14ac:dyDescent="0.3">
      <c r="A2228">
        <v>241978</v>
      </c>
      <c r="B2228" t="s">
        <v>39</v>
      </c>
      <c r="C2228" t="s">
        <v>40</v>
      </c>
      <c r="D2228">
        <v>1</v>
      </c>
      <c r="E2228" t="s">
        <v>3935</v>
      </c>
      <c r="F2228" t="s">
        <v>42</v>
      </c>
      <c r="G2228">
        <v>21744</v>
      </c>
      <c r="H2228">
        <v>2</v>
      </c>
      <c r="I2228">
        <v>68239</v>
      </c>
      <c r="J2228">
        <v>85644</v>
      </c>
      <c r="K2228" t="s">
        <v>30</v>
      </c>
      <c r="L2228" t="s">
        <v>43</v>
      </c>
      <c r="M2228" t="s">
        <v>1547</v>
      </c>
      <c r="N2228" t="s">
        <v>8245</v>
      </c>
      <c r="O2228" t="s">
        <v>46</v>
      </c>
      <c r="P2228" t="s">
        <v>3936</v>
      </c>
      <c r="Q2228" t="s">
        <v>7439</v>
      </c>
      <c r="R2228" t="s">
        <v>3937</v>
      </c>
      <c r="S2228" t="s">
        <v>35</v>
      </c>
      <c r="T2228" t="str">
        <f t="shared" si="102"/>
        <v>-	Strong organizational team-collaboration skills   -	Comfort working with and evaluating new technologies  -	Experience working in emergency and high pressure settings  -	Subject matter knowledge and experience in one or more of the following content areas is preferred: public health, environmental science, housing, emergency preparedness   -	Familiarity with data management technologies and analysis tools including GIS, relational databases, SQL servers a plus but not required  -	Experience in obtaining, documenting and analyzing large and complex data sets.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28">
        <f t="shared" si="103"/>
        <v>0</v>
      </c>
      <c r="V2228" s="3">
        <v>0</v>
      </c>
      <c r="W2228" s="3">
        <f t="shared" si="104"/>
        <v>0</v>
      </c>
      <c r="X2228" s="3">
        <v>0</v>
      </c>
      <c r="Y2228" s="3">
        <v>0</v>
      </c>
      <c r="Z2228" s="3">
        <v>1</v>
      </c>
      <c r="AA2228" s="3">
        <v>0</v>
      </c>
      <c r="AB2228" s="3">
        <v>1</v>
      </c>
      <c r="AD2228" t="s">
        <v>38</v>
      </c>
      <c r="AE2228" s="1">
        <v>42517</v>
      </c>
      <c r="AG2228" s="1">
        <v>42517</v>
      </c>
      <c r="AH2228" s="1">
        <v>42598</v>
      </c>
    </row>
    <row r="2229" spans="1:34" x14ac:dyDescent="0.3">
      <c r="A2229">
        <v>241978</v>
      </c>
      <c r="B2229" t="s">
        <v>39</v>
      </c>
      <c r="C2229" t="s">
        <v>26</v>
      </c>
      <c r="D2229">
        <v>1</v>
      </c>
      <c r="E2229" t="s">
        <v>3935</v>
      </c>
      <c r="F2229" t="s">
        <v>42</v>
      </c>
      <c r="G2229">
        <v>21744</v>
      </c>
      <c r="H2229">
        <v>2</v>
      </c>
      <c r="I2229">
        <v>68239</v>
      </c>
      <c r="J2229">
        <v>85644</v>
      </c>
      <c r="K2229" t="s">
        <v>30</v>
      </c>
      <c r="L2229" t="s">
        <v>43</v>
      </c>
      <c r="M2229" t="s">
        <v>1547</v>
      </c>
      <c r="N2229" t="s">
        <v>8245</v>
      </c>
      <c r="O2229" t="s">
        <v>46</v>
      </c>
      <c r="P2229" t="s">
        <v>3936</v>
      </c>
      <c r="Q2229" t="s">
        <v>7439</v>
      </c>
      <c r="R2229" t="s">
        <v>3937</v>
      </c>
      <c r="S2229" t="s">
        <v>35</v>
      </c>
      <c r="T2229" t="str">
        <f t="shared" si="102"/>
        <v>-	Strong organizational team-collaboration skills   -	Comfort working with and evaluating new technologies  -	Experience working in emergency and high pressure settings  -	Subject matter knowledge and experience in one or more of the following content areas is preferred: public health, environmental science, housing, emergency preparedness   -	Familiarity with data management technologies and analysis tools including GIS, relational databases, SQL servers a plus but not required  -	Experience in obtaining, documenting and analyzing large and complex data sets.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29">
        <f t="shared" si="103"/>
        <v>0</v>
      </c>
      <c r="V2229" s="3">
        <v>0</v>
      </c>
      <c r="W2229" s="3">
        <f t="shared" si="104"/>
        <v>0</v>
      </c>
      <c r="X2229" s="3">
        <v>0</v>
      </c>
      <c r="Y2229" s="3">
        <v>0</v>
      </c>
      <c r="Z2229" s="3">
        <v>1</v>
      </c>
      <c r="AA2229" s="3">
        <v>0</v>
      </c>
      <c r="AB2229" s="3">
        <v>1</v>
      </c>
      <c r="AD2229" t="s">
        <v>38</v>
      </c>
      <c r="AE2229" s="1">
        <v>42517</v>
      </c>
      <c r="AG2229" s="1">
        <v>42517</v>
      </c>
      <c r="AH2229" s="1">
        <v>42598</v>
      </c>
    </row>
    <row r="2230" spans="1:34" x14ac:dyDescent="0.3">
      <c r="A2230">
        <v>241979</v>
      </c>
      <c r="B2230" t="s">
        <v>39</v>
      </c>
      <c r="C2230" t="s">
        <v>26</v>
      </c>
      <c r="D2230">
        <v>4</v>
      </c>
      <c r="E2230" t="s">
        <v>3938</v>
      </c>
      <c r="F2230" t="s">
        <v>1121</v>
      </c>
      <c r="G2230">
        <v>51110</v>
      </c>
      <c r="H2230">
        <v>1</v>
      </c>
      <c r="I2230">
        <v>47265</v>
      </c>
      <c r="J2230">
        <v>61528</v>
      </c>
      <c r="K2230" t="s">
        <v>30</v>
      </c>
      <c r="L2230" t="s">
        <v>78</v>
      </c>
      <c r="M2230" t="s">
        <v>142</v>
      </c>
      <c r="N2230" t="s">
        <v>3939</v>
      </c>
      <c r="O2230" t="s">
        <v>7259</v>
      </c>
      <c r="P2230" t="s">
        <v>3940</v>
      </c>
      <c r="Q2230" t="s">
        <v>7439</v>
      </c>
      <c r="R2230" t="s">
        <v>3941</v>
      </c>
      <c r="S2230" t="s">
        <v>35</v>
      </c>
      <c r="T2230" t="str">
        <f t="shared" si="102"/>
        <v>--Bilingual (English/Spanish) preferred  --Experience working with adolescents  --Knowledge of adolescent sexuality and health issues preferred  -- Work effectively and enthusiastically with adolescents, adults, professionals and other personnel from a wide range of cultural, social and economic backgrounds   --Excellent writing and oral presentation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30">
        <f t="shared" si="103"/>
        <v>0</v>
      </c>
      <c r="V2230" s="3">
        <v>0</v>
      </c>
      <c r="W2230" s="3">
        <f t="shared" si="104"/>
        <v>0</v>
      </c>
      <c r="X2230" s="3">
        <v>0</v>
      </c>
      <c r="Y2230" s="3">
        <v>0</v>
      </c>
      <c r="Z2230" s="3">
        <v>0</v>
      </c>
      <c r="AA2230" s="3">
        <v>0</v>
      </c>
      <c r="AB2230" s="3">
        <v>0</v>
      </c>
      <c r="AD2230" t="s">
        <v>38</v>
      </c>
      <c r="AE2230" s="1">
        <v>42517</v>
      </c>
      <c r="AG2230" s="1">
        <v>42517</v>
      </c>
      <c r="AH2230" s="1">
        <v>42598</v>
      </c>
    </row>
    <row r="2231" spans="1:34" x14ac:dyDescent="0.3">
      <c r="A2231">
        <v>241672</v>
      </c>
      <c r="B2231" t="s">
        <v>184</v>
      </c>
      <c r="C2231" t="s">
        <v>40</v>
      </c>
      <c r="D2231">
        <v>1</v>
      </c>
      <c r="E2231" t="s">
        <v>3933</v>
      </c>
      <c r="F2231" t="s">
        <v>191</v>
      </c>
      <c r="G2231">
        <v>13632</v>
      </c>
      <c r="H2231">
        <v>3</v>
      </c>
      <c r="I2231">
        <v>83323</v>
      </c>
      <c r="J2231">
        <v>108101</v>
      </c>
      <c r="K2231" t="s">
        <v>30</v>
      </c>
      <c r="L2231" t="s">
        <v>186</v>
      </c>
      <c r="M2231" t="s">
        <v>332</v>
      </c>
      <c r="N2231" t="s">
        <v>8243</v>
      </c>
      <c r="O2231" t="s">
        <v>7083</v>
      </c>
      <c r="P2231" t="s">
        <v>3934</v>
      </c>
      <c r="Q2231" t="s">
        <v>8244</v>
      </c>
      <c r="R2231" t="s">
        <v>201</v>
      </c>
      <c r="S2231" t="s">
        <v>35</v>
      </c>
      <c r="T2231" t="str">
        <f t="shared" si="102"/>
        <v>The preferred candidate should possess 8 years' experience in J2EE web technologies, strong knowledge in ColdFusion, experience with CRM tools such as MS Dynamics is preferable, experience with C#, .Net 3.5 or higher and Visual Studio, experience in MS SQL, Server 2008 or above, as well as SQL Server Integration Services (SSIS), Core Java; multi-threading, concurrency, annotations, collections, etc.  Hands-on experience developing in Open Source Java (spring, Hibernate, Struts), web services.  Strong knowledge of HTML, XML, JavaScript, AJAX, EJB, IBM MQ Series, Java Server Pages/Faces, JDeveloper, eclipse, CSS, Servlets, MVC., some programming experience in Oracle SQL, PL/SQL and BI Publisher, some experience in creation of Procedures/functions, application servers, namely OAS and Web logic, Tomcat, XML technologies including DTD/XSD, XPATH, and Object XML mapping, Unit testing (JUnit/Mock), Continuous integration, and Agile methodologies, Knowledge of and experience with working on common design patterns and industry standards, experience with version control systems, preferably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as well as following guidelines and standards as set forth by ACS and OIT. Section 424-A of the New York Social Services Law requires an authorized agency to inquire whether a candidate for employment with child-caring responsibilities has been the subject of a child abuse and maltreatment report.   Please Note:  In order to be considered for this position, it is important that you permanent not provisional in the Civil Service title of Computer Specialist, Software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2231">
        <f t="shared" si="103"/>
        <v>0</v>
      </c>
      <c r="V2231" s="3">
        <v>0</v>
      </c>
      <c r="W2231" s="3">
        <f t="shared" si="104"/>
        <v>0</v>
      </c>
      <c r="X2231" s="3">
        <v>0</v>
      </c>
      <c r="Y2231" s="3">
        <v>0</v>
      </c>
      <c r="Z2231" s="3">
        <v>1</v>
      </c>
      <c r="AA2231" s="3">
        <v>0</v>
      </c>
      <c r="AB2231" s="3">
        <v>0</v>
      </c>
      <c r="AD2231" t="s">
        <v>58</v>
      </c>
      <c r="AE2231" s="1">
        <v>42515</v>
      </c>
      <c r="AG2231" s="1">
        <v>42516</v>
      </c>
      <c r="AH2231" s="1">
        <v>42598</v>
      </c>
    </row>
    <row r="2232" spans="1:34" x14ac:dyDescent="0.3">
      <c r="A2232">
        <v>241676</v>
      </c>
      <c r="B2232" t="s">
        <v>184</v>
      </c>
      <c r="C2232" t="s">
        <v>40</v>
      </c>
      <c r="D2232">
        <v>1</v>
      </c>
      <c r="E2232" t="s">
        <v>3942</v>
      </c>
      <c r="F2232" t="s">
        <v>91</v>
      </c>
      <c r="G2232" t="s">
        <v>92</v>
      </c>
      <c r="H2232">
        <v>0</v>
      </c>
      <c r="I2232">
        <v>58675</v>
      </c>
      <c r="J2232">
        <v>156793</v>
      </c>
      <c r="K2232" t="s">
        <v>30</v>
      </c>
      <c r="L2232" t="s">
        <v>186</v>
      </c>
      <c r="M2232" t="s">
        <v>3943</v>
      </c>
      <c r="N2232" t="s">
        <v>8246</v>
      </c>
      <c r="O2232" t="s">
        <v>96</v>
      </c>
      <c r="P2232" t="s">
        <v>3944</v>
      </c>
      <c r="Q2232" t="s">
        <v>8247</v>
      </c>
      <c r="R2232" t="s">
        <v>201</v>
      </c>
      <c r="S2232" t="s">
        <v>35</v>
      </c>
      <c r="T2232" t="str">
        <f t="shared" si="102"/>
        <v>The preferred candidate should possess excellent communication (oral and written) and presentation skills; supervisory skill (manage and develop staff); ability to exhibit professional demeanor in a fast paced and high-pressure work environment; ability to prioritize and manage a wide array of project to completion; outstanding attention to detail and follow through; ability to handle sensitive and confidential matters, and knowledge of NYC Civil Service Rules and Regulations a plus.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v>
      </c>
      <c r="U2232">
        <f t="shared" si="103"/>
        <v>0</v>
      </c>
      <c r="V2232" s="3">
        <v>0</v>
      </c>
      <c r="W2232" s="3">
        <f t="shared" si="104"/>
        <v>0</v>
      </c>
      <c r="X2232" s="3">
        <v>0</v>
      </c>
      <c r="Y2232" s="3">
        <v>0</v>
      </c>
      <c r="Z2232" s="3">
        <v>0</v>
      </c>
      <c r="AA2232" s="3">
        <v>0</v>
      </c>
      <c r="AB2232" s="3">
        <v>0</v>
      </c>
      <c r="AD2232" t="s">
        <v>38</v>
      </c>
      <c r="AE2232" s="1">
        <v>42524</v>
      </c>
      <c r="AG2232" s="1">
        <v>42524</v>
      </c>
      <c r="AH2232" s="1">
        <v>42598</v>
      </c>
    </row>
    <row r="2233" spans="1:34" x14ac:dyDescent="0.3">
      <c r="A2233">
        <v>241979</v>
      </c>
      <c r="B2233" t="s">
        <v>39</v>
      </c>
      <c r="C2233" t="s">
        <v>40</v>
      </c>
      <c r="D2233">
        <v>4</v>
      </c>
      <c r="E2233" t="s">
        <v>3938</v>
      </c>
      <c r="F2233" t="s">
        <v>1121</v>
      </c>
      <c r="G2233">
        <v>51110</v>
      </c>
      <c r="H2233">
        <v>1</v>
      </c>
      <c r="I2233">
        <v>47265</v>
      </c>
      <c r="J2233">
        <v>61528</v>
      </c>
      <c r="K2233" t="s">
        <v>30</v>
      </c>
      <c r="L2233" t="s">
        <v>78</v>
      </c>
      <c r="M2233" t="s">
        <v>142</v>
      </c>
      <c r="N2233" t="s">
        <v>3939</v>
      </c>
      <c r="O2233" t="s">
        <v>7259</v>
      </c>
      <c r="P2233" t="s">
        <v>3940</v>
      </c>
      <c r="Q2233" t="s">
        <v>7439</v>
      </c>
      <c r="R2233" t="s">
        <v>3941</v>
      </c>
      <c r="S2233" t="s">
        <v>35</v>
      </c>
      <c r="T2233" t="str">
        <f t="shared" si="102"/>
        <v>--Bilingual (English/Spanish) preferred  --Experience working with adolescents  --Knowledge of adolescent sexuality and health issues preferred  -- Work effectively and enthusiastically with adolescents, adults, professionals and other personnel from a wide range of cultural, social and economic backgrounds   --Excellent writing and oral presentation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33">
        <f t="shared" si="103"/>
        <v>0</v>
      </c>
      <c r="V2233" s="3">
        <v>0</v>
      </c>
      <c r="W2233" s="3">
        <f t="shared" si="104"/>
        <v>0</v>
      </c>
      <c r="X2233" s="3">
        <v>0</v>
      </c>
      <c r="Y2233" s="3">
        <v>0</v>
      </c>
      <c r="Z2233" s="3">
        <v>0</v>
      </c>
      <c r="AA2233" s="3">
        <v>0</v>
      </c>
      <c r="AB2233" s="3">
        <v>0</v>
      </c>
      <c r="AD2233" t="s">
        <v>38</v>
      </c>
      <c r="AE2233" s="1">
        <v>42517</v>
      </c>
      <c r="AG2233" s="1">
        <v>42517</v>
      </c>
      <c r="AH2233" s="1">
        <v>42598</v>
      </c>
    </row>
    <row r="2234" spans="1:34" x14ac:dyDescent="0.3">
      <c r="A2234">
        <v>241982</v>
      </c>
      <c r="B2234" t="s">
        <v>873</v>
      </c>
      <c r="C2234" t="s">
        <v>40</v>
      </c>
      <c r="D2234">
        <v>2</v>
      </c>
      <c r="E2234" t="s">
        <v>3871</v>
      </c>
      <c r="F2234" t="s">
        <v>110</v>
      </c>
      <c r="G2234">
        <v>10251</v>
      </c>
      <c r="H2234">
        <v>3</v>
      </c>
      <c r="I2234">
        <v>32888</v>
      </c>
      <c r="J2234">
        <v>53281</v>
      </c>
      <c r="K2234" t="s">
        <v>30</v>
      </c>
      <c r="L2234" t="s">
        <v>31</v>
      </c>
      <c r="M2234" t="s">
        <v>3872</v>
      </c>
      <c r="N2234" t="s">
        <v>3873</v>
      </c>
      <c r="O2234" t="s">
        <v>113</v>
      </c>
      <c r="P2234" t="s">
        <v>3874</v>
      </c>
      <c r="Q2234" t="s">
        <v>3875</v>
      </c>
      <c r="R2234" t="s">
        <v>1208</v>
      </c>
      <c r="S2234" t="s">
        <v>3728</v>
      </c>
      <c r="T2234" t="str">
        <f t="shared" si="102"/>
        <v>Extensive Knowledge of PMS and knowledge of MS Word and EXCEL.  In depth knowledge of RMDS, City Time, NYCAPS &amp; CHRMS required. MUST BE A CURRENT PERMANENT CLERICAL ASSOCIATE WITH THE CITY OF NEW YORK</v>
      </c>
      <c r="U2234">
        <f t="shared" si="103"/>
        <v>0</v>
      </c>
      <c r="V2234" s="3">
        <v>1</v>
      </c>
      <c r="W2234" s="3">
        <f t="shared" si="104"/>
        <v>0</v>
      </c>
      <c r="X2234" s="3">
        <v>0</v>
      </c>
      <c r="Y2234" s="3">
        <v>0</v>
      </c>
      <c r="Z2234" s="3">
        <v>0</v>
      </c>
      <c r="AA2234" s="3">
        <v>0</v>
      </c>
      <c r="AB2234" s="3">
        <v>0</v>
      </c>
      <c r="AD2234" t="s">
        <v>38</v>
      </c>
      <c r="AE2234" s="1">
        <v>42531</v>
      </c>
      <c r="AG2234" s="1">
        <v>42531</v>
      </c>
      <c r="AH2234" s="1">
        <v>42598</v>
      </c>
    </row>
    <row r="2235" spans="1:34" x14ac:dyDescent="0.3">
      <c r="A2235">
        <v>241647</v>
      </c>
      <c r="B2235" t="s">
        <v>3435</v>
      </c>
      <c r="C2235" t="s">
        <v>40</v>
      </c>
      <c r="D2235">
        <v>1</v>
      </c>
      <c r="E2235" t="s">
        <v>3945</v>
      </c>
      <c r="F2235" t="s">
        <v>119</v>
      </c>
      <c r="G2235">
        <v>22427</v>
      </c>
      <c r="H2235">
        <v>3</v>
      </c>
      <c r="I2235">
        <v>81443</v>
      </c>
      <c r="J2235">
        <v>110413</v>
      </c>
      <c r="K2235" t="s">
        <v>30</v>
      </c>
      <c r="L2235" t="s">
        <v>3455</v>
      </c>
      <c r="M2235" t="s">
        <v>3946</v>
      </c>
      <c r="N2235" t="s">
        <v>3947</v>
      </c>
      <c r="O2235" t="s">
        <v>7122</v>
      </c>
      <c r="P2235" t="s">
        <v>35</v>
      </c>
      <c r="Q2235" t="s">
        <v>35</v>
      </c>
      <c r="R2235" t="s">
        <v>3441</v>
      </c>
      <c r="S2235" t="s">
        <v>3696</v>
      </c>
      <c r="T2235" t="str">
        <f t="shared" si="102"/>
        <v xml:space="preserve">   </v>
      </c>
      <c r="U2235">
        <f t="shared" si="103"/>
        <v>0</v>
      </c>
      <c r="V2235" s="3">
        <v>0</v>
      </c>
      <c r="W2235" s="3">
        <f t="shared" si="104"/>
        <v>0</v>
      </c>
      <c r="X2235" s="3">
        <v>0</v>
      </c>
      <c r="Y2235" s="3">
        <v>0</v>
      </c>
      <c r="Z2235" s="3">
        <v>0</v>
      </c>
      <c r="AA2235" s="3">
        <v>0</v>
      </c>
      <c r="AB2235" s="3">
        <v>0</v>
      </c>
      <c r="AD2235" t="s">
        <v>3948</v>
      </c>
      <c r="AE2235" s="1">
        <v>42571</v>
      </c>
      <c r="AG2235" s="1">
        <v>42587</v>
      </c>
      <c r="AH2235" s="1">
        <v>42598</v>
      </c>
    </row>
    <row r="2236" spans="1:34" x14ac:dyDescent="0.3">
      <c r="A2236">
        <v>241983</v>
      </c>
      <c r="B2236" t="s">
        <v>39</v>
      </c>
      <c r="C2236" t="s">
        <v>26</v>
      </c>
      <c r="D2236">
        <v>4</v>
      </c>
      <c r="E2236" t="s">
        <v>3949</v>
      </c>
      <c r="F2236" t="s">
        <v>813</v>
      </c>
      <c r="G2236">
        <v>90535</v>
      </c>
      <c r="H2236">
        <v>1</v>
      </c>
      <c r="I2236">
        <v>35566</v>
      </c>
      <c r="J2236">
        <v>46037</v>
      </c>
      <c r="K2236" t="s">
        <v>30</v>
      </c>
      <c r="L2236" t="s">
        <v>43</v>
      </c>
      <c r="M2236" t="s">
        <v>814</v>
      </c>
      <c r="N2236" t="s">
        <v>3950</v>
      </c>
      <c r="O2236" t="s">
        <v>816</v>
      </c>
      <c r="P2236" t="s">
        <v>3951</v>
      </c>
      <c r="Q2236" t="s">
        <v>7439</v>
      </c>
      <c r="R2236" t="s">
        <v>3952</v>
      </c>
      <c r="S2236" t="s">
        <v>35</v>
      </c>
      <c r="T2236" t="str">
        <f t="shared" si="102"/>
        <v>--Excellent verbal, written, and interpersonal skills  - A Category 8 Exterminator license (Public Health) would be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36">
        <f t="shared" si="103"/>
        <v>0</v>
      </c>
      <c r="V2236" s="3">
        <v>0</v>
      </c>
      <c r="W2236" s="3">
        <f t="shared" si="104"/>
        <v>0</v>
      </c>
      <c r="X2236" s="3">
        <v>0</v>
      </c>
      <c r="Y2236" s="3">
        <v>0</v>
      </c>
      <c r="Z2236" s="3">
        <v>0</v>
      </c>
      <c r="AA2236" s="3">
        <v>0</v>
      </c>
      <c r="AB2236" s="3">
        <v>0</v>
      </c>
      <c r="AD2236" t="s">
        <v>38</v>
      </c>
      <c r="AE2236" s="1">
        <v>42517</v>
      </c>
      <c r="AG2236" s="1">
        <v>42517</v>
      </c>
      <c r="AH2236" s="1">
        <v>42598</v>
      </c>
    </row>
    <row r="2237" spans="1:34" x14ac:dyDescent="0.3">
      <c r="A2237">
        <v>241676</v>
      </c>
      <c r="B2237" t="s">
        <v>184</v>
      </c>
      <c r="C2237" t="s">
        <v>26</v>
      </c>
      <c r="D2237">
        <v>1</v>
      </c>
      <c r="E2237" t="s">
        <v>3942</v>
      </c>
      <c r="F2237" t="s">
        <v>91</v>
      </c>
      <c r="G2237" t="s">
        <v>92</v>
      </c>
      <c r="H2237">
        <v>0</v>
      </c>
      <c r="I2237">
        <v>58675</v>
      </c>
      <c r="J2237">
        <v>156793</v>
      </c>
      <c r="K2237" t="s">
        <v>30</v>
      </c>
      <c r="L2237" t="s">
        <v>186</v>
      </c>
      <c r="M2237" t="s">
        <v>3943</v>
      </c>
      <c r="N2237" t="s">
        <v>8246</v>
      </c>
      <c r="O2237" t="s">
        <v>96</v>
      </c>
      <c r="P2237" t="s">
        <v>3944</v>
      </c>
      <c r="Q2237" t="s">
        <v>8247</v>
      </c>
      <c r="R2237" t="s">
        <v>201</v>
      </c>
      <c r="S2237" t="s">
        <v>35</v>
      </c>
      <c r="T2237" t="str">
        <f t="shared" si="102"/>
        <v>The preferred candidate should possess excellent communication (oral and written) and presentation skills; supervisory skill (manage and develop staff); ability to exhibit professional demeanor in a fast paced and high-pressure work environment; ability to prioritize and manage a wide array of project to completion; outstanding attention to detail and follow through; ability to handle sensitive and confidential matters, and knowledge of NYC Civil Service Rules and Regulations a plus.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v>
      </c>
      <c r="U2237">
        <f t="shared" si="103"/>
        <v>0</v>
      </c>
      <c r="V2237" s="3">
        <v>0</v>
      </c>
      <c r="W2237" s="3">
        <f t="shared" si="104"/>
        <v>0</v>
      </c>
      <c r="X2237" s="3">
        <v>0</v>
      </c>
      <c r="Y2237" s="3">
        <v>0</v>
      </c>
      <c r="Z2237" s="3">
        <v>0</v>
      </c>
      <c r="AA2237" s="3">
        <v>0</v>
      </c>
      <c r="AB2237" s="3">
        <v>0</v>
      </c>
      <c r="AD2237" t="s">
        <v>38</v>
      </c>
      <c r="AE2237" s="1">
        <v>42524</v>
      </c>
      <c r="AG2237" s="1">
        <v>42524</v>
      </c>
      <c r="AH2237" s="1">
        <v>42598</v>
      </c>
    </row>
    <row r="2238" spans="1:34" x14ac:dyDescent="0.3">
      <c r="A2238">
        <v>241708</v>
      </c>
      <c r="B2238" t="s">
        <v>59</v>
      </c>
      <c r="C2238" t="s">
        <v>26</v>
      </c>
      <c r="D2238">
        <v>1</v>
      </c>
      <c r="E2238" t="s">
        <v>42</v>
      </c>
      <c r="F2238" t="s">
        <v>42</v>
      </c>
      <c r="G2238">
        <v>21744</v>
      </c>
      <c r="H2238">
        <v>2</v>
      </c>
      <c r="I2238">
        <v>68239</v>
      </c>
      <c r="J2238">
        <v>85644</v>
      </c>
      <c r="K2238" t="s">
        <v>30</v>
      </c>
      <c r="L2238" t="s">
        <v>62</v>
      </c>
      <c r="M2238" t="s">
        <v>3060</v>
      </c>
      <c r="N2238" t="s">
        <v>8248</v>
      </c>
      <c r="O2238" t="s">
        <v>46</v>
      </c>
      <c r="P2238" t="s">
        <v>8249</v>
      </c>
      <c r="Q2238" t="s">
        <v>788</v>
      </c>
      <c r="R2238" t="s">
        <v>1527</v>
      </c>
      <c r="S2238" t="s">
        <v>35</v>
      </c>
      <c r="T2238" t="str">
        <f t="shared" si="102"/>
        <v>The ideal candidate will have demonstrated experience with water demand management and stormwater management concepts. This position will be part of a highly dynamic team working on a range of complex tasks simultaneously.  The most suitable candidate would also possess the following skills: 	Ability to apply independent judgment on complex issues and to resolve problems effectively;	Strong organizational and analytical skills;	Excellent written and oral communication and presentation skills;	Proficiency in GIS is desired;	The ability to work with multiple senior managers and staff teams to help achieve     the strategic vision of the Department.	A valid New York State Driver‚„s License is preferred.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238">
        <f t="shared" si="103"/>
        <v>0</v>
      </c>
      <c r="V2238" s="3">
        <v>0</v>
      </c>
      <c r="W2238" s="3">
        <f t="shared" si="104"/>
        <v>0</v>
      </c>
      <c r="X2238" s="3">
        <v>0</v>
      </c>
      <c r="Y2238" s="3">
        <v>0</v>
      </c>
      <c r="Z2238" s="3">
        <v>0</v>
      </c>
      <c r="AA2238" s="3">
        <v>0</v>
      </c>
      <c r="AB2238" s="3">
        <v>0</v>
      </c>
      <c r="AD2238" t="s">
        <v>38</v>
      </c>
      <c r="AE2238" s="1">
        <v>42515</v>
      </c>
      <c r="AG2238" s="1">
        <v>42515</v>
      </c>
      <c r="AH2238" s="1">
        <v>42598</v>
      </c>
    </row>
    <row r="2239" spans="1:34" x14ac:dyDescent="0.3">
      <c r="A2239">
        <v>241708</v>
      </c>
      <c r="B2239" t="s">
        <v>59</v>
      </c>
      <c r="C2239" t="s">
        <v>40</v>
      </c>
      <c r="D2239">
        <v>1</v>
      </c>
      <c r="E2239" t="s">
        <v>42</v>
      </c>
      <c r="F2239" t="s">
        <v>42</v>
      </c>
      <c r="G2239">
        <v>21744</v>
      </c>
      <c r="H2239">
        <v>2</v>
      </c>
      <c r="I2239">
        <v>68239</v>
      </c>
      <c r="J2239">
        <v>85644</v>
      </c>
      <c r="K2239" t="s">
        <v>30</v>
      </c>
      <c r="L2239" t="s">
        <v>62</v>
      </c>
      <c r="M2239" t="s">
        <v>3060</v>
      </c>
      <c r="N2239" t="s">
        <v>8248</v>
      </c>
      <c r="O2239" t="s">
        <v>46</v>
      </c>
      <c r="P2239" t="s">
        <v>8249</v>
      </c>
      <c r="Q2239" t="s">
        <v>788</v>
      </c>
      <c r="R2239" t="s">
        <v>1527</v>
      </c>
      <c r="S2239" t="s">
        <v>35</v>
      </c>
      <c r="T2239" t="str">
        <f t="shared" si="102"/>
        <v>The ideal candidate will have demonstrated experience with water demand management and stormwater management concepts. This position will be part of a highly dynamic team working on a range of complex tasks simultaneously.  The most suitable candidate would also possess the following skills: 	Ability to apply independent judgment on complex issues and to resolve problems effectively;	Strong organizational and analytical skills;	Excellent written and oral communication and presentation skills;	Proficiency in GIS is desired;	The ability to work with multiple senior managers and staff teams to help achieve     the strategic vision of the Department.	A valid New York State Driver‚„s License is preferred.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239">
        <f t="shared" si="103"/>
        <v>0</v>
      </c>
      <c r="V2239" s="3">
        <v>0</v>
      </c>
      <c r="W2239" s="3">
        <f t="shared" si="104"/>
        <v>0</v>
      </c>
      <c r="X2239" s="3">
        <v>0</v>
      </c>
      <c r="Y2239" s="3">
        <v>0</v>
      </c>
      <c r="Z2239" s="3">
        <v>0</v>
      </c>
      <c r="AA2239" s="3">
        <v>0</v>
      </c>
      <c r="AB2239" s="3">
        <v>0</v>
      </c>
      <c r="AD2239" t="s">
        <v>38</v>
      </c>
      <c r="AE2239" s="1">
        <v>42515</v>
      </c>
      <c r="AG2239" s="1">
        <v>42515</v>
      </c>
      <c r="AH2239" s="1">
        <v>42598</v>
      </c>
    </row>
    <row r="2240" spans="1:34" x14ac:dyDescent="0.3">
      <c r="A2240">
        <v>241983</v>
      </c>
      <c r="B2240" t="s">
        <v>39</v>
      </c>
      <c r="C2240" t="s">
        <v>40</v>
      </c>
      <c r="D2240">
        <v>4</v>
      </c>
      <c r="E2240" t="s">
        <v>3949</v>
      </c>
      <c r="F2240" t="s">
        <v>813</v>
      </c>
      <c r="G2240">
        <v>90535</v>
      </c>
      <c r="H2240">
        <v>1</v>
      </c>
      <c r="I2240">
        <v>35566</v>
      </c>
      <c r="J2240">
        <v>46037</v>
      </c>
      <c r="K2240" t="s">
        <v>30</v>
      </c>
      <c r="L2240" t="s">
        <v>43</v>
      </c>
      <c r="M2240" t="s">
        <v>814</v>
      </c>
      <c r="N2240" t="s">
        <v>3950</v>
      </c>
      <c r="O2240" t="s">
        <v>816</v>
      </c>
      <c r="P2240" t="s">
        <v>3951</v>
      </c>
      <c r="Q2240" t="s">
        <v>7439</v>
      </c>
      <c r="R2240" t="s">
        <v>3952</v>
      </c>
      <c r="S2240" t="s">
        <v>35</v>
      </c>
      <c r="T2240" t="str">
        <f t="shared" si="102"/>
        <v>--Excellent verbal, written, and interpersonal skills  - A Category 8 Exterminator license (Public Health) would be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40">
        <f t="shared" si="103"/>
        <v>0</v>
      </c>
      <c r="V2240" s="3">
        <v>0</v>
      </c>
      <c r="W2240" s="3">
        <f t="shared" si="104"/>
        <v>0</v>
      </c>
      <c r="X2240" s="3">
        <v>0</v>
      </c>
      <c r="Y2240" s="3">
        <v>0</v>
      </c>
      <c r="Z2240" s="3">
        <v>0</v>
      </c>
      <c r="AA2240" s="3">
        <v>0</v>
      </c>
      <c r="AB2240" s="3">
        <v>0</v>
      </c>
      <c r="AD2240" t="s">
        <v>38</v>
      </c>
      <c r="AE2240" s="1">
        <v>42517</v>
      </c>
      <c r="AG2240" s="1">
        <v>42517</v>
      </c>
      <c r="AH2240" s="1">
        <v>42598</v>
      </c>
    </row>
    <row r="2241" spans="1:34" x14ac:dyDescent="0.3">
      <c r="A2241">
        <v>241985</v>
      </c>
      <c r="B2241" t="s">
        <v>25</v>
      </c>
      <c r="C2241" t="s">
        <v>40</v>
      </c>
      <c r="D2241">
        <v>1</v>
      </c>
      <c r="E2241" t="s">
        <v>3953</v>
      </c>
      <c r="F2241" t="s">
        <v>191</v>
      </c>
      <c r="G2241">
        <v>13632</v>
      </c>
      <c r="H2241">
        <v>4</v>
      </c>
      <c r="I2241">
        <v>89383</v>
      </c>
      <c r="J2241">
        <v>123773</v>
      </c>
      <c r="K2241" t="s">
        <v>30</v>
      </c>
      <c r="L2241" t="s">
        <v>192</v>
      </c>
      <c r="M2241" t="s">
        <v>535</v>
      </c>
      <c r="N2241" t="s">
        <v>3954</v>
      </c>
      <c r="O2241" t="s">
        <v>7083</v>
      </c>
      <c r="P2241" t="s">
        <v>3955</v>
      </c>
      <c r="Q2241" t="s">
        <v>3674</v>
      </c>
      <c r="R2241" t="s">
        <v>3956</v>
      </c>
      <c r="S2241" t="s">
        <v>196</v>
      </c>
      <c r="T2241" t="str">
        <f t="shared" si="102"/>
        <v>The preferred candidate should possess the following: 3+ years of experience with IP switches/router/based networks; knowledge of IP addressing and subnetting (IPv4/6); advanced installation/troubleshooting experience of Cisco hardware/IOS software, including 28xx, 29xx, 38xx, and 39xx series routers; 3+ years of experience with design, deploying and management of Unified CUCM 8.x/9.x/10.x and Cisco Unity Connection 8.x/9.x; knowledge on Cisco HCS 8.X or 10.X versions is a plus; extensive experience with CUCM dial-plans, H.323 and SIP trunks, voice encryption and CUCM enterprise parameters; experience with Carrier SIP trunks, ACEM Packet and Session management highly desired; knowledge of UCCE/UCCX; demonstrated experience working with technical and non-technical staff; knowledge and troubleshooting skills in VMware and virtual environments; outstanding collaboration and team building skills; strong written and verbal communication skills; excellent analytic, organization, presentation and facilitation skills; ability to handle multiple tasks under tight deadlines.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241">
        <f t="shared" si="103"/>
        <v>0</v>
      </c>
      <c r="V2241" s="3">
        <v>0</v>
      </c>
      <c r="W2241" s="3">
        <f t="shared" si="104"/>
        <v>0</v>
      </c>
      <c r="X2241" s="3">
        <v>0</v>
      </c>
      <c r="Y2241" s="3">
        <v>0</v>
      </c>
      <c r="Z2241" s="3">
        <v>0</v>
      </c>
      <c r="AA2241" s="3">
        <v>0</v>
      </c>
      <c r="AB2241" s="3">
        <v>0</v>
      </c>
      <c r="AD2241" t="s">
        <v>202</v>
      </c>
      <c r="AE2241" s="1">
        <v>42517</v>
      </c>
      <c r="AG2241" s="1">
        <v>42517</v>
      </c>
      <c r="AH2241" s="1">
        <v>42598</v>
      </c>
    </row>
    <row r="2242" spans="1:34" x14ac:dyDescent="0.3">
      <c r="A2242">
        <v>241985</v>
      </c>
      <c r="B2242" t="s">
        <v>25</v>
      </c>
      <c r="C2242" t="s">
        <v>26</v>
      </c>
      <c r="D2242">
        <v>1</v>
      </c>
      <c r="E2242" t="s">
        <v>3953</v>
      </c>
      <c r="F2242" t="s">
        <v>191</v>
      </c>
      <c r="G2242">
        <v>13632</v>
      </c>
      <c r="H2242">
        <v>4</v>
      </c>
      <c r="I2242">
        <v>89383</v>
      </c>
      <c r="J2242">
        <v>123773</v>
      </c>
      <c r="K2242" t="s">
        <v>30</v>
      </c>
      <c r="L2242" t="s">
        <v>192</v>
      </c>
      <c r="M2242" t="s">
        <v>535</v>
      </c>
      <c r="N2242" t="s">
        <v>3954</v>
      </c>
      <c r="O2242" t="s">
        <v>7083</v>
      </c>
      <c r="P2242" t="s">
        <v>3955</v>
      </c>
      <c r="Q2242" t="s">
        <v>3674</v>
      </c>
      <c r="R2242" t="s">
        <v>3956</v>
      </c>
      <c r="S2242" t="s">
        <v>196</v>
      </c>
      <c r="T2242" t="str">
        <f t="shared" si="102"/>
        <v>The preferred candidate should possess the following: 3+ years of experience with IP switches/router/based networks; knowledge of IP addressing and subnetting (IPv4/6); advanced installation/troubleshooting experience of Cisco hardware/IOS software, including 28xx, 29xx, 38xx, and 39xx series routers; 3+ years of experience with design, deploying and management of Unified CUCM 8.x/9.x/10.x and Cisco Unity Connection 8.x/9.x; knowledge on Cisco HCS 8.X or 10.X versions is a plus; extensive experience with CUCM dial-plans, H.323 and SIP trunks, voice encryption and CUCM enterprise parameters; experience with Carrier SIP trunks, ACEM Packet and Session management highly desired; knowledge of UCCE/UCCX; demonstrated experience working with technical and non-technical staff; knowledge and troubleshooting skills in VMware and virtual environments; outstanding collaboration and team building skills; strong written and verbal communication skills; excellent analytic, organization, presentation and facilitation skills; ability to handle multiple tasks under tight deadlines.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242">
        <f t="shared" si="103"/>
        <v>0</v>
      </c>
      <c r="V2242" s="3">
        <v>0</v>
      </c>
      <c r="W2242" s="3">
        <f t="shared" si="104"/>
        <v>0</v>
      </c>
      <c r="X2242" s="3">
        <v>0</v>
      </c>
      <c r="Y2242" s="3">
        <v>0</v>
      </c>
      <c r="Z2242" s="3">
        <v>0</v>
      </c>
      <c r="AA2242" s="3">
        <v>0</v>
      </c>
      <c r="AB2242" s="3">
        <v>0</v>
      </c>
      <c r="AD2242" t="s">
        <v>202</v>
      </c>
      <c r="AE2242" s="1">
        <v>42517</v>
      </c>
      <c r="AG2242" s="1">
        <v>42517</v>
      </c>
      <c r="AH2242" s="1">
        <v>42598</v>
      </c>
    </row>
    <row r="2243" spans="1:34" x14ac:dyDescent="0.3">
      <c r="A2243">
        <v>241709</v>
      </c>
      <c r="B2243" t="s">
        <v>39</v>
      </c>
      <c r="C2243" t="s">
        <v>26</v>
      </c>
      <c r="D2243">
        <v>1</v>
      </c>
      <c r="E2243" t="s">
        <v>3957</v>
      </c>
      <c r="F2243" t="s">
        <v>1148</v>
      </c>
      <c r="G2243">
        <v>56056</v>
      </c>
      <c r="H2243">
        <v>0</v>
      </c>
      <c r="I2243">
        <v>29391</v>
      </c>
      <c r="J2243">
        <v>38131</v>
      </c>
      <c r="K2243" t="s">
        <v>30</v>
      </c>
      <c r="L2243" t="s">
        <v>2191</v>
      </c>
      <c r="M2243" t="s">
        <v>1514</v>
      </c>
      <c r="N2243" t="s">
        <v>3958</v>
      </c>
      <c r="O2243" t="s">
        <v>1150</v>
      </c>
      <c r="P2243" t="s">
        <v>3959</v>
      </c>
      <c r="Q2243" t="s">
        <v>7439</v>
      </c>
      <c r="R2243" t="s">
        <v>3960</v>
      </c>
      <c r="S2243" t="s">
        <v>35</v>
      </c>
      <c r="T2243" t="str">
        <f t="shared" ref="T2243:T2306" si="105">P2243&amp;" "&amp;Q2243</f>
        <v>Bi Lingual: English/Spanish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43">
        <f t="shared" ref="U2243:U2306" si="106">D2243*W2243</f>
        <v>0</v>
      </c>
      <c r="V2243" s="3">
        <v>0</v>
      </c>
      <c r="W2243" s="3">
        <f t="shared" ref="W2243:W2306" si="107">IF(OR(ISNUMBER(SEARCH("data analytics",$T2243)), ISNUMBER(SEARCH("data analysis",$T2243)), ISNUMBER(SEARCH("analyze data", $T2243)),ISNUMBER(SEARCH("business intelligence", $T2243)),ISNUMBER(SEARCH("business analysis",$T2243))),1,0)</f>
        <v>0</v>
      </c>
      <c r="X2243" s="3">
        <v>0</v>
      </c>
      <c r="Y2243" s="3">
        <v>0</v>
      </c>
      <c r="Z2243" s="3">
        <v>0</v>
      </c>
      <c r="AA2243" s="3">
        <v>0</v>
      </c>
      <c r="AB2243" s="3">
        <v>0</v>
      </c>
      <c r="AD2243" t="s">
        <v>38</v>
      </c>
      <c r="AE2243" s="1">
        <v>42513</v>
      </c>
      <c r="AG2243" s="1">
        <v>42513</v>
      </c>
      <c r="AH2243" s="1">
        <v>42598</v>
      </c>
    </row>
    <row r="2244" spans="1:34" x14ac:dyDescent="0.3">
      <c r="A2244">
        <v>241729</v>
      </c>
      <c r="B2244" t="s">
        <v>25</v>
      </c>
      <c r="C2244" t="s">
        <v>40</v>
      </c>
      <c r="D2244">
        <v>1</v>
      </c>
      <c r="E2244" t="s">
        <v>3961</v>
      </c>
      <c r="F2244" t="s">
        <v>2096</v>
      </c>
      <c r="G2244">
        <v>13621</v>
      </c>
      <c r="H2244">
        <v>2</v>
      </c>
      <c r="I2244">
        <v>55556</v>
      </c>
      <c r="J2244">
        <v>78000</v>
      </c>
      <c r="K2244" t="s">
        <v>30</v>
      </c>
      <c r="L2244" t="s">
        <v>192</v>
      </c>
      <c r="M2244" t="s">
        <v>535</v>
      </c>
      <c r="N2244" t="s">
        <v>3962</v>
      </c>
      <c r="O2244" t="s">
        <v>2099</v>
      </c>
      <c r="P2244" t="s">
        <v>8250</v>
      </c>
      <c r="Q2244" t="s">
        <v>35</v>
      </c>
      <c r="R2244" t="s">
        <v>3963</v>
      </c>
      <c r="S2244" t="s">
        <v>196</v>
      </c>
      <c r="T2244" t="str">
        <f t="shared" si="105"/>
        <v xml:space="preserve">The preferred candidate should possess the following: 8+ years experience in Change Administration in a large complex tech environment; experience in Change Administration in a large complex tech environment; knowledge of Remedy Change Management System; ITIL Foundations certification; knowledge of Remedy software;  strong written, oral and interpersonal communication skills; demonstrated facilitation skills working with cross-functional technical teams; good problem identification skills; database management skills; ability to coordinate and organize meetings; experience with software conversions, proficiency with Excel; a Bachelor‚„s and/or Masters degree in a related discipline from an accredited college/university.  </v>
      </c>
      <c r="U2244">
        <f t="shared" si="106"/>
        <v>0</v>
      </c>
      <c r="V2244" s="3">
        <v>0</v>
      </c>
      <c r="W2244" s="3">
        <f t="shared" si="107"/>
        <v>0</v>
      </c>
      <c r="X2244" s="3">
        <v>0</v>
      </c>
      <c r="Y2244" s="3">
        <v>0</v>
      </c>
      <c r="Z2244" s="3">
        <v>0</v>
      </c>
      <c r="AA2244" s="3">
        <v>0</v>
      </c>
      <c r="AB2244" s="3">
        <v>1</v>
      </c>
      <c r="AD2244" t="s">
        <v>58</v>
      </c>
      <c r="AE2244" s="1">
        <v>42528</v>
      </c>
      <c r="AG2244" s="1">
        <v>42528</v>
      </c>
      <c r="AH2244" s="1">
        <v>42598</v>
      </c>
    </row>
    <row r="2245" spans="1:34" x14ac:dyDescent="0.3">
      <c r="A2245">
        <v>241709</v>
      </c>
      <c r="B2245" t="s">
        <v>39</v>
      </c>
      <c r="C2245" t="s">
        <v>40</v>
      </c>
      <c r="D2245">
        <v>1</v>
      </c>
      <c r="E2245" t="s">
        <v>3957</v>
      </c>
      <c r="F2245" t="s">
        <v>1148</v>
      </c>
      <c r="G2245">
        <v>56056</v>
      </c>
      <c r="H2245">
        <v>0</v>
      </c>
      <c r="I2245">
        <v>29391</v>
      </c>
      <c r="J2245">
        <v>38131</v>
      </c>
      <c r="K2245" t="s">
        <v>30</v>
      </c>
      <c r="L2245" t="s">
        <v>2191</v>
      </c>
      <c r="M2245" t="s">
        <v>1514</v>
      </c>
      <c r="N2245" t="s">
        <v>3958</v>
      </c>
      <c r="O2245" t="s">
        <v>1150</v>
      </c>
      <c r="P2245" t="s">
        <v>3959</v>
      </c>
      <c r="Q2245" t="s">
        <v>7439</v>
      </c>
      <c r="R2245" t="s">
        <v>3960</v>
      </c>
      <c r="S2245" t="s">
        <v>35</v>
      </c>
      <c r="T2245" t="str">
        <f t="shared" si="105"/>
        <v>Bi Lingual: English/Spanish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45">
        <f t="shared" si="106"/>
        <v>0</v>
      </c>
      <c r="V2245" s="3">
        <v>0</v>
      </c>
      <c r="W2245" s="3">
        <f t="shared" si="107"/>
        <v>0</v>
      </c>
      <c r="X2245" s="3">
        <v>0</v>
      </c>
      <c r="Y2245" s="3">
        <v>0</v>
      </c>
      <c r="Z2245" s="3">
        <v>0</v>
      </c>
      <c r="AA2245" s="3">
        <v>0</v>
      </c>
      <c r="AB2245" s="3">
        <v>0</v>
      </c>
      <c r="AD2245" t="s">
        <v>38</v>
      </c>
      <c r="AE2245" s="1">
        <v>42513</v>
      </c>
      <c r="AG2245" s="1">
        <v>42513</v>
      </c>
      <c r="AH2245" s="1">
        <v>42598</v>
      </c>
    </row>
    <row r="2246" spans="1:34" x14ac:dyDescent="0.3">
      <c r="A2246">
        <v>241715</v>
      </c>
      <c r="B2246" t="s">
        <v>3435</v>
      </c>
      <c r="C2246" t="s">
        <v>26</v>
      </c>
      <c r="D2246">
        <v>2</v>
      </c>
      <c r="E2246" t="s">
        <v>3964</v>
      </c>
      <c r="F2246" t="s">
        <v>3965</v>
      </c>
      <c r="G2246">
        <v>52700</v>
      </c>
      <c r="H2246">
        <v>2</v>
      </c>
      <c r="I2246">
        <v>70415</v>
      </c>
      <c r="J2246">
        <v>92787</v>
      </c>
      <c r="K2246" t="s">
        <v>30</v>
      </c>
      <c r="L2246" t="s">
        <v>3455</v>
      </c>
      <c r="M2246" t="s">
        <v>3693</v>
      </c>
      <c r="N2246" t="s">
        <v>3966</v>
      </c>
      <c r="O2246" t="s">
        <v>3967</v>
      </c>
      <c r="P2246" t="s">
        <v>35</v>
      </c>
      <c r="Q2246" t="s">
        <v>35</v>
      </c>
      <c r="R2246" t="s">
        <v>3457</v>
      </c>
      <c r="S2246" t="s">
        <v>3968</v>
      </c>
      <c r="T2246" t="str">
        <f t="shared" si="105"/>
        <v xml:space="preserve">   </v>
      </c>
      <c r="U2246">
        <f t="shared" si="106"/>
        <v>0</v>
      </c>
      <c r="V2246" s="3">
        <v>0</v>
      </c>
      <c r="W2246" s="3">
        <f t="shared" si="107"/>
        <v>0</v>
      </c>
      <c r="X2246" s="3">
        <v>0</v>
      </c>
      <c r="Y2246" s="3">
        <v>0</v>
      </c>
      <c r="Z2246" s="3">
        <v>0</v>
      </c>
      <c r="AA2246" s="3">
        <v>0</v>
      </c>
      <c r="AB2246" s="3">
        <v>0</v>
      </c>
      <c r="AD2246" t="s">
        <v>58</v>
      </c>
      <c r="AE2246" s="1">
        <v>42514</v>
      </c>
      <c r="AG2246" s="1">
        <v>42514</v>
      </c>
      <c r="AH2246" s="1">
        <v>42598</v>
      </c>
    </row>
    <row r="2247" spans="1:34" x14ac:dyDescent="0.3">
      <c r="A2247">
        <v>241715</v>
      </c>
      <c r="B2247" t="s">
        <v>3435</v>
      </c>
      <c r="C2247" t="s">
        <v>40</v>
      </c>
      <c r="D2247">
        <v>2</v>
      </c>
      <c r="E2247" t="s">
        <v>3964</v>
      </c>
      <c r="F2247" t="s">
        <v>3965</v>
      </c>
      <c r="G2247">
        <v>52700</v>
      </c>
      <c r="H2247">
        <v>2</v>
      </c>
      <c r="I2247">
        <v>70415</v>
      </c>
      <c r="J2247">
        <v>92787</v>
      </c>
      <c r="K2247" t="s">
        <v>30</v>
      </c>
      <c r="L2247" t="s">
        <v>3455</v>
      </c>
      <c r="M2247" t="s">
        <v>3693</v>
      </c>
      <c r="N2247" t="s">
        <v>3966</v>
      </c>
      <c r="O2247" t="s">
        <v>3967</v>
      </c>
      <c r="P2247" t="s">
        <v>35</v>
      </c>
      <c r="Q2247" t="s">
        <v>35</v>
      </c>
      <c r="R2247" t="s">
        <v>3457</v>
      </c>
      <c r="S2247" t="s">
        <v>3968</v>
      </c>
      <c r="T2247" t="str">
        <f t="shared" si="105"/>
        <v xml:space="preserve">   </v>
      </c>
      <c r="U2247">
        <f t="shared" si="106"/>
        <v>0</v>
      </c>
      <c r="V2247" s="3">
        <v>0</v>
      </c>
      <c r="W2247" s="3">
        <f t="shared" si="107"/>
        <v>0</v>
      </c>
      <c r="X2247" s="3">
        <v>0</v>
      </c>
      <c r="Y2247" s="3">
        <v>0</v>
      </c>
      <c r="Z2247" s="3">
        <v>0</v>
      </c>
      <c r="AA2247" s="3">
        <v>0</v>
      </c>
      <c r="AB2247" s="3">
        <v>0</v>
      </c>
      <c r="AD2247" t="s">
        <v>58</v>
      </c>
      <c r="AE2247" s="1">
        <v>42514</v>
      </c>
      <c r="AG2247" s="1">
        <v>42514</v>
      </c>
      <c r="AH2247" s="1">
        <v>42598</v>
      </c>
    </row>
    <row r="2248" spans="1:34" x14ac:dyDescent="0.3">
      <c r="A2248">
        <v>241716</v>
      </c>
      <c r="B2248" t="s">
        <v>873</v>
      </c>
      <c r="C2248" t="s">
        <v>40</v>
      </c>
      <c r="D2248">
        <v>1</v>
      </c>
      <c r="E2248" t="s">
        <v>2193</v>
      </c>
      <c r="F2248" t="s">
        <v>2194</v>
      </c>
      <c r="G2248">
        <v>91644</v>
      </c>
      <c r="H2248">
        <v>0</v>
      </c>
      <c r="I2248">
        <v>477</v>
      </c>
      <c r="J2248">
        <v>477</v>
      </c>
      <c r="K2248" t="s">
        <v>247</v>
      </c>
      <c r="L2248" t="s">
        <v>3969</v>
      </c>
      <c r="M2248" t="s">
        <v>3970</v>
      </c>
      <c r="N2248" t="s">
        <v>3971</v>
      </c>
      <c r="O2248" t="s">
        <v>2197</v>
      </c>
      <c r="P2248" t="s">
        <v>6871</v>
      </c>
      <c r="Q2248" t="s">
        <v>35</v>
      </c>
      <c r="R2248" t="s">
        <v>879</v>
      </c>
      <c r="S2248" t="s">
        <v>3972</v>
      </c>
      <c r="T2248" t="str">
        <f t="shared" si="105"/>
        <v xml:space="preserve">License Requirements A Motor Vehicle Driver License valid in the State of New York. This license must be maintained for the duration of employment. A valid Refrigerating System Operation Engineering Certificate issued by the NYC Fire Department; andA valid Universal Chlorofluorocarbon (CFC) Certificate issued by the United States Environmental Protection Agency.  </v>
      </c>
      <c r="U2248">
        <f t="shared" si="106"/>
        <v>0</v>
      </c>
      <c r="V2248" s="3">
        <v>0</v>
      </c>
      <c r="W2248" s="3">
        <f t="shared" si="107"/>
        <v>0</v>
      </c>
      <c r="X2248" s="3">
        <v>0</v>
      </c>
      <c r="Y2248" s="3">
        <v>0</v>
      </c>
      <c r="Z2248" s="3">
        <v>0</v>
      </c>
      <c r="AA2248" s="3">
        <v>0</v>
      </c>
      <c r="AB2248" s="3">
        <v>0</v>
      </c>
      <c r="AD2248" t="s">
        <v>58</v>
      </c>
      <c r="AE2248" s="1">
        <v>42564</v>
      </c>
      <c r="AG2248" s="1">
        <v>42579</v>
      </c>
      <c r="AH2248" s="1">
        <v>42598</v>
      </c>
    </row>
    <row r="2249" spans="1:34" x14ac:dyDescent="0.3">
      <c r="A2249">
        <v>241716</v>
      </c>
      <c r="B2249" t="s">
        <v>873</v>
      </c>
      <c r="C2249" t="s">
        <v>26</v>
      </c>
      <c r="D2249">
        <v>1</v>
      </c>
      <c r="E2249" t="s">
        <v>2193</v>
      </c>
      <c r="F2249" t="s">
        <v>2194</v>
      </c>
      <c r="G2249">
        <v>91644</v>
      </c>
      <c r="H2249">
        <v>0</v>
      </c>
      <c r="I2249">
        <v>477</v>
      </c>
      <c r="J2249">
        <v>477</v>
      </c>
      <c r="K2249" t="s">
        <v>247</v>
      </c>
      <c r="L2249" t="s">
        <v>3969</v>
      </c>
      <c r="M2249" t="s">
        <v>3970</v>
      </c>
      <c r="N2249" t="s">
        <v>3971</v>
      </c>
      <c r="O2249" t="s">
        <v>2197</v>
      </c>
      <c r="P2249" t="s">
        <v>6871</v>
      </c>
      <c r="Q2249" t="s">
        <v>35</v>
      </c>
      <c r="R2249" t="s">
        <v>879</v>
      </c>
      <c r="S2249" t="s">
        <v>3972</v>
      </c>
      <c r="T2249" t="str">
        <f t="shared" si="105"/>
        <v xml:space="preserve">License Requirements A Motor Vehicle Driver License valid in the State of New York. This license must be maintained for the duration of employment. A valid Refrigerating System Operation Engineering Certificate issued by the NYC Fire Department; andA valid Universal Chlorofluorocarbon (CFC) Certificate issued by the United States Environmental Protection Agency.  </v>
      </c>
      <c r="U2249">
        <f t="shared" si="106"/>
        <v>0</v>
      </c>
      <c r="V2249" s="3">
        <v>0</v>
      </c>
      <c r="W2249" s="3">
        <f t="shared" si="107"/>
        <v>0</v>
      </c>
      <c r="X2249" s="3">
        <v>0</v>
      </c>
      <c r="Y2249" s="3">
        <v>0</v>
      </c>
      <c r="Z2249" s="3">
        <v>0</v>
      </c>
      <c r="AA2249" s="3">
        <v>0</v>
      </c>
      <c r="AB2249" s="3">
        <v>0</v>
      </c>
      <c r="AD2249" t="s">
        <v>58</v>
      </c>
      <c r="AE2249" s="1">
        <v>42564</v>
      </c>
      <c r="AG2249" s="1">
        <v>42579</v>
      </c>
      <c r="AH2249" s="1">
        <v>42598</v>
      </c>
    </row>
    <row r="2250" spans="1:34" x14ac:dyDescent="0.3">
      <c r="A2250">
        <v>242010</v>
      </c>
      <c r="B2250" t="s">
        <v>2939</v>
      </c>
      <c r="C2250" t="s">
        <v>26</v>
      </c>
      <c r="D2250">
        <v>1</v>
      </c>
      <c r="E2250" t="s">
        <v>3752</v>
      </c>
      <c r="F2250" t="s">
        <v>652</v>
      </c>
      <c r="G2250">
        <v>12627</v>
      </c>
      <c r="H2250">
        <v>0</v>
      </c>
      <c r="I2250">
        <v>63817</v>
      </c>
      <c r="J2250">
        <v>75000</v>
      </c>
      <c r="K2250" t="s">
        <v>30</v>
      </c>
      <c r="L2250" t="s">
        <v>2941</v>
      </c>
      <c r="M2250" t="s">
        <v>3753</v>
      </c>
      <c r="N2250" t="s">
        <v>8159</v>
      </c>
      <c r="O2250" t="s">
        <v>7163</v>
      </c>
      <c r="P2250" t="s">
        <v>8160</v>
      </c>
      <c r="Q2250" t="s">
        <v>35</v>
      </c>
      <c r="R2250" t="s">
        <v>8161</v>
      </c>
      <c r="S2250" t="s">
        <v>35</v>
      </c>
      <c r="T2250" t="str">
        <f t="shared" si="105"/>
        <v xml:space="preserve">‚	Proven ability to complete tasks in a timely fashion under minimal supervision and manage multiple projects simultaneously	Excellent presentation and written communication skills; demonstrated ability to act as a change agent	Strong influence and negotiation skills	Ability to work well in teams with a diverse mix of internal and external stakeholders	Ability to read and interpret complex planning documents, plans, and maps, and to understand site plan review for zoning compliance	Familiarity with zoning practices and principles  </v>
      </c>
      <c r="U2250">
        <f t="shared" si="106"/>
        <v>0</v>
      </c>
      <c r="V2250" s="3">
        <v>0</v>
      </c>
      <c r="W2250" s="3">
        <f t="shared" si="107"/>
        <v>0</v>
      </c>
      <c r="X2250" s="3">
        <v>0</v>
      </c>
      <c r="Y2250" s="3">
        <v>0</v>
      </c>
      <c r="Z2250" s="3">
        <v>0</v>
      </c>
      <c r="AA2250" s="3">
        <v>0</v>
      </c>
      <c r="AB2250" s="3">
        <v>0</v>
      </c>
      <c r="AD2250" t="s">
        <v>38</v>
      </c>
      <c r="AE2250" s="1">
        <v>42517</v>
      </c>
      <c r="AG2250" s="1">
        <v>42517</v>
      </c>
      <c r="AH2250" s="1">
        <v>42598</v>
      </c>
    </row>
    <row r="2251" spans="1:34" x14ac:dyDescent="0.3">
      <c r="A2251">
        <v>241717</v>
      </c>
      <c r="B2251" t="s">
        <v>108</v>
      </c>
      <c r="C2251" t="s">
        <v>40</v>
      </c>
      <c r="D2251">
        <v>60</v>
      </c>
      <c r="E2251" t="s">
        <v>1309</v>
      </c>
      <c r="F2251" t="s">
        <v>1310</v>
      </c>
      <c r="G2251">
        <v>30112</v>
      </c>
      <c r="H2251">
        <v>0</v>
      </c>
      <c r="I2251">
        <v>66499</v>
      </c>
      <c r="J2251">
        <v>66499</v>
      </c>
      <c r="K2251" t="s">
        <v>30</v>
      </c>
      <c r="L2251" t="s">
        <v>111</v>
      </c>
      <c r="M2251" t="s">
        <v>807</v>
      </c>
      <c r="N2251" t="s">
        <v>3973</v>
      </c>
      <c r="O2251" t="s">
        <v>3974</v>
      </c>
      <c r="P2251" t="s">
        <v>35</v>
      </c>
      <c r="Q2251" t="s">
        <v>35</v>
      </c>
      <c r="R2251" t="s">
        <v>8251</v>
      </c>
      <c r="S2251" t="s">
        <v>35</v>
      </c>
      <c r="T2251" t="str">
        <f t="shared" si="105"/>
        <v xml:space="preserve">   </v>
      </c>
      <c r="U2251">
        <f t="shared" si="106"/>
        <v>0</v>
      </c>
      <c r="V2251" s="3">
        <v>0</v>
      </c>
      <c r="W2251" s="3">
        <f t="shared" si="107"/>
        <v>0</v>
      </c>
      <c r="X2251" s="3">
        <v>0</v>
      </c>
      <c r="Y2251" s="3">
        <v>0</v>
      </c>
      <c r="Z2251" s="3">
        <v>0</v>
      </c>
      <c r="AA2251" s="3">
        <v>0</v>
      </c>
      <c r="AB2251" s="3">
        <v>0</v>
      </c>
      <c r="AD2251" t="s">
        <v>58</v>
      </c>
      <c r="AE2251" s="1">
        <v>42513</v>
      </c>
      <c r="AF2251" s="1">
        <v>42625</v>
      </c>
      <c r="AG2251" s="1">
        <v>42572</v>
      </c>
      <c r="AH2251" s="1">
        <v>42598</v>
      </c>
    </row>
    <row r="2252" spans="1:34" x14ac:dyDescent="0.3">
      <c r="A2252">
        <v>241994</v>
      </c>
      <c r="B2252" t="s">
        <v>184</v>
      </c>
      <c r="C2252" t="s">
        <v>40</v>
      </c>
      <c r="D2252">
        <v>1</v>
      </c>
      <c r="E2252" t="s">
        <v>3975</v>
      </c>
      <c r="F2252" t="s">
        <v>3172</v>
      </c>
      <c r="G2252">
        <v>50960</v>
      </c>
      <c r="H2252">
        <v>1</v>
      </c>
      <c r="I2252">
        <v>76597</v>
      </c>
      <c r="J2252">
        <v>76597</v>
      </c>
      <c r="K2252" t="s">
        <v>30</v>
      </c>
      <c r="L2252" t="s">
        <v>648</v>
      </c>
      <c r="M2252" t="s">
        <v>804</v>
      </c>
      <c r="N2252" t="s">
        <v>8252</v>
      </c>
      <c r="O2252" t="s">
        <v>3173</v>
      </c>
      <c r="P2252" t="s">
        <v>3976</v>
      </c>
      <c r="Q2252" t="s">
        <v>7268</v>
      </c>
      <c r="R2252" t="s">
        <v>3175</v>
      </c>
      <c r="S2252" t="s">
        <v>35</v>
      </c>
      <c r="T2252" t="str">
        <f t="shared" si="105"/>
        <v>Candidate must possess a Registered Nurse license with a minimum of three to five years of experience in mental health settings preferably in an inpatient pediatric psychiatry unit.  Experience with foster care and juvenile justice preferred. Candidate should show efficiency in Word, Excel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252">
        <f t="shared" si="106"/>
        <v>0</v>
      </c>
      <c r="V2252" s="3">
        <v>1</v>
      </c>
      <c r="W2252" s="3">
        <f t="shared" si="107"/>
        <v>0</v>
      </c>
      <c r="X2252" s="3">
        <v>0</v>
      </c>
      <c r="Y2252" s="3">
        <v>0</v>
      </c>
      <c r="Z2252" s="3">
        <v>0</v>
      </c>
      <c r="AA2252" s="3">
        <v>0</v>
      </c>
      <c r="AB2252" s="3">
        <v>0</v>
      </c>
      <c r="AD2252" t="s">
        <v>38</v>
      </c>
      <c r="AE2252" s="1">
        <v>42524</v>
      </c>
      <c r="AG2252" s="1">
        <v>42524</v>
      </c>
      <c r="AH2252" s="1">
        <v>42598</v>
      </c>
    </row>
    <row r="2253" spans="1:34" x14ac:dyDescent="0.3">
      <c r="A2253">
        <v>241994</v>
      </c>
      <c r="B2253" t="s">
        <v>184</v>
      </c>
      <c r="C2253" t="s">
        <v>26</v>
      </c>
      <c r="D2253">
        <v>1</v>
      </c>
      <c r="E2253" t="s">
        <v>3975</v>
      </c>
      <c r="F2253" t="s">
        <v>3172</v>
      </c>
      <c r="G2253">
        <v>50960</v>
      </c>
      <c r="H2253">
        <v>1</v>
      </c>
      <c r="I2253">
        <v>76597</v>
      </c>
      <c r="J2253">
        <v>76597</v>
      </c>
      <c r="K2253" t="s">
        <v>30</v>
      </c>
      <c r="L2253" t="s">
        <v>648</v>
      </c>
      <c r="M2253" t="s">
        <v>804</v>
      </c>
      <c r="N2253" t="s">
        <v>8252</v>
      </c>
      <c r="O2253" t="s">
        <v>3173</v>
      </c>
      <c r="P2253" t="s">
        <v>3976</v>
      </c>
      <c r="Q2253" t="s">
        <v>7268</v>
      </c>
      <c r="R2253" t="s">
        <v>3175</v>
      </c>
      <c r="S2253" t="s">
        <v>35</v>
      </c>
      <c r="T2253" t="str">
        <f t="shared" si="105"/>
        <v>Candidate must possess a Registered Nurse license with a minimum of three to five years of experience in mental health settings preferably in an inpatient pediatric psychiatry unit.  Experience with foster care and juvenile justice preferred. Candidate should show efficiency in Word, Excel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253">
        <f t="shared" si="106"/>
        <v>0</v>
      </c>
      <c r="V2253" s="3">
        <v>1</v>
      </c>
      <c r="W2253" s="3">
        <f t="shared" si="107"/>
        <v>0</v>
      </c>
      <c r="X2253" s="3">
        <v>0</v>
      </c>
      <c r="Y2253" s="3">
        <v>0</v>
      </c>
      <c r="Z2253" s="3">
        <v>0</v>
      </c>
      <c r="AA2253" s="3">
        <v>0</v>
      </c>
      <c r="AB2253" s="3">
        <v>0</v>
      </c>
      <c r="AD2253" t="s">
        <v>38</v>
      </c>
      <c r="AE2253" s="1">
        <v>42524</v>
      </c>
      <c r="AG2253" s="1">
        <v>42524</v>
      </c>
      <c r="AH2253" s="1">
        <v>42598</v>
      </c>
    </row>
    <row r="2254" spans="1:34" x14ac:dyDescent="0.3">
      <c r="A2254">
        <v>242001</v>
      </c>
      <c r="B2254" t="s">
        <v>39</v>
      </c>
      <c r="C2254" t="s">
        <v>26</v>
      </c>
      <c r="D2254">
        <v>2</v>
      </c>
      <c r="E2254" t="s">
        <v>3977</v>
      </c>
      <c r="F2254" t="s">
        <v>1738</v>
      </c>
      <c r="G2254">
        <v>52406</v>
      </c>
      <c r="H2254">
        <v>0</v>
      </c>
      <c r="I2254">
        <v>26536</v>
      </c>
      <c r="J2254">
        <v>31872</v>
      </c>
      <c r="K2254" t="s">
        <v>30</v>
      </c>
      <c r="L2254" t="s">
        <v>43</v>
      </c>
      <c r="M2254" t="s">
        <v>79</v>
      </c>
      <c r="N2254" t="s">
        <v>3978</v>
      </c>
      <c r="O2254" t="s">
        <v>1739</v>
      </c>
      <c r="P2254" t="s">
        <v>3979</v>
      </c>
      <c r="Q2254" t="s">
        <v>7439</v>
      </c>
      <c r="R2254" t="s">
        <v>3980</v>
      </c>
      <c r="S2254" t="s">
        <v>35</v>
      </c>
      <c r="T2254" t="str">
        <f t="shared" si="105"/>
        <v>Experience in Microsoft Office Excellent communication skills    **THE MAXIMUM TENURE FOR THIS TITLE IS TWO (2) YEARS.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54">
        <f t="shared" si="106"/>
        <v>0</v>
      </c>
      <c r="V2254" s="3">
        <v>0</v>
      </c>
      <c r="W2254" s="3">
        <f t="shared" si="107"/>
        <v>0</v>
      </c>
      <c r="X2254" s="3">
        <v>0</v>
      </c>
      <c r="Y2254" s="3">
        <v>0</v>
      </c>
      <c r="Z2254" s="3">
        <v>0</v>
      </c>
      <c r="AA2254" s="3">
        <v>0</v>
      </c>
      <c r="AB2254" s="3">
        <v>0</v>
      </c>
      <c r="AD2254" t="s">
        <v>38</v>
      </c>
      <c r="AE2254" s="1">
        <v>42517</v>
      </c>
      <c r="AG2254" s="1">
        <v>42517</v>
      </c>
      <c r="AH2254" s="1">
        <v>42598</v>
      </c>
    </row>
    <row r="2255" spans="1:34" x14ac:dyDescent="0.3">
      <c r="A2255">
        <v>242175</v>
      </c>
      <c r="B2255" t="s">
        <v>184</v>
      </c>
      <c r="C2255" t="s">
        <v>26</v>
      </c>
      <c r="D2255">
        <v>1</v>
      </c>
      <c r="E2255" t="s">
        <v>3981</v>
      </c>
      <c r="F2255" t="s">
        <v>91</v>
      </c>
      <c r="G2255" t="s">
        <v>405</v>
      </c>
      <c r="H2255">
        <v>0</v>
      </c>
      <c r="I2255">
        <v>61031</v>
      </c>
      <c r="J2255">
        <v>95022</v>
      </c>
      <c r="K2255" t="s">
        <v>30</v>
      </c>
      <c r="L2255" t="s">
        <v>186</v>
      </c>
      <c r="M2255" t="s">
        <v>603</v>
      </c>
      <c r="N2255" t="s">
        <v>6872</v>
      </c>
      <c r="O2255" t="s">
        <v>409</v>
      </c>
      <c r="P2255" t="s">
        <v>35</v>
      </c>
      <c r="Q2255" t="s">
        <v>8253</v>
      </c>
      <c r="R2255" t="s">
        <v>640</v>
      </c>
      <c r="S2255" t="s">
        <v>35</v>
      </c>
      <c r="T2255" t="str">
        <f t="shared" si="105"/>
        <v xml:space="preserve">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v>
      </c>
      <c r="U2255">
        <f t="shared" si="106"/>
        <v>0</v>
      </c>
      <c r="V2255" s="3">
        <v>0</v>
      </c>
      <c r="W2255" s="3">
        <f t="shared" si="107"/>
        <v>0</v>
      </c>
      <c r="X2255" s="3">
        <v>0</v>
      </c>
      <c r="Y2255" s="3">
        <v>0</v>
      </c>
      <c r="Z2255" s="3">
        <v>0</v>
      </c>
      <c r="AA2255" s="3">
        <v>0</v>
      </c>
      <c r="AB2255" s="3">
        <v>0</v>
      </c>
      <c r="AD2255" t="s">
        <v>3982</v>
      </c>
      <c r="AE2255" s="1">
        <v>42530</v>
      </c>
      <c r="AG2255" s="1">
        <v>42556</v>
      </c>
      <c r="AH2255" s="1">
        <v>42598</v>
      </c>
    </row>
    <row r="2256" spans="1:34" x14ac:dyDescent="0.3">
      <c r="A2256">
        <v>242001</v>
      </c>
      <c r="B2256" t="s">
        <v>39</v>
      </c>
      <c r="C2256" t="s">
        <v>40</v>
      </c>
      <c r="D2256">
        <v>2</v>
      </c>
      <c r="E2256" t="s">
        <v>3977</v>
      </c>
      <c r="F2256" t="s">
        <v>1738</v>
      </c>
      <c r="G2256">
        <v>52406</v>
      </c>
      <c r="H2256">
        <v>0</v>
      </c>
      <c r="I2256">
        <v>26536</v>
      </c>
      <c r="J2256">
        <v>31872</v>
      </c>
      <c r="K2256" t="s">
        <v>30</v>
      </c>
      <c r="L2256" t="s">
        <v>43</v>
      </c>
      <c r="M2256" t="s">
        <v>79</v>
      </c>
      <c r="N2256" t="s">
        <v>3978</v>
      </c>
      <c r="O2256" t="s">
        <v>1739</v>
      </c>
      <c r="P2256" t="s">
        <v>3979</v>
      </c>
      <c r="Q2256" t="s">
        <v>7439</v>
      </c>
      <c r="R2256" t="s">
        <v>3980</v>
      </c>
      <c r="S2256" t="s">
        <v>35</v>
      </c>
      <c r="T2256" t="str">
        <f t="shared" si="105"/>
        <v>Experience in Microsoft Office Excellent communication skills    **THE MAXIMUM TENURE FOR THIS TITLE IS TWO (2) YEARS.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56">
        <f t="shared" si="106"/>
        <v>0</v>
      </c>
      <c r="V2256" s="3">
        <v>0</v>
      </c>
      <c r="W2256" s="3">
        <f t="shared" si="107"/>
        <v>0</v>
      </c>
      <c r="X2256" s="3">
        <v>0</v>
      </c>
      <c r="Y2256" s="3">
        <v>0</v>
      </c>
      <c r="Z2256" s="3">
        <v>0</v>
      </c>
      <c r="AA2256" s="3">
        <v>0</v>
      </c>
      <c r="AB2256" s="3">
        <v>0</v>
      </c>
      <c r="AD2256" t="s">
        <v>38</v>
      </c>
      <c r="AE2256" s="1">
        <v>42517</v>
      </c>
      <c r="AG2256" s="1">
        <v>42517</v>
      </c>
      <c r="AH2256" s="1">
        <v>42598</v>
      </c>
    </row>
    <row r="2257" spans="1:34" x14ac:dyDescent="0.3">
      <c r="A2257">
        <v>241717</v>
      </c>
      <c r="B2257" t="s">
        <v>108</v>
      </c>
      <c r="C2257" t="s">
        <v>26</v>
      </c>
      <c r="D2257">
        <v>60</v>
      </c>
      <c r="E2257" t="s">
        <v>1309</v>
      </c>
      <c r="F2257" t="s">
        <v>1310</v>
      </c>
      <c r="G2257">
        <v>30112</v>
      </c>
      <c r="H2257">
        <v>0</v>
      </c>
      <c r="I2257">
        <v>66499</v>
      </c>
      <c r="J2257">
        <v>66499</v>
      </c>
      <c r="K2257" t="s">
        <v>30</v>
      </c>
      <c r="L2257" t="s">
        <v>111</v>
      </c>
      <c r="M2257" t="s">
        <v>807</v>
      </c>
      <c r="N2257" t="s">
        <v>3973</v>
      </c>
      <c r="O2257" t="s">
        <v>3974</v>
      </c>
      <c r="P2257" t="s">
        <v>35</v>
      </c>
      <c r="Q2257" t="s">
        <v>35</v>
      </c>
      <c r="R2257" t="s">
        <v>8251</v>
      </c>
      <c r="S2257" t="s">
        <v>35</v>
      </c>
      <c r="T2257" t="str">
        <f t="shared" si="105"/>
        <v xml:space="preserve">   </v>
      </c>
      <c r="U2257">
        <f t="shared" si="106"/>
        <v>0</v>
      </c>
      <c r="V2257" s="3">
        <v>0</v>
      </c>
      <c r="W2257" s="3">
        <f t="shared" si="107"/>
        <v>0</v>
      </c>
      <c r="X2257" s="3">
        <v>0</v>
      </c>
      <c r="Y2257" s="3">
        <v>0</v>
      </c>
      <c r="Z2257" s="3">
        <v>0</v>
      </c>
      <c r="AA2257" s="3">
        <v>0</v>
      </c>
      <c r="AB2257" s="3">
        <v>0</v>
      </c>
      <c r="AD2257" t="s">
        <v>58</v>
      </c>
      <c r="AE2257" s="1">
        <v>42513</v>
      </c>
      <c r="AF2257" s="1">
        <v>42625</v>
      </c>
      <c r="AG2257" s="1">
        <v>42572</v>
      </c>
      <c r="AH2257" s="1">
        <v>42598</v>
      </c>
    </row>
    <row r="2258" spans="1:34" x14ac:dyDescent="0.3">
      <c r="A2258">
        <v>241728</v>
      </c>
      <c r="B2258" t="s">
        <v>39</v>
      </c>
      <c r="C2258" t="s">
        <v>40</v>
      </c>
      <c r="D2258">
        <v>1</v>
      </c>
      <c r="E2258" t="s">
        <v>3983</v>
      </c>
      <c r="F2258" t="s">
        <v>922</v>
      </c>
      <c r="G2258">
        <v>51191</v>
      </c>
      <c r="H2258">
        <v>2</v>
      </c>
      <c r="I2258">
        <v>42489</v>
      </c>
      <c r="J2258">
        <v>54142</v>
      </c>
      <c r="K2258" t="s">
        <v>30</v>
      </c>
      <c r="L2258" t="s">
        <v>513</v>
      </c>
      <c r="M2258" t="s">
        <v>923</v>
      </c>
      <c r="N2258" t="s">
        <v>3984</v>
      </c>
      <c r="O2258" t="s">
        <v>925</v>
      </c>
      <c r="P2258" t="s">
        <v>8254</v>
      </c>
      <c r="Q2258" t="s">
        <v>7439</v>
      </c>
      <c r="R2258" t="s">
        <v>3985</v>
      </c>
      <c r="S2258" t="s">
        <v>35</v>
      </c>
      <c r="T2258" t="str">
        <f t="shared" si="105"/>
        <v>‚	Applicant must have a valid NYS Driver's License and the ability to operate a motor vehicle        Bi-Lingual English/Spanish.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58">
        <f t="shared" si="106"/>
        <v>0</v>
      </c>
      <c r="V2258" s="3">
        <v>0</v>
      </c>
      <c r="W2258" s="3">
        <f t="shared" si="107"/>
        <v>0</v>
      </c>
      <c r="X2258" s="3">
        <v>0</v>
      </c>
      <c r="Y2258" s="3">
        <v>0</v>
      </c>
      <c r="Z2258" s="3">
        <v>0</v>
      </c>
      <c r="AA2258" s="3">
        <v>0</v>
      </c>
      <c r="AB2258" s="3">
        <v>0</v>
      </c>
      <c r="AD2258" t="s">
        <v>38</v>
      </c>
      <c r="AE2258" s="1">
        <v>42513</v>
      </c>
      <c r="AG2258" s="1">
        <v>42513</v>
      </c>
      <c r="AH2258" s="1">
        <v>42598</v>
      </c>
    </row>
    <row r="2259" spans="1:34" x14ac:dyDescent="0.3">
      <c r="A2259">
        <v>241728</v>
      </c>
      <c r="B2259" t="s">
        <v>39</v>
      </c>
      <c r="C2259" t="s">
        <v>26</v>
      </c>
      <c r="D2259">
        <v>1</v>
      </c>
      <c r="E2259" t="s">
        <v>3983</v>
      </c>
      <c r="F2259" t="s">
        <v>922</v>
      </c>
      <c r="G2259">
        <v>51191</v>
      </c>
      <c r="H2259">
        <v>2</v>
      </c>
      <c r="I2259">
        <v>42489</v>
      </c>
      <c r="J2259">
        <v>54142</v>
      </c>
      <c r="K2259" t="s">
        <v>30</v>
      </c>
      <c r="L2259" t="s">
        <v>513</v>
      </c>
      <c r="M2259" t="s">
        <v>923</v>
      </c>
      <c r="N2259" t="s">
        <v>3984</v>
      </c>
      <c r="O2259" t="s">
        <v>925</v>
      </c>
      <c r="P2259" t="s">
        <v>8254</v>
      </c>
      <c r="Q2259" t="s">
        <v>7439</v>
      </c>
      <c r="R2259" t="s">
        <v>3985</v>
      </c>
      <c r="S2259" t="s">
        <v>35</v>
      </c>
      <c r="T2259" t="str">
        <f t="shared" si="105"/>
        <v>‚	Applicant must have a valid NYS Driver's License and the ability to operate a motor vehicle        Bi-Lingual English/Spanish.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59">
        <f t="shared" si="106"/>
        <v>0</v>
      </c>
      <c r="V2259" s="3">
        <v>0</v>
      </c>
      <c r="W2259" s="3">
        <f t="shared" si="107"/>
        <v>0</v>
      </c>
      <c r="X2259" s="3">
        <v>0</v>
      </c>
      <c r="Y2259" s="3">
        <v>0</v>
      </c>
      <c r="Z2259" s="3">
        <v>0</v>
      </c>
      <c r="AA2259" s="3">
        <v>0</v>
      </c>
      <c r="AB2259" s="3">
        <v>0</v>
      </c>
      <c r="AD2259" t="s">
        <v>38</v>
      </c>
      <c r="AE2259" s="1">
        <v>42513</v>
      </c>
      <c r="AG2259" s="1">
        <v>42513</v>
      </c>
      <c r="AH2259" s="1">
        <v>42598</v>
      </c>
    </row>
    <row r="2260" spans="1:34" x14ac:dyDescent="0.3">
      <c r="A2260">
        <v>242025</v>
      </c>
      <c r="B2260" t="s">
        <v>59</v>
      </c>
      <c r="C2260" t="s">
        <v>40</v>
      </c>
      <c r="D2260">
        <v>1</v>
      </c>
      <c r="E2260" t="s">
        <v>3986</v>
      </c>
      <c r="F2260" t="s">
        <v>223</v>
      </c>
      <c r="G2260">
        <v>20616</v>
      </c>
      <c r="H2260">
        <v>0</v>
      </c>
      <c r="I2260">
        <v>52000</v>
      </c>
      <c r="J2260">
        <v>52000</v>
      </c>
      <c r="K2260" t="s">
        <v>30</v>
      </c>
      <c r="L2260" t="s">
        <v>62</v>
      </c>
      <c r="M2260" t="s">
        <v>590</v>
      </c>
      <c r="N2260" t="s">
        <v>8255</v>
      </c>
      <c r="O2260" t="s">
        <v>3987</v>
      </c>
      <c r="P2260" t="s">
        <v>3988</v>
      </c>
      <c r="Q2260" t="s">
        <v>3989</v>
      </c>
      <c r="R2260" t="s">
        <v>3990</v>
      </c>
      <c r="S2260" t="s">
        <v>35</v>
      </c>
      <c r="T2260" t="str">
        <f t="shared" si="105"/>
        <v>EIT/FE certification is preferred. Appointments are subject to OMB approval. For additional information about DEP, visit  www.nyc.gov/dep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260">
        <f t="shared" si="106"/>
        <v>0</v>
      </c>
      <c r="V2260" s="3">
        <v>0</v>
      </c>
      <c r="W2260" s="3">
        <f t="shared" si="107"/>
        <v>0</v>
      </c>
      <c r="X2260" s="3">
        <v>0</v>
      </c>
      <c r="Y2260" s="3">
        <v>0</v>
      </c>
      <c r="Z2260" s="3">
        <v>0</v>
      </c>
      <c r="AA2260" s="3">
        <v>0</v>
      </c>
      <c r="AB2260" s="3">
        <v>0</v>
      </c>
      <c r="AD2260" t="s">
        <v>58</v>
      </c>
      <c r="AE2260" s="1">
        <v>42523</v>
      </c>
      <c r="AG2260" s="1">
        <v>42523</v>
      </c>
      <c r="AH2260" s="1">
        <v>42598</v>
      </c>
    </row>
    <row r="2261" spans="1:34" x14ac:dyDescent="0.3">
      <c r="A2261">
        <v>241729</v>
      </c>
      <c r="B2261" t="s">
        <v>25</v>
      </c>
      <c r="C2261" t="s">
        <v>26</v>
      </c>
      <c r="D2261">
        <v>1</v>
      </c>
      <c r="E2261" t="s">
        <v>3961</v>
      </c>
      <c r="F2261" t="s">
        <v>2096</v>
      </c>
      <c r="G2261">
        <v>13621</v>
      </c>
      <c r="H2261">
        <v>2</v>
      </c>
      <c r="I2261">
        <v>55556</v>
      </c>
      <c r="J2261">
        <v>78000</v>
      </c>
      <c r="K2261" t="s">
        <v>30</v>
      </c>
      <c r="L2261" t="s">
        <v>192</v>
      </c>
      <c r="M2261" t="s">
        <v>535</v>
      </c>
      <c r="N2261" t="s">
        <v>3962</v>
      </c>
      <c r="O2261" t="s">
        <v>2099</v>
      </c>
      <c r="P2261" t="s">
        <v>8250</v>
      </c>
      <c r="Q2261" t="s">
        <v>35</v>
      </c>
      <c r="R2261" t="s">
        <v>3963</v>
      </c>
      <c r="S2261" t="s">
        <v>196</v>
      </c>
      <c r="T2261" t="str">
        <f t="shared" si="105"/>
        <v xml:space="preserve">The preferred candidate should possess the following: 8+ years experience in Change Administration in a large complex tech environment; experience in Change Administration in a large complex tech environment; knowledge of Remedy Change Management System; ITIL Foundations certification; knowledge of Remedy software;  strong written, oral and interpersonal communication skills; demonstrated facilitation skills working with cross-functional technical teams; good problem identification skills; database management skills; ability to coordinate and organize meetings; experience with software conversions, proficiency with Excel; a Bachelor‚„s and/or Masters degree in a related discipline from an accredited college/university.  </v>
      </c>
      <c r="U2261">
        <f t="shared" si="106"/>
        <v>0</v>
      </c>
      <c r="V2261" s="3">
        <v>0</v>
      </c>
      <c r="W2261" s="3">
        <f t="shared" si="107"/>
        <v>0</v>
      </c>
      <c r="X2261" s="3">
        <v>0</v>
      </c>
      <c r="Y2261" s="3">
        <v>0</v>
      </c>
      <c r="Z2261" s="3">
        <v>0</v>
      </c>
      <c r="AA2261" s="3">
        <v>0</v>
      </c>
      <c r="AB2261" s="3">
        <v>1</v>
      </c>
      <c r="AD2261" t="s">
        <v>58</v>
      </c>
      <c r="AE2261" s="1">
        <v>42528</v>
      </c>
      <c r="AG2261" s="1">
        <v>42528</v>
      </c>
      <c r="AH2261" s="1">
        <v>42598</v>
      </c>
    </row>
    <row r="2262" spans="1:34" x14ac:dyDescent="0.3">
      <c r="A2262">
        <v>241730</v>
      </c>
      <c r="B2262" t="s">
        <v>39</v>
      </c>
      <c r="C2262" t="s">
        <v>26</v>
      </c>
      <c r="D2262">
        <v>1</v>
      </c>
      <c r="E2262" t="s">
        <v>1512</v>
      </c>
      <c r="F2262" t="s">
        <v>1513</v>
      </c>
      <c r="G2262">
        <v>81805</v>
      </c>
      <c r="H2262">
        <v>0</v>
      </c>
      <c r="I2262">
        <v>28955</v>
      </c>
      <c r="J2262">
        <v>43417</v>
      </c>
      <c r="K2262" t="s">
        <v>30</v>
      </c>
      <c r="L2262" t="s">
        <v>513</v>
      </c>
      <c r="M2262" t="s">
        <v>1514</v>
      </c>
      <c r="N2262" t="s">
        <v>6816</v>
      </c>
      <c r="O2262" t="s">
        <v>7367</v>
      </c>
      <c r="P2262" t="s">
        <v>35</v>
      </c>
      <c r="Q2262" t="s">
        <v>7439</v>
      </c>
      <c r="R2262" t="s">
        <v>3991</v>
      </c>
      <c r="S2262" t="s">
        <v>35</v>
      </c>
      <c r="T2262" t="str">
        <f t="shared" si="105"/>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62">
        <f t="shared" si="106"/>
        <v>0</v>
      </c>
      <c r="V2262" s="3">
        <v>0</v>
      </c>
      <c r="W2262" s="3">
        <f t="shared" si="107"/>
        <v>0</v>
      </c>
      <c r="X2262" s="3">
        <v>0</v>
      </c>
      <c r="Y2262" s="3">
        <v>0</v>
      </c>
      <c r="Z2262" s="3">
        <v>0</v>
      </c>
      <c r="AA2262" s="3">
        <v>0</v>
      </c>
      <c r="AB2262" s="3">
        <v>0</v>
      </c>
      <c r="AD2262" t="s">
        <v>38</v>
      </c>
      <c r="AE2262" s="1">
        <v>42513</v>
      </c>
      <c r="AG2262" s="1">
        <v>42513</v>
      </c>
      <c r="AH2262" s="1">
        <v>42598</v>
      </c>
    </row>
    <row r="2263" spans="1:34" x14ac:dyDescent="0.3">
      <c r="A2263">
        <v>241730</v>
      </c>
      <c r="B2263" t="s">
        <v>39</v>
      </c>
      <c r="C2263" t="s">
        <v>40</v>
      </c>
      <c r="D2263">
        <v>1</v>
      </c>
      <c r="E2263" t="s">
        <v>1512</v>
      </c>
      <c r="F2263" t="s">
        <v>1513</v>
      </c>
      <c r="G2263">
        <v>81805</v>
      </c>
      <c r="H2263">
        <v>0</v>
      </c>
      <c r="I2263">
        <v>28955</v>
      </c>
      <c r="J2263">
        <v>43417</v>
      </c>
      <c r="K2263" t="s">
        <v>30</v>
      </c>
      <c r="L2263" t="s">
        <v>513</v>
      </c>
      <c r="M2263" t="s">
        <v>1514</v>
      </c>
      <c r="N2263" t="s">
        <v>6816</v>
      </c>
      <c r="O2263" t="s">
        <v>7367</v>
      </c>
      <c r="P2263" t="s">
        <v>35</v>
      </c>
      <c r="Q2263" t="s">
        <v>7439</v>
      </c>
      <c r="R2263" t="s">
        <v>3991</v>
      </c>
      <c r="S2263" t="s">
        <v>35</v>
      </c>
      <c r="T2263" t="str">
        <f t="shared" si="105"/>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63">
        <f t="shared" si="106"/>
        <v>0</v>
      </c>
      <c r="V2263" s="3">
        <v>0</v>
      </c>
      <c r="W2263" s="3">
        <f t="shared" si="107"/>
        <v>0</v>
      </c>
      <c r="X2263" s="3">
        <v>0</v>
      </c>
      <c r="Y2263" s="3">
        <v>0</v>
      </c>
      <c r="Z2263" s="3">
        <v>0</v>
      </c>
      <c r="AA2263" s="3">
        <v>0</v>
      </c>
      <c r="AB2263" s="3">
        <v>0</v>
      </c>
      <c r="AD2263" t="s">
        <v>38</v>
      </c>
      <c r="AE2263" s="1">
        <v>42513</v>
      </c>
      <c r="AG2263" s="1">
        <v>42513</v>
      </c>
      <c r="AH2263" s="1">
        <v>42598</v>
      </c>
    </row>
    <row r="2264" spans="1:34" x14ac:dyDescent="0.3">
      <c r="A2264">
        <v>241747</v>
      </c>
      <c r="B2264" t="s">
        <v>184</v>
      </c>
      <c r="C2264" t="s">
        <v>40</v>
      </c>
      <c r="D2264">
        <v>1</v>
      </c>
      <c r="E2264" t="s">
        <v>3992</v>
      </c>
      <c r="F2264" t="s">
        <v>485</v>
      </c>
      <c r="G2264">
        <v>30087</v>
      </c>
      <c r="H2264">
        <v>4</v>
      </c>
      <c r="I2264">
        <v>74975</v>
      </c>
      <c r="J2264">
        <v>113313</v>
      </c>
      <c r="K2264" t="s">
        <v>30</v>
      </c>
      <c r="L2264" t="s">
        <v>3993</v>
      </c>
      <c r="M2264" t="s">
        <v>3994</v>
      </c>
      <c r="N2264" t="s">
        <v>6873</v>
      </c>
      <c r="O2264" t="s">
        <v>488</v>
      </c>
      <c r="P2264" t="s">
        <v>8256</v>
      </c>
      <c r="Q2264" t="s">
        <v>7266</v>
      </c>
      <c r="R2264" t="s">
        <v>201</v>
      </c>
      <c r="S2264" t="s">
        <v>35</v>
      </c>
      <c r="T2264" t="str">
        <f t="shared" si="105"/>
        <v>The preferred candidate should possess the following: One (1) year experience as an Agency Attorney Level III; excellent litigation skills; ability to supervise and lead staff; familiarity with Children‚„s Services‚„ policies and procedures, including relevant child welfare laws and the Family Court Act.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264">
        <f t="shared" si="106"/>
        <v>0</v>
      </c>
      <c r="V2264" s="3">
        <v>0</v>
      </c>
      <c r="W2264" s="3">
        <f t="shared" si="107"/>
        <v>0</v>
      </c>
      <c r="X2264" s="3">
        <v>0</v>
      </c>
      <c r="Y2264" s="3">
        <v>0</v>
      </c>
      <c r="Z2264" s="3">
        <v>0</v>
      </c>
      <c r="AA2264" s="3">
        <v>0</v>
      </c>
      <c r="AB2264" s="3">
        <v>0</v>
      </c>
      <c r="AD2264" t="s">
        <v>38</v>
      </c>
      <c r="AE2264" s="1">
        <v>42597</v>
      </c>
      <c r="AF2264" s="1">
        <v>42627</v>
      </c>
      <c r="AG2264" s="1">
        <v>42597</v>
      </c>
      <c r="AH2264" s="1">
        <v>42598</v>
      </c>
    </row>
    <row r="2265" spans="1:34" x14ac:dyDescent="0.3">
      <c r="A2265">
        <v>241452</v>
      </c>
      <c r="B2265" t="s">
        <v>39</v>
      </c>
      <c r="C2265" t="s">
        <v>26</v>
      </c>
      <c r="D2265">
        <v>1</v>
      </c>
      <c r="E2265" t="s">
        <v>3813</v>
      </c>
      <c r="F2265" t="s">
        <v>1121</v>
      </c>
      <c r="G2265">
        <v>51110</v>
      </c>
      <c r="H2265">
        <v>3</v>
      </c>
      <c r="I2265">
        <v>54917</v>
      </c>
      <c r="J2265">
        <v>74804</v>
      </c>
      <c r="K2265" t="s">
        <v>30</v>
      </c>
      <c r="L2265" t="s">
        <v>78</v>
      </c>
      <c r="M2265" t="s">
        <v>947</v>
      </c>
      <c r="N2265" t="s">
        <v>3814</v>
      </c>
      <c r="O2265" t="s">
        <v>7259</v>
      </c>
      <c r="P2265" t="s">
        <v>35</v>
      </c>
      <c r="Q2265" t="s">
        <v>7439</v>
      </c>
      <c r="R2265" t="s">
        <v>3815</v>
      </c>
      <c r="S2265" t="s">
        <v>35</v>
      </c>
      <c r="T2265" t="str">
        <f t="shared" si="105"/>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65">
        <f t="shared" si="106"/>
        <v>0</v>
      </c>
      <c r="V2265" s="3">
        <v>0</v>
      </c>
      <c r="W2265" s="3">
        <f t="shared" si="107"/>
        <v>0</v>
      </c>
      <c r="X2265" s="3">
        <v>0</v>
      </c>
      <c r="Y2265" s="3">
        <v>0</v>
      </c>
      <c r="Z2265" s="3">
        <v>0</v>
      </c>
      <c r="AA2265" s="3">
        <v>0</v>
      </c>
      <c r="AB2265" s="3">
        <v>0</v>
      </c>
      <c r="AD2265" t="s">
        <v>38</v>
      </c>
      <c r="AE2265" s="1">
        <v>42510</v>
      </c>
      <c r="AG2265" s="1">
        <v>42510</v>
      </c>
      <c r="AH2265" s="1">
        <v>42598</v>
      </c>
    </row>
    <row r="2266" spans="1:34" x14ac:dyDescent="0.3">
      <c r="A2266">
        <v>241458</v>
      </c>
      <c r="B2266" t="s">
        <v>184</v>
      </c>
      <c r="C2266" t="s">
        <v>40</v>
      </c>
      <c r="D2266">
        <v>5</v>
      </c>
      <c r="E2266" t="s">
        <v>646</v>
      </c>
      <c r="F2266" t="s">
        <v>647</v>
      </c>
      <c r="G2266">
        <v>95600</v>
      </c>
      <c r="H2266" t="s">
        <v>52</v>
      </c>
      <c r="I2266">
        <v>53051</v>
      </c>
      <c r="J2266">
        <v>145991</v>
      </c>
      <c r="K2266" t="s">
        <v>30</v>
      </c>
      <c r="L2266" t="s">
        <v>3995</v>
      </c>
      <c r="M2266" t="s">
        <v>3996</v>
      </c>
      <c r="N2266" t="s">
        <v>8257</v>
      </c>
      <c r="O2266" t="s">
        <v>650</v>
      </c>
      <c r="P2266" t="s">
        <v>7252</v>
      </c>
      <c r="Q2266" t="s">
        <v>7268</v>
      </c>
      <c r="R2266" t="s">
        <v>665</v>
      </c>
      <c r="S2266" t="s">
        <v>35</v>
      </c>
      <c r="T2266" t="str">
        <f t="shared" si="105"/>
        <v>The preferred candidate should possess the following: a record of proven managerial or supervisory accomplishments in child protection or a closely-related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266">
        <f t="shared" si="106"/>
        <v>0</v>
      </c>
      <c r="V2266" s="3">
        <v>0</v>
      </c>
      <c r="W2266" s="3">
        <f t="shared" si="107"/>
        <v>0</v>
      </c>
      <c r="X2266" s="3">
        <v>0</v>
      </c>
      <c r="Y2266" s="3">
        <v>0</v>
      </c>
      <c r="Z2266" s="3">
        <v>0</v>
      </c>
      <c r="AA2266" s="3">
        <v>0</v>
      </c>
      <c r="AB2266" s="3">
        <v>0</v>
      </c>
      <c r="AD2266" t="s">
        <v>58</v>
      </c>
      <c r="AE2266" s="1">
        <v>42530</v>
      </c>
      <c r="AG2266" s="1">
        <v>42535</v>
      </c>
      <c r="AH2266" s="1">
        <v>42598</v>
      </c>
    </row>
    <row r="2267" spans="1:34" x14ac:dyDescent="0.3">
      <c r="A2267">
        <v>241458</v>
      </c>
      <c r="B2267" t="s">
        <v>184</v>
      </c>
      <c r="C2267" t="s">
        <v>26</v>
      </c>
      <c r="D2267">
        <v>5</v>
      </c>
      <c r="E2267" t="s">
        <v>646</v>
      </c>
      <c r="F2267" t="s">
        <v>647</v>
      </c>
      <c r="G2267">
        <v>95600</v>
      </c>
      <c r="H2267" t="s">
        <v>52</v>
      </c>
      <c r="I2267">
        <v>53051</v>
      </c>
      <c r="J2267">
        <v>145991</v>
      </c>
      <c r="K2267" t="s">
        <v>30</v>
      </c>
      <c r="L2267" t="s">
        <v>3995</v>
      </c>
      <c r="M2267" t="s">
        <v>3996</v>
      </c>
      <c r="N2267" t="s">
        <v>8257</v>
      </c>
      <c r="O2267" t="s">
        <v>650</v>
      </c>
      <c r="P2267" t="s">
        <v>7252</v>
      </c>
      <c r="Q2267" t="s">
        <v>7268</v>
      </c>
      <c r="R2267" t="s">
        <v>665</v>
      </c>
      <c r="S2267" t="s">
        <v>35</v>
      </c>
      <c r="T2267" t="str">
        <f t="shared" si="105"/>
        <v>The preferred candidate should possess the following: a record of proven managerial or supervisory accomplishments in child protection or a closely-related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267">
        <f t="shared" si="106"/>
        <v>0</v>
      </c>
      <c r="V2267" s="3">
        <v>0</v>
      </c>
      <c r="W2267" s="3">
        <f t="shared" si="107"/>
        <v>0</v>
      </c>
      <c r="X2267" s="3">
        <v>0</v>
      </c>
      <c r="Y2267" s="3">
        <v>0</v>
      </c>
      <c r="Z2267" s="3">
        <v>0</v>
      </c>
      <c r="AA2267" s="3">
        <v>0</v>
      </c>
      <c r="AB2267" s="3">
        <v>0</v>
      </c>
      <c r="AD2267" t="s">
        <v>58</v>
      </c>
      <c r="AE2267" s="1">
        <v>42530</v>
      </c>
      <c r="AG2267" s="1">
        <v>42535</v>
      </c>
      <c r="AH2267" s="1">
        <v>42598</v>
      </c>
    </row>
    <row r="2268" spans="1:34" x14ac:dyDescent="0.3">
      <c r="A2268">
        <v>241459</v>
      </c>
      <c r="B2268" t="s">
        <v>888</v>
      </c>
      <c r="C2268" t="s">
        <v>40</v>
      </c>
      <c r="D2268">
        <v>1</v>
      </c>
      <c r="E2268" t="s">
        <v>3997</v>
      </c>
      <c r="F2268" t="s">
        <v>42</v>
      </c>
      <c r="G2268">
        <v>21744</v>
      </c>
      <c r="H2268">
        <v>3</v>
      </c>
      <c r="I2268">
        <v>77000</v>
      </c>
      <c r="J2268">
        <v>90000</v>
      </c>
      <c r="K2268" t="s">
        <v>30</v>
      </c>
      <c r="L2268" t="s">
        <v>430</v>
      </c>
      <c r="M2268" t="s">
        <v>1067</v>
      </c>
      <c r="N2268" t="s">
        <v>8258</v>
      </c>
      <c r="O2268" t="s">
        <v>46</v>
      </c>
      <c r="P2268" t="s">
        <v>3998</v>
      </c>
      <c r="Q2268" t="s">
        <v>35</v>
      </c>
      <c r="R2268" t="s">
        <v>894</v>
      </c>
      <c r="S2268" t="s">
        <v>35</v>
      </c>
      <c r="T2268" t="str">
        <f t="shared" si="105"/>
        <v xml:space="preserve">Preference will be given to the following education, experience and skills:  Masters or Doctoral Degree in Survey Methodology preferred. Degrees in other related field will also be considered;  At least 2-3 years of experience conducting survey research, including working knowledge of the following: reliability and validity, sampling, questionnaire design, primary data collection, weighting, and data management;  Experience in designing and using complex survey weights including replicate weights;  Experience in designing questionnaires for various modes of data collection;   Literacy in at least one of the following sets of statistical methods: econometrics, spatial analysis, hierarchical modeling and/or survey analysis;  Fluency in multivariate (OLS) regression and categorical data analysis, as well as assumptions underlying such methods;  Mastery of statistical software such as Stata or SAS;  Proven desire to learn by doing and work hard to ensure the highest quality work product;  Energetic, pro-active, independent, and intellectually-curious;  Strong written and oral communications skills;  Strong technical documentation skills.   The following are additional desired attributes:  Understanding of housing policy, concepts and theories;  Experience conducting primary data collection is preferred;  Experience designing experimental modules within long term survey efforts;  Experience with cognitive testing of survey questions.  </v>
      </c>
      <c r="U2268">
        <f t="shared" si="106"/>
        <v>1</v>
      </c>
      <c r="V2268" s="3">
        <v>0</v>
      </c>
      <c r="W2268" s="3">
        <f t="shared" si="107"/>
        <v>1</v>
      </c>
      <c r="X2268" s="3">
        <v>0</v>
      </c>
      <c r="Y2268" s="3">
        <v>0</v>
      </c>
      <c r="Z2268" s="3">
        <v>0</v>
      </c>
      <c r="AA2268" s="3">
        <v>0</v>
      </c>
      <c r="AB2268" s="3">
        <v>0</v>
      </c>
      <c r="AD2268" t="s">
        <v>38</v>
      </c>
      <c r="AE2268" s="1">
        <v>42509</v>
      </c>
      <c r="AF2268" s="1">
        <v>42599</v>
      </c>
      <c r="AG2268" s="1">
        <v>42537</v>
      </c>
      <c r="AH2268" s="1">
        <v>42598</v>
      </c>
    </row>
    <row r="2269" spans="1:34" x14ac:dyDescent="0.3">
      <c r="A2269">
        <v>241747</v>
      </c>
      <c r="B2269" t="s">
        <v>184</v>
      </c>
      <c r="C2269" t="s">
        <v>26</v>
      </c>
      <c r="D2269">
        <v>1</v>
      </c>
      <c r="E2269" t="s">
        <v>3992</v>
      </c>
      <c r="F2269" t="s">
        <v>485</v>
      </c>
      <c r="G2269">
        <v>30087</v>
      </c>
      <c r="H2269">
        <v>4</v>
      </c>
      <c r="I2269">
        <v>74975</v>
      </c>
      <c r="J2269">
        <v>113313</v>
      </c>
      <c r="K2269" t="s">
        <v>30</v>
      </c>
      <c r="L2269" t="s">
        <v>3993</v>
      </c>
      <c r="M2269" t="s">
        <v>3994</v>
      </c>
      <c r="N2269" t="s">
        <v>6873</v>
      </c>
      <c r="O2269" t="s">
        <v>488</v>
      </c>
      <c r="P2269" t="s">
        <v>8256</v>
      </c>
      <c r="Q2269" t="s">
        <v>7266</v>
      </c>
      <c r="R2269" t="s">
        <v>201</v>
      </c>
      <c r="S2269" t="s">
        <v>35</v>
      </c>
      <c r="T2269" t="str">
        <f t="shared" si="105"/>
        <v>The preferred candidate should possess the following: One (1) year experience as an Agency Attorney Level III; excellent litigation skills; ability to supervise and lead staff; familiarity with Children‚„s Services‚„ policies and procedures, including relevant child welfare laws and the Family Court Act.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269">
        <f t="shared" si="106"/>
        <v>0</v>
      </c>
      <c r="V2269" s="3">
        <v>0</v>
      </c>
      <c r="W2269" s="3">
        <f t="shared" si="107"/>
        <v>0</v>
      </c>
      <c r="X2269" s="3">
        <v>0</v>
      </c>
      <c r="Y2269" s="3">
        <v>0</v>
      </c>
      <c r="Z2269" s="3">
        <v>0</v>
      </c>
      <c r="AA2269" s="3">
        <v>0</v>
      </c>
      <c r="AB2269" s="3">
        <v>0</v>
      </c>
      <c r="AD2269" t="s">
        <v>38</v>
      </c>
      <c r="AE2269" s="1">
        <v>42597</v>
      </c>
      <c r="AF2269" s="1">
        <v>42627</v>
      </c>
      <c r="AG2269" s="1">
        <v>42597</v>
      </c>
      <c r="AH2269" s="1">
        <v>42598</v>
      </c>
    </row>
    <row r="2270" spans="1:34" x14ac:dyDescent="0.3">
      <c r="A2270">
        <v>241768</v>
      </c>
      <c r="B2270" t="s">
        <v>2939</v>
      </c>
      <c r="C2270" t="s">
        <v>40</v>
      </c>
      <c r="D2270">
        <v>1</v>
      </c>
      <c r="E2270" t="s">
        <v>3999</v>
      </c>
      <c r="F2270" t="s">
        <v>1168</v>
      </c>
      <c r="G2270">
        <v>56058</v>
      </c>
      <c r="H2270">
        <v>0</v>
      </c>
      <c r="I2270">
        <v>48895</v>
      </c>
      <c r="J2270">
        <v>70000</v>
      </c>
      <c r="K2270" t="s">
        <v>30</v>
      </c>
      <c r="L2270" t="s">
        <v>2941</v>
      </c>
      <c r="M2270" t="s">
        <v>4000</v>
      </c>
      <c r="N2270" t="s">
        <v>8259</v>
      </c>
      <c r="O2270" t="s">
        <v>1170</v>
      </c>
      <c r="P2270" t="s">
        <v>8260</v>
      </c>
      <c r="Q2270" t="s">
        <v>35</v>
      </c>
      <c r="R2270" t="s">
        <v>8261</v>
      </c>
      <c r="S2270" t="s">
        <v>35</v>
      </c>
      <c r="T2270" t="str">
        <f t="shared" si="105"/>
        <v xml:space="preserve">‚ Minimum 3 years training and professional development experience strongly preferred; prior Human Resources experience required Excellent verbal and written communication and presentation skills, with the ability to establish credibility and build relationships across all levels of the agency Customer-focus and solutions-orientation are critical to being successful in this role Ability to handle multiple competing priorities in dynamic environment Excellent organizational and analytical skills, work ethic and attention to detail Ability to maintain confidentiality  Proficiency in Microsoft Office Suite Strong analytic skills  </v>
      </c>
      <c r="U2270">
        <f t="shared" si="106"/>
        <v>0</v>
      </c>
      <c r="V2270" s="3">
        <v>0</v>
      </c>
      <c r="W2270" s="3">
        <f t="shared" si="107"/>
        <v>0</v>
      </c>
      <c r="X2270" s="3">
        <v>0</v>
      </c>
      <c r="Y2270" s="3">
        <v>0</v>
      </c>
      <c r="Z2270" s="3">
        <v>0</v>
      </c>
      <c r="AA2270" s="3">
        <v>0</v>
      </c>
      <c r="AB2270" s="3">
        <v>0</v>
      </c>
      <c r="AD2270" t="s">
        <v>38</v>
      </c>
      <c r="AE2270" s="1">
        <v>42593</v>
      </c>
      <c r="AG2270" s="1">
        <v>42593</v>
      </c>
      <c r="AH2270" s="1">
        <v>42598</v>
      </c>
    </row>
    <row r="2271" spans="1:34" x14ac:dyDescent="0.3">
      <c r="A2271">
        <v>241768</v>
      </c>
      <c r="B2271" t="s">
        <v>2939</v>
      </c>
      <c r="C2271" t="s">
        <v>26</v>
      </c>
      <c r="D2271">
        <v>1</v>
      </c>
      <c r="E2271" t="s">
        <v>3999</v>
      </c>
      <c r="F2271" t="s">
        <v>1168</v>
      </c>
      <c r="G2271">
        <v>56058</v>
      </c>
      <c r="H2271">
        <v>0</v>
      </c>
      <c r="I2271">
        <v>48895</v>
      </c>
      <c r="J2271">
        <v>70000</v>
      </c>
      <c r="K2271" t="s">
        <v>30</v>
      </c>
      <c r="L2271" t="s">
        <v>2941</v>
      </c>
      <c r="M2271" t="s">
        <v>4000</v>
      </c>
      <c r="N2271" t="s">
        <v>8259</v>
      </c>
      <c r="O2271" t="s">
        <v>1170</v>
      </c>
      <c r="P2271" t="s">
        <v>8260</v>
      </c>
      <c r="Q2271" t="s">
        <v>35</v>
      </c>
      <c r="R2271" t="s">
        <v>8261</v>
      </c>
      <c r="S2271" t="s">
        <v>35</v>
      </c>
      <c r="T2271" t="str">
        <f t="shared" si="105"/>
        <v xml:space="preserve">‚ Minimum 3 years training and professional development experience strongly preferred; prior Human Resources experience required Excellent verbal and written communication and presentation skills, with the ability to establish credibility and build relationships across all levels of the agency Customer-focus and solutions-orientation are critical to being successful in this role Ability to handle multiple competing priorities in dynamic environment Excellent organizational and analytical skills, work ethic and attention to detail Ability to maintain confidentiality  Proficiency in Microsoft Office Suite Strong analytic skills  </v>
      </c>
      <c r="U2271">
        <f t="shared" si="106"/>
        <v>0</v>
      </c>
      <c r="V2271" s="3">
        <v>0</v>
      </c>
      <c r="W2271" s="3">
        <f t="shared" si="107"/>
        <v>0</v>
      </c>
      <c r="X2271" s="3">
        <v>0</v>
      </c>
      <c r="Y2271" s="3">
        <v>0</v>
      </c>
      <c r="Z2271" s="3">
        <v>0</v>
      </c>
      <c r="AA2271" s="3">
        <v>0</v>
      </c>
      <c r="AB2271" s="3">
        <v>0</v>
      </c>
      <c r="AD2271" t="s">
        <v>38</v>
      </c>
      <c r="AE2271" s="1">
        <v>42593</v>
      </c>
      <c r="AG2271" s="1">
        <v>42593</v>
      </c>
      <c r="AH2271" s="1">
        <v>42598</v>
      </c>
    </row>
    <row r="2272" spans="1:34" x14ac:dyDescent="0.3">
      <c r="A2272">
        <v>241809</v>
      </c>
      <c r="B2272" t="s">
        <v>25</v>
      </c>
      <c r="C2272" t="s">
        <v>40</v>
      </c>
      <c r="D2272">
        <v>2</v>
      </c>
      <c r="E2272" t="s">
        <v>4001</v>
      </c>
      <c r="F2272" t="s">
        <v>191</v>
      </c>
      <c r="G2272">
        <v>13632</v>
      </c>
      <c r="H2272">
        <v>4</v>
      </c>
      <c r="I2272">
        <v>89383</v>
      </c>
      <c r="J2272">
        <v>120000</v>
      </c>
      <c r="K2272" t="s">
        <v>30</v>
      </c>
      <c r="L2272" t="s">
        <v>192</v>
      </c>
      <c r="M2272" t="s">
        <v>3650</v>
      </c>
      <c r="N2272" t="s">
        <v>4002</v>
      </c>
      <c r="O2272" t="s">
        <v>7083</v>
      </c>
      <c r="P2272" t="s">
        <v>8262</v>
      </c>
      <c r="Q2272" t="s">
        <v>4003</v>
      </c>
      <c r="R2272" t="s">
        <v>4004</v>
      </c>
      <c r="S2272" t="s">
        <v>196</v>
      </c>
      <c r="T2272" t="str">
        <f t="shared" si="105"/>
        <v>The preferred candidate should possess the following: 3 years‚„ experience managing and strong understanding of Next Generation Firewalls (NGFW) and top rated industry firewalls; strong knowledge of DNS servers and network vulnerability scanners; sound knowledge of ITIL, Linux, DNS, Proxy Servers, and TCP/IP protocols; experience with packet analysis;extensive working knowledge on NetFlow collector; experience working in and/or with a Network Operation Center (NOC) and/or a Security Operation Center (SOC). Good written, verbal and analytical skills; experience in host system administration, network/application vulnerability scanning, VOIP technology, network engineering, or database administration; familiarity with core network routing protocols; the ability to understand a network packet trace; working knowledge on Endpoint security products; and the ability to handle multiple tasks under tight deadlines in a high volume, fast-paced public safety call answering center environment. Special Note:  In order to be considered for this position, you must have recently filed for the Computer Specialist (Software) Exam or have a permanent Computer Specialist  (Software) title. For more information regarding the civil service process, please visit the DCAS website at: http://www.nyc.gov/html/dcas/html/work/work.shtml</v>
      </c>
      <c r="U2272">
        <f t="shared" si="106"/>
        <v>0</v>
      </c>
      <c r="V2272" s="3">
        <v>0</v>
      </c>
      <c r="W2272" s="3">
        <f t="shared" si="107"/>
        <v>0</v>
      </c>
      <c r="X2272" s="3">
        <v>0</v>
      </c>
      <c r="Y2272" s="3">
        <v>0</v>
      </c>
      <c r="Z2272" s="3">
        <v>0</v>
      </c>
      <c r="AA2272" s="3">
        <v>0</v>
      </c>
      <c r="AB2272" s="3">
        <v>0</v>
      </c>
      <c r="AD2272" t="s">
        <v>58</v>
      </c>
      <c r="AE2272" s="1">
        <v>42517</v>
      </c>
      <c r="AG2272" s="1">
        <v>42517</v>
      </c>
      <c r="AH2272" s="1">
        <v>42598</v>
      </c>
    </row>
    <row r="2273" spans="1:34" x14ac:dyDescent="0.3">
      <c r="A2273">
        <v>241459</v>
      </c>
      <c r="B2273" t="s">
        <v>888</v>
      </c>
      <c r="C2273" t="s">
        <v>26</v>
      </c>
      <c r="D2273">
        <v>1</v>
      </c>
      <c r="E2273" t="s">
        <v>3997</v>
      </c>
      <c r="F2273" t="s">
        <v>42</v>
      </c>
      <c r="G2273">
        <v>21744</v>
      </c>
      <c r="H2273">
        <v>3</v>
      </c>
      <c r="I2273">
        <v>77000</v>
      </c>
      <c r="J2273">
        <v>90000</v>
      </c>
      <c r="K2273" t="s">
        <v>30</v>
      </c>
      <c r="L2273" t="s">
        <v>430</v>
      </c>
      <c r="M2273" t="s">
        <v>1067</v>
      </c>
      <c r="N2273" t="s">
        <v>8258</v>
      </c>
      <c r="O2273" t="s">
        <v>46</v>
      </c>
      <c r="P2273" t="s">
        <v>3998</v>
      </c>
      <c r="Q2273" t="s">
        <v>35</v>
      </c>
      <c r="R2273" t="s">
        <v>894</v>
      </c>
      <c r="S2273" t="s">
        <v>35</v>
      </c>
      <c r="T2273" t="str">
        <f t="shared" si="105"/>
        <v xml:space="preserve">Preference will be given to the following education, experience and skills:  Masters or Doctoral Degree in Survey Methodology preferred. Degrees in other related field will also be considered;  At least 2-3 years of experience conducting survey research, including working knowledge of the following: reliability and validity, sampling, questionnaire design, primary data collection, weighting, and data management;  Experience in designing and using complex survey weights including replicate weights;  Experience in designing questionnaires for various modes of data collection;   Literacy in at least one of the following sets of statistical methods: econometrics, spatial analysis, hierarchical modeling and/or survey analysis;  Fluency in multivariate (OLS) regression and categorical data analysis, as well as assumptions underlying such methods;  Mastery of statistical software such as Stata or SAS;  Proven desire to learn by doing and work hard to ensure the highest quality work product;  Energetic, pro-active, independent, and intellectually-curious;  Strong written and oral communications skills;  Strong technical documentation skills.   The following are additional desired attributes:  Understanding of housing policy, concepts and theories;  Experience conducting primary data collection is preferred;  Experience designing experimental modules within long term survey efforts;  Experience with cognitive testing of survey questions.  </v>
      </c>
      <c r="U2273">
        <f t="shared" si="106"/>
        <v>1</v>
      </c>
      <c r="V2273" s="3">
        <v>0</v>
      </c>
      <c r="W2273" s="3">
        <f t="shared" si="107"/>
        <v>1</v>
      </c>
      <c r="X2273" s="3">
        <v>0</v>
      </c>
      <c r="Y2273" s="3">
        <v>0</v>
      </c>
      <c r="Z2273" s="3">
        <v>0</v>
      </c>
      <c r="AA2273" s="3">
        <v>0</v>
      </c>
      <c r="AB2273" s="3">
        <v>0</v>
      </c>
      <c r="AD2273" t="s">
        <v>38</v>
      </c>
      <c r="AE2273" s="1">
        <v>42509</v>
      </c>
      <c r="AF2273" s="1">
        <v>42599</v>
      </c>
      <c r="AG2273" s="1">
        <v>42537</v>
      </c>
      <c r="AH2273" s="1">
        <v>42598</v>
      </c>
    </row>
    <row r="2274" spans="1:34" x14ac:dyDescent="0.3">
      <c r="A2274">
        <v>241460</v>
      </c>
      <c r="B2274" t="s">
        <v>39</v>
      </c>
      <c r="C2274" t="s">
        <v>40</v>
      </c>
      <c r="D2274">
        <v>2</v>
      </c>
      <c r="E2274" t="s">
        <v>4005</v>
      </c>
      <c r="F2274" t="s">
        <v>1183</v>
      </c>
      <c r="G2274">
        <v>51613</v>
      </c>
      <c r="H2274">
        <v>0</v>
      </c>
      <c r="I2274">
        <v>60049</v>
      </c>
      <c r="J2274">
        <v>82455</v>
      </c>
      <c r="K2274" t="s">
        <v>30</v>
      </c>
      <c r="L2274" t="s">
        <v>78</v>
      </c>
      <c r="M2274" t="s">
        <v>947</v>
      </c>
      <c r="N2274" t="s">
        <v>4006</v>
      </c>
      <c r="O2274" t="s">
        <v>1184</v>
      </c>
      <c r="P2274" t="s">
        <v>4007</v>
      </c>
      <c r="Q2274" t="s">
        <v>7439</v>
      </c>
      <c r="R2274" t="s">
        <v>4008</v>
      </c>
      <c r="S2274" t="s">
        <v>35</v>
      </c>
      <c r="T2274" t="str">
        <f t="shared" si="105"/>
        <v>--Certified/Licensed Social Worker with a Master's Degree in Social Work Bilingual/Spanish speaker  --Experience working in low-income communities desired   --Experience working with families  --Excellent interpersonal, written and oral communication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74">
        <f t="shared" si="106"/>
        <v>0</v>
      </c>
      <c r="V2274" s="3">
        <v>0</v>
      </c>
      <c r="W2274" s="3">
        <f t="shared" si="107"/>
        <v>0</v>
      </c>
      <c r="X2274" s="3">
        <v>0</v>
      </c>
      <c r="Y2274" s="3">
        <v>0</v>
      </c>
      <c r="Z2274" s="3">
        <v>0</v>
      </c>
      <c r="AA2274" s="3">
        <v>0</v>
      </c>
      <c r="AB2274" s="3">
        <v>0</v>
      </c>
      <c r="AD2274" t="s">
        <v>38</v>
      </c>
      <c r="AE2274" s="1">
        <v>42510</v>
      </c>
      <c r="AG2274" s="1">
        <v>42510</v>
      </c>
      <c r="AH2274" s="1">
        <v>42598</v>
      </c>
    </row>
    <row r="2275" spans="1:34" x14ac:dyDescent="0.3">
      <c r="A2275">
        <v>241460</v>
      </c>
      <c r="B2275" t="s">
        <v>39</v>
      </c>
      <c r="C2275" t="s">
        <v>26</v>
      </c>
      <c r="D2275">
        <v>2</v>
      </c>
      <c r="E2275" t="s">
        <v>4005</v>
      </c>
      <c r="F2275" t="s">
        <v>1183</v>
      </c>
      <c r="G2275">
        <v>51613</v>
      </c>
      <c r="H2275">
        <v>0</v>
      </c>
      <c r="I2275">
        <v>60049</v>
      </c>
      <c r="J2275">
        <v>82455</v>
      </c>
      <c r="K2275" t="s">
        <v>30</v>
      </c>
      <c r="L2275" t="s">
        <v>78</v>
      </c>
      <c r="M2275" t="s">
        <v>947</v>
      </c>
      <c r="N2275" t="s">
        <v>4006</v>
      </c>
      <c r="O2275" t="s">
        <v>1184</v>
      </c>
      <c r="P2275" t="s">
        <v>4007</v>
      </c>
      <c r="Q2275" t="s">
        <v>7439</v>
      </c>
      <c r="R2275" t="s">
        <v>4008</v>
      </c>
      <c r="S2275" t="s">
        <v>35</v>
      </c>
      <c r="T2275" t="str">
        <f t="shared" si="105"/>
        <v>--Certified/Licensed Social Worker with a Master's Degree in Social Work Bilingual/Spanish speaker  --Experience working in low-income communities desired   --Experience working with families  --Excellent interpersonal, written and oral communication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75">
        <f t="shared" si="106"/>
        <v>0</v>
      </c>
      <c r="V2275" s="3">
        <v>0</v>
      </c>
      <c r="W2275" s="3">
        <f t="shared" si="107"/>
        <v>0</v>
      </c>
      <c r="X2275" s="3">
        <v>0</v>
      </c>
      <c r="Y2275" s="3">
        <v>0</v>
      </c>
      <c r="Z2275" s="3">
        <v>0</v>
      </c>
      <c r="AA2275" s="3">
        <v>0</v>
      </c>
      <c r="AB2275" s="3">
        <v>0</v>
      </c>
      <c r="AD2275" t="s">
        <v>38</v>
      </c>
      <c r="AE2275" s="1">
        <v>42510</v>
      </c>
      <c r="AG2275" s="1">
        <v>42510</v>
      </c>
      <c r="AH2275" s="1">
        <v>42598</v>
      </c>
    </row>
    <row r="2276" spans="1:34" x14ac:dyDescent="0.3">
      <c r="A2276">
        <v>241461</v>
      </c>
      <c r="B2276" t="s">
        <v>3435</v>
      </c>
      <c r="C2276" t="s">
        <v>40</v>
      </c>
      <c r="D2276">
        <v>8</v>
      </c>
      <c r="E2276" t="s">
        <v>4009</v>
      </c>
      <c r="F2276" t="s">
        <v>631</v>
      </c>
      <c r="G2276">
        <v>21849</v>
      </c>
      <c r="H2276">
        <v>1</v>
      </c>
      <c r="I2276">
        <v>46871</v>
      </c>
      <c r="J2276">
        <v>59071</v>
      </c>
      <c r="K2276" t="s">
        <v>30</v>
      </c>
      <c r="L2276" t="s">
        <v>4010</v>
      </c>
      <c r="M2276" t="s">
        <v>4011</v>
      </c>
      <c r="N2276" t="s">
        <v>4012</v>
      </c>
      <c r="O2276" t="s">
        <v>632</v>
      </c>
      <c r="P2276" t="s">
        <v>35</v>
      </c>
      <c r="Q2276" t="s">
        <v>35</v>
      </c>
      <c r="R2276" t="s">
        <v>1031</v>
      </c>
      <c r="S2276" t="s">
        <v>4013</v>
      </c>
      <c r="T2276" t="str">
        <f t="shared" si="105"/>
        <v xml:space="preserve">   </v>
      </c>
      <c r="U2276">
        <f t="shared" si="106"/>
        <v>0</v>
      </c>
      <c r="V2276" s="3">
        <v>0</v>
      </c>
      <c r="W2276" s="3">
        <f t="shared" si="107"/>
        <v>0</v>
      </c>
      <c r="X2276" s="3">
        <v>0</v>
      </c>
      <c r="Y2276" s="3">
        <v>0</v>
      </c>
      <c r="Z2276" s="3">
        <v>0</v>
      </c>
      <c r="AA2276" s="3">
        <v>0</v>
      </c>
      <c r="AB2276" s="3">
        <v>0</v>
      </c>
      <c r="AD2276" t="s">
        <v>58</v>
      </c>
      <c r="AE2276" s="1">
        <v>42527</v>
      </c>
      <c r="AG2276" s="1">
        <v>42551</v>
      </c>
      <c r="AH2276" s="1">
        <v>42598</v>
      </c>
    </row>
    <row r="2277" spans="1:34" x14ac:dyDescent="0.3">
      <c r="A2277">
        <v>241461</v>
      </c>
      <c r="B2277" t="s">
        <v>3435</v>
      </c>
      <c r="C2277" t="s">
        <v>26</v>
      </c>
      <c r="D2277">
        <v>8</v>
      </c>
      <c r="E2277" t="s">
        <v>4009</v>
      </c>
      <c r="F2277" t="s">
        <v>631</v>
      </c>
      <c r="G2277">
        <v>21849</v>
      </c>
      <c r="H2277">
        <v>1</v>
      </c>
      <c r="I2277">
        <v>46871</v>
      </c>
      <c r="J2277">
        <v>59071</v>
      </c>
      <c r="K2277" t="s">
        <v>30</v>
      </c>
      <c r="L2277" t="s">
        <v>4010</v>
      </c>
      <c r="M2277" t="s">
        <v>4011</v>
      </c>
      <c r="N2277" t="s">
        <v>4012</v>
      </c>
      <c r="O2277" t="s">
        <v>632</v>
      </c>
      <c r="P2277" t="s">
        <v>35</v>
      </c>
      <c r="Q2277" t="s">
        <v>35</v>
      </c>
      <c r="R2277" t="s">
        <v>1031</v>
      </c>
      <c r="S2277" t="s">
        <v>4013</v>
      </c>
      <c r="T2277" t="str">
        <f t="shared" si="105"/>
        <v xml:space="preserve">   </v>
      </c>
      <c r="U2277">
        <f t="shared" si="106"/>
        <v>0</v>
      </c>
      <c r="V2277" s="3">
        <v>0</v>
      </c>
      <c r="W2277" s="3">
        <f t="shared" si="107"/>
        <v>0</v>
      </c>
      <c r="X2277" s="3">
        <v>0</v>
      </c>
      <c r="Y2277" s="3">
        <v>0</v>
      </c>
      <c r="Z2277" s="3">
        <v>0</v>
      </c>
      <c r="AA2277" s="3">
        <v>0</v>
      </c>
      <c r="AB2277" s="3">
        <v>0</v>
      </c>
      <c r="AD2277" t="s">
        <v>58</v>
      </c>
      <c r="AE2277" s="1">
        <v>42527</v>
      </c>
      <c r="AG2277" s="1">
        <v>42551</v>
      </c>
      <c r="AH2277" s="1">
        <v>42598</v>
      </c>
    </row>
    <row r="2278" spans="1:34" x14ac:dyDescent="0.3">
      <c r="A2278">
        <v>241809</v>
      </c>
      <c r="B2278" t="s">
        <v>25</v>
      </c>
      <c r="C2278" t="s">
        <v>26</v>
      </c>
      <c r="D2278">
        <v>2</v>
      </c>
      <c r="E2278" t="s">
        <v>4001</v>
      </c>
      <c r="F2278" t="s">
        <v>191</v>
      </c>
      <c r="G2278">
        <v>13632</v>
      </c>
      <c r="H2278">
        <v>4</v>
      </c>
      <c r="I2278">
        <v>89383</v>
      </c>
      <c r="J2278">
        <v>120000</v>
      </c>
      <c r="K2278" t="s">
        <v>30</v>
      </c>
      <c r="L2278" t="s">
        <v>192</v>
      </c>
      <c r="M2278" t="s">
        <v>3650</v>
      </c>
      <c r="N2278" t="s">
        <v>4002</v>
      </c>
      <c r="O2278" t="s">
        <v>7083</v>
      </c>
      <c r="P2278" t="s">
        <v>8262</v>
      </c>
      <c r="Q2278" t="s">
        <v>4003</v>
      </c>
      <c r="R2278" t="s">
        <v>4004</v>
      </c>
      <c r="S2278" t="s">
        <v>196</v>
      </c>
      <c r="T2278" t="str">
        <f t="shared" si="105"/>
        <v>The preferred candidate should possess the following: 3 years‚„ experience managing and strong understanding of Next Generation Firewalls (NGFW) and top rated industry firewalls; strong knowledge of DNS servers and network vulnerability scanners; sound knowledge of ITIL, Linux, DNS, Proxy Servers, and TCP/IP protocols; experience with packet analysis;extensive working knowledge on NetFlow collector; experience working in and/or with a Network Operation Center (NOC) and/or a Security Operation Center (SOC). Good written, verbal and analytical skills; experience in host system administration, network/application vulnerability scanning, VOIP technology, network engineering, or database administration; familiarity with core network routing protocols; the ability to understand a network packet trace; working knowledge on Endpoint security products; and the ability to handle multiple tasks under tight deadlines in a high volume, fast-paced public safety call answering center environment. Special Note:  In order to be considered for this position, you must have recently filed for the Computer Specialist (Software) Exam or have a permanent Computer Specialist  (Software) title. For more information regarding the civil service process, please visit the DCAS website at: http://www.nyc.gov/html/dcas/html/work/work.shtml</v>
      </c>
      <c r="U2278">
        <f t="shared" si="106"/>
        <v>0</v>
      </c>
      <c r="V2278" s="3">
        <v>0</v>
      </c>
      <c r="W2278" s="3">
        <f t="shared" si="107"/>
        <v>0</v>
      </c>
      <c r="X2278" s="3">
        <v>0</v>
      </c>
      <c r="Y2278" s="3">
        <v>0</v>
      </c>
      <c r="Z2278" s="3">
        <v>0</v>
      </c>
      <c r="AA2278" s="3">
        <v>0</v>
      </c>
      <c r="AB2278" s="3">
        <v>0</v>
      </c>
      <c r="AD2278" t="s">
        <v>58</v>
      </c>
      <c r="AE2278" s="1">
        <v>42517</v>
      </c>
      <c r="AG2278" s="1">
        <v>42517</v>
      </c>
      <c r="AH2278" s="1">
        <v>42598</v>
      </c>
    </row>
    <row r="2279" spans="1:34" x14ac:dyDescent="0.3">
      <c r="A2279">
        <v>241836</v>
      </c>
      <c r="B2279" t="s">
        <v>59</v>
      </c>
      <c r="C2279" t="s">
        <v>40</v>
      </c>
      <c r="D2279">
        <v>2</v>
      </c>
      <c r="E2279" t="s">
        <v>3282</v>
      </c>
      <c r="F2279" t="s">
        <v>360</v>
      </c>
      <c r="G2279">
        <v>20215</v>
      </c>
      <c r="H2279">
        <v>2</v>
      </c>
      <c r="I2279">
        <v>72805</v>
      </c>
      <c r="J2279">
        <v>101148</v>
      </c>
      <c r="K2279" t="s">
        <v>30</v>
      </c>
      <c r="L2279" t="s">
        <v>164</v>
      </c>
      <c r="M2279" t="s">
        <v>3283</v>
      </c>
      <c r="N2279" t="s">
        <v>8263</v>
      </c>
      <c r="O2279" t="s">
        <v>7109</v>
      </c>
      <c r="P2279" t="s">
        <v>8264</v>
      </c>
      <c r="Q2279" t="s">
        <v>35</v>
      </c>
      <c r="R2279" t="s">
        <v>1251</v>
      </c>
      <c r="S2279" t="s">
        <v>35</v>
      </c>
      <c r="T2279" t="str">
        <f t="shared" si="105"/>
        <v xml:space="preserve">1. Essential Skills: Experienced in the planning, layout, and details of contract drawings, specifications, shop drawing review, and field inspections and investigations.  Experience in shafts and tunnel design is preferred.  2. Experienced in the application of code requirements and preparation of technical reports, submitting formal design calculations, related design software applications, excellent communication skills and leadership skills, Microsoft Word and Excel applications. Experience drafting in AutoCAD and designing using Finite Element Analysis (FEA) programs such as, but not limited to, STAAD Pro. 3. Experience with design programs STAAD Pro (Bentley), RAM Elements (Bentley), SAFE (CSI), or Phase2 (RocScience) are preferred. 4. A Motor Vehicle Driver‚„s License valid in the state of New York may be required for some assignments.  5. Ten years of full time experience in Structural Design, with extensive focus on reinforced concrete and steel structures.  </v>
      </c>
      <c r="U2279">
        <f t="shared" si="106"/>
        <v>0</v>
      </c>
      <c r="V2279" s="3">
        <v>1</v>
      </c>
      <c r="W2279" s="3">
        <f t="shared" si="107"/>
        <v>0</v>
      </c>
      <c r="X2279" s="3">
        <v>0</v>
      </c>
      <c r="Y2279" s="3">
        <v>0</v>
      </c>
      <c r="Z2279" s="3">
        <v>0</v>
      </c>
      <c r="AA2279" s="3">
        <v>0</v>
      </c>
      <c r="AB2279" s="3">
        <v>0</v>
      </c>
      <c r="AD2279" t="s">
        <v>58</v>
      </c>
      <c r="AE2279" s="1">
        <v>42515</v>
      </c>
      <c r="AG2279" s="1">
        <v>42578</v>
      </c>
      <c r="AH2279" s="1">
        <v>42598</v>
      </c>
    </row>
    <row r="2280" spans="1:34" x14ac:dyDescent="0.3">
      <c r="A2280">
        <v>241836</v>
      </c>
      <c r="B2280" t="s">
        <v>59</v>
      </c>
      <c r="C2280" t="s">
        <v>26</v>
      </c>
      <c r="D2280">
        <v>2</v>
      </c>
      <c r="E2280" t="s">
        <v>3282</v>
      </c>
      <c r="F2280" t="s">
        <v>360</v>
      </c>
      <c r="G2280">
        <v>20215</v>
      </c>
      <c r="H2280">
        <v>2</v>
      </c>
      <c r="I2280">
        <v>72805</v>
      </c>
      <c r="J2280">
        <v>101148</v>
      </c>
      <c r="K2280" t="s">
        <v>30</v>
      </c>
      <c r="L2280" t="s">
        <v>164</v>
      </c>
      <c r="M2280" t="s">
        <v>3283</v>
      </c>
      <c r="N2280" t="s">
        <v>8263</v>
      </c>
      <c r="O2280" t="s">
        <v>7109</v>
      </c>
      <c r="P2280" t="s">
        <v>8264</v>
      </c>
      <c r="Q2280" t="s">
        <v>35</v>
      </c>
      <c r="R2280" t="s">
        <v>1251</v>
      </c>
      <c r="S2280" t="s">
        <v>35</v>
      </c>
      <c r="T2280" t="str">
        <f t="shared" si="105"/>
        <v xml:space="preserve">1. Essential Skills: Experienced in the planning, layout, and details of contract drawings, specifications, shop drawing review, and field inspections and investigations.  Experience in shafts and tunnel design is preferred.  2. Experienced in the application of code requirements and preparation of technical reports, submitting formal design calculations, related design software applications, excellent communication skills and leadership skills, Microsoft Word and Excel applications. Experience drafting in AutoCAD and designing using Finite Element Analysis (FEA) programs such as, but not limited to, STAAD Pro. 3. Experience with design programs STAAD Pro (Bentley), RAM Elements (Bentley), SAFE (CSI), or Phase2 (RocScience) are preferred. 4. A Motor Vehicle Driver‚„s License valid in the state of New York may be required for some assignments.  5. Ten years of full time experience in Structural Design, with extensive focus on reinforced concrete and steel structures.  </v>
      </c>
      <c r="U2280">
        <f t="shared" si="106"/>
        <v>0</v>
      </c>
      <c r="V2280" s="3">
        <v>1</v>
      </c>
      <c r="W2280" s="3">
        <f t="shared" si="107"/>
        <v>0</v>
      </c>
      <c r="X2280" s="3">
        <v>0</v>
      </c>
      <c r="Y2280" s="3">
        <v>0</v>
      </c>
      <c r="Z2280" s="3">
        <v>0</v>
      </c>
      <c r="AA2280" s="3">
        <v>0</v>
      </c>
      <c r="AB2280" s="3">
        <v>0</v>
      </c>
      <c r="AD2280" t="s">
        <v>58</v>
      </c>
      <c r="AE2280" s="1">
        <v>42515</v>
      </c>
      <c r="AG2280" s="1">
        <v>42578</v>
      </c>
      <c r="AH2280" s="1">
        <v>42598</v>
      </c>
    </row>
    <row r="2281" spans="1:34" x14ac:dyDescent="0.3">
      <c r="A2281">
        <v>241840</v>
      </c>
      <c r="B2281" t="s">
        <v>108</v>
      </c>
      <c r="C2281" t="s">
        <v>26</v>
      </c>
      <c r="D2281">
        <v>1</v>
      </c>
      <c r="E2281" t="s">
        <v>1309</v>
      </c>
      <c r="F2281" t="s">
        <v>1310</v>
      </c>
      <c r="G2281">
        <v>30112</v>
      </c>
      <c r="H2281">
        <v>0</v>
      </c>
      <c r="I2281">
        <v>37</v>
      </c>
      <c r="J2281">
        <v>47</v>
      </c>
      <c r="K2281" t="s">
        <v>141</v>
      </c>
      <c r="L2281" t="s">
        <v>4014</v>
      </c>
      <c r="M2281" t="s">
        <v>4015</v>
      </c>
      <c r="N2281" t="s">
        <v>8265</v>
      </c>
      <c r="O2281" t="s">
        <v>4016</v>
      </c>
      <c r="P2281" t="s">
        <v>35</v>
      </c>
      <c r="Q2281" t="s">
        <v>35</v>
      </c>
      <c r="R2281" t="s">
        <v>8266</v>
      </c>
      <c r="S2281" t="s">
        <v>35</v>
      </c>
      <c r="T2281" t="str">
        <f t="shared" si="105"/>
        <v xml:space="preserve">   </v>
      </c>
      <c r="U2281">
        <f t="shared" si="106"/>
        <v>0</v>
      </c>
      <c r="V2281" s="3">
        <v>0</v>
      </c>
      <c r="W2281" s="3">
        <f t="shared" si="107"/>
        <v>0</v>
      </c>
      <c r="X2281" s="3">
        <v>0</v>
      </c>
      <c r="Y2281" s="3">
        <v>0</v>
      </c>
      <c r="Z2281" s="3">
        <v>0</v>
      </c>
      <c r="AA2281" s="3">
        <v>0</v>
      </c>
      <c r="AB2281" s="3">
        <v>0</v>
      </c>
      <c r="AD2281" t="s">
        <v>58</v>
      </c>
      <c r="AE2281" s="1">
        <v>42514</v>
      </c>
      <c r="AF2281" s="1">
        <v>42601</v>
      </c>
      <c r="AG2281" s="1">
        <v>42592</v>
      </c>
      <c r="AH2281" s="1">
        <v>42598</v>
      </c>
    </row>
    <row r="2282" spans="1:34" x14ac:dyDescent="0.3">
      <c r="A2282">
        <v>241840</v>
      </c>
      <c r="B2282" t="s">
        <v>108</v>
      </c>
      <c r="C2282" t="s">
        <v>40</v>
      </c>
      <c r="D2282">
        <v>1</v>
      </c>
      <c r="E2282" t="s">
        <v>1309</v>
      </c>
      <c r="F2282" t="s">
        <v>1310</v>
      </c>
      <c r="G2282">
        <v>30112</v>
      </c>
      <c r="H2282">
        <v>0</v>
      </c>
      <c r="I2282">
        <v>37</v>
      </c>
      <c r="J2282">
        <v>47</v>
      </c>
      <c r="K2282" t="s">
        <v>141</v>
      </c>
      <c r="L2282" t="s">
        <v>4014</v>
      </c>
      <c r="M2282" t="s">
        <v>4015</v>
      </c>
      <c r="N2282" t="s">
        <v>8265</v>
      </c>
      <c r="O2282" t="s">
        <v>4016</v>
      </c>
      <c r="P2282" t="s">
        <v>35</v>
      </c>
      <c r="Q2282" t="s">
        <v>35</v>
      </c>
      <c r="R2282" t="s">
        <v>8266</v>
      </c>
      <c r="S2282" t="s">
        <v>35</v>
      </c>
      <c r="T2282" t="str">
        <f t="shared" si="105"/>
        <v xml:space="preserve">   </v>
      </c>
      <c r="U2282">
        <f t="shared" si="106"/>
        <v>0</v>
      </c>
      <c r="V2282" s="3">
        <v>0</v>
      </c>
      <c r="W2282" s="3">
        <f t="shared" si="107"/>
        <v>0</v>
      </c>
      <c r="X2282" s="3">
        <v>0</v>
      </c>
      <c r="Y2282" s="3">
        <v>0</v>
      </c>
      <c r="Z2282" s="3">
        <v>0</v>
      </c>
      <c r="AA2282" s="3">
        <v>0</v>
      </c>
      <c r="AB2282" s="3">
        <v>0</v>
      </c>
      <c r="AD2282" t="s">
        <v>58</v>
      </c>
      <c r="AE2282" s="1">
        <v>42514</v>
      </c>
      <c r="AF2282" s="1">
        <v>42601</v>
      </c>
      <c r="AG2282" s="1">
        <v>42592</v>
      </c>
      <c r="AH2282" s="1">
        <v>42598</v>
      </c>
    </row>
    <row r="2283" spans="1:34" x14ac:dyDescent="0.3">
      <c r="A2283">
        <v>241469</v>
      </c>
      <c r="B2283" t="s">
        <v>39</v>
      </c>
      <c r="C2283" t="s">
        <v>26</v>
      </c>
      <c r="D2283">
        <v>19</v>
      </c>
      <c r="E2283" t="s">
        <v>4017</v>
      </c>
      <c r="F2283" t="s">
        <v>1121</v>
      </c>
      <c r="G2283">
        <v>51110</v>
      </c>
      <c r="H2283">
        <v>1</v>
      </c>
      <c r="I2283">
        <v>47265</v>
      </c>
      <c r="J2283">
        <v>61528</v>
      </c>
      <c r="K2283" t="s">
        <v>30</v>
      </c>
      <c r="L2283" t="s">
        <v>78</v>
      </c>
      <c r="M2283" t="s">
        <v>947</v>
      </c>
      <c r="N2283" t="s">
        <v>4018</v>
      </c>
      <c r="O2283" t="s">
        <v>7259</v>
      </c>
      <c r="P2283" t="e">
        <f>--Bilingual/Spanish speaker  --experience Working with families  --Excellent interpersonal, written and oral communication skills.</f>
        <v>#NAME?</v>
      </c>
      <c r="Q2283" t="s">
        <v>7439</v>
      </c>
      <c r="R2283" t="s">
        <v>4019</v>
      </c>
      <c r="S2283" t="s">
        <v>35</v>
      </c>
      <c r="T2283" t="e">
        <f t="shared" si="105"/>
        <v>#NAME?</v>
      </c>
      <c r="U2283">
        <f t="shared" si="106"/>
        <v>0</v>
      </c>
      <c r="V2283" s="3">
        <v>0</v>
      </c>
      <c r="W2283" s="3">
        <f t="shared" si="107"/>
        <v>0</v>
      </c>
      <c r="X2283" s="3">
        <v>0</v>
      </c>
      <c r="Y2283" s="3">
        <v>0</v>
      </c>
      <c r="Z2283" s="3">
        <v>0</v>
      </c>
      <c r="AA2283" s="3">
        <v>0</v>
      </c>
      <c r="AB2283" s="3">
        <v>0</v>
      </c>
      <c r="AD2283" t="s">
        <v>38</v>
      </c>
      <c r="AE2283" s="1">
        <v>42510</v>
      </c>
      <c r="AG2283" s="1">
        <v>42510</v>
      </c>
      <c r="AH2283" s="1">
        <v>42598</v>
      </c>
    </row>
    <row r="2284" spans="1:34" x14ac:dyDescent="0.3">
      <c r="A2284">
        <v>241469</v>
      </c>
      <c r="B2284" t="s">
        <v>39</v>
      </c>
      <c r="C2284" t="s">
        <v>40</v>
      </c>
      <c r="D2284">
        <v>19</v>
      </c>
      <c r="E2284" t="s">
        <v>4017</v>
      </c>
      <c r="F2284" t="s">
        <v>1121</v>
      </c>
      <c r="G2284">
        <v>51110</v>
      </c>
      <c r="H2284">
        <v>1</v>
      </c>
      <c r="I2284">
        <v>47265</v>
      </c>
      <c r="J2284">
        <v>61528</v>
      </c>
      <c r="K2284" t="s">
        <v>30</v>
      </c>
      <c r="L2284" t="s">
        <v>78</v>
      </c>
      <c r="M2284" t="s">
        <v>947</v>
      </c>
      <c r="N2284" t="s">
        <v>4018</v>
      </c>
      <c r="O2284" t="s">
        <v>7259</v>
      </c>
      <c r="P2284" t="e">
        <f>--Bilingual/Spanish speaker  --experience Working with families  --Excellent interpersonal, written and oral communication skills.</f>
        <v>#NAME?</v>
      </c>
      <c r="Q2284" t="s">
        <v>7439</v>
      </c>
      <c r="R2284" t="s">
        <v>4019</v>
      </c>
      <c r="S2284" t="s">
        <v>35</v>
      </c>
      <c r="T2284" t="e">
        <f t="shared" si="105"/>
        <v>#NAME?</v>
      </c>
      <c r="U2284">
        <f t="shared" si="106"/>
        <v>0</v>
      </c>
      <c r="V2284" s="3">
        <v>0</v>
      </c>
      <c r="W2284" s="3">
        <f t="shared" si="107"/>
        <v>0</v>
      </c>
      <c r="X2284" s="3">
        <v>0</v>
      </c>
      <c r="Y2284" s="3">
        <v>0</v>
      </c>
      <c r="Z2284" s="3">
        <v>0</v>
      </c>
      <c r="AA2284" s="3">
        <v>0</v>
      </c>
      <c r="AB2284" s="3">
        <v>0</v>
      </c>
      <c r="AD2284" t="s">
        <v>38</v>
      </c>
      <c r="AE2284" s="1">
        <v>42510</v>
      </c>
      <c r="AG2284" s="1">
        <v>42510</v>
      </c>
      <c r="AH2284" s="1">
        <v>42598</v>
      </c>
    </row>
    <row r="2285" spans="1:34" x14ac:dyDescent="0.3">
      <c r="A2285">
        <v>241855</v>
      </c>
      <c r="B2285" t="s">
        <v>59</v>
      </c>
      <c r="C2285" t="s">
        <v>26</v>
      </c>
      <c r="D2285">
        <v>1</v>
      </c>
      <c r="E2285" t="s">
        <v>4020</v>
      </c>
      <c r="F2285" t="s">
        <v>4021</v>
      </c>
      <c r="G2285">
        <v>10071</v>
      </c>
      <c r="H2285" t="s">
        <v>52</v>
      </c>
      <c r="I2285">
        <v>53051</v>
      </c>
      <c r="J2285">
        <v>145991</v>
      </c>
      <c r="K2285" t="s">
        <v>30</v>
      </c>
      <c r="L2285" t="s">
        <v>2053</v>
      </c>
      <c r="M2285" t="s">
        <v>2054</v>
      </c>
      <c r="N2285" t="s">
        <v>8267</v>
      </c>
      <c r="O2285" t="s">
        <v>4022</v>
      </c>
      <c r="P2285" t="s">
        <v>35</v>
      </c>
      <c r="Q2285" t="s">
        <v>4023</v>
      </c>
      <c r="R2285" t="s">
        <v>4024</v>
      </c>
      <c r="S2285" t="s">
        <v>35</v>
      </c>
      <c r="T2285" t="str">
        <f t="shared" si="105"/>
        <v xml:space="preserve">  For additional information about DEP, visit www.nyc.gov/dep All Appointments are subject to OMB Approval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285">
        <f t="shared" si="106"/>
        <v>0</v>
      </c>
      <c r="V2285" s="3">
        <v>0</v>
      </c>
      <c r="W2285" s="3">
        <f t="shared" si="107"/>
        <v>0</v>
      </c>
      <c r="X2285" s="3">
        <v>0</v>
      </c>
      <c r="Y2285" s="3">
        <v>0</v>
      </c>
      <c r="Z2285" s="3">
        <v>0</v>
      </c>
      <c r="AA2285" s="3">
        <v>0</v>
      </c>
      <c r="AB2285" s="3">
        <v>0</v>
      </c>
      <c r="AD2285" t="s">
        <v>38</v>
      </c>
      <c r="AE2285" s="1">
        <v>42515</v>
      </c>
      <c r="AG2285" s="1">
        <v>42515</v>
      </c>
      <c r="AH2285" s="1">
        <v>42598</v>
      </c>
    </row>
    <row r="2286" spans="1:34" x14ac:dyDescent="0.3">
      <c r="A2286">
        <v>242071</v>
      </c>
      <c r="B2286" t="s">
        <v>888</v>
      </c>
      <c r="C2286" t="s">
        <v>40</v>
      </c>
      <c r="D2286">
        <v>1</v>
      </c>
      <c r="E2286" t="s">
        <v>8268</v>
      </c>
      <c r="F2286" t="s">
        <v>191</v>
      </c>
      <c r="G2286">
        <v>13632</v>
      </c>
      <c r="H2286">
        <v>4</v>
      </c>
      <c r="I2286">
        <v>102000</v>
      </c>
      <c r="J2286">
        <v>112000</v>
      </c>
      <c r="K2286" t="s">
        <v>30</v>
      </c>
      <c r="L2286" t="s">
        <v>430</v>
      </c>
      <c r="M2286" t="s">
        <v>2097</v>
      </c>
      <c r="N2286" t="s">
        <v>6874</v>
      </c>
      <c r="O2286" t="s">
        <v>7083</v>
      </c>
      <c r="P2286" t="s">
        <v>8269</v>
      </c>
      <c r="Q2286" t="s">
        <v>35</v>
      </c>
      <c r="R2286" t="s">
        <v>894</v>
      </c>
      <c r="S2286" t="s">
        <v>35</v>
      </c>
      <c r="T2286" t="str">
        <f t="shared" si="105"/>
        <v xml:space="preserve">‚  Experience in at least two of four disciplines supporting application development/integration: business analysis, applications/systems engineering, data/information architecture and technical architectures.   Familiar with ASP, .NET, Web services, MVC, WebAPI,  XML, XSL, XSLT &amp; SOAP, C#, JAVA, Java Script, C,  VBSCRIPT, HTML5, AngularJS, JavaScript and Oracle.   Minimum eight years hands-on web-based application development experience.   MCTS, MCSD or MCAD certification.   Hands-on experience with relational database design and implementation.   Excellent verbal and written communication skills.   Experience in leading large teams and mentoring.   Experience in SDLC's like Agile and Waterfall.  </v>
      </c>
      <c r="U2286">
        <f t="shared" si="106"/>
        <v>1</v>
      </c>
      <c r="V2286" s="3">
        <v>0</v>
      </c>
      <c r="W2286" s="3">
        <f t="shared" si="107"/>
        <v>1</v>
      </c>
      <c r="X2286" s="3">
        <v>0</v>
      </c>
      <c r="Y2286" s="3">
        <v>0</v>
      </c>
      <c r="Z2286" s="3">
        <v>0</v>
      </c>
      <c r="AA2286" s="3">
        <v>0</v>
      </c>
      <c r="AB2286" s="3">
        <v>1</v>
      </c>
      <c r="AD2286" t="s">
        <v>58</v>
      </c>
      <c r="AE2286" s="1">
        <v>42527</v>
      </c>
      <c r="AF2286" s="1">
        <v>42617</v>
      </c>
      <c r="AG2286" s="1">
        <v>42527</v>
      </c>
      <c r="AH2286" s="1">
        <v>42598</v>
      </c>
    </row>
    <row r="2287" spans="1:34" x14ac:dyDescent="0.3">
      <c r="A2287">
        <v>241855</v>
      </c>
      <c r="B2287" t="s">
        <v>59</v>
      </c>
      <c r="C2287" t="s">
        <v>40</v>
      </c>
      <c r="D2287">
        <v>1</v>
      </c>
      <c r="E2287" t="s">
        <v>4020</v>
      </c>
      <c r="F2287" t="s">
        <v>4021</v>
      </c>
      <c r="G2287">
        <v>10071</v>
      </c>
      <c r="H2287" t="s">
        <v>52</v>
      </c>
      <c r="I2287">
        <v>53051</v>
      </c>
      <c r="J2287">
        <v>145991</v>
      </c>
      <c r="K2287" t="s">
        <v>30</v>
      </c>
      <c r="L2287" t="s">
        <v>2053</v>
      </c>
      <c r="M2287" t="s">
        <v>2054</v>
      </c>
      <c r="N2287" t="s">
        <v>8267</v>
      </c>
      <c r="O2287" t="s">
        <v>4022</v>
      </c>
      <c r="P2287" t="s">
        <v>35</v>
      </c>
      <c r="Q2287" t="s">
        <v>4023</v>
      </c>
      <c r="R2287" t="s">
        <v>4024</v>
      </c>
      <c r="S2287" t="s">
        <v>35</v>
      </c>
      <c r="T2287" t="str">
        <f t="shared" si="105"/>
        <v xml:space="preserve">  For additional information about DEP, visit www.nyc.gov/dep All Appointments are subject to OMB Approval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287">
        <f t="shared" si="106"/>
        <v>0</v>
      </c>
      <c r="V2287" s="3">
        <v>0</v>
      </c>
      <c r="W2287" s="3">
        <f t="shared" si="107"/>
        <v>0</v>
      </c>
      <c r="X2287" s="3">
        <v>0</v>
      </c>
      <c r="Y2287" s="3">
        <v>0</v>
      </c>
      <c r="Z2287" s="3">
        <v>0</v>
      </c>
      <c r="AA2287" s="3">
        <v>0</v>
      </c>
      <c r="AB2287" s="3">
        <v>0</v>
      </c>
      <c r="AD2287" t="s">
        <v>38</v>
      </c>
      <c r="AE2287" s="1">
        <v>42515</v>
      </c>
      <c r="AG2287" s="1">
        <v>42515</v>
      </c>
      <c r="AH2287" s="1">
        <v>42598</v>
      </c>
    </row>
    <row r="2288" spans="1:34" x14ac:dyDescent="0.3">
      <c r="A2288">
        <v>241882</v>
      </c>
      <c r="B2288" t="s">
        <v>1158</v>
      </c>
      <c r="C2288" t="s">
        <v>26</v>
      </c>
      <c r="D2288">
        <v>1</v>
      </c>
      <c r="E2288" t="s">
        <v>4025</v>
      </c>
      <c r="F2288" t="s">
        <v>2461</v>
      </c>
      <c r="G2288" t="s">
        <v>2462</v>
      </c>
      <c r="H2288">
        <v>0</v>
      </c>
      <c r="I2288">
        <v>57517</v>
      </c>
      <c r="J2288">
        <v>133857</v>
      </c>
      <c r="K2288" t="s">
        <v>30</v>
      </c>
      <c r="L2288" t="s">
        <v>1161</v>
      </c>
      <c r="M2288" t="s">
        <v>4026</v>
      </c>
      <c r="N2288" t="s">
        <v>8270</v>
      </c>
      <c r="O2288" t="s">
        <v>2464</v>
      </c>
      <c r="P2288" t="s">
        <v>4027</v>
      </c>
      <c r="Q2288" t="s">
        <v>35</v>
      </c>
      <c r="R2288" t="s">
        <v>4028</v>
      </c>
      <c r="S2288" t="s">
        <v>1166</v>
      </c>
      <c r="T2288" t="str">
        <f t="shared" si="105"/>
        <v xml:space="preserve">Hands on experience in procurement functions, entering and retrieving data from automated information systems, specifically VENDEX, Financial Management System, Infoadvantage, and Automated Procurement Tracking System is highly desirable. Significant training in the Citys Procurement rules is required as evidenced by attendance to the Mayors Office of Contract Services, Procurement Training Institute. Excellent desktop computer application knowledge and skills, and excellent writing skills are required.  </v>
      </c>
      <c r="U2288">
        <f t="shared" si="106"/>
        <v>0</v>
      </c>
      <c r="V2288" s="3">
        <v>0</v>
      </c>
      <c r="W2288" s="3">
        <f t="shared" si="107"/>
        <v>0</v>
      </c>
      <c r="X2288" s="3">
        <v>0</v>
      </c>
      <c r="Y2288" s="3">
        <v>0</v>
      </c>
      <c r="Z2288" s="3">
        <v>0</v>
      </c>
      <c r="AA2288" s="3">
        <v>0</v>
      </c>
      <c r="AB2288" s="3">
        <v>0</v>
      </c>
      <c r="AD2288" t="s">
        <v>38</v>
      </c>
      <c r="AE2288" s="1">
        <v>42534</v>
      </c>
      <c r="AG2288" s="1">
        <v>42534</v>
      </c>
      <c r="AH2288" s="1">
        <v>42598</v>
      </c>
    </row>
    <row r="2289" spans="1:34" x14ac:dyDescent="0.3">
      <c r="A2289">
        <v>241882</v>
      </c>
      <c r="B2289" t="s">
        <v>1158</v>
      </c>
      <c r="C2289" t="s">
        <v>40</v>
      </c>
      <c r="D2289">
        <v>1</v>
      </c>
      <c r="E2289" t="s">
        <v>4025</v>
      </c>
      <c r="F2289" t="s">
        <v>2461</v>
      </c>
      <c r="G2289" t="s">
        <v>2462</v>
      </c>
      <c r="H2289">
        <v>0</v>
      </c>
      <c r="I2289">
        <v>57517</v>
      </c>
      <c r="J2289">
        <v>133857</v>
      </c>
      <c r="K2289" t="s">
        <v>30</v>
      </c>
      <c r="L2289" t="s">
        <v>1161</v>
      </c>
      <c r="M2289" t="s">
        <v>4026</v>
      </c>
      <c r="N2289" t="s">
        <v>8270</v>
      </c>
      <c r="O2289" t="s">
        <v>2464</v>
      </c>
      <c r="P2289" t="s">
        <v>4027</v>
      </c>
      <c r="Q2289" t="s">
        <v>35</v>
      </c>
      <c r="R2289" t="s">
        <v>4028</v>
      </c>
      <c r="S2289" t="s">
        <v>1166</v>
      </c>
      <c r="T2289" t="str">
        <f t="shared" si="105"/>
        <v xml:space="preserve">Hands on experience in procurement functions, entering and retrieving data from automated information systems, specifically VENDEX, Financial Management System, Infoadvantage, and Automated Procurement Tracking System is highly desirable. Significant training in the Citys Procurement rules is required as evidenced by attendance to the Mayors Office of Contract Services, Procurement Training Institute. Excellent desktop computer application knowledge and skills, and excellent writing skills are required.  </v>
      </c>
      <c r="U2289">
        <f t="shared" si="106"/>
        <v>0</v>
      </c>
      <c r="V2289" s="3">
        <v>0</v>
      </c>
      <c r="W2289" s="3">
        <f t="shared" si="107"/>
        <v>0</v>
      </c>
      <c r="X2289" s="3">
        <v>0</v>
      </c>
      <c r="Y2289" s="3">
        <v>0</v>
      </c>
      <c r="Z2289" s="3">
        <v>0</v>
      </c>
      <c r="AA2289" s="3">
        <v>0</v>
      </c>
      <c r="AB2289" s="3">
        <v>0</v>
      </c>
      <c r="AD2289" t="s">
        <v>38</v>
      </c>
      <c r="AE2289" s="1">
        <v>42534</v>
      </c>
      <c r="AG2289" s="1">
        <v>42534</v>
      </c>
      <c r="AH2289" s="1">
        <v>42598</v>
      </c>
    </row>
    <row r="2290" spans="1:34" x14ac:dyDescent="0.3">
      <c r="A2290">
        <v>241478</v>
      </c>
      <c r="B2290" t="s">
        <v>39</v>
      </c>
      <c r="C2290" t="s">
        <v>26</v>
      </c>
      <c r="D2290">
        <v>6</v>
      </c>
      <c r="E2290" t="s">
        <v>4029</v>
      </c>
      <c r="F2290" t="s">
        <v>1565</v>
      </c>
      <c r="G2290">
        <v>51195</v>
      </c>
      <c r="H2290">
        <v>1</v>
      </c>
      <c r="I2290">
        <v>19</v>
      </c>
      <c r="J2290">
        <v>25</v>
      </c>
      <c r="K2290" t="s">
        <v>141</v>
      </c>
      <c r="L2290" t="s">
        <v>78</v>
      </c>
      <c r="M2290" t="s">
        <v>142</v>
      </c>
      <c r="N2290" t="s">
        <v>4030</v>
      </c>
      <c r="O2290" t="s">
        <v>7376</v>
      </c>
      <c r="P2290" t="s">
        <v>4031</v>
      </c>
      <c r="Q2290" t="s">
        <v>7439</v>
      </c>
      <c r="R2290" t="s">
        <v>4032</v>
      </c>
      <c r="S2290" t="s">
        <v>35</v>
      </c>
      <c r="T2290" t="str">
        <f t="shared" si="105"/>
        <v>Excellent interpersonal, presentation and communication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90">
        <f t="shared" si="106"/>
        <v>0</v>
      </c>
      <c r="V2290" s="3">
        <v>0</v>
      </c>
      <c r="W2290" s="3">
        <f t="shared" si="107"/>
        <v>0</v>
      </c>
      <c r="X2290" s="3">
        <v>0</v>
      </c>
      <c r="Y2290" s="3">
        <v>0</v>
      </c>
      <c r="Z2290" s="3">
        <v>0</v>
      </c>
      <c r="AA2290" s="3">
        <v>0</v>
      </c>
      <c r="AB2290" s="3">
        <v>0</v>
      </c>
      <c r="AD2290" t="s">
        <v>38</v>
      </c>
      <c r="AE2290" s="1">
        <v>42510</v>
      </c>
      <c r="AG2290" s="1">
        <v>42510</v>
      </c>
      <c r="AH2290" s="1">
        <v>42598</v>
      </c>
    </row>
    <row r="2291" spans="1:34" x14ac:dyDescent="0.3">
      <c r="A2291">
        <v>242392</v>
      </c>
      <c r="B2291" t="s">
        <v>1592</v>
      </c>
      <c r="C2291" t="s">
        <v>40</v>
      </c>
      <c r="D2291">
        <v>1</v>
      </c>
      <c r="E2291" t="s">
        <v>485</v>
      </c>
      <c r="F2291" t="s">
        <v>485</v>
      </c>
      <c r="G2291">
        <v>30087</v>
      </c>
      <c r="H2291">
        <v>2</v>
      </c>
      <c r="I2291">
        <v>64394</v>
      </c>
      <c r="J2291">
        <v>96499</v>
      </c>
      <c r="K2291" t="s">
        <v>30</v>
      </c>
      <c r="L2291" t="s">
        <v>430</v>
      </c>
      <c r="M2291" t="s">
        <v>2634</v>
      </c>
      <c r="N2291" t="s">
        <v>8271</v>
      </c>
      <c r="O2291" t="s">
        <v>488</v>
      </c>
      <c r="P2291" t="s">
        <v>8272</v>
      </c>
      <c r="Q2291" t="s">
        <v>35</v>
      </c>
      <c r="R2291" t="s">
        <v>2635</v>
      </c>
      <c r="S2291" t="s">
        <v>35</v>
      </c>
      <c r="T2291" t="str">
        <f t="shared" si="105"/>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Four years of experience in civil or human rights litigation.  Demonstrated experience coordinating a group of colleagues, including junior attorneys and/or administrative staff in joint litigation projects or other equivalent teamwork.  Well-organized, assertive, and able to work independently and collaboratively.  Strong work ethic.  Excellent attention to detail.  Strong oral and written communication skills.  Strong people skills and leadership skills.  Familiarity with the NYCHRL.  </v>
      </c>
      <c r="U2291">
        <f t="shared" si="106"/>
        <v>0</v>
      </c>
      <c r="V2291" s="3">
        <v>0</v>
      </c>
      <c r="W2291" s="3">
        <f t="shared" si="107"/>
        <v>0</v>
      </c>
      <c r="X2291" s="3">
        <v>0</v>
      </c>
      <c r="Y2291" s="3">
        <v>0</v>
      </c>
      <c r="Z2291" s="3">
        <v>0</v>
      </c>
      <c r="AA2291" s="3">
        <v>0</v>
      </c>
      <c r="AB2291" s="3">
        <v>0</v>
      </c>
      <c r="AD2291" t="s">
        <v>38</v>
      </c>
      <c r="AE2291" s="1">
        <v>42523</v>
      </c>
      <c r="AF2291" s="1">
        <v>42613</v>
      </c>
      <c r="AG2291" s="1">
        <v>42523</v>
      </c>
      <c r="AH2291" s="1">
        <v>42598</v>
      </c>
    </row>
    <row r="2292" spans="1:34" x14ac:dyDescent="0.3">
      <c r="A2292">
        <v>241478</v>
      </c>
      <c r="B2292" t="s">
        <v>39</v>
      </c>
      <c r="C2292" t="s">
        <v>40</v>
      </c>
      <c r="D2292">
        <v>6</v>
      </c>
      <c r="E2292" t="s">
        <v>4029</v>
      </c>
      <c r="F2292" t="s">
        <v>1565</v>
      </c>
      <c r="G2292">
        <v>51195</v>
      </c>
      <c r="H2292">
        <v>1</v>
      </c>
      <c r="I2292">
        <v>19</v>
      </c>
      <c r="J2292">
        <v>25</v>
      </c>
      <c r="K2292" t="s">
        <v>141</v>
      </c>
      <c r="L2292" t="s">
        <v>78</v>
      </c>
      <c r="M2292" t="s">
        <v>142</v>
      </c>
      <c r="N2292" t="s">
        <v>4030</v>
      </c>
      <c r="O2292" t="s">
        <v>7376</v>
      </c>
      <c r="P2292" t="s">
        <v>4031</v>
      </c>
      <c r="Q2292" t="s">
        <v>7439</v>
      </c>
      <c r="R2292" t="s">
        <v>4032</v>
      </c>
      <c r="S2292" t="s">
        <v>35</v>
      </c>
      <c r="T2292" t="str">
        <f t="shared" si="105"/>
        <v>Excellent interpersonal, presentation and communication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92">
        <f t="shared" si="106"/>
        <v>0</v>
      </c>
      <c r="V2292" s="3">
        <v>0</v>
      </c>
      <c r="W2292" s="3">
        <f t="shared" si="107"/>
        <v>0</v>
      </c>
      <c r="X2292" s="3">
        <v>0</v>
      </c>
      <c r="Y2292" s="3">
        <v>0</v>
      </c>
      <c r="Z2292" s="3">
        <v>0</v>
      </c>
      <c r="AA2292" s="3">
        <v>0</v>
      </c>
      <c r="AB2292" s="3">
        <v>0</v>
      </c>
      <c r="AD2292" t="s">
        <v>38</v>
      </c>
      <c r="AE2292" s="1">
        <v>42510</v>
      </c>
      <c r="AG2292" s="1">
        <v>42510</v>
      </c>
      <c r="AH2292" s="1">
        <v>42598</v>
      </c>
    </row>
    <row r="2293" spans="1:34" x14ac:dyDescent="0.3">
      <c r="A2293">
        <v>241484</v>
      </c>
      <c r="B2293" t="s">
        <v>39</v>
      </c>
      <c r="C2293" t="s">
        <v>40</v>
      </c>
      <c r="D2293">
        <v>1</v>
      </c>
      <c r="E2293" t="s">
        <v>4033</v>
      </c>
      <c r="F2293" t="s">
        <v>922</v>
      </c>
      <c r="G2293">
        <v>51191</v>
      </c>
      <c r="H2293">
        <v>1</v>
      </c>
      <c r="I2293">
        <v>35227</v>
      </c>
      <c r="J2293">
        <v>45492</v>
      </c>
      <c r="K2293" t="s">
        <v>30</v>
      </c>
      <c r="L2293" t="s">
        <v>78</v>
      </c>
      <c r="M2293" t="s">
        <v>947</v>
      </c>
      <c r="N2293" t="s">
        <v>4034</v>
      </c>
      <c r="O2293" t="s">
        <v>925</v>
      </c>
      <c r="P2293" t="s">
        <v>35</v>
      </c>
      <c r="Q2293" t="s">
        <v>7439</v>
      </c>
      <c r="R2293" t="s">
        <v>4035</v>
      </c>
      <c r="S2293" t="s">
        <v>35</v>
      </c>
      <c r="T2293" t="str">
        <f t="shared" si="105"/>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93">
        <f t="shared" si="106"/>
        <v>0</v>
      </c>
      <c r="V2293" s="3">
        <v>0</v>
      </c>
      <c r="W2293" s="3">
        <f t="shared" si="107"/>
        <v>0</v>
      </c>
      <c r="X2293" s="3">
        <v>0</v>
      </c>
      <c r="Y2293" s="3">
        <v>0</v>
      </c>
      <c r="Z2293" s="3">
        <v>0</v>
      </c>
      <c r="AA2293" s="3">
        <v>0</v>
      </c>
      <c r="AB2293" s="3">
        <v>0</v>
      </c>
      <c r="AD2293" t="s">
        <v>38</v>
      </c>
      <c r="AE2293" s="1">
        <v>42509</v>
      </c>
      <c r="AG2293" s="1">
        <v>42509</v>
      </c>
      <c r="AH2293" s="1">
        <v>42598</v>
      </c>
    </row>
    <row r="2294" spans="1:34" x14ac:dyDescent="0.3">
      <c r="A2294">
        <v>241883</v>
      </c>
      <c r="B2294" t="s">
        <v>1158</v>
      </c>
      <c r="C2294" t="s">
        <v>26</v>
      </c>
      <c r="D2294">
        <v>1</v>
      </c>
      <c r="E2294" t="s">
        <v>4036</v>
      </c>
      <c r="F2294" t="s">
        <v>2461</v>
      </c>
      <c r="G2294" t="s">
        <v>2462</v>
      </c>
      <c r="H2294">
        <v>0</v>
      </c>
      <c r="I2294">
        <v>57517</v>
      </c>
      <c r="J2294">
        <v>133857</v>
      </c>
      <c r="K2294" t="s">
        <v>30</v>
      </c>
      <c r="L2294" t="s">
        <v>1161</v>
      </c>
      <c r="M2294" t="s">
        <v>4026</v>
      </c>
      <c r="N2294" t="s">
        <v>4037</v>
      </c>
      <c r="O2294" t="s">
        <v>2464</v>
      </c>
      <c r="P2294" t="s">
        <v>8273</v>
      </c>
      <c r="Q2294" t="s">
        <v>35</v>
      </c>
      <c r="R2294" t="s">
        <v>4038</v>
      </c>
      <c r="S2294" t="s">
        <v>1166</v>
      </c>
      <c r="T2294" t="str">
        <f t="shared" si="105"/>
        <v xml:space="preserve">Preferred skills include knowledge of NYC Procurement Rules, the City‚„s Automated Procurement Tracking system and the City‚„s Financial Management System.  Excellent desk top computer application knowledge and skills, and excellent writing skills are required.  </v>
      </c>
      <c r="U2294">
        <f t="shared" si="106"/>
        <v>0</v>
      </c>
      <c r="V2294" s="3">
        <v>0</v>
      </c>
      <c r="W2294" s="3">
        <f t="shared" si="107"/>
        <v>0</v>
      </c>
      <c r="X2294" s="3">
        <v>0</v>
      </c>
      <c r="Y2294" s="3">
        <v>0</v>
      </c>
      <c r="Z2294" s="3">
        <v>0</v>
      </c>
      <c r="AA2294" s="3">
        <v>0</v>
      </c>
      <c r="AB2294" s="3">
        <v>0</v>
      </c>
      <c r="AD2294" t="s">
        <v>38</v>
      </c>
      <c r="AE2294" s="1">
        <v>42543</v>
      </c>
      <c r="AG2294" s="1">
        <v>42543</v>
      </c>
      <c r="AH2294" s="1">
        <v>42598</v>
      </c>
    </row>
    <row r="2295" spans="1:34" x14ac:dyDescent="0.3">
      <c r="A2295">
        <v>241883</v>
      </c>
      <c r="B2295" t="s">
        <v>1158</v>
      </c>
      <c r="C2295" t="s">
        <v>40</v>
      </c>
      <c r="D2295">
        <v>1</v>
      </c>
      <c r="E2295" t="s">
        <v>4036</v>
      </c>
      <c r="F2295" t="s">
        <v>2461</v>
      </c>
      <c r="G2295" t="s">
        <v>2462</v>
      </c>
      <c r="H2295">
        <v>0</v>
      </c>
      <c r="I2295">
        <v>57517</v>
      </c>
      <c r="J2295">
        <v>133857</v>
      </c>
      <c r="K2295" t="s">
        <v>30</v>
      </c>
      <c r="L2295" t="s">
        <v>1161</v>
      </c>
      <c r="M2295" t="s">
        <v>4026</v>
      </c>
      <c r="N2295" t="s">
        <v>4037</v>
      </c>
      <c r="O2295" t="s">
        <v>2464</v>
      </c>
      <c r="P2295" t="s">
        <v>8273</v>
      </c>
      <c r="Q2295" t="s">
        <v>35</v>
      </c>
      <c r="R2295" t="s">
        <v>4038</v>
      </c>
      <c r="S2295" t="s">
        <v>1166</v>
      </c>
      <c r="T2295" t="str">
        <f t="shared" si="105"/>
        <v xml:space="preserve">Preferred skills include knowledge of NYC Procurement Rules, the City‚„s Automated Procurement Tracking system and the City‚„s Financial Management System.  Excellent desk top computer application knowledge and skills, and excellent writing skills are required.  </v>
      </c>
      <c r="U2295">
        <f t="shared" si="106"/>
        <v>0</v>
      </c>
      <c r="V2295" s="3">
        <v>0</v>
      </c>
      <c r="W2295" s="3">
        <f t="shared" si="107"/>
        <v>0</v>
      </c>
      <c r="X2295" s="3">
        <v>0</v>
      </c>
      <c r="Y2295" s="3">
        <v>0</v>
      </c>
      <c r="Z2295" s="3">
        <v>0</v>
      </c>
      <c r="AA2295" s="3">
        <v>0</v>
      </c>
      <c r="AB2295" s="3">
        <v>0</v>
      </c>
      <c r="AD2295" t="s">
        <v>38</v>
      </c>
      <c r="AE2295" s="1">
        <v>42543</v>
      </c>
      <c r="AG2295" s="1">
        <v>42543</v>
      </c>
      <c r="AH2295" s="1">
        <v>42598</v>
      </c>
    </row>
    <row r="2296" spans="1:34" x14ac:dyDescent="0.3">
      <c r="A2296">
        <v>241902</v>
      </c>
      <c r="B2296" t="s">
        <v>2874</v>
      </c>
      <c r="C2296" t="s">
        <v>26</v>
      </c>
      <c r="D2296">
        <v>1</v>
      </c>
      <c r="E2296" t="s">
        <v>3904</v>
      </c>
      <c r="F2296" t="s">
        <v>3904</v>
      </c>
      <c r="G2296">
        <v>20410</v>
      </c>
      <c r="H2296">
        <v>0</v>
      </c>
      <c r="I2296">
        <v>51586</v>
      </c>
      <c r="J2296">
        <v>77404</v>
      </c>
      <c r="K2296" t="s">
        <v>30</v>
      </c>
      <c r="L2296" t="s">
        <v>797</v>
      </c>
      <c r="M2296" t="s">
        <v>3905</v>
      </c>
      <c r="N2296" t="s">
        <v>8232</v>
      </c>
      <c r="O2296" t="s">
        <v>3906</v>
      </c>
      <c r="P2296" t="s">
        <v>35</v>
      </c>
      <c r="Q2296" t="s">
        <v>35</v>
      </c>
      <c r="R2296" t="s">
        <v>3907</v>
      </c>
      <c r="S2296" t="s">
        <v>35</v>
      </c>
      <c r="T2296" t="str">
        <f t="shared" si="105"/>
        <v xml:space="preserve">   </v>
      </c>
      <c r="U2296">
        <f t="shared" si="106"/>
        <v>0</v>
      </c>
      <c r="V2296" s="3">
        <v>0</v>
      </c>
      <c r="W2296" s="3">
        <f t="shared" si="107"/>
        <v>0</v>
      </c>
      <c r="X2296" s="3">
        <v>0</v>
      </c>
      <c r="Y2296" s="3">
        <v>0</v>
      </c>
      <c r="Z2296" s="3">
        <v>0</v>
      </c>
      <c r="AA2296" s="3">
        <v>0</v>
      </c>
      <c r="AB2296" s="3">
        <v>0</v>
      </c>
      <c r="AD2296" t="s">
        <v>58</v>
      </c>
      <c r="AE2296" s="1">
        <v>42528</v>
      </c>
      <c r="AF2296" s="1">
        <v>42618</v>
      </c>
      <c r="AG2296" s="1">
        <v>42592</v>
      </c>
      <c r="AH2296" s="1">
        <v>42598</v>
      </c>
    </row>
    <row r="2297" spans="1:34" x14ac:dyDescent="0.3">
      <c r="A2297">
        <v>241903</v>
      </c>
      <c r="B2297" t="s">
        <v>1158</v>
      </c>
      <c r="C2297" t="s">
        <v>40</v>
      </c>
      <c r="D2297">
        <v>1</v>
      </c>
      <c r="E2297" t="s">
        <v>2058</v>
      </c>
      <c r="F2297" t="s">
        <v>2461</v>
      </c>
      <c r="G2297" t="s">
        <v>2462</v>
      </c>
      <c r="H2297">
        <v>0</v>
      </c>
      <c r="I2297">
        <v>57517</v>
      </c>
      <c r="J2297">
        <v>133857</v>
      </c>
      <c r="K2297" t="s">
        <v>30</v>
      </c>
      <c r="L2297" t="s">
        <v>1161</v>
      </c>
      <c r="M2297" t="s">
        <v>3330</v>
      </c>
      <c r="N2297" t="s">
        <v>8274</v>
      </c>
      <c r="O2297" t="s">
        <v>2464</v>
      </c>
      <c r="P2297" t="s">
        <v>8275</v>
      </c>
      <c r="Q2297" t="s">
        <v>35</v>
      </c>
      <c r="R2297" t="s">
        <v>4039</v>
      </c>
      <c r="S2297" t="s">
        <v>1166</v>
      </c>
      <c r="T2297" t="str">
        <f t="shared" si="105"/>
        <v xml:space="preserve">Knowledge of NYC Procurement Rules, as well as familiarity with the City‚„s Financial Management System and the Automated Procurement Tracking system.  Excellent desktop computer application knowledge and skills, and excellent writing skills are required.  </v>
      </c>
      <c r="U2297">
        <f t="shared" si="106"/>
        <v>0</v>
      </c>
      <c r="V2297" s="3">
        <v>0</v>
      </c>
      <c r="W2297" s="3">
        <f t="shared" si="107"/>
        <v>0</v>
      </c>
      <c r="X2297" s="3">
        <v>0</v>
      </c>
      <c r="Y2297" s="3">
        <v>0</v>
      </c>
      <c r="Z2297" s="3">
        <v>0</v>
      </c>
      <c r="AA2297" s="3">
        <v>0</v>
      </c>
      <c r="AB2297" s="3">
        <v>0</v>
      </c>
      <c r="AD2297" t="s">
        <v>38</v>
      </c>
      <c r="AE2297" s="1">
        <v>42534</v>
      </c>
      <c r="AG2297" s="1">
        <v>42534</v>
      </c>
      <c r="AH2297" s="1">
        <v>42598</v>
      </c>
    </row>
    <row r="2298" spans="1:34" x14ac:dyDescent="0.3">
      <c r="A2298">
        <v>241484</v>
      </c>
      <c r="B2298" t="s">
        <v>39</v>
      </c>
      <c r="C2298" t="s">
        <v>26</v>
      </c>
      <c r="D2298">
        <v>1</v>
      </c>
      <c r="E2298" t="s">
        <v>4033</v>
      </c>
      <c r="F2298" t="s">
        <v>922</v>
      </c>
      <c r="G2298">
        <v>51191</v>
      </c>
      <c r="H2298">
        <v>1</v>
      </c>
      <c r="I2298">
        <v>35227</v>
      </c>
      <c r="J2298">
        <v>45492</v>
      </c>
      <c r="K2298" t="s">
        <v>30</v>
      </c>
      <c r="L2298" t="s">
        <v>78</v>
      </c>
      <c r="M2298" t="s">
        <v>947</v>
      </c>
      <c r="N2298" t="s">
        <v>4034</v>
      </c>
      <c r="O2298" t="s">
        <v>925</v>
      </c>
      <c r="P2298" t="s">
        <v>35</v>
      </c>
      <c r="Q2298" t="s">
        <v>7439</v>
      </c>
      <c r="R2298" t="s">
        <v>4035</v>
      </c>
      <c r="S2298" t="s">
        <v>35</v>
      </c>
      <c r="T2298" t="str">
        <f t="shared" si="105"/>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298">
        <f t="shared" si="106"/>
        <v>0</v>
      </c>
      <c r="V2298" s="3">
        <v>0</v>
      </c>
      <c r="W2298" s="3">
        <f t="shared" si="107"/>
        <v>0</v>
      </c>
      <c r="X2298" s="3">
        <v>0</v>
      </c>
      <c r="Y2298" s="3">
        <v>0</v>
      </c>
      <c r="Z2298" s="3">
        <v>0</v>
      </c>
      <c r="AA2298" s="3">
        <v>0</v>
      </c>
      <c r="AB2298" s="3">
        <v>0</v>
      </c>
      <c r="AD2298" t="s">
        <v>38</v>
      </c>
      <c r="AE2298" s="1">
        <v>42509</v>
      </c>
      <c r="AG2298" s="1">
        <v>42509</v>
      </c>
      <c r="AH2298" s="1">
        <v>42598</v>
      </c>
    </row>
    <row r="2299" spans="1:34" x14ac:dyDescent="0.3">
      <c r="A2299">
        <v>241488</v>
      </c>
      <c r="B2299" t="s">
        <v>3435</v>
      </c>
      <c r="C2299" t="s">
        <v>26</v>
      </c>
      <c r="D2299">
        <v>3</v>
      </c>
      <c r="E2299" t="s">
        <v>4040</v>
      </c>
      <c r="F2299" t="s">
        <v>844</v>
      </c>
      <c r="G2299">
        <v>10095</v>
      </c>
      <c r="H2299" t="s">
        <v>52</v>
      </c>
      <c r="I2299">
        <v>53051</v>
      </c>
      <c r="J2299">
        <v>145991</v>
      </c>
      <c r="K2299" t="s">
        <v>30</v>
      </c>
      <c r="L2299" t="s">
        <v>3455</v>
      </c>
      <c r="M2299" t="s">
        <v>4041</v>
      </c>
      <c r="N2299" t="s">
        <v>8276</v>
      </c>
      <c r="O2299" t="s">
        <v>847</v>
      </c>
      <c r="P2299" t="s">
        <v>4042</v>
      </c>
      <c r="Q2299" t="s">
        <v>35</v>
      </c>
      <c r="R2299" t="s">
        <v>3457</v>
      </c>
      <c r="S2299" t="s">
        <v>35</v>
      </c>
      <c r="T2299" t="str">
        <f t="shared" si="105"/>
        <v xml:space="preserve">Proven supervisory skills working with project team members; thorough knowledge of the procurement process; excellent technical, analytical, verbal and writing skills and familiarity with Microsoft Office Suite including Excel, PowerPoint and Project.  </v>
      </c>
      <c r="U2299">
        <f t="shared" si="106"/>
        <v>0</v>
      </c>
      <c r="V2299" s="3">
        <v>1</v>
      </c>
      <c r="W2299" s="3">
        <f t="shared" si="107"/>
        <v>0</v>
      </c>
      <c r="X2299" s="3">
        <v>0</v>
      </c>
      <c r="Y2299" s="3">
        <v>0</v>
      </c>
      <c r="Z2299" s="3">
        <v>0</v>
      </c>
      <c r="AA2299" s="3">
        <v>0</v>
      </c>
      <c r="AB2299" s="3">
        <v>0</v>
      </c>
      <c r="AD2299" t="s">
        <v>38</v>
      </c>
      <c r="AE2299" s="1">
        <v>42514</v>
      </c>
      <c r="AG2299" s="1">
        <v>42514</v>
      </c>
      <c r="AH2299" s="1">
        <v>42598</v>
      </c>
    </row>
    <row r="2300" spans="1:34" x14ac:dyDescent="0.3">
      <c r="A2300">
        <v>241488</v>
      </c>
      <c r="B2300" t="s">
        <v>3435</v>
      </c>
      <c r="C2300" t="s">
        <v>40</v>
      </c>
      <c r="D2300">
        <v>3</v>
      </c>
      <c r="E2300" t="s">
        <v>4040</v>
      </c>
      <c r="F2300" t="s">
        <v>844</v>
      </c>
      <c r="G2300">
        <v>10095</v>
      </c>
      <c r="H2300" t="s">
        <v>52</v>
      </c>
      <c r="I2300">
        <v>53051</v>
      </c>
      <c r="J2300">
        <v>145991</v>
      </c>
      <c r="K2300" t="s">
        <v>30</v>
      </c>
      <c r="L2300" t="s">
        <v>3455</v>
      </c>
      <c r="M2300" t="s">
        <v>4041</v>
      </c>
      <c r="N2300" t="s">
        <v>8276</v>
      </c>
      <c r="O2300" t="s">
        <v>847</v>
      </c>
      <c r="P2300" t="s">
        <v>4042</v>
      </c>
      <c r="Q2300" t="s">
        <v>35</v>
      </c>
      <c r="R2300" t="s">
        <v>3457</v>
      </c>
      <c r="S2300" t="s">
        <v>35</v>
      </c>
      <c r="T2300" t="str">
        <f t="shared" si="105"/>
        <v xml:space="preserve">Proven supervisory skills working with project team members; thorough knowledge of the procurement process; excellent technical, analytical, verbal and writing skills and familiarity with Microsoft Office Suite including Excel, PowerPoint and Project.  </v>
      </c>
      <c r="U2300">
        <f t="shared" si="106"/>
        <v>0</v>
      </c>
      <c r="V2300" s="3">
        <v>1</v>
      </c>
      <c r="W2300" s="3">
        <f t="shared" si="107"/>
        <v>0</v>
      </c>
      <c r="X2300" s="3">
        <v>0</v>
      </c>
      <c r="Y2300" s="3">
        <v>0</v>
      </c>
      <c r="Z2300" s="3">
        <v>0</v>
      </c>
      <c r="AA2300" s="3">
        <v>0</v>
      </c>
      <c r="AB2300" s="3">
        <v>0</v>
      </c>
      <c r="AD2300" t="s">
        <v>38</v>
      </c>
      <c r="AE2300" s="1">
        <v>42514</v>
      </c>
      <c r="AG2300" s="1">
        <v>42514</v>
      </c>
      <c r="AH2300" s="1">
        <v>42598</v>
      </c>
    </row>
    <row r="2301" spans="1:34" x14ac:dyDescent="0.3">
      <c r="A2301">
        <v>241921</v>
      </c>
      <c r="B2301" t="s">
        <v>39</v>
      </c>
      <c r="C2301" t="s">
        <v>26</v>
      </c>
      <c r="D2301">
        <v>1</v>
      </c>
      <c r="E2301" t="s">
        <v>619</v>
      </c>
      <c r="F2301" t="s">
        <v>389</v>
      </c>
      <c r="G2301">
        <v>12158</v>
      </c>
      <c r="H2301">
        <v>2</v>
      </c>
      <c r="I2301">
        <v>44945</v>
      </c>
      <c r="J2301">
        <v>72628</v>
      </c>
      <c r="K2301" t="s">
        <v>30</v>
      </c>
      <c r="L2301" t="s">
        <v>71</v>
      </c>
      <c r="M2301" t="s">
        <v>72</v>
      </c>
      <c r="N2301" t="s">
        <v>8277</v>
      </c>
      <c r="O2301" t="s">
        <v>7114</v>
      </c>
      <c r="P2301" t="s">
        <v>4043</v>
      </c>
      <c r="Q2301" t="s">
        <v>35</v>
      </c>
      <c r="R2301" t="s">
        <v>4044</v>
      </c>
      <c r="S2301" t="s">
        <v>35</v>
      </c>
      <c r="T2301" t="str">
        <f t="shared" si="105"/>
        <v xml:space="preserve">SPECIAL NOTE 1. Selected candidate will be required to provide a DNA sample by swabbing. 2. In case of an emergency, your position may be designated as essential staff.   PREFERED SKILLS Must have the ability to multi-task in a fast paced environment.  Knowledge of Procurement Policy Board Rules, MOCS, Comptrollers Directives, FMS and VENDEX.  Computer literate with strong working skills in Microsoft Word and Excel. Excellent written, communication and interpersonal skills. Detail-oriented and ability to prioritize and multi-task a diverse portfolio. Problem anticipation, prevention, and resolution.  </v>
      </c>
      <c r="U2301">
        <f t="shared" si="106"/>
        <v>0</v>
      </c>
      <c r="V2301" s="3">
        <v>1</v>
      </c>
      <c r="W2301" s="3">
        <f t="shared" si="107"/>
        <v>0</v>
      </c>
      <c r="X2301" s="3">
        <v>0</v>
      </c>
      <c r="Y2301" s="3">
        <v>0</v>
      </c>
      <c r="Z2301" s="3">
        <v>0</v>
      </c>
      <c r="AA2301" s="3">
        <v>0</v>
      </c>
      <c r="AB2301" s="3">
        <v>0</v>
      </c>
      <c r="AD2301" t="s">
        <v>38</v>
      </c>
      <c r="AE2301" s="1">
        <v>42522</v>
      </c>
      <c r="AG2301" s="1">
        <v>42522</v>
      </c>
      <c r="AH2301" s="1">
        <v>42598</v>
      </c>
    </row>
    <row r="2302" spans="1:34" x14ac:dyDescent="0.3">
      <c r="A2302">
        <v>241495</v>
      </c>
      <c r="B2302" t="s">
        <v>2146</v>
      </c>
      <c r="C2302" t="s">
        <v>40</v>
      </c>
      <c r="D2302">
        <v>2</v>
      </c>
      <c r="E2302" t="s">
        <v>4045</v>
      </c>
      <c r="F2302" t="s">
        <v>485</v>
      </c>
      <c r="G2302">
        <v>30087</v>
      </c>
      <c r="H2302">
        <v>2</v>
      </c>
      <c r="I2302">
        <v>64394</v>
      </c>
      <c r="J2302">
        <v>75000</v>
      </c>
      <c r="K2302" t="s">
        <v>30</v>
      </c>
      <c r="L2302" t="s">
        <v>2149</v>
      </c>
      <c r="M2302" t="s">
        <v>3051</v>
      </c>
      <c r="N2302" t="s">
        <v>8278</v>
      </c>
      <c r="O2302" t="s">
        <v>488</v>
      </c>
      <c r="P2302" t="s">
        <v>8279</v>
      </c>
      <c r="Q2302" t="s">
        <v>35</v>
      </c>
      <c r="R2302" t="s">
        <v>7878</v>
      </c>
      <c r="S2302" t="s">
        <v>3145</v>
      </c>
      <c r="T2302" t="str">
        <f t="shared" si="105"/>
        <v xml:space="preserve">‚	Litigation experience, including in New York State courts and at the New York City Office of Trials and Hearings (OATH);	Demonstrated excellent verbal, written, interpersonal, analytical, problem-solving and time management skills;	Proficient in conducting legal research and undertaking factual investigations, including reviewing documents and conducting witness interviews and depositions;	Demonstrated excellent legal research, writing skills and negotiation skills; 	Comfort with data-driven analysis and strategic planning; 	Able to effectively interact effectively with multi-functional teams comprised of attorney and non-attorney staff; 	Able to effectively manage multiple priorities with competing deadlines; 	References that can confirm legal skills; and 	Experience and knowledge in consumer protection and finance laws, administrative law, false advertising litigation, and/or internet and data privacy issues is preferred.  </v>
      </c>
      <c r="U2302">
        <f t="shared" si="106"/>
        <v>0</v>
      </c>
      <c r="V2302" s="3">
        <v>0</v>
      </c>
      <c r="W2302" s="3">
        <f t="shared" si="107"/>
        <v>0</v>
      </c>
      <c r="X2302" s="3">
        <v>0</v>
      </c>
      <c r="Y2302" s="3">
        <v>0</v>
      </c>
      <c r="Z2302" s="3">
        <v>0</v>
      </c>
      <c r="AA2302" s="3">
        <v>0</v>
      </c>
      <c r="AB2302" s="3">
        <v>0</v>
      </c>
      <c r="AD2302" t="s">
        <v>38</v>
      </c>
      <c r="AE2302" s="1">
        <v>42509</v>
      </c>
      <c r="AG2302" s="1">
        <v>42509</v>
      </c>
      <c r="AH2302" s="1">
        <v>42598</v>
      </c>
    </row>
    <row r="2303" spans="1:34" x14ac:dyDescent="0.3">
      <c r="A2303">
        <v>241903</v>
      </c>
      <c r="B2303" t="s">
        <v>1158</v>
      </c>
      <c r="C2303" t="s">
        <v>26</v>
      </c>
      <c r="D2303">
        <v>1</v>
      </c>
      <c r="E2303" t="s">
        <v>2058</v>
      </c>
      <c r="F2303" t="s">
        <v>2461</v>
      </c>
      <c r="G2303" t="s">
        <v>2462</v>
      </c>
      <c r="H2303">
        <v>0</v>
      </c>
      <c r="I2303">
        <v>57517</v>
      </c>
      <c r="J2303">
        <v>133857</v>
      </c>
      <c r="K2303" t="s">
        <v>30</v>
      </c>
      <c r="L2303" t="s">
        <v>1161</v>
      </c>
      <c r="M2303" t="s">
        <v>3330</v>
      </c>
      <c r="N2303" t="s">
        <v>8274</v>
      </c>
      <c r="O2303" t="s">
        <v>2464</v>
      </c>
      <c r="P2303" t="s">
        <v>8275</v>
      </c>
      <c r="Q2303" t="s">
        <v>35</v>
      </c>
      <c r="R2303" t="s">
        <v>4039</v>
      </c>
      <c r="S2303" t="s">
        <v>1166</v>
      </c>
      <c r="T2303" t="str">
        <f t="shared" si="105"/>
        <v xml:space="preserve">Knowledge of NYC Procurement Rules, as well as familiarity with the City‚„s Financial Management System and the Automated Procurement Tracking system.  Excellent desktop computer application knowledge and skills, and excellent writing skills are required.  </v>
      </c>
      <c r="U2303">
        <f t="shared" si="106"/>
        <v>0</v>
      </c>
      <c r="V2303" s="3">
        <v>0</v>
      </c>
      <c r="W2303" s="3">
        <f t="shared" si="107"/>
        <v>0</v>
      </c>
      <c r="X2303" s="3">
        <v>0</v>
      </c>
      <c r="Y2303" s="3">
        <v>0</v>
      </c>
      <c r="Z2303" s="3">
        <v>0</v>
      </c>
      <c r="AA2303" s="3">
        <v>0</v>
      </c>
      <c r="AB2303" s="3">
        <v>0</v>
      </c>
      <c r="AD2303" t="s">
        <v>38</v>
      </c>
      <c r="AE2303" s="1">
        <v>42534</v>
      </c>
      <c r="AG2303" s="1">
        <v>42534</v>
      </c>
      <c r="AH2303" s="1">
        <v>42598</v>
      </c>
    </row>
    <row r="2304" spans="1:34" x14ac:dyDescent="0.3">
      <c r="A2304">
        <v>241905</v>
      </c>
      <c r="B2304" t="s">
        <v>1158</v>
      </c>
      <c r="C2304" t="s">
        <v>26</v>
      </c>
      <c r="D2304">
        <v>1</v>
      </c>
      <c r="E2304" t="s">
        <v>4046</v>
      </c>
      <c r="F2304" t="s">
        <v>551</v>
      </c>
      <c r="G2304">
        <v>10124</v>
      </c>
      <c r="H2304">
        <v>3</v>
      </c>
      <c r="I2304">
        <v>53047</v>
      </c>
      <c r="J2304">
        <v>81068</v>
      </c>
      <c r="K2304" t="s">
        <v>30</v>
      </c>
      <c r="L2304" t="s">
        <v>1161</v>
      </c>
      <c r="M2304" t="s">
        <v>4026</v>
      </c>
      <c r="N2304" t="s">
        <v>4047</v>
      </c>
      <c r="O2304" t="s">
        <v>7055</v>
      </c>
      <c r="P2304" t="s">
        <v>8280</v>
      </c>
      <c r="Q2304" t="s">
        <v>35</v>
      </c>
      <c r="R2304" t="s">
        <v>4048</v>
      </c>
      <c r="S2304" t="s">
        <v>1166</v>
      </c>
      <c r="T2304" t="str">
        <f t="shared" si="105"/>
        <v xml:space="preserve">Preferred skills include knowledge of NYC Procurement Rules, the City‚„s Automated Procurement Tracking system and the City‚„s Financial Management System.  Excellent desktop computer application knowledge and skills, and excellent writing skills are required.  </v>
      </c>
      <c r="U2304">
        <f t="shared" si="106"/>
        <v>0</v>
      </c>
      <c r="V2304" s="3">
        <v>0</v>
      </c>
      <c r="W2304" s="3">
        <f t="shared" si="107"/>
        <v>0</v>
      </c>
      <c r="X2304" s="3">
        <v>0</v>
      </c>
      <c r="Y2304" s="3">
        <v>0</v>
      </c>
      <c r="Z2304" s="3">
        <v>0</v>
      </c>
      <c r="AA2304" s="3">
        <v>0</v>
      </c>
      <c r="AB2304" s="3">
        <v>0</v>
      </c>
      <c r="AD2304" t="s">
        <v>38</v>
      </c>
      <c r="AE2304" s="1">
        <v>42534</v>
      </c>
      <c r="AG2304" s="1">
        <v>42578</v>
      </c>
      <c r="AH2304" s="1">
        <v>42598</v>
      </c>
    </row>
    <row r="2305" spans="1:34" x14ac:dyDescent="0.3">
      <c r="A2305">
        <v>241905</v>
      </c>
      <c r="B2305" t="s">
        <v>1158</v>
      </c>
      <c r="C2305" t="s">
        <v>40</v>
      </c>
      <c r="D2305">
        <v>1</v>
      </c>
      <c r="E2305" t="s">
        <v>4046</v>
      </c>
      <c r="F2305" t="s">
        <v>551</v>
      </c>
      <c r="G2305">
        <v>10124</v>
      </c>
      <c r="H2305">
        <v>3</v>
      </c>
      <c r="I2305">
        <v>53047</v>
      </c>
      <c r="J2305">
        <v>81068</v>
      </c>
      <c r="K2305" t="s">
        <v>30</v>
      </c>
      <c r="L2305" t="s">
        <v>1161</v>
      </c>
      <c r="M2305" t="s">
        <v>4026</v>
      </c>
      <c r="N2305" t="s">
        <v>4047</v>
      </c>
      <c r="O2305" t="s">
        <v>7055</v>
      </c>
      <c r="P2305" t="s">
        <v>8280</v>
      </c>
      <c r="Q2305" t="s">
        <v>35</v>
      </c>
      <c r="R2305" t="s">
        <v>4048</v>
      </c>
      <c r="S2305" t="s">
        <v>1166</v>
      </c>
      <c r="T2305" t="str">
        <f t="shared" si="105"/>
        <v xml:space="preserve">Preferred skills include knowledge of NYC Procurement Rules, the City‚„s Automated Procurement Tracking system and the City‚„s Financial Management System.  Excellent desktop computer application knowledge and skills, and excellent writing skills are required.  </v>
      </c>
      <c r="U2305">
        <f t="shared" si="106"/>
        <v>0</v>
      </c>
      <c r="V2305" s="3">
        <v>0</v>
      </c>
      <c r="W2305" s="3">
        <f t="shared" si="107"/>
        <v>0</v>
      </c>
      <c r="X2305" s="3">
        <v>0</v>
      </c>
      <c r="Y2305" s="3">
        <v>0</v>
      </c>
      <c r="Z2305" s="3">
        <v>0</v>
      </c>
      <c r="AA2305" s="3">
        <v>0</v>
      </c>
      <c r="AB2305" s="3">
        <v>0</v>
      </c>
      <c r="AD2305" t="s">
        <v>38</v>
      </c>
      <c r="AE2305" s="1">
        <v>42534</v>
      </c>
      <c r="AG2305" s="1">
        <v>42578</v>
      </c>
      <c r="AH2305" s="1">
        <v>42598</v>
      </c>
    </row>
    <row r="2306" spans="1:34" x14ac:dyDescent="0.3">
      <c r="A2306">
        <v>241928</v>
      </c>
      <c r="B2306" t="s">
        <v>1125</v>
      </c>
      <c r="C2306" t="s">
        <v>26</v>
      </c>
      <c r="D2306">
        <v>1</v>
      </c>
      <c r="E2306" t="s">
        <v>955</v>
      </c>
      <c r="F2306" t="s">
        <v>4049</v>
      </c>
      <c r="G2306">
        <v>31145</v>
      </c>
      <c r="H2306" t="s">
        <v>796</v>
      </c>
      <c r="I2306">
        <v>73144</v>
      </c>
      <c r="J2306">
        <v>115000</v>
      </c>
      <c r="K2306" t="s">
        <v>30</v>
      </c>
      <c r="L2306" t="s">
        <v>954</v>
      </c>
      <c r="M2306" t="s">
        <v>1128</v>
      </c>
      <c r="N2306" t="s">
        <v>8281</v>
      </c>
      <c r="O2306" t="s">
        <v>7261</v>
      </c>
      <c r="P2306" t="s">
        <v>8282</v>
      </c>
      <c r="Q2306" t="s">
        <v>3408</v>
      </c>
      <c r="R2306" t="s">
        <v>4050</v>
      </c>
      <c r="S2306" t="s">
        <v>35</v>
      </c>
      <c r="T2306" t="str">
        <f t="shared" si="105"/>
        <v>1. Ten or more years of investigative, legal or law enforcement experience, preferably at a prosecutor‚„s office or a law enforcement agency, conducting and supervising complex criminal investigations. 2. Juris Doctor, Certified Public Accountant and/or Certified Fraud Examiner. 3. Strong written and oral communication skills. 4. Highest professional and ethical Standards. 5. Proven ability to handle highly confidential and sensitive information. Appointments are subject to Office of Management &amp; Budget approval for budgeted headcount.</v>
      </c>
      <c r="U2306">
        <f t="shared" si="106"/>
        <v>0</v>
      </c>
      <c r="V2306" s="3">
        <v>0</v>
      </c>
      <c r="W2306" s="3">
        <f t="shared" si="107"/>
        <v>0</v>
      </c>
      <c r="X2306" s="3">
        <v>0</v>
      </c>
      <c r="Y2306" s="3">
        <v>0</v>
      </c>
      <c r="Z2306" s="3">
        <v>0</v>
      </c>
      <c r="AA2306" s="3">
        <v>0</v>
      </c>
      <c r="AB2306" s="3">
        <v>0</v>
      </c>
      <c r="AD2306" t="s">
        <v>38</v>
      </c>
      <c r="AE2306" s="1">
        <v>42516</v>
      </c>
      <c r="AG2306" s="1">
        <v>42516</v>
      </c>
      <c r="AH2306" s="1">
        <v>42598</v>
      </c>
    </row>
    <row r="2307" spans="1:34" x14ac:dyDescent="0.3">
      <c r="A2307">
        <v>241912</v>
      </c>
      <c r="B2307" t="s">
        <v>39</v>
      </c>
      <c r="C2307" t="s">
        <v>40</v>
      </c>
      <c r="D2307">
        <v>1</v>
      </c>
      <c r="E2307" t="s">
        <v>4051</v>
      </c>
      <c r="F2307" t="s">
        <v>1168</v>
      </c>
      <c r="G2307">
        <v>56058</v>
      </c>
      <c r="H2307">
        <v>0</v>
      </c>
      <c r="I2307">
        <v>48895</v>
      </c>
      <c r="J2307">
        <v>75000</v>
      </c>
      <c r="K2307" t="s">
        <v>30</v>
      </c>
      <c r="L2307" t="s">
        <v>43</v>
      </c>
      <c r="M2307" t="s">
        <v>2089</v>
      </c>
      <c r="N2307" t="s">
        <v>4052</v>
      </c>
      <c r="O2307" t="s">
        <v>1170</v>
      </c>
      <c r="P2307" t="s">
        <v>35</v>
      </c>
      <c r="Q2307" t="s">
        <v>7439</v>
      </c>
      <c r="R2307" t="s">
        <v>4053</v>
      </c>
      <c r="S2307" t="s">
        <v>35</v>
      </c>
      <c r="T2307" t="str">
        <f t="shared" ref="T2307:T2370" si="108">P2307&amp;" "&amp;Q2307</f>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07">
        <f t="shared" ref="U2307:U2370" si="109">D2307*W2307</f>
        <v>0</v>
      </c>
      <c r="V2307" s="3">
        <v>0</v>
      </c>
      <c r="W2307" s="3">
        <f t="shared" ref="W2307:W2370" si="110">IF(OR(ISNUMBER(SEARCH("data analytics",$T2307)), ISNUMBER(SEARCH("data analysis",$T2307)), ISNUMBER(SEARCH("analyze data", $T2307)),ISNUMBER(SEARCH("business intelligence", $T2307)),ISNUMBER(SEARCH("business analysis",$T2307))),1,0)</f>
        <v>0</v>
      </c>
      <c r="X2307" s="3">
        <v>0</v>
      </c>
      <c r="Y2307" s="3">
        <v>0</v>
      </c>
      <c r="Z2307" s="3">
        <v>0</v>
      </c>
      <c r="AA2307" s="3">
        <v>0</v>
      </c>
      <c r="AB2307" s="3">
        <v>0</v>
      </c>
      <c r="AD2307" t="s">
        <v>38</v>
      </c>
      <c r="AE2307" s="1">
        <v>42515</v>
      </c>
      <c r="AG2307" s="1">
        <v>42515</v>
      </c>
      <c r="AH2307" s="1">
        <v>42598</v>
      </c>
    </row>
    <row r="2308" spans="1:34" x14ac:dyDescent="0.3">
      <c r="A2308">
        <v>241912</v>
      </c>
      <c r="B2308" t="s">
        <v>39</v>
      </c>
      <c r="C2308" t="s">
        <v>26</v>
      </c>
      <c r="D2308">
        <v>1</v>
      </c>
      <c r="E2308" t="s">
        <v>4051</v>
      </c>
      <c r="F2308" t="s">
        <v>1168</v>
      </c>
      <c r="G2308">
        <v>56058</v>
      </c>
      <c r="H2308">
        <v>0</v>
      </c>
      <c r="I2308">
        <v>48895</v>
      </c>
      <c r="J2308">
        <v>75000</v>
      </c>
      <c r="K2308" t="s">
        <v>30</v>
      </c>
      <c r="L2308" t="s">
        <v>43</v>
      </c>
      <c r="M2308" t="s">
        <v>2089</v>
      </c>
      <c r="N2308" t="s">
        <v>4052</v>
      </c>
      <c r="O2308" t="s">
        <v>1170</v>
      </c>
      <c r="P2308" t="s">
        <v>35</v>
      </c>
      <c r="Q2308" t="s">
        <v>7439</v>
      </c>
      <c r="R2308" t="s">
        <v>4053</v>
      </c>
      <c r="S2308" t="s">
        <v>35</v>
      </c>
      <c r="T2308" t="str">
        <f t="shared" si="108"/>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08">
        <f t="shared" si="109"/>
        <v>0</v>
      </c>
      <c r="V2308" s="3">
        <v>0</v>
      </c>
      <c r="W2308" s="3">
        <f t="shared" si="110"/>
        <v>0</v>
      </c>
      <c r="X2308" s="3">
        <v>0</v>
      </c>
      <c r="Y2308" s="3">
        <v>0</v>
      </c>
      <c r="Z2308" s="3">
        <v>0</v>
      </c>
      <c r="AA2308" s="3">
        <v>0</v>
      </c>
      <c r="AB2308" s="3">
        <v>0</v>
      </c>
      <c r="AD2308" t="s">
        <v>38</v>
      </c>
      <c r="AE2308" s="1">
        <v>42515</v>
      </c>
      <c r="AG2308" s="1">
        <v>42515</v>
      </c>
      <c r="AH2308" s="1">
        <v>42598</v>
      </c>
    </row>
    <row r="2309" spans="1:34" x14ac:dyDescent="0.3">
      <c r="A2309">
        <v>241495</v>
      </c>
      <c r="B2309" t="s">
        <v>2146</v>
      </c>
      <c r="C2309" t="s">
        <v>26</v>
      </c>
      <c r="D2309">
        <v>2</v>
      </c>
      <c r="E2309" t="s">
        <v>4045</v>
      </c>
      <c r="F2309" t="s">
        <v>485</v>
      </c>
      <c r="G2309">
        <v>30087</v>
      </c>
      <c r="H2309">
        <v>2</v>
      </c>
      <c r="I2309">
        <v>64394</v>
      </c>
      <c r="J2309">
        <v>75000</v>
      </c>
      <c r="K2309" t="s">
        <v>30</v>
      </c>
      <c r="L2309" t="s">
        <v>2149</v>
      </c>
      <c r="M2309" t="s">
        <v>3051</v>
      </c>
      <c r="N2309" t="s">
        <v>8278</v>
      </c>
      <c r="O2309" t="s">
        <v>488</v>
      </c>
      <c r="P2309" t="s">
        <v>8279</v>
      </c>
      <c r="Q2309" t="s">
        <v>35</v>
      </c>
      <c r="R2309" t="s">
        <v>7878</v>
      </c>
      <c r="S2309" t="s">
        <v>3145</v>
      </c>
      <c r="T2309" t="str">
        <f t="shared" si="108"/>
        <v xml:space="preserve">‚	Litigation experience, including in New York State courts and at the New York City Office of Trials and Hearings (OATH);	Demonstrated excellent verbal, written, interpersonal, analytical, problem-solving and time management skills;	Proficient in conducting legal research and undertaking factual investigations, including reviewing documents and conducting witness interviews and depositions;	Demonstrated excellent legal research, writing skills and negotiation skills; 	Comfort with data-driven analysis and strategic planning; 	Able to effectively interact effectively with multi-functional teams comprised of attorney and non-attorney staff; 	Able to effectively manage multiple priorities with competing deadlines; 	References that can confirm legal skills; and 	Experience and knowledge in consumer protection and finance laws, administrative law, false advertising litigation, and/or internet and data privacy issues is preferred.  </v>
      </c>
      <c r="U2309">
        <f t="shared" si="109"/>
        <v>0</v>
      </c>
      <c r="V2309" s="3">
        <v>0</v>
      </c>
      <c r="W2309" s="3">
        <f t="shared" si="110"/>
        <v>0</v>
      </c>
      <c r="X2309" s="3">
        <v>0</v>
      </c>
      <c r="Y2309" s="3">
        <v>0</v>
      </c>
      <c r="Z2309" s="3">
        <v>0</v>
      </c>
      <c r="AA2309" s="3">
        <v>0</v>
      </c>
      <c r="AB2309" s="3">
        <v>0</v>
      </c>
      <c r="AD2309" t="s">
        <v>38</v>
      </c>
      <c r="AE2309" s="1">
        <v>42509</v>
      </c>
      <c r="AG2309" s="1">
        <v>42509</v>
      </c>
      <c r="AH2309" s="1">
        <v>42598</v>
      </c>
    </row>
    <row r="2310" spans="1:34" x14ac:dyDescent="0.3">
      <c r="A2310">
        <v>241504</v>
      </c>
      <c r="B2310" t="s">
        <v>2146</v>
      </c>
      <c r="C2310" t="s">
        <v>26</v>
      </c>
      <c r="D2310">
        <v>1</v>
      </c>
      <c r="E2310" t="s">
        <v>4045</v>
      </c>
      <c r="F2310" t="s">
        <v>485</v>
      </c>
      <c r="G2310">
        <v>30087</v>
      </c>
      <c r="H2310">
        <v>1</v>
      </c>
      <c r="I2310">
        <v>57005</v>
      </c>
      <c r="J2310">
        <v>65556</v>
      </c>
      <c r="K2310" t="s">
        <v>30</v>
      </c>
      <c r="L2310" t="s">
        <v>2149</v>
      </c>
      <c r="M2310" t="s">
        <v>3051</v>
      </c>
      <c r="N2310" t="s">
        <v>8278</v>
      </c>
      <c r="O2310" t="s">
        <v>488</v>
      </c>
      <c r="P2310" t="s">
        <v>8283</v>
      </c>
      <c r="Q2310" t="s">
        <v>35</v>
      </c>
      <c r="R2310" t="s">
        <v>7878</v>
      </c>
      <c r="S2310" t="s">
        <v>3145</v>
      </c>
      <c r="T2310" t="str">
        <f t="shared" si="108"/>
        <v xml:space="preserve">‚	Litigation experience, including in New York State courts and administrative tribunals;	Demonstrated excellent verbal, written, interpersonal, analytical, problem-solving and time management skills;	Proficient in conducting legal research and undertaking factual investigations, including reviewing documents and conducting witness interviews and depositions;	Demonstrated excellent legal research, writing skills and negotiation skills; 	Comfort with data-driven analysis and strategic planning; 	Able to effectively interact effectively with multi-functional teams comprised of attorney and non-attorney staff; 	Able to effectively manage multiple priorities with competing deadlines; 	References that can confirm legal skills; and 	Experience and knowledge in consumer protection and finance laws, administrative law, false advertising litigation, and/or internet and data privacy issues is preferred.  </v>
      </c>
      <c r="U2310">
        <f t="shared" si="109"/>
        <v>0</v>
      </c>
      <c r="V2310" s="3">
        <v>0</v>
      </c>
      <c r="W2310" s="3">
        <f t="shared" si="110"/>
        <v>0</v>
      </c>
      <c r="X2310" s="3">
        <v>0</v>
      </c>
      <c r="Y2310" s="3">
        <v>0</v>
      </c>
      <c r="Z2310" s="3">
        <v>0</v>
      </c>
      <c r="AA2310" s="3">
        <v>0</v>
      </c>
      <c r="AB2310" s="3">
        <v>0</v>
      </c>
      <c r="AD2310" t="s">
        <v>38</v>
      </c>
      <c r="AE2310" s="1">
        <v>42509</v>
      </c>
      <c r="AG2310" s="1">
        <v>42509</v>
      </c>
      <c r="AH2310" s="1">
        <v>42598</v>
      </c>
    </row>
    <row r="2311" spans="1:34" x14ac:dyDescent="0.3">
      <c r="A2311">
        <v>241504</v>
      </c>
      <c r="B2311" t="s">
        <v>2146</v>
      </c>
      <c r="C2311" t="s">
        <v>40</v>
      </c>
      <c r="D2311">
        <v>1</v>
      </c>
      <c r="E2311" t="s">
        <v>4045</v>
      </c>
      <c r="F2311" t="s">
        <v>485</v>
      </c>
      <c r="G2311">
        <v>30087</v>
      </c>
      <c r="H2311">
        <v>1</v>
      </c>
      <c r="I2311">
        <v>57005</v>
      </c>
      <c r="J2311">
        <v>65556</v>
      </c>
      <c r="K2311" t="s">
        <v>30</v>
      </c>
      <c r="L2311" t="s">
        <v>2149</v>
      </c>
      <c r="M2311" t="s">
        <v>3051</v>
      </c>
      <c r="N2311" t="s">
        <v>8278</v>
      </c>
      <c r="O2311" t="s">
        <v>488</v>
      </c>
      <c r="P2311" t="s">
        <v>8283</v>
      </c>
      <c r="Q2311" t="s">
        <v>35</v>
      </c>
      <c r="R2311" t="s">
        <v>7878</v>
      </c>
      <c r="S2311" t="s">
        <v>3145</v>
      </c>
      <c r="T2311" t="str">
        <f t="shared" si="108"/>
        <v xml:space="preserve">‚	Litigation experience, including in New York State courts and administrative tribunals;	Demonstrated excellent verbal, written, interpersonal, analytical, problem-solving and time management skills;	Proficient in conducting legal research and undertaking factual investigations, including reviewing documents and conducting witness interviews and depositions;	Demonstrated excellent legal research, writing skills and negotiation skills; 	Comfort with data-driven analysis and strategic planning; 	Able to effectively interact effectively with multi-functional teams comprised of attorney and non-attorney staff; 	Able to effectively manage multiple priorities with competing deadlines; 	References that can confirm legal skills; and 	Experience and knowledge in consumer protection and finance laws, administrative law, false advertising litigation, and/or internet and data privacy issues is preferred.  </v>
      </c>
      <c r="U2311">
        <f t="shared" si="109"/>
        <v>0</v>
      </c>
      <c r="V2311" s="3">
        <v>0</v>
      </c>
      <c r="W2311" s="3">
        <f t="shared" si="110"/>
        <v>0</v>
      </c>
      <c r="X2311" s="3">
        <v>0</v>
      </c>
      <c r="Y2311" s="3">
        <v>0</v>
      </c>
      <c r="Z2311" s="3">
        <v>0</v>
      </c>
      <c r="AA2311" s="3">
        <v>0</v>
      </c>
      <c r="AB2311" s="3">
        <v>0</v>
      </c>
      <c r="AD2311" t="s">
        <v>38</v>
      </c>
      <c r="AE2311" s="1">
        <v>42509</v>
      </c>
      <c r="AG2311" s="1">
        <v>42509</v>
      </c>
      <c r="AH2311" s="1">
        <v>42598</v>
      </c>
    </row>
    <row r="2312" spans="1:34" x14ac:dyDescent="0.3">
      <c r="A2312">
        <v>241508</v>
      </c>
      <c r="B2312" t="s">
        <v>2020</v>
      </c>
      <c r="C2312" t="s">
        <v>26</v>
      </c>
      <c r="D2312">
        <v>1</v>
      </c>
      <c r="E2312" t="s">
        <v>4054</v>
      </c>
      <c r="F2312" t="s">
        <v>28</v>
      </c>
      <c r="G2312" t="s">
        <v>29</v>
      </c>
      <c r="H2312">
        <v>0</v>
      </c>
      <c r="I2312">
        <v>49492</v>
      </c>
      <c r="J2312">
        <v>119841</v>
      </c>
      <c r="K2312" t="s">
        <v>30</v>
      </c>
      <c r="L2312" t="s">
        <v>2023</v>
      </c>
      <c r="M2312" t="s">
        <v>4055</v>
      </c>
      <c r="N2312" t="s">
        <v>8284</v>
      </c>
      <c r="O2312" t="s">
        <v>7052</v>
      </c>
      <c r="P2312" t="s">
        <v>4056</v>
      </c>
      <c r="Q2312" t="s">
        <v>35</v>
      </c>
      <c r="R2312" t="s">
        <v>4057</v>
      </c>
      <c r="S2312" t="s">
        <v>4058</v>
      </c>
      <c r="T2312" t="str">
        <f t="shared" si="108"/>
        <v xml:space="preserve">1. Certified Records Manager (CRM). Five years of experience setting and implementing policy and  managing records in complex organizations.  2. Must have overseen projects, from inception to completion, to integrate electronic record management systems with business operations.  3. Five years of working with digital repositories and/or special collections. Experience with digitization projects, database management systems. 4. Excellent organizational, communication and project management skills with a track record of planning and implementing large projects. 5. Technical skills and knowledge including current metadata schemes and standards (EAD, MODS, METS, XML/XSL and other data structure standards) relevant to the archival control of digital collections, long- term storage planning and digital asset management systems 6.Three or more years of supervisory experience.  </v>
      </c>
      <c r="U2312">
        <f t="shared" si="109"/>
        <v>0</v>
      </c>
      <c r="V2312" s="3">
        <v>0</v>
      </c>
      <c r="W2312" s="3">
        <f t="shared" si="110"/>
        <v>0</v>
      </c>
      <c r="X2312" s="3">
        <v>0</v>
      </c>
      <c r="Y2312" s="3">
        <v>0</v>
      </c>
      <c r="Z2312" s="3">
        <v>0</v>
      </c>
      <c r="AA2312" s="3">
        <v>0</v>
      </c>
      <c r="AB2312" s="3">
        <v>1</v>
      </c>
      <c r="AD2312" t="s">
        <v>38</v>
      </c>
      <c r="AE2312" s="1">
        <v>42591</v>
      </c>
      <c r="AF2312" s="1">
        <v>42605</v>
      </c>
      <c r="AG2312" s="1">
        <v>42591</v>
      </c>
      <c r="AH2312" s="1">
        <v>42598</v>
      </c>
    </row>
    <row r="2313" spans="1:34" x14ac:dyDescent="0.3">
      <c r="A2313">
        <v>241917</v>
      </c>
      <c r="B2313" t="s">
        <v>59</v>
      </c>
      <c r="C2313" t="s">
        <v>26</v>
      </c>
      <c r="D2313">
        <v>1</v>
      </c>
      <c r="E2313" t="s">
        <v>4059</v>
      </c>
      <c r="F2313" t="s">
        <v>239</v>
      </c>
      <c r="G2313">
        <v>83008</v>
      </c>
      <c r="H2313" t="s">
        <v>219</v>
      </c>
      <c r="I2313">
        <v>127000</v>
      </c>
      <c r="J2313">
        <v>137000</v>
      </c>
      <c r="K2313" t="s">
        <v>30</v>
      </c>
      <c r="L2313" t="s">
        <v>164</v>
      </c>
      <c r="M2313" t="s">
        <v>3551</v>
      </c>
      <c r="N2313" t="s">
        <v>8285</v>
      </c>
      <c r="O2313" t="s">
        <v>242</v>
      </c>
      <c r="P2313" t="s">
        <v>4060</v>
      </c>
      <c r="Q2313" t="s">
        <v>35</v>
      </c>
      <c r="R2313" t="s">
        <v>99</v>
      </c>
      <c r="S2313" t="s">
        <v>4061</v>
      </c>
      <c r="T2313" t="str">
        <f t="shared" si="108"/>
        <v xml:space="preserve">1.	BS or MS in Information Systems, Computer Science, Information Technology or Business or equivalent  2.	10+ years of experience in participating and/or leading business process reengineering with structured methods 3. 	Strong organization, writing and communication skills 4. 	Project Management experience with track record of successful implementation of PMIS like systems. 5. 	Working knowledge of MS Azure, e-Builder, Tableau software.  </v>
      </c>
      <c r="U2313">
        <f t="shared" si="109"/>
        <v>0</v>
      </c>
      <c r="V2313" s="3">
        <v>0</v>
      </c>
      <c r="W2313" s="3">
        <f t="shared" si="110"/>
        <v>0</v>
      </c>
      <c r="X2313" s="3">
        <v>0</v>
      </c>
      <c r="Y2313" s="3">
        <v>1</v>
      </c>
      <c r="Z2313" s="3">
        <v>0</v>
      </c>
      <c r="AA2313" s="3">
        <v>0</v>
      </c>
      <c r="AB2313" s="3">
        <v>0</v>
      </c>
      <c r="AD2313" t="s">
        <v>58</v>
      </c>
      <c r="AE2313" s="1">
        <v>42515</v>
      </c>
      <c r="AG2313" s="1">
        <v>42515</v>
      </c>
      <c r="AH2313" s="1">
        <v>42598</v>
      </c>
    </row>
    <row r="2314" spans="1:34" x14ac:dyDescent="0.3">
      <c r="A2314">
        <v>241917</v>
      </c>
      <c r="B2314" t="s">
        <v>59</v>
      </c>
      <c r="C2314" t="s">
        <v>40</v>
      </c>
      <c r="D2314">
        <v>1</v>
      </c>
      <c r="E2314" t="s">
        <v>4059</v>
      </c>
      <c r="F2314" t="s">
        <v>239</v>
      </c>
      <c r="G2314">
        <v>83008</v>
      </c>
      <c r="H2314" t="s">
        <v>219</v>
      </c>
      <c r="I2314">
        <v>127000</v>
      </c>
      <c r="J2314">
        <v>137000</v>
      </c>
      <c r="K2314" t="s">
        <v>30</v>
      </c>
      <c r="L2314" t="s">
        <v>164</v>
      </c>
      <c r="M2314" t="s">
        <v>3551</v>
      </c>
      <c r="N2314" t="s">
        <v>8285</v>
      </c>
      <c r="O2314" t="s">
        <v>242</v>
      </c>
      <c r="P2314" t="s">
        <v>4060</v>
      </c>
      <c r="Q2314" t="s">
        <v>35</v>
      </c>
      <c r="R2314" t="s">
        <v>99</v>
      </c>
      <c r="S2314" t="s">
        <v>4061</v>
      </c>
      <c r="T2314" t="str">
        <f t="shared" si="108"/>
        <v xml:space="preserve">1.	BS or MS in Information Systems, Computer Science, Information Technology or Business or equivalent  2.	10+ years of experience in participating and/or leading business process reengineering with structured methods 3. 	Strong organization, writing and communication skills 4. 	Project Management experience with track record of successful implementation of PMIS like systems. 5. 	Working knowledge of MS Azure, e-Builder, Tableau software.  </v>
      </c>
      <c r="U2314">
        <f t="shared" si="109"/>
        <v>0</v>
      </c>
      <c r="V2314" s="3">
        <v>0</v>
      </c>
      <c r="W2314" s="3">
        <f t="shared" si="110"/>
        <v>0</v>
      </c>
      <c r="X2314" s="3">
        <v>0</v>
      </c>
      <c r="Y2314" s="3">
        <v>1</v>
      </c>
      <c r="Z2314" s="3">
        <v>0</v>
      </c>
      <c r="AA2314" s="3">
        <v>0</v>
      </c>
      <c r="AB2314" s="3">
        <v>0</v>
      </c>
      <c r="AD2314" t="s">
        <v>58</v>
      </c>
      <c r="AE2314" s="1">
        <v>42515</v>
      </c>
      <c r="AG2314" s="1">
        <v>42515</v>
      </c>
      <c r="AH2314" s="1">
        <v>42598</v>
      </c>
    </row>
    <row r="2315" spans="1:34" x14ac:dyDescent="0.3">
      <c r="A2315">
        <v>241508</v>
      </c>
      <c r="B2315" t="s">
        <v>2020</v>
      </c>
      <c r="C2315" t="s">
        <v>40</v>
      </c>
      <c r="D2315">
        <v>1</v>
      </c>
      <c r="E2315" t="s">
        <v>4054</v>
      </c>
      <c r="F2315" t="s">
        <v>28</v>
      </c>
      <c r="G2315" t="s">
        <v>29</v>
      </c>
      <c r="H2315">
        <v>0</v>
      </c>
      <c r="I2315">
        <v>49492</v>
      </c>
      <c r="J2315">
        <v>119841</v>
      </c>
      <c r="K2315" t="s">
        <v>30</v>
      </c>
      <c r="L2315" t="s">
        <v>2023</v>
      </c>
      <c r="M2315" t="s">
        <v>4055</v>
      </c>
      <c r="N2315" t="s">
        <v>8284</v>
      </c>
      <c r="O2315" t="s">
        <v>7052</v>
      </c>
      <c r="P2315" t="s">
        <v>4056</v>
      </c>
      <c r="Q2315" t="s">
        <v>35</v>
      </c>
      <c r="R2315" t="s">
        <v>4057</v>
      </c>
      <c r="S2315" t="s">
        <v>4058</v>
      </c>
      <c r="T2315" t="str">
        <f t="shared" si="108"/>
        <v xml:space="preserve">1. Certified Records Manager (CRM). Five years of experience setting and implementing policy and  managing records in complex organizations.  2. Must have overseen projects, from inception to completion, to integrate electronic record management systems with business operations.  3. Five years of working with digital repositories and/or special collections. Experience with digitization projects, database management systems. 4. Excellent organizational, communication and project management skills with a track record of planning and implementing large projects. 5. Technical skills and knowledge including current metadata schemes and standards (EAD, MODS, METS, XML/XSL and other data structure standards) relevant to the archival control of digital collections, long- term storage planning and digital asset management systems 6.Three or more years of supervisory experience.  </v>
      </c>
      <c r="U2315">
        <f t="shared" si="109"/>
        <v>0</v>
      </c>
      <c r="V2315" s="3">
        <v>0</v>
      </c>
      <c r="W2315" s="3">
        <f t="shared" si="110"/>
        <v>0</v>
      </c>
      <c r="X2315" s="3">
        <v>0</v>
      </c>
      <c r="Y2315" s="3">
        <v>0</v>
      </c>
      <c r="Z2315" s="3">
        <v>0</v>
      </c>
      <c r="AA2315" s="3">
        <v>0</v>
      </c>
      <c r="AB2315" s="3">
        <v>1</v>
      </c>
      <c r="AD2315" t="s">
        <v>38</v>
      </c>
      <c r="AE2315" s="1">
        <v>42591</v>
      </c>
      <c r="AF2315" s="1">
        <v>42605</v>
      </c>
      <c r="AG2315" s="1">
        <v>42591</v>
      </c>
      <c r="AH2315" s="1">
        <v>42598</v>
      </c>
    </row>
    <row r="2316" spans="1:34" x14ac:dyDescent="0.3">
      <c r="A2316">
        <v>241511</v>
      </c>
      <c r="B2316" t="s">
        <v>888</v>
      </c>
      <c r="C2316" t="s">
        <v>26</v>
      </c>
      <c r="D2316">
        <v>1</v>
      </c>
      <c r="E2316" t="s">
        <v>4062</v>
      </c>
      <c r="F2316" t="s">
        <v>1160</v>
      </c>
      <c r="G2316">
        <v>34202</v>
      </c>
      <c r="H2316">
        <v>2</v>
      </c>
      <c r="I2316">
        <v>61237</v>
      </c>
      <c r="J2316">
        <v>83000</v>
      </c>
      <c r="K2316" t="s">
        <v>30</v>
      </c>
      <c r="L2316" t="s">
        <v>430</v>
      </c>
      <c r="M2316" t="s">
        <v>1248</v>
      </c>
      <c r="N2316" t="s">
        <v>8286</v>
      </c>
      <c r="O2316" t="s">
        <v>7269</v>
      </c>
      <c r="P2316" t="s">
        <v>4063</v>
      </c>
      <c r="Q2316" t="s">
        <v>35</v>
      </c>
      <c r="R2316" t="s">
        <v>894</v>
      </c>
      <c r="S2316" t="s">
        <v>35</v>
      </c>
      <c r="T2316" t="str">
        <f t="shared" si="108"/>
        <v xml:space="preserve">1. Thorough knowledge in all areas of design and construction, including City, State, and Federal regulations and      procedures, and methods and standards for both the preservation and new construction of multi-family housing. 2.  Knowledge of construction contracts and documents, scheduling, site safety, cost and controls. 3.  Excellent trade base knowledge and familiarity with New York City government and housing issues.  4.  Ability to work in a fast-paced environment, negotiate with diverse technical specialists, apply independent judgment in technical matters, take initiative, and work effectively with others.   5.  Excellent technical writing, organizational, communication, interpersonal, and negotiation skills.   6.  Demonstrated ability to meet deadlines, coordinate multiple projects at one time, and deal with complex construction issues.   7.  Must possess a motor vehicle driver license valid in the State of New York with no restrictions which preclude the performance of Construction Project Manager work. This license must be maintained for the duration of employment.   8.  Candidate may be subject to a background investigation conducted by the New York City Department of Investigation.  </v>
      </c>
      <c r="U2316">
        <f t="shared" si="109"/>
        <v>0</v>
      </c>
      <c r="V2316" s="3">
        <v>0</v>
      </c>
      <c r="W2316" s="3">
        <f t="shared" si="110"/>
        <v>0</v>
      </c>
      <c r="X2316" s="3">
        <v>0</v>
      </c>
      <c r="Y2316" s="3">
        <v>0</v>
      </c>
      <c r="Z2316" s="3">
        <v>0</v>
      </c>
      <c r="AA2316" s="3">
        <v>0</v>
      </c>
      <c r="AB2316" s="3">
        <v>0</v>
      </c>
      <c r="AD2316" t="s">
        <v>58</v>
      </c>
      <c r="AE2316" s="1">
        <v>42513</v>
      </c>
      <c r="AF2316" s="1">
        <v>42603</v>
      </c>
      <c r="AG2316" s="1">
        <v>42513</v>
      </c>
      <c r="AH2316" s="1">
        <v>42598</v>
      </c>
    </row>
    <row r="2317" spans="1:34" x14ac:dyDescent="0.3">
      <c r="A2317">
        <v>241511</v>
      </c>
      <c r="B2317" t="s">
        <v>888</v>
      </c>
      <c r="C2317" t="s">
        <v>40</v>
      </c>
      <c r="D2317">
        <v>1</v>
      </c>
      <c r="E2317" t="s">
        <v>4062</v>
      </c>
      <c r="F2317" t="s">
        <v>1160</v>
      </c>
      <c r="G2317">
        <v>34202</v>
      </c>
      <c r="H2317">
        <v>2</v>
      </c>
      <c r="I2317">
        <v>61237</v>
      </c>
      <c r="J2317">
        <v>83000</v>
      </c>
      <c r="K2317" t="s">
        <v>30</v>
      </c>
      <c r="L2317" t="s">
        <v>430</v>
      </c>
      <c r="M2317" t="s">
        <v>1248</v>
      </c>
      <c r="N2317" t="s">
        <v>8286</v>
      </c>
      <c r="O2317" t="s">
        <v>7269</v>
      </c>
      <c r="P2317" t="s">
        <v>4063</v>
      </c>
      <c r="Q2317" t="s">
        <v>35</v>
      </c>
      <c r="R2317" t="s">
        <v>894</v>
      </c>
      <c r="S2317" t="s">
        <v>35</v>
      </c>
      <c r="T2317" t="str">
        <f t="shared" si="108"/>
        <v xml:space="preserve">1. Thorough knowledge in all areas of design and construction, including City, State, and Federal regulations and      procedures, and methods and standards for both the preservation and new construction of multi-family housing. 2.  Knowledge of construction contracts and documents, scheduling, site safety, cost and controls. 3.  Excellent trade base knowledge and familiarity with New York City government and housing issues.  4.  Ability to work in a fast-paced environment, negotiate with diverse technical specialists, apply independent judgment in technical matters, take initiative, and work effectively with others.   5.  Excellent technical writing, organizational, communication, interpersonal, and negotiation skills.   6.  Demonstrated ability to meet deadlines, coordinate multiple projects at one time, and deal with complex construction issues.   7.  Must possess a motor vehicle driver license valid in the State of New York with no restrictions which preclude the performance of Construction Project Manager work. This license must be maintained for the duration of employment.   8.  Candidate may be subject to a background investigation conducted by the New York City Department of Investigation.  </v>
      </c>
      <c r="U2317">
        <f t="shared" si="109"/>
        <v>0</v>
      </c>
      <c r="V2317" s="3">
        <v>0</v>
      </c>
      <c r="W2317" s="3">
        <f t="shared" si="110"/>
        <v>0</v>
      </c>
      <c r="X2317" s="3">
        <v>0</v>
      </c>
      <c r="Y2317" s="3">
        <v>0</v>
      </c>
      <c r="Z2317" s="3">
        <v>0</v>
      </c>
      <c r="AA2317" s="3">
        <v>0</v>
      </c>
      <c r="AB2317" s="3">
        <v>0</v>
      </c>
      <c r="AD2317" t="s">
        <v>58</v>
      </c>
      <c r="AE2317" s="1">
        <v>42513</v>
      </c>
      <c r="AF2317" s="1">
        <v>42603</v>
      </c>
      <c r="AG2317" s="1">
        <v>42513</v>
      </c>
      <c r="AH2317" s="1">
        <v>42598</v>
      </c>
    </row>
    <row r="2318" spans="1:34" x14ac:dyDescent="0.3">
      <c r="A2318">
        <v>241514</v>
      </c>
      <c r="B2318" t="s">
        <v>3435</v>
      </c>
      <c r="C2318" t="s">
        <v>26</v>
      </c>
      <c r="D2318">
        <v>1</v>
      </c>
      <c r="E2318" t="s">
        <v>4064</v>
      </c>
      <c r="F2318" t="s">
        <v>485</v>
      </c>
      <c r="G2318">
        <v>30087</v>
      </c>
      <c r="H2318">
        <v>3</v>
      </c>
      <c r="I2318">
        <v>71784</v>
      </c>
      <c r="J2318">
        <v>105974</v>
      </c>
      <c r="K2318" t="s">
        <v>30</v>
      </c>
      <c r="L2318" t="s">
        <v>3455</v>
      </c>
      <c r="M2318" t="s">
        <v>4065</v>
      </c>
      <c r="N2318" t="s">
        <v>4066</v>
      </c>
      <c r="O2318" t="s">
        <v>488</v>
      </c>
      <c r="P2318" t="s">
        <v>4067</v>
      </c>
      <c r="Q2318" t="s">
        <v>35</v>
      </c>
      <c r="R2318" t="s">
        <v>4068</v>
      </c>
      <c r="S2318" t="s">
        <v>4069</v>
      </c>
      <c r="T2318" t="str">
        <f t="shared" si="108"/>
        <v xml:space="preserve">Prefer candidates with civil litigation experience.  </v>
      </c>
      <c r="U2318">
        <f t="shared" si="109"/>
        <v>0</v>
      </c>
      <c r="V2318" s="3">
        <v>0</v>
      </c>
      <c r="W2318" s="3">
        <f t="shared" si="110"/>
        <v>0</v>
      </c>
      <c r="X2318" s="3">
        <v>0</v>
      </c>
      <c r="Y2318" s="3">
        <v>0</v>
      </c>
      <c r="Z2318" s="3">
        <v>0</v>
      </c>
      <c r="AA2318" s="3">
        <v>0</v>
      </c>
      <c r="AB2318" s="3">
        <v>0</v>
      </c>
      <c r="AD2318" t="s">
        <v>38</v>
      </c>
      <c r="AE2318" s="1">
        <v>42523</v>
      </c>
      <c r="AG2318" s="1">
        <v>42537</v>
      </c>
      <c r="AH2318" s="1">
        <v>42598</v>
      </c>
    </row>
    <row r="2319" spans="1:34" x14ac:dyDescent="0.3">
      <c r="A2319">
        <v>241928</v>
      </c>
      <c r="B2319" t="s">
        <v>1125</v>
      </c>
      <c r="C2319" t="s">
        <v>40</v>
      </c>
      <c r="D2319">
        <v>1</v>
      </c>
      <c r="E2319" t="s">
        <v>955</v>
      </c>
      <c r="F2319" t="s">
        <v>4049</v>
      </c>
      <c r="G2319">
        <v>31145</v>
      </c>
      <c r="H2319" t="s">
        <v>796</v>
      </c>
      <c r="I2319">
        <v>73144</v>
      </c>
      <c r="J2319">
        <v>115000</v>
      </c>
      <c r="K2319" t="s">
        <v>30</v>
      </c>
      <c r="L2319" t="s">
        <v>954</v>
      </c>
      <c r="M2319" t="s">
        <v>1128</v>
      </c>
      <c r="N2319" t="s">
        <v>8281</v>
      </c>
      <c r="O2319" t="s">
        <v>7261</v>
      </c>
      <c r="P2319" t="s">
        <v>8282</v>
      </c>
      <c r="Q2319" t="s">
        <v>3408</v>
      </c>
      <c r="R2319" t="s">
        <v>4050</v>
      </c>
      <c r="S2319" t="s">
        <v>35</v>
      </c>
      <c r="T2319" t="str">
        <f t="shared" si="108"/>
        <v>1. Ten or more years of investigative, legal or law enforcement experience, preferably at a prosecutor‚„s office or a law enforcement agency, conducting and supervising complex criminal investigations. 2. Juris Doctor, Certified Public Accountant and/or Certified Fraud Examiner. 3. Strong written and oral communication skills. 4. Highest professional and ethical Standards. 5. Proven ability to handle highly confidential and sensitive information. Appointments are subject to Office of Management &amp; Budget approval for budgeted headcount.</v>
      </c>
      <c r="U2319">
        <f t="shared" si="109"/>
        <v>0</v>
      </c>
      <c r="V2319" s="3">
        <v>0</v>
      </c>
      <c r="W2319" s="3">
        <f t="shared" si="110"/>
        <v>0</v>
      </c>
      <c r="X2319" s="3">
        <v>0</v>
      </c>
      <c r="Y2319" s="3">
        <v>0</v>
      </c>
      <c r="Z2319" s="3">
        <v>0</v>
      </c>
      <c r="AA2319" s="3">
        <v>0</v>
      </c>
      <c r="AB2319" s="3">
        <v>0</v>
      </c>
      <c r="AD2319" t="s">
        <v>38</v>
      </c>
      <c r="AE2319" s="1">
        <v>42516</v>
      </c>
      <c r="AG2319" s="1">
        <v>42516</v>
      </c>
      <c r="AH2319" s="1">
        <v>42598</v>
      </c>
    </row>
    <row r="2320" spans="1:34" x14ac:dyDescent="0.3">
      <c r="A2320">
        <v>241929</v>
      </c>
      <c r="B2320" t="s">
        <v>1125</v>
      </c>
      <c r="C2320" t="s">
        <v>26</v>
      </c>
      <c r="D2320">
        <v>1</v>
      </c>
      <c r="E2320" t="s">
        <v>4070</v>
      </c>
      <c r="F2320" t="s">
        <v>389</v>
      </c>
      <c r="G2320">
        <v>12158</v>
      </c>
      <c r="H2320">
        <v>2</v>
      </c>
      <c r="I2320">
        <v>44945</v>
      </c>
      <c r="J2320">
        <v>67368</v>
      </c>
      <c r="K2320" t="s">
        <v>30</v>
      </c>
      <c r="L2320" t="s">
        <v>954</v>
      </c>
      <c r="M2320" t="s">
        <v>1128</v>
      </c>
      <c r="N2320" t="s">
        <v>8287</v>
      </c>
      <c r="O2320" t="s">
        <v>7114</v>
      </c>
      <c r="P2320" t="s">
        <v>3567</v>
      </c>
      <c r="Q2320" t="s">
        <v>35</v>
      </c>
      <c r="R2320" t="s">
        <v>4071</v>
      </c>
      <c r="S2320" t="s">
        <v>35</v>
      </c>
      <c r="T2320" t="str">
        <f t="shared" si="108"/>
        <v xml:space="preserve">1. Experience with Financial Management System (FMS), Automated Procurement Tracking     System (APT), Direct Online Ordering System (DMSS), Procurement Policy Board Rules,      Vendor Source, SBS Online Directory, and VENDEX. 2. Excellent interpersonal, communication and organizational skills. 3. Proficiency in Microsoft Office and Excel. 4. Detail oriented.  </v>
      </c>
      <c r="U2320">
        <f t="shared" si="109"/>
        <v>0</v>
      </c>
      <c r="V2320" s="3">
        <v>1</v>
      </c>
      <c r="W2320" s="3">
        <f t="shared" si="110"/>
        <v>0</v>
      </c>
      <c r="X2320" s="3">
        <v>0</v>
      </c>
      <c r="Y2320" s="3">
        <v>0</v>
      </c>
      <c r="Z2320" s="3">
        <v>0</v>
      </c>
      <c r="AA2320" s="3">
        <v>0</v>
      </c>
      <c r="AB2320" s="3">
        <v>0</v>
      </c>
      <c r="AD2320" t="s">
        <v>38</v>
      </c>
      <c r="AE2320" s="1">
        <v>42516</v>
      </c>
      <c r="AG2320" s="1">
        <v>42516</v>
      </c>
      <c r="AH2320" s="1">
        <v>42598</v>
      </c>
    </row>
    <row r="2321" spans="1:34" x14ac:dyDescent="0.3">
      <c r="A2321">
        <v>241514</v>
      </c>
      <c r="B2321" t="s">
        <v>3435</v>
      </c>
      <c r="C2321" t="s">
        <v>40</v>
      </c>
      <c r="D2321">
        <v>1</v>
      </c>
      <c r="E2321" t="s">
        <v>4064</v>
      </c>
      <c r="F2321" t="s">
        <v>485</v>
      </c>
      <c r="G2321">
        <v>30087</v>
      </c>
      <c r="H2321">
        <v>3</v>
      </c>
      <c r="I2321">
        <v>71784</v>
      </c>
      <c r="J2321">
        <v>105974</v>
      </c>
      <c r="K2321" t="s">
        <v>30</v>
      </c>
      <c r="L2321" t="s">
        <v>3455</v>
      </c>
      <c r="M2321" t="s">
        <v>4065</v>
      </c>
      <c r="N2321" t="s">
        <v>4066</v>
      </c>
      <c r="O2321" t="s">
        <v>488</v>
      </c>
      <c r="P2321" t="s">
        <v>4067</v>
      </c>
      <c r="Q2321" t="s">
        <v>35</v>
      </c>
      <c r="R2321" t="s">
        <v>4068</v>
      </c>
      <c r="S2321" t="s">
        <v>4069</v>
      </c>
      <c r="T2321" t="str">
        <f t="shared" si="108"/>
        <v xml:space="preserve">Prefer candidates with civil litigation experience.  </v>
      </c>
      <c r="U2321">
        <f t="shared" si="109"/>
        <v>0</v>
      </c>
      <c r="V2321" s="3">
        <v>0</v>
      </c>
      <c r="W2321" s="3">
        <f t="shared" si="110"/>
        <v>0</v>
      </c>
      <c r="X2321" s="3">
        <v>0</v>
      </c>
      <c r="Y2321" s="3">
        <v>0</v>
      </c>
      <c r="Z2321" s="3">
        <v>0</v>
      </c>
      <c r="AA2321" s="3">
        <v>0</v>
      </c>
      <c r="AB2321" s="3">
        <v>0</v>
      </c>
      <c r="AD2321" t="s">
        <v>38</v>
      </c>
      <c r="AE2321" s="1">
        <v>42523</v>
      </c>
      <c r="AG2321" s="1">
        <v>42537</v>
      </c>
      <c r="AH2321" s="1">
        <v>42598</v>
      </c>
    </row>
    <row r="2322" spans="1:34" x14ac:dyDescent="0.3">
      <c r="A2322">
        <v>241527</v>
      </c>
      <c r="B2322" t="s">
        <v>39</v>
      </c>
      <c r="C2322" t="s">
        <v>40</v>
      </c>
      <c r="D2322">
        <v>1</v>
      </c>
      <c r="E2322" t="s">
        <v>4072</v>
      </c>
      <c r="F2322" t="s">
        <v>269</v>
      </c>
      <c r="G2322">
        <v>10209</v>
      </c>
      <c r="H2322">
        <v>1</v>
      </c>
      <c r="I2322">
        <v>10</v>
      </c>
      <c r="J2322">
        <v>14</v>
      </c>
      <c r="K2322" t="s">
        <v>141</v>
      </c>
      <c r="L2322" t="s">
        <v>78</v>
      </c>
      <c r="M2322" t="s">
        <v>3032</v>
      </c>
      <c r="N2322" t="s">
        <v>4073</v>
      </c>
      <c r="O2322" t="s">
        <v>272</v>
      </c>
      <c r="P2322" t="e">
        <f>- Solid grammatical skills  - Strict attention to detail - Excellent research, communication, writing, and organizational skills   - Pursuing degree in communications, journalism, pre-medicine or pre-nursing, Psychology, science, Environmental science   - Background in communications, Health communications, science, and/or writing/editing preferred Applicants selected for An interview will be asked to complete a proofreading test.</f>
        <v>#NAME?</v>
      </c>
      <c r="Q2322" t="s">
        <v>7439</v>
      </c>
      <c r="R2322" t="s">
        <v>4074</v>
      </c>
      <c r="S2322" t="s">
        <v>35</v>
      </c>
      <c r="T2322" t="e">
        <f t="shared" si="108"/>
        <v>#NAME?</v>
      </c>
      <c r="U2322">
        <f t="shared" si="109"/>
        <v>0</v>
      </c>
      <c r="V2322" s="3">
        <v>0</v>
      </c>
      <c r="W2322" s="3">
        <f t="shared" si="110"/>
        <v>0</v>
      </c>
      <c r="X2322" s="3">
        <v>0</v>
      </c>
      <c r="Y2322" s="3">
        <v>0</v>
      </c>
      <c r="Z2322" s="3">
        <v>0</v>
      </c>
      <c r="AA2322" s="3">
        <v>0</v>
      </c>
      <c r="AB2322" s="3">
        <v>0</v>
      </c>
      <c r="AD2322" t="s">
        <v>38</v>
      </c>
      <c r="AE2322" s="1">
        <v>42510</v>
      </c>
      <c r="AG2322" s="1">
        <v>42510</v>
      </c>
      <c r="AH2322" s="1">
        <v>42598</v>
      </c>
    </row>
    <row r="2323" spans="1:34" x14ac:dyDescent="0.3">
      <c r="A2323">
        <v>241527</v>
      </c>
      <c r="B2323" t="s">
        <v>39</v>
      </c>
      <c r="C2323" t="s">
        <v>26</v>
      </c>
      <c r="D2323">
        <v>1</v>
      </c>
      <c r="E2323" t="s">
        <v>4072</v>
      </c>
      <c r="F2323" t="s">
        <v>269</v>
      </c>
      <c r="G2323">
        <v>10209</v>
      </c>
      <c r="H2323">
        <v>1</v>
      </c>
      <c r="I2323">
        <v>10</v>
      </c>
      <c r="J2323">
        <v>14</v>
      </c>
      <c r="K2323" t="s">
        <v>141</v>
      </c>
      <c r="L2323" t="s">
        <v>78</v>
      </c>
      <c r="M2323" t="s">
        <v>3032</v>
      </c>
      <c r="N2323" t="s">
        <v>4073</v>
      </c>
      <c r="O2323" t="s">
        <v>272</v>
      </c>
      <c r="P2323" t="e">
        <f>- Solid grammatical skills  - Strict attention to detail - Excellent research, communication, writing, and organizational skills   - Pursuing degree in communications, journalism, pre-medicine or pre-nursing, Psychology, science, Environmental science   - Background in communications, Health communications, science, and/or writing/editing preferred Applicants selected for An interview will be asked to complete a proofreading test.</f>
        <v>#NAME?</v>
      </c>
      <c r="Q2323" t="s">
        <v>7439</v>
      </c>
      <c r="R2323" t="s">
        <v>4074</v>
      </c>
      <c r="S2323" t="s">
        <v>35</v>
      </c>
      <c r="T2323" t="e">
        <f t="shared" si="108"/>
        <v>#NAME?</v>
      </c>
      <c r="U2323">
        <f t="shared" si="109"/>
        <v>0</v>
      </c>
      <c r="V2323" s="3">
        <v>0</v>
      </c>
      <c r="W2323" s="3">
        <f t="shared" si="110"/>
        <v>0</v>
      </c>
      <c r="X2323" s="3">
        <v>0</v>
      </c>
      <c r="Y2323" s="3">
        <v>0</v>
      </c>
      <c r="Z2323" s="3">
        <v>0</v>
      </c>
      <c r="AA2323" s="3">
        <v>0</v>
      </c>
      <c r="AB2323" s="3">
        <v>0</v>
      </c>
      <c r="AD2323" t="s">
        <v>38</v>
      </c>
      <c r="AE2323" s="1">
        <v>42510</v>
      </c>
      <c r="AG2323" s="1">
        <v>42510</v>
      </c>
      <c r="AH2323" s="1">
        <v>42598</v>
      </c>
    </row>
    <row r="2324" spans="1:34" x14ac:dyDescent="0.3">
      <c r="A2324">
        <v>241534</v>
      </c>
      <c r="B2324" t="s">
        <v>3435</v>
      </c>
      <c r="C2324" t="s">
        <v>26</v>
      </c>
      <c r="D2324">
        <v>1</v>
      </c>
      <c r="E2324" t="s">
        <v>4075</v>
      </c>
      <c r="F2324" t="s">
        <v>4076</v>
      </c>
      <c r="G2324">
        <v>91926</v>
      </c>
      <c r="H2324">
        <v>0</v>
      </c>
      <c r="I2324">
        <v>289</v>
      </c>
      <c r="J2324">
        <v>289</v>
      </c>
      <c r="K2324" t="s">
        <v>247</v>
      </c>
      <c r="L2324" t="s">
        <v>3455</v>
      </c>
      <c r="M2324" t="s">
        <v>4077</v>
      </c>
      <c r="N2324" t="s">
        <v>4078</v>
      </c>
      <c r="O2324" t="s">
        <v>8288</v>
      </c>
      <c r="P2324" t="s">
        <v>35</v>
      </c>
      <c r="Q2324" t="s">
        <v>35</v>
      </c>
      <c r="R2324" t="s">
        <v>593</v>
      </c>
      <c r="S2324" t="s">
        <v>4079</v>
      </c>
      <c r="T2324" t="str">
        <f t="shared" si="108"/>
        <v xml:space="preserve">   </v>
      </c>
      <c r="U2324">
        <f t="shared" si="109"/>
        <v>0</v>
      </c>
      <c r="V2324" s="3">
        <v>0</v>
      </c>
      <c r="W2324" s="3">
        <f t="shared" si="110"/>
        <v>0</v>
      </c>
      <c r="X2324" s="3">
        <v>0</v>
      </c>
      <c r="Y2324" s="3">
        <v>0</v>
      </c>
      <c r="Z2324" s="3">
        <v>0</v>
      </c>
      <c r="AA2324" s="3">
        <v>0</v>
      </c>
      <c r="AB2324" s="3">
        <v>0</v>
      </c>
      <c r="AD2324" t="s">
        <v>38</v>
      </c>
      <c r="AE2324" s="1">
        <v>42537</v>
      </c>
      <c r="AG2324" s="1">
        <v>42570</v>
      </c>
      <c r="AH2324" s="1">
        <v>42598</v>
      </c>
    </row>
    <row r="2325" spans="1:34" x14ac:dyDescent="0.3">
      <c r="A2325">
        <v>241534</v>
      </c>
      <c r="B2325" t="s">
        <v>3435</v>
      </c>
      <c r="C2325" t="s">
        <v>40</v>
      </c>
      <c r="D2325">
        <v>1</v>
      </c>
      <c r="E2325" t="s">
        <v>4075</v>
      </c>
      <c r="F2325" t="s">
        <v>4076</v>
      </c>
      <c r="G2325">
        <v>91926</v>
      </c>
      <c r="H2325">
        <v>0</v>
      </c>
      <c r="I2325">
        <v>289</v>
      </c>
      <c r="J2325">
        <v>289</v>
      </c>
      <c r="K2325" t="s">
        <v>247</v>
      </c>
      <c r="L2325" t="s">
        <v>3455</v>
      </c>
      <c r="M2325" t="s">
        <v>4077</v>
      </c>
      <c r="N2325" t="s">
        <v>4078</v>
      </c>
      <c r="O2325" t="s">
        <v>8288</v>
      </c>
      <c r="P2325" t="s">
        <v>35</v>
      </c>
      <c r="Q2325" t="s">
        <v>35</v>
      </c>
      <c r="R2325" t="s">
        <v>593</v>
      </c>
      <c r="S2325" t="s">
        <v>4079</v>
      </c>
      <c r="T2325" t="str">
        <f t="shared" si="108"/>
        <v xml:space="preserve">   </v>
      </c>
      <c r="U2325">
        <f t="shared" si="109"/>
        <v>0</v>
      </c>
      <c r="V2325" s="3">
        <v>0</v>
      </c>
      <c r="W2325" s="3">
        <f t="shared" si="110"/>
        <v>0</v>
      </c>
      <c r="X2325" s="3">
        <v>0</v>
      </c>
      <c r="Y2325" s="3">
        <v>0</v>
      </c>
      <c r="Z2325" s="3">
        <v>0</v>
      </c>
      <c r="AA2325" s="3">
        <v>0</v>
      </c>
      <c r="AB2325" s="3">
        <v>0</v>
      </c>
      <c r="AD2325" t="s">
        <v>38</v>
      </c>
      <c r="AE2325" s="1">
        <v>42537</v>
      </c>
      <c r="AG2325" s="1">
        <v>42570</v>
      </c>
      <c r="AH2325" s="1">
        <v>42598</v>
      </c>
    </row>
    <row r="2326" spans="1:34" x14ac:dyDescent="0.3">
      <c r="A2326">
        <v>241929</v>
      </c>
      <c r="B2326" t="s">
        <v>1125</v>
      </c>
      <c r="C2326" t="s">
        <v>40</v>
      </c>
      <c r="D2326">
        <v>1</v>
      </c>
      <c r="E2326" t="s">
        <v>4070</v>
      </c>
      <c r="F2326" t="s">
        <v>389</v>
      </c>
      <c r="G2326">
        <v>12158</v>
      </c>
      <c r="H2326">
        <v>2</v>
      </c>
      <c r="I2326">
        <v>44945</v>
      </c>
      <c r="J2326">
        <v>67368</v>
      </c>
      <c r="K2326" t="s">
        <v>30</v>
      </c>
      <c r="L2326" t="s">
        <v>954</v>
      </c>
      <c r="M2326" t="s">
        <v>1128</v>
      </c>
      <c r="N2326" t="s">
        <v>8287</v>
      </c>
      <c r="O2326" t="s">
        <v>7114</v>
      </c>
      <c r="P2326" t="s">
        <v>3567</v>
      </c>
      <c r="Q2326" t="s">
        <v>35</v>
      </c>
      <c r="R2326" t="s">
        <v>4071</v>
      </c>
      <c r="S2326" t="s">
        <v>35</v>
      </c>
      <c r="T2326" t="str">
        <f t="shared" si="108"/>
        <v xml:space="preserve">1. Experience with Financial Management System (FMS), Automated Procurement Tracking     System (APT), Direct Online Ordering System (DMSS), Procurement Policy Board Rules,      Vendor Source, SBS Online Directory, and VENDEX. 2. Excellent interpersonal, communication and organizational skills. 3. Proficiency in Microsoft Office and Excel. 4. Detail oriented.  </v>
      </c>
      <c r="U2326">
        <f t="shared" si="109"/>
        <v>0</v>
      </c>
      <c r="V2326" s="3">
        <v>1</v>
      </c>
      <c r="W2326" s="3">
        <f t="shared" si="110"/>
        <v>0</v>
      </c>
      <c r="X2326" s="3">
        <v>0</v>
      </c>
      <c r="Y2326" s="3">
        <v>0</v>
      </c>
      <c r="Z2326" s="3">
        <v>0</v>
      </c>
      <c r="AA2326" s="3">
        <v>0</v>
      </c>
      <c r="AB2326" s="3">
        <v>0</v>
      </c>
      <c r="AD2326" t="s">
        <v>38</v>
      </c>
      <c r="AE2326" s="1">
        <v>42516</v>
      </c>
      <c r="AG2326" s="1">
        <v>42516</v>
      </c>
      <c r="AH2326" s="1">
        <v>42598</v>
      </c>
    </row>
    <row r="2327" spans="1:34" x14ac:dyDescent="0.3">
      <c r="A2327">
        <v>241945</v>
      </c>
      <c r="B2327" t="s">
        <v>25</v>
      </c>
      <c r="C2327" t="s">
        <v>40</v>
      </c>
      <c r="D2327">
        <v>1</v>
      </c>
      <c r="E2327" t="s">
        <v>3621</v>
      </c>
      <c r="F2327" t="s">
        <v>191</v>
      </c>
      <c r="G2327">
        <v>13632</v>
      </c>
      <c r="H2327">
        <v>3</v>
      </c>
      <c r="I2327">
        <v>83323</v>
      </c>
      <c r="J2327">
        <v>105000</v>
      </c>
      <c r="K2327" t="s">
        <v>30</v>
      </c>
      <c r="L2327" t="s">
        <v>192</v>
      </c>
      <c r="M2327" t="s">
        <v>193</v>
      </c>
      <c r="N2327" t="s">
        <v>6875</v>
      </c>
      <c r="O2327" t="s">
        <v>7083</v>
      </c>
      <c r="P2327" t="s">
        <v>6876</v>
      </c>
      <c r="Q2327" t="s">
        <v>4080</v>
      </c>
      <c r="R2327" t="s">
        <v>4081</v>
      </c>
      <c r="S2327" t="s">
        <v>196</v>
      </c>
      <c r="T2327" t="str">
        <f t="shared" si="108"/>
        <v>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5 years of development experience with at least 2 years of hands-on experience in developing enterprise web applications using Java/.NET/Python   Experience in MVC and ORM frameworks   	Database experience with Oracle or Microsoft SQL Server or MySQL   	Experience with JBoss application server or Tomcat or Oracle WebLogic or Apache HTTP Server or IIS   	Experience architecting and designing large web applications   	Knowledge of SOA architectures   	Strong knowledge of XML, XSL and other internet technologies	Experience in unix shell scripting   	Experience using Eclipse and Git/ Subversion/CVS for development   	Ability to work with cross functional teams to provide the best solution   	Proven background in the development and deployment of complex operational systems;   	Experience in mobile development   	Experience in development of web mapping applications using platforms and/or service from Google Maps, ESRI, CartoDB and Mapbox.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will file for the examination when there is an open filing period. For more information regarding the civil service process, please visit the DCAS website at: http://www.nyc.gov/html/dcas/html/work/work.shtml</v>
      </c>
      <c r="U2327">
        <f t="shared" si="109"/>
        <v>0</v>
      </c>
      <c r="V2327" s="3">
        <v>0</v>
      </c>
      <c r="W2327" s="3">
        <f t="shared" si="110"/>
        <v>0</v>
      </c>
      <c r="X2327" s="3">
        <v>1</v>
      </c>
      <c r="Y2327" s="3">
        <v>0</v>
      </c>
      <c r="Z2327" s="3">
        <v>1</v>
      </c>
      <c r="AA2327" s="3">
        <v>0</v>
      </c>
      <c r="AB2327" s="3">
        <v>0</v>
      </c>
      <c r="AD2327" t="s">
        <v>58</v>
      </c>
      <c r="AE2327" s="1">
        <v>42516</v>
      </c>
      <c r="AG2327" s="1">
        <v>42516</v>
      </c>
      <c r="AH2327" s="1">
        <v>42598</v>
      </c>
    </row>
    <row r="2328" spans="1:34" x14ac:dyDescent="0.3">
      <c r="A2328">
        <v>241945</v>
      </c>
      <c r="B2328" t="s">
        <v>25</v>
      </c>
      <c r="C2328" t="s">
        <v>26</v>
      </c>
      <c r="D2328">
        <v>1</v>
      </c>
      <c r="E2328" t="s">
        <v>3621</v>
      </c>
      <c r="F2328" t="s">
        <v>191</v>
      </c>
      <c r="G2328">
        <v>13632</v>
      </c>
      <c r="H2328">
        <v>3</v>
      </c>
      <c r="I2328">
        <v>83323</v>
      </c>
      <c r="J2328">
        <v>105000</v>
      </c>
      <c r="K2328" t="s">
        <v>30</v>
      </c>
      <c r="L2328" t="s">
        <v>192</v>
      </c>
      <c r="M2328" t="s">
        <v>193</v>
      </c>
      <c r="N2328" t="s">
        <v>6875</v>
      </c>
      <c r="O2328" t="s">
        <v>7083</v>
      </c>
      <c r="P2328" t="s">
        <v>6876</v>
      </c>
      <c r="Q2328" t="s">
        <v>4080</v>
      </c>
      <c r="R2328" t="s">
        <v>4081</v>
      </c>
      <c r="S2328" t="s">
        <v>196</v>
      </c>
      <c r="T2328" t="str">
        <f t="shared" si="108"/>
        <v>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5 years of development experience with at least 2 years of hands-on experience in developing enterprise web applications using Java/.NET/Python   Experience in MVC and ORM frameworks   	Database experience with Oracle or Microsoft SQL Server or MySQL   	Experience with JBoss application server or Tomcat or Oracle WebLogic or Apache HTTP Server or IIS   	Experience architecting and designing large web applications   	Knowledge of SOA architectures   	Strong knowledge of XML, XSL and other internet technologies	Experience in unix shell scripting   	Experience using Eclipse and Git/ Subversion/CVS for development   	Ability to work with cross functional teams to provide the best solution   	Proven background in the development and deployment of complex operational systems;   	Experience in mobile development   	Experience in development of web mapping applications using platforms and/or service from Google Maps, ESRI, CartoDB and Mapbox.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will file for the examination when there is an open filing period. For more information regarding the civil service process, please visit the DCAS website at: http://www.nyc.gov/html/dcas/html/work/work.shtml</v>
      </c>
      <c r="U2328">
        <f t="shared" si="109"/>
        <v>0</v>
      </c>
      <c r="V2328" s="3">
        <v>0</v>
      </c>
      <c r="W2328" s="3">
        <f t="shared" si="110"/>
        <v>0</v>
      </c>
      <c r="X2328" s="3">
        <v>1</v>
      </c>
      <c r="Y2328" s="3">
        <v>0</v>
      </c>
      <c r="Z2328" s="3">
        <v>1</v>
      </c>
      <c r="AA2328" s="3">
        <v>0</v>
      </c>
      <c r="AB2328" s="3">
        <v>0</v>
      </c>
      <c r="AD2328" t="s">
        <v>58</v>
      </c>
      <c r="AE2328" s="1">
        <v>42516</v>
      </c>
      <c r="AG2328" s="1">
        <v>42516</v>
      </c>
      <c r="AH2328" s="1">
        <v>42598</v>
      </c>
    </row>
    <row r="2329" spans="1:34" x14ac:dyDescent="0.3">
      <c r="A2329">
        <v>241631</v>
      </c>
      <c r="B2329" t="s">
        <v>39</v>
      </c>
      <c r="C2329" t="s">
        <v>40</v>
      </c>
      <c r="D2329">
        <v>1</v>
      </c>
      <c r="E2329" t="s">
        <v>4082</v>
      </c>
      <c r="F2329" t="s">
        <v>1786</v>
      </c>
      <c r="G2329">
        <v>10014</v>
      </c>
      <c r="H2329" t="s">
        <v>52</v>
      </c>
      <c r="I2329">
        <v>53051</v>
      </c>
      <c r="J2329">
        <v>145991</v>
      </c>
      <c r="K2329" t="s">
        <v>30</v>
      </c>
      <c r="L2329" t="s">
        <v>43</v>
      </c>
      <c r="M2329" t="s">
        <v>44</v>
      </c>
      <c r="N2329" t="s">
        <v>4083</v>
      </c>
      <c r="O2329" t="s">
        <v>1789</v>
      </c>
      <c r="P2329" t="e">
        <f>--Extensive knowledge of City, State and Federal Child care laws and Regulations  --Excellent oral and written communication skills  -- ability to analyze data, develop hypotheses, and allocate resources  --Extensive knowledge of operations in regards to Child care  --ability to work effectively with a diverse work force, Community representative, and City and State officials.</f>
        <v>#NAME?</v>
      </c>
      <c r="Q2329" t="s">
        <v>7439</v>
      </c>
      <c r="R2329" t="s">
        <v>4084</v>
      </c>
      <c r="S2329" t="s">
        <v>35</v>
      </c>
      <c r="T2329" t="e">
        <f t="shared" si="108"/>
        <v>#NAME?</v>
      </c>
      <c r="U2329">
        <f t="shared" si="109"/>
        <v>0</v>
      </c>
      <c r="V2329" s="3">
        <v>0</v>
      </c>
      <c r="W2329" s="3">
        <f t="shared" si="110"/>
        <v>0</v>
      </c>
      <c r="X2329" s="3">
        <v>0</v>
      </c>
      <c r="Y2329" s="3">
        <v>0</v>
      </c>
      <c r="Z2329" s="3">
        <v>0</v>
      </c>
      <c r="AA2329" s="3">
        <v>0</v>
      </c>
      <c r="AB2329" s="3">
        <v>0</v>
      </c>
      <c r="AD2329" t="s">
        <v>38</v>
      </c>
      <c r="AE2329" s="1">
        <v>42510</v>
      </c>
      <c r="AG2329" s="1">
        <v>42510</v>
      </c>
      <c r="AH2329" s="1">
        <v>42598</v>
      </c>
    </row>
    <row r="2330" spans="1:34" x14ac:dyDescent="0.3">
      <c r="A2330">
        <v>241631</v>
      </c>
      <c r="B2330" t="s">
        <v>39</v>
      </c>
      <c r="C2330" t="s">
        <v>26</v>
      </c>
      <c r="D2330">
        <v>1</v>
      </c>
      <c r="E2330" t="s">
        <v>4082</v>
      </c>
      <c r="F2330" t="s">
        <v>1786</v>
      </c>
      <c r="G2330">
        <v>10014</v>
      </c>
      <c r="H2330" t="s">
        <v>52</v>
      </c>
      <c r="I2330">
        <v>53051</v>
      </c>
      <c r="J2330">
        <v>145991</v>
      </c>
      <c r="K2330" t="s">
        <v>30</v>
      </c>
      <c r="L2330" t="s">
        <v>43</v>
      </c>
      <c r="M2330" t="s">
        <v>44</v>
      </c>
      <c r="N2330" t="s">
        <v>4083</v>
      </c>
      <c r="O2330" t="s">
        <v>1789</v>
      </c>
      <c r="P2330" t="e">
        <f>--Extensive knowledge of City, State and Federal Child care laws and Regulations  --Excellent oral and written communication skills  -- ability to analyze data, develop hypotheses, and allocate resources  --Extensive knowledge of operations in regards to Child care  --ability to work effectively with a diverse work force, Community representative, and City and State officials.</f>
        <v>#NAME?</v>
      </c>
      <c r="Q2330" t="s">
        <v>7439</v>
      </c>
      <c r="R2330" t="s">
        <v>4084</v>
      </c>
      <c r="S2330" t="s">
        <v>35</v>
      </c>
      <c r="T2330" t="e">
        <f t="shared" si="108"/>
        <v>#NAME?</v>
      </c>
      <c r="U2330">
        <f t="shared" si="109"/>
        <v>0</v>
      </c>
      <c r="V2330" s="3">
        <v>0</v>
      </c>
      <c r="W2330" s="3">
        <f t="shared" si="110"/>
        <v>0</v>
      </c>
      <c r="X2330" s="3">
        <v>0</v>
      </c>
      <c r="Y2330" s="3">
        <v>0</v>
      </c>
      <c r="Z2330" s="3">
        <v>0</v>
      </c>
      <c r="AA2330" s="3">
        <v>0</v>
      </c>
      <c r="AB2330" s="3">
        <v>0</v>
      </c>
      <c r="AD2330" t="s">
        <v>38</v>
      </c>
      <c r="AE2330" s="1">
        <v>42510</v>
      </c>
      <c r="AG2330" s="1">
        <v>42510</v>
      </c>
      <c r="AH2330" s="1">
        <v>42598</v>
      </c>
    </row>
    <row r="2331" spans="1:34" x14ac:dyDescent="0.3">
      <c r="A2331">
        <v>241636</v>
      </c>
      <c r="B2331" t="s">
        <v>39</v>
      </c>
      <c r="C2331" t="s">
        <v>26</v>
      </c>
      <c r="D2331">
        <v>1</v>
      </c>
      <c r="E2331" t="s">
        <v>3114</v>
      </c>
      <c r="F2331" t="s">
        <v>551</v>
      </c>
      <c r="G2331">
        <v>10124</v>
      </c>
      <c r="H2331">
        <v>3</v>
      </c>
      <c r="I2331">
        <v>53047</v>
      </c>
      <c r="J2331">
        <v>81068</v>
      </c>
      <c r="K2331" t="s">
        <v>30</v>
      </c>
      <c r="L2331" t="s">
        <v>71</v>
      </c>
      <c r="M2331" t="s">
        <v>282</v>
      </c>
      <c r="N2331" t="s">
        <v>8289</v>
      </c>
      <c r="O2331" t="s">
        <v>7055</v>
      </c>
      <c r="P2331" t="s">
        <v>8290</v>
      </c>
      <c r="Q2331" t="s">
        <v>35</v>
      </c>
      <c r="R2331" t="s">
        <v>4085</v>
      </c>
      <c r="S2331" t="s">
        <v>35</v>
      </c>
      <c r="T2331" t="str">
        <f t="shared" si="108"/>
        <v xml:space="preserve">Preferred Skills 1. The successful candidate should possess the following: demonstrated skills in Excel, Word and PowerPoint, and Outlook. Must be highly organized and possess excellent verbal and written skills.  Special Notes 1. This position has been identified as ‚Å“essential.‚  During emergency events, ‚Å“essential‚ positions may require 24-hour availability. 2. Selected candidates will be required to provide a DNA sample by swabbing.  </v>
      </c>
      <c r="U2331">
        <f t="shared" si="109"/>
        <v>0</v>
      </c>
      <c r="V2331" s="3">
        <v>1</v>
      </c>
      <c r="W2331" s="3">
        <f t="shared" si="110"/>
        <v>0</v>
      </c>
      <c r="X2331" s="3">
        <v>0</v>
      </c>
      <c r="Y2331" s="3">
        <v>0</v>
      </c>
      <c r="Z2331" s="3">
        <v>0</v>
      </c>
      <c r="AA2331" s="3">
        <v>0</v>
      </c>
      <c r="AB2331" s="3">
        <v>0</v>
      </c>
      <c r="AD2331" t="s">
        <v>38</v>
      </c>
      <c r="AE2331" s="1">
        <v>42513</v>
      </c>
      <c r="AG2331" s="1">
        <v>42513</v>
      </c>
      <c r="AH2331" s="1">
        <v>42598</v>
      </c>
    </row>
    <row r="2332" spans="1:34" x14ac:dyDescent="0.3">
      <c r="A2332">
        <v>241637</v>
      </c>
      <c r="B2332" t="s">
        <v>25</v>
      </c>
      <c r="C2332" t="s">
        <v>26</v>
      </c>
      <c r="D2332">
        <v>4</v>
      </c>
      <c r="E2332" t="s">
        <v>4086</v>
      </c>
      <c r="F2332" t="s">
        <v>2577</v>
      </c>
      <c r="G2332">
        <v>10074</v>
      </c>
      <c r="H2332" t="s">
        <v>52</v>
      </c>
      <c r="I2332">
        <v>53051</v>
      </c>
      <c r="J2332">
        <v>111000</v>
      </c>
      <c r="K2332" t="s">
        <v>30</v>
      </c>
      <c r="L2332" t="s">
        <v>192</v>
      </c>
      <c r="M2332" t="s">
        <v>535</v>
      </c>
      <c r="N2332" t="s">
        <v>4087</v>
      </c>
      <c r="O2332" t="s">
        <v>2578</v>
      </c>
      <c r="P2332" t="s">
        <v>4088</v>
      </c>
      <c r="Q2332" t="s">
        <v>35</v>
      </c>
      <c r="R2332" t="s">
        <v>4089</v>
      </c>
      <c r="S2332" t="s">
        <v>2389</v>
      </c>
      <c r="T2332" t="str">
        <f t="shared" si="108"/>
        <v xml:space="preserve">The preferred candidate should possess the following: Strong leadership qualities and facilitation skills with the ability to lead large groups of technical and operational support through assessment and mitigation activities, facilitate effective bridge lines, and provide required detailed documentation and follow up; must have excellent interpersonal, coordination &amp; communication skills; must be able to easily switch between operational &amp; project management roles Utilize additional ITIL processes on an as needed basis to effectively manage IT services; must have in depth knowledge and experience across key IT architecture layers including business functionality, applications, distributed computing, database systems, and infrastructure; ability to clearly articulate IT governance or ITIL trends, especially process &amp; tool approaches, and communicate the value proposition of these trends to business managers; extensive enterprise incident management experience across several IT disciplines, a fundamental understanding of the agency process and procedures; knowledge and experience working with a wide-range of enterprise technologies; 5 years  experience in a supervisory/management role, managing greater than 20 NOC technical and operational staff; 2 years  supervising/managing a technical service team or network operational management center; familiarity with the following technologies or concepts: Basic LAN/WAN network administration and maintenance practices; in-depth knowledge of system integration and networking architectures; experience with IP switched/router/based networks; general knowledge of Oracle database, Windows 2003/2008/2012, Active directory, group policy, UNIX/Linux, Veritas Storage and Netbackup and their uses in application hosting architecture; knowledge of BMC Remedy, Netcool and Net IQ, cloud-based file sharing, deduplication, Proxy servers, web architecture and various virtualization infrastructure, security operations, intrusion detection, firewalls, Single Sign On (SSO),Enterprise Service Management (ESM) platforms such as remedy; solid communication skills including verbal, written, &amp; presentation; must be proficient with Microsoft excel generating management reports related to service level agreements; proven ability to multitask and perform well under pressure; proven organizational, teamwork, and mentoring skills; professionalism and/or demonstrated customer service skills; knowledge of the ITIL version 3 frameworks; good conflict management skills; Leadership- Capacity, Capability, and Competency, inspire other to take action; exercise influence over a wide range of individuals at all levels of technical &amp; business leadership.  </v>
      </c>
      <c r="U2332">
        <f t="shared" si="109"/>
        <v>0</v>
      </c>
      <c r="V2332" s="3">
        <v>1</v>
      </c>
      <c r="W2332" s="3">
        <f t="shared" si="110"/>
        <v>0</v>
      </c>
      <c r="X2332" s="3">
        <v>0</v>
      </c>
      <c r="Y2332" s="3">
        <v>0</v>
      </c>
      <c r="Z2332" s="3">
        <v>0</v>
      </c>
      <c r="AA2332" s="3">
        <v>0</v>
      </c>
      <c r="AB2332" s="3">
        <v>0</v>
      </c>
      <c r="AD2332" t="s">
        <v>58</v>
      </c>
      <c r="AE2332" s="1">
        <v>42523</v>
      </c>
      <c r="AG2332" s="1">
        <v>42523</v>
      </c>
      <c r="AH2332" s="1">
        <v>42598</v>
      </c>
    </row>
    <row r="2333" spans="1:34" x14ac:dyDescent="0.3">
      <c r="A2333">
        <v>241951</v>
      </c>
      <c r="B2333" t="s">
        <v>3435</v>
      </c>
      <c r="C2333" t="s">
        <v>26</v>
      </c>
      <c r="D2333">
        <v>1</v>
      </c>
      <c r="E2333" t="s">
        <v>4090</v>
      </c>
      <c r="F2333" t="s">
        <v>4091</v>
      </c>
      <c r="G2333">
        <v>12675</v>
      </c>
      <c r="H2333" t="s">
        <v>219</v>
      </c>
      <c r="I2333">
        <v>65107</v>
      </c>
      <c r="J2333">
        <v>173663</v>
      </c>
      <c r="K2333" t="s">
        <v>30</v>
      </c>
      <c r="L2333" t="s">
        <v>3455</v>
      </c>
      <c r="M2333" t="s">
        <v>4092</v>
      </c>
      <c r="N2333" t="s">
        <v>4093</v>
      </c>
      <c r="O2333" t="s">
        <v>4094</v>
      </c>
      <c r="P2333" t="s">
        <v>4095</v>
      </c>
      <c r="Q2333" t="s">
        <v>35</v>
      </c>
      <c r="R2333" t="s">
        <v>665</v>
      </c>
      <c r="S2333" t="s">
        <v>4096</v>
      </c>
      <c r="T2333" t="str">
        <f t="shared" si="108"/>
        <v xml:space="preserve">Prefer candidates with at least three years of project management experience in NYC government.  Candidates must have a strong knowledge of NYC human resources policies and procedures and strong writing, presentation and analytical skills.  </v>
      </c>
      <c r="U2333">
        <f t="shared" si="109"/>
        <v>0</v>
      </c>
      <c r="V2333" s="3">
        <v>0</v>
      </c>
      <c r="W2333" s="3">
        <f t="shared" si="110"/>
        <v>0</v>
      </c>
      <c r="X2333" s="3">
        <v>0</v>
      </c>
      <c r="Y2333" s="3">
        <v>0</v>
      </c>
      <c r="Z2333" s="3">
        <v>0</v>
      </c>
      <c r="AA2333" s="3">
        <v>0</v>
      </c>
      <c r="AB2333" s="3">
        <v>0</v>
      </c>
      <c r="AD2333" t="s">
        <v>38</v>
      </c>
      <c r="AE2333" s="1">
        <v>42517</v>
      </c>
      <c r="AG2333" s="1">
        <v>42570</v>
      </c>
      <c r="AH2333" s="1">
        <v>42598</v>
      </c>
    </row>
    <row r="2334" spans="1:34" x14ac:dyDescent="0.3">
      <c r="A2334">
        <v>241962</v>
      </c>
      <c r="B2334" t="s">
        <v>39</v>
      </c>
      <c r="C2334" t="s">
        <v>40</v>
      </c>
      <c r="D2334">
        <v>1</v>
      </c>
      <c r="E2334" t="s">
        <v>4097</v>
      </c>
      <c r="F2334" t="s">
        <v>851</v>
      </c>
      <c r="G2334">
        <v>51011</v>
      </c>
      <c r="H2334">
        <v>3</v>
      </c>
      <c r="I2334">
        <v>64403</v>
      </c>
      <c r="J2334">
        <v>74064</v>
      </c>
      <c r="K2334" t="s">
        <v>30</v>
      </c>
      <c r="L2334" t="s">
        <v>2557</v>
      </c>
      <c r="M2334" t="s">
        <v>436</v>
      </c>
      <c r="N2334" t="s">
        <v>4098</v>
      </c>
      <c r="O2334" t="s">
        <v>7206</v>
      </c>
      <c r="P2334" t="s">
        <v>4099</v>
      </c>
      <c r="Q2334" t="s">
        <v>8291</v>
      </c>
      <c r="R2334" t="s">
        <v>4100</v>
      </c>
      <c r="S2334" t="s">
        <v>35</v>
      </c>
      <c r="T2334" t="str">
        <f t="shared" si="108"/>
        <v>--Expertise in Planning and Program Development  --Knowledge of DOHMH and DOE personnel policies and procedures  --Excellent interpersonal, communication and presentation skills  --Candidate must be permanent; License and current registration to practice as a Register; At least one year supervisor experience; Experience with program development and conducting presentations.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Additional notes: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34">
        <f t="shared" si="109"/>
        <v>0</v>
      </c>
      <c r="V2334" s="3">
        <v>0</v>
      </c>
      <c r="W2334" s="3">
        <f t="shared" si="110"/>
        <v>0</v>
      </c>
      <c r="X2334" s="3">
        <v>0</v>
      </c>
      <c r="Y2334" s="3">
        <v>0</v>
      </c>
      <c r="Z2334" s="3">
        <v>0</v>
      </c>
      <c r="AA2334" s="3">
        <v>0</v>
      </c>
      <c r="AB2334" s="3">
        <v>0</v>
      </c>
      <c r="AD2334" t="s">
        <v>58</v>
      </c>
      <c r="AE2334" s="1">
        <v>42517</v>
      </c>
      <c r="AG2334" s="1">
        <v>42517</v>
      </c>
      <c r="AH2334" s="1">
        <v>42598</v>
      </c>
    </row>
    <row r="2335" spans="1:34" x14ac:dyDescent="0.3">
      <c r="A2335">
        <v>241962</v>
      </c>
      <c r="B2335" t="s">
        <v>39</v>
      </c>
      <c r="C2335" t="s">
        <v>26</v>
      </c>
      <c r="D2335">
        <v>1</v>
      </c>
      <c r="E2335" t="s">
        <v>4097</v>
      </c>
      <c r="F2335" t="s">
        <v>851</v>
      </c>
      <c r="G2335">
        <v>51011</v>
      </c>
      <c r="H2335">
        <v>3</v>
      </c>
      <c r="I2335">
        <v>64403</v>
      </c>
      <c r="J2335">
        <v>74064</v>
      </c>
      <c r="K2335" t="s">
        <v>30</v>
      </c>
      <c r="L2335" t="s">
        <v>2557</v>
      </c>
      <c r="M2335" t="s">
        <v>436</v>
      </c>
      <c r="N2335" t="s">
        <v>4098</v>
      </c>
      <c r="O2335" t="s">
        <v>7206</v>
      </c>
      <c r="P2335" t="s">
        <v>4099</v>
      </c>
      <c r="Q2335" t="s">
        <v>8291</v>
      </c>
      <c r="R2335" t="s">
        <v>4100</v>
      </c>
      <c r="S2335" t="s">
        <v>35</v>
      </c>
      <c r="T2335" t="str">
        <f t="shared" si="108"/>
        <v>--Expertise in Planning and Program Development  --Knowledge of DOHMH and DOE personnel policies and procedures  --Excellent interpersonal, communication and presentation skills  --Candidate must be permanent; License and current registration to practice as a Register; At least one year supervisor experience; Experience with program development and conducting presentations.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Additional notes: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35">
        <f t="shared" si="109"/>
        <v>0</v>
      </c>
      <c r="V2335" s="3">
        <v>0</v>
      </c>
      <c r="W2335" s="3">
        <f t="shared" si="110"/>
        <v>0</v>
      </c>
      <c r="X2335" s="3">
        <v>0</v>
      </c>
      <c r="Y2335" s="3">
        <v>0</v>
      </c>
      <c r="Z2335" s="3">
        <v>0</v>
      </c>
      <c r="AA2335" s="3">
        <v>0</v>
      </c>
      <c r="AB2335" s="3">
        <v>0</v>
      </c>
      <c r="AD2335" t="s">
        <v>58</v>
      </c>
      <c r="AE2335" s="1">
        <v>42517</v>
      </c>
      <c r="AG2335" s="1">
        <v>42517</v>
      </c>
      <c r="AH2335" s="1">
        <v>42598</v>
      </c>
    </row>
    <row r="2336" spans="1:34" x14ac:dyDescent="0.3">
      <c r="A2336">
        <v>241637</v>
      </c>
      <c r="B2336" t="s">
        <v>25</v>
      </c>
      <c r="C2336" t="s">
        <v>40</v>
      </c>
      <c r="D2336">
        <v>4</v>
      </c>
      <c r="E2336" t="s">
        <v>4086</v>
      </c>
      <c r="F2336" t="s">
        <v>2577</v>
      </c>
      <c r="G2336">
        <v>10074</v>
      </c>
      <c r="H2336" t="s">
        <v>52</v>
      </c>
      <c r="I2336">
        <v>53051</v>
      </c>
      <c r="J2336">
        <v>111000</v>
      </c>
      <c r="K2336" t="s">
        <v>30</v>
      </c>
      <c r="L2336" t="s">
        <v>192</v>
      </c>
      <c r="M2336" t="s">
        <v>535</v>
      </c>
      <c r="N2336" t="s">
        <v>4087</v>
      </c>
      <c r="O2336" t="s">
        <v>2578</v>
      </c>
      <c r="P2336" t="s">
        <v>4088</v>
      </c>
      <c r="Q2336" t="s">
        <v>35</v>
      </c>
      <c r="R2336" t="s">
        <v>4089</v>
      </c>
      <c r="S2336" t="s">
        <v>2389</v>
      </c>
      <c r="T2336" t="str">
        <f t="shared" si="108"/>
        <v xml:space="preserve">The preferred candidate should possess the following: Strong leadership qualities and facilitation skills with the ability to lead large groups of technical and operational support through assessment and mitigation activities, facilitate effective bridge lines, and provide required detailed documentation and follow up; must have excellent interpersonal, coordination &amp; communication skills; must be able to easily switch between operational &amp; project management roles Utilize additional ITIL processes on an as needed basis to effectively manage IT services; must have in depth knowledge and experience across key IT architecture layers including business functionality, applications, distributed computing, database systems, and infrastructure; ability to clearly articulate IT governance or ITIL trends, especially process &amp; tool approaches, and communicate the value proposition of these trends to business managers; extensive enterprise incident management experience across several IT disciplines, a fundamental understanding of the agency process and procedures; knowledge and experience working with a wide-range of enterprise technologies; 5 years  experience in a supervisory/management role, managing greater than 20 NOC technical and operational staff; 2 years  supervising/managing a technical service team or network operational management center; familiarity with the following technologies or concepts: Basic LAN/WAN network administration and maintenance practices; in-depth knowledge of system integration and networking architectures; experience with IP switched/router/based networks; general knowledge of Oracle database, Windows 2003/2008/2012, Active directory, group policy, UNIX/Linux, Veritas Storage and Netbackup and their uses in application hosting architecture; knowledge of BMC Remedy, Netcool and Net IQ, cloud-based file sharing, deduplication, Proxy servers, web architecture and various virtualization infrastructure, security operations, intrusion detection, firewalls, Single Sign On (SSO),Enterprise Service Management (ESM) platforms such as remedy; solid communication skills including verbal, written, &amp; presentation; must be proficient with Microsoft excel generating management reports related to service level agreements; proven ability to multitask and perform well under pressure; proven organizational, teamwork, and mentoring skills; professionalism and/or demonstrated customer service skills; knowledge of the ITIL version 3 frameworks; good conflict management skills; Leadership- Capacity, Capability, and Competency, inspire other to take action; exercise influence over a wide range of individuals at all levels of technical &amp; business leadership.  </v>
      </c>
      <c r="U2336">
        <f t="shared" si="109"/>
        <v>0</v>
      </c>
      <c r="V2336" s="3">
        <v>1</v>
      </c>
      <c r="W2336" s="3">
        <f t="shared" si="110"/>
        <v>0</v>
      </c>
      <c r="X2336" s="3">
        <v>0</v>
      </c>
      <c r="Y2336" s="3">
        <v>0</v>
      </c>
      <c r="Z2336" s="3">
        <v>0</v>
      </c>
      <c r="AA2336" s="3">
        <v>0</v>
      </c>
      <c r="AB2336" s="3">
        <v>0</v>
      </c>
      <c r="AD2336" t="s">
        <v>58</v>
      </c>
      <c r="AE2336" s="1">
        <v>42523</v>
      </c>
      <c r="AG2336" s="1">
        <v>42523</v>
      </c>
      <c r="AH2336" s="1">
        <v>42598</v>
      </c>
    </row>
    <row r="2337" spans="1:34" x14ac:dyDescent="0.3">
      <c r="A2337">
        <v>241647</v>
      </c>
      <c r="B2337" t="s">
        <v>3435</v>
      </c>
      <c r="C2337" t="s">
        <v>26</v>
      </c>
      <c r="D2337">
        <v>1</v>
      </c>
      <c r="E2337" t="s">
        <v>3945</v>
      </c>
      <c r="F2337" t="s">
        <v>119</v>
      </c>
      <c r="G2337">
        <v>22427</v>
      </c>
      <c r="H2337">
        <v>3</v>
      </c>
      <c r="I2337">
        <v>81443</v>
      </c>
      <c r="J2337">
        <v>110413</v>
      </c>
      <c r="K2337" t="s">
        <v>30</v>
      </c>
      <c r="L2337" t="s">
        <v>3455</v>
      </c>
      <c r="M2337" t="s">
        <v>3946</v>
      </c>
      <c r="N2337" t="s">
        <v>3947</v>
      </c>
      <c r="O2337" t="s">
        <v>7122</v>
      </c>
      <c r="P2337" t="s">
        <v>35</v>
      </c>
      <c r="Q2337" t="s">
        <v>35</v>
      </c>
      <c r="R2337" t="s">
        <v>3441</v>
      </c>
      <c r="S2337" t="s">
        <v>3696</v>
      </c>
      <c r="T2337" t="str">
        <f t="shared" si="108"/>
        <v xml:space="preserve">   </v>
      </c>
      <c r="U2337">
        <f t="shared" si="109"/>
        <v>0</v>
      </c>
      <c r="V2337" s="3">
        <v>0</v>
      </c>
      <c r="W2337" s="3">
        <f t="shared" si="110"/>
        <v>0</v>
      </c>
      <c r="X2337" s="3">
        <v>0</v>
      </c>
      <c r="Y2337" s="3">
        <v>0</v>
      </c>
      <c r="Z2337" s="3">
        <v>0</v>
      </c>
      <c r="AA2337" s="3">
        <v>0</v>
      </c>
      <c r="AB2337" s="3">
        <v>0</v>
      </c>
      <c r="AD2337" t="s">
        <v>3948</v>
      </c>
      <c r="AE2337" s="1">
        <v>42571</v>
      </c>
      <c r="AG2337" s="1">
        <v>42587</v>
      </c>
      <c r="AH2337" s="1">
        <v>42598</v>
      </c>
    </row>
    <row r="2338" spans="1:34" x14ac:dyDescent="0.3">
      <c r="A2338">
        <v>241655</v>
      </c>
      <c r="B2338" t="s">
        <v>3435</v>
      </c>
      <c r="C2338" t="s">
        <v>26</v>
      </c>
      <c r="D2338">
        <v>1</v>
      </c>
      <c r="E2338" t="s">
        <v>4101</v>
      </c>
      <c r="F2338" t="s">
        <v>4101</v>
      </c>
      <c r="G2338">
        <v>91940</v>
      </c>
      <c r="H2338">
        <v>0</v>
      </c>
      <c r="I2338">
        <v>361</v>
      </c>
      <c r="J2338">
        <v>361</v>
      </c>
      <c r="K2338" t="s">
        <v>247</v>
      </c>
      <c r="L2338" t="s">
        <v>3455</v>
      </c>
      <c r="M2338" t="s">
        <v>4102</v>
      </c>
      <c r="N2338" t="s">
        <v>4103</v>
      </c>
      <c r="O2338" t="s">
        <v>4104</v>
      </c>
      <c r="P2338" t="s">
        <v>35</v>
      </c>
      <c r="Q2338" t="s">
        <v>35</v>
      </c>
      <c r="R2338" t="s">
        <v>175</v>
      </c>
      <c r="S2338" t="s">
        <v>4105</v>
      </c>
      <c r="T2338" t="str">
        <f t="shared" si="108"/>
        <v xml:space="preserve">   </v>
      </c>
      <c r="U2338">
        <f t="shared" si="109"/>
        <v>0</v>
      </c>
      <c r="V2338" s="3">
        <v>0</v>
      </c>
      <c r="W2338" s="3">
        <f t="shared" si="110"/>
        <v>0</v>
      </c>
      <c r="X2338" s="3">
        <v>0</v>
      </c>
      <c r="Y2338" s="3">
        <v>0</v>
      </c>
      <c r="Z2338" s="3">
        <v>0</v>
      </c>
      <c r="AA2338" s="3">
        <v>0</v>
      </c>
      <c r="AB2338" s="3">
        <v>0</v>
      </c>
      <c r="AD2338" t="s">
        <v>38</v>
      </c>
      <c r="AE2338" s="1">
        <v>42523</v>
      </c>
      <c r="AG2338" s="1">
        <v>42523</v>
      </c>
      <c r="AH2338" s="1">
        <v>42598</v>
      </c>
    </row>
    <row r="2339" spans="1:34" x14ac:dyDescent="0.3">
      <c r="A2339">
        <v>241655</v>
      </c>
      <c r="B2339" t="s">
        <v>3435</v>
      </c>
      <c r="C2339" t="s">
        <v>40</v>
      </c>
      <c r="D2339">
        <v>1</v>
      </c>
      <c r="E2339" t="s">
        <v>4101</v>
      </c>
      <c r="F2339" t="s">
        <v>4101</v>
      </c>
      <c r="G2339">
        <v>91940</v>
      </c>
      <c r="H2339">
        <v>0</v>
      </c>
      <c r="I2339">
        <v>361</v>
      </c>
      <c r="J2339">
        <v>361</v>
      </c>
      <c r="K2339" t="s">
        <v>247</v>
      </c>
      <c r="L2339" t="s">
        <v>3455</v>
      </c>
      <c r="M2339" t="s">
        <v>4102</v>
      </c>
      <c r="N2339" t="s">
        <v>4103</v>
      </c>
      <c r="O2339" t="s">
        <v>4104</v>
      </c>
      <c r="P2339" t="s">
        <v>35</v>
      </c>
      <c r="Q2339" t="s">
        <v>35</v>
      </c>
      <c r="R2339" t="s">
        <v>175</v>
      </c>
      <c r="S2339" t="s">
        <v>4105</v>
      </c>
      <c r="T2339" t="str">
        <f t="shared" si="108"/>
        <v xml:space="preserve">   </v>
      </c>
      <c r="U2339">
        <f t="shared" si="109"/>
        <v>0</v>
      </c>
      <c r="V2339" s="3">
        <v>0</v>
      </c>
      <c r="W2339" s="3">
        <f t="shared" si="110"/>
        <v>0</v>
      </c>
      <c r="X2339" s="3">
        <v>0</v>
      </c>
      <c r="Y2339" s="3">
        <v>0</v>
      </c>
      <c r="Z2339" s="3">
        <v>0</v>
      </c>
      <c r="AA2339" s="3">
        <v>0</v>
      </c>
      <c r="AB2339" s="3">
        <v>0</v>
      </c>
      <c r="AD2339" t="s">
        <v>38</v>
      </c>
      <c r="AE2339" s="1">
        <v>42523</v>
      </c>
      <c r="AG2339" s="1">
        <v>42523</v>
      </c>
      <c r="AH2339" s="1">
        <v>42598</v>
      </c>
    </row>
    <row r="2340" spans="1:34" x14ac:dyDescent="0.3">
      <c r="A2340">
        <v>241660</v>
      </c>
      <c r="B2340" t="s">
        <v>39</v>
      </c>
      <c r="C2340" t="s">
        <v>40</v>
      </c>
      <c r="D2340">
        <v>2</v>
      </c>
      <c r="E2340" t="s">
        <v>4106</v>
      </c>
      <c r="F2340" t="s">
        <v>1168</v>
      </c>
      <c r="G2340">
        <v>56058</v>
      </c>
      <c r="H2340">
        <v>0</v>
      </c>
      <c r="I2340">
        <v>48895</v>
      </c>
      <c r="J2340">
        <v>75000</v>
      </c>
      <c r="K2340" t="s">
        <v>30</v>
      </c>
      <c r="L2340" t="s">
        <v>78</v>
      </c>
      <c r="M2340" t="s">
        <v>1078</v>
      </c>
      <c r="N2340" t="s">
        <v>8292</v>
      </c>
      <c r="O2340" t="s">
        <v>1170</v>
      </c>
      <c r="P2340" t="s">
        <v>8293</v>
      </c>
      <c r="Q2340" t="s">
        <v>7439</v>
      </c>
      <c r="R2340" t="s">
        <v>4107</v>
      </c>
      <c r="S2340" t="s">
        <v>35</v>
      </c>
      <c r="T2340" t="str">
        <f t="shared" si="108"/>
        <v>--Experience in healthcare setting, including time spent as either clinical or administrative staff (outpatient clinical experience preferred, but not required)  --Experience communicating with physicians, staff and external organizations.  --Ability to analyze and present data to groups and individuals.  --Must be willing to travel within the 5 boroughs of NYC   --Excellent time management, project management, organizational and communication skills.   --Strong computer skills, with proficiency using Microsoft Office, Microsoft Project and Customer Relationship Management (CRM) software (e.g. SalesForce).  --Master‚„s degree -  MPH, MPA, or other health care related field.  --Knowledge of EHRs, primary care service delivery,  and behavioral health service delivery.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40">
        <f t="shared" si="109"/>
        <v>0</v>
      </c>
      <c r="V2340" s="3">
        <v>0</v>
      </c>
      <c r="W2340" s="3">
        <f t="shared" si="110"/>
        <v>0</v>
      </c>
      <c r="X2340" s="3">
        <v>0</v>
      </c>
      <c r="Y2340" s="3">
        <v>0</v>
      </c>
      <c r="Z2340" s="3">
        <v>0</v>
      </c>
      <c r="AA2340" s="3">
        <v>0</v>
      </c>
      <c r="AB2340" s="3">
        <v>0</v>
      </c>
      <c r="AD2340" t="s">
        <v>38</v>
      </c>
      <c r="AE2340" s="1">
        <v>42510</v>
      </c>
      <c r="AG2340" s="1">
        <v>42510</v>
      </c>
      <c r="AH2340" s="1">
        <v>42598</v>
      </c>
    </row>
    <row r="2341" spans="1:34" x14ac:dyDescent="0.3">
      <c r="A2341">
        <v>241660</v>
      </c>
      <c r="B2341" t="s">
        <v>39</v>
      </c>
      <c r="C2341" t="s">
        <v>26</v>
      </c>
      <c r="D2341">
        <v>2</v>
      </c>
      <c r="E2341" t="s">
        <v>4106</v>
      </c>
      <c r="F2341" t="s">
        <v>1168</v>
      </c>
      <c r="G2341">
        <v>56058</v>
      </c>
      <c r="H2341">
        <v>0</v>
      </c>
      <c r="I2341">
        <v>48895</v>
      </c>
      <c r="J2341">
        <v>75000</v>
      </c>
      <c r="K2341" t="s">
        <v>30</v>
      </c>
      <c r="L2341" t="s">
        <v>78</v>
      </c>
      <c r="M2341" t="s">
        <v>1078</v>
      </c>
      <c r="N2341" t="s">
        <v>8292</v>
      </c>
      <c r="O2341" t="s">
        <v>1170</v>
      </c>
      <c r="P2341" t="s">
        <v>8293</v>
      </c>
      <c r="Q2341" t="s">
        <v>7439</v>
      </c>
      <c r="R2341" t="s">
        <v>4107</v>
      </c>
      <c r="S2341" t="s">
        <v>35</v>
      </c>
      <c r="T2341" t="str">
        <f t="shared" si="108"/>
        <v>--Experience in healthcare setting, including time spent as either clinical or administrative staff (outpatient clinical experience preferred, but not required)  --Experience communicating with physicians, staff and external organizations.  --Ability to analyze and present data to groups and individuals.  --Must be willing to travel within the 5 boroughs of NYC   --Excellent time management, project management, organizational and communication skills.   --Strong computer skills, with proficiency using Microsoft Office, Microsoft Project and Customer Relationship Management (CRM) software (e.g. SalesForce).  --Master‚„s degree -  MPH, MPA, or other health care related field.  --Knowledge of EHRs, primary care service delivery,  and behavioral health service delivery.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41">
        <f t="shared" si="109"/>
        <v>0</v>
      </c>
      <c r="V2341" s="3">
        <v>0</v>
      </c>
      <c r="W2341" s="3">
        <f t="shared" si="110"/>
        <v>0</v>
      </c>
      <c r="X2341" s="3">
        <v>0</v>
      </c>
      <c r="Y2341" s="3">
        <v>0</v>
      </c>
      <c r="Z2341" s="3">
        <v>0</v>
      </c>
      <c r="AA2341" s="3">
        <v>0</v>
      </c>
      <c r="AB2341" s="3">
        <v>0</v>
      </c>
      <c r="AD2341" t="s">
        <v>38</v>
      </c>
      <c r="AE2341" s="1">
        <v>42510</v>
      </c>
      <c r="AG2341" s="1">
        <v>42510</v>
      </c>
      <c r="AH2341" s="1">
        <v>42598</v>
      </c>
    </row>
    <row r="2342" spans="1:34" x14ac:dyDescent="0.3">
      <c r="A2342">
        <v>241967</v>
      </c>
      <c r="B2342" t="s">
        <v>2819</v>
      </c>
      <c r="C2342" t="s">
        <v>26</v>
      </c>
      <c r="D2342">
        <v>1</v>
      </c>
      <c r="E2342" t="s">
        <v>4108</v>
      </c>
      <c r="F2342" t="s">
        <v>2821</v>
      </c>
      <c r="G2342">
        <v>6766</v>
      </c>
      <c r="H2342">
        <v>1</v>
      </c>
      <c r="I2342">
        <v>45321</v>
      </c>
      <c r="J2342">
        <v>65000</v>
      </c>
      <c r="K2342" t="s">
        <v>30</v>
      </c>
      <c r="L2342" t="s">
        <v>2822</v>
      </c>
      <c r="M2342" t="s">
        <v>2341</v>
      </c>
      <c r="N2342" t="s">
        <v>6877</v>
      </c>
      <c r="O2342" t="s">
        <v>7806</v>
      </c>
      <c r="P2342" t="s">
        <v>8294</v>
      </c>
      <c r="Q2342" t="s">
        <v>35</v>
      </c>
      <c r="R2342" t="s">
        <v>4109</v>
      </c>
      <c r="S2342" t="s">
        <v>8295</v>
      </c>
      <c r="T2342" t="str">
        <f t="shared" si="108"/>
        <v xml:space="preserve">‚Knowledge of policies and procedures used in establishing, maintaining and controlling an extensive records systemAbility to lift, store and retrieve boxes of records weighing up to 40lbsKnowledge of Microsoft Office software, Excel, Documentum, EMC SourceOne or other electronic record keeping platformsExcellent written and verbal communication skillsStrong organizational skills and demonstrated attention to detail  </v>
      </c>
      <c r="U2342">
        <f t="shared" si="109"/>
        <v>0</v>
      </c>
      <c r="V2342" s="3">
        <v>1</v>
      </c>
      <c r="W2342" s="3">
        <f t="shared" si="110"/>
        <v>0</v>
      </c>
      <c r="X2342" s="3">
        <v>0</v>
      </c>
      <c r="Y2342" s="3">
        <v>0</v>
      </c>
      <c r="Z2342" s="3">
        <v>0</v>
      </c>
      <c r="AA2342" s="3">
        <v>0</v>
      </c>
      <c r="AB2342" s="3">
        <v>0</v>
      </c>
      <c r="AD2342" t="s">
        <v>38</v>
      </c>
      <c r="AE2342" s="1">
        <v>42521</v>
      </c>
      <c r="AG2342" s="1">
        <v>42521</v>
      </c>
      <c r="AH2342" s="1">
        <v>42598</v>
      </c>
    </row>
    <row r="2343" spans="1:34" x14ac:dyDescent="0.3">
      <c r="A2343">
        <v>241967</v>
      </c>
      <c r="B2343" t="s">
        <v>2819</v>
      </c>
      <c r="C2343" t="s">
        <v>40</v>
      </c>
      <c r="D2343">
        <v>1</v>
      </c>
      <c r="E2343" t="s">
        <v>4108</v>
      </c>
      <c r="F2343" t="s">
        <v>2821</v>
      </c>
      <c r="G2343">
        <v>6766</v>
      </c>
      <c r="H2343">
        <v>1</v>
      </c>
      <c r="I2343">
        <v>45321</v>
      </c>
      <c r="J2343">
        <v>65000</v>
      </c>
      <c r="K2343" t="s">
        <v>30</v>
      </c>
      <c r="L2343" t="s">
        <v>2822</v>
      </c>
      <c r="M2343" t="s">
        <v>2341</v>
      </c>
      <c r="N2343" t="s">
        <v>6877</v>
      </c>
      <c r="O2343" t="s">
        <v>7806</v>
      </c>
      <c r="P2343" t="s">
        <v>8294</v>
      </c>
      <c r="Q2343" t="s">
        <v>35</v>
      </c>
      <c r="R2343" t="s">
        <v>4109</v>
      </c>
      <c r="S2343" t="s">
        <v>8295</v>
      </c>
      <c r="T2343" t="str">
        <f t="shared" si="108"/>
        <v xml:space="preserve">‚Knowledge of policies and procedures used in establishing, maintaining and controlling an extensive records systemAbility to lift, store and retrieve boxes of records weighing up to 40lbsKnowledge of Microsoft Office software, Excel, Documentum, EMC SourceOne or other electronic record keeping platformsExcellent written and verbal communication skillsStrong organizational skills and demonstrated attention to detail  </v>
      </c>
      <c r="U2343">
        <f t="shared" si="109"/>
        <v>0</v>
      </c>
      <c r="V2343" s="3">
        <v>1</v>
      </c>
      <c r="W2343" s="3">
        <f t="shared" si="110"/>
        <v>0</v>
      </c>
      <c r="X2343" s="3">
        <v>0</v>
      </c>
      <c r="Y2343" s="3">
        <v>0</v>
      </c>
      <c r="Z2343" s="3">
        <v>0</v>
      </c>
      <c r="AA2343" s="3">
        <v>0</v>
      </c>
      <c r="AB2343" s="3">
        <v>0</v>
      </c>
      <c r="AD2343" t="s">
        <v>38</v>
      </c>
      <c r="AE2343" s="1">
        <v>42521</v>
      </c>
      <c r="AG2343" s="1">
        <v>42521</v>
      </c>
      <c r="AH2343" s="1">
        <v>42598</v>
      </c>
    </row>
    <row r="2344" spans="1:34" x14ac:dyDescent="0.3">
      <c r="A2344">
        <v>241968</v>
      </c>
      <c r="B2344" t="s">
        <v>39</v>
      </c>
      <c r="C2344" t="s">
        <v>26</v>
      </c>
      <c r="D2344">
        <v>1</v>
      </c>
      <c r="E2344" t="s">
        <v>930</v>
      </c>
      <c r="F2344" t="s">
        <v>931</v>
      </c>
      <c r="G2344">
        <v>31215</v>
      </c>
      <c r="H2344">
        <v>2</v>
      </c>
      <c r="I2344">
        <v>48997</v>
      </c>
      <c r="J2344">
        <v>73188</v>
      </c>
      <c r="K2344" t="s">
        <v>30</v>
      </c>
      <c r="L2344" t="s">
        <v>43</v>
      </c>
      <c r="M2344" t="s">
        <v>2290</v>
      </c>
      <c r="N2344" t="s">
        <v>8171</v>
      </c>
      <c r="O2344" t="s">
        <v>7361</v>
      </c>
      <c r="P2344" t="s">
        <v>3926</v>
      </c>
      <c r="Q2344" t="s">
        <v>7439</v>
      </c>
      <c r="R2344" t="s">
        <v>3927</v>
      </c>
      <c r="S2344" t="s">
        <v>35</v>
      </c>
      <c r="T2344" t="str">
        <f t="shared" si="108"/>
        <v>--This position draws on technical and scientific skills, as well as effective communication skills  --Candidate should have excellent verbal , written, interpersonal, and organizational skills, flexible schedule and travel within the five boroughs is required  -- 40 hours a week  **This position requires that staff take and pass the EPA lead risk assessor exam. Preference will be given to candidate with at least 1 year of field experience with inspections.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44">
        <f t="shared" si="109"/>
        <v>0</v>
      </c>
      <c r="V2344" s="3">
        <v>0</v>
      </c>
      <c r="W2344" s="3">
        <f t="shared" si="110"/>
        <v>0</v>
      </c>
      <c r="X2344" s="3">
        <v>0</v>
      </c>
      <c r="Y2344" s="3">
        <v>0</v>
      </c>
      <c r="Z2344" s="3">
        <v>0</v>
      </c>
      <c r="AA2344" s="3">
        <v>0</v>
      </c>
      <c r="AB2344" s="3">
        <v>0</v>
      </c>
      <c r="AD2344" t="s">
        <v>38</v>
      </c>
      <c r="AE2344" s="1">
        <v>42517</v>
      </c>
      <c r="AG2344" s="1">
        <v>42517</v>
      </c>
      <c r="AH2344" s="1">
        <v>42598</v>
      </c>
    </row>
    <row r="2345" spans="1:34" x14ac:dyDescent="0.3">
      <c r="A2345">
        <v>242109</v>
      </c>
      <c r="B2345" t="s">
        <v>25</v>
      </c>
      <c r="C2345" t="s">
        <v>26</v>
      </c>
      <c r="D2345">
        <v>1</v>
      </c>
      <c r="E2345" t="s">
        <v>3953</v>
      </c>
      <c r="F2345" t="s">
        <v>2406</v>
      </c>
      <c r="G2345">
        <v>13652</v>
      </c>
      <c r="H2345">
        <v>4</v>
      </c>
      <c r="I2345">
        <v>87203</v>
      </c>
      <c r="J2345">
        <v>125000</v>
      </c>
      <c r="K2345" t="s">
        <v>30</v>
      </c>
      <c r="L2345" t="s">
        <v>192</v>
      </c>
      <c r="M2345" t="s">
        <v>535</v>
      </c>
      <c r="N2345" t="s">
        <v>3954</v>
      </c>
      <c r="O2345" t="s">
        <v>7675</v>
      </c>
      <c r="P2345" t="s">
        <v>3955</v>
      </c>
      <c r="Q2345" t="s">
        <v>6878</v>
      </c>
      <c r="R2345" t="s">
        <v>8296</v>
      </c>
      <c r="S2345" t="s">
        <v>196</v>
      </c>
      <c r="T2345" t="str">
        <f t="shared" si="108"/>
        <v>The preferred candidate should possess the following: 3+ years of experience with IP switches/router/based networks; knowledge of IP addressing and subnetting (IPv4/6); advanced installation/troubleshooting experience of Cisco hardware/IOS software, including 28xx, 29xx, 38xx, and 39xx series routers; 3+ years of experience with design, deploying and management of Unified CUCM 8.x/9.x/10.x and Cisco Unity Connection 8.x/9.x; knowledge on Cisco HCS 8.X or 10.X versions is a plus; extensive experience with CUCM dial-plans, H.323 and SIP trunks, voice encryption and CUCM enterprise parameters; experience with Carrier SIP trunks, ACEM Packet and Session management highly desired; knowledge of UCCE/UCCX; demonstrated experience working with technical and non-technical staff; knowledge and troubleshooting skills in VMware and virtual environments; outstanding collaboration and team building skills; strong written and verbal communication skills; excellent analytic, organization, presentation and facilitation skills; ability to handle multiple tasks under tight deadlines. Candidates must possess at least one of the following Professional/vendor certification(s):	Cisco Certified Network Professional (CCNP Routing and Switching) 	Cisco Certified Network Professional Voice (CCNP Voice) 	Cisco Certified Design Professional (CCDP) 	Cisco Certified Internetwork Expert (CCIE)</v>
      </c>
      <c r="U2345">
        <f t="shared" si="109"/>
        <v>0</v>
      </c>
      <c r="V2345" s="3">
        <v>0</v>
      </c>
      <c r="W2345" s="3">
        <f t="shared" si="110"/>
        <v>0</v>
      </c>
      <c r="X2345" s="3">
        <v>0</v>
      </c>
      <c r="Y2345" s="3">
        <v>0</v>
      </c>
      <c r="Z2345" s="3">
        <v>0</v>
      </c>
      <c r="AA2345" s="3">
        <v>0</v>
      </c>
      <c r="AB2345" s="3">
        <v>0</v>
      </c>
      <c r="AD2345" t="s">
        <v>58</v>
      </c>
      <c r="AE2345" s="1">
        <v>42521</v>
      </c>
      <c r="AG2345" s="1">
        <v>42521</v>
      </c>
      <c r="AH2345" s="1">
        <v>42598</v>
      </c>
    </row>
    <row r="2346" spans="1:34" x14ac:dyDescent="0.3">
      <c r="A2346">
        <v>242124</v>
      </c>
      <c r="B2346" t="s">
        <v>2146</v>
      </c>
      <c r="C2346" t="s">
        <v>26</v>
      </c>
      <c r="D2346">
        <v>1</v>
      </c>
      <c r="E2346" t="s">
        <v>4110</v>
      </c>
      <c r="F2346" t="s">
        <v>1168</v>
      </c>
      <c r="G2346">
        <v>56058</v>
      </c>
      <c r="H2346">
        <v>0</v>
      </c>
      <c r="I2346">
        <v>48895</v>
      </c>
      <c r="J2346">
        <v>65000</v>
      </c>
      <c r="K2346" t="s">
        <v>30</v>
      </c>
      <c r="L2346" t="s">
        <v>2149</v>
      </c>
      <c r="M2346" t="s">
        <v>3678</v>
      </c>
      <c r="N2346" t="s">
        <v>8297</v>
      </c>
      <c r="O2346" t="s">
        <v>1170</v>
      </c>
      <c r="P2346" t="s">
        <v>8298</v>
      </c>
      <c r="Q2346" t="s">
        <v>35</v>
      </c>
      <c r="R2346" t="s">
        <v>8215</v>
      </c>
      <c r="S2346" t="s">
        <v>4111</v>
      </c>
      <c r="T2346" t="str">
        <f t="shared" si="108"/>
        <v xml:space="preserve">‚	Effective project manager with the proven ability to successfully guide and manage multiple high-priority projects simultaneously and to organize and drive projects to timely completion;	Highly organized with strong follow-through and an acute attention to detail; 	Ability to work quickly under pressure and strict deadlines while still ensuring a high quality work product;	Experience and proven ability to cultivate partnerships with diverse stakeholders;	Ability and willingness to take initiative and work collaboratively; 	Outstanding analytic, problem-solving, and creative thinking skills; 	Excellent communication (written and oral) and presentation skills;	An enthusiastic and positive individual with good interpersonal skills and a passion for supporting people with low incomes to build greater self-sufficiency;	Proficient in PowerPoint, Microsoft Excel, Access, Word, and Outlook.  </v>
      </c>
      <c r="U2346">
        <f t="shared" si="109"/>
        <v>0</v>
      </c>
      <c r="V2346" s="3">
        <v>1</v>
      </c>
      <c r="W2346" s="3">
        <f t="shared" si="110"/>
        <v>0</v>
      </c>
      <c r="X2346" s="3">
        <v>0</v>
      </c>
      <c r="Y2346" s="3">
        <v>0</v>
      </c>
      <c r="Z2346" s="3">
        <v>0</v>
      </c>
      <c r="AA2346" s="3">
        <v>0</v>
      </c>
      <c r="AB2346" s="3">
        <v>0</v>
      </c>
      <c r="AD2346" t="s">
        <v>38</v>
      </c>
      <c r="AE2346" s="1">
        <v>42522</v>
      </c>
      <c r="AG2346" s="1">
        <v>42522</v>
      </c>
      <c r="AH2346" s="1">
        <v>42598</v>
      </c>
    </row>
    <row r="2347" spans="1:34" x14ac:dyDescent="0.3">
      <c r="A2347">
        <v>242124</v>
      </c>
      <c r="B2347" t="s">
        <v>2146</v>
      </c>
      <c r="C2347" t="s">
        <v>40</v>
      </c>
      <c r="D2347">
        <v>1</v>
      </c>
      <c r="E2347" t="s">
        <v>4110</v>
      </c>
      <c r="F2347" t="s">
        <v>1168</v>
      </c>
      <c r="G2347">
        <v>56058</v>
      </c>
      <c r="H2347">
        <v>0</v>
      </c>
      <c r="I2347">
        <v>48895</v>
      </c>
      <c r="J2347">
        <v>65000</v>
      </c>
      <c r="K2347" t="s">
        <v>30</v>
      </c>
      <c r="L2347" t="s">
        <v>2149</v>
      </c>
      <c r="M2347" t="s">
        <v>3678</v>
      </c>
      <c r="N2347" t="s">
        <v>8297</v>
      </c>
      <c r="O2347" t="s">
        <v>1170</v>
      </c>
      <c r="P2347" t="s">
        <v>8298</v>
      </c>
      <c r="Q2347" t="s">
        <v>35</v>
      </c>
      <c r="R2347" t="s">
        <v>8215</v>
      </c>
      <c r="S2347" t="s">
        <v>4111</v>
      </c>
      <c r="T2347" t="str">
        <f t="shared" si="108"/>
        <v xml:space="preserve">‚	Effective project manager with the proven ability to successfully guide and manage multiple high-priority projects simultaneously and to organize and drive projects to timely completion;	Highly organized with strong follow-through and an acute attention to detail; 	Ability to work quickly under pressure and strict deadlines while still ensuring a high quality work product;	Experience and proven ability to cultivate partnerships with diverse stakeholders;	Ability and willingness to take initiative and work collaboratively; 	Outstanding analytic, problem-solving, and creative thinking skills; 	Excellent communication (written and oral) and presentation skills;	An enthusiastic and positive individual with good interpersonal skills and a passion for supporting people with low incomes to build greater self-sufficiency;	Proficient in PowerPoint, Microsoft Excel, Access, Word, and Outlook.  </v>
      </c>
      <c r="U2347">
        <f t="shared" si="109"/>
        <v>0</v>
      </c>
      <c r="V2347" s="3">
        <v>1</v>
      </c>
      <c r="W2347" s="3">
        <f t="shared" si="110"/>
        <v>0</v>
      </c>
      <c r="X2347" s="3">
        <v>0</v>
      </c>
      <c r="Y2347" s="3">
        <v>0</v>
      </c>
      <c r="Z2347" s="3">
        <v>0</v>
      </c>
      <c r="AA2347" s="3">
        <v>0</v>
      </c>
      <c r="AB2347" s="3">
        <v>0</v>
      </c>
      <c r="AD2347" t="s">
        <v>38</v>
      </c>
      <c r="AE2347" s="1">
        <v>42522</v>
      </c>
      <c r="AG2347" s="1">
        <v>42522</v>
      </c>
      <c r="AH2347" s="1">
        <v>42598</v>
      </c>
    </row>
    <row r="2348" spans="1:34" x14ac:dyDescent="0.3">
      <c r="A2348">
        <v>242146</v>
      </c>
      <c r="B2348" t="s">
        <v>2874</v>
      </c>
      <c r="C2348" t="s">
        <v>40</v>
      </c>
      <c r="D2348">
        <v>1</v>
      </c>
      <c r="E2348" t="s">
        <v>4112</v>
      </c>
      <c r="F2348" t="s">
        <v>4113</v>
      </c>
      <c r="G2348">
        <v>92210</v>
      </c>
      <c r="H2348">
        <v>0</v>
      </c>
      <c r="I2348">
        <v>81612</v>
      </c>
      <c r="J2348">
        <v>81612</v>
      </c>
      <c r="K2348" t="s">
        <v>30</v>
      </c>
      <c r="L2348" t="s">
        <v>4114</v>
      </c>
      <c r="M2348" t="s">
        <v>4115</v>
      </c>
      <c r="N2348" t="s">
        <v>6879</v>
      </c>
      <c r="O2348" t="s">
        <v>8299</v>
      </c>
      <c r="P2348" t="s">
        <v>35</v>
      </c>
      <c r="Q2348" t="s">
        <v>35</v>
      </c>
      <c r="R2348" t="s">
        <v>4116</v>
      </c>
      <c r="S2348" t="s">
        <v>35</v>
      </c>
      <c r="T2348" t="str">
        <f t="shared" si="108"/>
        <v xml:space="preserve">   </v>
      </c>
      <c r="U2348">
        <f t="shared" si="109"/>
        <v>0</v>
      </c>
      <c r="V2348" s="3">
        <v>0</v>
      </c>
      <c r="W2348" s="3">
        <f t="shared" si="110"/>
        <v>0</v>
      </c>
      <c r="X2348" s="3">
        <v>0</v>
      </c>
      <c r="Y2348" s="3">
        <v>0</v>
      </c>
      <c r="Z2348" s="3">
        <v>0</v>
      </c>
      <c r="AA2348" s="3">
        <v>0</v>
      </c>
      <c r="AB2348" s="3">
        <v>0</v>
      </c>
      <c r="AD2348" t="s">
        <v>38</v>
      </c>
      <c r="AE2348" s="1">
        <v>42585</v>
      </c>
      <c r="AF2348" s="1">
        <v>42615</v>
      </c>
      <c r="AG2348" s="1">
        <v>42585</v>
      </c>
      <c r="AH2348" s="1">
        <v>42598</v>
      </c>
    </row>
    <row r="2349" spans="1:34" x14ac:dyDescent="0.3">
      <c r="A2349">
        <v>242146</v>
      </c>
      <c r="B2349" t="s">
        <v>2874</v>
      </c>
      <c r="C2349" t="s">
        <v>26</v>
      </c>
      <c r="D2349">
        <v>1</v>
      </c>
      <c r="E2349" t="s">
        <v>4112</v>
      </c>
      <c r="F2349" t="s">
        <v>4113</v>
      </c>
      <c r="G2349">
        <v>92210</v>
      </c>
      <c r="H2349">
        <v>0</v>
      </c>
      <c r="I2349">
        <v>81612</v>
      </c>
      <c r="J2349">
        <v>81612</v>
      </c>
      <c r="K2349" t="s">
        <v>30</v>
      </c>
      <c r="L2349" t="s">
        <v>4114</v>
      </c>
      <c r="M2349" t="s">
        <v>4115</v>
      </c>
      <c r="N2349" t="s">
        <v>6879</v>
      </c>
      <c r="O2349" t="s">
        <v>8299</v>
      </c>
      <c r="P2349" t="s">
        <v>35</v>
      </c>
      <c r="Q2349" t="s">
        <v>35</v>
      </c>
      <c r="R2349" t="s">
        <v>4116</v>
      </c>
      <c r="S2349" t="s">
        <v>35</v>
      </c>
      <c r="T2349" t="str">
        <f t="shared" si="108"/>
        <v xml:space="preserve">   </v>
      </c>
      <c r="U2349">
        <f t="shared" si="109"/>
        <v>0</v>
      </c>
      <c r="V2349" s="3">
        <v>0</v>
      </c>
      <c r="W2349" s="3">
        <f t="shared" si="110"/>
        <v>0</v>
      </c>
      <c r="X2349" s="3">
        <v>0</v>
      </c>
      <c r="Y2349" s="3">
        <v>0</v>
      </c>
      <c r="Z2349" s="3">
        <v>0</v>
      </c>
      <c r="AA2349" s="3">
        <v>0</v>
      </c>
      <c r="AB2349" s="3">
        <v>0</v>
      </c>
      <c r="AD2349" t="s">
        <v>38</v>
      </c>
      <c r="AE2349" s="1">
        <v>42585</v>
      </c>
      <c r="AF2349" s="1">
        <v>42615</v>
      </c>
      <c r="AG2349" s="1">
        <v>42585</v>
      </c>
      <c r="AH2349" s="1">
        <v>42598</v>
      </c>
    </row>
    <row r="2350" spans="1:34" x14ac:dyDescent="0.3">
      <c r="A2350">
        <v>242159</v>
      </c>
      <c r="B2350" t="s">
        <v>184</v>
      </c>
      <c r="C2350" t="s">
        <v>26</v>
      </c>
      <c r="D2350">
        <v>1</v>
      </c>
      <c r="E2350" t="s">
        <v>4117</v>
      </c>
      <c r="F2350" t="s">
        <v>42</v>
      </c>
      <c r="G2350">
        <v>21744</v>
      </c>
      <c r="H2350" t="s">
        <v>1132</v>
      </c>
      <c r="I2350">
        <v>85211</v>
      </c>
      <c r="J2350">
        <v>110522</v>
      </c>
      <c r="K2350" t="s">
        <v>30</v>
      </c>
      <c r="L2350" t="s">
        <v>186</v>
      </c>
      <c r="M2350" t="s">
        <v>4118</v>
      </c>
      <c r="N2350" t="s">
        <v>8300</v>
      </c>
      <c r="O2350" t="s">
        <v>46</v>
      </c>
      <c r="P2350" t="s">
        <v>4119</v>
      </c>
      <c r="Q2350" t="s">
        <v>7268</v>
      </c>
      <c r="R2350" t="s">
        <v>201</v>
      </c>
      <c r="S2350" t="s">
        <v>35</v>
      </c>
      <c r="T2350" t="str">
        <f t="shared" si="108"/>
        <v>The preferred candidate will possess managerial skills sufficient to oversee the duties outlined above, highly developed supervisory skills to lead senior reviewers and analysts on the staff, and sufficient knowledge of frontline practice in the Division of Child Protection to lead the unit, make qualitative judgments and rate frontline practice. In addition, the ability to write and present clear oral summaries of findings is essential for success.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350">
        <f t="shared" si="109"/>
        <v>0</v>
      </c>
      <c r="V2350" s="3">
        <v>0</v>
      </c>
      <c r="W2350" s="3">
        <f t="shared" si="110"/>
        <v>0</v>
      </c>
      <c r="X2350" s="3">
        <v>0</v>
      </c>
      <c r="Y2350" s="3">
        <v>0</v>
      </c>
      <c r="Z2350" s="3">
        <v>0</v>
      </c>
      <c r="AA2350" s="3">
        <v>0</v>
      </c>
      <c r="AB2350" s="3">
        <v>0</v>
      </c>
      <c r="AD2350" t="s">
        <v>38</v>
      </c>
      <c r="AE2350" s="1">
        <v>42528</v>
      </c>
      <c r="AG2350" s="1">
        <v>42528</v>
      </c>
      <c r="AH2350" s="1">
        <v>42598</v>
      </c>
    </row>
    <row r="2351" spans="1:34" x14ac:dyDescent="0.3">
      <c r="A2351">
        <v>242159</v>
      </c>
      <c r="B2351" t="s">
        <v>184</v>
      </c>
      <c r="C2351" t="s">
        <v>40</v>
      </c>
      <c r="D2351">
        <v>1</v>
      </c>
      <c r="E2351" t="s">
        <v>4117</v>
      </c>
      <c r="F2351" t="s">
        <v>42</v>
      </c>
      <c r="G2351">
        <v>21744</v>
      </c>
      <c r="H2351" t="s">
        <v>1132</v>
      </c>
      <c r="I2351">
        <v>85211</v>
      </c>
      <c r="J2351">
        <v>110522</v>
      </c>
      <c r="K2351" t="s">
        <v>30</v>
      </c>
      <c r="L2351" t="s">
        <v>186</v>
      </c>
      <c r="M2351" t="s">
        <v>4118</v>
      </c>
      <c r="N2351" t="s">
        <v>8300</v>
      </c>
      <c r="O2351" t="s">
        <v>46</v>
      </c>
      <c r="P2351" t="s">
        <v>4119</v>
      </c>
      <c r="Q2351" t="s">
        <v>7268</v>
      </c>
      <c r="R2351" t="s">
        <v>201</v>
      </c>
      <c r="S2351" t="s">
        <v>35</v>
      </c>
      <c r="T2351" t="str">
        <f t="shared" si="108"/>
        <v>The preferred candidate will possess managerial skills sufficient to oversee the duties outlined above, highly developed supervisory skills to lead senior reviewers and analysts on the staff, and sufficient knowledge of frontline practice in the Division of Child Protection to lead the unit, make qualitative judgments and rate frontline practice. In addition, the ability to write and present clear oral summaries of findings is essential for success.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351">
        <f t="shared" si="109"/>
        <v>0</v>
      </c>
      <c r="V2351" s="3">
        <v>0</v>
      </c>
      <c r="W2351" s="3">
        <f t="shared" si="110"/>
        <v>0</v>
      </c>
      <c r="X2351" s="3">
        <v>0</v>
      </c>
      <c r="Y2351" s="3">
        <v>0</v>
      </c>
      <c r="Z2351" s="3">
        <v>0</v>
      </c>
      <c r="AA2351" s="3">
        <v>0</v>
      </c>
      <c r="AB2351" s="3">
        <v>0</v>
      </c>
      <c r="AD2351" t="s">
        <v>38</v>
      </c>
      <c r="AE2351" s="1">
        <v>42528</v>
      </c>
      <c r="AG2351" s="1">
        <v>42528</v>
      </c>
      <c r="AH2351" s="1">
        <v>42598</v>
      </c>
    </row>
    <row r="2352" spans="1:34" x14ac:dyDescent="0.3">
      <c r="A2352">
        <v>242516</v>
      </c>
      <c r="B2352" t="s">
        <v>59</v>
      </c>
      <c r="C2352" t="s">
        <v>26</v>
      </c>
      <c r="D2352">
        <v>1</v>
      </c>
      <c r="E2352" t="s">
        <v>4120</v>
      </c>
      <c r="F2352" t="s">
        <v>326</v>
      </c>
      <c r="G2352">
        <v>56057</v>
      </c>
      <c r="H2352">
        <v>0</v>
      </c>
      <c r="I2352">
        <v>34644</v>
      </c>
      <c r="J2352">
        <v>48000</v>
      </c>
      <c r="K2352" t="s">
        <v>30</v>
      </c>
      <c r="L2352" t="s">
        <v>62</v>
      </c>
      <c r="M2352" t="s">
        <v>4121</v>
      </c>
      <c r="N2352" t="s">
        <v>8301</v>
      </c>
      <c r="O2352" t="s">
        <v>329</v>
      </c>
      <c r="P2352" t="s">
        <v>35</v>
      </c>
      <c r="Q2352" t="s">
        <v>4122</v>
      </c>
      <c r="R2352" t="s">
        <v>8302</v>
      </c>
      <c r="S2352" t="s">
        <v>478</v>
      </c>
      <c r="T2352" t="str">
        <f t="shared" si="108"/>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v>
      </c>
      <c r="U2352">
        <f t="shared" si="109"/>
        <v>0</v>
      </c>
      <c r="V2352" s="3">
        <v>0</v>
      </c>
      <c r="W2352" s="3">
        <f t="shared" si="110"/>
        <v>0</v>
      </c>
      <c r="X2352" s="3">
        <v>0</v>
      </c>
      <c r="Y2352" s="3">
        <v>0</v>
      </c>
      <c r="Z2352" s="3">
        <v>0</v>
      </c>
      <c r="AA2352" s="3">
        <v>0</v>
      </c>
      <c r="AB2352" s="3">
        <v>0</v>
      </c>
      <c r="AD2352" t="s">
        <v>38</v>
      </c>
      <c r="AE2352" s="1">
        <v>42529</v>
      </c>
      <c r="AG2352" s="1">
        <v>42529</v>
      </c>
      <c r="AH2352" s="1">
        <v>42598</v>
      </c>
    </row>
    <row r="2353" spans="1:34" x14ac:dyDescent="0.3">
      <c r="A2353">
        <v>242516</v>
      </c>
      <c r="B2353" t="s">
        <v>59</v>
      </c>
      <c r="C2353" t="s">
        <v>40</v>
      </c>
      <c r="D2353">
        <v>1</v>
      </c>
      <c r="E2353" t="s">
        <v>4120</v>
      </c>
      <c r="F2353" t="s">
        <v>326</v>
      </c>
      <c r="G2353">
        <v>56057</v>
      </c>
      <c r="H2353">
        <v>0</v>
      </c>
      <c r="I2353">
        <v>34644</v>
      </c>
      <c r="J2353">
        <v>48000</v>
      </c>
      <c r="K2353" t="s">
        <v>30</v>
      </c>
      <c r="L2353" t="s">
        <v>62</v>
      </c>
      <c r="M2353" t="s">
        <v>4121</v>
      </c>
      <c r="N2353" t="s">
        <v>8301</v>
      </c>
      <c r="O2353" t="s">
        <v>329</v>
      </c>
      <c r="P2353" t="s">
        <v>35</v>
      </c>
      <c r="Q2353" t="s">
        <v>4122</v>
      </c>
      <c r="R2353" t="s">
        <v>8302</v>
      </c>
      <c r="S2353" t="s">
        <v>478</v>
      </c>
      <c r="T2353" t="str">
        <f t="shared" si="108"/>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v>
      </c>
      <c r="U2353">
        <f t="shared" si="109"/>
        <v>0</v>
      </c>
      <c r="V2353" s="3">
        <v>0</v>
      </c>
      <c r="W2353" s="3">
        <f t="shared" si="110"/>
        <v>0</v>
      </c>
      <c r="X2353" s="3">
        <v>0</v>
      </c>
      <c r="Y2353" s="3">
        <v>0</v>
      </c>
      <c r="Z2353" s="3">
        <v>0</v>
      </c>
      <c r="AA2353" s="3">
        <v>0</v>
      </c>
      <c r="AB2353" s="3">
        <v>0</v>
      </c>
      <c r="AD2353" t="s">
        <v>38</v>
      </c>
      <c r="AE2353" s="1">
        <v>42529</v>
      </c>
      <c r="AG2353" s="1">
        <v>42529</v>
      </c>
      <c r="AH2353" s="1">
        <v>42598</v>
      </c>
    </row>
    <row r="2354" spans="1:34" x14ac:dyDescent="0.3">
      <c r="A2354">
        <v>242517</v>
      </c>
      <c r="B2354" t="s">
        <v>2454</v>
      </c>
      <c r="C2354" t="s">
        <v>40</v>
      </c>
      <c r="D2354">
        <v>1</v>
      </c>
      <c r="E2354" t="s">
        <v>4123</v>
      </c>
      <c r="F2354" t="s">
        <v>42</v>
      </c>
      <c r="G2354">
        <v>21744</v>
      </c>
      <c r="H2354">
        <v>2</v>
      </c>
      <c r="I2354">
        <v>68239</v>
      </c>
      <c r="J2354">
        <v>85644</v>
      </c>
      <c r="K2354" t="s">
        <v>30</v>
      </c>
      <c r="L2354" t="s">
        <v>2456</v>
      </c>
      <c r="M2354" t="s">
        <v>4124</v>
      </c>
      <c r="N2354" t="s">
        <v>8303</v>
      </c>
      <c r="O2354" t="s">
        <v>46</v>
      </c>
      <c r="P2354" t="s">
        <v>8304</v>
      </c>
      <c r="Q2354" t="s">
        <v>35</v>
      </c>
      <c r="R2354" t="s">
        <v>4125</v>
      </c>
      <c r="S2354" t="s">
        <v>2981</v>
      </c>
      <c r="T2354" t="str">
        <f t="shared" si="108"/>
        <v xml:space="preserve">‚ Ability to perform data analysis to identify concerns, factors, patterns, trends and relationships.    Ability to identify and resolve data integrity issues.  Strong process, analytical and problem solving skills, with the ability to synthesize information. Demonstrated proficiency with Microsoft Office Suite. Excellent communication and facilitation skills. Detail oriented and good organizational skills Understanding of public sector technology  </v>
      </c>
      <c r="U2354">
        <f t="shared" si="109"/>
        <v>1</v>
      </c>
      <c r="V2354" s="3">
        <v>0</v>
      </c>
      <c r="W2354" s="3">
        <f t="shared" si="110"/>
        <v>1</v>
      </c>
      <c r="X2354" s="3">
        <v>0</v>
      </c>
      <c r="Y2354" s="3">
        <v>0</v>
      </c>
      <c r="Z2354" s="3">
        <v>0</v>
      </c>
      <c r="AA2354" s="3">
        <v>0</v>
      </c>
      <c r="AB2354" s="3">
        <v>0</v>
      </c>
      <c r="AD2354" t="s">
        <v>38</v>
      </c>
      <c r="AE2354" s="1">
        <v>42593</v>
      </c>
      <c r="AG2354" s="1">
        <v>42593</v>
      </c>
      <c r="AH2354" s="1">
        <v>42598</v>
      </c>
    </row>
    <row r="2355" spans="1:34" x14ac:dyDescent="0.3">
      <c r="A2355">
        <v>242517</v>
      </c>
      <c r="B2355" t="s">
        <v>2454</v>
      </c>
      <c r="C2355" t="s">
        <v>26</v>
      </c>
      <c r="D2355">
        <v>1</v>
      </c>
      <c r="E2355" t="s">
        <v>4123</v>
      </c>
      <c r="F2355" t="s">
        <v>42</v>
      </c>
      <c r="G2355">
        <v>21744</v>
      </c>
      <c r="H2355">
        <v>2</v>
      </c>
      <c r="I2355">
        <v>68239</v>
      </c>
      <c r="J2355">
        <v>85644</v>
      </c>
      <c r="K2355" t="s">
        <v>30</v>
      </c>
      <c r="L2355" t="s">
        <v>2456</v>
      </c>
      <c r="M2355" t="s">
        <v>4124</v>
      </c>
      <c r="N2355" t="s">
        <v>8303</v>
      </c>
      <c r="O2355" t="s">
        <v>46</v>
      </c>
      <c r="P2355" t="s">
        <v>8304</v>
      </c>
      <c r="Q2355" t="s">
        <v>35</v>
      </c>
      <c r="R2355" t="s">
        <v>4125</v>
      </c>
      <c r="S2355" t="s">
        <v>2981</v>
      </c>
      <c r="T2355" t="str">
        <f t="shared" si="108"/>
        <v xml:space="preserve">‚ Ability to perform data analysis to identify concerns, factors, patterns, trends and relationships.    Ability to identify and resolve data integrity issues.  Strong process, analytical and problem solving skills, with the ability to synthesize information. Demonstrated proficiency with Microsoft Office Suite. Excellent communication and facilitation skills. Detail oriented and good organizational skills Understanding of public sector technology  </v>
      </c>
      <c r="U2355">
        <f t="shared" si="109"/>
        <v>1</v>
      </c>
      <c r="V2355" s="3">
        <v>0</v>
      </c>
      <c r="W2355" s="3">
        <f t="shared" si="110"/>
        <v>1</v>
      </c>
      <c r="X2355" s="3">
        <v>0</v>
      </c>
      <c r="Y2355" s="3">
        <v>0</v>
      </c>
      <c r="Z2355" s="3">
        <v>0</v>
      </c>
      <c r="AA2355" s="3">
        <v>0</v>
      </c>
      <c r="AB2355" s="3">
        <v>0</v>
      </c>
      <c r="AD2355" t="s">
        <v>38</v>
      </c>
      <c r="AE2355" s="1">
        <v>42593</v>
      </c>
      <c r="AG2355" s="1">
        <v>42593</v>
      </c>
      <c r="AH2355" s="1">
        <v>42598</v>
      </c>
    </row>
    <row r="2356" spans="1:34" x14ac:dyDescent="0.3">
      <c r="A2356">
        <v>242380</v>
      </c>
      <c r="B2356" t="s">
        <v>1592</v>
      </c>
      <c r="C2356" t="s">
        <v>26</v>
      </c>
      <c r="D2356">
        <v>1</v>
      </c>
      <c r="E2356" t="s">
        <v>485</v>
      </c>
      <c r="F2356" t="s">
        <v>485</v>
      </c>
      <c r="G2356">
        <v>30087</v>
      </c>
      <c r="H2356">
        <v>2</v>
      </c>
      <c r="I2356">
        <v>64394</v>
      </c>
      <c r="J2356">
        <v>96499</v>
      </c>
      <c r="K2356" t="s">
        <v>30</v>
      </c>
      <c r="L2356" t="s">
        <v>430</v>
      </c>
      <c r="M2356" t="s">
        <v>2634</v>
      </c>
      <c r="N2356" t="s">
        <v>8271</v>
      </c>
      <c r="O2356" t="s">
        <v>488</v>
      </c>
      <c r="P2356" t="s">
        <v>8272</v>
      </c>
      <c r="Q2356" t="s">
        <v>35</v>
      </c>
      <c r="R2356" t="s">
        <v>2635</v>
      </c>
      <c r="S2356" t="s">
        <v>35</v>
      </c>
      <c r="T2356" t="str">
        <f t="shared" si="108"/>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Four years of experience in civil or human rights litigation.  Demonstrated experience coordinating a group of colleagues, including junior attorneys and/or administrative staff in joint litigation projects or other equivalent teamwork.  Well-organized, assertive, and able to work independently and collaboratively.  Strong work ethic.  Excellent attention to detail.  Strong oral and written communication skills.  Strong people skills and leadership skills.  Familiarity with the NYCHRL.  </v>
      </c>
      <c r="U2356">
        <f t="shared" si="109"/>
        <v>0</v>
      </c>
      <c r="V2356" s="3">
        <v>0</v>
      </c>
      <c r="W2356" s="3">
        <f t="shared" si="110"/>
        <v>0</v>
      </c>
      <c r="X2356" s="3">
        <v>0</v>
      </c>
      <c r="Y2356" s="3">
        <v>0</v>
      </c>
      <c r="Z2356" s="3">
        <v>0</v>
      </c>
      <c r="AA2356" s="3">
        <v>0</v>
      </c>
      <c r="AB2356" s="3">
        <v>0</v>
      </c>
      <c r="AD2356" t="s">
        <v>38</v>
      </c>
      <c r="AE2356" s="1">
        <v>42523</v>
      </c>
      <c r="AF2356" s="1">
        <v>42613</v>
      </c>
      <c r="AG2356" s="1">
        <v>42523</v>
      </c>
      <c r="AH2356" s="1">
        <v>42598</v>
      </c>
    </row>
    <row r="2357" spans="1:34" x14ac:dyDescent="0.3">
      <c r="A2357">
        <v>242380</v>
      </c>
      <c r="B2357" t="s">
        <v>1592</v>
      </c>
      <c r="C2357" t="s">
        <v>40</v>
      </c>
      <c r="D2357">
        <v>1</v>
      </c>
      <c r="E2357" t="s">
        <v>485</v>
      </c>
      <c r="F2357" t="s">
        <v>485</v>
      </c>
      <c r="G2357">
        <v>30087</v>
      </c>
      <c r="H2357">
        <v>2</v>
      </c>
      <c r="I2357">
        <v>64394</v>
      </c>
      <c r="J2357">
        <v>96499</v>
      </c>
      <c r="K2357" t="s">
        <v>30</v>
      </c>
      <c r="L2357" t="s">
        <v>430</v>
      </c>
      <c r="M2357" t="s">
        <v>2634</v>
      </c>
      <c r="N2357" t="s">
        <v>8271</v>
      </c>
      <c r="O2357" t="s">
        <v>488</v>
      </c>
      <c r="P2357" t="s">
        <v>8272</v>
      </c>
      <c r="Q2357" t="s">
        <v>35</v>
      </c>
      <c r="R2357" t="s">
        <v>2635</v>
      </c>
      <c r="S2357" t="s">
        <v>35</v>
      </c>
      <c r="T2357" t="str">
        <f t="shared" si="108"/>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Four years of experience in civil or human rights litigation.  Demonstrated experience coordinating a group of colleagues, including junior attorneys and/or administrative staff in joint litigation projects or other equivalent teamwork.  Well-organized, assertive, and able to work independently and collaboratively.  Strong work ethic.  Excellent attention to detail.  Strong oral and written communication skills.  Strong people skills and leadership skills.  Familiarity with the NYCHRL.  </v>
      </c>
      <c r="U2357">
        <f t="shared" si="109"/>
        <v>0</v>
      </c>
      <c r="V2357" s="3">
        <v>0</v>
      </c>
      <c r="W2357" s="3">
        <f t="shared" si="110"/>
        <v>0</v>
      </c>
      <c r="X2357" s="3">
        <v>0</v>
      </c>
      <c r="Y2357" s="3">
        <v>0</v>
      </c>
      <c r="Z2357" s="3">
        <v>0</v>
      </c>
      <c r="AA2357" s="3">
        <v>0</v>
      </c>
      <c r="AB2357" s="3">
        <v>0</v>
      </c>
      <c r="AD2357" t="s">
        <v>38</v>
      </c>
      <c r="AE2357" s="1">
        <v>42523</v>
      </c>
      <c r="AF2357" s="1">
        <v>42613</v>
      </c>
      <c r="AG2357" s="1">
        <v>42523</v>
      </c>
      <c r="AH2357" s="1">
        <v>42598</v>
      </c>
    </row>
    <row r="2358" spans="1:34" x14ac:dyDescent="0.3">
      <c r="A2358">
        <v>242382</v>
      </c>
      <c r="B2358" t="s">
        <v>1125</v>
      </c>
      <c r="C2358" t="s">
        <v>26</v>
      </c>
      <c r="D2358">
        <v>1</v>
      </c>
      <c r="E2358" t="s">
        <v>1438</v>
      </c>
      <c r="F2358" t="s">
        <v>326</v>
      </c>
      <c r="G2358">
        <v>56057</v>
      </c>
      <c r="H2358">
        <v>0</v>
      </c>
      <c r="I2358">
        <v>34644</v>
      </c>
      <c r="J2358">
        <v>50000</v>
      </c>
      <c r="K2358" t="s">
        <v>30</v>
      </c>
      <c r="L2358" t="s">
        <v>954</v>
      </c>
      <c r="M2358" t="s">
        <v>1128</v>
      </c>
      <c r="N2358" t="s">
        <v>8305</v>
      </c>
      <c r="O2358" t="s">
        <v>329</v>
      </c>
      <c r="P2358" t="s">
        <v>4126</v>
      </c>
      <c r="Q2358" t="s">
        <v>35</v>
      </c>
      <c r="R2358" t="s">
        <v>4127</v>
      </c>
      <c r="S2358" t="s">
        <v>35</v>
      </c>
      <c r="T2358" t="str">
        <f t="shared" si="108"/>
        <v xml:space="preserve">1.Strong interpersonal skills 2. Strong writing and editing skills 3. Highly detail-oriented, strong organizational skills and proven ability to manage time      efficiently, meet deadlines, and multi-task in a fast-paced environment 4. Knowledge, demonstrated interest, and/or prior work experience in any of the following fields:     investigation, law enforcement, criminal justice, or public service  </v>
      </c>
      <c r="U2358">
        <f t="shared" si="109"/>
        <v>0</v>
      </c>
      <c r="V2358" s="3">
        <v>0</v>
      </c>
      <c r="W2358" s="3">
        <f t="shared" si="110"/>
        <v>0</v>
      </c>
      <c r="X2358" s="3">
        <v>0</v>
      </c>
      <c r="Y2358" s="3">
        <v>0</v>
      </c>
      <c r="Z2358" s="3">
        <v>0</v>
      </c>
      <c r="AA2358" s="3">
        <v>0</v>
      </c>
      <c r="AB2358" s="3">
        <v>0</v>
      </c>
      <c r="AD2358" t="s">
        <v>38</v>
      </c>
      <c r="AE2358" s="1">
        <v>42523</v>
      </c>
      <c r="AF2358" s="1">
        <v>42613</v>
      </c>
      <c r="AG2358" s="1">
        <v>42523</v>
      </c>
      <c r="AH2358" s="1">
        <v>42598</v>
      </c>
    </row>
    <row r="2359" spans="1:34" x14ac:dyDescent="0.3">
      <c r="A2359">
        <v>242535</v>
      </c>
      <c r="B2359" t="s">
        <v>25</v>
      </c>
      <c r="C2359" t="s">
        <v>26</v>
      </c>
      <c r="D2359">
        <v>1</v>
      </c>
      <c r="E2359" t="s">
        <v>4128</v>
      </c>
      <c r="F2359" t="s">
        <v>218</v>
      </c>
      <c r="G2359">
        <v>10009</v>
      </c>
      <c r="H2359" t="s">
        <v>52</v>
      </c>
      <c r="I2359">
        <v>53051</v>
      </c>
      <c r="J2359">
        <v>90000</v>
      </c>
      <c r="K2359" t="s">
        <v>30</v>
      </c>
      <c r="L2359" t="s">
        <v>797</v>
      </c>
      <c r="M2359" t="s">
        <v>836</v>
      </c>
      <c r="N2359" t="s">
        <v>8306</v>
      </c>
      <c r="O2359" t="s">
        <v>221</v>
      </c>
      <c r="P2359" t="s">
        <v>6880</v>
      </c>
      <c r="Q2359" t="s">
        <v>35</v>
      </c>
      <c r="R2359" t="s">
        <v>4129</v>
      </c>
      <c r="S2359" t="s">
        <v>3079</v>
      </c>
      <c r="T2359" t="str">
        <f t="shared" si="108"/>
        <v xml:space="preserve">The preferred candidate should possess the following: 	Strong problem-solving, priority-setting, and decision-making skills;	Ability to work in a fast paced, team-oriented environment while managing multiple projects and moving each forward in timely fashion;	Ability to work successfully in a cross-functional team, including interpersonal skills to foster collaboration and succeed in a highly matrixed environment;	High degree of organization and strong attention to detail;	Strong communication skills, both oral and written;	Ability to think holistically about organizational needs;Demonstrated staff management and development capabilities;	Excellent computer skills in Microsoft Office, including Word, Excel, and PowerPoint.  </v>
      </c>
      <c r="U2359">
        <f t="shared" si="109"/>
        <v>0</v>
      </c>
      <c r="V2359" s="3">
        <v>1</v>
      </c>
      <c r="W2359" s="3">
        <f t="shared" si="110"/>
        <v>0</v>
      </c>
      <c r="X2359" s="3">
        <v>0</v>
      </c>
      <c r="Y2359" s="3">
        <v>0</v>
      </c>
      <c r="Z2359" s="3">
        <v>0</v>
      </c>
      <c r="AA2359" s="3">
        <v>0</v>
      </c>
      <c r="AB2359" s="3">
        <v>0</v>
      </c>
      <c r="AD2359" t="s">
        <v>38</v>
      </c>
      <c r="AE2359" s="1">
        <v>42528</v>
      </c>
      <c r="AG2359" s="1">
        <v>42528</v>
      </c>
      <c r="AH2359" s="1">
        <v>42598</v>
      </c>
    </row>
    <row r="2360" spans="1:34" x14ac:dyDescent="0.3">
      <c r="A2360">
        <v>242382</v>
      </c>
      <c r="B2360" t="s">
        <v>1125</v>
      </c>
      <c r="C2360" t="s">
        <v>40</v>
      </c>
      <c r="D2360">
        <v>1</v>
      </c>
      <c r="E2360" t="s">
        <v>1438</v>
      </c>
      <c r="F2360" t="s">
        <v>326</v>
      </c>
      <c r="G2360">
        <v>56057</v>
      </c>
      <c r="H2360">
        <v>0</v>
      </c>
      <c r="I2360">
        <v>34644</v>
      </c>
      <c r="J2360">
        <v>50000</v>
      </c>
      <c r="K2360" t="s">
        <v>30</v>
      </c>
      <c r="L2360" t="s">
        <v>954</v>
      </c>
      <c r="M2360" t="s">
        <v>1128</v>
      </c>
      <c r="N2360" t="s">
        <v>8305</v>
      </c>
      <c r="O2360" t="s">
        <v>329</v>
      </c>
      <c r="P2360" t="s">
        <v>4126</v>
      </c>
      <c r="Q2360" t="s">
        <v>35</v>
      </c>
      <c r="R2360" t="s">
        <v>4127</v>
      </c>
      <c r="S2360" t="s">
        <v>35</v>
      </c>
      <c r="T2360" t="str">
        <f t="shared" si="108"/>
        <v xml:space="preserve">1.Strong interpersonal skills 2. Strong writing and editing skills 3. Highly detail-oriented, strong organizational skills and proven ability to manage time      efficiently, meet deadlines, and multi-task in a fast-paced environment 4. Knowledge, demonstrated interest, and/or prior work experience in any of the following fields:     investigation, law enforcement, criminal justice, or public service  </v>
      </c>
      <c r="U2360">
        <f t="shared" si="109"/>
        <v>0</v>
      </c>
      <c r="V2360" s="3">
        <v>0</v>
      </c>
      <c r="W2360" s="3">
        <f t="shared" si="110"/>
        <v>0</v>
      </c>
      <c r="X2360" s="3">
        <v>0</v>
      </c>
      <c r="Y2360" s="3">
        <v>0</v>
      </c>
      <c r="Z2360" s="3">
        <v>0</v>
      </c>
      <c r="AA2360" s="3">
        <v>0</v>
      </c>
      <c r="AB2360" s="3">
        <v>0</v>
      </c>
      <c r="AD2360" t="s">
        <v>38</v>
      </c>
      <c r="AE2360" s="1">
        <v>42523</v>
      </c>
      <c r="AF2360" s="1">
        <v>42613</v>
      </c>
      <c r="AG2360" s="1">
        <v>42523</v>
      </c>
      <c r="AH2360" s="1">
        <v>42598</v>
      </c>
    </row>
    <row r="2361" spans="1:34" x14ac:dyDescent="0.3">
      <c r="A2361">
        <v>242392</v>
      </c>
      <c r="B2361" t="s">
        <v>1592</v>
      </c>
      <c r="C2361" t="s">
        <v>26</v>
      </c>
      <c r="D2361">
        <v>1</v>
      </c>
      <c r="E2361" t="s">
        <v>485</v>
      </c>
      <c r="F2361" t="s">
        <v>485</v>
      </c>
      <c r="G2361">
        <v>30087</v>
      </c>
      <c r="H2361">
        <v>2</v>
      </c>
      <c r="I2361">
        <v>64394</v>
      </c>
      <c r="J2361">
        <v>96499</v>
      </c>
      <c r="K2361" t="s">
        <v>30</v>
      </c>
      <c r="L2361" t="s">
        <v>430</v>
      </c>
      <c r="M2361" t="s">
        <v>2634</v>
      </c>
      <c r="N2361" t="s">
        <v>8271</v>
      </c>
      <c r="O2361" t="s">
        <v>488</v>
      </c>
      <c r="P2361" t="s">
        <v>8272</v>
      </c>
      <c r="Q2361" t="s">
        <v>35</v>
      </c>
      <c r="R2361" t="s">
        <v>2635</v>
      </c>
      <c r="S2361" t="s">
        <v>35</v>
      </c>
      <c r="T2361" t="str">
        <f t="shared" si="108"/>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Four years of experience in civil or human rights litigation.  Demonstrated experience coordinating a group of colleagues, including junior attorneys and/or administrative staff in joint litigation projects or other equivalent teamwork.  Well-organized, assertive, and able to work independently and collaboratively.  Strong work ethic.  Excellent attention to detail.  Strong oral and written communication skills.  Strong people skills and leadership skills.  Familiarity with the NYCHRL.  </v>
      </c>
      <c r="U2361">
        <f t="shared" si="109"/>
        <v>0</v>
      </c>
      <c r="V2361" s="3">
        <v>0</v>
      </c>
      <c r="W2361" s="3">
        <f t="shared" si="110"/>
        <v>0</v>
      </c>
      <c r="X2361" s="3">
        <v>0</v>
      </c>
      <c r="Y2361" s="3">
        <v>0</v>
      </c>
      <c r="Z2361" s="3">
        <v>0</v>
      </c>
      <c r="AA2361" s="3">
        <v>0</v>
      </c>
      <c r="AB2361" s="3">
        <v>0</v>
      </c>
      <c r="AD2361" t="s">
        <v>38</v>
      </c>
      <c r="AE2361" s="1">
        <v>42523</v>
      </c>
      <c r="AF2361" s="1">
        <v>42613</v>
      </c>
      <c r="AG2361" s="1">
        <v>42523</v>
      </c>
      <c r="AH2361" s="1">
        <v>42598</v>
      </c>
    </row>
    <row r="2362" spans="1:34" x14ac:dyDescent="0.3">
      <c r="A2362">
        <v>242533</v>
      </c>
      <c r="B2362" t="s">
        <v>39</v>
      </c>
      <c r="C2362" t="s">
        <v>26</v>
      </c>
      <c r="D2362">
        <v>1</v>
      </c>
      <c r="E2362" t="s">
        <v>4130</v>
      </c>
      <c r="F2362" t="s">
        <v>4131</v>
      </c>
      <c r="G2362">
        <v>6800</v>
      </c>
      <c r="H2362">
        <v>0</v>
      </c>
      <c r="I2362">
        <v>100000</v>
      </c>
      <c r="J2362">
        <v>103500</v>
      </c>
      <c r="K2362" t="s">
        <v>30</v>
      </c>
      <c r="L2362" t="s">
        <v>78</v>
      </c>
      <c r="M2362" t="s">
        <v>2817</v>
      </c>
      <c r="N2362" t="s">
        <v>4132</v>
      </c>
      <c r="O2362" t="s">
        <v>4133</v>
      </c>
      <c r="P2362" t="s">
        <v>4134</v>
      </c>
      <c r="Q2362" t="s">
        <v>7439</v>
      </c>
      <c r="R2362" t="s">
        <v>4135</v>
      </c>
      <c r="S2362" t="s">
        <v>35</v>
      </c>
      <c r="T2362" t="str">
        <f t="shared" si="108"/>
        <v>--Minimum 10 years of strong hands-on experience of application development in .NET  --Prefer at least 2 year experience leading a team of at least 2 developers  --Strong knowledge and experience in C#,.NET 4.0/4.5, MVC4+, ADO.net, and Web Services  --Strong knowledge and experience in of HTML5, CSS, Javascript, JQuery, and Bootstrap  --Strong knowledge and experience developing in Microsoft SQL 2008R2/2012R2 environment   --Experience translating business requirements to technical specifications and database designs   --Ability to work well in a team environment   --Strong oral and written communication skills   --Strong desire to keep up to date on latest technology trends.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62">
        <f t="shared" si="109"/>
        <v>0</v>
      </c>
      <c r="V2362" s="3">
        <v>0</v>
      </c>
      <c r="W2362" s="3">
        <f t="shared" si="110"/>
        <v>0</v>
      </c>
      <c r="X2362" s="3">
        <v>0</v>
      </c>
      <c r="Y2362" s="3">
        <v>0</v>
      </c>
      <c r="Z2362" s="3">
        <v>1</v>
      </c>
      <c r="AA2362" s="3">
        <v>0</v>
      </c>
      <c r="AB2362" s="3">
        <v>0</v>
      </c>
      <c r="AD2362" t="s">
        <v>58</v>
      </c>
      <c r="AE2362" s="1">
        <v>42527</v>
      </c>
      <c r="AG2362" s="1">
        <v>42527</v>
      </c>
      <c r="AH2362" s="1">
        <v>42598</v>
      </c>
    </row>
    <row r="2363" spans="1:34" x14ac:dyDescent="0.3">
      <c r="A2363">
        <v>242533</v>
      </c>
      <c r="B2363" t="s">
        <v>39</v>
      </c>
      <c r="C2363" t="s">
        <v>40</v>
      </c>
      <c r="D2363">
        <v>1</v>
      </c>
      <c r="E2363" t="s">
        <v>4130</v>
      </c>
      <c r="F2363" t="s">
        <v>4131</v>
      </c>
      <c r="G2363">
        <v>6800</v>
      </c>
      <c r="H2363">
        <v>0</v>
      </c>
      <c r="I2363">
        <v>100000</v>
      </c>
      <c r="J2363">
        <v>103500</v>
      </c>
      <c r="K2363" t="s">
        <v>30</v>
      </c>
      <c r="L2363" t="s">
        <v>78</v>
      </c>
      <c r="M2363" t="s">
        <v>2817</v>
      </c>
      <c r="N2363" t="s">
        <v>4132</v>
      </c>
      <c r="O2363" t="s">
        <v>4133</v>
      </c>
      <c r="P2363" t="s">
        <v>4134</v>
      </c>
      <c r="Q2363" t="s">
        <v>7439</v>
      </c>
      <c r="R2363" t="s">
        <v>4135</v>
      </c>
      <c r="S2363" t="s">
        <v>35</v>
      </c>
      <c r="T2363" t="str">
        <f t="shared" si="108"/>
        <v>--Minimum 10 years of strong hands-on experience of application development in .NET  --Prefer at least 2 year experience leading a team of at least 2 developers  --Strong knowledge and experience in C#,.NET 4.0/4.5, MVC4+, ADO.net, and Web Services  --Strong knowledge and experience in of HTML5, CSS, Javascript, JQuery, and Bootstrap  --Strong knowledge and experience developing in Microsoft SQL 2008R2/2012R2 environment   --Experience translating business requirements to technical specifications and database designs   --Ability to work well in a team environment   --Strong oral and written communication skills   --Strong desire to keep up to date on latest technology trends.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63">
        <f t="shared" si="109"/>
        <v>0</v>
      </c>
      <c r="V2363" s="3">
        <v>0</v>
      </c>
      <c r="W2363" s="3">
        <f t="shared" si="110"/>
        <v>0</v>
      </c>
      <c r="X2363" s="3">
        <v>0</v>
      </c>
      <c r="Y2363" s="3">
        <v>0</v>
      </c>
      <c r="Z2363" s="3">
        <v>1</v>
      </c>
      <c r="AA2363" s="3">
        <v>0</v>
      </c>
      <c r="AB2363" s="3">
        <v>0</v>
      </c>
      <c r="AD2363" t="s">
        <v>58</v>
      </c>
      <c r="AE2363" s="1">
        <v>42527</v>
      </c>
      <c r="AG2363" s="1">
        <v>42527</v>
      </c>
      <c r="AH2363" s="1">
        <v>42598</v>
      </c>
    </row>
    <row r="2364" spans="1:34" x14ac:dyDescent="0.3">
      <c r="A2364">
        <v>242535</v>
      </c>
      <c r="B2364" t="s">
        <v>25</v>
      </c>
      <c r="C2364" t="s">
        <v>40</v>
      </c>
      <c r="D2364">
        <v>1</v>
      </c>
      <c r="E2364" t="s">
        <v>4128</v>
      </c>
      <c r="F2364" t="s">
        <v>218</v>
      </c>
      <c r="G2364">
        <v>10009</v>
      </c>
      <c r="H2364" t="s">
        <v>52</v>
      </c>
      <c r="I2364">
        <v>53051</v>
      </c>
      <c r="J2364">
        <v>90000</v>
      </c>
      <c r="K2364" t="s">
        <v>30</v>
      </c>
      <c r="L2364" t="s">
        <v>797</v>
      </c>
      <c r="M2364" t="s">
        <v>836</v>
      </c>
      <c r="N2364" t="s">
        <v>8306</v>
      </c>
      <c r="O2364" t="s">
        <v>221</v>
      </c>
      <c r="P2364" t="s">
        <v>6880</v>
      </c>
      <c r="Q2364" t="s">
        <v>35</v>
      </c>
      <c r="R2364" t="s">
        <v>4129</v>
      </c>
      <c r="S2364" t="s">
        <v>3079</v>
      </c>
      <c r="T2364" t="str">
        <f t="shared" si="108"/>
        <v xml:space="preserve">The preferred candidate should possess the following: 	Strong problem-solving, priority-setting, and decision-making skills;	Ability to work in a fast paced, team-oriented environment while managing multiple projects and moving each forward in timely fashion;	Ability to work successfully in a cross-functional team, including interpersonal skills to foster collaboration and succeed in a highly matrixed environment;	High degree of organization and strong attention to detail;	Strong communication skills, both oral and written;	Ability to think holistically about organizational needs;Demonstrated staff management and development capabilities;	Excellent computer skills in Microsoft Office, including Word, Excel, and PowerPoint.  </v>
      </c>
      <c r="U2364">
        <f t="shared" si="109"/>
        <v>0</v>
      </c>
      <c r="V2364" s="3">
        <v>1</v>
      </c>
      <c r="W2364" s="3">
        <f t="shared" si="110"/>
        <v>0</v>
      </c>
      <c r="X2364" s="3">
        <v>0</v>
      </c>
      <c r="Y2364" s="3">
        <v>0</v>
      </c>
      <c r="Z2364" s="3">
        <v>0</v>
      </c>
      <c r="AA2364" s="3">
        <v>0</v>
      </c>
      <c r="AB2364" s="3">
        <v>0</v>
      </c>
      <c r="AD2364" t="s">
        <v>38</v>
      </c>
      <c r="AE2364" s="1">
        <v>42528</v>
      </c>
      <c r="AG2364" s="1">
        <v>42528</v>
      </c>
      <c r="AH2364" s="1">
        <v>42598</v>
      </c>
    </row>
    <row r="2365" spans="1:34" x14ac:dyDescent="0.3">
      <c r="A2365">
        <v>242396</v>
      </c>
      <c r="B2365" t="s">
        <v>3435</v>
      </c>
      <c r="C2365" t="s">
        <v>26</v>
      </c>
      <c r="D2365">
        <v>1</v>
      </c>
      <c r="E2365" t="s">
        <v>4136</v>
      </c>
      <c r="F2365" t="s">
        <v>691</v>
      </c>
      <c r="G2365">
        <v>10033</v>
      </c>
      <c r="H2365" t="s">
        <v>52</v>
      </c>
      <c r="I2365">
        <v>53051</v>
      </c>
      <c r="J2365">
        <v>145991</v>
      </c>
      <c r="K2365" t="s">
        <v>30</v>
      </c>
      <c r="L2365" t="s">
        <v>3455</v>
      </c>
      <c r="M2365" t="s">
        <v>4137</v>
      </c>
      <c r="N2365" t="s">
        <v>8307</v>
      </c>
      <c r="O2365" t="s">
        <v>693</v>
      </c>
      <c r="P2365" t="s">
        <v>8308</v>
      </c>
      <c r="Q2365" t="s">
        <v>4138</v>
      </c>
      <c r="R2365" t="s">
        <v>1031</v>
      </c>
      <c r="S2365" t="s">
        <v>4139</v>
      </c>
      <c r="T2365" t="str">
        <f t="shared" si="108"/>
        <v>Preferred Skills:  - Minimum 5 years‚„ experience shooting professional video  - Proficient video editing skills - Experience covering news, both breaking events and feature-style storytelling  - An interest in law enforcement and local news  - Social media management and community growth  - Strong interpersonal and relationship-building skills  - Collaborative, team-oriented mindset  - Copy editing and script writing expertise ENGLISH REQUIREMENT:   CANDIDATES MUST BE ABLE TO UNDERSTAND AND BE UNDERSTOOD IN ENGLISH.</v>
      </c>
      <c r="U2365">
        <f t="shared" si="109"/>
        <v>0</v>
      </c>
      <c r="V2365" s="3">
        <v>0</v>
      </c>
      <c r="W2365" s="3">
        <f t="shared" si="110"/>
        <v>0</v>
      </c>
      <c r="X2365" s="3">
        <v>0</v>
      </c>
      <c r="Y2365" s="3">
        <v>0</v>
      </c>
      <c r="Z2365" s="3">
        <v>0</v>
      </c>
      <c r="AA2365" s="3">
        <v>0</v>
      </c>
      <c r="AB2365" s="3">
        <v>0</v>
      </c>
      <c r="AD2365" t="s">
        <v>38</v>
      </c>
      <c r="AE2365" s="1">
        <v>42523</v>
      </c>
      <c r="AG2365" s="1">
        <v>42527</v>
      </c>
      <c r="AH2365" s="1">
        <v>42598</v>
      </c>
    </row>
    <row r="2366" spans="1:34" x14ac:dyDescent="0.3">
      <c r="A2366">
        <v>242396</v>
      </c>
      <c r="B2366" t="s">
        <v>3435</v>
      </c>
      <c r="C2366" t="s">
        <v>40</v>
      </c>
      <c r="D2366">
        <v>1</v>
      </c>
      <c r="E2366" t="s">
        <v>4136</v>
      </c>
      <c r="F2366" t="s">
        <v>691</v>
      </c>
      <c r="G2366">
        <v>10033</v>
      </c>
      <c r="H2366" t="s">
        <v>52</v>
      </c>
      <c r="I2366">
        <v>53051</v>
      </c>
      <c r="J2366">
        <v>145991</v>
      </c>
      <c r="K2366" t="s">
        <v>30</v>
      </c>
      <c r="L2366" t="s">
        <v>3455</v>
      </c>
      <c r="M2366" t="s">
        <v>4137</v>
      </c>
      <c r="N2366" t="s">
        <v>8307</v>
      </c>
      <c r="O2366" t="s">
        <v>693</v>
      </c>
      <c r="P2366" t="s">
        <v>8308</v>
      </c>
      <c r="Q2366" t="s">
        <v>4138</v>
      </c>
      <c r="R2366" t="s">
        <v>1031</v>
      </c>
      <c r="S2366" t="s">
        <v>4139</v>
      </c>
      <c r="T2366" t="str">
        <f t="shared" si="108"/>
        <v>Preferred Skills:  - Minimum 5 years‚„ experience shooting professional video  - Proficient video editing skills - Experience covering news, both breaking events and feature-style storytelling  - An interest in law enforcement and local news  - Social media management and community growth  - Strong interpersonal and relationship-building skills  - Collaborative, team-oriented mindset  - Copy editing and script writing expertise ENGLISH REQUIREMENT:   CANDIDATES MUST BE ABLE TO UNDERSTAND AND BE UNDERSTOOD IN ENGLISH.</v>
      </c>
      <c r="U2366">
        <f t="shared" si="109"/>
        <v>0</v>
      </c>
      <c r="V2366" s="3">
        <v>0</v>
      </c>
      <c r="W2366" s="3">
        <f t="shared" si="110"/>
        <v>0</v>
      </c>
      <c r="X2366" s="3">
        <v>0</v>
      </c>
      <c r="Y2366" s="3">
        <v>0</v>
      </c>
      <c r="Z2366" s="3">
        <v>0</v>
      </c>
      <c r="AA2366" s="3">
        <v>0</v>
      </c>
      <c r="AB2366" s="3">
        <v>0</v>
      </c>
      <c r="AD2366" t="s">
        <v>38</v>
      </c>
      <c r="AE2366" s="1">
        <v>42523</v>
      </c>
      <c r="AG2366" s="1">
        <v>42527</v>
      </c>
      <c r="AH2366" s="1">
        <v>42598</v>
      </c>
    </row>
    <row r="2367" spans="1:34" x14ac:dyDescent="0.3">
      <c r="A2367">
        <v>242401</v>
      </c>
      <c r="B2367" t="s">
        <v>1757</v>
      </c>
      <c r="C2367" t="s">
        <v>26</v>
      </c>
      <c r="D2367">
        <v>1</v>
      </c>
      <c r="E2367" t="s">
        <v>4140</v>
      </c>
      <c r="F2367" t="s">
        <v>2461</v>
      </c>
      <c r="G2367" t="s">
        <v>2462</v>
      </c>
      <c r="H2367">
        <v>0</v>
      </c>
      <c r="I2367">
        <v>57517</v>
      </c>
      <c r="J2367">
        <v>65000</v>
      </c>
      <c r="K2367" t="s">
        <v>30</v>
      </c>
      <c r="L2367" t="s">
        <v>797</v>
      </c>
      <c r="M2367" t="s">
        <v>4141</v>
      </c>
      <c r="N2367" t="s">
        <v>8309</v>
      </c>
      <c r="O2367" t="s">
        <v>2464</v>
      </c>
      <c r="P2367" t="s">
        <v>8310</v>
      </c>
      <c r="Q2367" t="s">
        <v>8049</v>
      </c>
      <c r="R2367" t="s">
        <v>3005</v>
      </c>
      <c r="S2367" t="s">
        <v>35</v>
      </c>
      <c r="T2367" t="str">
        <f t="shared" si="108"/>
        <v>‚Familiarity with the City‚„s contracting rules and statutes, the Procurement Policy Board, as well   as general government and regulatory compliance operations, including legal, regulatory, and   financial requirements.  Familiarity with the City‚„s IT systems and databases, including procurement systems such as    OAISIS, FMS, APT and VENDEX.  Demonstrated experience preparing clear, concise and accurate analytical reports, including the    provision of recommendations for the review, creation and modification of policies and    procedures.  Excellent analytical, interpersonal, communication and organizational skills (including Microsoft    Office Suite proficiency). Certain residency requirements may apply.  We appreciate every applicant‚„s interest; however, only those under consideration will be contacted.  Note: Vacancy notices listed as ‚Å“Until Filled‚ will be posted for at least five work days.</v>
      </c>
      <c r="U2367">
        <f t="shared" si="109"/>
        <v>0</v>
      </c>
      <c r="V2367" s="3">
        <v>0</v>
      </c>
      <c r="W2367" s="3">
        <f t="shared" si="110"/>
        <v>0</v>
      </c>
      <c r="X2367" s="3">
        <v>0</v>
      </c>
      <c r="Y2367" s="3">
        <v>0</v>
      </c>
      <c r="Z2367" s="3">
        <v>0</v>
      </c>
      <c r="AA2367" s="3">
        <v>0</v>
      </c>
      <c r="AB2367" s="3">
        <v>0</v>
      </c>
      <c r="AD2367" t="s">
        <v>38</v>
      </c>
      <c r="AE2367" s="1">
        <v>42523</v>
      </c>
      <c r="AG2367" s="1">
        <v>42523</v>
      </c>
      <c r="AH2367" s="1">
        <v>42598</v>
      </c>
    </row>
    <row r="2368" spans="1:34" x14ac:dyDescent="0.3">
      <c r="A2368">
        <v>242401</v>
      </c>
      <c r="B2368" t="s">
        <v>1757</v>
      </c>
      <c r="C2368" t="s">
        <v>40</v>
      </c>
      <c r="D2368">
        <v>1</v>
      </c>
      <c r="E2368" t="s">
        <v>4140</v>
      </c>
      <c r="F2368" t="s">
        <v>2461</v>
      </c>
      <c r="G2368" t="s">
        <v>2462</v>
      </c>
      <c r="H2368">
        <v>0</v>
      </c>
      <c r="I2368">
        <v>57517</v>
      </c>
      <c r="J2368">
        <v>65000</v>
      </c>
      <c r="K2368" t="s">
        <v>30</v>
      </c>
      <c r="L2368" t="s">
        <v>797</v>
      </c>
      <c r="M2368" t="s">
        <v>4141</v>
      </c>
      <c r="N2368" t="s">
        <v>8309</v>
      </c>
      <c r="O2368" t="s">
        <v>2464</v>
      </c>
      <c r="P2368" t="s">
        <v>8310</v>
      </c>
      <c r="Q2368" t="s">
        <v>8049</v>
      </c>
      <c r="R2368" t="s">
        <v>3005</v>
      </c>
      <c r="S2368" t="s">
        <v>35</v>
      </c>
      <c r="T2368" t="str">
        <f t="shared" si="108"/>
        <v>‚Familiarity with the City‚„s contracting rules and statutes, the Procurement Policy Board, as well   as general government and regulatory compliance operations, including legal, regulatory, and   financial requirements.  Familiarity with the City‚„s IT systems and databases, including procurement systems such as    OAISIS, FMS, APT and VENDEX.  Demonstrated experience preparing clear, concise and accurate analytical reports, including the    provision of recommendations for the review, creation and modification of policies and    procedures.  Excellent analytical, interpersonal, communication and organizational skills (including Microsoft    Office Suite proficiency). Certain residency requirements may apply.  We appreciate every applicant‚„s interest; however, only those under consideration will be contacted.  Note: Vacancy notices listed as ‚Å“Until Filled‚ will be posted for at least five work days.</v>
      </c>
      <c r="U2368">
        <f t="shared" si="109"/>
        <v>0</v>
      </c>
      <c r="V2368" s="3">
        <v>0</v>
      </c>
      <c r="W2368" s="3">
        <f t="shared" si="110"/>
        <v>0</v>
      </c>
      <c r="X2368" s="3">
        <v>0</v>
      </c>
      <c r="Y2368" s="3">
        <v>0</v>
      </c>
      <c r="Z2368" s="3">
        <v>0</v>
      </c>
      <c r="AA2368" s="3">
        <v>0</v>
      </c>
      <c r="AB2368" s="3">
        <v>0</v>
      </c>
      <c r="AD2368" t="s">
        <v>38</v>
      </c>
      <c r="AE2368" s="1">
        <v>42523</v>
      </c>
      <c r="AG2368" s="1">
        <v>42523</v>
      </c>
      <c r="AH2368" s="1">
        <v>42598</v>
      </c>
    </row>
    <row r="2369" spans="1:34" x14ac:dyDescent="0.3">
      <c r="A2369">
        <v>242541</v>
      </c>
      <c r="B2369" t="s">
        <v>1757</v>
      </c>
      <c r="C2369" t="s">
        <v>26</v>
      </c>
      <c r="D2369">
        <v>1</v>
      </c>
      <c r="E2369" t="s">
        <v>4142</v>
      </c>
      <c r="F2369" t="s">
        <v>4143</v>
      </c>
      <c r="G2369">
        <v>6710</v>
      </c>
      <c r="H2369">
        <v>0</v>
      </c>
      <c r="I2369">
        <v>39000</v>
      </c>
      <c r="J2369">
        <v>48000</v>
      </c>
      <c r="K2369" t="s">
        <v>30</v>
      </c>
      <c r="L2369" t="s">
        <v>797</v>
      </c>
      <c r="M2369" t="s">
        <v>4144</v>
      </c>
      <c r="N2369" t="s">
        <v>8311</v>
      </c>
      <c r="O2369" t="s">
        <v>4145</v>
      </c>
      <c r="P2369" t="s">
        <v>6881</v>
      </c>
      <c r="Q2369" t="s">
        <v>8049</v>
      </c>
      <c r="R2369" t="s">
        <v>4146</v>
      </c>
      <c r="S2369" t="s">
        <v>35</v>
      </c>
      <c r="T2369" t="str">
        <f t="shared" si="108"/>
        <v>PREFERRED: A baccalaureate degree from an accredited college economics, finance, accounting, business administration, or closely related field, and one (1) or more years of progressively responsible full-time professional experience in one or a combination of the following: budget studies, data analytics, program evaluation, fiscal and economic research, financial planning, budget administration, or in a closely related area; OR a satisfactory equivalent of education and experience mentioned above.  Some familiarity with and exposure to government agencies, policy, programs, datasets,    finances and budget, particularly in New York City is a plus;  Demonstrated interest in financial or budgetary analysis;  Familiarity with basic statistical analysis or data mining processes;  Sound writing, editing and interpersonal skills expected. Certain residency requirements may apply.  We appreciate every applicant‚„s interest; however, only those under consideration will be contacted.  Note: Vacancy notices listed as ‚Å“Until Filled‚ will be posted for at least five work days.</v>
      </c>
      <c r="U2369">
        <f t="shared" si="109"/>
        <v>1</v>
      </c>
      <c r="V2369" s="3">
        <v>0</v>
      </c>
      <c r="W2369" s="3">
        <f t="shared" si="110"/>
        <v>1</v>
      </c>
      <c r="X2369" s="3">
        <v>0</v>
      </c>
      <c r="Y2369" s="3">
        <v>0</v>
      </c>
      <c r="Z2369" s="3">
        <v>0</v>
      </c>
      <c r="AA2369" s="3">
        <v>0</v>
      </c>
      <c r="AB2369" s="3">
        <v>0</v>
      </c>
      <c r="AD2369" t="s">
        <v>38</v>
      </c>
      <c r="AE2369" s="1">
        <v>42527</v>
      </c>
      <c r="AG2369" s="1">
        <v>42527</v>
      </c>
      <c r="AH2369" s="1">
        <v>42598</v>
      </c>
    </row>
    <row r="2370" spans="1:34" x14ac:dyDescent="0.3">
      <c r="A2370">
        <v>242541</v>
      </c>
      <c r="B2370" t="s">
        <v>1757</v>
      </c>
      <c r="C2370" t="s">
        <v>26</v>
      </c>
      <c r="D2370">
        <v>1</v>
      </c>
      <c r="E2370" t="s">
        <v>4142</v>
      </c>
      <c r="F2370" t="s">
        <v>4143</v>
      </c>
      <c r="G2370">
        <v>6710</v>
      </c>
      <c r="H2370">
        <v>0</v>
      </c>
      <c r="I2370">
        <v>39000</v>
      </c>
      <c r="J2370">
        <v>48000</v>
      </c>
      <c r="K2370" t="s">
        <v>30</v>
      </c>
      <c r="L2370" t="s">
        <v>797</v>
      </c>
      <c r="M2370" t="s">
        <v>4144</v>
      </c>
      <c r="N2370" t="s">
        <v>8311</v>
      </c>
      <c r="O2370" t="s">
        <v>4145</v>
      </c>
      <c r="P2370" t="s">
        <v>6881</v>
      </c>
      <c r="Q2370" t="s">
        <v>8049</v>
      </c>
      <c r="R2370" t="s">
        <v>4146</v>
      </c>
      <c r="S2370" t="s">
        <v>35</v>
      </c>
      <c r="T2370" t="str">
        <f t="shared" si="108"/>
        <v>PREFERRED: A baccalaureate degree from an accredited college economics, finance, accounting, business administration, or closely related field, and one (1) or more years of progressively responsible full-time professional experience in one or a combination of the following: budget studies, data analytics, program evaluation, fiscal and economic research, financial planning, budget administration, or in a closely related area; OR a satisfactory equivalent of education and experience mentioned above.  Some familiarity with and exposure to government agencies, policy, programs, datasets,    finances and budget, particularly in New York City is a plus;  Demonstrated interest in financial or budgetary analysis;  Familiarity with basic statistical analysis or data mining processes;  Sound writing, editing and interpersonal skills expected. Certain residency requirements may apply.  We appreciate every applicant‚„s interest; however, only those under consideration will be contacted.  Note: Vacancy notices listed as ‚Å“Until Filled‚ will be posted for at least five work days.</v>
      </c>
      <c r="U2370">
        <f t="shared" si="109"/>
        <v>1</v>
      </c>
      <c r="V2370" s="3">
        <v>0</v>
      </c>
      <c r="W2370" s="3">
        <f t="shared" si="110"/>
        <v>1</v>
      </c>
      <c r="X2370" s="3">
        <v>0</v>
      </c>
      <c r="Y2370" s="3">
        <v>0</v>
      </c>
      <c r="Z2370" s="3">
        <v>0</v>
      </c>
      <c r="AA2370" s="3">
        <v>0</v>
      </c>
      <c r="AB2370" s="3">
        <v>0</v>
      </c>
      <c r="AD2370" t="s">
        <v>38</v>
      </c>
      <c r="AE2370" s="1">
        <v>42527</v>
      </c>
      <c r="AG2370" s="1">
        <v>42527</v>
      </c>
      <c r="AH2370" s="1">
        <v>42598</v>
      </c>
    </row>
    <row r="2371" spans="1:34" x14ac:dyDescent="0.3">
      <c r="A2371">
        <v>242541</v>
      </c>
      <c r="B2371" t="s">
        <v>1757</v>
      </c>
      <c r="C2371" t="s">
        <v>40</v>
      </c>
      <c r="D2371">
        <v>1</v>
      </c>
      <c r="E2371" t="s">
        <v>4142</v>
      </c>
      <c r="F2371" t="s">
        <v>4143</v>
      </c>
      <c r="G2371">
        <v>6710</v>
      </c>
      <c r="H2371">
        <v>0</v>
      </c>
      <c r="I2371">
        <v>39000</v>
      </c>
      <c r="J2371">
        <v>48000</v>
      </c>
      <c r="K2371" t="s">
        <v>30</v>
      </c>
      <c r="L2371" t="s">
        <v>797</v>
      </c>
      <c r="M2371" t="s">
        <v>4144</v>
      </c>
      <c r="N2371" t="s">
        <v>8311</v>
      </c>
      <c r="O2371" t="s">
        <v>4145</v>
      </c>
      <c r="P2371" t="s">
        <v>6881</v>
      </c>
      <c r="Q2371" t="s">
        <v>8049</v>
      </c>
      <c r="R2371" t="s">
        <v>4146</v>
      </c>
      <c r="S2371" t="s">
        <v>35</v>
      </c>
      <c r="T2371" t="str">
        <f t="shared" ref="T2371:T2434" si="111">P2371&amp;" "&amp;Q2371</f>
        <v>PREFERRED: A baccalaureate degree from an accredited college economics, finance, accounting, business administration, or closely related field, and one (1) or more years of progressively responsible full-time professional experience in one or a combination of the following: budget studies, data analytics, program evaluation, fiscal and economic research, financial planning, budget administration, or in a closely related area; OR a satisfactory equivalent of education and experience mentioned above.  Some familiarity with and exposure to government agencies, policy, programs, datasets,    finances and budget, particularly in New York City is a plus;  Demonstrated interest in financial or budgetary analysis;  Familiarity with basic statistical analysis or data mining processes;  Sound writing, editing and interpersonal skills expected. Certain residency requirements may apply.  We appreciate every applicant‚„s interest; however, only those under consideration will be contacted.  Note: Vacancy notices listed as ‚Å“Until Filled‚ will be posted for at least five work days.</v>
      </c>
      <c r="U2371">
        <f t="shared" ref="U2371:U2434" si="112">D2371*W2371</f>
        <v>1</v>
      </c>
      <c r="V2371" s="3">
        <v>0</v>
      </c>
      <c r="W2371" s="3">
        <f t="shared" ref="W2371:W2434" si="113">IF(OR(ISNUMBER(SEARCH("data analytics",$T2371)), ISNUMBER(SEARCH("data analysis",$T2371)), ISNUMBER(SEARCH("analyze data", $T2371)),ISNUMBER(SEARCH("business intelligence", $T2371)),ISNUMBER(SEARCH("business analysis",$T2371))),1,0)</f>
        <v>1</v>
      </c>
      <c r="X2371" s="3">
        <v>0</v>
      </c>
      <c r="Y2371" s="3">
        <v>0</v>
      </c>
      <c r="Z2371" s="3">
        <v>0</v>
      </c>
      <c r="AA2371" s="3">
        <v>0</v>
      </c>
      <c r="AB2371" s="3">
        <v>0</v>
      </c>
      <c r="AD2371" t="s">
        <v>38</v>
      </c>
      <c r="AE2371" s="1">
        <v>42527</v>
      </c>
      <c r="AG2371" s="1">
        <v>42527</v>
      </c>
      <c r="AH2371" s="1">
        <v>42598</v>
      </c>
    </row>
    <row r="2372" spans="1:34" x14ac:dyDescent="0.3">
      <c r="A2372">
        <v>242550</v>
      </c>
      <c r="B2372" t="s">
        <v>1559</v>
      </c>
      <c r="C2372" t="s">
        <v>40</v>
      </c>
      <c r="D2372">
        <v>1</v>
      </c>
      <c r="E2372" t="s">
        <v>4147</v>
      </c>
      <c r="F2372" t="s">
        <v>191</v>
      </c>
      <c r="G2372">
        <v>13632</v>
      </c>
      <c r="H2372">
        <v>2</v>
      </c>
      <c r="I2372">
        <v>77157</v>
      </c>
      <c r="J2372">
        <v>88730</v>
      </c>
      <c r="K2372" t="s">
        <v>30</v>
      </c>
      <c r="L2372" t="s">
        <v>1868</v>
      </c>
      <c r="M2372" t="s">
        <v>1869</v>
      </c>
      <c r="N2372" t="s">
        <v>6882</v>
      </c>
      <c r="O2372" t="s">
        <v>7083</v>
      </c>
      <c r="P2372" t="s">
        <v>8312</v>
      </c>
      <c r="Q2372" t="s">
        <v>35</v>
      </c>
      <c r="R2372" t="s">
        <v>1870</v>
      </c>
      <c r="S2372" t="s">
        <v>35</v>
      </c>
      <c r="T2372" t="str">
        <f t="shared" si="111"/>
        <v xml:space="preserve">‚  Experience in architecting and designing complex and high performance/scalable web    applications.   Exceptional analytical and problem solving skills.   Five (5) years minimum overall professional application development experience. Preference    will be given to candidates with significant experience in (a) working in a team environment on    large applications; (b) team leadership; (c) can demonstrate their knowledge of object-oriented    programming methodology.   At least three (3) years with hands on experience working with .NET Technologies. (C#,    ASP.NET, WebForms, MVC, WCF, Entity Framework 5.0 or greater).   Experience with AJAX, HTML 5, CSS and JavaScript along with frameworks such as JQuery    and/or AngularJS.    Experience working with Microsoft SQL Server, creating data definitions, SSIS packages and    stored procedures.   Experience with Microsoft Visual Studio, Microsoft SQL Management Studio, Microsoft    Reporting Services, Team Foundation Server, and Microsoft Visio.  </v>
      </c>
      <c r="U2372">
        <f t="shared" si="112"/>
        <v>0</v>
      </c>
      <c r="V2372" s="3">
        <v>0</v>
      </c>
      <c r="W2372" s="3">
        <f t="shared" si="113"/>
        <v>0</v>
      </c>
      <c r="X2372" s="3">
        <v>0</v>
      </c>
      <c r="Y2372" s="3">
        <v>0</v>
      </c>
      <c r="Z2372" s="3">
        <v>1</v>
      </c>
      <c r="AA2372" s="3">
        <v>0</v>
      </c>
      <c r="AB2372" s="3">
        <v>0</v>
      </c>
      <c r="AD2372" t="s">
        <v>58</v>
      </c>
      <c r="AE2372" s="1">
        <v>42537</v>
      </c>
      <c r="AG2372" s="1">
        <v>42552</v>
      </c>
      <c r="AH2372" s="1">
        <v>42598</v>
      </c>
    </row>
    <row r="2373" spans="1:34" x14ac:dyDescent="0.3">
      <c r="A2373">
        <v>242401</v>
      </c>
      <c r="B2373" t="s">
        <v>1757</v>
      </c>
      <c r="C2373" t="s">
        <v>26</v>
      </c>
      <c r="D2373">
        <v>1</v>
      </c>
      <c r="E2373" t="s">
        <v>4140</v>
      </c>
      <c r="F2373" t="s">
        <v>2461</v>
      </c>
      <c r="G2373" t="s">
        <v>2462</v>
      </c>
      <c r="H2373">
        <v>0</v>
      </c>
      <c r="I2373">
        <v>57517</v>
      </c>
      <c r="J2373">
        <v>65000</v>
      </c>
      <c r="K2373" t="s">
        <v>30</v>
      </c>
      <c r="L2373" t="s">
        <v>797</v>
      </c>
      <c r="M2373" t="s">
        <v>4141</v>
      </c>
      <c r="N2373" t="s">
        <v>8309</v>
      </c>
      <c r="O2373" t="s">
        <v>2464</v>
      </c>
      <c r="P2373" t="s">
        <v>8310</v>
      </c>
      <c r="Q2373" t="s">
        <v>8049</v>
      </c>
      <c r="R2373" t="s">
        <v>3005</v>
      </c>
      <c r="S2373" t="s">
        <v>35</v>
      </c>
      <c r="T2373" t="str">
        <f t="shared" si="111"/>
        <v>‚Familiarity with the City‚„s contracting rules and statutes, the Procurement Policy Board, as well   as general government and regulatory compliance operations, including legal, regulatory, and   financial requirements.  Familiarity with the City‚„s IT systems and databases, including procurement systems such as    OAISIS, FMS, APT and VENDEX.  Demonstrated experience preparing clear, concise and accurate analytical reports, including the    provision of recommendations for the review, creation and modification of policies and    procedures.  Excellent analytical, interpersonal, communication and organizational skills (including Microsoft    Office Suite proficiency). Certain residency requirements may apply.  We appreciate every applicant‚„s interest; however, only those under consideration will be contacted.  Note: Vacancy notices listed as ‚Å“Until Filled‚ will be posted for at least five work days.</v>
      </c>
      <c r="U2373">
        <f t="shared" si="112"/>
        <v>0</v>
      </c>
      <c r="V2373" s="3">
        <v>0</v>
      </c>
      <c r="W2373" s="3">
        <f t="shared" si="113"/>
        <v>0</v>
      </c>
      <c r="X2373" s="3">
        <v>0</v>
      </c>
      <c r="Y2373" s="3">
        <v>0</v>
      </c>
      <c r="Z2373" s="3">
        <v>0</v>
      </c>
      <c r="AA2373" s="3">
        <v>0</v>
      </c>
      <c r="AB2373" s="3">
        <v>0</v>
      </c>
      <c r="AD2373" t="s">
        <v>38</v>
      </c>
      <c r="AE2373" s="1">
        <v>42523</v>
      </c>
      <c r="AG2373" s="1">
        <v>42523</v>
      </c>
      <c r="AH2373" s="1">
        <v>42598</v>
      </c>
    </row>
    <row r="2374" spans="1:34" x14ac:dyDescent="0.3">
      <c r="A2374">
        <v>242405</v>
      </c>
      <c r="B2374" t="s">
        <v>888</v>
      </c>
      <c r="C2374" t="s">
        <v>40</v>
      </c>
      <c r="D2374">
        <v>1</v>
      </c>
      <c r="E2374" t="s">
        <v>4148</v>
      </c>
      <c r="F2374" t="s">
        <v>218</v>
      </c>
      <c r="G2374">
        <v>10009</v>
      </c>
      <c r="H2374" t="s">
        <v>219</v>
      </c>
      <c r="I2374">
        <v>80000</v>
      </c>
      <c r="J2374">
        <v>100000</v>
      </c>
      <c r="K2374" t="s">
        <v>30</v>
      </c>
      <c r="L2374" t="s">
        <v>430</v>
      </c>
      <c r="M2374" t="s">
        <v>3878</v>
      </c>
      <c r="N2374" t="s">
        <v>8313</v>
      </c>
      <c r="O2374" t="s">
        <v>221</v>
      </c>
      <c r="P2374" t="s">
        <v>4149</v>
      </c>
      <c r="Q2374" t="s">
        <v>35</v>
      </c>
      <c r="R2374" t="s">
        <v>894</v>
      </c>
      <c r="S2374" t="s">
        <v>35</v>
      </c>
      <c r="T2374" t="str">
        <f t="shared" si="111"/>
        <v xml:space="preserve">Exceptional analytical, communications (written and oral) and presentation skills;  Knowledge of federal, state and local M/WBE mandates, target hiring initatives, Section 3 requirements, and procurement regulations;  Experience managing compliance staff;  Experience in organizational change and program development;  Demonstrated ability to work with diverse groups,solve problems in a fast paced environment and meet tight deadlines;  Strong organizational skills and detail-oriented;  Experience in public speaking, marketing and meeting program goals;  Strong interpersonal skills and ability to work in a team environment  Proficiency in Microsoft Word, Excel, and PowerPoint and database management.  </v>
      </c>
      <c r="U2374">
        <f t="shared" si="112"/>
        <v>0</v>
      </c>
      <c r="V2374" s="3">
        <v>1</v>
      </c>
      <c r="W2374" s="3">
        <f t="shared" si="113"/>
        <v>0</v>
      </c>
      <c r="X2374" s="3">
        <v>0</v>
      </c>
      <c r="Y2374" s="3">
        <v>0</v>
      </c>
      <c r="Z2374" s="3">
        <v>0</v>
      </c>
      <c r="AA2374" s="3">
        <v>0</v>
      </c>
      <c r="AB2374" s="3">
        <v>1</v>
      </c>
      <c r="AD2374" t="s">
        <v>38</v>
      </c>
      <c r="AE2374" s="1">
        <v>42524</v>
      </c>
      <c r="AF2374" s="1">
        <v>42614</v>
      </c>
      <c r="AG2374" s="1">
        <v>42528</v>
      </c>
      <c r="AH2374" s="1">
        <v>42598</v>
      </c>
    </row>
    <row r="2375" spans="1:34" x14ac:dyDescent="0.3">
      <c r="A2375">
        <v>242405</v>
      </c>
      <c r="B2375" t="s">
        <v>888</v>
      </c>
      <c r="C2375" t="s">
        <v>26</v>
      </c>
      <c r="D2375">
        <v>1</v>
      </c>
      <c r="E2375" t="s">
        <v>4148</v>
      </c>
      <c r="F2375" t="s">
        <v>218</v>
      </c>
      <c r="G2375">
        <v>10009</v>
      </c>
      <c r="H2375" t="s">
        <v>219</v>
      </c>
      <c r="I2375">
        <v>80000</v>
      </c>
      <c r="J2375">
        <v>100000</v>
      </c>
      <c r="K2375" t="s">
        <v>30</v>
      </c>
      <c r="L2375" t="s">
        <v>430</v>
      </c>
      <c r="M2375" t="s">
        <v>3878</v>
      </c>
      <c r="N2375" t="s">
        <v>8313</v>
      </c>
      <c r="O2375" t="s">
        <v>221</v>
      </c>
      <c r="P2375" t="s">
        <v>4149</v>
      </c>
      <c r="Q2375" t="s">
        <v>35</v>
      </c>
      <c r="R2375" t="s">
        <v>894</v>
      </c>
      <c r="S2375" t="s">
        <v>35</v>
      </c>
      <c r="T2375" t="str">
        <f t="shared" si="111"/>
        <v xml:space="preserve">Exceptional analytical, communications (written and oral) and presentation skills;  Knowledge of federal, state and local M/WBE mandates, target hiring initatives, Section 3 requirements, and procurement regulations;  Experience managing compliance staff;  Experience in organizational change and program development;  Demonstrated ability to work with diverse groups,solve problems in a fast paced environment and meet tight deadlines;  Strong organizational skills and detail-oriented;  Experience in public speaking, marketing and meeting program goals;  Strong interpersonal skills and ability to work in a team environment  Proficiency in Microsoft Word, Excel, and PowerPoint and database management.  </v>
      </c>
      <c r="U2375">
        <f t="shared" si="112"/>
        <v>0</v>
      </c>
      <c r="V2375" s="3">
        <v>1</v>
      </c>
      <c r="W2375" s="3">
        <f t="shared" si="113"/>
        <v>0</v>
      </c>
      <c r="X2375" s="3">
        <v>0</v>
      </c>
      <c r="Y2375" s="3">
        <v>0</v>
      </c>
      <c r="Z2375" s="3">
        <v>0</v>
      </c>
      <c r="AA2375" s="3">
        <v>0</v>
      </c>
      <c r="AB2375" s="3">
        <v>1</v>
      </c>
      <c r="AD2375" t="s">
        <v>38</v>
      </c>
      <c r="AE2375" s="1">
        <v>42524</v>
      </c>
      <c r="AF2375" s="1">
        <v>42614</v>
      </c>
      <c r="AG2375" s="1">
        <v>42528</v>
      </c>
      <c r="AH2375" s="1">
        <v>42598</v>
      </c>
    </row>
    <row r="2376" spans="1:34" x14ac:dyDescent="0.3">
      <c r="A2376">
        <v>242407</v>
      </c>
      <c r="B2376" t="s">
        <v>524</v>
      </c>
      <c r="C2376" t="s">
        <v>26</v>
      </c>
      <c r="D2376">
        <v>10</v>
      </c>
      <c r="E2376" t="s">
        <v>3723</v>
      </c>
      <c r="F2376" t="s">
        <v>335</v>
      </c>
      <c r="G2376">
        <v>81310</v>
      </c>
      <c r="H2376">
        <v>1</v>
      </c>
      <c r="I2376">
        <v>19</v>
      </c>
      <c r="J2376">
        <v>19</v>
      </c>
      <c r="K2376" t="s">
        <v>141</v>
      </c>
      <c r="L2376" t="s">
        <v>2564</v>
      </c>
      <c r="M2376" t="s">
        <v>2565</v>
      </c>
      <c r="N2376" t="s">
        <v>8314</v>
      </c>
      <c r="O2376" t="s">
        <v>337</v>
      </c>
      <c r="P2376" t="s">
        <v>4150</v>
      </c>
      <c r="Q2376" t="s">
        <v>4151</v>
      </c>
      <c r="R2376" t="s">
        <v>4152</v>
      </c>
      <c r="S2376" t="s">
        <v>35</v>
      </c>
      <c r="T2376" t="str">
        <f t="shared" si="111"/>
        <v>1. Familiarity with local and ornamental plant species. 2. New York State Pesticide Applicator License category 3A or 7 a plus. 3. Ability to initiate and complete projects in a timely manner. Duration: The lengths of positions will vary  Fees: Hired candidates will be subject to a processing fee of $54.00.  Hired candidates who are not currently employed by the City will be subject to an $89.75 background check fee.   www.nyc.gov/parks</v>
      </c>
      <c r="U2376">
        <f t="shared" si="112"/>
        <v>0</v>
      </c>
      <c r="V2376" s="3">
        <v>0</v>
      </c>
      <c r="W2376" s="3">
        <f t="shared" si="113"/>
        <v>0</v>
      </c>
      <c r="X2376" s="3">
        <v>0</v>
      </c>
      <c r="Y2376" s="3">
        <v>0</v>
      </c>
      <c r="Z2376" s="3">
        <v>0</v>
      </c>
      <c r="AA2376" s="3">
        <v>0</v>
      </c>
      <c r="AB2376" s="3">
        <v>0</v>
      </c>
      <c r="AD2376" t="s">
        <v>3387</v>
      </c>
      <c r="AE2376" s="1">
        <v>42524</v>
      </c>
      <c r="AG2376" s="1">
        <v>42523</v>
      </c>
      <c r="AH2376" s="1">
        <v>42598</v>
      </c>
    </row>
    <row r="2377" spans="1:34" x14ac:dyDescent="0.3">
      <c r="A2377">
        <v>242550</v>
      </c>
      <c r="B2377" t="s">
        <v>1559</v>
      </c>
      <c r="C2377" t="s">
        <v>26</v>
      </c>
      <c r="D2377">
        <v>1</v>
      </c>
      <c r="E2377" t="s">
        <v>4147</v>
      </c>
      <c r="F2377" t="s">
        <v>191</v>
      </c>
      <c r="G2377">
        <v>13632</v>
      </c>
      <c r="H2377">
        <v>2</v>
      </c>
      <c r="I2377">
        <v>77157</v>
      </c>
      <c r="J2377">
        <v>88730</v>
      </c>
      <c r="K2377" t="s">
        <v>30</v>
      </c>
      <c r="L2377" t="s">
        <v>1868</v>
      </c>
      <c r="M2377" t="s">
        <v>1869</v>
      </c>
      <c r="N2377" t="s">
        <v>6882</v>
      </c>
      <c r="O2377" t="s">
        <v>7083</v>
      </c>
      <c r="P2377" t="s">
        <v>8312</v>
      </c>
      <c r="Q2377" t="s">
        <v>35</v>
      </c>
      <c r="R2377" t="s">
        <v>1870</v>
      </c>
      <c r="S2377" t="s">
        <v>35</v>
      </c>
      <c r="T2377" t="str">
        <f t="shared" si="111"/>
        <v xml:space="preserve">‚  Experience in architecting and designing complex and high performance/scalable web    applications.   Exceptional analytical and problem solving skills.   Five (5) years minimum overall professional application development experience. Preference    will be given to candidates with significant experience in (a) working in a team environment on    large applications; (b) team leadership; (c) can demonstrate their knowledge of object-oriented    programming methodology.   At least three (3) years with hands on experience working with .NET Technologies. (C#,    ASP.NET, WebForms, MVC, WCF, Entity Framework 5.0 or greater).   Experience with AJAX, HTML 5, CSS and JavaScript along with frameworks such as JQuery    and/or AngularJS.    Experience working with Microsoft SQL Server, creating data definitions, SSIS packages and    stored procedures.   Experience with Microsoft Visual Studio, Microsoft SQL Management Studio, Microsoft    Reporting Services, Team Foundation Server, and Microsoft Visio.  </v>
      </c>
      <c r="U2377">
        <f t="shared" si="112"/>
        <v>0</v>
      </c>
      <c r="V2377" s="3">
        <v>0</v>
      </c>
      <c r="W2377" s="3">
        <f t="shared" si="113"/>
        <v>0</v>
      </c>
      <c r="X2377" s="3">
        <v>0</v>
      </c>
      <c r="Y2377" s="3">
        <v>0</v>
      </c>
      <c r="Z2377" s="3">
        <v>1</v>
      </c>
      <c r="AA2377" s="3">
        <v>0</v>
      </c>
      <c r="AB2377" s="3">
        <v>0</v>
      </c>
      <c r="AD2377" t="s">
        <v>58</v>
      </c>
      <c r="AE2377" s="1">
        <v>42537</v>
      </c>
      <c r="AG2377" s="1">
        <v>42552</v>
      </c>
      <c r="AH2377" s="1">
        <v>42598</v>
      </c>
    </row>
    <row r="2378" spans="1:34" x14ac:dyDescent="0.3">
      <c r="A2378">
        <v>242554</v>
      </c>
      <c r="B2378" t="s">
        <v>39</v>
      </c>
      <c r="C2378" t="s">
        <v>40</v>
      </c>
      <c r="D2378">
        <v>3</v>
      </c>
      <c r="E2378" t="s">
        <v>4153</v>
      </c>
      <c r="F2378" t="s">
        <v>326</v>
      </c>
      <c r="G2378">
        <v>56057</v>
      </c>
      <c r="H2378">
        <v>0</v>
      </c>
      <c r="I2378">
        <v>34644</v>
      </c>
      <c r="J2378">
        <v>57655</v>
      </c>
      <c r="K2378" t="s">
        <v>30</v>
      </c>
      <c r="L2378" t="s">
        <v>3376</v>
      </c>
      <c r="M2378" t="s">
        <v>44</v>
      </c>
      <c r="N2378" t="s">
        <v>4154</v>
      </c>
      <c r="O2378" t="s">
        <v>329</v>
      </c>
      <c r="P2378" t="e">
        <f>--candidates should possess Good written and communication skills   --Strong computer skills  --highly organized, Excellent attention to detail and solution-oriented  --experience with data entry and querying large data sets a plus.</f>
        <v>#NAME?</v>
      </c>
      <c r="Q2378" t="s">
        <v>7439</v>
      </c>
      <c r="R2378" t="s">
        <v>4155</v>
      </c>
      <c r="S2378" t="s">
        <v>35</v>
      </c>
      <c r="T2378" t="e">
        <f t="shared" si="111"/>
        <v>#NAME?</v>
      </c>
      <c r="U2378">
        <f t="shared" si="112"/>
        <v>0</v>
      </c>
      <c r="V2378" s="3">
        <v>0</v>
      </c>
      <c r="W2378" s="3">
        <f t="shared" si="113"/>
        <v>0</v>
      </c>
      <c r="X2378" s="3">
        <v>0</v>
      </c>
      <c r="Y2378" s="3">
        <v>0</v>
      </c>
      <c r="Z2378" s="3">
        <v>0</v>
      </c>
      <c r="AA2378" s="3">
        <v>0</v>
      </c>
      <c r="AB2378" s="3">
        <v>0</v>
      </c>
      <c r="AD2378" t="s">
        <v>38</v>
      </c>
      <c r="AE2378" s="1">
        <v>42527</v>
      </c>
      <c r="AG2378" s="1">
        <v>42580</v>
      </c>
      <c r="AH2378" s="1">
        <v>42598</v>
      </c>
    </row>
    <row r="2379" spans="1:34" x14ac:dyDescent="0.3">
      <c r="A2379">
        <v>242554</v>
      </c>
      <c r="B2379" t="s">
        <v>39</v>
      </c>
      <c r="C2379" t="s">
        <v>26</v>
      </c>
      <c r="D2379">
        <v>3</v>
      </c>
      <c r="E2379" t="s">
        <v>4153</v>
      </c>
      <c r="F2379" t="s">
        <v>326</v>
      </c>
      <c r="G2379">
        <v>56057</v>
      </c>
      <c r="H2379">
        <v>0</v>
      </c>
      <c r="I2379">
        <v>34644</v>
      </c>
      <c r="J2379">
        <v>57655</v>
      </c>
      <c r="K2379" t="s">
        <v>30</v>
      </c>
      <c r="L2379" t="s">
        <v>3376</v>
      </c>
      <c r="M2379" t="s">
        <v>44</v>
      </c>
      <c r="N2379" t="s">
        <v>4154</v>
      </c>
      <c r="O2379" t="s">
        <v>329</v>
      </c>
      <c r="P2379" t="e">
        <f>--candidates should possess Good written and communication skills   --Strong computer skills  --highly organized, Excellent attention to detail and solution-oriented  --experience with data entry and querying large data sets a plus.</f>
        <v>#NAME?</v>
      </c>
      <c r="Q2379" t="s">
        <v>7439</v>
      </c>
      <c r="R2379" t="s">
        <v>4155</v>
      </c>
      <c r="S2379" t="s">
        <v>35</v>
      </c>
      <c r="T2379" t="e">
        <f t="shared" si="111"/>
        <v>#NAME?</v>
      </c>
      <c r="U2379">
        <f t="shared" si="112"/>
        <v>0</v>
      </c>
      <c r="V2379" s="3">
        <v>0</v>
      </c>
      <c r="W2379" s="3">
        <f t="shared" si="113"/>
        <v>0</v>
      </c>
      <c r="X2379" s="3">
        <v>0</v>
      </c>
      <c r="Y2379" s="3">
        <v>0</v>
      </c>
      <c r="Z2379" s="3">
        <v>0</v>
      </c>
      <c r="AA2379" s="3">
        <v>0</v>
      </c>
      <c r="AB2379" s="3">
        <v>0</v>
      </c>
      <c r="AD2379" t="s">
        <v>38</v>
      </c>
      <c r="AE2379" s="1">
        <v>42527</v>
      </c>
      <c r="AG2379" s="1">
        <v>42580</v>
      </c>
      <c r="AH2379" s="1">
        <v>42598</v>
      </c>
    </row>
    <row r="2380" spans="1:34" x14ac:dyDescent="0.3">
      <c r="A2380">
        <v>242557</v>
      </c>
      <c r="B2380" t="s">
        <v>25</v>
      </c>
      <c r="C2380" t="s">
        <v>26</v>
      </c>
      <c r="D2380">
        <v>1</v>
      </c>
      <c r="E2380" t="s">
        <v>4156</v>
      </c>
      <c r="F2380" t="s">
        <v>218</v>
      </c>
      <c r="G2380">
        <v>10009</v>
      </c>
      <c r="H2380" t="s">
        <v>240</v>
      </c>
      <c r="I2380">
        <v>58675</v>
      </c>
      <c r="J2380">
        <v>100000</v>
      </c>
      <c r="K2380" t="s">
        <v>30</v>
      </c>
      <c r="L2380" t="s">
        <v>797</v>
      </c>
      <c r="M2380" t="s">
        <v>836</v>
      </c>
      <c r="N2380" t="s">
        <v>8315</v>
      </c>
      <c r="O2380" t="s">
        <v>221</v>
      </c>
      <c r="P2380" t="s">
        <v>6883</v>
      </c>
      <c r="Q2380" t="s">
        <v>35</v>
      </c>
      <c r="R2380" t="s">
        <v>4157</v>
      </c>
      <c r="S2380" t="s">
        <v>2815</v>
      </c>
      <c r="T2380" t="str">
        <f t="shared" si="111"/>
        <v xml:space="preserve">The preferred candidate should possess the following:	The ability to manage projects independently. 	Prior executive level experience in the public, private, or non-profit sector;	Ability to utilize team building and operational experience to shape a productive and efficient office environment;	5+ years of pre/post-graduate work experience with New York City government and external affairs;	Ability to coordinate and assist in evaluating a variety of programs;	Ability to meet and deal effectively with departmental personnel, governing bodies, city agencies, and the public;	Ability to organize, delegate and handle multiple activities and establish effective working relationships with colleagues;	Ability to write effective proposals and grant applications;	Proficient in PowerPoint and Excel.  </v>
      </c>
      <c r="U2380">
        <f t="shared" si="112"/>
        <v>0</v>
      </c>
      <c r="V2380" s="3">
        <v>1</v>
      </c>
      <c r="W2380" s="3">
        <f t="shared" si="113"/>
        <v>0</v>
      </c>
      <c r="X2380" s="3">
        <v>0</v>
      </c>
      <c r="Y2380" s="3">
        <v>0</v>
      </c>
      <c r="Z2380" s="3">
        <v>0</v>
      </c>
      <c r="AA2380" s="3">
        <v>0</v>
      </c>
      <c r="AB2380" s="3">
        <v>0</v>
      </c>
      <c r="AD2380" t="s">
        <v>38</v>
      </c>
      <c r="AE2380" s="1">
        <v>42535</v>
      </c>
      <c r="AG2380" s="1">
        <v>42535</v>
      </c>
      <c r="AH2380" s="1">
        <v>42598</v>
      </c>
    </row>
    <row r="2381" spans="1:34" x14ac:dyDescent="0.3">
      <c r="A2381">
        <v>242407</v>
      </c>
      <c r="B2381" t="s">
        <v>524</v>
      </c>
      <c r="C2381" t="s">
        <v>40</v>
      </c>
      <c r="D2381">
        <v>10</v>
      </c>
      <c r="E2381" t="s">
        <v>3723</v>
      </c>
      <c r="F2381" t="s">
        <v>335</v>
      </c>
      <c r="G2381">
        <v>81310</v>
      </c>
      <c r="H2381">
        <v>1</v>
      </c>
      <c r="I2381">
        <v>19</v>
      </c>
      <c r="J2381">
        <v>19</v>
      </c>
      <c r="K2381" t="s">
        <v>141</v>
      </c>
      <c r="L2381" t="s">
        <v>2564</v>
      </c>
      <c r="M2381" t="s">
        <v>2565</v>
      </c>
      <c r="N2381" t="s">
        <v>8314</v>
      </c>
      <c r="O2381" t="s">
        <v>337</v>
      </c>
      <c r="P2381" t="s">
        <v>4150</v>
      </c>
      <c r="Q2381" t="s">
        <v>4151</v>
      </c>
      <c r="R2381" t="s">
        <v>4152</v>
      </c>
      <c r="S2381" t="s">
        <v>35</v>
      </c>
      <c r="T2381" t="str">
        <f t="shared" si="111"/>
        <v>1. Familiarity with local and ornamental plant species. 2. New York State Pesticide Applicator License category 3A or 7 a plus. 3. Ability to initiate and complete projects in a timely manner. Duration: The lengths of positions will vary  Fees: Hired candidates will be subject to a processing fee of $54.00.  Hired candidates who are not currently employed by the City will be subject to an $89.75 background check fee.   www.nyc.gov/parks</v>
      </c>
      <c r="U2381">
        <f t="shared" si="112"/>
        <v>0</v>
      </c>
      <c r="V2381" s="3">
        <v>0</v>
      </c>
      <c r="W2381" s="3">
        <f t="shared" si="113"/>
        <v>0</v>
      </c>
      <c r="X2381" s="3">
        <v>0</v>
      </c>
      <c r="Y2381" s="3">
        <v>0</v>
      </c>
      <c r="Z2381" s="3">
        <v>0</v>
      </c>
      <c r="AA2381" s="3">
        <v>0</v>
      </c>
      <c r="AB2381" s="3">
        <v>0</v>
      </c>
      <c r="AD2381" t="s">
        <v>3387</v>
      </c>
      <c r="AE2381" s="1">
        <v>42524</v>
      </c>
      <c r="AG2381" s="1">
        <v>42523</v>
      </c>
      <c r="AH2381" s="1">
        <v>42598</v>
      </c>
    </row>
    <row r="2382" spans="1:34" x14ac:dyDescent="0.3">
      <c r="A2382">
        <v>242407</v>
      </c>
      <c r="B2382" t="s">
        <v>524</v>
      </c>
      <c r="C2382" t="s">
        <v>26</v>
      </c>
      <c r="D2382">
        <v>10</v>
      </c>
      <c r="E2382" t="s">
        <v>3723</v>
      </c>
      <c r="F2382" t="s">
        <v>335</v>
      </c>
      <c r="G2382">
        <v>81310</v>
      </c>
      <c r="H2382">
        <v>1</v>
      </c>
      <c r="I2382">
        <v>19</v>
      </c>
      <c r="J2382">
        <v>19</v>
      </c>
      <c r="K2382" t="s">
        <v>141</v>
      </c>
      <c r="L2382" t="s">
        <v>2564</v>
      </c>
      <c r="M2382" t="s">
        <v>2565</v>
      </c>
      <c r="N2382" t="s">
        <v>8314</v>
      </c>
      <c r="O2382" t="s">
        <v>337</v>
      </c>
      <c r="P2382" t="s">
        <v>4150</v>
      </c>
      <c r="Q2382" t="s">
        <v>4151</v>
      </c>
      <c r="R2382" t="s">
        <v>4152</v>
      </c>
      <c r="S2382" t="s">
        <v>35</v>
      </c>
      <c r="T2382" t="str">
        <f t="shared" si="111"/>
        <v>1. Familiarity with local and ornamental plant species. 2. New York State Pesticide Applicator License category 3A or 7 a plus. 3. Ability to initiate and complete projects in a timely manner. Duration: The lengths of positions will vary  Fees: Hired candidates will be subject to a processing fee of $54.00.  Hired candidates who are not currently employed by the City will be subject to an $89.75 background check fee.   www.nyc.gov/parks</v>
      </c>
      <c r="U2382">
        <f t="shared" si="112"/>
        <v>0</v>
      </c>
      <c r="V2382" s="3">
        <v>0</v>
      </c>
      <c r="W2382" s="3">
        <f t="shared" si="113"/>
        <v>0</v>
      </c>
      <c r="X2382" s="3">
        <v>0</v>
      </c>
      <c r="Y2382" s="3">
        <v>0</v>
      </c>
      <c r="Z2382" s="3">
        <v>0</v>
      </c>
      <c r="AA2382" s="3">
        <v>0</v>
      </c>
      <c r="AB2382" s="3">
        <v>0</v>
      </c>
      <c r="AD2382" t="s">
        <v>3387</v>
      </c>
      <c r="AE2382" s="1">
        <v>42524</v>
      </c>
      <c r="AG2382" s="1">
        <v>42523</v>
      </c>
      <c r="AH2382" s="1">
        <v>42598</v>
      </c>
    </row>
    <row r="2383" spans="1:34" x14ac:dyDescent="0.3">
      <c r="A2383">
        <v>242408</v>
      </c>
      <c r="B2383" t="s">
        <v>888</v>
      </c>
      <c r="C2383" t="s">
        <v>26</v>
      </c>
      <c r="D2383">
        <v>1</v>
      </c>
      <c r="E2383" t="s">
        <v>4158</v>
      </c>
      <c r="F2383" t="s">
        <v>4159</v>
      </c>
      <c r="G2383">
        <v>80122</v>
      </c>
      <c r="H2383">
        <v>1</v>
      </c>
      <c r="I2383">
        <v>55000</v>
      </c>
      <c r="J2383">
        <v>65000</v>
      </c>
      <c r="K2383" t="s">
        <v>30</v>
      </c>
      <c r="L2383" t="s">
        <v>430</v>
      </c>
      <c r="M2383" t="s">
        <v>1875</v>
      </c>
      <c r="N2383" t="s">
        <v>8316</v>
      </c>
      <c r="O2383" t="s">
        <v>4160</v>
      </c>
      <c r="P2383" t="s">
        <v>8317</v>
      </c>
      <c r="Q2383" t="s">
        <v>35</v>
      </c>
      <c r="R2383" t="s">
        <v>4161</v>
      </c>
      <c r="S2383" t="s">
        <v>35</v>
      </c>
      <c r="T2383" t="str">
        <f t="shared" si="111"/>
        <v xml:space="preserve">‚  Minimum 3 years of experience in property management, project management, tenant organizing and/or tenant association management. Cooperative management a plus.  Minimum 2 years of experience in staff supervision and personnel management including professional development.  Demonstrated capacity for organization, effective time-management, and precision in a fast-paced and demanding environment.    Demonstrated ability to build a cohesive, knowledgeable, and skilled team; and the ability to lead teams thru change.  Must possess excellent professional writing and oral communication skills.  Must be proficient in MS Excel, MS Word, and MS Outlook.  </v>
      </c>
      <c r="U2383">
        <f t="shared" si="112"/>
        <v>0</v>
      </c>
      <c r="V2383" s="3">
        <v>1</v>
      </c>
      <c r="W2383" s="3">
        <f t="shared" si="113"/>
        <v>0</v>
      </c>
      <c r="X2383" s="3">
        <v>0</v>
      </c>
      <c r="Y2383" s="3">
        <v>0</v>
      </c>
      <c r="Z2383" s="3">
        <v>0</v>
      </c>
      <c r="AA2383" s="3">
        <v>0</v>
      </c>
      <c r="AB2383" s="3">
        <v>0</v>
      </c>
      <c r="AD2383" t="s">
        <v>38</v>
      </c>
      <c r="AE2383" s="1">
        <v>42527</v>
      </c>
      <c r="AF2383" s="1">
        <v>42617</v>
      </c>
      <c r="AG2383" s="1">
        <v>42527</v>
      </c>
      <c r="AH2383" s="1">
        <v>42598</v>
      </c>
    </row>
    <row r="2384" spans="1:34" x14ac:dyDescent="0.3">
      <c r="A2384">
        <v>242557</v>
      </c>
      <c r="B2384" t="s">
        <v>25</v>
      </c>
      <c r="C2384" t="s">
        <v>40</v>
      </c>
      <c r="D2384">
        <v>1</v>
      </c>
      <c r="E2384" t="s">
        <v>4156</v>
      </c>
      <c r="F2384" t="s">
        <v>218</v>
      </c>
      <c r="G2384">
        <v>10009</v>
      </c>
      <c r="H2384" t="s">
        <v>240</v>
      </c>
      <c r="I2384">
        <v>58675</v>
      </c>
      <c r="J2384">
        <v>100000</v>
      </c>
      <c r="K2384" t="s">
        <v>30</v>
      </c>
      <c r="L2384" t="s">
        <v>797</v>
      </c>
      <c r="M2384" t="s">
        <v>836</v>
      </c>
      <c r="N2384" t="s">
        <v>8315</v>
      </c>
      <c r="O2384" t="s">
        <v>221</v>
      </c>
      <c r="P2384" t="s">
        <v>6883</v>
      </c>
      <c r="Q2384" t="s">
        <v>35</v>
      </c>
      <c r="R2384" t="s">
        <v>4157</v>
      </c>
      <c r="S2384" t="s">
        <v>2815</v>
      </c>
      <c r="T2384" t="str">
        <f t="shared" si="111"/>
        <v xml:space="preserve">The preferred candidate should possess the following:	The ability to manage projects independently. 	Prior executive level experience in the public, private, or non-profit sector;	Ability to utilize team building and operational experience to shape a productive and efficient office environment;	5+ years of pre/post-graduate work experience with New York City government and external affairs;	Ability to coordinate and assist in evaluating a variety of programs;	Ability to meet and deal effectively with departmental personnel, governing bodies, city agencies, and the public;	Ability to organize, delegate and handle multiple activities and establish effective working relationships with colleagues;	Ability to write effective proposals and grant applications;	Proficient in PowerPoint and Excel.  </v>
      </c>
      <c r="U2384">
        <f t="shared" si="112"/>
        <v>0</v>
      </c>
      <c r="V2384" s="3">
        <v>1</v>
      </c>
      <c r="W2384" s="3">
        <f t="shared" si="113"/>
        <v>0</v>
      </c>
      <c r="X2384" s="3">
        <v>0</v>
      </c>
      <c r="Y2384" s="3">
        <v>0</v>
      </c>
      <c r="Z2384" s="3">
        <v>0</v>
      </c>
      <c r="AA2384" s="3">
        <v>0</v>
      </c>
      <c r="AB2384" s="3">
        <v>0</v>
      </c>
      <c r="AD2384" t="s">
        <v>38</v>
      </c>
      <c r="AE2384" s="1">
        <v>42535</v>
      </c>
      <c r="AG2384" s="1">
        <v>42535</v>
      </c>
      <c r="AH2384" s="1">
        <v>42598</v>
      </c>
    </row>
    <row r="2385" spans="1:34" x14ac:dyDescent="0.3">
      <c r="A2385">
        <v>242558</v>
      </c>
      <c r="B2385" t="s">
        <v>1158</v>
      </c>
      <c r="C2385" t="s">
        <v>40</v>
      </c>
      <c r="D2385">
        <v>1</v>
      </c>
      <c r="E2385" t="s">
        <v>4162</v>
      </c>
      <c r="F2385" t="s">
        <v>497</v>
      </c>
      <c r="G2385">
        <v>10053</v>
      </c>
      <c r="H2385" t="s">
        <v>240</v>
      </c>
      <c r="I2385">
        <v>58675</v>
      </c>
      <c r="J2385">
        <v>156793</v>
      </c>
      <c r="K2385" t="s">
        <v>30</v>
      </c>
      <c r="L2385" t="s">
        <v>1161</v>
      </c>
      <c r="M2385" t="s">
        <v>4163</v>
      </c>
      <c r="N2385" t="s">
        <v>8318</v>
      </c>
      <c r="O2385" t="s">
        <v>500</v>
      </c>
      <c r="P2385" t="s">
        <v>8319</v>
      </c>
      <c r="Q2385" t="s">
        <v>35</v>
      </c>
      <c r="R2385" t="s">
        <v>4164</v>
      </c>
      <c r="S2385" t="s">
        <v>1166</v>
      </c>
      <c r="T2385" t="str">
        <f t="shared" si="111"/>
        <v xml:space="preserve">Candidate must have strong supervisory and managerial experience; experience with the operation, design and construction of the City‚„s Infrastructure systems; and knowledge of up-to-date engineering methods. Candidate should possess excellent verbal and written communication skills.  </v>
      </c>
      <c r="U2385">
        <f t="shared" si="112"/>
        <v>0</v>
      </c>
      <c r="V2385" s="3">
        <v>0</v>
      </c>
      <c r="W2385" s="3">
        <f t="shared" si="113"/>
        <v>0</v>
      </c>
      <c r="X2385" s="3">
        <v>0</v>
      </c>
      <c r="Y2385" s="3">
        <v>0</v>
      </c>
      <c r="Z2385" s="3">
        <v>0</v>
      </c>
      <c r="AA2385" s="3">
        <v>0</v>
      </c>
      <c r="AB2385" s="3">
        <v>0</v>
      </c>
      <c r="AD2385" t="s">
        <v>38</v>
      </c>
      <c r="AE2385" s="1">
        <v>42531</v>
      </c>
      <c r="AG2385" s="1">
        <v>42531</v>
      </c>
      <c r="AH2385" s="1">
        <v>42598</v>
      </c>
    </row>
    <row r="2386" spans="1:34" x14ac:dyDescent="0.3">
      <c r="A2386">
        <v>242558</v>
      </c>
      <c r="B2386" t="s">
        <v>1158</v>
      </c>
      <c r="C2386" t="s">
        <v>26</v>
      </c>
      <c r="D2386">
        <v>1</v>
      </c>
      <c r="E2386" t="s">
        <v>4162</v>
      </c>
      <c r="F2386" t="s">
        <v>497</v>
      </c>
      <c r="G2386">
        <v>10053</v>
      </c>
      <c r="H2386" t="s">
        <v>240</v>
      </c>
      <c r="I2386">
        <v>58675</v>
      </c>
      <c r="J2386">
        <v>156793</v>
      </c>
      <c r="K2386" t="s">
        <v>30</v>
      </c>
      <c r="L2386" t="s">
        <v>1161</v>
      </c>
      <c r="M2386" t="s">
        <v>4163</v>
      </c>
      <c r="N2386" t="s">
        <v>8318</v>
      </c>
      <c r="O2386" t="s">
        <v>500</v>
      </c>
      <c r="P2386" t="s">
        <v>8319</v>
      </c>
      <c r="Q2386" t="s">
        <v>35</v>
      </c>
      <c r="R2386" t="s">
        <v>4164</v>
      </c>
      <c r="S2386" t="s">
        <v>1166</v>
      </c>
      <c r="T2386" t="str">
        <f t="shared" si="111"/>
        <v xml:space="preserve">Candidate must have strong supervisory and managerial experience; experience with the operation, design and construction of the City‚„s Infrastructure systems; and knowledge of up-to-date engineering methods. Candidate should possess excellent verbal and written communication skills.  </v>
      </c>
      <c r="U2386">
        <f t="shared" si="112"/>
        <v>0</v>
      </c>
      <c r="V2386" s="3">
        <v>0</v>
      </c>
      <c r="W2386" s="3">
        <f t="shared" si="113"/>
        <v>0</v>
      </c>
      <c r="X2386" s="3">
        <v>0</v>
      </c>
      <c r="Y2386" s="3">
        <v>0</v>
      </c>
      <c r="Z2386" s="3">
        <v>0</v>
      </c>
      <c r="AA2386" s="3">
        <v>0</v>
      </c>
      <c r="AB2386" s="3">
        <v>0</v>
      </c>
      <c r="AD2386" t="s">
        <v>38</v>
      </c>
      <c r="AE2386" s="1">
        <v>42531</v>
      </c>
      <c r="AG2386" s="1">
        <v>42531</v>
      </c>
      <c r="AH2386" s="1">
        <v>42598</v>
      </c>
    </row>
    <row r="2387" spans="1:34" x14ac:dyDescent="0.3">
      <c r="A2387">
        <v>242563</v>
      </c>
      <c r="B2387" t="s">
        <v>39</v>
      </c>
      <c r="C2387" t="s">
        <v>40</v>
      </c>
      <c r="D2387">
        <v>2</v>
      </c>
      <c r="E2387" t="s">
        <v>4165</v>
      </c>
      <c r="F2387" t="s">
        <v>931</v>
      </c>
      <c r="G2387">
        <v>31215</v>
      </c>
      <c r="H2387">
        <v>2</v>
      </c>
      <c r="I2387">
        <v>48997</v>
      </c>
      <c r="J2387">
        <v>73188</v>
      </c>
      <c r="K2387" t="s">
        <v>30</v>
      </c>
      <c r="L2387" t="s">
        <v>78</v>
      </c>
      <c r="M2387" t="s">
        <v>79</v>
      </c>
      <c r="N2387" t="s">
        <v>8320</v>
      </c>
      <c r="O2387" t="s">
        <v>7361</v>
      </c>
      <c r="P2387" t="s">
        <v>8321</v>
      </c>
      <c r="Q2387" t="s">
        <v>7439</v>
      </c>
      <c r="R2387" t="s">
        <v>4166</v>
      </c>
      <c r="S2387" t="s">
        <v>35</v>
      </c>
      <c r="T2387" t="str">
        <f t="shared" si="111"/>
        <v>--Valid NYS driver‚„s license and ability to drive City Vehicle  --Pass medical clearance if needed   --Must complete and pass agency required trainings and be in compliance with certificate and licenses requirements.    -- 40 hours a week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87">
        <f t="shared" si="112"/>
        <v>0</v>
      </c>
      <c r="V2387" s="3">
        <v>0</v>
      </c>
      <c r="W2387" s="3">
        <f t="shared" si="113"/>
        <v>0</v>
      </c>
      <c r="X2387" s="3">
        <v>0</v>
      </c>
      <c r="Y2387" s="3">
        <v>0</v>
      </c>
      <c r="Z2387" s="3">
        <v>0</v>
      </c>
      <c r="AA2387" s="3">
        <v>0</v>
      </c>
      <c r="AB2387" s="3">
        <v>0</v>
      </c>
      <c r="AD2387" t="s">
        <v>38</v>
      </c>
      <c r="AE2387" s="1">
        <v>42527</v>
      </c>
      <c r="AG2387" s="1">
        <v>42527</v>
      </c>
      <c r="AH2387" s="1">
        <v>42598</v>
      </c>
    </row>
    <row r="2388" spans="1:34" x14ac:dyDescent="0.3">
      <c r="A2388">
        <v>242408</v>
      </c>
      <c r="B2388" t="s">
        <v>888</v>
      </c>
      <c r="C2388" t="s">
        <v>40</v>
      </c>
      <c r="D2388">
        <v>1</v>
      </c>
      <c r="E2388" t="s">
        <v>4158</v>
      </c>
      <c r="F2388" t="s">
        <v>4159</v>
      </c>
      <c r="G2388">
        <v>80122</v>
      </c>
      <c r="H2388">
        <v>1</v>
      </c>
      <c r="I2388">
        <v>55000</v>
      </c>
      <c r="J2388">
        <v>65000</v>
      </c>
      <c r="K2388" t="s">
        <v>30</v>
      </c>
      <c r="L2388" t="s">
        <v>430</v>
      </c>
      <c r="M2388" t="s">
        <v>1875</v>
      </c>
      <c r="N2388" t="s">
        <v>8316</v>
      </c>
      <c r="O2388" t="s">
        <v>4160</v>
      </c>
      <c r="P2388" t="s">
        <v>8317</v>
      </c>
      <c r="Q2388" t="s">
        <v>35</v>
      </c>
      <c r="R2388" t="s">
        <v>4161</v>
      </c>
      <c r="S2388" t="s">
        <v>35</v>
      </c>
      <c r="T2388" t="str">
        <f t="shared" si="111"/>
        <v xml:space="preserve">‚  Minimum 3 years of experience in property management, project management, tenant organizing and/or tenant association management. Cooperative management a plus.  Minimum 2 years of experience in staff supervision and personnel management including professional development.  Demonstrated capacity for organization, effective time-management, and precision in a fast-paced and demanding environment.    Demonstrated ability to build a cohesive, knowledgeable, and skilled team; and the ability to lead teams thru change.  Must possess excellent professional writing and oral communication skills.  Must be proficient in MS Excel, MS Word, and MS Outlook.  </v>
      </c>
      <c r="U2388">
        <f t="shared" si="112"/>
        <v>0</v>
      </c>
      <c r="V2388" s="3">
        <v>1</v>
      </c>
      <c r="W2388" s="3">
        <f t="shared" si="113"/>
        <v>0</v>
      </c>
      <c r="X2388" s="3">
        <v>0</v>
      </c>
      <c r="Y2388" s="3">
        <v>0</v>
      </c>
      <c r="Z2388" s="3">
        <v>0</v>
      </c>
      <c r="AA2388" s="3">
        <v>0</v>
      </c>
      <c r="AB2388" s="3">
        <v>0</v>
      </c>
      <c r="AD2388" t="s">
        <v>38</v>
      </c>
      <c r="AE2388" s="1">
        <v>42527</v>
      </c>
      <c r="AF2388" s="1">
        <v>42617</v>
      </c>
      <c r="AG2388" s="1">
        <v>42527</v>
      </c>
      <c r="AH2388" s="1">
        <v>42598</v>
      </c>
    </row>
    <row r="2389" spans="1:34" x14ac:dyDescent="0.3">
      <c r="A2389">
        <v>242422</v>
      </c>
      <c r="B2389" t="s">
        <v>888</v>
      </c>
      <c r="C2389" t="s">
        <v>40</v>
      </c>
      <c r="D2389">
        <v>1</v>
      </c>
      <c r="E2389" t="s">
        <v>4167</v>
      </c>
      <c r="F2389" t="s">
        <v>642</v>
      </c>
      <c r="G2389">
        <v>22122</v>
      </c>
      <c r="H2389">
        <v>1</v>
      </c>
      <c r="I2389">
        <v>55000</v>
      </c>
      <c r="J2389">
        <v>65000</v>
      </c>
      <c r="K2389" t="s">
        <v>30</v>
      </c>
      <c r="L2389" t="s">
        <v>430</v>
      </c>
      <c r="M2389" t="s">
        <v>3306</v>
      </c>
      <c r="N2389" t="s">
        <v>8322</v>
      </c>
      <c r="O2389" t="s">
        <v>7159</v>
      </c>
      <c r="P2389" t="s">
        <v>4168</v>
      </c>
      <c r="Q2389" t="s">
        <v>35</v>
      </c>
      <c r="R2389" t="s">
        <v>894</v>
      </c>
      <c r="S2389" t="s">
        <v>35</v>
      </c>
      <c r="T2389" t="str">
        <f t="shared" si="111"/>
        <v xml:space="preserve">Knowledge of NYC government and housing issues   Significant experience with housing finance, real estate underwriting and financial feasibility analysis   Project management experience  Strong follow-through and focus on timely results   Excellent analytical, quantitative and research skills   Excellent interpersonal skills  Ability to work effectively in collaboration with others   Excellent written and verbal communication skills   Facility with Microsoft Word &amp; Excel  Fluency in Spanish is highly preferred  </v>
      </c>
      <c r="U2389">
        <f t="shared" si="112"/>
        <v>0</v>
      </c>
      <c r="V2389" s="3">
        <v>1</v>
      </c>
      <c r="W2389" s="3">
        <f t="shared" si="113"/>
        <v>0</v>
      </c>
      <c r="X2389" s="3">
        <v>0</v>
      </c>
      <c r="Y2389" s="3">
        <v>0</v>
      </c>
      <c r="Z2389" s="3">
        <v>0</v>
      </c>
      <c r="AA2389" s="3">
        <v>0</v>
      </c>
      <c r="AB2389" s="3">
        <v>0</v>
      </c>
      <c r="AD2389" t="s">
        <v>38</v>
      </c>
      <c r="AE2389" s="1">
        <v>42524</v>
      </c>
      <c r="AF2389" s="1">
        <v>42614</v>
      </c>
      <c r="AG2389" s="1">
        <v>42524</v>
      </c>
      <c r="AH2389" s="1">
        <v>42598</v>
      </c>
    </row>
    <row r="2390" spans="1:34" x14ac:dyDescent="0.3">
      <c r="A2390">
        <v>242422</v>
      </c>
      <c r="B2390" t="s">
        <v>888</v>
      </c>
      <c r="C2390" t="s">
        <v>26</v>
      </c>
      <c r="D2390">
        <v>1</v>
      </c>
      <c r="E2390" t="s">
        <v>4167</v>
      </c>
      <c r="F2390" t="s">
        <v>642</v>
      </c>
      <c r="G2390">
        <v>22122</v>
      </c>
      <c r="H2390">
        <v>1</v>
      </c>
      <c r="I2390">
        <v>55000</v>
      </c>
      <c r="J2390">
        <v>65000</v>
      </c>
      <c r="K2390" t="s">
        <v>30</v>
      </c>
      <c r="L2390" t="s">
        <v>430</v>
      </c>
      <c r="M2390" t="s">
        <v>3306</v>
      </c>
      <c r="N2390" t="s">
        <v>8322</v>
      </c>
      <c r="O2390" t="s">
        <v>7159</v>
      </c>
      <c r="P2390" t="s">
        <v>4168</v>
      </c>
      <c r="Q2390" t="s">
        <v>35</v>
      </c>
      <c r="R2390" t="s">
        <v>894</v>
      </c>
      <c r="S2390" t="s">
        <v>35</v>
      </c>
      <c r="T2390" t="str">
        <f t="shared" si="111"/>
        <v xml:space="preserve">Knowledge of NYC government and housing issues   Significant experience with housing finance, real estate underwriting and financial feasibility analysis   Project management experience  Strong follow-through and focus on timely results   Excellent analytical, quantitative and research skills   Excellent interpersonal skills  Ability to work effectively in collaboration with others   Excellent written and verbal communication skills   Facility with Microsoft Word &amp; Excel  Fluency in Spanish is highly preferred  </v>
      </c>
      <c r="U2390">
        <f t="shared" si="112"/>
        <v>0</v>
      </c>
      <c r="V2390" s="3">
        <v>1</v>
      </c>
      <c r="W2390" s="3">
        <f t="shared" si="113"/>
        <v>0</v>
      </c>
      <c r="X2390" s="3">
        <v>0</v>
      </c>
      <c r="Y2390" s="3">
        <v>0</v>
      </c>
      <c r="Z2390" s="3">
        <v>0</v>
      </c>
      <c r="AA2390" s="3">
        <v>0</v>
      </c>
      <c r="AB2390" s="3">
        <v>0</v>
      </c>
      <c r="AD2390" t="s">
        <v>38</v>
      </c>
      <c r="AE2390" s="1">
        <v>42524</v>
      </c>
      <c r="AF2390" s="1">
        <v>42614</v>
      </c>
      <c r="AG2390" s="1">
        <v>42524</v>
      </c>
      <c r="AH2390" s="1">
        <v>42598</v>
      </c>
    </row>
    <row r="2391" spans="1:34" x14ac:dyDescent="0.3">
      <c r="A2391">
        <v>242424</v>
      </c>
      <c r="B2391" t="s">
        <v>59</v>
      </c>
      <c r="C2391" t="s">
        <v>26</v>
      </c>
      <c r="D2391">
        <v>1</v>
      </c>
      <c r="E2391" t="s">
        <v>4169</v>
      </c>
      <c r="F2391" t="s">
        <v>1168</v>
      </c>
      <c r="G2391">
        <v>56058</v>
      </c>
      <c r="H2391">
        <v>0</v>
      </c>
      <c r="I2391">
        <v>48895</v>
      </c>
      <c r="J2391">
        <v>75900</v>
      </c>
      <c r="K2391" t="s">
        <v>30</v>
      </c>
      <c r="L2391" t="s">
        <v>224</v>
      </c>
      <c r="M2391" t="s">
        <v>4170</v>
      </c>
      <c r="N2391" t="s">
        <v>8323</v>
      </c>
      <c r="O2391" t="s">
        <v>1170</v>
      </c>
      <c r="P2391" t="s">
        <v>8324</v>
      </c>
      <c r="Q2391" t="s">
        <v>4171</v>
      </c>
      <c r="R2391" t="s">
        <v>8302</v>
      </c>
      <c r="S2391" t="s">
        <v>478</v>
      </c>
      <c r="T2391" t="str">
        <f t="shared" si="111"/>
        <v>‚ A baccalaureate degree from an accredited college in Architecture, Building Science, Business Administration, Engineering, Economics, Environmental Science, Finance, Political Science, Public Administration, Public Policy, Statistics, Urban Planning, Real Estate or a closely related field.  Strong organizational, program management, and interpersonal skills.  Experience working in energy efficiency, building sciences, or a related field.  Candidates should be comfortable with public speaking, working with diverse stakeholder groups, and environmental issues.  Familiar with building systems and design including HVAC, envelope, and controls, affordable housing, real estate, and construction management.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*****Please Note: This is a long-term grant funded position with an estimated duration of two years.******</v>
      </c>
      <c r="U2391">
        <f t="shared" si="112"/>
        <v>0</v>
      </c>
      <c r="V2391" s="3">
        <v>0</v>
      </c>
      <c r="W2391" s="3">
        <f t="shared" si="113"/>
        <v>0</v>
      </c>
      <c r="X2391" s="3">
        <v>0</v>
      </c>
      <c r="Y2391" s="3">
        <v>0</v>
      </c>
      <c r="Z2391" s="3">
        <v>0</v>
      </c>
      <c r="AA2391" s="3">
        <v>0</v>
      </c>
      <c r="AB2391" s="3">
        <v>0</v>
      </c>
      <c r="AD2391" t="s">
        <v>38</v>
      </c>
      <c r="AE2391" s="1">
        <v>42524</v>
      </c>
      <c r="AG2391" s="1">
        <v>42524</v>
      </c>
      <c r="AH2391" s="1">
        <v>42598</v>
      </c>
    </row>
    <row r="2392" spans="1:34" x14ac:dyDescent="0.3">
      <c r="A2392">
        <v>242424</v>
      </c>
      <c r="B2392" t="s">
        <v>59</v>
      </c>
      <c r="C2392" t="s">
        <v>40</v>
      </c>
      <c r="D2392">
        <v>1</v>
      </c>
      <c r="E2392" t="s">
        <v>4169</v>
      </c>
      <c r="F2392" t="s">
        <v>1168</v>
      </c>
      <c r="G2392">
        <v>56058</v>
      </c>
      <c r="H2392">
        <v>0</v>
      </c>
      <c r="I2392">
        <v>48895</v>
      </c>
      <c r="J2392">
        <v>75900</v>
      </c>
      <c r="K2392" t="s">
        <v>30</v>
      </c>
      <c r="L2392" t="s">
        <v>224</v>
      </c>
      <c r="M2392" t="s">
        <v>4170</v>
      </c>
      <c r="N2392" t="s">
        <v>8323</v>
      </c>
      <c r="O2392" t="s">
        <v>1170</v>
      </c>
      <c r="P2392" t="s">
        <v>8324</v>
      </c>
      <c r="Q2392" t="s">
        <v>4171</v>
      </c>
      <c r="R2392" t="s">
        <v>8302</v>
      </c>
      <c r="S2392" t="s">
        <v>478</v>
      </c>
      <c r="T2392" t="str">
        <f t="shared" si="111"/>
        <v>‚ A baccalaureate degree from an accredited college in Architecture, Building Science, Business Administration, Engineering, Economics, Environmental Science, Finance, Political Science, Public Administration, Public Policy, Statistics, Urban Planning, Real Estate or a closely related field.  Strong organizational, program management, and interpersonal skills.  Experience working in energy efficiency, building sciences, or a related field.  Candidates should be comfortable with public speaking, working with diverse stakeholder groups, and environmental issues.  Familiar with building systems and design including HVAC, envelope, and controls, affordable housing, real estate, and construction management.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*****Please Note: This is a long-term grant funded position with an estimated duration of two years.******</v>
      </c>
      <c r="U2392">
        <f t="shared" si="112"/>
        <v>0</v>
      </c>
      <c r="V2392" s="3">
        <v>0</v>
      </c>
      <c r="W2392" s="3">
        <f t="shared" si="113"/>
        <v>0</v>
      </c>
      <c r="X2392" s="3">
        <v>0</v>
      </c>
      <c r="Y2392" s="3">
        <v>0</v>
      </c>
      <c r="Z2392" s="3">
        <v>0</v>
      </c>
      <c r="AA2392" s="3">
        <v>0</v>
      </c>
      <c r="AB2392" s="3">
        <v>0</v>
      </c>
      <c r="AD2392" t="s">
        <v>38</v>
      </c>
      <c r="AE2392" s="1">
        <v>42524</v>
      </c>
      <c r="AG2392" s="1">
        <v>42524</v>
      </c>
      <c r="AH2392" s="1">
        <v>42598</v>
      </c>
    </row>
    <row r="2393" spans="1:34" x14ac:dyDescent="0.3">
      <c r="A2393">
        <v>242163</v>
      </c>
      <c r="B2393" t="s">
        <v>39</v>
      </c>
      <c r="C2393" t="s">
        <v>26</v>
      </c>
      <c r="D2393">
        <v>13</v>
      </c>
      <c r="E2393" t="s">
        <v>2153</v>
      </c>
      <c r="F2393" t="s">
        <v>931</v>
      </c>
      <c r="G2393">
        <v>31215</v>
      </c>
      <c r="H2393">
        <v>1</v>
      </c>
      <c r="I2393">
        <v>41199</v>
      </c>
      <c r="J2393">
        <v>47379</v>
      </c>
      <c r="K2393" t="s">
        <v>30</v>
      </c>
      <c r="L2393" t="s">
        <v>513</v>
      </c>
      <c r="M2393" t="s">
        <v>1330</v>
      </c>
      <c r="N2393" t="s">
        <v>8325</v>
      </c>
      <c r="O2393" t="s">
        <v>7361</v>
      </c>
      <c r="P2393" t="s">
        <v>2726</v>
      </c>
      <c r="Q2393" t="s">
        <v>7439</v>
      </c>
      <c r="R2393" t="s">
        <v>4172</v>
      </c>
      <c r="S2393" t="s">
        <v>35</v>
      </c>
      <c r="T2393" t="str">
        <f t="shared" si="111"/>
        <v>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93">
        <f t="shared" si="112"/>
        <v>0</v>
      </c>
      <c r="V2393" s="3">
        <v>0</v>
      </c>
      <c r="W2393" s="3">
        <f t="shared" si="113"/>
        <v>0</v>
      </c>
      <c r="X2393" s="3">
        <v>0</v>
      </c>
      <c r="Y2393" s="3">
        <v>0</v>
      </c>
      <c r="Z2393" s="3">
        <v>0</v>
      </c>
      <c r="AA2393" s="3">
        <v>0</v>
      </c>
      <c r="AB2393" s="3">
        <v>0</v>
      </c>
      <c r="AD2393" t="s">
        <v>38</v>
      </c>
      <c r="AE2393" s="1">
        <v>42523</v>
      </c>
      <c r="AG2393" s="1">
        <v>42523</v>
      </c>
      <c r="AH2393" s="1">
        <v>42598</v>
      </c>
    </row>
    <row r="2394" spans="1:34" x14ac:dyDescent="0.3">
      <c r="A2394">
        <v>242163</v>
      </c>
      <c r="B2394" t="s">
        <v>39</v>
      </c>
      <c r="C2394" t="s">
        <v>40</v>
      </c>
      <c r="D2394">
        <v>13</v>
      </c>
      <c r="E2394" t="s">
        <v>2153</v>
      </c>
      <c r="F2394" t="s">
        <v>931</v>
      </c>
      <c r="G2394">
        <v>31215</v>
      </c>
      <c r="H2394">
        <v>1</v>
      </c>
      <c r="I2394">
        <v>41199</v>
      </c>
      <c r="J2394">
        <v>47379</v>
      </c>
      <c r="K2394" t="s">
        <v>30</v>
      </c>
      <c r="L2394" t="s">
        <v>513</v>
      </c>
      <c r="M2394" t="s">
        <v>1330</v>
      </c>
      <c r="N2394" t="s">
        <v>8325</v>
      </c>
      <c r="O2394" t="s">
        <v>7361</v>
      </c>
      <c r="P2394" t="s">
        <v>2726</v>
      </c>
      <c r="Q2394" t="s">
        <v>7439</v>
      </c>
      <c r="R2394" t="s">
        <v>4172</v>
      </c>
      <c r="S2394" t="s">
        <v>35</v>
      </c>
      <c r="T2394" t="str">
        <f t="shared" si="111"/>
        <v>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394">
        <f t="shared" si="112"/>
        <v>0</v>
      </c>
      <c r="V2394" s="3">
        <v>0</v>
      </c>
      <c r="W2394" s="3">
        <f t="shared" si="113"/>
        <v>0</v>
      </c>
      <c r="X2394" s="3">
        <v>0</v>
      </c>
      <c r="Y2394" s="3">
        <v>0</v>
      </c>
      <c r="Z2394" s="3">
        <v>0</v>
      </c>
      <c r="AA2394" s="3">
        <v>0</v>
      </c>
      <c r="AB2394" s="3">
        <v>0</v>
      </c>
      <c r="AD2394" t="s">
        <v>38</v>
      </c>
      <c r="AE2394" s="1">
        <v>42523</v>
      </c>
      <c r="AG2394" s="1">
        <v>42523</v>
      </c>
      <c r="AH2394" s="1">
        <v>42598</v>
      </c>
    </row>
    <row r="2395" spans="1:34" x14ac:dyDescent="0.3">
      <c r="A2395">
        <v>242467</v>
      </c>
      <c r="B2395" t="s">
        <v>888</v>
      </c>
      <c r="C2395" t="s">
        <v>40</v>
      </c>
      <c r="D2395">
        <v>1</v>
      </c>
      <c r="E2395" t="s">
        <v>4173</v>
      </c>
      <c r="F2395" t="s">
        <v>51</v>
      </c>
      <c r="G2395">
        <v>10050</v>
      </c>
      <c r="H2395" t="s">
        <v>52</v>
      </c>
      <c r="I2395">
        <v>110000</v>
      </c>
      <c r="J2395">
        <v>120000</v>
      </c>
      <c r="K2395" t="s">
        <v>30</v>
      </c>
      <c r="L2395" t="s">
        <v>430</v>
      </c>
      <c r="M2395" t="s">
        <v>2097</v>
      </c>
      <c r="N2395" t="s">
        <v>8326</v>
      </c>
      <c r="O2395" t="s">
        <v>54</v>
      </c>
      <c r="P2395" t="s">
        <v>35</v>
      </c>
      <c r="Q2395" t="s">
        <v>35</v>
      </c>
      <c r="R2395" t="s">
        <v>894</v>
      </c>
      <c r="S2395" t="s">
        <v>35</v>
      </c>
      <c r="T2395" t="str">
        <f t="shared" si="111"/>
        <v xml:space="preserve">   </v>
      </c>
      <c r="U2395">
        <f t="shared" si="112"/>
        <v>0</v>
      </c>
      <c r="V2395" s="3">
        <v>0</v>
      </c>
      <c r="W2395" s="3">
        <f t="shared" si="113"/>
        <v>0</v>
      </c>
      <c r="X2395" s="3">
        <v>0</v>
      </c>
      <c r="Y2395" s="3">
        <v>0</v>
      </c>
      <c r="Z2395" s="3">
        <v>0</v>
      </c>
      <c r="AA2395" s="3">
        <v>0</v>
      </c>
      <c r="AB2395" s="3">
        <v>0</v>
      </c>
      <c r="AD2395" t="s">
        <v>58</v>
      </c>
      <c r="AE2395" s="1">
        <v>42528</v>
      </c>
      <c r="AF2395" s="1">
        <v>42618</v>
      </c>
      <c r="AG2395" s="1">
        <v>42528</v>
      </c>
      <c r="AH2395" s="1">
        <v>42598</v>
      </c>
    </row>
    <row r="2396" spans="1:34" x14ac:dyDescent="0.3">
      <c r="A2396">
        <v>242467</v>
      </c>
      <c r="B2396" t="s">
        <v>888</v>
      </c>
      <c r="C2396" t="s">
        <v>26</v>
      </c>
      <c r="D2396">
        <v>1</v>
      </c>
      <c r="E2396" t="s">
        <v>4173</v>
      </c>
      <c r="F2396" t="s">
        <v>51</v>
      </c>
      <c r="G2396">
        <v>10050</v>
      </c>
      <c r="H2396" t="s">
        <v>52</v>
      </c>
      <c r="I2396">
        <v>110000</v>
      </c>
      <c r="J2396">
        <v>120000</v>
      </c>
      <c r="K2396" t="s">
        <v>30</v>
      </c>
      <c r="L2396" t="s">
        <v>430</v>
      </c>
      <c r="M2396" t="s">
        <v>2097</v>
      </c>
      <c r="N2396" t="s">
        <v>8326</v>
      </c>
      <c r="O2396" t="s">
        <v>54</v>
      </c>
      <c r="P2396" t="s">
        <v>35</v>
      </c>
      <c r="Q2396" t="s">
        <v>35</v>
      </c>
      <c r="R2396" t="s">
        <v>894</v>
      </c>
      <c r="S2396" t="s">
        <v>35</v>
      </c>
      <c r="T2396" t="str">
        <f t="shared" si="111"/>
        <v xml:space="preserve">   </v>
      </c>
      <c r="U2396">
        <f t="shared" si="112"/>
        <v>0</v>
      </c>
      <c r="V2396" s="3">
        <v>0</v>
      </c>
      <c r="W2396" s="3">
        <f t="shared" si="113"/>
        <v>0</v>
      </c>
      <c r="X2396" s="3">
        <v>0</v>
      </c>
      <c r="Y2396" s="3">
        <v>0</v>
      </c>
      <c r="Z2396" s="3">
        <v>0</v>
      </c>
      <c r="AA2396" s="3">
        <v>0</v>
      </c>
      <c r="AB2396" s="3">
        <v>0</v>
      </c>
      <c r="AD2396" t="s">
        <v>58</v>
      </c>
      <c r="AE2396" s="1">
        <v>42528</v>
      </c>
      <c r="AF2396" s="1">
        <v>42618</v>
      </c>
      <c r="AG2396" s="1">
        <v>42528</v>
      </c>
      <c r="AH2396" s="1">
        <v>42598</v>
      </c>
    </row>
    <row r="2397" spans="1:34" x14ac:dyDescent="0.3">
      <c r="A2397">
        <v>242468</v>
      </c>
      <c r="B2397" t="s">
        <v>1936</v>
      </c>
      <c r="C2397" t="s">
        <v>40</v>
      </c>
      <c r="D2397">
        <v>1</v>
      </c>
      <c r="E2397" t="s">
        <v>4174</v>
      </c>
      <c r="F2397" t="s">
        <v>3149</v>
      </c>
      <c r="G2397">
        <v>6797</v>
      </c>
      <c r="H2397">
        <v>0</v>
      </c>
      <c r="I2397">
        <v>75000</v>
      </c>
      <c r="J2397">
        <v>90000</v>
      </c>
      <c r="K2397" t="s">
        <v>30</v>
      </c>
      <c r="L2397" t="s">
        <v>1938</v>
      </c>
      <c r="M2397" t="s">
        <v>2591</v>
      </c>
      <c r="N2397" t="s">
        <v>6884</v>
      </c>
      <c r="O2397" t="s">
        <v>3195</v>
      </c>
      <c r="P2397" t="s">
        <v>8327</v>
      </c>
      <c r="Q2397" t="s">
        <v>4175</v>
      </c>
      <c r="R2397" t="s">
        <v>4176</v>
      </c>
      <c r="S2397" t="s">
        <v>7522</v>
      </c>
      <c r="T2397" t="str">
        <f t="shared" si="111"/>
        <v>‚ Extensive hands-on experience as an analyst working with procurement/purchasing business processes and practices (e.g., Catalog Punch-Out processing, NIGP or catalog code management, etc) Extensive experience working with planning, process and analysis/reporting tools such as; Oracle, SQL, Crystal Reports, MS Access, Excel. Excellent communication (oral and written), interpersonal, and organizational skills are required. Strong analytical and problem solving skills (i.e. analysis, problem re-creation and very detailed oriented). Demonstrated ability performing project management activities The candidate should have deep knowledge of the full application development and deployment life cycle processes. Good work task organizational skills and detailed follow-through skills are required to monitor and report on the status of development and to resolve issues that are uncovered. Experience working in a large organization with complex procurement / purchasing processes. Work experience should reflect proven ability in developing and delivering successful enterprise wide applications and in coordinating such deployments. Experience with FMS/3, VENDEX and /or PIP is preferred. Also acceptable is experience with any other analogous enterprise wide management solution (e.g., Peoplesoft, SAP, etc). P369     TITLE SALARY RANGE: HIRING RATE: $ 75,000 INCUMBENT RATE: UP TO $90,000 MAXIMUM: $90,000</v>
      </c>
      <c r="U2397">
        <f t="shared" si="112"/>
        <v>0</v>
      </c>
      <c r="V2397" s="3">
        <v>1</v>
      </c>
      <c r="W2397" s="3">
        <f t="shared" si="113"/>
        <v>0</v>
      </c>
      <c r="X2397" s="3">
        <v>0</v>
      </c>
      <c r="Y2397" s="3">
        <v>0</v>
      </c>
      <c r="Z2397" s="3">
        <v>1</v>
      </c>
      <c r="AA2397" s="3">
        <v>0</v>
      </c>
      <c r="AB2397" s="3">
        <v>0</v>
      </c>
      <c r="AD2397" t="s">
        <v>899</v>
      </c>
      <c r="AE2397" s="1">
        <v>42524</v>
      </c>
      <c r="AG2397" s="1">
        <v>42524</v>
      </c>
      <c r="AH2397" s="1">
        <v>42598</v>
      </c>
    </row>
    <row r="2398" spans="1:34" x14ac:dyDescent="0.3">
      <c r="A2398">
        <v>242468</v>
      </c>
      <c r="B2398" t="s">
        <v>1936</v>
      </c>
      <c r="C2398" t="s">
        <v>26</v>
      </c>
      <c r="D2398">
        <v>1</v>
      </c>
      <c r="E2398" t="s">
        <v>4174</v>
      </c>
      <c r="F2398" t="s">
        <v>3149</v>
      </c>
      <c r="G2398">
        <v>6797</v>
      </c>
      <c r="H2398">
        <v>0</v>
      </c>
      <c r="I2398">
        <v>75000</v>
      </c>
      <c r="J2398">
        <v>90000</v>
      </c>
      <c r="K2398" t="s">
        <v>30</v>
      </c>
      <c r="L2398" t="s">
        <v>1938</v>
      </c>
      <c r="M2398" t="s">
        <v>2591</v>
      </c>
      <c r="N2398" t="s">
        <v>6884</v>
      </c>
      <c r="O2398" t="s">
        <v>3195</v>
      </c>
      <c r="P2398" t="s">
        <v>8327</v>
      </c>
      <c r="Q2398" t="s">
        <v>4175</v>
      </c>
      <c r="R2398" t="s">
        <v>4176</v>
      </c>
      <c r="S2398" t="s">
        <v>7522</v>
      </c>
      <c r="T2398" t="str">
        <f t="shared" si="111"/>
        <v>‚ Extensive hands-on experience as an analyst working with procurement/purchasing business processes and practices (e.g., Catalog Punch-Out processing, NIGP or catalog code management, etc) Extensive experience working with planning, process and analysis/reporting tools such as; Oracle, SQL, Crystal Reports, MS Access, Excel. Excellent communication (oral and written), interpersonal, and organizational skills are required. Strong analytical and problem solving skills (i.e. analysis, problem re-creation and very detailed oriented). Demonstrated ability performing project management activities The candidate should have deep knowledge of the full application development and deployment life cycle processes. Good work task organizational skills and detailed follow-through skills are required to monitor and report on the status of development and to resolve issues that are uncovered. Experience working in a large organization with complex procurement / purchasing processes. Work experience should reflect proven ability in developing and delivering successful enterprise wide applications and in coordinating such deployments. Experience with FMS/3, VENDEX and /or PIP is preferred. Also acceptable is experience with any other analogous enterprise wide management solution (e.g., Peoplesoft, SAP, etc). P369     TITLE SALARY RANGE: HIRING RATE: $ 75,000 INCUMBENT RATE: UP TO $90,000 MAXIMUM: $90,000</v>
      </c>
      <c r="U2398">
        <f t="shared" si="112"/>
        <v>0</v>
      </c>
      <c r="V2398" s="3">
        <v>1</v>
      </c>
      <c r="W2398" s="3">
        <f t="shared" si="113"/>
        <v>0</v>
      </c>
      <c r="X2398" s="3">
        <v>0</v>
      </c>
      <c r="Y2398" s="3">
        <v>0</v>
      </c>
      <c r="Z2398" s="3">
        <v>1</v>
      </c>
      <c r="AA2398" s="3">
        <v>0</v>
      </c>
      <c r="AB2398" s="3">
        <v>0</v>
      </c>
      <c r="AD2398" t="s">
        <v>899</v>
      </c>
      <c r="AE2398" s="1">
        <v>42524</v>
      </c>
      <c r="AG2398" s="1">
        <v>42524</v>
      </c>
      <c r="AH2398" s="1">
        <v>42598</v>
      </c>
    </row>
    <row r="2399" spans="1:34" x14ac:dyDescent="0.3">
      <c r="A2399">
        <v>242474</v>
      </c>
      <c r="B2399" t="s">
        <v>184</v>
      </c>
      <c r="C2399" t="s">
        <v>26</v>
      </c>
      <c r="D2399">
        <v>1</v>
      </c>
      <c r="E2399" t="s">
        <v>275</v>
      </c>
      <c r="F2399" t="s">
        <v>636</v>
      </c>
      <c r="G2399">
        <v>10056</v>
      </c>
      <c r="H2399" t="s">
        <v>52</v>
      </c>
      <c r="I2399">
        <v>53051</v>
      </c>
      <c r="J2399">
        <v>145991</v>
      </c>
      <c r="K2399" t="s">
        <v>30</v>
      </c>
      <c r="L2399" t="s">
        <v>186</v>
      </c>
      <c r="M2399" t="s">
        <v>3479</v>
      </c>
      <c r="N2399" t="s">
        <v>6885</v>
      </c>
      <c r="O2399" t="s">
        <v>639</v>
      </c>
      <c r="P2399" t="s">
        <v>8328</v>
      </c>
      <c r="Q2399" t="s">
        <v>8329</v>
      </c>
      <c r="R2399" t="s">
        <v>4177</v>
      </c>
      <c r="S2399" t="s">
        <v>35</v>
      </c>
      <c r="T2399" t="str">
        <f t="shared" si="111"/>
        <v>The ideal candidate will have a substantial understanding of the child welfare, early care and education, and juvenile justice systems is required and keen familiarity with the provision of residential and community-based care for youth is preferred. The ideal candidate will have extensive knowledge of NYC government and NYC‚„s child welfare and juvenile justice structure, and the ability to coordinate with multiple stakeholders across the agency. The preferred candidate should also have a proven ability in the areas of planning, policy, and protocol development, data analysis and application, and project management. Excellent written, communication, and interpersonal skills are required. Must be flexible, diplomatic, and a team-player with the ability to work and produce in a fast-paced environment.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v>
      </c>
      <c r="U2399">
        <f t="shared" si="112"/>
        <v>1</v>
      </c>
      <c r="V2399" s="3">
        <v>0</v>
      </c>
      <c r="W2399" s="3">
        <f t="shared" si="113"/>
        <v>1</v>
      </c>
      <c r="X2399" s="3">
        <v>0</v>
      </c>
      <c r="Y2399" s="3">
        <v>0</v>
      </c>
      <c r="Z2399" s="3">
        <v>0</v>
      </c>
      <c r="AA2399" s="3">
        <v>0</v>
      </c>
      <c r="AB2399" s="3">
        <v>0</v>
      </c>
      <c r="AD2399" t="s">
        <v>58</v>
      </c>
      <c r="AE2399" s="1">
        <v>42524</v>
      </c>
      <c r="AG2399" s="1">
        <v>42524</v>
      </c>
      <c r="AH2399" s="1">
        <v>42598</v>
      </c>
    </row>
    <row r="2400" spans="1:34" x14ac:dyDescent="0.3">
      <c r="A2400">
        <v>242164</v>
      </c>
      <c r="B2400" t="s">
        <v>3919</v>
      </c>
      <c r="C2400" t="s">
        <v>40</v>
      </c>
      <c r="D2400">
        <v>5</v>
      </c>
      <c r="E2400" t="s">
        <v>4178</v>
      </c>
      <c r="F2400" t="s">
        <v>326</v>
      </c>
      <c r="G2400">
        <v>56057</v>
      </c>
      <c r="H2400">
        <v>0</v>
      </c>
      <c r="I2400">
        <v>34644</v>
      </c>
      <c r="J2400">
        <v>57655</v>
      </c>
      <c r="K2400" t="s">
        <v>30</v>
      </c>
      <c r="L2400" t="s">
        <v>111</v>
      </c>
      <c r="M2400" t="s">
        <v>1128</v>
      </c>
      <c r="N2400" t="s">
        <v>4179</v>
      </c>
      <c r="O2400" t="s">
        <v>329</v>
      </c>
      <c r="P2400" t="s">
        <v>8330</v>
      </c>
      <c r="Q2400" t="s">
        <v>35</v>
      </c>
      <c r="R2400" t="s">
        <v>4180</v>
      </c>
      <c r="S2400" t="s">
        <v>35</v>
      </c>
      <c r="T2400" t="str">
        <f t="shared" si="111"/>
        <v xml:space="preserve">‚	Excellent organization, communication, writing, and analytical skills	Ability to quickly learn and use proprietary applications and various computer systems	Must be Self-motivated and detail oriented	Ability to multitask and work in a collaborative environment  	Ability to interact and communicate with all levels of staff, law enforcement representatives, and applicants	Proficient in Microsoft Office (Word, Excel, PowerPoint, and Access)	Knowledge of criminal justice system	Bachelor‚„s degree preferred  </v>
      </c>
      <c r="U2400">
        <f t="shared" si="112"/>
        <v>0</v>
      </c>
      <c r="V2400" s="3">
        <v>1</v>
      </c>
      <c r="W2400" s="3">
        <f t="shared" si="113"/>
        <v>0</v>
      </c>
      <c r="X2400" s="3">
        <v>0</v>
      </c>
      <c r="Y2400" s="3">
        <v>0</v>
      </c>
      <c r="Z2400" s="3">
        <v>0</v>
      </c>
      <c r="AA2400" s="3">
        <v>0</v>
      </c>
      <c r="AB2400" s="3">
        <v>0</v>
      </c>
      <c r="AD2400" t="s">
        <v>4181</v>
      </c>
      <c r="AE2400" s="1">
        <v>42527</v>
      </c>
      <c r="AG2400" s="1">
        <v>42527</v>
      </c>
      <c r="AH2400" s="1">
        <v>42598</v>
      </c>
    </row>
    <row r="2401" spans="1:34" x14ac:dyDescent="0.3">
      <c r="A2401">
        <v>242164</v>
      </c>
      <c r="B2401" t="s">
        <v>3919</v>
      </c>
      <c r="C2401" t="s">
        <v>26</v>
      </c>
      <c r="D2401">
        <v>5</v>
      </c>
      <c r="E2401" t="s">
        <v>4178</v>
      </c>
      <c r="F2401" t="s">
        <v>326</v>
      </c>
      <c r="G2401">
        <v>56057</v>
      </c>
      <c r="H2401">
        <v>0</v>
      </c>
      <c r="I2401">
        <v>34644</v>
      </c>
      <c r="J2401">
        <v>57655</v>
      </c>
      <c r="K2401" t="s">
        <v>30</v>
      </c>
      <c r="L2401" t="s">
        <v>111</v>
      </c>
      <c r="M2401" t="s">
        <v>1128</v>
      </c>
      <c r="N2401" t="s">
        <v>4179</v>
      </c>
      <c r="O2401" t="s">
        <v>329</v>
      </c>
      <c r="P2401" t="s">
        <v>8330</v>
      </c>
      <c r="Q2401" t="s">
        <v>35</v>
      </c>
      <c r="R2401" t="s">
        <v>4180</v>
      </c>
      <c r="S2401" t="s">
        <v>35</v>
      </c>
      <c r="T2401" t="str">
        <f t="shared" si="111"/>
        <v xml:space="preserve">‚	Excellent organization, communication, writing, and analytical skills	Ability to quickly learn and use proprietary applications and various computer systems	Must be Self-motivated and detail oriented	Ability to multitask and work in a collaborative environment  	Ability to interact and communicate with all levels of staff, law enforcement representatives, and applicants	Proficient in Microsoft Office (Word, Excel, PowerPoint, and Access)	Knowledge of criminal justice system	Bachelor‚„s degree preferred  </v>
      </c>
      <c r="U2401">
        <f t="shared" si="112"/>
        <v>0</v>
      </c>
      <c r="V2401" s="3">
        <v>1</v>
      </c>
      <c r="W2401" s="3">
        <f t="shared" si="113"/>
        <v>0</v>
      </c>
      <c r="X2401" s="3">
        <v>0</v>
      </c>
      <c r="Y2401" s="3">
        <v>0</v>
      </c>
      <c r="Z2401" s="3">
        <v>0</v>
      </c>
      <c r="AA2401" s="3">
        <v>0</v>
      </c>
      <c r="AB2401" s="3">
        <v>0</v>
      </c>
      <c r="AD2401" t="s">
        <v>4181</v>
      </c>
      <c r="AE2401" s="1">
        <v>42527</v>
      </c>
      <c r="AG2401" s="1">
        <v>42527</v>
      </c>
      <c r="AH2401" s="1">
        <v>42598</v>
      </c>
    </row>
    <row r="2402" spans="1:34" x14ac:dyDescent="0.3">
      <c r="A2402">
        <v>242166</v>
      </c>
      <c r="B2402" t="s">
        <v>25</v>
      </c>
      <c r="C2402" t="s">
        <v>26</v>
      </c>
      <c r="D2402">
        <v>1</v>
      </c>
      <c r="E2402" t="s">
        <v>4182</v>
      </c>
      <c r="F2402" t="s">
        <v>218</v>
      </c>
      <c r="G2402">
        <v>10009</v>
      </c>
      <c r="H2402" t="s">
        <v>52</v>
      </c>
      <c r="I2402">
        <v>53051</v>
      </c>
      <c r="J2402">
        <v>136198</v>
      </c>
      <c r="K2402" t="s">
        <v>30</v>
      </c>
      <c r="L2402" t="s">
        <v>1868</v>
      </c>
      <c r="M2402" t="s">
        <v>3772</v>
      </c>
      <c r="N2402" t="s">
        <v>8331</v>
      </c>
      <c r="O2402" t="s">
        <v>221</v>
      </c>
      <c r="P2402" t="s">
        <v>4183</v>
      </c>
      <c r="Q2402" t="s">
        <v>35</v>
      </c>
      <c r="R2402" t="s">
        <v>4184</v>
      </c>
      <c r="S2402" t="s">
        <v>3079</v>
      </c>
      <c r="T2402" t="str">
        <f t="shared" si="111"/>
        <v xml:space="preserve">The successful candidate should possess the following: Extensive project management experience, helping develop and implement technology projects from start to finish; track record of fostering innovation, prioritizing initiatives, and coordinating the deployment of complex projects across departments and different groups of stakeholders; knowledge and experience working with emerging technologies; exceptionally self-motivated and directed with a keen attention to detail and organization; demonstrated ability to understand the strategic business objectives of the organization and translate a vision into strategies, goals, and plans; experience analyzing, identifying and implementing appropriate business solutions to meet operational needs; strong communication skills to inspire and motivate staff at all levels and develop and maintain effective working relationships with diverse sets of partners within the technology and user community; 10+ years of experience in similar roles; Government experience, PMP certification, and graduate degree preferred.  </v>
      </c>
      <c r="U2402">
        <f t="shared" si="112"/>
        <v>0</v>
      </c>
      <c r="V2402" s="3">
        <v>0</v>
      </c>
      <c r="W2402" s="3">
        <f t="shared" si="113"/>
        <v>0</v>
      </c>
      <c r="X2402" s="3">
        <v>0</v>
      </c>
      <c r="Y2402" s="3">
        <v>0</v>
      </c>
      <c r="Z2402" s="3">
        <v>0</v>
      </c>
      <c r="AA2402" s="3">
        <v>0</v>
      </c>
      <c r="AB2402" s="3">
        <v>0</v>
      </c>
      <c r="AD2402" t="s">
        <v>38</v>
      </c>
      <c r="AE2402" s="1">
        <v>42528</v>
      </c>
      <c r="AG2402" s="1">
        <v>42528</v>
      </c>
      <c r="AH2402" s="1">
        <v>42598</v>
      </c>
    </row>
    <row r="2403" spans="1:34" x14ac:dyDescent="0.3">
      <c r="A2403">
        <v>242166</v>
      </c>
      <c r="B2403" t="s">
        <v>25</v>
      </c>
      <c r="C2403" t="s">
        <v>40</v>
      </c>
      <c r="D2403">
        <v>1</v>
      </c>
      <c r="E2403" t="s">
        <v>4182</v>
      </c>
      <c r="F2403" t="s">
        <v>218</v>
      </c>
      <c r="G2403">
        <v>10009</v>
      </c>
      <c r="H2403" t="s">
        <v>52</v>
      </c>
      <c r="I2403">
        <v>53051</v>
      </c>
      <c r="J2403">
        <v>136198</v>
      </c>
      <c r="K2403" t="s">
        <v>30</v>
      </c>
      <c r="L2403" t="s">
        <v>1868</v>
      </c>
      <c r="M2403" t="s">
        <v>3772</v>
      </c>
      <c r="N2403" t="s">
        <v>8331</v>
      </c>
      <c r="O2403" t="s">
        <v>221</v>
      </c>
      <c r="P2403" t="s">
        <v>4183</v>
      </c>
      <c r="Q2403" t="s">
        <v>35</v>
      </c>
      <c r="R2403" t="s">
        <v>4184</v>
      </c>
      <c r="S2403" t="s">
        <v>3079</v>
      </c>
      <c r="T2403" t="str">
        <f t="shared" si="111"/>
        <v xml:space="preserve">The successful candidate should possess the following: Extensive project management experience, helping develop and implement technology projects from start to finish; track record of fostering innovation, prioritizing initiatives, and coordinating the deployment of complex projects across departments and different groups of stakeholders; knowledge and experience working with emerging technologies; exceptionally self-motivated and directed with a keen attention to detail and organization; demonstrated ability to understand the strategic business objectives of the organization and translate a vision into strategies, goals, and plans; experience analyzing, identifying and implementing appropriate business solutions to meet operational needs; strong communication skills to inspire and motivate staff at all levels and develop and maintain effective working relationships with diverse sets of partners within the technology and user community; 10+ years of experience in similar roles; Government experience, PMP certification, and graduate degree preferred.  </v>
      </c>
      <c r="U2403">
        <f t="shared" si="112"/>
        <v>0</v>
      </c>
      <c r="V2403" s="3">
        <v>0</v>
      </c>
      <c r="W2403" s="3">
        <f t="shared" si="113"/>
        <v>0</v>
      </c>
      <c r="X2403" s="3">
        <v>0</v>
      </c>
      <c r="Y2403" s="3">
        <v>0</v>
      </c>
      <c r="Z2403" s="3">
        <v>0</v>
      </c>
      <c r="AA2403" s="3">
        <v>0</v>
      </c>
      <c r="AB2403" s="3">
        <v>0</v>
      </c>
      <c r="AD2403" t="s">
        <v>38</v>
      </c>
      <c r="AE2403" s="1">
        <v>42528</v>
      </c>
      <c r="AG2403" s="1">
        <v>42528</v>
      </c>
      <c r="AH2403" s="1">
        <v>42598</v>
      </c>
    </row>
    <row r="2404" spans="1:34" x14ac:dyDescent="0.3">
      <c r="A2404">
        <v>242174</v>
      </c>
      <c r="B2404" t="s">
        <v>184</v>
      </c>
      <c r="C2404" t="s">
        <v>26</v>
      </c>
      <c r="D2404">
        <v>2</v>
      </c>
      <c r="E2404" t="s">
        <v>4185</v>
      </c>
      <c r="F2404" t="s">
        <v>485</v>
      </c>
      <c r="G2404">
        <v>30087</v>
      </c>
      <c r="H2404">
        <v>1</v>
      </c>
      <c r="I2404">
        <v>57005</v>
      </c>
      <c r="J2404">
        <v>87027</v>
      </c>
      <c r="K2404" t="s">
        <v>30</v>
      </c>
      <c r="L2404" t="s">
        <v>186</v>
      </c>
      <c r="M2404" t="s">
        <v>2319</v>
      </c>
      <c r="N2404" t="s">
        <v>8332</v>
      </c>
      <c r="O2404" t="s">
        <v>488</v>
      </c>
      <c r="P2404" t="s">
        <v>4186</v>
      </c>
      <c r="Q2404" t="s">
        <v>7197</v>
      </c>
      <c r="R2404" t="s">
        <v>201</v>
      </c>
      <c r="S2404" t="s">
        <v>35</v>
      </c>
      <c r="T2404" t="str">
        <f t="shared" si="111"/>
        <v>The candidate should possess excellent writing skills, as well as strong verbal communication skills. The candidate should also possess strong computer skills (e.g., formatting Word documents, creating Excel spreadsheets), and should have experience in conducting research. Additionally, the candidate should also have knowledge of child welfare and juvenile justice statutes, regulations, and policies.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2404">
        <f t="shared" si="112"/>
        <v>0</v>
      </c>
      <c r="V2404" s="3">
        <v>1</v>
      </c>
      <c r="W2404" s="3">
        <f t="shared" si="113"/>
        <v>0</v>
      </c>
      <c r="X2404" s="3">
        <v>0</v>
      </c>
      <c r="Y2404" s="3">
        <v>0</v>
      </c>
      <c r="Z2404" s="3">
        <v>0</v>
      </c>
      <c r="AA2404" s="3">
        <v>0</v>
      </c>
      <c r="AB2404" s="3">
        <v>0</v>
      </c>
      <c r="AD2404" t="s">
        <v>38</v>
      </c>
      <c r="AE2404" s="1">
        <v>42534</v>
      </c>
      <c r="AG2404" s="1">
        <v>42542</v>
      </c>
      <c r="AH2404" s="1">
        <v>42598</v>
      </c>
    </row>
    <row r="2405" spans="1:34" x14ac:dyDescent="0.3">
      <c r="A2405">
        <v>242474</v>
      </c>
      <c r="B2405" t="s">
        <v>184</v>
      </c>
      <c r="C2405" t="s">
        <v>40</v>
      </c>
      <c r="D2405">
        <v>1</v>
      </c>
      <c r="E2405" t="s">
        <v>275</v>
      </c>
      <c r="F2405" t="s">
        <v>636</v>
      </c>
      <c r="G2405">
        <v>10056</v>
      </c>
      <c r="H2405" t="s">
        <v>52</v>
      </c>
      <c r="I2405">
        <v>53051</v>
      </c>
      <c r="J2405">
        <v>145991</v>
      </c>
      <c r="K2405" t="s">
        <v>30</v>
      </c>
      <c r="L2405" t="s">
        <v>186</v>
      </c>
      <c r="M2405" t="s">
        <v>3479</v>
      </c>
      <c r="N2405" t="s">
        <v>6885</v>
      </c>
      <c r="O2405" t="s">
        <v>639</v>
      </c>
      <c r="P2405" t="s">
        <v>8328</v>
      </c>
      <c r="Q2405" t="s">
        <v>8329</v>
      </c>
      <c r="R2405" t="s">
        <v>4177</v>
      </c>
      <c r="S2405" t="s">
        <v>35</v>
      </c>
      <c r="T2405" t="str">
        <f t="shared" si="111"/>
        <v>The ideal candidate will have a substantial understanding of the child welfare, early care and education, and juvenile justice systems is required and keen familiarity with the provision of residential and community-based care for youth is preferred. The ideal candidate will have extensive knowledge of NYC government and NYC‚„s child welfare and juvenile justice structure, and the ability to coordinate with multiple stakeholders across the agency. The preferred candidate should also have a proven ability in the areas of planning, policy, and protocol development, data analysis and application, and project management. Excellent written, communication, and interpersonal skills are required. Must be flexible, diplomatic, and a team-player with the ability to work and produce in a fast-paced environment.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v>
      </c>
      <c r="U2405">
        <f t="shared" si="112"/>
        <v>1</v>
      </c>
      <c r="V2405" s="3">
        <v>0</v>
      </c>
      <c r="W2405" s="3">
        <f t="shared" si="113"/>
        <v>1</v>
      </c>
      <c r="X2405" s="3">
        <v>0</v>
      </c>
      <c r="Y2405" s="3">
        <v>0</v>
      </c>
      <c r="Z2405" s="3">
        <v>0</v>
      </c>
      <c r="AA2405" s="3">
        <v>0</v>
      </c>
      <c r="AB2405" s="3">
        <v>0</v>
      </c>
      <c r="AD2405" t="s">
        <v>58</v>
      </c>
      <c r="AE2405" s="1">
        <v>42524</v>
      </c>
      <c r="AG2405" s="1">
        <v>42524</v>
      </c>
      <c r="AH2405" s="1">
        <v>42598</v>
      </c>
    </row>
    <row r="2406" spans="1:34" x14ac:dyDescent="0.3">
      <c r="A2406">
        <v>242487</v>
      </c>
      <c r="B2406" t="s">
        <v>244</v>
      </c>
      <c r="C2406" t="s">
        <v>26</v>
      </c>
      <c r="D2406">
        <v>1</v>
      </c>
      <c r="E2406" t="s">
        <v>4187</v>
      </c>
      <c r="F2406" t="s">
        <v>4188</v>
      </c>
      <c r="G2406">
        <v>30086</v>
      </c>
      <c r="H2406">
        <v>0</v>
      </c>
      <c r="I2406">
        <v>56257</v>
      </c>
      <c r="J2406">
        <v>68304</v>
      </c>
      <c r="K2406" t="s">
        <v>30</v>
      </c>
      <c r="L2406" t="s">
        <v>521</v>
      </c>
      <c r="M2406" t="s">
        <v>731</v>
      </c>
      <c r="N2406" t="s">
        <v>8333</v>
      </c>
      <c r="O2406" t="s">
        <v>4189</v>
      </c>
      <c r="P2406" t="s">
        <v>4190</v>
      </c>
      <c r="Q2406" t="s">
        <v>35</v>
      </c>
      <c r="R2406" t="s">
        <v>4191</v>
      </c>
      <c r="S2406" t="s">
        <v>35</v>
      </c>
      <c r="T2406" t="str">
        <f t="shared" si="111"/>
        <v xml:space="preserve">Preference given to candidates having familiarity with NYC Procurement rules and/or bridge engineering concepts also preferred.  </v>
      </c>
      <c r="U2406">
        <f t="shared" si="112"/>
        <v>0</v>
      </c>
      <c r="V2406" s="3">
        <v>0</v>
      </c>
      <c r="W2406" s="3">
        <f t="shared" si="113"/>
        <v>0</v>
      </c>
      <c r="X2406" s="3">
        <v>0</v>
      </c>
      <c r="Y2406" s="3">
        <v>0</v>
      </c>
      <c r="Z2406" s="3">
        <v>0</v>
      </c>
      <c r="AA2406" s="3">
        <v>0</v>
      </c>
      <c r="AB2406" s="3">
        <v>0</v>
      </c>
      <c r="AD2406" t="s">
        <v>38</v>
      </c>
      <c r="AE2406" s="1">
        <v>42527</v>
      </c>
      <c r="AG2406" s="1">
        <v>42527</v>
      </c>
      <c r="AH2406" s="1">
        <v>42598</v>
      </c>
    </row>
    <row r="2407" spans="1:34" x14ac:dyDescent="0.3">
      <c r="A2407">
        <v>242487</v>
      </c>
      <c r="B2407" t="s">
        <v>244</v>
      </c>
      <c r="C2407" t="s">
        <v>40</v>
      </c>
      <c r="D2407">
        <v>1</v>
      </c>
      <c r="E2407" t="s">
        <v>4187</v>
      </c>
      <c r="F2407" t="s">
        <v>4188</v>
      </c>
      <c r="G2407">
        <v>30086</v>
      </c>
      <c r="H2407">
        <v>0</v>
      </c>
      <c r="I2407">
        <v>56257</v>
      </c>
      <c r="J2407">
        <v>68304</v>
      </c>
      <c r="K2407" t="s">
        <v>30</v>
      </c>
      <c r="L2407" t="s">
        <v>521</v>
      </c>
      <c r="M2407" t="s">
        <v>731</v>
      </c>
      <c r="N2407" t="s">
        <v>8333</v>
      </c>
      <c r="O2407" t="s">
        <v>4189</v>
      </c>
      <c r="P2407" t="s">
        <v>4190</v>
      </c>
      <c r="Q2407" t="s">
        <v>35</v>
      </c>
      <c r="R2407" t="s">
        <v>4191</v>
      </c>
      <c r="S2407" t="s">
        <v>35</v>
      </c>
      <c r="T2407" t="str">
        <f t="shared" si="111"/>
        <v xml:space="preserve">Preference given to candidates having familiarity with NYC Procurement rules and/or bridge engineering concepts also preferred.  </v>
      </c>
      <c r="U2407">
        <f t="shared" si="112"/>
        <v>0</v>
      </c>
      <c r="V2407" s="3">
        <v>0</v>
      </c>
      <c r="W2407" s="3">
        <f t="shared" si="113"/>
        <v>0</v>
      </c>
      <c r="X2407" s="3">
        <v>0</v>
      </c>
      <c r="Y2407" s="3">
        <v>0</v>
      </c>
      <c r="Z2407" s="3">
        <v>0</v>
      </c>
      <c r="AA2407" s="3">
        <v>0</v>
      </c>
      <c r="AB2407" s="3">
        <v>0</v>
      </c>
      <c r="AD2407" t="s">
        <v>38</v>
      </c>
      <c r="AE2407" s="1">
        <v>42527</v>
      </c>
      <c r="AG2407" s="1">
        <v>42527</v>
      </c>
      <c r="AH2407" s="1">
        <v>42598</v>
      </c>
    </row>
    <row r="2408" spans="1:34" x14ac:dyDescent="0.3">
      <c r="A2408">
        <v>242489</v>
      </c>
      <c r="B2408" t="s">
        <v>3435</v>
      </c>
      <c r="C2408" t="s">
        <v>26</v>
      </c>
      <c r="D2408">
        <v>2</v>
      </c>
      <c r="E2408" t="s">
        <v>4192</v>
      </c>
      <c r="F2408" t="s">
        <v>42</v>
      </c>
      <c r="G2408">
        <v>21744</v>
      </c>
      <c r="H2408">
        <v>2</v>
      </c>
      <c r="I2408">
        <v>68239</v>
      </c>
      <c r="J2408">
        <v>85644</v>
      </c>
      <c r="K2408" t="s">
        <v>30</v>
      </c>
      <c r="L2408" t="s">
        <v>3455</v>
      </c>
      <c r="M2408" t="s">
        <v>4193</v>
      </c>
      <c r="N2408" t="s">
        <v>8334</v>
      </c>
      <c r="O2408" t="s">
        <v>46</v>
      </c>
      <c r="P2408" t="s">
        <v>4194</v>
      </c>
      <c r="Q2408" t="s">
        <v>35</v>
      </c>
      <c r="R2408" t="s">
        <v>1031</v>
      </c>
      <c r="S2408" t="s">
        <v>4069</v>
      </c>
      <c r="T2408" t="str">
        <f t="shared" si="111"/>
        <v xml:space="preserve">Proficiency in statistical programming (e.g. R, SQL, Python, JavaScript/D3) or the strong desire to learn and self-teach.  Ability to quickly learn new software, including Tableau, IBM Cognos, and internal Department software platforms.  Extensive knowledge of applied statistics, analytics, machine learning, data science or big data tools.  Interest in taking initiative and helping the team discover problems and troubleshoot solutions.  Ability to think creatively, embrace new approaches and pioneer innovative solutions to intricate problems.  Strong written, verbal and interpersonal communication skills.  Ability to write reports, correspondence, literature reviews and memorandums.  Ability to read, analyze and interpret project protocols, general periodicals, professional and academic journals, reports and business correspondence.  Experience working on multiple tasks and assignments while maintaining attention to detail, and the ability to be flexible with changing demands.  Familiarity with Outlook, and Microsoft Office Suite.  </v>
      </c>
      <c r="U2408">
        <f t="shared" si="112"/>
        <v>0</v>
      </c>
      <c r="V2408" s="3">
        <v>0</v>
      </c>
      <c r="W2408" s="3">
        <f t="shared" si="113"/>
        <v>0</v>
      </c>
      <c r="X2408" s="3">
        <v>1</v>
      </c>
      <c r="Y2408" s="3">
        <v>1</v>
      </c>
      <c r="Z2408" s="3">
        <v>1</v>
      </c>
      <c r="AA2408" s="3">
        <v>0</v>
      </c>
      <c r="AB2408" s="3">
        <v>0</v>
      </c>
      <c r="AD2408" t="s">
        <v>38</v>
      </c>
      <c r="AE2408" s="1">
        <v>42527</v>
      </c>
      <c r="AG2408" s="1">
        <v>42535</v>
      </c>
      <c r="AH2408" s="1">
        <v>42598</v>
      </c>
    </row>
    <row r="2409" spans="1:34" x14ac:dyDescent="0.3">
      <c r="A2409">
        <v>242174</v>
      </c>
      <c r="B2409" t="s">
        <v>184</v>
      </c>
      <c r="C2409" t="s">
        <v>40</v>
      </c>
      <c r="D2409">
        <v>2</v>
      </c>
      <c r="E2409" t="s">
        <v>4185</v>
      </c>
      <c r="F2409" t="s">
        <v>485</v>
      </c>
      <c r="G2409">
        <v>30087</v>
      </c>
      <c r="H2409">
        <v>1</v>
      </c>
      <c r="I2409">
        <v>57005</v>
      </c>
      <c r="J2409">
        <v>87027</v>
      </c>
      <c r="K2409" t="s">
        <v>30</v>
      </c>
      <c r="L2409" t="s">
        <v>186</v>
      </c>
      <c r="M2409" t="s">
        <v>2319</v>
      </c>
      <c r="N2409" t="s">
        <v>8332</v>
      </c>
      <c r="O2409" t="s">
        <v>488</v>
      </c>
      <c r="P2409" t="s">
        <v>4186</v>
      </c>
      <c r="Q2409" t="s">
        <v>7197</v>
      </c>
      <c r="R2409" t="s">
        <v>201</v>
      </c>
      <c r="S2409" t="s">
        <v>35</v>
      </c>
      <c r="T2409" t="str">
        <f t="shared" si="111"/>
        <v>The candidate should possess excellent writing skills, as well as strong verbal communication skills. The candidate should also possess strong computer skills (e.g., formatting Word documents, creating Excel spreadsheets), and should have experience in conducting research. Additionally, the candidate should also have knowledge of child welfare and juvenile justice statutes, regulations, and policies.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2409">
        <f t="shared" si="112"/>
        <v>0</v>
      </c>
      <c r="V2409" s="3">
        <v>1</v>
      </c>
      <c r="W2409" s="3">
        <f t="shared" si="113"/>
        <v>0</v>
      </c>
      <c r="X2409" s="3">
        <v>0</v>
      </c>
      <c r="Y2409" s="3">
        <v>0</v>
      </c>
      <c r="Z2409" s="3">
        <v>0</v>
      </c>
      <c r="AA2409" s="3">
        <v>0</v>
      </c>
      <c r="AB2409" s="3">
        <v>0</v>
      </c>
      <c r="AD2409" t="s">
        <v>38</v>
      </c>
      <c r="AE2409" s="1">
        <v>42534</v>
      </c>
      <c r="AG2409" s="1">
        <v>42542</v>
      </c>
      <c r="AH2409" s="1">
        <v>42598</v>
      </c>
    </row>
    <row r="2410" spans="1:34" x14ac:dyDescent="0.3">
      <c r="A2410">
        <v>242175</v>
      </c>
      <c r="B2410" t="s">
        <v>184</v>
      </c>
      <c r="C2410" t="s">
        <v>40</v>
      </c>
      <c r="D2410">
        <v>1</v>
      </c>
      <c r="E2410" t="s">
        <v>3981</v>
      </c>
      <c r="F2410" t="s">
        <v>91</v>
      </c>
      <c r="G2410" t="s">
        <v>405</v>
      </c>
      <c r="H2410">
        <v>0</v>
      </c>
      <c r="I2410">
        <v>61031</v>
      </c>
      <c r="J2410">
        <v>95022</v>
      </c>
      <c r="K2410" t="s">
        <v>30</v>
      </c>
      <c r="L2410" t="s">
        <v>186</v>
      </c>
      <c r="M2410" t="s">
        <v>603</v>
      </c>
      <c r="N2410" t="s">
        <v>6872</v>
      </c>
      <c r="O2410" t="s">
        <v>409</v>
      </c>
      <c r="P2410" t="s">
        <v>35</v>
      </c>
      <c r="Q2410" t="s">
        <v>8253</v>
      </c>
      <c r="R2410" t="s">
        <v>640</v>
      </c>
      <c r="S2410" t="s">
        <v>35</v>
      </c>
      <c r="T2410" t="str">
        <f t="shared" si="111"/>
        <v xml:space="preserve">  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v>
      </c>
      <c r="U2410">
        <f t="shared" si="112"/>
        <v>0</v>
      </c>
      <c r="V2410" s="3">
        <v>0</v>
      </c>
      <c r="W2410" s="3">
        <f t="shared" si="113"/>
        <v>0</v>
      </c>
      <c r="X2410" s="3">
        <v>0</v>
      </c>
      <c r="Y2410" s="3">
        <v>0</v>
      </c>
      <c r="Z2410" s="3">
        <v>0</v>
      </c>
      <c r="AA2410" s="3">
        <v>0</v>
      </c>
      <c r="AB2410" s="3">
        <v>0</v>
      </c>
      <c r="AD2410" t="s">
        <v>3982</v>
      </c>
      <c r="AE2410" s="1">
        <v>42530</v>
      </c>
      <c r="AG2410" s="1">
        <v>42556</v>
      </c>
      <c r="AH2410" s="1">
        <v>42598</v>
      </c>
    </row>
    <row r="2411" spans="1:34" x14ac:dyDescent="0.3">
      <c r="A2411">
        <v>242182</v>
      </c>
      <c r="B2411" t="s">
        <v>108</v>
      </c>
      <c r="C2411" t="s">
        <v>40</v>
      </c>
      <c r="D2411">
        <v>1</v>
      </c>
      <c r="E2411" t="s">
        <v>2692</v>
      </c>
      <c r="F2411" t="s">
        <v>2693</v>
      </c>
      <c r="G2411">
        <v>5072</v>
      </c>
      <c r="H2411">
        <v>0</v>
      </c>
      <c r="I2411">
        <v>35213</v>
      </c>
      <c r="J2411">
        <v>40495</v>
      </c>
      <c r="K2411" t="s">
        <v>30</v>
      </c>
      <c r="L2411" t="s">
        <v>797</v>
      </c>
      <c r="M2411" t="s">
        <v>4195</v>
      </c>
      <c r="N2411" t="s">
        <v>8335</v>
      </c>
      <c r="O2411" t="s">
        <v>4196</v>
      </c>
      <c r="P2411" t="s">
        <v>4197</v>
      </c>
      <c r="Q2411" t="s">
        <v>4198</v>
      </c>
      <c r="R2411" t="s">
        <v>8336</v>
      </c>
      <c r="S2411" t="s">
        <v>35</v>
      </c>
      <c r="T2411" t="str">
        <f t="shared" si="111"/>
        <v>Excellent research and writing skills, and oral communication abilities.  Prior work experience as a paralegal desirable. Applicants must be currently be enrolled in law school as a matriculated part-time second, third or rising fourth year student.  Candidates selected to move forward in the application process will be required to provide one legal writing sample, three references, and an unofficial law school transcript.</v>
      </c>
      <c r="U2411">
        <f t="shared" si="112"/>
        <v>0</v>
      </c>
      <c r="V2411" s="3">
        <v>0</v>
      </c>
      <c r="W2411" s="3">
        <f t="shared" si="113"/>
        <v>0</v>
      </c>
      <c r="X2411" s="3">
        <v>0</v>
      </c>
      <c r="Y2411" s="3">
        <v>0</v>
      </c>
      <c r="Z2411" s="3">
        <v>0</v>
      </c>
      <c r="AA2411" s="3">
        <v>0</v>
      </c>
      <c r="AB2411" s="3">
        <v>0</v>
      </c>
      <c r="AD2411" t="s">
        <v>38</v>
      </c>
      <c r="AE2411" s="1">
        <v>42522</v>
      </c>
      <c r="AF2411" s="1">
        <v>42621</v>
      </c>
      <c r="AG2411" s="1">
        <v>42591</v>
      </c>
      <c r="AH2411" s="1">
        <v>42598</v>
      </c>
    </row>
    <row r="2412" spans="1:34" x14ac:dyDescent="0.3">
      <c r="A2412">
        <v>242489</v>
      </c>
      <c r="B2412" t="s">
        <v>3435</v>
      </c>
      <c r="C2412" t="s">
        <v>40</v>
      </c>
      <c r="D2412">
        <v>2</v>
      </c>
      <c r="E2412" t="s">
        <v>4192</v>
      </c>
      <c r="F2412" t="s">
        <v>42</v>
      </c>
      <c r="G2412">
        <v>21744</v>
      </c>
      <c r="H2412">
        <v>2</v>
      </c>
      <c r="I2412">
        <v>68239</v>
      </c>
      <c r="J2412">
        <v>85644</v>
      </c>
      <c r="K2412" t="s">
        <v>30</v>
      </c>
      <c r="L2412" t="s">
        <v>3455</v>
      </c>
      <c r="M2412" t="s">
        <v>4193</v>
      </c>
      <c r="N2412" t="s">
        <v>8334</v>
      </c>
      <c r="O2412" t="s">
        <v>46</v>
      </c>
      <c r="P2412" t="s">
        <v>4194</v>
      </c>
      <c r="Q2412" t="s">
        <v>35</v>
      </c>
      <c r="R2412" t="s">
        <v>1031</v>
      </c>
      <c r="S2412" t="s">
        <v>4069</v>
      </c>
      <c r="T2412" t="str">
        <f t="shared" si="111"/>
        <v xml:space="preserve">Proficiency in statistical programming (e.g. R, SQL, Python, JavaScript/D3) or the strong desire to learn and self-teach.  Ability to quickly learn new software, including Tableau, IBM Cognos, and internal Department software platforms.  Extensive knowledge of applied statistics, analytics, machine learning, data science or big data tools.  Interest in taking initiative and helping the team discover problems and troubleshoot solutions.  Ability to think creatively, embrace new approaches and pioneer innovative solutions to intricate problems.  Strong written, verbal and interpersonal communication skills.  Ability to write reports, correspondence, literature reviews and memorandums.  Ability to read, analyze and interpret project protocols, general periodicals, professional and academic journals, reports and business correspondence.  Experience working on multiple tasks and assignments while maintaining attention to detail, and the ability to be flexible with changing demands.  Familiarity with Outlook, and Microsoft Office Suite.  </v>
      </c>
      <c r="U2412">
        <f t="shared" si="112"/>
        <v>0</v>
      </c>
      <c r="V2412" s="3">
        <v>0</v>
      </c>
      <c r="W2412" s="3">
        <f t="shared" si="113"/>
        <v>0</v>
      </c>
      <c r="X2412" s="3">
        <v>1</v>
      </c>
      <c r="Y2412" s="3">
        <v>1</v>
      </c>
      <c r="Z2412" s="3">
        <v>1</v>
      </c>
      <c r="AA2412" s="3">
        <v>0</v>
      </c>
      <c r="AB2412" s="3">
        <v>0</v>
      </c>
      <c r="AD2412" t="s">
        <v>38</v>
      </c>
      <c r="AE2412" s="1">
        <v>42527</v>
      </c>
      <c r="AG2412" s="1">
        <v>42527</v>
      </c>
      <c r="AH2412" s="1">
        <v>42598</v>
      </c>
    </row>
    <row r="2413" spans="1:34" x14ac:dyDescent="0.3">
      <c r="A2413">
        <v>242492</v>
      </c>
      <c r="B2413" t="s">
        <v>39</v>
      </c>
      <c r="C2413" t="s">
        <v>26</v>
      </c>
      <c r="D2413">
        <v>1</v>
      </c>
      <c r="E2413" t="s">
        <v>4199</v>
      </c>
      <c r="F2413" t="s">
        <v>4200</v>
      </c>
      <c r="G2413">
        <v>80609</v>
      </c>
      <c r="H2413">
        <v>2</v>
      </c>
      <c r="I2413">
        <v>32874</v>
      </c>
      <c r="J2413">
        <v>37148</v>
      </c>
      <c r="K2413" t="s">
        <v>30</v>
      </c>
      <c r="L2413" t="s">
        <v>71</v>
      </c>
      <c r="M2413" t="s">
        <v>282</v>
      </c>
      <c r="N2413" t="s">
        <v>6886</v>
      </c>
      <c r="O2413" t="s">
        <v>4201</v>
      </c>
      <c r="P2413" t="s">
        <v>8337</v>
      </c>
      <c r="Q2413" t="s">
        <v>35</v>
      </c>
      <c r="R2413" t="s">
        <v>4202</v>
      </c>
      <c r="S2413" t="s">
        <v>35</v>
      </c>
      <c r="T2413" t="str">
        <f t="shared" si="111"/>
        <v xml:space="preserve">PREFERRED SKILLS Must possess excellent oral communication and interpersonal skills.  Must be proficient in using Microsoft Excel and Microsoft Word.  Experience working in a medical or laboratory facility a plus.  SPECIAL NOTE 1. This position has been identified as ‚Å“essential.‚  During emergency events, ‚Å“essential‚ positions may require 24-hour availability. 2. Selected candidates will be required to provide a DNA sample by swabbing.  </v>
      </c>
      <c r="U2413">
        <f t="shared" si="112"/>
        <v>0</v>
      </c>
      <c r="V2413" s="3">
        <v>1</v>
      </c>
      <c r="W2413" s="3">
        <f t="shared" si="113"/>
        <v>0</v>
      </c>
      <c r="X2413" s="3">
        <v>0</v>
      </c>
      <c r="Y2413" s="3">
        <v>0</v>
      </c>
      <c r="Z2413" s="3">
        <v>0</v>
      </c>
      <c r="AA2413" s="3">
        <v>0</v>
      </c>
      <c r="AB2413" s="3">
        <v>0</v>
      </c>
      <c r="AD2413" t="s">
        <v>38</v>
      </c>
      <c r="AE2413" s="1">
        <v>42527</v>
      </c>
      <c r="AG2413" s="1">
        <v>42527</v>
      </c>
      <c r="AH2413" s="1">
        <v>42598</v>
      </c>
    </row>
    <row r="2414" spans="1:34" x14ac:dyDescent="0.3">
      <c r="A2414">
        <v>242493</v>
      </c>
      <c r="B2414" t="s">
        <v>39</v>
      </c>
      <c r="C2414" t="s">
        <v>40</v>
      </c>
      <c r="D2414">
        <v>1</v>
      </c>
      <c r="E2414" t="s">
        <v>1821</v>
      </c>
      <c r="F2414" t="s">
        <v>1822</v>
      </c>
      <c r="G2414">
        <v>71022</v>
      </c>
      <c r="H2414">
        <v>1</v>
      </c>
      <c r="I2414">
        <v>46404</v>
      </c>
      <c r="J2414">
        <v>52437</v>
      </c>
      <c r="K2414" t="s">
        <v>30</v>
      </c>
      <c r="L2414" t="s">
        <v>71</v>
      </c>
      <c r="M2414" t="s">
        <v>282</v>
      </c>
      <c r="N2414" t="s">
        <v>8338</v>
      </c>
      <c r="O2414" t="s">
        <v>7474</v>
      </c>
      <c r="P2414" t="s">
        <v>35</v>
      </c>
      <c r="Q2414" t="s">
        <v>7475</v>
      </c>
      <c r="R2414" t="s">
        <v>4203</v>
      </c>
      <c r="S2414" t="s">
        <v>35</v>
      </c>
      <c r="T2414" t="str">
        <f t="shared" si="111"/>
        <v xml:space="preserve">  LICENSE REQUIREMENT A Motor Vehicle Driver License valid in State of New York.  Employees must maintain the license for the duration of their employment.  SPECIAL NOTE 1. The selected candidates will be required to provide DNA samples by swabbing. 2. This position has been identified as ‚Å“essential.‚ During ALL weather &amp; emergency events, ‚Å“essential‚ positions may require 24-hour availability. 3. The selected candidates must be able to drive agency vehicles as required.</v>
      </c>
      <c r="U2414">
        <f t="shared" si="112"/>
        <v>0</v>
      </c>
      <c r="V2414" s="3">
        <v>0</v>
      </c>
      <c r="W2414" s="3">
        <f t="shared" si="113"/>
        <v>0</v>
      </c>
      <c r="X2414" s="3">
        <v>0</v>
      </c>
      <c r="Y2414" s="3">
        <v>0</v>
      </c>
      <c r="Z2414" s="3">
        <v>0</v>
      </c>
      <c r="AA2414" s="3">
        <v>0</v>
      </c>
      <c r="AB2414" s="3">
        <v>0</v>
      </c>
      <c r="AD2414" t="s">
        <v>38</v>
      </c>
      <c r="AE2414" s="1">
        <v>42527</v>
      </c>
      <c r="AG2414" s="1">
        <v>42527</v>
      </c>
      <c r="AH2414" s="1">
        <v>42598</v>
      </c>
    </row>
    <row r="2415" spans="1:34" x14ac:dyDescent="0.3">
      <c r="A2415">
        <v>242493</v>
      </c>
      <c r="B2415" t="s">
        <v>39</v>
      </c>
      <c r="C2415" t="s">
        <v>26</v>
      </c>
      <c r="D2415">
        <v>1</v>
      </c>
      <c r="E2415" t="s">
        <v>1821</v>
      </c>
      <c r="F2415" t="s">
        <v>1822</v>
      </c>
      <c r="G2415">
        <v>71022</v>
      </c>
      <c r="H2415">
        <v>1</v>
      </c>
      <c r="I2415">
        <v>46404</v>
      </c>
      <c r="J2415">
        <v>52437</v>
      </c>
      <c r="K2415" t="s">
        <v>30</v>
      </c>
      <c r="L2415" t="s">
        <v>71</v>
      </c>
      <c r="M2415" t="s">
        <v>282</v>
      </c>
      <c r="N2415" t="s">
        <v>8338</v>
      </c>
      <c r="O2415" t="s">
        <v>7474</v>
      </c>
      <c r="P2415" t="s">
        <v>35</v>
      </c>
      <c r="Q2415" t="s">
        <v>7475</v>
      </c>
      <c r="R2415" t="s">
        <v>4203</v>
      </c>
      <c r="S2415" t="s">
        <v>35</v>
      </c>
      <c r="T2415" t="str">
        <f t="shared" si="111"/>
        <v xml:space="preserve">  LICENSE REQUIREMENT A Motor Vehicle Driver License valid in State of New York.  Employees must maintain the license for the duration of their employment.  SPECIAL NOTE 1. The selected candidates will be required to provide DNA samples by swabbing. 2. This position has been identified as ‚Å“essential.‚ During ALL weather &amp; emergency events, ‚Å“essential‚ positions may require 24-hour availability. 3. The selected candidates must be able to drive agency vehicles as required.</v>
      </c>
      <c r="U2415">
        <f t="shared" si="112"/>
        <v>0</v>
      </c>
      <c r="V2415" s="3">
        <v>0</v>
      </c>
      <c r="W2415" s="3">
        <f t="shared" si="113"/>
        <v>0</v>
      </c>
      <c r="X2415" s="3">
        <v>0</v>
      </c>
      <c r="Y2415" s="3">
        <v>0</v>
      </c>
      <c r="Z2415" s="3">
        <v>0</v>
      </c>
      <c r="AA2415" s="3">
        <v>0</v>
      </c>
      <c r="AB2415" s="3">
        <v>0</v>
      </c>
      <c r="AD2415" t="s">
        <v>38</v>
      </c>
      <c r="AE2415" s="1">
        <v>42527</v>
      </c>
      <c r="AG2415" s="1">
        <v>42527</v>
      </c>
      <c r="AH2415" s="1">
        <v>42598</v>
      </c>
    </row>
    <row r="2416" spans="1:34" x14ac:dyDescent="0.3">
      <c r="A2416">
        <v>242182</v>
      </c>
      <c r="B2416" t="s">
        <v>108</v>
      </c>
      <c r="C2416" t="s">
        <v>26</v>
      </c>
      <c r="D2416">
        <v>1</v>
      </c>
      <c r="E2416" t="s">
        <v>2692</v>
      </c>
      <c r="F2416" t="s">
        <v>2693</v>
      </c>
      <c r="G2416">
        <v>5072</v>
      </c>
      <c r="H2416">
        <v>0</v>
      </c>
      <c r="I2416">
        <v>35213</v>
      </c>
      <c r="J2416">
        <v>40495</v>
      </c>
      <c r="K2416" t="s">
        <v>30</v>
      </c>
      <c r="L2416" t="s">
        <v>797</v>
      </c>
      <c r="M2416" t="s">
        <v>4195</v>
      </c>
      <c r="N2416" t="s">
        <v>8335</v>
      </c>
      <c r="O2416" t="s">
        <v>4196</v>
      </c>
      <c r="P2416" t="s">
        <v>4197</v>
      </c>
      <c r="Q2416" t="s">
        <v>4198</v>
      </c>
      <c r="R2416" t="s">
        <v>8336</v>
      </c>
      <c r="S2416" t="s">
        <v>35</v>
      </c>
      <c r="T2416" t="str">
        <f t="shared" si="111"/>
        <v>Excellent research and writing skills, and oral communication abilities.  Prior work experience as a paralegal desirable. Applicants must be currently be enrolled in law school as a matriculated part-time second, third or rising fourth year student.  Candidates selected to move forward in the application process will be required to provide one legal writing sample, three references, and an unofficial law school transcript.</v>
      </c>
      <c r="U2416">
        <f t="shared" si="112"/>
        <v>0</v>
      </c>
      <c r="V2416" s="3">
        <v>0</v>
      </c>
      <c r="W2416" s="3">
        <f t="shared" si="113"/>
        <v>0</v>
      </c>
      <c r="X2416" s="3">
        <v>0</v>
      </c>
      <c r="Y2416" s="3">
        <v>0</v>
      </c>
      <c r="Z2416" s="3">
        <v>0</v>
      </c>
      <c r="AA2416" s="3">
        <v>0</v>
      </c>
      <c r="AB2416" s="3">
        <v>0</v>
      </c>
      <c r="AD2416" t="s">
        <v>38</v>
      </c>
      <c r="AE2416" s="1">
        <v>42522</v>
      </c>
      <c r="AF2416" s="1">
        <v>42621</v>
      </c>
      <c r="AG2416" s="1">
        <v>42591</v>
      </c>
      <c r="AH2416" s="1">
        <v>42598</v>
      </c>
    </row>
    <row r="2417" spans="1:34" x14ac:dyDescent="0.3">
      <c r="A2417">
        <v>242183</v>
      </c>
      <c r="B2417" t="s">
        <v>39</v>
      </c>
      <c r="C2417" t="s">
        <v>40</v>
      </c>
      <c r="D2417">
        <v>1</v>
      </c>
      <c r="E2417" t="s">
        <v>4204</v>
      </c>
      <c r="F2417" t="s">
        <v>42</v>
      </c>
      <c r="G2417">
        <v>21744</v>
      </c>
      <c r="H2417">
        <v>2</v>
      </c>
      <c r="I2417">
        <v>68239</v>
      </c>
      <c r="J2417">
        <v>85644</v>
      </c>
      <c r="K2417" t="s">
        <v>30</v>
      </c>
      <c r="L2417" t="s">
        <v>78</v>
      </c>
      <c r="M2417" t="s">
        <v>1033</v>
      </c>
      <c r="N2417" t="s">
        <v>4205</v>
      </c>
      <c r="O2417" t="s">
        <v>46</v>
      </c>
      <c r="P2417" t="s">
        <v>4206</v>
      </c>
      <c r="Q2417" t="s">
        <v>7985</v>
      </c>
      <c r="R2417" t="s">
        <v>4207</v>
      </c>
      <c r="S2417" t="s">
        <v>35</v>
      </c>
      <c r="T2417" t="str">
        <f t="shared" si="111"/>
        <v>--Candidate must have knowledge of HIV/AIDS; the Ryan White Treatment Extension Modernization Act, HIV-related health disparities and culturally competent service delivery  --Candidate must be able to: work jointly with others to achieve program goals, communicate effectively, conveying issues and decisions to superiors, colleagues and staff and transparently conveying bases for decisions and methods  --Demonstrate initiative and intellectual curiosity and inquiry by actively seeking risks and opportunities to improve systems and processes, seeking creative solutions  --Conveying vision for change and identifying and implementing actions to be a change agent  --Demonstrate a high level of decision-making skills, with ability to plan ahead and to make timely decisions while considering implications of decisions for larger picture; and demonstrate a high degree of judgment when making decisions that promote public health and support the agency's mission.  --Excellent written, oral and interpersonal skills; experience in program planning and implementation  --Computer literacy; ability to prioritize and to handle multiple and diverse assignments  --Experience and knowledge of service utilization and provider landscape, epidemiology and outcome evaluations  --Experience with project management, meeting management, provision of technical assistance and experience working with professional staff.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417">
        <f t="shared" si="112"/>
        <v>0</v>
      </c>
      <c r="V2417" s="3">
        <v>0</v>
      </c>
      <c r="W2417" s="3">
        <f t="shared" si="113"/>
        <v>0</v>
      </c>
      <c r="X2417" s="3">
        <v>0</v>
      </c>
      <c r="Y2417" s="3">
        <v>0</v>
      </c>
      <c r="Z2417" s="3">
        <v>0</v>
      </c>
      <c r="AA2417" s="3">
        <v>0</v>
      </c>
      <c r="AB2417" s="3">
        <v>0</v>
      </c>
      <c r="AD2417" t="s">
        <v>38</v>
      </c>
      <c r="AE2417" s="1">
        <v>42523</v>
      </c>
      <c r="AG2417" s="1">
        <v>42523</v>
      </c>
      <c r="AH2417" s="1">
        <v>42598</v>
      </c>
    </row>
    <row r="2418" spans="1:34" x14ac:dyDescent="0.3">
      <c r="A2418">
        <v>242183</v>
      </c>
      <c r="B2418" t="s">
        <v>39</v>
      </c>
      <c r="C2418" t="s">
        <v>26</v>
      </c>
      <c r="D2418">
        <v>1</v>
      </c>
      <c r="E2418" t="s">
        <v>4204</v>
      </c>
      <c r="F2418" t="s">
        <v>42</v>
      </c>
      <c r="G2418">
        <v>21744</v>
      </c>
      <c r="H2418">
        <v>2</v>
      </c>
      <c r="I2418">
        <v>68239</v>
      </c>
      <c r="J2418">
        <v>85644</v>
      </c>
      <c r="K2418" t="s">
        <v>30</v>
      </c>
      <c r="L2418" t="s">
        <v>78</v>
      </c>
      <c r="M2418" t="s">
        <v>1033</v>
      </c>
      <c r="N2418" t="s">
        <v>4205</v>
      </c>
      <c r="O2418" t="s">
        <v>46</v>
      </c>
      <c r="P2418" t="s">
        <v>4206</v>
      </c>
      <c r="Q2418" t="s">
        <v>7985</v>
      </c>
      <c r="R2418" t="s">
        <v>4207</v>
      </c>
      <c r="S2418" t="s">
        <v>35</v>
      </c>
      <c r="T2418" t="str">
        <f t="shared" si="111"/>
        <v>--Candidate must have knowledge of HIV/AIDS; the Ryan White Treatment Extension Modernization Act, HIV-related health disparities and culturally competent service delivery  --Candidate must be able to: work jointly with others to achieve program goals, communicate effectively, conveying issues and decisions to superiors, colleagues and staff and transparently conveying bases for decisions and methods  --Demonstrate initiative and intellectual curiosity and inquiry by actively seeking risks and opportunities to improve systems and processes, seeking creative solutions  --Conveying vision for change and identifying and implementing actions to be a change agent  --Demonstrate a high level of decision-making skills, with ability to plan ahead and to make timely decisions while considering implications of decisions for larger picture; and demonstrate a high degree of judgment when making decisions that promote public health and support the agency's mission.  --Excellent written, oral and interpersonal skills; experience in program planning and implementation  --Computer literacy; ability to prioritize and to handle multiple and diverse assignments  --Experience and knowledge of service utilization and provider landscape, epidemiology and outcome evaluations  --Experience with project management, meeting management, provision of technical assistance and experience working with professional staff.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418">
        <f t="shared" si="112"/>
        <v>0</v>
      </c>
      <c r="V2418" s="3">
        <v>0</v>
      </c>
      <c r="W2418" s="3">
        <f t="shared" si="113"/>
        <v>0</v>
      </c>
      <c r="X2418" s="3">
        <v>0</v>
      </c>
      <c r="Y2418" s="3">
        <v>0</v>
      </c>
      <c r="Z2418" s="3">
        <v>0</v>
      </c>
      <c r="AA2418" s="3">
        <v>0</v>
      </c>
      <c r="AB2418" s="3">
        <v>0</v>
      </c>
      <c r="AD2418" t="s">
        <v>38</v>
      </c>
      <c r="AE2418" s="1">
        <v>42523</v>
      </c>
      <c r="AG2418" s="1">
        <v>42523</v>
      </c>
      <c r="AH2418" s="1">
        <v>42598</v>
      </c>
    </row>
    <row r="2419" spans="1:34" x14ac:dyDescent="0.3">
      <c r="A2419">
        <v>242504</v>
      </c>
      <c r="B2419" t="s">
        <v>59</v>
      </c>
      <c r="C2419" t="s">
        <v>26</v>
      </c>
      <c r="D2419">
        <v>1</v>
      </c>
      <c r="E2419" t="s">
        <v>4208</v>
      </c>
      <c r="F2419" t="s">
        <v>1415</v>
      </c>
      <c r="G2419">
        <v>10035</v>
      </c>
      <c r="H2419" t="s">
        <v>52</v>
      </c>
      <c r="I2419">
        <v>95000</v>
      </c>
      <c r="J2419">
        <v>120000</v>
      </c>
      <c r="K2419" t="s">
        <v>30</v>
      </c>
      <c r="L2419" t="s">
        <v>3182</v>
      </c>
      <c r="M2419" t="s">
        <v>3183</v>
      </c>
      <c r="N2419" t="s">
        <v>6887</v>
      </c>
      <c r="O2419" t="s">
        <v>1416</v>
      </c>
      <c r="P2419" t="s">
        <v>35</v>
      </c>
      <c r="Q2419" t="s">
        <v>4209</v>
      </c>
      <c r="R2419" t="s">
        <v>266</v>
      </c>
      <c r="S2419" t="s">
        <v>35</v>
      </c>
      <c r="T2419" t="str">
        <f t="shared" si="111"/>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north of mid-town Manhattan.</v>
      </c>
      <c r="U2419">
        <f t="shared" si="112"/>
        <v>0</v>
      </c>
      <c r="V2419" s="3">
        <v>0</v>
      </c>
      <c r="W2419" s="3">
        <f t="shared" si="113"/>
        <v>0</v>
      </c>
      <c r="X2419" s="3">
        <v>0</v>
      </c>
      <c r="Y2419" s="3">
        <v>0</v>
      </c>
      <c r="Z2419" s="3">
        <v>0</v>
      </c>
      <c r="AA2419" s="3">
        <v>0</v>
      </c>
      <c r="AB2419" s="3">
        <v>0</v>
      </c>
      <c r="AD2419" t="s">
        <v>899</v>
      </c>
      <c r="AE2419" s="1">
        <v>42529</v>
      </c>
      <c r="AG2419" s="1">
        <v>42529</v>
      </c>
      <c r="AH2419" s="1">
        <v>42598</v>
      </c>
    </row>
    <row r="2420" spans="1:34" x14ac:dyDescent="0.3">
      <c r="A2420">
        <v>242504</v>
      </c>
      <c r="B2420" t="s">
        <v>59</v>
      </c>
      <c r="C2420" t="s">
        <v>40</v>
      </c>
      <c r="D2420">
        <v>1</v>
      </c>
      <c r="E2420" t="s">
        <v>4208</v>
      </c>
      <c r="F2420" t="s">
        <v>1415</v>
      </c>
      <c r="G2420">
        <v>10035</v>
      </c>
      <c r="H2420" t="s">
        <v>52</v>
      </c>
      <c r="I2420">
        <v>95000</v>
      </c>
      <c r="J2420">
        <v>120000</v>
      </c>
      <c r="K2420" t="s">
        <v>30</v>
      </c>
      <c r="L2420" t="s">
        <v>3182</v>
      </c>
      <c r="M2420" t="s">
        <v>3183</v>
      </c>
      <c r="N2420" t="s">
        <v>6887</v>
      </c>
      <c r="O2420" t="s">
        <v>1416</v>
      </c>
      <c r="P2420" t="s">
        <v>35</v>
      </c>
      <c r="Q2420" t="s">
        <v>4209</v>
      </c>
      <c r="R2420" t="s">
        <v>266</v>
      </c>
      <c r="S2420" t="s">
        <v>35</v>
      </c>
      <c r="T2420" t="str">
        <f t="shared" si="111"/>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north of mid-town Manhattan.</v>
      </c>
      <c r="U2420">
        <f t="shared" si="112"/>
        <v>0</v>
      </c>
      <c r="V2420" s="3">
        <v>0</v>
      </c>
      <c r="W2420" s="3">
        <f t="shared" si="113"/>
        <v>0</v>
      </c>
      <c r="X2420" s="3">
        <v>0</v>
      </c>
      <c r="Y2420" s="3">
        <v>0</v>
      </c>
      <c r="Z2420" s="3">
        <v>0</v>
      </c>
      <c r="AA2420" s="3">
        <v>0</v>
      </c>
      <c r="AB2420" s="3">
        <v>0</v>
      </c>
      <c r="AD2420" t="s">
        <v>899</v>
      </c>
      <c r="AE2420" s="1">
        <v>42529</v>
      </c>
      <c r="AG2420" s="1">
        <v>42529</v>
      </c>
      <c r="AH2420" s="1">
        <v>42598</v>
      </c>
    </row>
    <row r="2421" spans="1:34" x14ac:dyDescent="0.3">
      <c r="A2421">
        <v>242506</v>
      </c>
      <c r="B2421" t="s">
        <v>59</v>
      </c>
      <c r="C2421" t="s">
        <v>40</v>
      </c>
      <c r="D2421">
        <v>1</v>
      </c>
      <c r="E2421" t="s">
        <v>4208</v>
      </c>
      <c r="F2421" t="s">
        <v>1415</v>
      </c>
      <c r="G2421">
        <v>10035</v>
      </c>
      <c r="H2421" t="s">
        <v>52</v>
      </c>
      <c r="I2421">
        <v>95000</v>
      </c>
      <c r="J2421">
        <v>120000</v>
      </c>
      <c r="K2421" t="s">
        <v>30</v>
      </c>
      <c r="L2421" t="s">
        <v>727</v>
      </c>
      <c r="M2421" t="s">
        <v>728</v>
      </c>
      <c r="N2421" t="s">
        <v>6888</v>
      </c>
      <c r="O2421" t="s">
        <v>1416</v>
      </c>
      <c r="P2421" t="s">
        <v>35</v>
      </c>
      <c r="Q2421" t="s">
        <v>1808</v>
      </c>
      <c r="R2421" t="s">
        <v>266</v>
      </c>
      <c r="S2421" t="s">
        <v>35</v>
      </c>
      <c r="T2421" t="str">
        <f t="shared" si="111"/>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2421">
        <f t="shared" si="112"/>
        <v>0</v>
      </c>
      <c r="V2421" s="3">
        <v>0</v>
      </c>
      <c r="W2421" s="3">
        <f t="shared" si="113"/>
        <v>0</v>
      </c>
      <c r="X2421" s="3">
        <v>0</v>
      </c>
      <c r="Y2421" s="3">
        <v>0</v>
      </c>
      <c r="Z2421" s="3">
        <v>0</v>
      </c>
      <c r="AA2421" s="3">
        <v>0</v>
      </c>
      <c r="AB2421" s="3">
        <v>0</v>
      </c>
      <c r="AD2421" t="s">
        <v>899</v>
      </c>
      <c r="AE2421" s="1">
        <v>42527</v>
      </c>
      <c r="AG2421" s="1">
        <v>42527</v>
      </c>
      <c r="AH2421" s="1">
        <v>42598</v>
      </c>
    </row>
    <row r="2422" spans="1:34" x14ac:dyDescent="0.3">
      <c r="A2422">
        <v>242506</v>
      </c>
      <c r="B2422" t="s">
        <v>59</v>
      </c>
      <c r="C2422" t="s">
        <v>26</v>
      </c>
      <c r="D2422">
        <v>1</v>
      </c>
      <c r="E2422" t="s">
        <v>4208</v>
      </c>
      <c r="F2422" t="s">
        <v>1415</v>
      </c>
      <c r="G2422">
        <v>10035</v>
      </c>
      <c r="H2422" t="s">
        <v>52</v>
      </c>
      <c r="I2422">
        <v>95000</v>
      </c>
      <c r="J2422">
        <v>120000</v>
      </c>
      <c r="K2422" t="s">
        <v>30</v>
      </c>
      <c r="L2422" t="s">
        <v>727</v>
      </c>
      <c r="M2422" t="s">
        <v>728</v>
      </c>
      <c r="N2422" t="s">
        <v>6888</v>
      </c>
      <c r="O2422" t="s">
        <v>1416</v>
      </c>
      <c r="P2422" t="s">
        <v>35</v>
      </c>
      <c r="Q2422" t="s">
        <v>1808</v>
      </c>
      <c r="R2422" t="s">
        <v>266</v>
      </c>
      <c r="S2422" t="s">
        <v>35</v>
      </c>
      <c r="T2422" t="str">
        <f t="shared" si="111"/>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2422">
        <f t="shared" si="112"/>
        <v>0</v>
      </c>
      <c r="V2422" s="3">
        <v>0</v>
      </c>
      <c r="W2422" s="3">
        <f t="shared" si="113"/>
        <v>0</v>
      </c>
      <c r="X2422" s="3">
        <v>0</v>
      </c>
      <c r="Y2422" s="3">
        <v>0</v>
      </c>
      <c r="Z2422" s="3">
        <v>0</v>
      </c>
      <c r="AA2422" s="3">
        <v>0</v>
      </c>
      <c r="AB2422" s="3">
        <v>0</v>
      </c>
      <c r="AD2422" t="s">
        <v>899</v>
      </c>
      <c r="AE2422" s="1">
        <v>42527</v>
      </c>
      <c r="AG2422" s="1">
        <v>42527</v>
      </c>
      <c r="AH2422" s="1">
        <v>42598</v>
      </c>
    </row>
    <row r="2423" spans="1:34" x14ac:dyDescent="0.3">
      <c r="A2423">
        <v>242511</v>
      </c>
      <c r="B2423" t="s">
        <v>59</v>
      </c>
      <c r="C2423" t="s">
        <v>26</v>
      </c>
      <c r="D2423">
        <v>1</v>
      </c>
      <c r="E2423" t="s">
        <v>4210</v>
      </c>
      <c r="F2423" t="s">
        <v>110</v>
      </c>
      <c r="G2423">
        <v>10251</v>
      </c>
      <c r="H2423">
        <v>1</v>
      </c>
      <c r="I2423">
        <v>26647</v>
      </c>
      <c r="J2423">
        <v>43170</v>
      </c>
      <c r="K2423" t="s">
        <v>30</v>
      </c>
      <c r="L2423" t="s">
        <v>164</v>
      </c>
      <c r="M2423" t="s">
        <v>3115</v>
      </c>
      <c r="N2423" t="s">
        <v>8339</v>
      </c>
      <c r="O2423" t="s">
        <v>113</v>
      </c>
      <c r="P2423" t="s">
        <v>35</v>
      </c>
      <c r="Q2423" t="s">
        <v>592</v>
      </c>
      <c r="R2423" t="s">
        <v>593</v>
      </c>
      <c r="S2423" t="s">
        <v>35</v>
      </c>
      <c r="T2423" t="str">
        <f t="shared" si="111"/>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423">
        <f t="shared" si="112"/>
        <v>0</v>
      </c>
      <c r="V2423" s="3">
        <v>0</v>
      </c>
      <c r="W2423" s="3">
        <f t="shared" si="113"/>
        <v>0</v>
      </c>
      <c r="X2423" s="3">
        <v>0</v>
      </c>
      <c r="Y2423" s="3">
        <v>0</v>
      </c>
      <c r="Z2423" s="3">
        <v>0</v>
      </c>
      <c r="AA2423" s="3">
        <v>0</v>
      </c>
      <c r="AB2423" s="3">
        <v>0</v>
      </c>
      <c r="AD2423" t="s">
        <v>38</v>
      </c>
      <c r="AE2423" s="1">
        <v>42527</v>
      </c>
      <c r="AG2423" s="1">
        <v>42529</v>
      </c>
      <c r="AH2423" s="1">
        <v>42598</v>
      </c>
    </row>
    <row r="2424" spans="1:34" x14ac:dyDescent="0.3">
      <c r="A2424">
        <v>242511</v>
      </c>
      <c r="B2424" t="s">
        <v>59</v>
      </c>
      <c r="C2424" t="s">
        <v>40</v>
      </c>
      <c r="D2424">
        <v>1</v>
      </c>
      <c r="E2424" t="s">
        <v>4210</v>
      </c>
      <c r="F2424" t="s">
        <v>110</v>
      </c>
      <c r="G2424">
        <v>10251</v>
      </c>
      <c r="H2424">
        <v>1</v>
      </c>
      <c r="I2424">
        <v>26647</v>
      </c>
      <c r="J2424">
        <v>43170</v>
      </c>
      <c r="K2424" t="s">
        <v>30</v>
      </c>
      <c r="L2424" t="s">
        <v>164</v>
      </c>
      <c r="M2424" t="s">
        <v>3115</v>
      </c>
      <c r="N2424" t="s">
        <v>8339</v>
      </c>
      <c r="O2424" t="s">
        <v>113</v>
      </c>
      <c r="P2424" t="s">
        <v>35</v>
      </c>
      <c r="Q2424" t="s">
        <v>592</v>
      </c>
      <c r="R2424" t="s">
        <v>593</v>
      </c>
      <c r="S2424" t="s">
        <v>35</v>
      </c>
      <c r="T2424" t="str">
        <f t="shared" si="111"/>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424">
        <f t="shared" si="112"/>
        <v>0</v>
      </c>
      <c r="V2424" s="3">
        <v>0</v>
      </c>
      <c r="W2424" s="3">
        <f t="shared" si="113"/>
        <v>0</v>
      </c>
      <c r="X2424" s="3">
        <v>0</v>
      </c>
      <c r="Y2424" s="3">
        <v>0</v>
      </c>
      <c r="Z2424" s="3">
        <v>0</v>
      </c>
      <c r="AA2424" s="3">
        <v>0</v>
      </c>
      <c r="AB2424" s="3">
        <v>0</v>
      </c>
      <c r="AD2424" t="s">
        <v>38</v>
      </c>
      <c r="AE2424" s="1">
        <v>42527</v>
      </c>
      <c r="AG2424" s="1">
        <v>42529</v>
      </c>
      <c r="AH2424" s="1">
        <v>42598</v>
      </c>
    </row>
    <row r="2425" spans="1:34" x14ac:dyDescent="0.3">
      <c r="A2425">
        <v>242186</v>
      </c>
      <c r="B2425" t="s">
        <v>1125</v>
      </c>
      <c r="C2425" t="s">
        <v>26</v>
      </c>
      <c r="D2425">
        <v>1</v>
      </c>
      <c r="E2425" t="s">
        <v>3853</v>
      </c>
      <c r="F2425" t="s">
        <v>1444</v>
      </c>
      <c r="G2425">
        <v>31143</v>
      </c>
      <c r="H2425">
        <v>2</v>
      </c>
      <c r="I2425">
        <v>48764</v>
      </c>
      <c r="J2425">
        <v>60000</v>
      </c>
      <c r="K2425" t="s">
        <v>30</v>
      </c>
      <c r="L2425" t="s">
        <v>954</v>
      </c>
      <c r="M2425" t="s">
        <v>4211</v>
      </c>
      <c r="N2425" t="s">
        <v>8340</v>
      </c>
      <c r="O2425" t="s">
        <v>1445</v>
      </c>
      <c r="P2425" t="s">
        <v>8341</v>
      </c>
      <c r="Q2425" t="s">
        <v>35</v>
      </c>
      <c r="R2425" t="s">
        <v>4212</v>
      </c>
      <c r="S2425" t="s">
        <v>35</v>
      </c>
      <c r="T2425" t="str">
        <f t="shared" si="111"/>
        <v xml:space="preserve">‚	Experience conducting policy reviews or analysis 	Advanced degree in a social science or related field, and a background in conducting policy reviews for a government or non-profit organization 	Knowledge of, and demonstrated interest in, law, law enforcement, criminal justice, police oversight, and/or civil rights issues 	Excellent judgment and confidence to discuss law enforcement policies and procedures with internal and external stakeholders 	Familiarity with NYPD procedures a plus	Experience with quantitative and qualitative research methods	Knowledge of statistical software packages 	Strong written and oral communication skills  </v>
      </c>
      <c r="U2425">
        <f t="shared" si="112"/>
        <v>0</v>
      </c>
      <c r="V2425" s="3">
        <v>0</v>
      </c>
      <c r="W2425" s="3">
        <f t="shared" si="113"/>
        <v>0</v>
      </c>
      <c r="X2425" s="3">
        <v>0</v>
      </c>
      <c r="Y2425" s="3">
        <v>0</v>
      </c>
      <c r="Z2425" s="3">
        <v>0</v>
      </c>
      <c r="AA2425" s="3">
        <v>0</v>
      </c>
      <c r="AB2425" s="3">
        <v>0</v>
      </c>
      <c r="AD2425" t="s">
        <v>4213</v>
      </c>
      <c r="AE2425" s="1">
        <v>42522</v>
      </c>
      <c r="AF2425" s="1">
        <v>42615</v>
      </c>
      <c r="AG2425" s="1">
        <v>42522</v>
      </c>
      <c r="AH2425" s="1">
        <v>42598</v>
      </c>
    </row>
    <row r="2426" spans="1:34" x14ac:dyDescent="0.3">
      <c r="A2426">
        <v>242186</v>
      </c>
      <c r="B2426" t="s">
        <v>1125</v>
      </c>
      <c r="C2426" t="s">
        <v>40</v>
      </c>
      <c r="D2426">
        <v>1</v>
      </c>
      <c r="E2426" t="s">
        <v>3853</v>
      </c>
      <c r="F2426" t="s">
        <v>1444</v>
      </c>
      <c r="G2426">
        <v>31143</v>
      </c>
      <c r="H2426">
        <v>2</v>
      </c>
      <c r="I2426">
        <v>48764</v>
      </c>
      <c r="J2426">
        <v>60000</v>
      </c>
      <c r="K2426" t="s">
        <v>30</v>
      </c>
      <c r="L2426" t="s">
        <v>954</v>
      </c>
      <c r="M2426" t="s">
        <v>4211</v>
      </c>
      <c r="N2426" t="s">
        <v>8340</v>
      </c>
      <c r="O2426" t="s">
        <v>1445</v>
      </c>
      <c r="P2426" t="s">
        <v>8341</v>
      </c>
      <c r="Q2426" t="s">
        <v>35</v>
      </c>
      <c r="R2426" t="s">
        <v>4212</v>
      </c>
      <c r="S2426" t="s">
        <v>35</v>
      </c>
      <c r="T2426" t="str">
        <f t="shared" si="111"/>
        <v xml:space="preserve">‚	Experience conducting policy reviews or analysis 	Advanced degree in a social science or related field, and a background in conducting policy reviews for a government or non-profit organization 	Knowledge of, and demonstrated interest in, law, law enforcement, criminal justice, police oversight, and/or civil rights issues 	Excellent judgment and confidence to discuss law enforcement policies and procedures with internal and external stakeholders 	Familiarity with NYPD procedures a plus	Experience with quantitative and qualitative research methods	Knowledge of statistical software packages 	Strong written and oral communication skills  </v>
      </c>
      <c r="U2426">
        <f t="shared" si="112"/>
        <v>0</v>
      </c>
      <c r="V2426" s="3">
        <v>0</v>
      </c>
      <c r="W2426" s="3">
        <f t="shared" si="113"/>
        <v>0</v>
      </c>
      <c r="X2426" s="3">
        <v>0</v>
      </c>
      <c r="Y2426" s="3">
        <v>0</v>
      </c>
      <c r="Z2426" s="3">
        <v>0</v>
      </c>
      <c r="AA2426" s="3">
        <v>0</v>
      </c>
      <c r="AB2426" s="3">
        <v>0</v>
      </c>
      <c r="AD2426" t="s">
        <v>4213</v>
      </c>
      <c r="AE2426" s="1">
        <v>42522</v>
      </c>
      <c r="AF2426" s="1">
        <v>42615</v>
      </c>
      <c r="AG2426" s="1">
        <v>42522</v>
      </c>
      <c r="AH2426" s="1">
        <v>42598</v>
      </c>
    </row>
    <row r="2427" spans="1:34" x14ac:dyDescent="0.3">
      <c r="A2427">
        <v>242189</v>
      </c>
      <c r="B2427" t="s">
        <v>25</v>
      </c>
      <c r="C2427" t="s">
        <v>26</v>
      </c>
      <c r="D2427">
        <v>1</v>
      </c>
      <c r="E2427" t="s">
        <v>4214</v>
      </c>
      <c r="F2427" t="s">
        <v>540</v>
      </c>
      <c r="G2427">
        <v>60860</v>
      </c>
      <c r="H2427">
        <v>3</v>
      </c>
      <c r="I2427">
        <v>62671</v>
      </c>
      <c r="J2427">
        <v>80000</v>
      </c>
      <c r="K2427" t="s">
        <v>30</v>
      </c>
      <c r="L2427" t="s">
        <v>1868</v>
      </c>
      <c r="M2427" t="s">
        <v>3772</v>
      </c>
      <c r="N2427" t="s">
        <v>8342</v>
      </c>
      <c r="O2427" t="s">
        <v>7137</v>
      </c>
      <c r="P2427" t="s">
        <v>4215</v>
      </c>
      <c r="Q2427" t="s">
        <v>35</v>
      </c>
      <c r="R2427" t="s">
        <v>4216</v>
      </c>
      <c r="S2427" t="s">
        <v>4217</v>
      </c>
      <c r="T2427" t="str">
        <f t="shared" si="111"/>
        <v xml:space="preserve">The successful candidate should possess the following: 3+ years of relevant work experience related to technology and innovation; strong oral and written communication skills, including the ability to translate complex ideas into easy to understand language; a bent for pursuing new and innovative ideas, the ability to manage ambiguity and generate enthusiasm across a diverse set of constituencies; knowledge of coding languages (e.g. Python, PHP, Ruby) strongly desired; graphic design skills a plus; exceptionally self-motivated and directed with a keen attention to detail and organization; extensive project management experience, helping develop and implement technology projects from start to finish; knowledge and experience working with emerging technologies; Bachelor's degree in computer science, engineering or a related field.  </v>
      </c>
      <c r="U2427">
        <f t="shared" si="112"/>
        <v>0</v>
      </c>
      <c r="V2427" s="3">
        <v>0</v>
      </c>
      <c r="W2427" s="3">
        <f t="shared" si="113"/>
        <v>0</v>
      </c>
      <c r="X2427" s="3">
        <v>1</v>
      </c>
      <c r="Y2427" s="3">
        <v>0</v>
      </c>
      <c r="Z2427" s="3">
        <v>0</v>
      </c>
      <c r="AA2427" s="3">
        <v>0</v>
      </c>
      <c r="AB2427" s="3">
        <v>0</v>
      </c>
      <c r="AD2427" t="s">
        <v>38</v>
      </c>
      <c r="AE2427" s="1">
        <v>42528</v>
      </c>
      <c r="AG2427" s="1">
        <v>42528</v>
      </c>
      <c r="AH2427" s="1">
        <v>42598</v>
      </c>
    </row>
    <row r="2428" spans="1:34" x14ac:dyDescent="0.3">
      <c r="A2428">
        <v>244296</v>
      </c>
      <c r="B2428" t="s">
        <v>25</v>
      </c>
      <c r="C2428" t="s">
        <v>40</v>
      </c>
      <c r="D2428">
        <v>2</v>
      </c>
      <c r="E2428" t="s">
        <v>3867</v>
      </c>
      <c r="F2428" t="s">
        <v>191</v>
      </c>
      <c r="G2428">
        <v>13632</v>
      </c>
      <c r="H2428">
        <v>4</v>
      </c>
      <c r="I2428">
        <v>89383</v>
      </c>
      <c r="J2428">
        <v>119000</v>
      </c>
      <c r="K2428" t="s">
        <v>30</v>
      </c>
      <c r="L2428" t="s">
        <v>192</v>
      </c>
      <c r="M2428" t="s">
        <v>535</v>
      </c>
      <c r="N2428" t="s">
        <v>8218</v>
      </c>
      <c r="O2428" t="s">
        <v>7083</v>
      </c>
      <c r="P2428" t="s">
        <v>8219</v>
      </c>
      <c r="Q2428" t="s">
        <v>35</v>
      </c>
      <c r="R2428" t="s">
        <v>3868</v>
      </c>
      <c r="S2428" t="s">
        <v>196</v>
      </c>
      <c r="T2428" t="str">
        <f t="shared" si="111"/>
        <v xml:space="preserve">The preferred candidate should possess the following: 3+ years‚„ experience in Sun System administration; in-depth installation, configuration, administration and tuning enterprise class servers; HP VMWare Virtualization; Solaris 8, 9, 10; RHEL Linux 5.x / 6.x / 7.x; experience working in large scale data center operations with Sun Enterprise Servers (especially 10k, 12k, and/or 15k); perform tasks with no or minimal supervision (when required); knowledge of Veritas Products (Volume Manager, Cluster Server) &amp; Solaris Volume Mgr; Sun Java Web Server, Weblogic &amp; Siebel Server; Novell Enterprise Directory Services; Oracle Database Sun Management Center, Sendmail, Solaris Security, Jumpstart, &amp; LDAP; TIVOLI, BLADELOGIC, NETIQ, VMWARE, DNS, NFS, Solaris Zones, RedHat Satellite Server, etc.; excellent written and verbal communication skills are required as well as analytic, organization, presentation, customer service and facilitation skills; ability to manage multiple tasks under tight deadlines; experience with web layer products such as IPlanet Web server or other Web-related products is a plus; Any of the following certifications a plus: Solaris Certified Systems Administrator; Red Hat Certified Systems Administrator/Engineer; Linux Professional Institute Certification; VMWare Certified Professional; Veritas Certified Professional; Cisco Certified Network Administrator; Certified Information Systems Security Professional.  </v>
      </c>
      <c r="U2428">
        <f t="shared" si="112"/>
        <v>0</v>
      </c>
      <c r="V2428" s="3">
        <v>0</v>
      </c>
      <c r="W2428" s="3">
        <f t="shared" si="113"/>
        <v>0</v>
      </c>
      <c r="X2428" s="3">
        <v>0</v>
      </c>
      <c r="Y2428" s="3">
        <v>0</v>
      </c>
      <c r="Z2428" s="3">
        <v>0</v>
      </c>
      <c r="AA2428" s="3">
        <v>0</v>
      </c>
      <c r="AB2428" s="3">
        <v>0</v>
      </c>
      <c r="AD2428" t="s">
        <v>202</v>
      </c>
      <c r="AE2428" s="1">
        <v>42563</v>
      </c>
      <c r="AG2428" s="1">
        <v>42563</v>
      </c>
      <c r="AH2428" s="1">
        <v>42598</v>
      </c>
    </row>
    <row r="2429" spans="1:34" x14ac:dyDescent="0.3">
      <c r="A2429">
        <v>242025</v>
      </c>
      <c r="B2429" t="s">
        <v>59</v>
      </c>
      <c r="C2429" t="s">
        <v>26</v>
      </c>
      <c r="D2429">
        <v>1</v>
      </c>
      <c r="E2429" t="s">
        <v>3986</v>
      </c>
      <c r="F2429" t="s">
        <v>223</v>
      </c>
      <c r="G2429">
        <v>20616</v>
      </c>
      <c r="H2429">
        <v>0</v>
      </c>
      <c r="I2429">
        <v>52000</v>
      </c>
      <c r="J2429">
        <v>52000</v>
      </c>
      <c r="K2429" t="s">
        <v>30</v>
      </c>
      <c r="L2429" t="s">
        <v>62</v>
      </c>
      <c r="M2429" t="s">
        <v>590</v>
      </c>
      <c r="N2429" t="s">
        <v>8255</v>
      </c>
      <c r="O2429" t="s">
        <v>3987</v>
      </c>
      <c r="P2429" t="s">
        <v>3988</v>
      </c>
      <c r="Q2429" t="s">
        <v>3989</v>
      </c>
      <c r="R2429" t="s">
        <v>3990</v>
      </c>
      <c r="S2429" t="s">
        <v>35</v>
      </c>
      <c r="T2429" t="str">
        <f t="shared" si="111"/>
        <v>EIT/FE certification is preferred. Appointments are subject to OMB approval. For additional information about DEP, visit  www.nyc.gov/dep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429">
        <f t="shared" si="112"/>
        <v>0</v>
      </c>
      <c r="V2429" s="3">
        <v>0</v>
      </c>
      <c r="W2429" s="3">
        <f t="shared" si="113"/>
        <v>0</v>
      </c>
      <c r="X2429" s="3">
        <v>0</v>
      </c>
      <c r="Y2429" s="3">
        <v>0</v>
      </c>
      <c r="Z2429" s="3">
        <v>0</v>
      </c>
      <c r="AA2429" s="3">
        <v>0</v>
      </c>
      <c r="AB2429" s="3">
        <v>0</v>
      </c>
      <c r="AD2429" t="s">
        <v>58</v>
      </c>
      <c r="AE2429" s="1">
        <v>42523</v>
      </c>
      <c r="AG2429" s="1">
        <v>42523</v>
      </c>
      <c r="AH2429" s="1">
        <v>42598</v>
      </c>
    </row>
    <row r="2430" spans="1:34" x14ac:dyDescent="0.3">
      <c r="A2430">
        <v>242027</v>
      </c>
      <c r="B2430" t="s">
        <v>49</v>
      </c>
      <c r="C2430" t="s">
        <v>26</v>
      </c>
      <c r="D2430">
        <v>1</v>
      </c>
      <c r="E2430" t="s">
        <v>4218</v>
      </c>
      <c r="F2430" t="s">
        <v>595</v>
      </c>
      <c r="G2430">
        <v>40502</v>
      </c>
      <c r="H2430">
        <v>2</v>
      </c>
      <c r="I2430">
        <v>58617</v>
      </c>
      <c r="J2430">
        <v>80988</v>
      </c>
      <c r="K2430" t="s">
        <v>30</v>
      </c>
      <c r="L2430" t="s">
        <v>797</v>
      </c>
      <c r="M2430" t="s">
        <v>4219</v>
      </c>
      <c r="N2430" t="s">
        <v>8343</v>
      </c>
      <c r="O2430" t="s">
        <v>598</v>
      </c>
      <c r="P2430" t="s">
        <v>8344</v>
      </c>
      <c r="Q2430" t="s">
        <v>4220</v>
      </c>
      <c r="R2430" t="s">
        <v>56</v>
      </c>
      <c r="S2430" t="s">
        <v>549</v>
      </c>
      <c r="T2430" t="str">
        <f t="shared" si="111"/>
        <v>‚ At least two years of IT audit experience and intermediate understanding of IT audit standards    and frameworks (COBIT), NIST, data security and privacy regulations. Familiar with enterprise class networks, data center, virtualization, storage, backup, disaster    recovery high availability, encryption, mobile and cloud systems. Familiar with Windows administration and knowledge of server-side development. Microsoft Excel knowledge. Highly organized and motivated professional. Excellent oral and written communication skills. Ability to work independently when given specific instructions. Excellent interpersonal and relationship building skills. Ability to adapt to change quickly and follow directions. Capable of handling multiple projects at the same time while meeting deadlines. Demonstrate flexibility in responding to changes in assignment and job responsibility. Certified Information Systems Auditor (CISA) designation is preferred, pursuing CISA    designation or willingness to pursue CISA. Basic audit skills (CPA or CIA). In compliance with Federal law, all persons hired will be required to verify identity and eligibility to work in the United States and to complete the required employment eligibility verification document form upon hire.  NOTE: This position is open to applicants who have taken the Open Competitive Management Auditor Exam (#6017), or those who are already permanent in the Management Auditor title. Please indicate in your cover letter whether you have taken the exam or are already permanent in the Management Auditor title. Applicants who have taken the exam will be required to produce a copy of their Order Confirmation Receipt for verification if contacted for an interview.</v>
      </c>
      <c r="U2430">
        <f t="shared" si="112"/>
        <v>0</v>
      </c>
      <c r="V2430" s="3">
        <v>1</v>
      </c>
      <c r="W2430" s="3">
        <f t="shared" si="113"/>
        <v>0</v>
      </c>
      <c r="X2430" s="3">
        <v>0</v>
      </c>
      <c r="Y2430" s="3">
        <v>0</v>
      </c>
      <c r="Z2430" s="3">
        <v>0</v>
      </c>
      <c r="AA2430" s="3">
        <v>0</v>
      </c>
      <c r="AB2430" s="3">
        <v>0</v>
      </c>
      <c r="AD2430" t="s">
        <v>38</v>
      </c>
      <c r="AE2430" s="1">
        <v>42531</v>
      </c>
      <c r="AG2430" s="1">
        <v>42531</v>
      </c>
      <c r="AH2430" s="1">
        <v>42598</v>
      </c>
    </row>
    <row r="2431" spans="1:34" x14ac:dyDescent="0.3">
      <c r="A2431">
        <v>242036</v>
      </c>
      <c r="B2431" t="s">
        <v>771</v>
      </c>
      <c r="C2431" t="s">
        <v>40</v>
      </c>
      <c r="D2431">
        <v>10</v>
      </c>
      <c r="E2431" t="s">
        <v>4221</v>
      </c>
      <c r="F2431" t="s">
        <v>4222</v>
      </c>
      <c r="G2431">
        <v>31165</v>
      </c>
      <c r="H2431">
        <v>1</v>
      </c>
      <c r="I2431">
        <v>38223</v>
      </c>
      <c r="J2431">
        <v>57573</v>
      </c>
      <c r="K2431" t="s">
        <v>30</v>
      </c>
      <c r="L2431" t="s">
        <v>111</v>
      </c>
      <c r="M2431" t="s">
        <v>774</v>
      </c>
      <c r="N2431" t="s">
        <v>4223</v>
      </c>
      <c r="O2431" t="s">
        <v>4224</v>
      </c>
      <c r="P2431" t="s">
        <v>4225</v>
      </c>
      <c r="Q2431" t="s">
        <v>35</v>
      </c>
      <c r="R2431" t="s">
        <v>4226</v>
      </c>
      <c r="S2431" t="s">
        <v>35</v>
      </c>
      <c r="T2431" t="str">
        <f t="shared" si="111"/>
        <v xml:space="preserve">A baccalaureate degree from an accredited college and a 3.0 GPA with relevant coursework is required.  This position requires a two year commitment.  Desirable Qualifications *Prior work experience. *Foreign language skills.  Essential Skills  Strong analytical writing skills. Excellent overall communication skills. Critical thinking with the ability to arrive at logical conclusions. Ability to multi-task, manage competing priorities, and meet deadlines. Ability to manage large case dockets. Conduct objective investigations of police misconduct. Ability to work as part of a team by following directions and taking instruction. A collegial, flexible and adaptable approach to work is required.  </v>
      </c>
      <c r="U2431">
        <f t="shared" si="112"/>
        <v>0</v>
      </c>
      <c r="V2431" s="3">
        <v>0</v>
      </c>
      <c r="W2431" s="3">
        <f t="shared" si="113"/>
        <v>0</v>
      </c>
      <c r="X2431" s="3">
        <v>0</v>
      </c>
      <c r="Y2431" s="3">
        <v>0</v>
      </c>
      <c r="Z2431" s="3">
        <v>0</v>
      </c>
      <c r="AA2431" s="3">
        <v>0</v>
      </c>
      <c r="AB2431" s="3">
        <v>0</v>
      </c>
      <c r="AD2431" t="s">
        <v>38</v>
      </c>
      <c r="AE2431" s="1">
        <v>42517</v>
      </c>
      <c r="AG2431" s="1">
        <v>42524</v>
      </c>
      <c r="AH2431" s="1">
        <v>42598</v>
      </c>
    </row>
    <row r="2432" spans="1:34" x14ac:dyDescent="0.3">
      <c r="A2432">
        <v>242036</v>
      </c>
      <c r="B2432" t="s">
        <v>771</v>
      </c>
      <c r="C2432" t="s">
        <v>26</v>
      </c>
      <c r="D2432">
        <v>10</v>
      </c>
      <c r="E2432" t="s">
        <v>4221</v>
      </c>
      <c r="F2432" t="s">
        <v>4222</v>
      </c>
      <c r="G2432">
        <v>31165</v>
      </c>
      <c r="H2432">
        <v>1</v>
      </c>
      <c r="I2432">
        <v>38223</v>
      </c>
      <c r="J2432">
        <v>57573</v>
      </c>
      <c r="K2432" t="s">
        <v>30</v>
      </c>
      <c r="L2432" t="s">
        <v>111</v>
      </c>
      <c r="M2432" t="s">
        <v>774</v>
      </c>
      <c r="N2432" t="s">
        <v>4223</v>
      </c>
      <c r="O2432" t="s">
        <v>4224</v>
      </c>
      <c r="P2432" t="s">
        <v>4225</v>
      </c>
      <c r="Q2432" t="s">
        <v>35</v>
      </c>
      <c r="R2432" t="s">
        <v>4226</v>
      </c>
      <c r="S2432" t="s">
        <v>35</v>
      </c>
      <c r="T2432" t="str">
        <f t="shared" si="111"/>
        <v xml:space="preserve">A baccalaureate degree from an accredited college and a 3.0 GPA with relevant coursework is required.  This position requires a two year commitment.  Desirable Qualifications *Prior work experience. *Foreign language skills.  Essential Skills  Strong analytical writing skills. Excellent overall communication skills. Critical thinking with the ability to arrive at logical conclusions. Ability to multi-task, manage competing priorities, and meet deadlines. Ability to manage large case dockets. Conduct objective investigations of police misconduct. Ability to work as part of a team by following directions and taking instruction. A collegial, flexible and adaptable approach to work is required.  </v>
      </c>
      <c r="U2432">
        <f t="shared" si="112"/>
        <v>0</v>
      </c>
      <c r="V2432" s="3">
        <v>0</v>
      </c>
      <c r="W2432" s="3">
        <f t="shared" si="113"/>
        <v>0</v>
      </c>
      <c r="X2432" s="3">
        <v>0</v>
      </c>
      <c r="Y2432" s="3">
        <v>0</v>
      </c>
      <c r="Z2432" s="3">
        <v>0</v>
      </c>
      <c r="AA2432" s="3">
        <v>0</v>
      </c>
      <c r="AB2432" s="3">
        <v>0</v>
      </c>
      <c r="AD2432" t="s">
        <v>38</v>
      </c>
      <c r="AE2432" s="1">
        <v>42517</v>
      </c>
      <c r="AG2432" s="1">
        <v>42524</v>
      </c>
      <c r="AH2432" s="1">
        <v>42598</v>
      </c>
    </row>
    <row r="2433" spans="1:34" x14ac:dyDescent="0.3">
      <c r="A2433">
        <v>242055</v>
      </c>
      <c r="B2433" t="s">
        <v>1125</v>
      </c>
      <c r="C2433" t="s">
        <v>40</v>
      </c>
      <c r="D2433">
        <v>1</v>
      </c>
      <c r="E2433" t="s">
        <v>4227</v>
      </c>
      <c r="F2433" t="s">
        <v>1168</v>
      </c>
      <c r="G2433">
        <v>56058</v>
      </c>
      <c r="H2433">
        <v>0</v>
      </c>
      <c r="I2433">
        <v>48895</v>
      </c>
      <c r="J2433">
        <v>75900</v>
      </c>
      <c r="K2433" t="s">
        <v>30</v>
      </c>
      <c r="L2433" t="s">
        <v>954</v>
      </c>
      <c r="M2433" t="s">
        <v>2533</v>
      </c>
      <c r="N2433" t="s">
        <v>8345</v>
      </c>
      <c r="O2433" t="s">
        <v>1170</v>
      </c>
      <c r="P2433" t="s">
        <v>8346</v>
      </c>
      <c r="Q2433" t="s">
        <v>3408</v>
      </c>
      <c r="R2433" t="s">
        <v>4228</v>
      </c>
      <c r="S2433" t="s">
        <v>35</v>
      </c>
      <c r="T2433" t="str">
        <f t="shared" si="111"/>
        <v>‚ Minimum of 3-5 years of successful payroll in a NYC government agency as described above Familiarity with and experience with NYC Government HR processes Knowledge of the New York City‚„s Automated Personnel System (NYCAPS), CHRMS and PMS Ability to maintain confidentiality Strong work ethic, attention to detail, and ability to complete tasks in a timely fashion Strong organizational and project management skills Intermediate to Advanced MS Word and MS Excel Ability to work effectively in a fast-paced, team-oriented environment Appointments are subject to Office of Management &amp; Budget approval for budgeted headcount.</v>
      </c>
      <c r="U2433">
        <f t="shared" si="112"/>
        <v>0</v>
      </c>
      <c r="V2433" s="3">
        <v>1</v>
      </c>
      <c r="W2433" s="3">
        <f t="shared" si="113"/>
        <v>0</v>
      </c>
      <c r="X2433" s="3">
        <v>0</v>
      </c>
      <c r="Y2433" s="3">
        <v>0</v>
      </c>
      <c r="Z2433" s="3">
        <v>0</v>
      </c>
      <c r="AA2433" s="3">
        <v>0</v>
      </c>
      <c r="AB2433" s="3">
        <v>0</v>
      </c>
      <c r="AD2433" t="s">
        <v>38</v>
      </c>
      <c r="AE2433" s="1">
        <v>42521</v>
      </c>
      <c r="AF2433" s="1">
        <v>42604</v>
      </c>
      <c r="AG2433" s="1">
        <v>42590</v>
      </c>
      <c r="AH2433" s="1">
        <v>42598</v>
      </c>
    </row>
    <row r="2434" spans="1:34" x14ac:dyDescent="0.3">
      <c r="A2434">
        <v>242189</v>
      </c>
      <c r="B2434" t="s">
        <v>25</v>
      </c>
      <c r="C2434" t="s">
        <v>40</v>
      </c>
      <c r="D2434">
        <v>1</v>
      </c>
      <c r="E2434" t="s">
        <v>4214</v>
      </c>
      <c r="F2434" t="s">
        <v>540</v>
      </c>
      <c r="G2434">
        <v>60860</v>
      </c>
      <c r="H2434">
        <v>3</v>
      </c>
      <c r="I2434">
        <v>62671</v>
      </c>
      <c r="J2434">
        <v>80000</v>
      </c>
      <c r="K2434" t="s">
        <v>30</v>
      </c>
      <c r="L2434" t="s">
        <v>1868</v>
      </c>
      <c r="M2434" t="s">
        <v>3772</v>
      </c>
      <c r="N2434" t="s">
        <v>8342</v>
      </c>
      <c r="O2434" t="s">
        <v>7137</v>
      </c>
      <c r="P2434" t="s">
        <v>4215</v>
      </c>
      <c r="Q2434" t="s">
        <v>35</v>
      </c>
      <c r="R2434" t="s">
        <v>4216</v>
      </c>
      <c r="S2434" t="s">
        <v>4217</v>
      </c>
      <c r="T2434" t="str">
        <f t="shared" si="111"/>
        <v xml:space="preserve">The successful candidate should possess the following: 3+ years of relevant work experience related to technology and innovation; strong oral and written communication skills, including the ability to translate complex ideas into easy to understand language; a bent for pursuing new and innovative ideas, the ability to manage ambiguity and generate enthusiasm across a diverse set of constituencies; knowledge of coding languages (e.g. Python, PHP, Ruby) strongly desired; graphic design skills a plus; exceptionally self-motivated and directed with a keen attention to detail and organization; extensive project management experience, helping develop and implement technology projects from start to finish; knowledge and experience working with emerging technologies; Bachelor's degree in computer science, engineering or a related field.  </v>
      </c>
      <c r="U2434">
        <f t="shared" si="112"/>
        <v>0</v>
      </c>
      <c r="V2434" s="3">
        <v>0</v>
      </c>
      <c r="W2434" s="3">
        <f t="shared" si="113"/>
        <v>0</v>
      </c>
      <c r="X2434" s="3">
        <v>1</v>
      </c>
      <c r="Y2434" s="3">
        <v>0</v>
      </c>
      <c r="Z2434" s="3">
        <v>0</v>
      </c>
      <c r="AA2434" s="3">
        <v>0</v>
      </c>
      <c r="AB2434" s="3">
        <v>0</v>
      </c>
      <c r="AD2434" t="s">
        <v>38</v>
      </c>
      <c r="AE2434" s="1">
        <v>42528</v>
      </c>
      <c r="AG2434" s="1">
        <v>42528</v>
      </c>
      <c r="AH2434" s="1">
        <v>42598</v>
      </c>
    </row>
    <row r="2435" spans="1:34" x14ac:dyDescent="0.3">
      <c r="A2435">
        <v>242252</v>
      </c>
      <c r="B2435" t="s">
        <v>25</v>
      </c>
      <c r="C2435" t="s">
        <v>26</v>
      </c>
      <c r="D2435">
        <v>1</v>
      </c>
      <c r="E2435" t="s">
        <v>4229</v>
      </c>
      <c r="F2435" t="s">
        <v>3149</v>
      </c>
      <c r="G2435">
        <v>6797</v>
      </c>
      <c r="H2435">
        <v>0</v>
      </c>
      <c r="I2435">
        <v>75000</v>
      </c>
      <c r="J2435">
        <v>100000</v>
      </c>
      <c r="K2435" t="s">
        <v>30</v>
      </c>
      <c r="L2435" t="s">
        <v>192</v>
      </c>
      <c r="M2435" t="s">
        <v>1607</v>
      </c>
      <c r="N2435" t="s">
        <v>6889</v>
      </c>
      <c r="O2435" t="s">
        <v>3195</v>
      </c>
      <c r="P2435" t="s">
        <v>6890</v>
      </c>
      <c r="Q2435" t="s">
        <v>35</v>
      </c>
      <c r="R2435" t="s">
        <v>4230</v>
      </c>
      <c r="S2435" t="s">
        <v>196</v>
      </c>
      <c r="T2435" t="str">
        <f t="shared" ref="T2435:T2498" si="114">P2435&amp;" "&amp;Q2435</f>
        <v xml:space="preserve">The preferred candidate should possess the following:	Minimum 3 years of relevant experience working with Microsoft Dynamics CRM;	Deep know-how and proven record of Microsoft Dynamics CRM Implementation life-cycle (participated in at least two implementations);	Experience working with Microsoft Dynamics CRM 2011 or newer versions (on-premise installation);	Strong knowledge of Microsoft Dynamics CRM concepts (i.e. Configuration, Customization, Workflow, Integration etc.);	Experience developing and employing functional project artifacts (Solution Designs, Use Cases, User Stories, Requirements Definitions, Process Definitions, User interface Design);	Experience working with formal SDLCs, business analysis methodologies and major project management methodologies (Agile, Waterfall, etc.);	Excellent oral and written communication skills and the ability to clearly articulate to all project members and stakeholders;	Experience using standard project tools including Microsoft Project, Excel and PowerPoint;	Team player who works well with technical and non-technical resources; 	Should be organized and good at managing deliverables, meeting notes, presentations and other documentation/communications;	Experience in performing Analysis and Design on large systems integration project with multiple organizations;	Experience with Microsoft Dynamics CRM Online or similar cloud-based CRM solutions;	Experience with other CRM software (Siebel, Salesforce etc.);	Experience working in integrated teams comprising of employee and consultant resources;	Experience with Caliber RM or other similar requirements management tool;	Experience with Quality Center or other similar defect management tool;	Strong writing skills;	Microsoft Dynamics CRM certification(s).  </v>
      </c>
      <c r="U2435">
        <f t="shared" ref="U2435:U2498" si="115">D2435*W2435</f>
        <v>1</v>
      </c>
      <c r="V2435" s="3">
        <v>1</v>
      </c>
      <c r="W2435" s="3">
        <f t="shared" ref="W2435:W2498" si="116">IF(OR(ISNUMBER(SEARCH("data analytics",$T2435)), ISNUMBER(SEARCH("data analysis",$T2435)), ISNUMBER(SEARCH("analyze data", $T2435)),ISNUMBER(SEARCH("business intelligence", $T2435)),ISNUMBER(SEARCH("business analysis",$T2435))),1,0)</f>
        <v>1</v>
      </c>
      <c r="X2435" s="3">
        <v>0</v>
      </c>
      <c r="Y2435" s="3">
        <v>0</v>
      </c>
      <c r="Z2435" s="3">
        <v>0</v>
      </c>
      <c r="AA2435" s="3">
        <v>0</v>
      </c>
      <c r="AB2435" s="3">
        <v>0</v>
      </c>
      <c r="AD2435" t="s">
        <v>58</v>
      </c>
      <c r="AE2435" s="1">
        <v>42535</v>
      </c>
      <c r="AG2435" s="1">
        <v>42535</v>
      </c>
      <c r="AH2435" s="1">
        <v>42598</v>
      </c>
    </row>
    <row r="2436" spans="1:34" x14ac:dyDescent="0.3">
      <c r="A2436">
        <v>242252</v>
      </c>
      <c r="B2436" t="s">
        <v>25</v>
      </c>
      <c r="C2436" t="s">
        <v>40</v>
      </c>
      <c r="D2436">
        <v>1</v>
      </c>
      <c r="E2436" t="s">
        <v>4229</v>
      </c>
      <c r="F2436" t="s">
        <v>3149</v>
      </c>
      <c r="G2436">
        <v>6797</v>
      </c>
      <c r="H2436">
        <v>0</v>
      </c>
      <c r="I2436">
        <v>75000</v>
      </c>
      <c r="J2436">
        <v>100000</v>
      </c>
      <c r="K2436" t="s">
        <v>30</v>
      </c>
      <c r="L2436" t="s">
        <v>192</v>
      </c>
      <c r="M2436" t="s">
        <v>1607</v>
      </c>
      <c r="N2436" t="s">
        <v>6889</v>
      </c>
      <c r="O2436" t="s">
        <v>3195</v>
      </c>
      <c r="P2436" t="s">
        <v>6890</v>
      </c>
      <c r="Q2436" t="s">
        <v>35</v>
      </c>
      <c r="R2436" t="s">
        <v>4230</v>
      </c>
      <c r="S2436" t="s">
        <v>196</v>
      </c>
      <c r="T2436" t="str">
        <f t="shared" si="114"/>
        <v xml:space="preserve">The preferred candidate should possess the following:	Minimum 3 years of relevant experience working with Microsoft Dynamics CRM;	Deep know-how and proven record of Microsoft Dynamics CRM Implementation life-cycle (participated in at least two implementations);	Experience working with Microsoft Dynamics CRM 2011 or newer versions (on-premise installation);	Strong knowledge of Microsoft Dynamics CRM concepts (i.e. Configuration, Customization, Workflow, Integration etc.);	Experience developing and employing functional project artifacts (Solution Designs, Use Cases, User Stories, Requirements Definitions, Process Definitions, User interface Design);	Experience working with formal SDLCs, business analysis methodologies and major project management methodologies (Agile, Waterfall, etc.);	Excellent oral and written communication skills and the ability to clearly articulate to all project members and stakeholders;	Experience using standard project tools including Microsoft Project, Excel and PowerPoint;	Team player who works well with technical and non-technical resources; 	Should be organized and good at managing deliverables, meeting notes, presentations and other documentation/communications;	Experience in performing Analysis and Design on large systems integration project with multiple organizations;	Experience with Microsoft Dynamics CRM Online or similar cloud-based CRM solutions;	Experience with other CRM software (Siebel, Salesforce etc.);	Experience working in integrated teams comprising of employee and consultant resources;	Experience with Caliber RM or other similar requirements management tool;	Experience with Quality Center or other similar defect management tool;	Strong writing skills;	Microsoft Dynamics CRM certification(s).  </v>
      </c>
      <c r="U2436">
        <f t="shared" si="115"/>
        <v>1</v>
      </c>
      <c r="V2436" s="3">
        <v>1</v>
      </c>
      <c r="W2436" s="3">
        <f t="shared" si="116"/>
        <v>1</v>
      </c>
      <c r="X2436" s="3">
        <v>0</v>
      </c>
      <c r="Y2436" s="3">
        <v>0</v>
      </c>
      <c r="Z2436" s="3">
        <v>0</v>
      </c>
      <c r="AA2436" s="3">
        <v>0</v>
      </c>
      <c r="AB2436" s="3">
        <v>0</v>
      </c>
      <c r="AD2436" t="s">
        <v>58</v>
      </c>
      <c r="AE2436" s="1">
        <v>42535</v>
      </c>
      <c r="AG2436" s="1">
        <v>42535</v>
      </c>
      <c r="AH2436" s="1">
        <v>42598</v>
      </c>
    </row>
    <row r="2437" spans="1:34" x14ac:dyDescent="0.3">
      <c r="A2437">
        <v>242254</v>
      </c>
      <c r="B2437" t="s">
        <v>25</v>
      </c>
      <c r="C2437" t="s">
        <v>26</v>
      </c>
      <c r="D2437">
        <v>1</v>
      </c>
      <c r="E2437" t="s">
        <v>4231</v>
      </c>
      <c r="F2437" t="s">
        <v>3149</v>
      </c>
      <c r="G2437">
        <v>6797</v>
      </c>
      <c r="H2437">
        <v>0</v>
      </c>
      <c r="I2437">
        <v>75000</v>
      </c>
      <c r="J2437">
        <v>95000</v>
      </c>
      <c r="K2437" t="s">
        <v>30</v>
      </c>
      <c r="L2437" t="s">
        <v>192</v>
      </c>
      <c r="M2437" t="s">
        <v>1607</v>
      </c>
      <c r="N2437" t="s">
        <v>8347</v>
      </c>
      <c r="O2437" t="s">
        <v>3195</v>
      </c>
      <c r="P2437" t="s">
        <v>8348</v>
      </c>
      <c r="Q2437" t="s">
        <v>35</v>
      </c>
      <c r="R2437" t="s">
        <v>4232</v>
      </c>
      <c r="S2437" t="s">
        <v>196</v>
      </c>
      <c r="T2437" t="str">
        <f t="shared" si="114"/>
        <v xml:space="preserve">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The preferred candidate should possess the following: 	Excellent communication and clear business writing skills;	2+ years‚„ experience as a Business Analyst with at least 4 years work experience;	Experience in eliciting IT requirements for large-scale websites and web-based applications;	Proven experience in defining requirements for solutions in multiple-entity environments (multiple agencies, business partners, etc.);	Experienced with formal SDLCs and business analysis methodologies; Working knowledge of business analysis documentation standards;	Experience using standard project tools including Microsoft Project, Excel, Visio and PowerPoint;	Excellent oral and written communication skills and the ability to clearly articulate to all project members and stakeholders; must be a team player who works well with technical and non-technical resources;	Must take initiative, be a decisive decision-maker and show confidence in decisions made;	Must be able to take direction from executive management and participate in planning activities throughout the lifetime of the project;	Must be able to see tasks through to completion without significant guidance;	Service Design/Human-Centered Design experience;	Experience developing insights from research;	Proven ability writing prototype test and user acceptance test script creation;	2+ years in UX research, using tools such as: card-sorting exercises, field studies and contextual inquiry, direct observation, and persona development;	NYC Government experience;	Experience working in hybrid and an agile methodologies and creating deliverables for both;	Experience using an automated requirements management tool (preferably CaliberRM);	IIBA certification(s);	High Level Business Requirements;	Detailed Business Requirements/User Stories;	Personas;	Data Dictionary/Data Exchange Mapping;	Business Process Flows;	Use Cases/Acceptance Criteria;	Error Messages Inventory  </v>
      </c>
      <c r="U2437">
        <f t="shared" si="115"/>
        <v>1</v>
      </c>
      <c r="V2437" s="3">
        <v>1</v>
      </c>
      <c r="W2437" s="3">
        <f t="shared" si="116"/>
        <v>1</v>
      </c>
      <c r="X2437" s="3">
        <v>0</v>
      </c>
      <c r="Y2437" s="3">
        <v>0</v>
      </c>
      <c r="Z2437" s="3">
        <v>0</v>
      </c>
      <c r="AA2437" s="3">
        <v>0</v>
      </c>
      <c r="AB2437" s="3">
        <v>0</v>
      </c>
      <c r="AD2437" t="s">
        <v>202</v>
      </c>
      <c r="AE2437" s="1">
        <v>42535</v>
      </c>
      <c r="AG2437" s="1">
        <v>42535</v>
      </c>
      <c r="AH2437" s="1">
        <v>42598</v>
      </c>
    </row>
    <row r="2438" spans="1:34" x14ac:dyDescent="0.3">
      <c r="A2438">
        <v>242254</v>
      </c>
      <c r="B2438" t="s">
        <v>25</v>
      </c>
      <c r="C2438" t="s">
        <v>40</v>
      </c>
      <c r="D2438">
        <v>1</v>
      </c>
      <c r="E2438" t="s">
        <v>4231</v>
      </c>
      <c r="F2438" t="s">
        <v>3149</v>
      </c>
      <c r="G2438">
        <v>6797</v>
      </c>
      <c r="H2438">
        <v>0</v>
      </c>
      <c r="I2438">
        <v>75000</v>
      </c>
      <c r="J2438">
        <v>95000</v>
      </c>
      <c r="K2438" t="s">
        <v>30</v>
      </c>
      <c r="L2438" t="s">
        <v>192</v>
      </c>
      <c r="M2438" t="s">
        <v>1607</v>
      </c>
      <c r="N2438" t="s">
        <v>8347</v>
      </c>
      <c r="O2438" t="s">
        <v>3195</v>
      </c>
      <c r="P2438" t="s">
        <v>8348</v>
      </c>
      <c r="Q2438" t="s">
        <v>35</v>
      </c>
      <c r="R2438" t="s">
        <v>4232</v>
      </c>
      <c r="S2438" t="s">
        <v>196</v>
      </c>
      <c r="T2438" t="str">
        <f t="shared" si="114"/>
        <v xml:space="preserve">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The preferred candidate should possess the following: 	Excellent communication and clear business writing skills;	2+ years‚„ experience as a Business Analyst with at least 4 years work experience;	Experience in eliciting IT requirements for large-scale websites and web-based applications;	Proven experience in defining requirements for solutions in multiple-entity environments (multiple agencies, business partners, etc.);	Experienced with formal SDLCs and business analysis methodologies; Working knowledge of business analysis documentation standards;	Experience using standard project tools including Microsoft Project, Excel, Visio and PowerPoint;	Excellent oral and written communication skills and the ability to clearly articulate to all project members and stakeholders; must be a team player who works well with technical and non-technical resources;	Must take initiative, be a decisive decision-maker and show confidence in decisions made;	Must be able to take direction from executive management and participate in planning activities throughout the lifetime of the project;	Must be able to see tasks through to completion without significant guidance;	Service Design/Human-Centered Design experience;	Experience developing insights from research;	Proven ability writing prototype test and user acceptance test script creation;	2+ years in UX research, using tools such as: card-sorting exercises, field studies and contextual inquiry, direct observation, and persona development;	NYC Government experience;	Experience working in hybrid and an agile methodologies and creating deliverables for both;	Experience using an automated requirements management tool (preferably CaliberRM);	IIBA certification(s);	High Level Business Requirements;	Detailed Business Requirements/User Stories;	Personas;	Data Dictionary/Data Exchange Mapping;	Business Process Flows;	Use Cases/Acceptance Criteria;	Error Messages Inventory  </v>
      </c>
      <c r="U2438">
        <f t="shared" si="115"/>
        <v>1</v>
      </c>
      <c r="V2438" s="3">
        <v>1</v>
      </c>
      <c r="W2438" s="3">
        <f t="shared" si="116"/>
        <v>1</v>
      </c>
      <c r="X2438" s="3">
        <v>0</v>
      </c>
      <c r="Y2438" s="3">
        <v>0</v>
      </c>
      <c r="Z2438" s="3">
        <v>0</v>
      </c>
      <c r="AA2438" s="3">
        <v>0</v>
      </c>
      <c r="AB2438" s="3">
        <v>0</v>
      </c>
      <c r="AD2438" t="s">
        <v>202</v>
      </c>
      <c r="AE2438" s="1">
        <v>42535</v>
      </c>
      <c r="AG2438" s="1">
        <v>42535</v>
      </c>
      <c r="AH2438" s="1">
        <v>42598</v>
      </c>
    </row>
    <row r="2439" spans="1:34" x14ac:dyDescent="0.3">
      <c r="A2439">
        <v>242055</v>
      </c>
      <c r="B2439" t="s">
        <v>1125</v>
      </c>
      <c r="C2439" t="s">
        <v>26</v>
      </c>
      <c r="D2439">
        <v>1</v>
      </c>
      <c r="E2439" t="s">
        <v>4227</v>
      </c>
      <c r="F2439" t="s">
        <v>1168</v>
      </c>
      <c r="G2439">
        <v>56058</v>
      </c>
      <c r="H2439">
        <v>0</v>
      </c>
      <c r="I2439">
        <v>48895</v>
      </c>
      <c r="J2439">
        <v>75900</v>
      </c>
      <c r="K2439" t="s">
        <v>30</v>
      </c>
      <c r="L2439" t="s">
        <v>954</v>
      </c>
      <c r="M2439" t="s">
        <v>2533</v>
      </c>
      <c r="N2439" t="s">
        <v>8345</v>
      </c>
      <c r="O2439" t="s">
        <v>1170</v>
      </c>
      <c r="P2439" t="s">
        <v>8346</v>
      </c>
      <c r="Q2439" t="s">
        <v>3408</v>
      </c>
      <c r="R2439" t="s">
        <v>4228</v>
      </c>
      <c r="S2439" t="s">
        <v>35</v>
      </c>
      <c r="T2439" t="str">
        <f t="shared" si="114"/>
        <v>‚ Minimum of 3-5 years of successful payroll in a NYC government agency as described above Familiarity with and experience with NYC Government HR processes Knowledge of the New York City‚„s Automated Personnel System (NYCAPS), CHRMS and PMS Ability to maintain confidentiality Strong work ethic, attention to detail, and ability to complete tasks in a timely fashion Strong organizational and project management skills Intermediate to Advanced MS Word and MS Excel Ability to work effectively in a fast-paced, team-oriented environment Appointments are subject to Office of Management &amp; Budget approval for budgeted headcount.</v>
      </c>
      <c r="U2439">
        <f t="shared" si="115"/>
        <v>0</v>
      </c>
      <c r="V2439" s="3">
        <v>1</v>
      </c>
      <c r="W2439" s="3">
        <f t="shared" si="116"/>
        <v>0</v>
      </c>
      <c r="X2439" s="3">
        <v>0</v>
      </c>
      <c r="Y2439" s="3">
        <v>0</v>
      </c>
      <c r="Z2439" s="3">
        <v>0</v>
      </c>
      <c r="AA2439" s="3">
        <v>0</v>
      </c>
      <c r="AB2439" s="3">
        <v>0</v>
      </c>
      <c r="AD2439" t="s">
        <v>38</v>
      </c>
      <c r="AE2439" s="1">
        <v>42521</v>
      </c>
      <c r="AF2439" s="1">
        <v>42604</v>
      </c>
      <c r="AG2439" s="1">
        <v>42590</v>
      </c>
      <c r="AH2439" s="1">
        <v>42598</v>
      </c>
    </row>
    <row r="2440" spans="1:34" x14ac:dyDescent="0.3">
      <c r="A2440">
        <v>242059</v>
      </c>
      <c r="B2440" t="s">
        <v>666</v>
      </c>
      <c r="C2440" t="s">
        <v>26</v>
      </c>
      <c r="D2440">
        <v>1</v>
      </c>
      <c r="E2440" t="s">
        <v>4233</v>
      </c>
      <c r="F2440" t="s">
        <v>4233</v>
      </c>
      <c r="G2440">
        <v>90702</v>
      </c>
      <c r="H2440">
        <v>0</v>
      </c>
      <c r="I2440">
        <v>262</v>
      </c>
      <c r="J2440">
        <v>262</v>
      </c>
      <c r="K2440" t="s">
        <v>247</v>
      </c>
      <c r="L2440" t="s">
        <v>668</v>
      </c>
      <c r="M2440" t="s">
        <v>669</v>
      </c>
      <c r="N2440" t="s">
        <v>4234</v>
      </c>
      <c r="O2440" t="s">
        <v>4235</v>
      </c>
      <c r="P2440" t="s">
        <v>4236</v>
      </c>
      <c r="Q2440" t="s">
        <v>35</v>
      </c>
      <c r="R2440" t="s">
        <v>3220</v>
      </c>
      <c r="S2440" t="s">
        <v>35</v>
      </c>
      <c r="T2440" t="str">
        <f t="shared" si="114"/>
        <v xml:space="preserve">Possession of a Class B Commercial Motor Vehicle Driver License valid in the State of New York.  </v>
      </c>
      <c r="U2440">
        <f t="shared" si="115"/>
        <v>0</v>
      </c>
      <c r="V2440" s="3">
        <v>0</v>
      </c>
      <c r="W2440" s="3">
        <f t="shared" si="116"/>
        <v>0</v>
      </c>
      <c r="X2440" s="3">
        <v>0</v>
      </c>
      <c r="Y2440" s="3">
        <v>0</v>
      </c>
      <c r="Z2440" s="3">
        <v>0</v>
      </c>
      <c r="AA2440" s="3">
        <v>0</v>
      </c>
      <c r="AB2440" s="3">
        <v>0</v>
      </c>
      <c r="AD2440" t="s">
        <v>38</v>
      </c>
      <c r="AE2440" s="1">
        <v>42531</v>
      </c>
      <c r="AG2440" s="1">
        <v>42551</v>
      </c>
      <c r="AH2440" s="1">
        <v>42598</v>
      </c>
    </row>
    <row r="2441" spans="1:34" x14ac:dyDescent="0.3">
      <c r="A2441">
        <v>242059</v>
      </c>
      <c r="B2441" t="s">
        <v>666</v>
      </c>
      <c r="C2441" t="s">
        <v>40</v>
      </c>
      <c r="D2441">
        <v>1</v>
      </c>
      <c r="E2441" t="s">
        <v>4233</v>
      </c>
      <c r="F2441" t="s">
        <v>4233</v>
      </c>
      <c r="G2441">
        <v>90702</v>
      </c>
      <c r="H2441">
        <v>0</v>
      </c>
      <c r="I2441">
        <v>262</v>
      </c>
      <c r="J2441">
        <v>262</v>
      </c>
      <c r="K2441" t="s">
        <v>247</v>
      </c>
      <c r="L2441" t="s">
        <v>668</v>
      </c>
      <c r="M2441" t="s">
        <v>669</v>
      </c>
      <c r="N2441" t="s">
        <v>4234</v>
      </c>
      <c r="O2441" t="s">
        <v>4235</v>
      </c>
      <c r="P2441" t="s">
        <v>4236</v>
      </c>
      <c r="Q2441" t="s">
        <v>35</v>
      </c>
      <c r="R2441" t="s">
        <v>3220</v>
      </c>
      <c r="S2441" t="s">
        <v>35</v>
      </c>
      <c r="T2441" t="str">
        <f t="shared" si="114"/>
        <v xml:space="preserve">Possession of a Class B Commercial Motor Vehicle Driver License valid in the State of New York.  </v>
      </c>
      <c r="U2441">
        <f t="shared" si="115"/>
        <v>0</v>
      </c>
      <c r="V2441" s="3">
        <v>0</v>
      </c>
      <c r="W2441" s="3">
        <f t="shared" si="116"/>
        <v>0</v>
      </c>
      <c r="X2441" s="3">
        <v>0</v>
      </c>
      <c r="Y2441" s="3">
        <v>0</v>
      </c>
      <c r="Z2441" s="3">
        <v>0</v>
      </c>
      <c r="AA2441" s="3">
        <v>0</v>
      </c>
      <c r="AB2441" s="3">
        <v>0</v>
      </c>
      <c r="AD2441" t="s">
        <v>38</v>
      </c>
      <c r="AE2441" s="1">
        <v>42531</v>
      </c>
      <c r="AG2441" s="1">
        <v>42551</v>
      </c>
      <c r="AH2441" s="1">
        <v>42598</v>
      </c>
    </row>
    <row r="2442" spans="1:34" x14ac:dyDescent="0.3">
      <c r="A2442">
        <v>242071</v>
      </c>
      <c r="B2442" t="s">
        <v>888</v>
      </c>
      <c r="C2442" t="s">
        <v>26</v>
      </c>
      <c r="D2442">
        <v>1</v>
      </c>
      <c r="E2442" t="s">
        <v>8268</v>
      </c>
      <c r="F2442" t="s">
        <v>191</v>
      </c>
      <c r="G2442">
        <v>13632</v>
      </c>
      <c r="H2442">
        <v>4</v>
      </c>
      <c r="I2442">
        <v>102000</v>
      </c>
      <c r="J2442">
        <v>112000</v>
      </c>
      <c r="K2442" t="s">
        <v>30</v>
      </c>
      <c r="L2442" t="s">
        <v>430</v>
      </c>
      <c r="M2442" t="s">
        <v>2097</v>
      </c>
      <c r="N2442" t="s">
        <v>6874</v>
      </c>
      <c r="O2442" t="s">
        <v>7083</v>
      </c>
      <c r="P2442" t="s">
        <v>8269</v>
      </c>
      <c r="Q2442" t="s">
        <v>35</v>
      </c>
      <c r="R2442" t="s">
        <v>894</v>
      </c>
      <c r="S2442" t="s">
        <v>35</v>
      </c>
      <c r="T2442" t="str">
        <f t="shared" si="114"/>
        <v xml:space="preserve">‚  Experience in at least two of four disciplines supporting application development/integration: business analysis, applications/systems engineering, data/information architecture and technical architectures.   Familiar with ASP, .NET, Web services, MVC, WebAPI,  XML, XSL, XSLT &amp; SOAP, C#, JAVA, Java Script, C,  VBSCRIPT, HTML5, AngularJS, JavaScript and Oracle.   Minimum eight years hands-on web-based application development experience.   MCTS, MCSD or MCAD certification.   Hands-on experience with relational database design and implementation.   Excellent verbal and written communication skills.   Experience in leading large teams and mentoring.   Experience in SDLC's like Agile and Waterfall.  </v>
      </c>
      <c r="U2442">
        <f t="shared" si="115"/>
        <v>1</v>
      </c>
      <c r="V2442" s="3">
        <v>0</v>
      </c>
      <c r="W2442" s="3">
        <f t="shared" si="116"/>
        <v>1</v>
      </c>
      <c r="X2442" s="3">
        <v>0</v>
      </c>
      <c r="Y2442" s="3">
        <v>0</v>
      </c>
      <c r="Z2442" s="3">
        <v>0</v>
      </c>
      <c r="AA2442" s="3">
        <v>0</v>
      </c>
      <c r="AB2442" s="3">
        <v>1</v>
      </c>
      <c r="AD2442" t="s">
        <v>58</v>
      </c>
      <c r="AE2442" s="1">
        <v>42527</v>
      </c>
      <c r="AF2442" s="1">
        <v>42617</v>
      </c>
      <c r="AG2442" s="1">
        <v>42527</v>
      </c>
      <c r="AH2442" s="1">
        <v>42598</v>
      </c>
    </row>
    <row r="2443" spans="1:34" x14ac:dyDescent="0.3">
      <c r="A2443">
        <v>242290</v>
      </c>
      <c r="B2443" t="s">
        <v>3435</v>
      </c>
      <c r="C2443" t="s">
        <v>26</v>
      </c>
      <c r="D2443">
        <v>1</v>
      </c>
      <c r="E2443" t="s">
        <v>4237</v>
      </c>
      <c r="F2443" t="s">
        <v>91</v>
      </c>
      <c r="G2443" t="s">
        <v>405</v>
      </c>
      <c r="H2443">
        <v>0</v>
      </c>
      <c r="I2443">
        <v>61031</v>
      </c>
      <c r="J2443">
        <v>95022</v>
      </c>
      <c r="K2443" t="s">
        <v>30</v>
      </c>
      <c r="L2443" t="s">
        <v>3455</v>
      </c>
      <c r="M2443" t="s">
        <v>4092</v>
      </c>
      <c r="N2443" t="s">
        <v>8349</v>
      </c>
      <c r="O2443" t="s">
        <v>409</v>
      </c>
      <c r="P2443" t="s">
        <v>4238</v>
      </c>
      <c r="Q2443" t="s">
        <v>4239</v>
      </c>
      <c r="R2443" t="s">
        <v>1031</v>
      </c>
      <c r="S2443" t="s">
        <v>4069</v>
      </c>
      <c r="T2443" t="str">
        <f t="shared" si="114"/>
        <v>The ideal candidate for this position should have excellent interpersonal skills, supervisory experience, strong verbal and written communication skills, a strong knowledge of citywide personnel rules and regulations, and knowledge of citywide time and leave regulations.     Experience in NYC government workers compensation, sick leave grants, and leaves of absence is preferred.    Knowledge of Microsoft Office, including Word, Access, Excel and Outlook is preferred. Candidates must be permanent in the title of Administrative Staff Analyst or be a permanent Associate Staff Analyst who has taken the promotional examination for Administrative Staff Analyst.</v>
      </c>
      <c r="U2443">
        <f t="shared" si="115"/>
        <v>0</v>
      </c>
      <c r="V2443" s="3">
        <v>1</v>
      </c>
      <c r="W2443" s="3">
        <f t="shared" si="116"/>
        <v>0</v>
      </c>
      <c r="X2443" s="3">
        <v>0</v>
      </c>
      <c r="Y2443" s="3">
        <v>0</v>
      </c>
      <c r="Z2443" s="3">
        <v>0</v>
      </c>
      <c r="AA2443" s="3">
        <v>0</v>
      </c>
      <c r="AB2443" s="3">
        <v>0</v>
      </c>
      <c r="AD2443" t="s">
        <v>38</v>
      </c>
      <c r="AE2443" s="1">
        <v>42523</v>
      </c>
      <c r="AG2443" s="1">
        <v>42563</v>
      </c>
      <c r="AH2443" s="1">
        <v>42598</v>
      </c>
    </row>
    <row r="2444" spans="1:34" x14ac:dyDescent="0.3">
      <c r="A2444">
        <v>242314</v>
      </c>
      <c r="B2444" t="s">
        <v>59</v>
      </c>
      <c r="C2444" t="s">
        <v>26</v>
      </c>
      <c r="D2444">
        <v>1</v>
      </c>
      <c r="E2444" t="s">
        <v>4240</v>
      </c>
      <c r="F2444" t="s">
        <v>239</v>
      </c>
      <c r="G2444">
        <v>83008</v>
      </c>
      <c r="H2444" t="s">
        <v>240</v>
      </c>
      <c r="I2444">
        <v>58675</v>
      </c>
      <c r="J2444">
        <v>156793</v>
      </c>
      <c r="K2444" t="s">
        <v>30</v>
      </c>
      <c r="L2444" t="s">
        <v>62</v>
      </c>
      <c r="M2444" t="s">
        <v>4241</v>
      </c>
      <c r="N2444" t="s">
        <v>8350</v>
      </c>
      <c r="O2444" t="s">
        <v>242</v>
      </c>
      <c r="P2444" t="s">
        <v>8351</v>
      </c>
      <c r="Q2444" t="s">
        <v>4122</v>
      </c>
      <c r="R2444" t="s">
        <v>8302</v>
      </c>
      <c r="S2444" t="s">
        <v>35</v>
      </c>
      <c r="T2444" t="str">
        <f t="shared" si="114"/>
        <v>Extensive knowledge of NYC‚„s budget process and requirement including, but not limited to, experience and understanding of the City‚„s Financial Management System (FMS).   Advance knowledge and ability to work in or direct the work of others in Microsoft Office (Excel, Word and Access).  Strong organizational, management and interpersonal skills.  Excellent written and verbal communication abilities.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v>
      </c>
      <c r="U2444">
        <f t="shared" si="115"/>
        <v>0</v>
      </c>
      <c r="V2444" s="3">
        <v>1</v>
      </c>
      <c r="W2444" s="3">
        <f t="shared" si="116"/>
        <v>0</v>
      </c>
      <c r="X2444" s="3">
        <v>0</v>
      </c>
      <c r="Y2444" s="3">
        <v>0</v>
      </c>
      <c r="Z2444" s="3">
        <v>0</v>
      </c>
      <c r="AA2444" s="3">
        <v>0</v>
      </c>
      <c r="AB2444" s="3">
        <v>0</v>
      </c>
      <c r="AD2444" t="s">
        <v>58</v>
      </c>
      <c r="AE2444" s="1">
        <v>42524</v>
      </c>
      <c r="AG2444" s="1">
        <v>42524</v>
      </c>
      <c r="AH2444" s="1">
        <v>42598</v>
      </c>
    </row>
    <row r="2445" spans="1:34" x14ac:dyDescent="0.3">
      <c r="A2445">
        <v>242314</v>
      </c>
      <c r="B2445" t="s">
        <v>59</v>
      </c>
      <c r="C2445" t="s">
        <v>40</v>
      </c>
      <c r="D2445">
        <v>1</v>
      </c>
      <c r="E2445" t="s">
        <v>4240</v>
      </c>
      <c r="F2445" t="s">
        <v>239</v>
      </c>
      <c r="G2445">
        <v>83008</v>
      </c>
      <c r="H2445" t="s">
        <v>240</v>
      </c>
      <c r="I2445">
        <v>58675</v>
      </c>
      <c r="J2445">
        <v>156793</v>
      </c>
      <c r="K2445" t="s">
        <v>30</v>
      </c>
      <c r="L2445" t="s">
        <v>62</v>
      </c>
      <c r="M2445" t="s">
        <v>4241</v>
      </c>
      <c r="N2445" t="s">
        <v>8350</v>
      </c>
      <c r="O2445" t="s">
        <v>242</v>
      </c>
      <c r="P2445" t="s">
        <v>8351</v>
      </c>
      <c r="Q2445" t="s">
        <v>4122</v>
      </c>
      <c r="R2445" t="s">
        <v>8302</v>
      </c>
      <c r="S2445" t="s">
        <v>35</v>
      </c>
      <c r="T2445" t="str">
        <f t="shared" si="114"/>
        <v>Extensive knowledge of NYC‚„s budget process and requirement including, but not limited to, experience and understanding of the City‚„s Financial Management System (FMS).   Advance knowledge and ability to work in or direct the work of others in Microsoft Office (Excel, Word and Access).  Strong organizational, management and interpersonal skills.  Excellent written and verbal communication abilities.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v>
      </c>
      <c r="U2445">
        <f t="shared" si="115"/>
        <v>0</v>
      </c>
      <c r="V2445" s="3">
        <v>1</v>
      </c>
      <c r="W2445" s="3">
        <f t="shared" si="116"/>
        <v>0</v>
      </c>
      <c r="X2445" s="3">
        <v>0</v>
      </c>
      <c r="Y2445" s="3">
        <v>0</v>
      </c>
      <c r="Z2445" s="3">
        <v>0</v>
      </c>
      <c r="AA2445" s="3">
        <v>0</v>
      </c>
      <c r="AB2445" s="3">
        <v>0</v>
      </c>
      <c r="AD2445" t="s">
        <v>58</v>
      </c>
      <c r="AE2445" s="1">
        <v>42524</v>
      </c>
      <c r="AG2445" s="1">
        <v>42524</v>
      </c>
      <c r="AH2445" s="1">
        <v>42598</v>
      </c>
    </row>
    <row r="2446" spans="1:34" x14ac:dyDescent="0.3">
      <c r="A2446">
        <v>242326</v>
      </c>
      <c r="B2446" t="s">
        <v>1592</v>
      </c>
      <c r="C2446" t="s">
        <v>26</v>
      </c>
      <c r="D2446">
        <v>1</v>
      </c>
      <c r="E2446" t="s">
        <v>4242</v>
      </c>
      <c r="F2446" t="s">
        <v>4243</v>
      </c>
      <c r="G2446">
        <v>55018</v>
      </c>
      <c r="H2446">
        <v>0</v>
      </c>
      <c r="I2446">
        <v>44621</v>
      </c>
      <c r="J2446">
        <v>70825</v>
      </c>
      <c r="K2446" t="s">
        <v>30</v>
      </c>
      <c r="L2446" t="s">
        <v>430</v>
      </c>
      <c r="M2446" t="s">
        <v>3618</v>
      </c>
      <c r="N2446" t="s">
        <v>8352</v>
      </c>
      <c r="O2446" t="s">
        <v>4244</v>
      </c>
      <c r="P2446" t="s">
        <v>8353</v>
      </c>
      <c r="Q2446" t="s">
        <v>35</v>
      </c>
      <c r="R2446" t="s">
        <v>4245</v>
      </c>
      <c r="S2446" t="s">
        <v>35</v>
      </c>
      <c r="T2446" t="str">
        <f t="shared" si="114"/>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well-organized, assertive, and able to work independently and collaboratively.   Strong work ethic.   Excellent attention to detail and strong organizational skills.   Strong oral and written communication skills.   Strong people skills and leadership skills.   Familiarity with the NYCHRL and/or ability to read and understand laws, rules and regulations.   Fluency in a language other than English, preferably one common in New York City.   Demonstrated aptitude with electronic file systems or other data management systems.   Proficiency in Microsoft Office programs.  </v>
      </c>
      <c r="U2446">
        <f t="shared" si="115"/>
        <v>0</v>
      </c>
      <c r="V2446" s="3">
        <v>0</v>
      </c>
      <c r="W2446" s="3">
        <f t="shared" si="116"/>
        <v>0</v>
      </c>
      <c r="X2446" s="3">
        <v>0</v>
      </c>
      <c r="Y2446" s="3">
        <v>0</v>
      </c>
      <c r="Z2446" s="3">
        <v>0</v>
      </c>
      <c r="AA2446" s="3">
        <v>0</v>
      </c>
      <c r="AB2446" s="3">
        <v>0</v>
      </c>
      <c r="AD2446" t="s">
        <v>38</v>
      </c>
      <c r="AE2446" s="1">
        <v>42523</v>
      </c>
      <c r="AF2446" s="1">
        <v>42613</v>
      </c>
      <c r="AG2446" s="1">
        <v>42523</v>
      </c>
      <c r="AH2446" s="1">
        <v>42598</v>
      </c>
    </row>
    <row r="2447" spans="1:34" x14ac:dyDescent="0.3">
      <c r="A2447">
        <v>242081</v>
      </c>
      <c r="B2447" t="s">
        <v>59</v>
      </c>
      <c r="C2447" t="s">
        <v>40</v>
      </c>
      <c r="D2447">
        <v>1</v>
      </c>
      <c r="E2447" t="s">
        <v>3103</v>
      </c>
      <c r="F2447" t="s">
        <v>691</v>
      </c>
      <c r="G2447">
        <v>10033</v>
      </c>
      <c r="H2447" t="s">
        <v>52</v>
      </c>
      <c r="I2447">
        <v>53051</v>
      </c>
      <c r="J2447">
        <v>145991</v>
      </c>
      <c r="K2447" t="s">
        <v>30</v>
      </c>
      <c r="L2447" t="s">
        <v>204</v>
      </c>
      <c r="M2447" t="s">
        <v>4246</v>
      </c>
      <c r="N2447" t="s">
        <v>8354</v>
      </c>
      <c r="O2447" t="s">
        <v>693</v>
      </c>
      <c r="P2447" t="s">
        <v>8355</v>
      </c>
      <c r="Q2447" t="s">
        <v>4247</v>
      </c>
      <c r="R2447" t="s">
        <v>4248</v>
      </c>
      <c r="S2447" t="s">
        <v>35</v>
      </c>
      <c r="T2447" t="str">
        <f t="shared" si="114"/>
        <v>‚ Background in journalism and/or media relations  Excellent verbal, writing and editing skills; excellent interpersonal skills with demonstrated record as a self-starter and team-player  Extensive experience in communications, preferably for a government or non-profit organization. Strong knowledge of public policy.  Experience in media outreach and communications management experience.  Ability to establish and maintain cooperative relationships with associates and the public; excellent detail-orientation and follow-up skills and ability to meet deadlines  Proficiency with Microsoft Office products;  Experience with proofing marks and other related copywriting tools.  Ability to assimilate and analyze data  A valid Motor Vehicle Driver‚„s License may be required for some assignments. Employees must maintain this license for the duration of their employment. **This is a long-term temporary grant funded position with an estimated duration of up to two (2) years.**</v>
      </c>
      <c r="U2447">
        <f t="shared" si="115"/>
        <v>1</v>
      </c>
      <c r="V2447" s="3">
        <v>0</v>
      </c>
      <c r="W2447" s="3">
        <f t="shared" si="116"/>
        <v>1</v>
      </c>
      <c r="X2447" s="3">
        <v>0</v>
      </c>
      <c r="Y2447" s="3">
        <v>0</v>
      </c>
      <c r="Z2447" s="3">
        <v>0</v>
      </c>
      <c r="AA2447" s="3">
        <v>0</v>
      </c>
      <c r="AB2447" s="3">
        <v>0</v>
      </c>
      <c r="AD2447" t="s">
        <v>38</v>
      </c>
      <c r="AE2447" s="1">
        <v>42523</v>
      </c>
      <c r="AF2447" s="1">
        <v>42602</v>
      </c>
      <c r="AG2447" s="1">
        <v>42594</v>
      </c>
      <c r="AH2447" s="1">
        <v>42598</v>
      </c>
    </row>
    <row r="2448" spans="1:34" x14ac:dyDescent="0.3">
      <c r="A2448">
        <v>242081</v>
      </c>
      <c r="B2448" t="s">
        <v>59</v>
      </c>
      <c r="C2448" t="s">
        <v>26</v>
      </c>
      <c r="D2448">
        <v>1</v>
      </c>
      <c r="E2448" t="s">
        <v>3103</v>
      </c>
      <c r="F2448" t="s">
        <v>691</v>
      </c>
      <c r="G2448">
        <v>10033</v>
      </c>
      <c r="H2448" t="s">
        <v>52</v>
      </c>
      <c r="I2448">
        <v>53051</v>
      </c>
      <c r="J2448">
        <v>145991</v>
      </c>
      <c r="K2448" t="s">
        <v>30</v>
      </c>
      <c r="L2448" t="s">
        <v>204</v>
      </c>
      <c r="M2448" t="s">
        <v>4246</v>
      </c>
      <c r="N2448" t="s">
        <v>8354</v>
      </c>
      <c r="O2448" t="s">
        <v>693</v>
      </c>
      <c r="P2448" t="s">
        <v>8355</v>
      </c>
      <c r="Q2448" t="s">
        <v>4247</v>
      </c>
      <c r="R2448" t="s">
        <v>4248</v>
      </c>
      <c r="S2448" t="s">
        <v>35</v>
      </c>
      <c r="T2448" t="str">
        <f t="shared" si="114"/>
        <v>‚ Background in journalism and/or media relations  Excellent verbal, writing and editing skills; excellent interpersonal skills with demonstrated record as a self-starter and team-player  Extensive experience in communications, preferably for a government or non-profit organization. Strong knowledge of public policy.  Experience in media outreach and communications management experience.  Ability to establish and maintain cooperative relationships with associates and the public; excellent detail-orientation and follow-up skills and ability to meet deadlines  Proficiency with Microsoft Office products;  Experience with proofing marks and other related copywriting tools.  Ability to assimilate and analyze data  A valid Motor Vehicle Driver‚„s License may be required for some assignments. Employees must maintain this license for the duration of their employment. **This is a long-term temporary grant funded position with an estimated duration of up to two (2) years.**</v>
      </c>
      <c r="U2448">
        <f t="shared" si="115"/>
        <v>1</v>
      </c>
      <c r="V2448" s="3">
        <v>0</v>
      </c>
      <c r="W2448" s="3">
        <f t="shared" si="116"/>
        <v>1</v>
      </c>
      <c r="X2448" s="3">
        <v>0</v>
      </c>
      <c r="Y2448" s="3">
        <v>0</v>
      </c>
      <c r="Z2448" s="3">
        <v>0</v>
      </c>
      <c r="AA2448" s="3">
        <v>0</v>
      </c>
      <c r="AB2448" s="3">
        <v>0</v>
      </c>
      <c r="AD2448" t="s">
        <v>38</v>
      </c>
      <c r="AE2448" s="1">
        <v>42523</v>
      </c>
      <c r="AF2448" s="1">
        <v>42602</v>
      </c>
      <c r="AG2448" s="1">
        <v>42594</v>
      </c>
      <c r="AH2448" s="1">
        <v>42598</v>
      </c>
    </row>
    <row r="2449" spans="1:34" x14ac:dyDescent="0.3">
      <c r="A2449">
        <v>242091</v>
      </c>
      <c r="B2449" t="s">
        <v>39</v>
      </c>
      <c r="C2449" t="s">
        <v>26</v>
      </c>
      <c r="D2449">
        <v>8</v>
      </c>
      <c r="E2449" t="s">
        <v>4249</v>
      </c>
      <c r="F2449" t="s">
        <v>868</v>
      </c>
      <c r="G2449">
        <v>51022</v>
      </c>
      <c r="H2449">
        <v>1</v>
      </c>
      <c r="I2449">
        <v>32</v>
      </c>
      <c r="J2449">
        <v>37</v>
      </c>
      <c r="K2449" t="s">
        <v>141</v>
      </c>
      <c r="L2449" t="s">
        <v>513</v>
      </c>
      <c r="M2449" t="s">
        <v>142</v>
      </c>
      <c r="N2449" t="s">
        <v>4250</v>
      </c>
      <c r="O2449" t="s">
        <v>7211</v>
      </c>
      <c r="P2449" t="s">
        <v>4251</v>
      </c>
      <c r="Q2449" t="s">
        <v>8356</v>
      </c>
      <c r="R2449" t="s">
        <v>4252</v>
      </c>
      <c r="S2449" t="s">
        <v>35</v>
      </c>
      <c r="T2449" t="str">
        <f t="shared" si="114"/>
        <v>Excellent interpersonal, communication and presentation skills; for appointment to OSH, individual must be able to perform Cardio-Pulmonary Resuscitation.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449">
        <f t="shared" si="115"/>
        <v>0</v>
      </c>
      <c r="V2449" s="3">
        <v>0</v>
      </c>
      <c r="W2449" s="3">
        <f t="shared" si="116"/>
        <v>0</v>
      </c>
      <c r="X2449" s="3">
        <v>0</v>
      </c>
      <c r="Y2449" s="3">
        <v>0</v>
      </c>
      <c r="Z2449" s="3">
        <v>0</v>
      </c>
      <c r="AA2449" s="3">
        <v>0</v>
      </c>
      <c r="AB2449" s="3">
        <v>0</v>
      </c>
      <c r="AD2449" t="s">
        <v>58</v>
      </c>
      <c r="AE2449" s="1">
        <v>42521</v>
      </c>
      <c r="AG2449" s="1">
        <v>42521</v>
      </c>
      <c r="AH2449" s="1">
        <v>42598</v>
      </c>
    </row>
    <row r="2450" spans="1:34" x14ac:dyDescent="0.3">
      <c r="A2450">
        <v>242091</v>
      </c>
      <c r="B2450" t="s">
        <v>39</v>
      </c>
      <c r="C2450" t="s">
        <v>40</v>
      </c>
      <c r="D2450">
        <v>8</v>
      </c>
      <c r="E2450" t="s">
        <v>4249</v>
      </c>
      <c r="F2450" t="s">
        <v>868</v>
      </c>
      <c r="G2450">
        <v>51022</v>
      </c>
      <c r="H2450">
        <v>1</v>
      </c>
      <c r="I2450">
        <v>32</v>
      </c>
      <c r="J2450">
        <v>37</v>
      </c>
      <c r="K2450" t="s">
        <v>141</v>
      </c>
      <c r="L2450" t="s">
        <v>513</v>
      </c>
      <c r="M2450" t="s">
        <v>142</v>
      </c>
      <c r="N2450" t="s">
        <v>4250</v>
      </c>
      <c r="O2450" t="s">
        <v>7211</v>
      </c>
      <c r="P2450" t="s">
        <v>4251</v>
      </c>
      <c r="Q2450" t="s">
        <v>8356</v>
      </c>
      <c r="R2450" t="s">
        <v>4252</v>
      </c>
      <c r="S2450" t="s">
        <v>35</v>
      </c>
      <c r="T2450" t="str">
        <f t="shared" si="114"/>
        <v>Excellent interpersonal, communication and presentation skills; for appointment to OSH, individual must be able to perform Cardio-Pulmonary Resuscitation.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450">
        <f t="shared" si="115"/>
        <v>0</v>
      </c>
      <c r="V2450" s="3">
        <v>0</v>
      </c>
      <c r="W2450" s="3">
        <f t="shared" si="116"/>
        <v>0</v>
      </c>
      <c r="X2450" s="3">
        <v>0</v>
      </c>
      <c r="Y2450" s="3">
        <v>0</v>
      </c>
      <c r="Z2450" s="3">
        <v>0</v>
      </c>
      <c r="AA2450" s="3">
        <v>0</v>
      </c>
      <c r="AB2450" s="3">
        <v>0</v>
      </c>
      <c r="AD2450" t="s">
        <v>58</v>
      </c>
      <c r="AE2450" s="1">
        <v>42521</v>
      </c>
      <c r="AG2450" s="1">
        <v>42521</v>
      </c>
      <c r="AH2450" s="1">
        <v>42598</v>
      </c>
    </row>
    <row r="2451" spans="1:34" x14ac:dyDescent="0.3">
      <c r="A2451">
        <v>242326</v>
      </c>
      <c r="B2451" t="s">
        <v>1592</v>
      </c>
      <c r="C2451" t="s">
        <v>40</v>
      </c>
      <c r="D2451">
        <v>1</v>
      </c>
      <c r="E2451" t="s">
        <v>4242</v>
      </c>
      <c r="F2451" t="s">
        <v>4243</v>
      </c>
      <c r="G2451">
        <v>55018</v>
      </c>
      <c r="H2451">
        <v>0</v>
      </c>
      <c r="I2451">
        <v>44621</v>
      </c>
      <c r="J2451">
        <v>70825</v>
      </c>
      <c r="K2451" t="s">
        <v>30</v>
      </c>
      <c r="L2451" t="s">
        <v>430</v>
      </c>
      <c r="M2451" t="s">
        <v>3618</v>
      </c>
      <c r="N2451" t="s">
        <v>8352</v>
      </c>
      <c r="O2451" t="s">
        <v>4244</v>
      </c>
      <c r="P2451" t="s">
        <v>8353</v>
      </c>
      <c r="Q2451" t="s">
        <v>35</v>
      </c>
      <c r="R2451" t="s">
        <v>4245</v>
      </c>
      <c r="S2451" t="s">
        <v>35</v>
      </c>
      <c r="T2451" t="str">
        <f t="shared" si="114"/>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well-organized, assertive, and able to work independently and collaboratively.   Strong work ethic.   Excellent attention to detail and strong organizational skills.   Strong oral and written communication skills.   Strong people skills and leadership skills.   Familiarity with the NYCHRL and/or ability to read and understand laws, rules and regulations.   Fluency in a language other than English, preferably one common in New York City.   Demonstrated aptitude with electronic file systems or other data management systems.   Proficiency in Microsoft Office programs.  </v>
      </c>
      <c r="U2451">
        <f t="shared" si="115"/>
        <v>0</v>
      </c>
      <c r="V2451" s="3">
        <v>0</v>
      </c>
      <c r="W2451" s="3">
        <f t="shared" si="116"/>
        <v>0</v>
      </c>
      <c r="X2451" s="3">
        <v>0</v>
      </c>
      <c r="Y2451" s="3">
        <v>0</v>
      </c>
      <c r="Z2451" s="3">
        <v>0</v>
      </c>
      <c r="AA2451" s="3">
        <v>0</v>
      </c>
      <c r="AB2451" s="3">
        <v>0</v>
      </c>
      <c r="AD2451" t="s">
        <v>38</v>
      </c>
      <c r="AE2451" s="1">
        <v>42523</v>
      </c>
      <c r="AF2451" s="1">
        <v>42613</v>
      </c>
      <c r="AG2451" s="1">
        <v>42523</v>
      </c>
      <c r="AH2451" s="1">
        <v>42598</v>
      </c>
    </row>
    <row r="2452" spans="1:34" x14ac:dyDescent="0.3">
      <c r="A2452">
        <v>242329</v>
      </c>
      <c r="B2452" t="s">
        <v>1592</v>
      </c>
      <c r="C2452" t="s">
        <v>40</v>
      </c>
      <c r="D2452">
        <v>1</v>
      </c>
      <c r="E2452" t="s">
        <v>4253</v>
      </c>
      <c r="F2452" t="s">
        <v>326</v>
      </c>
      <c r="G2452">
        <v>56057</v>
      </c>
      <c r="H2452">
        <v>0</v>
      </c>
      <c r="I2452">
        <v>34644</v>
      </c>
      <c r="J2452">
        <v>57655</v>
      </c>
      <c r="K2452" t="s">
        <v>30</v>
      </c>
      <c r="L2452" t="s">
        <v>430</v>
      </c>
      <c r="M2452" t="s">
        <v>4254</v>
      </c>
      <c r="N2452" t="s">
        <v>8357</v>
      </c>
      <c r="O2452" t="s">
        <v>329</v>
      </c>
      <c r="P2452" t="s">
        <v>8358</v>
      </c>
      <c r="Q2452" t="s">
        <v>35</v>
      </c>
      <c r="R2452" t="s">
        <v>2635</v>
      </c>
      <c r="S2452" t="s">
        <v>35</v>
      </c>
      <c r="T2452" t="str">
        <f t="shared" si="114"/>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Well-organized, assertive, and able to work independently and collaboratively.  Strong work ethic.  Excellent attention to detail.  Strong oral and written communication skills.  Strong people skills and leadership skills.  Familiarity with the NYCHRL.  </v>
      </c>
      <c r="U2452">
        <f t="shared" si="115"/>
        <v>0</v>
      </c>
      <c r="V2452" s="3">
        <v>0</v>
      </c>
      <c r="W2452" s="3">
        <f t="shared" si="116"/>
        <v>0</v>
      </c>
      <c r="X2452" s="3">
        <v>0</v>
      </c>
      <c r="Y2452" s="3">
        <v>0</v>
      </c>
      <c r="Z2452" s="3">
        <v>0</v>
      </c>
      <c r="AA2452" s="3">
        <v>0</v>
      </c>
      <c r="AB2452" s="3">
        <v>0</v>
      </c>
      <c r="AD2452" t="s">
        <v>38</v>
      </c>
      <c r="AE2452" s="1">
        <v>42523</v>
      </c>
      <c r="AF2452" s="1">
        <v>42613</v>
      </c>
      <c r="AG2452" s="1">
        <v>42523</v>
      </c>
      <c r="AH2452" s="1">
        <v>42598</v>
      </c>
    </row>
    <row r="2453" spans="1:34" x14ac:dyDescent="0.3">
      <c r="A2453">
        <v>242329</v>
      </c>
      <c r="B2453" t="s">
        <v>1592</v>
      </c>
      <c r="C2453" t="s">
        <v>26</v>
      </c>
      <c r="D2453">
        <v>1</v>
      </c>
      <c r="E2453" t="s">
        <v>4253</v>
      </c>
      <c r="F2453" t="s">
        <v>326</v>
      </c>
      <c r="G2453">
        <v>56057</v>
      </c>
      <c r="H2453">
        <v>0</v>
      </c>
      <c r="I2453">
        <v>34644</v>
      </c>
      <c r="J2453">
        <v>57655</v>
      </c>
      <c r="K2453" t="s">
        <v>30</v>
      </c>
      <c r="L2453" t="s">
        <v>430</v>
      </c>
      <c r="M2453" t="s">
        <v>4254</v>
      </c>
      <c r="N2453" t="s">
        <v>8357</v>
      </c>
      <c r="O2453" t="s">
        <v>329</v>
      </c>
      <c r="P2453" t="s">
        <v>8358</v>
      </c>
      <c r="Q2453" t="s">
        <v>35</v>
      </c>
      <c r="R2453" t="s">
        <v>2635</v>
      </c>
      <c r="S2453" t="s">
        <v>35</v>
      </c>
      <c r="T2453" t="str">
        <f t="shared" si="114"/>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Well-organized, assertive, and able to work independently and collaboratively.  Strong work ethic.  Excellent attention to detail.  Strong oral and written communication skills.  Strong people skills and leadership skills.  Familiarity with the NYCHRL.  </v>
      </c>
      <c r="U2453">
        <f t="shared" si="115"/>
        <v>0</v>
      </c>
      <c r="V2453" s="3">
        <v>0</v>
      </c>
      <c r="W2453" s="3">
        <f t="shared" si="116"/>
        <v>0</v>
      </c>
      <c r="X2453" s="3">
        <v>0</v>
      </c>
      <c r="Y2453" s="3">
        <v>0</v>
      </c>
      <c r="Z2453" s="3">
        <v>0</v>
      </c>
      <c r="AA2453" s="3">
        <v>0</v>
      </c>
      <c r="AB2453" s="3">
        <v>0</v>
      </c>
      <c r="AD2453" t="s">
        <v>38</v>
      </c>
      <c r="AE2453" s="1">
        <v>42523</v>
      </c>
      <c r="AF2453" s="1">
        <v>42613</v>
      </c>
      <c r="AG2453" s="1">
        <v>42523</v>
      </c>
      <c r="AH2453" s="1">
        <v>42598</v>
      </c>
    </row>
    <row r="2454" spans="1:34" x14ac:dyDescent="0.3">
      <c r="A2454">
        <v>242331</v>
      </c>
      <c r="B2454" t="s">
        <v>1592</v>
      </c>
      <c r="C2454" t="s">
        <v>40</v>
      </c>
      <c r="D2454">
        <v>1</v>
      </c>
      <c r="E2454" t="s">
        <v>4253</v>
      </c>
      <c r="F2454" t="s">
        <v>326</v>
      </c>
      <c r="G2454">
        <v>56057</v>
      </c>
      <c r="H2454">
        <v>0</v>
      </c>
      <c r="I2454">
        <v>34644</v>
      </c>
      <c r="J2454">
        <v>57655</v>
      </c>
      <c r="K2454" t="s">
        <v>30</v>
      </c>
      <c r="L2454" t="s">
        <v>430</v>
      </c>
      <c r="M2454" t="s">
        <v>4254</v>
      </c>
      <c r="N2454" t="s">
        <v>8357</v>
      </c>
      <c r="O2454" t="s">
        <v>329</v>
      </c>
      <c r="P2454" t="s">
        <v>8358</v>
      </c>
      <c r="Q2454" t="s">
        <v>35</v>
      </c>
      <c r="R2454" t="s">
        <v>2635</v>
      </c>
      <c r="S2454" t="s">
        <v>35</v>
      </c>
      <c r="T2454" t="str">
        <f t="shared" si="114"/>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Well-organized, assertive, and able to work independently and collaboratively.  Strong work ethic.  Excellent attention to detail.  Strong oral and written communication skills.  Strong people skills and leadership skills.  Familiarity with the NYCHRL.  </v>
      </c>
      <c r="U2454">
        <f t="shared" si="115"/>
        <v>0</v>
      </c>
      <c r="V2454" s="3">
        <v>0</v>
      </c>
      <c r="W2454" s="3">
        <f t="shared" si="116"/>
        <v>0</v>
      </c>
      <c r="X2454" s="3">
        <v>0</v>
      </c>
      <c r="Y2454" s="3">
        <v>0</v>
      </c>
      <c r="Z2454" s="3">
        <v>0</v>
      </c>
      <c r="AA2454" s="3">
        <v>0</v>
      </c>
      <c r="AB2454" s="3">
        <v>0</v>
      </c>
      <c r="AD2454" t="s">
        <v>38</v>
      </c>
      <c r="AE2454" s="1">
        <v>42523</v>
      </c>
      <c r="AF2454" s="1">
        <v>42613</v>
      </c>
      <c r="AG2454" s="1">
        <v>42523</v>
      </c>
      <c r="AH2454" s="1">
        <v>42598</v>
      </c>
    </row>
    <row r="2455" spans="1:34" x14ac:dyDescent="0.3">
      <c r="A2455">
        <v>242331</v>
      </c>
      <c r="B2455" t="s">
        <v>1592</v>
      </c>
      <c r="C2455" t="s">
        <v>26</v>
      </c>
      <c r="D2455">
        <v>1</v>
      </c>
      <c r="E2455" t="s">
        <v>4253</v>
      </c>
      <c r="F2455" t="s">
        <v>326</v>
      </c>
      <c r="G2455">
        <v>56057</v>
      </c>
      <c r="H2455">
        <v>0</v>
      </c>
      <c r="I2455">
        <v>34644</v>
      </c>
      <c r="J2455">
        <v>57655</v>
      </c>
      <c r="K2455" t="s">
        <v>30</v>
      </c>
      <c r="L2455" t="s">
        <v>430</v>
      </c>
      <c r="M2455" t="s">
        <v>4254</v>
      </c>
      <c r="N2455" t="s">
        <v>8357</v>
      </c>
      <c r="O2455" t="s">
        <v>329</v>
      </c>
      <c r="P2455" t="s">
        <v>8358</v>
      </c>
      <c r="Q2455" t="s">
        <v>35</v>
      </c>
      <c r="R2455" t="s">
        <v>2635</v>
      </c>
      <c r="S2455" t="s">
        <v>35</v>
      </c>
      <c r="T2455" t="str">
        <f t="shared" si="114"/>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Well-organized, assertive, and able to work independently and collaboratively.  Strong work ethic.  Excellent attention to detail.  Strong oral and written communication skills.  Strong people skills and leadership skills.  Familiarity with the NYCHRL.  </v>
      </c>
      <c r="U2455">
        <f t="shared" si="115"/>
        <v>0</v>
      </c>
      <c r="V2455" s="3">
        <v>0</v>
      </c>
      <c r="W2455" s="3">
        <f t="shared" si="116"/>
        <v>0</v>
      </c>
      <c r="X2455" s="3">
        <v>0</v>
      </c>
      <c r="Y2455" s="3">
        <v>0</v>
      </c>
      <c r="Z2455" s="3">
        <v>0</v>
      </c>
      <c r="AA2455" s="3">
        <v>0</v>
      </c>
      <c r="AB2455" s="3">
        <v>0</v>
      </c>
      <c r="AD2455" t="s">
        <v>38</v>
      </c>
      <c r="AE2455" s="1">
        <v>42523</v>
      </c>
      <c r="AF2455" s="1">
        <v>42613</v>
      </c>
      <c r="AG2455" s="1">
        <v>42523</v>
      </c>
      <c r="AH2455" s="1">
        <v>42598</v>
      </c>
    </row>
    <row r="2456" spans="1:34" x14ac:dyDescent="0.3">
      <c r="A2456">
        <v>242096</v>
      </c>
      <c r="B2456" t="s">
        <v>49</v>
      </c>
      <c r="C2456" t="s">
        <v>26</v>
      </c>
      <c r="D2456">
        <v>1</v>
      </c>
      <c r="E2456" t="s">
        <v>4255</v>
      </c>
      <c r="F2456" t="s">
        <v>42</v>
      </c>
      <c r="G2456">
        <v>21744</v>
      </c>
      <c r="H2456">
        <v>2</v>
      </c>
      <c r="I2456">
        <v>68239</v>
      </c>
      <c r="J2456">
        <v>80000</v>
      </c>
      <c r="K2456" t="s">
        <v>30</v>
      </c>
      <c r="L2456" t="s">
        <v>31</v>
      </c>
      <c r="M2456" t="s">
        <v>4256</v>
      </c>
      <c r="N2456" t="s">
        <v>8359</v>
      </c>
      <c r="O2456" t="s">
        <v>46</v>
      </c>
      <c r="P2456" t="s">
        <v>8360</v>
      </c>
      <c r="Q2456" t="s">
        <v>55</v>
      </c>
      <c r="R2456" t="s">
        <v>56</v>
      </c>
      <c r="S2456" t="s">
        <v>4257</v>
      </c>
      <c r="T2456" t="str">
        <f t="shared" si="114"/>
        <v>‚ Proficiency in SAS. Experience with large and complex datasets. Strong data analysis skills and data testing. Knowledge of data warehouses and data marts. Excellent written and verbal communication skills, with ability to explain complex technical   materials to non-technical staff. In compliance with federal law, all persons hired will be required to verify identity and eligibility to work in the United States and to complete the required employment eligibility verification document form upon hire.</v>
      </c>
      <c r="U2456">
        <f t="shared" si="115"/>
        <v>1</v>
      </c>
      <c r="V2456" s="3">
        <v>0</v>
      </c>
      <c r="W2456" s="3">
        <f t="shared" si="116"/>
        <v>1</v>
      </c>
      <c r="X2456" s="3">
        <v>0</v>
      </c>
      <c r="Y2456" s="3">
        <v>0</v>
      </c>
      <c r="Z2456" s="3">
        <v>0</v>
      </c>
      <c r="AA2456" s="3">
        <v>0</v>
      </c>
      <c r="AB2456" s="3">
        <v>0</v>
      </c>
      <c r="AD2456" t="s">
        <v>38</v>
      </c>
      <c r="AE2456" s="1">
        <v>42524</v>
      </c>
      <c r="AG2456" s="1">
        <v>42524</v>
      </c>
      <c r="AH2456" s="1">
        <v>42598</v>
      </c>
    </row>
    <row r="2457" spans="1:34" x14ac:dyDescent="0.3">
      <c r="A2457">
        <v>242930</v>
      </c>
      <c r="B2457" t="s">
        <v>25</v>
      </c>
      <c r="C2457" t="s">
        <v>40</v>
      </c>
      <c r="D2457">
        <v>1</v>
      </c>
      <c r="E2457" t="s">
        <v>4258</v>
      </c>
      <c r="F2457" t="s">
        <v>191</v>
      </c>
      <c r="G2457">
        <v>13632</v>
      </c>
      <c r="H2457">
        <v>4</v>
      </c>
      <c r="I2457">
        <v>89383</v>
      </c>
      <c r="J2457">
        <v>115000</v>
      </c>
      <c r="K2457" t="s">
        <v>30</v>
      </c>
      <c r="L2457" t="s">
        <v>192</v>
      </c>
      <c r="M2457" t="s">
        <v>193</v>
      </c>
      <c r="N2457" t="s">
        <v>6891</v>
      </c>
      <c r="O2457" t="s">
        <v>7083</v>
      </c>
      <c r="P2457" t="s">
        <v>6892</v>
      </c>
      <c r="Q2457" t="s">
        <v>3674</v>
      </c>
      <c r="R2457" t="s">
        <v>8361</v>
      </c>
      <c r="S2457" t="s">
        <v>196</v>
      </c>
      <c r="T2457" t="str">
        <f t="shared" si="114"/>
        <v>The preferred candidate should possess the following:	8 years of development experience with at least 3 years of hands-on iOS development experience building large scale native iOS applications;	3+ years of experience developing integrating native mobile applications with the backend J2EE/.NET systems via web services; 	Passionate and enthusiastic about mobile development and new mobile opportunities;	Exceptional analytical and problem solving skills; 	Strong experience integrating iPhone/Android applications with facebook.com, twitter.com and other social networking platforms;	Strong hands-on experience in Objective-C/Swift, HTML5, Javascript, CSS3 and AJAX;	Strong knowledge of Android development and platform;	Strong knowledge of SOA architectures and integration technologies;	Strong database experience with Oracle or MS SQL Server or MySQL;	Experience with JBoss application server or Tomcat;	Strong knowledge of XML, XSL and other internet technologies;	Excellent oral and written communication skills are required;	Solid knowledge of mobile testing tools and techniques;	Experience developing using agile principals and methodologies;	Experience with Git/SVN;	Proven background in the development and deployment of complex operational systems;	PHP, PERL and CGI;	Experience with Cordova or similar framework.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457">
        <f t="shared" si="115"/>
        <v>0</v>
      </c>
      <c r="V2457" s="3">
        <v>0</v>
      </c>
      <c r="W2457" s="3">
        <f t="shared" si="116"/>
        <v>0</v>
      </c>
      <c r="X2457" s="3">
        <v>0</v>
      </c>
      <c r="Y2457" s="3">
        <v>0</v>
      </c>
      <c r="Z2457" s="3">
        <v>1</v>
      </c>
      <c r="AA2457" s="3">
        <v>0</v>
      </c>
      <c r="AB2457" s="3">
        <v>0</v>
      </c>
      <c r="AD2457" t="s">
        <v>202</v>
      </c>
      <c r="AE2457" s="1">
        <v>42531</v>
      </c>
      <c r="AG2457" s="1">
        <v>42531</v>
      </c>
      <c r="AH2457" s="1">
        <v>42598</v>
      </c>
    </row>
    <row r="2458" spans="1:34" x14ac:dyDescent="0.3">
      <c r="A2458">
        <v>242096</v>
      </c>
      <c r="B2458" t="s">
        <v>49</v>
      </c>
      <c r="C2458" t="s">
        <v>40</v>
      </c>
      <c r="D2458">
        <v>1</v>
      </c>
      <c r="E2458" t="s">
        <v>4255</v>
      </c>
      <c r="F2458" t="s">
        <v>42</v>
      </c>
      <c r="G2458">
        <v>21744</v>
      </c>
      <c r="H2458">
        <v>2</v>
      </c>
      <c r="I2458">
        <v>68239</v>
      </c>
      <c r="J2458">
        <v>80000</v>
      </c>
      <c r="K2458" t="s">
        <v>30</v>
      </c>
      <c r="L2458" t="s">
        <v>31</v>
      </c>
      <c r="M2458" t="s">
        <v>4256</v>
      </c>
      <c r="N2458" t="s">
        <v>8359</v>
      </c>
      <c r="O2458" t="s">
        <v>46</v>
      </c>
      <c r="P2458" t="s">
        <v>8360</v>
      </c>
      <c r="Q2458" t="s">
        <v>55</v>
      </c>
      <c r="R2458" t="s">
        <v>56</v>
      </c>
      <c r="S2458" t="s">
        <v>4257</v>
      </c>
      <c r="T2458" t="str">
        <f t="shared" si="114"/>
        <v>‚ Proficiency in SAS. Experience with large and complex datasets. Strong data analysis skills and data testing. Knowledge of data warehouses and data marts. Excellent written and verbal communication skills, with ability to explain complex technical   materials to non-technical staff. In compliance with federal law, all persons hired will be required to verify identity and eligibility to work in the United States and to complete the required employment eligibility verification document form upon hire.</v>
      </c>
      <c r="U2458">
        <f t="shared" si="115"/>
        <v>1</v>
      </c>
      <c r="V2458" s="3">
        <v>0</v>
      </c>
      <c r="W2458" s="3">
        <f t="shared" si="116"/>
        <v>1</v>
      </c>
      <c r="X2458" s="3">
        <v>0</v>
      </c>
      <c r="Y2458" s="3">
        <v>0</v>
      </c>
      <c r="Z2458" s="3">
        <v>0</v>
      </c>
      <c r="AA2458" s="3">
        <v>0</v>
      </c>
      <c r="AB2458" s="3">
        <v>0</v>
      </c>
      <c r="AD2458" t="s">
        <v>38</v>
      </c>
      <c r="AE2458" s="1">
        <v>42524</v>
      </c>
      <c r="AG2458" s="1">
        <v>42524</v>
      </c>
      <c r="AH2458" s="1">
        <v>42598</v>
      </c>
    </row>
    <row r="2459" spans="1:34" x14ac:dyDescent="0.3">
      <c r="A2459">
        <v>242102</v>
      </c>
      <c r="B2459" t="s">
        <v>59</v>
      </c>
      <c r="C2459" t="s">
        <v>40</v>
      </c>
      <c r="D2459">
        <v>2</v>
      </c>
      <c r="E2459" t="s">
        <v>4259</v>
      </c>
      <c r="F2459" t="s">
        <v>4259</v>
      </c>
      <c r="G2459">
        <v>91645</v>
      </c>
      <c r="H2459">
        <v>0</v>
      </c>
      <c r="I2459">
        <v>94983</v>
      </c>
      <c r="J2459">
        <v>94983</v>
      </c>
      <c r="K2459" t="s">
        <v>30</v>
      </c>
      <c r="L2459" t="s">
        <v>4260</v>
      </c>
      <c r="M2459" t="s">
        <v>4261</v>
      </c>
      <c r="N2459" t="s">
        <v>4262</v>
      </c>
      <c r="O2459" t="s">
        <v>8362</v>
      </c>
      <c r="P2459" t="s">
        <v>35</v>
      </c>
      <c r="Q2459" t="s">
        <v>592</v>
      </c>
      <c r="R2459" t="s">
        <v>593</v>
      </c>
      <c r="S2459" t="s">
        <v>35</v>
      </c>
      <c r="T2459" t="str">
        <f t="shared" si="114"/>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459">
        <f t="shared" si="115"/>
        <v>0</v>
      </c>
      <c r="V2459" s="3">
        <v>0</v>
      </c>
      <c r="W2459" s="3">
        <f t="shared" si="116"/>
        <v>0</v>
      </c>
      <c r="X2459" s="3">
        <v>0</v>
      </c>
      <c r="Y2459" s="3">
        <v>0</v>
      </c>
      <c r="Z2459" s="3">
        <v>0</v>
      </c>
      <c r="AA2459" s="3">
        <v>0</v>
      </c>
      <c r="AB2459" s="3">
        <v>0</v>
      </c>
      <c r="AD2459" t="s">
        <v>38</v>
      </c>
      <c r="AE2459" s="1">
        <v>42523</v>
      </c>
      <c r="AG2459" s="1">
        <v>42523</v>
      </c>
      <c r="AH2459" s="1">
        <v>42598</v>
      </c>
    </row>
    <row r="2460" spans="1:34" x14ac:dyDescent="0.3">
      <c r="A2460">
        <v>242102</v>
      </c>
      <c r="B2460" t="s">
        <v>59</v>
      </c>
      <c r="C2460" t="s">
        <v>26</v>
      </c>
      <c r="D2460">
        <v>2</v>
      </c>
      <c r="E2460" t="s">
        <v>4259</v>
      </c>
      <c r="F2460" t="s">
        <v>4259</v>
      </c>
      <c r="G2460">
        <v>91645</v>
      </c>
      <c r="H2460">
        <v>0</v>
      </c>
      <c r="I2460">
        <v>94983</v>
      </c>
      <c r="J2460">
        <v>94983</v>
      </c>
      <c r="K2460" t="s">
        <v>30</v>
      </c>
      <c r="L2460" t="s">
        <v>4260</v>
      </c>
      <c r="M2460" t="s">
        <v>4261</v>
      </c>
      <c r="N2460" t="s">
        <v>4262</v>
      </c>
      <c r="O2460" t="s">
        <v>8362</v>
      </c>
      <c r="P2460" t="s">
        <v>35</v>
      </c>
      <c r="Q2460" t="s">
        <v>592</v>
      </c>
      <c r="R2460" t="s">
        <v>593</v>
      </c>
      <c r="S2460" t="s">
        <v>35</v>
      </c>
      <c r="T2460" t="str">
        <f t="shared" si="114"/>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460">
        <f t="shared" si="115"/>
        <v>0</v>
      </c>
      <c r="V2460" s="3">
        <v>0</v>
      </c>
      <c r="W2460" s="3">
        <f t="shared" si="116"/>
        <v>0</v>
      </c>
      <c r="X2460" s="3">
        <v>0</v>
      </c>
      <c r="Y2460" s="3">
        <v>0</v>
      </c>
      <c r="Z2460" s="3">
        <v>0</v>
      </c>
      <c r="AA2460" s="3">
        <v>0</v>
      </c>
      <c r="AB2460" s="3">
        <v>0</v>
      </c>
      <c r="AD2460" t="s">
        <v>38</v>
      </c>
      <c r="AE2460" s="1">
        <v>42523</v>
      </c>
      <c r="AG2460" s="1">
        <v>42523</v>
      </c>
      <c r="AH2460" s="1">
        <v>42598</v>
      </c>
    </row>
    <row r="2461" spans="1:34" x14ac:dyDescent="0.3">
      <c r="A2461">
        <v>242104</v>
      </c>
      <c r="B2461" t="s">
        <v>59</v>
      </c>
      <c r="C2461" t="s">
        <v>40</v>
      </c>
      <c r="D2461">
        <v>1</v>
      </c>
      <c r="E2461" t="s">
        <v>3526</v>
      </c>
      <c r="F2461" t="s">
        <v>1304</v>
      </c>
      <c r="G2461">
        <v>22425</v>
      </c>
      <c r="H2461">
        <v>0</v>
      </c>
      <c r="I2461">
        <v>46577</v>
      </c>
      <c r="J2461">
        <v>53563</v>
      </c>
      <c r="K2461" t="s">
        <v>30</v>
      </c>
      <c r="L2461" t="s">
        <v>164</v>
      </c>
      <c r="M2461" t="s">
        <v>1250</v>
      </c>
      <c r="N2461" t="s">
        <v>8363</v>
      </c>
      <c r="O2461" t="s">
        <v>1305</v>
      </c>
      <c r="P2461" t="s">
        <v>6893</v>
      </c>
      <c r="Q2461" t="s">
        <v>4263</v>
      </c>
      <c r="R2461" t="s">
        <v>1251</v>
      </c>
      <c r="S2461" t="s">
        <v>35</v>
      </c>
      <c r="T2461" t="str">
        <f t="shared" si="114"/>
        <v>1. Proficient oral and written communication skills to effectively communicate with engineers, inspectors, consultants, contractors (foreign and domestic), and vendors. 2. Possess a basic understanding of: Permitting Equipment and materials Codes and standards Shop/Field testing Data collection tools and methodologies for collection of data What a risk is and the difference between a risk and an issue Project control concepts for cost and schedule management Environmental and safety issues and requirements  3. Able to review contract documents and compare to project requirements to identify basic deficiencies. 4. Able to effectively identify format and grammatical errors in documents. 5. Able to effectively identify variances from baseline in actual scope, schedule, and cost. 6. Employ effective time management practices. 7. Preferences will be given to candidates with computer knowledge, including e-Builder, MS Word, Excel, and Acrobat. ****Only those who have already applied and, are planning on taking the upcoming DCAS Civil Service Exam (visit nyc.gov for more details on the upcoming exam) for Project Manager Intern or permanent Civil Service Project Manager Intern may apply for this posting****</v>
      </c>
      <c r="U2461">
        <f t="shared" si="115"/>
        <v>0</v>
      </c>
      <c r="V2461" s="3">
        <v>1</v>
      </c>
      <c r="W2461" s="3">
        <f t="shared" si="116"/>
        <v>0</v>
      </c>
      <c r="X2461" s="3">
        <v>0</v>
      </c>
      <c r="Y2461" s="3">
        <v>0</v>
      </c>
      <c r="Z2461" s="3">
        <v>0</v>
      </c>
      <c r="AA2461" s="3">
        <v>0</v>
      </c>
      <c r="AB2461" s="3">
        <v>0</v>
      </c>
      <c r="AD2461" t="s">
        <v>38</v>
      </c>
      <c r="AE2461" s="1">
        <v>42529</v>
      </c>
      <c r="AG2461" s="1">
        <v>42578</v>
      </c>
      <c r="AH2461" s="1">
        <v>42598</v>
      </c>
    </row>
    <row r="2462" spans="1:34" x14ac:dyDescent="0.3">
      <c r="A2462">
        <v>242362</v>
      </c>
      <c r="B2462" t="s">
        <v>39</v>
      </c>
      <c r="C2462" t="s">
        <v>26</v>
      </c>
      <c r="D2462">
        <v>1</v>
      </c>
      <c r="E2462" t="s">
        <v>4264</v>
      </c>
      <c r="F2462" t="s">
        <v>140</v>
      </c>
      <c r="G2462">
        <v>53040</v>
      </c>
      <c r="H2462">
        <v>4</v>
      </c>
      <c r="I2462">
        <v>74</v>
      </c>
      <c r="J2462">
        <v>106</v>
      </c>
      <c r="K2462" t="s">
        <v>141</v>
      </c>
      <c r="L2462" t="s">
        <v>4265</v>
      </c>
      <c r="M2462" t="s">
        <v>4266</v>
      </c>
      <c r="N2462" t="s">
        <v>4267</v>
      </c>
      <c r="O2462" t="s">
        <v>144</v>
      </c>
      <c r="P2462" t="e">
        <f>--Supervisory experience  --knowledge of public Health  --Good computer skills and basic knowledge of Microsoft  --Strong Inter-personal skills  --Board certification in pulmonary or infectious disease with specialty in internal medicine or Pediatrics or Family Practice medicine.   --English/Chinese (all dialects) and/or English/Spanish or any other second language would be considered   --Must be willing to work every other Saturday.</f>
        <v>#NAME?</v>
      </c>
      <c r="Q2462" t="s">
        <v>7439</v>
      </c>
      <c r="R2462" t="s">
        <v>4268</v>
      </c>
      <c r="S2462" t="s">
        <v>35</v>
      </c>
      <c r="T2462" t="e">
        <f t="shared" si="114"/>
        <v>#NAME?</v>
      </c>
      <c r="U2462">
        <f t="shared" si="115"/>
        <v>0</v>
      </c>
      <c r="V2462" s="3">
        <v>0</v>
      </c>
      <c r="W2462" s="3">
        <f t="shared" si="116"/>
        <v>0</v>
      </c>
      <c r="X2462" s="3">
        <v>0</v>
      </c>
      <c r="Y2462" s="3">
        <v>0</v>
      </c>
      <c r="Z2462" s="3">
        <v>0</v>
      </c>
      <c r="AA2462" s="3">
        <v>0</v>
      </c>
      <c r="AB2462" s="3">
        <v>0</v>
      </c>
      <c r="AD2462" t="s">
        <v>58</v>
      </c>
      <c r="AE2462" s="1">
        <v>42528</v>
      </c>
      <c r="AG2462" s="1">
        <v>42528</v>
      </c>
      <c r="AH2462" s="1">
        <v>42598</v>
      </c>
    </row>
    <row r="2463" spans="1:34" x14ac:dyDescent="0.3">
      <c r="A2463">
        <v>242362</v>
      </c>
      <c r="B2463" t="s">
        <v>39</v>
      </c>
      <c r="C2463" t="s">
        <v>40</v>
      </c>
      <c r="D2463">
        <v>1</v>
      </c>
      <c r="E2463" t="s">
        <v>4264</v>
      </c>
      <c r="F2463" t="s">
        <v>140</v>
      </c>
      <c r="G2463">
        <v>53040</v>
      </c>
      <c r="H2463">
        <v>4</v>
      </c>
      <c r="I2463">
        <v>74</v>
      </c>
      <c r="J2463">
        <v>106</v>
      </c>
      <c r="K2463" t="s">
        <v>141</v>
      </c>
      <c r="L2463" t="s">
        <v>4265</v>
      </c>
      <c r="M2463" t="s">
        <v>4266</v>
      </c>
      <c r="N2463" t="s">
        <v>4267</v>
      </c>
      <c r="O2463" t="s">
        <v>144</v>
      </c>
      <c r="P2463" t="e">
        <f>--Supervisory experience  --knowledge of public Health  --Good computer skills and basic knowledge of Microsoft  --Strong Inter-personal skills  --Board certification in pulmonary or infectious disease with specialty in internal medicine or Pediatrics or Family Practice medicine.   --English/Chinese (all dialects) and/or English/Spanish or any other second language would be considered   --Must be willing to work every other Saturday.</f>
        <v>#NAME?</v>
      </c>
      <c r="Q2463" t="s">
        <v>7439</v>
      </c>
      <c r="R2463" t="s">
        <v>4268</v>
      </c>
      <c r="S2463" t="s">
        <v>35</v>
      </c>
      <c r="T2463" t="e">
        <f t="shared" si="114"/>
        <v>#NAME?</v>
      </c>
      <c r="U2463">
        <f t="shared" si="115"/>
        <v>0</v>
      </c>
      <c r="V2463" s="3">
        <v>0</v>
      </c>
      <c r="W2463" s="3">
        <f t="shared" si="116"/>
        <v>0</v>
      </c>
      <c r="X2463" s="3">
        <v>0</v>
      </c>
      <c r="Y2463" s="3">
        <v>0</v>
      </c>
      <c r="Z2463" s="3">
        <v>0</v>
      </c>
      <c r="AA2463" s="3">
        <v>0</v>
      </c>
      <c r="AB2463" s="3">
        <v>0</v>
      </c>
      <c r="AD2463" t="s">
        <v>58</v>
      </c>
      <c r="AE2463" s="1">
        <v>42528</v>
      </c>
      <c r="AG2463" s="1">
        <v>42528</v>
      </c>
      <c r="AH2463" s="1">
        <v>42598</v>
      </c>
    </row>
    <row r="2464" spans="1:34" x14ac:dyDescent="0.3">
      <c r="A2464">
        <v>242364</v>
      </c>
      <c r="B2464" t="s">
        <v>89</v>
      </c>
      <c r="C2464" t="s">
        <v>26</v>
      </c>
      <c r="D2464">
        <v>1</v>
      </c>
      <c r="E2464" t="s">
        <v>4269</v>
      </c>
      <c r="F2464" t="s">
        <v>4270</v>
      </c>
      <c r="G2464">
        <v>80310</v>
      </c>
      <c r="H2464">
        <v>0</v>
      </c>
      <c r="I2464">
        <v>53056</v>
      </c>
      <c r="J2464">
        <v>82557</v>
      </c>
      <c r="K2464" t="s">
        <v>30</v>
      </c>
      <c r="L2464" t="s">
        <v>314</v>
      </c>
      <c r="M2464" t="s">
        <v>4271</v>
      </c>
      <c r="N2464" t="s">
        <v>8364</v>
      </c>
      <c r="O2464" t="s">
        <v>4272</v>
      </c>
      <c r="P2464" t="s">
        <v>4273</v>
      </c>
      <c r="Q2464" t="s">
        <v>8365</v>
      </c>
      <c r="R2464" t="s">
        <v>99</v>
      </c>
      <c r="S2464" t="s">
        <v>35</v>
      </c>
      <c r="T2464" t="str">
        <f t="shared" si="114"/>
        <v>1.	CDL Driver's License. 2.	Excellent trouble-shooting ability and mechanical aptitude. 3.	Excellent analytical and organizational skills. 4.	Strong leadership skills; ability to work independently. 5.	Ability to trouble-shoot various types of vacuum heating equipment. 6.	Knowledge of steam and pneumatic heating systems; steam and hot water generating systems; various types of heat, air and water pumps. 7.	Broad based knowledge of multiple types of burners, boilers, vacuum pumps and other heating equipment components used throughout the Authority. 8.	Broad based knowledge of Maximo work order system, Word, Access and Excel. 9.	Two years in the title of Assistant Resident Building Superintendent with hands-on experience supervising the maintenance and repair of Development heating equipment. 1.	A Motor Vehicle Driver‚„s License valid in the State of New York is required for this position. This license must be maintained for the duration of the assignment.  2.	A Certificate of Fitness to Operate Air Compressors (A-35), issued by the New York City Fire Department is required for this position. This certificate must be maintained for the duration of assignment. 3.	A Certificate of Fitness for Low Pressure Oil Boilers (P-99), issued by the New York City Fire Department, is required for this position and must be obtained within six months of appointment. This certificate must be maintained thereafter for the duration of employment.  NOTES:   1.	This position is open as a promotional opportunity only. It is not open on a direct transfer (lateral) basis. 2.	Employees applying for promotional, title or level change opportunities must have served a period of one year in their current title and level (if applicable).</v>
      </c>
      <c r="U2464">
        <f t="shared" si="115"/>
        <v>0</v>
      </c>
      <c r="V2464" s="3">
        <v>1</v>
      </c>
      <c r="W2464" s="3">
        <f t="shared" si="116"/>
        <v>0</v>
      </c>
      <c r="X2464" s="3">
        <v>0</v>
      </c>
      <c r="Y2464" s="3">
        <v>0</v>
      </c>
      <c r="Z2464" s="3">
        <v>0</v>
      </c>
      <c r="AA2464" s="3">
        <v>0</v>
      </c>
      <c r="AB2464" s="3">
        <v>0</v>
      </c>
      <c r="AD2464" t="s">
        <v>100</v>
      </c>
      <c r="AE2464" s="1">
        <v>42592</v>
      </c>
      <c r="AF2464" s="1">
        <v>42602</v>
      </c>
      <c r="AG2464" s="1">
        <v>42592</v>
      </c>
      <c r="AH2464" s="1">
        <v>42598</v>
      </c>
    </row>
    <row r="2465" spans="1:34" x14ac:dyDescent="0.3">
      <c r="A2465">
        <v>242367</v>
      </c>
      <c r="B2465" t="s">
        <v>1125</v>
      </c>
      <c r="C2465" t="s">
        <v>40</v>
      </c>
      <c r="D2465">
        <v>1</v>
      </c>
      <c r="E2465" t="s">
        <v>1438</v>
      </c>
      <c r="F2465" t="s">
        <v>326</v>
      </c>
      <c r="G2465">
        <v>56057</v>
      </c>
      <c r="H2465">
        <v>0</v>
      </c>
      <c r="I2465">
        <v>40000</v>
      </c>
      <c r="J2465">
        <v>50000</v>
      </c>
      <c r="K2465" t="s">
        <v>30</v>
      </c>
      <c r="L2465" t="s">
        <v>954</v>
      </c>
      <c r="M2465" t="s">
        <v>1128</v>
      </c>
      <c r="N2465" t="s">
        <v>8366</v>
      </c>
      <c r="O2465" t="s">
        <v>329</v>
      </c>
      <c r="P2465" t="s">
        <v>4274</v>
      </c>
      <c r="Q2465" t="s">
        <v>35</v>
      </c>
      <c r="R2465" t="s">
        <v>4275</v>
      </c>
      <c r="S2465" t="s">
        <v>35</v>
      </c>
      <c r="T2465" t="str">
        <f t="shared" si="114"/>
        <v xml:space="preserve">1.Strong interpersonal skills 2. Strong writing and editing skills 3. Highly detail-oriented, strong organizational skills and proven ability to manage time efficiently, meet deadlines,  and multi-task in a fast-paced environment 4. Knowledge, demonstrated interest, and/or prior work experience in any of the following fields: investigation, law enforcement, criminal justice, or public service  </v>
      </c>
      <c r="U2465">
        <f t="shared" si="115"/>
        <v>0</v>
      </c>
      <c r="V2465" s="3">
        <v>0</v>
      </c>
      <c r="W2465" s="3">
        <f t="shared" si="116"/>
        <v>0</v>
      </c>
      <c r="X2465" s="3">
        <v>0</v>
      </c>
      <c r="Y2465" s="3">
        <v>0</v>
      </c>
      <c r="Z2465" s="3">
        <v>0</v>
      </c>
      <c r="AA2465" s="3">
        <v>0</v>
      </c>
      <c r="AB2465" s="3">
        <v>0</v>
      </c>
      <c r="AD2465" t="s">
        <v>38</v>
      </c>
      <c r="AE2465" s="1">
        <v>42524</v>
      </c>
      <c r="AF2465" s="1">
        <v>42613</v>
      </c>
      <c r="AG2465" s="1">
        <v>42524</v>
      </c>
      <c r="AH2465" s="1">
        <v>42598</v>
      </c>
    </row>
    <row r="2466" spans="1:34" x14ac:dyDescent="0.3">
      <c r="A2466">
        <v>242367</v>
      </c>
      <c r="B2466" t="s">
        <v>1125</v>
      </c>
      <c r="C2466" t="s">
        <v>26</v>
      </c>
      <c r="D2466">
        <v>1</v>
      </c>
      <c r="E2466" t="s">
        <v>1438</v>
      </c>
      <c r="F2466" t="s">
        <v>326</v>
      </c>
      <c r="G2466">
        <v>56057</v>
      </c>
      <c r="H2466">
        <v>0</v>
      </c>
      <c r="I2466">
        <v>40000</v>
      </c>
      <c r="J2466">
        <v>50000</v>
      </c>
      <c r="K2466" t="s">
        <v>30</v>
      </c>
      <c r="L2466" t="s">
        <v>954</v>
      </c>
      <c r="M2466" t="s">
        <v>1128</v>
      </c>
      <c r="N2466" t="s">
        <v>8366</v>
      </c>
      <c r="O2466" t="s">
        <v>329</v>
      </c>
      <c r="P2466" t="s">
        <v>4274</v>
      </c>
      <c r="Q2466" t="s">
        <v>35</v>
      </c>
      <c r="R2466" t="s">
        <v>4275</v>
      </c>
      <c r="S2466" t="s">
        <v>35</v>
      </c>
      <c r="T2466" t="str">
        <f t="shared" si="114"/>
        <v xml:space="preserve">1.Strong interpersonal skills 2. Strong writing and editing skills 3. Highly detail-oriented, strong organizational skills and proven ability to manage time efficiently, meet deadlines,  and multi-task in a fast-paced environment 4. Knowledge, demonstrated interest, and/or prior work experience in any of the following fields: investigation, law enforcement, criminal justice, or public service  </v>
      </c>
      <c r="U2466">
        <f t="shared" si="115"/>
        <v>0</v>
      </c>
      <c r="V2466" s="3">
        <v>0</v>
      </c>
      <c r="W2466" s="3">
        <f t="shared" si="116"/>
        <v>0</v>
      </c>
      <c r="X2466" s="3">
        <v>0</v>
      </c>
      <c r="Y2466" s="3">
        <v>0</v>
      </c>
      <c r="Z2466" s="3">
        <v>0</v>
      </c>
      <c r="AA2466" s="3">
        <v>0</v>
      </c>
      <c r="AB2466" s="3">
        <v>0</v>
      </c>
      <c r="AD2466" t="s">
        <v>38</v>
      </c>
      <c r="AE2466" s="1">
        <v>42524</v>
      </c>
      <c r="AF2466" s="1">
        <v>42613</v>
      </c>
      <c r="AG2466" s="1">
        <v>42524</v>
      </c>
      <c r="AH2466" s="1">
        <v>42598</v>
      </c>
    </row>
    <row r="2467" spans="1:34" x14ac:dyDescent="0.3">
      <c r="A2467">
        <v>242104</v>
      </c>
      <c r="B2467" t="s">
        <v>59</v>
      </c>
      <c r="C2467" t="s">
        <v>26</v>
      </c>
      <c r="D2467">
        <v>1</v>
      </c>
      <c r="E2467" t="s">
        <v>3526</v>
      </c>
      <c r="F2467" t="s">
        <v>1304</v>
      </c>
      <c r="G2467">
        <v>22425</v>
      </c>
      <c r="H2467">
        <v>0</v>
      </c>
      <c r="I2467">
        <v>46577</v>
      </c>
      <c r="J2467">
        <v>53563</v>
      </c>
      <c r="K2467" t="s">
        <v>30</v>
      </c>
      <c r="L2467" t="s">
        <v>164</v>
      </c>
      <c r="M2467" t="s">
        <v>1250</v>
      </c>
      <c r="N2467" t="s">
        <v>8363</v>
      </c>
      <c r="O2467" t="s">
        <v>1305</v>
      </c>
      <c r="P2467" t="s">
        <v>6893</v>
      </c>
      <c r="Q2467" t="s">
        <v>4263</v>
      </c>
      <c r="R2467" t="s">
        <v>1251</v>
      </c>
      <c r="S2467" t="s">
        <v>35</v>
      </c>
      <c r="T2467" t="str">
        <f t="shared" si="114"/>
        <v>1. Proficient oral and written communication skills to effectively communicate with engineers, inspectors, consultants, contractors (foreign and domestic), and vendors. 2. Possess a basic understanding of: Permitting Equipment and materials Codes and standards Shop/Field testing Data collection tools and methodologies for collection of data What a risk is and the difference between a risk and an issue Project control concepts for cost and schedule management Environmental and safety issues and requirements  3. Able to review contract documents and compare to project requirements to identify basic deficiencies. 4. Able to effectively identify format and grammatical errors in documents. 5. Able to effectively identify variances from baseline in actual scope, schedule, and cost. 6. Employ effective time management practices. 7. Preferences will be given to candidates with computer knowledge, including e-Builder, MS Word, Excel, and Acrobat. ****Only those who have already applied and, are planning on taking the upcoming DCAS Civil Service Exam (visit nyc.gov for more details on the upcoming exam) for Project Manager Intern or permanent Civil Service Project Manager Intern may apply for this posting****</v>
      </c>
      <c r="U2467">
        <f t="shared" si="115"/>
        <v>0</v>
      </c>
      <c r="V2467" s="3">
        <v>1</v>
      </c>
      <c r="W2467" s="3">
        <f t="shared" si="116"/>
        <v>0</v>
      </c>
      <c r="X2467" s="3">
        <v>0</v>
      </c>
      <c r="Y2467" s="3">
        <v>0</v>
      </c>
      <c r="Z2467" s="3">
        <v>0</v>
      </c>
      <c r="AA2467" s="3">
        <v>0</v>
      </c>
      <c r="AB2467" s="3">
        <v>0</v>
      </c>
      <c r="AD2467" t="s">
        <v>38</v>
      </c>
      <c r="AE2467" s="1">
        <v>42529</v>
      </c>
      <c r="AG2467" s="1">
        <v>42578</v>
      </c>
      <c r="AH2467" s="1">
        <v>42598</v>
      </c>
    </row>
    <row r="2468" spans="1:34" x14ac:dyDescent="0.3">
      <c r="A2468">
        <v>242107</v>
      </c>
      <c r="B2468" t="s">
        <v>2744</v>
      </c>
      <c r="C2468" t="s">
        <v>26</v>
      </c>
      <c r="D2468">
        <v>1</v>
      </c>
      <c r="E2468" t="s">
        <v>3639</v>
      </c>
      <c r="F2468" t="s">
        <v>1168</v>
      </c>
      <c r="G2468">
        <v>56058</v>
      </c>
      <c r="H2468">
        <v>0</v>
      </c>
      <c r="I2468">
        <v>48895</v>
      </c>
      <c r="J2468">
        <v>75900</v>
      </c>
      <c r="K2468" t="s">
        <v>30</v>
      </c>
      <c r="L2468" t="s">
        <v>2456</v>
      </c>
      <c r="M2468" t="s">
        <v>4276</v>
      </c>
      <c r="N2468" t="s">
        <v>8367</v>
      </c>
      <c r="O2468" t="s">
        <v>1170</v>
      </c>
      <c r="P2468" t="s">
        <v>4277</v>
      </c>
      <c r="Q2468" t="s">
        <v>35</v>
      </c>
      <c r="R2468" t="s">
        <v>4278</v>
      </c>
      <c r="S2468" t="s">
        <v>35</v>
      </c>
      <c r="T2468" t="str">
        <f t="shared" si="114"/>
        <v xml:space="preserve">A baccalaureate degree from an accredited college including or supplemented by 24 credits in accounting, including one course in each of the following: advance accounting, auditing, and cost accounting; and one of the following: one year of full-time experience in management auditing, financial auditing, and/or information technology (IT) auditing or a valid New York State CPA license; or a valid Certified Internal Auditor certificate.  Knowledge of Microsoft Excel and Microsoft Word.  Very good oral and writing skills.  </v>
      </c>
      <c r="U2468">
        <f t="shared" si="115"/>
        <v>0</v>
      </c>
      <c r="V2468" s="3">
        <v>1</v>
      </c>
      <c r="W2468" s="3">
        <f t="shared" si="116"/>
        <v>0</v>
      </c>
      <c r="X2468" s="3">
        <v>0</v>
      </c>
      <c r="Y2468" s="3">
        <v>0</v>
      </c>
      <c r="Z2468" s="3">
        <v>0</v>
      </c>
      <c r="AA2468" s="3">
        <v>0</v>
      </c>
      <c r="AB2468" s="3">
        <v>0</v>
      </c>
      <c r="AD2468" t="s">
        <v>38</v>
      </c>
      <c r="AE2468" s="1">
        <v>42522</v>
      </c>
      <c r="AF2468" s="1">
        <v>42703</v>
      </c>
      <c r="AG2468" s="1">
        <v>42522</v>
      </c>
      <c r="AH2468" s="1">
        <v>42598</v>
      </c>
    </row>
    <row r="2469" spans="1:34" x14ac:dyDescent="0.3">
      <c r="A2469">
        <v>242107</v>
      </c>
      <c r="B2469" t="s">
        <v>2744</v>
      </c>
      <c r="C2469" t="s">
        <v>40</v>
      </c>
      <c r="D2469">
        <v>1</v>
      </c>
      <c r="E2469" t="s">
        <v>3639</v>
      </c>
      <c r="F2469" t="s">
        <v>1168</v>
      </c>
      <c r="G2469">
        <v>56058</v>
      </c>
      <c r="H2469">
        <v>0</v>
      </c>
      <c r="I2469">
        <v>48895</v>
      </c>
      <c r="J2469">
        <v>75900</v>
      </c>
      <c r="K2469" t="s">
        <v>30</v>
      </c>
      <c r="L2469" t="s">
        <v>2456</v>
      </c>
      <c r="M2469" t="s">
        <v>4276</v>
      </c>
      <c r="N2469" t="s">
        <v>8367</v>
      </c>
      <c r="O2469" t="s">
        <v>1170</v>
      </c>
      <c r="P2469" t="s">
        <v>4277</v>
      </c>
      <c r="Q2469" t="s">
        <v>35</v>
      </c>
      <c r="R2469" t="s">
        <v>4278</v>
      </c>
      <c r="S2469" t="s">
        <v>35</v>
      </c>
      <c r="T2469" t="str">
        <f t="shared" si="114"/>
        <v xml:space="preserve">A baccalaureate degree from an accredited college including or supplemented by 24 credits in accounting, including one course in each of the following: advance accounting, auditing, and cost accounting; and one of the following: one year of full-time experience in management auditing, financial auditing, and/or information technology (IT) auditing or a valid New York State CPA license; or a valid Certified Internal Auditor certificate.  Knowledge of Microsoft Excel and Microsoft Word.  Very good oral and writing skills.  </v>
      </c>
      <c r="U2469">
        <f t="shared" si="115"/>
        <v>0</v>
      </c>
      <c r="V2469" s="3">
        <v>1</v>
      </c>
      <c r="W2469" s="3">
        <f t="shared" si="116"/>
        <v>0</v>
      </c>
      <c r="X2469" s="3">
        <v>0</v>
      </c>
      <c r="Y2469" s="3">
        <v>0</v>
      </c>
      <c r="Z2469" s="3">
        <v>0</v>
      </c>
      <c r="AA2469" s="3">
        <v>0</v>
      </c>
      <c r="AB2469" s="3">
        <v>0</v>
      </c>
      <c r="AD2469" t="s">
        <v>38</v>
      </c>
      <c r="AE2469" s="1">
        <v>42522</v>
      </c>
      <c r="AF2469" s="1">
        <v>42703</v>
      </c>
      <c r="AG2469" s="1">
        <v>42522</v>
      </c>
      <c r="AH2469" s="1">
        <v>42598</v>
      </c>
    </row>
    <row r="2470" spans="1:34" x14ac:dyDescent="0.3">
      <c r="A2470">
        <v>242368</v>
      </c>
      <c r="B2470" t="s">
        <v>1592</v>
      </c>
      <c r="C2470" t="s">
        <v>40</v>
      </c>
      <c r="D2470">
        <v>1</v>
      </c>
      <c r="E2470" t="s">
        <v>485</v>
      </c>
      <c r="F2470" t="s">
        <v>485</v>
      </c>
      <c r="G2470">
        <v>30087</v>
      </c>
      <c r="H2470">
        <v>1</v>
      </c>
      <c r="I2470">
        <v>57005</v>
      </c>
      <c r="J2470">
        <v>87027</v>
      </c>
      <c r="K2470" t="s">
        <v>30</v>
      </c>
      <c r="L2470" t="s">
        <v>430</v>
      </c>
      <c r="M2470" t="s">
        <v>4254</v>
      </c>
      <c r="N2470" t="s">
        <v>8368</v>
      </c>
      <c r="O2470" t="s">
        <v>488</v>
      </c>
      <c r="P2470" t="s">
        <v>8369</v>
      </c>
      <c r="Q2470" t="s">
        <v>35</v>
      </c>
      <c r="R2470" t="s">
        <v>4279</v>
      </c>
      <c r="S2470" t="s">
        <v>35</v>
      </c>
      <c r="T2470" t="str">
        <f t="shared" si="114"/>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Well-organized, assertive, and able to work independently and collaboratively.   Strong work ethic.   Excellent attention to detail and organizational skills.   Strong oral and written communication skills.   Strong people skills and leadership skills.   Familiarity with the NYCHRL.  </v>
      </c>
      <c r="U2470">
        <f t="shared" si="115"/>
        <v>0</v>
      </c>
      <c r="V2470" s="3">
        <v>0</v>
      </c>
      <c r="W2470" s="3">
        <f t="shared" si="116"/>
        <v>0</v>
      </c>
      <c r="X2470" s="3">
        <v>0</v>
      </c>
      <c r="Y2470" s="3">
        <v>0</v>
      </c>
      <c r="Z2470" s="3">
        <v>0</v>
      </c>
      <c r="AA2470" s="3">
        <v>0</v>
      </c>
      <c r="AB2470" s="3">
        <v>0</v>
      </c>
      <c r="AD2470" t="s">
        <v>38</v>
      </c>
      <c r="AE2470" s="1">
        <v>42523</v>
      </c>
      <c r="AF2470" s="1">
        <v>42613</v>
      </c>
      <c r="AG2470" s="1">
        <v>42523</v>
      </c>
      <c r="AH2470" s="1">
        <v>42598</v>
      </c>
    </row>
    <row r="2471" spans="1:34" x14ac:dyDescent="0.3">
      <c r="A2471">
        <v>242368</v>
      </c>
      <c r="B2471" t="s">
        <v>1592</v>
      </c>
      <c r="C2471" t="s">
        <v>26</v>
      </c>
      <c r="D2471">
        <v>1</v>
      </c>
      <c r="E2471" t="s">
        <v>485</v>
      </c>
      <c r="F2471" t="s">
        <v>485</v>
      </c>
      <c r="G2471">
        <v>30087</v>
      </c>
      <c r="H2471">
        <v>1</v>
      </c>
      <c r="I2471">
        <v>57005</v>
      </c>
      <c r="J2471">
        <v>87027</v>
      </c>
      <c r="K2471" t="s">
        <v>30</v>
      </c>
      <c r="L2471" t="s">
        <v>430</v>
      </c>
      <c r="M2471" t="s">
        <v>4254</v>
      </c>
      <c r="N2471" t="s">
        <v>8368</v>
      </c>
      <c r="O2471" t="s">
        <v>488</v>
      </c>
      <c r="P2471" t="s">
        <v>8369</v>
      </c>
      <c r="Q2471" t="s">
        <v>35</v>
      </c>
      <c r="R2471" t="s">
        <v>4279</v>
      </c>
      <c r="S2471" t="s">
        <v>35</v>
      </c>
      <c r="T2471" t="str">
        <f t="shared" si="114"/>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Well-organized, assertive, and able to work independently and collaboratively.   Strong work ethic.   Excellent attention to detail and organizational skills.   Strong oral and written communication skills.   Strong people skills and leadership skills.   Familiarity with the NYCHRL.  </v>
      </c>
      <c r="U2471">
        <f t="shared" si="115"/>
        <v>0</v>
      </c>
      <c r="V2471" s="3">
        <v>0</v>
      </c>
      <c r="W2471" s="3">
        <f t="shared" si="116"/>
        <v>0</v>
      </c>
      <c r="X2471" s="3">
        <v>0</v>
      </c>
      <c r="Y2471" s="3">
        <v>0</v>
      </c>
      <c r="Z2471" s="3">
        <v>0</v>
      </c>
      <c r="AA2471" s="3">
        <v>0</v>
      </c>
      <c r="AB2471" s="3">
        <v>0</v>
      </c>
      <c r="AD2471" t="s">
        <v>38</v>
      </c>
      <c r="AE2471" s="1">
        <v>42523</v>
      </c>
      <c r="AF2471" s="1">
        <v>42613</v>
      </c>
      <c r="AG2471" s="1">
        <v>42523</v>
      </c>
      <c r="AH2471" s="1">
        <v>42598</v>
      </c>
    </row>
    <row r="2472" spans="1:34" x14ac:dyDescent="0.3">
      <c r="A2472">
        <v>242371</v>
      </c>
      <c r="B2472" t="s">
        <v>1592</v>
      </c>
      <c r="C2472" t="s">
        <v>26</v>
      </c>
      <c r="D2472">
        <v>1</v>
      </c>
      <c r="E2472" t="s">
        <v>485</v>
      </c>
      <c r="F2472" t="s">
        <v>485</v>
      </c>
      <c r="G2472">
        <v>30087</v>
      </c>
      <c r="H2472">
        <v>1</v>
      </c>
      <c r="I2472">
        <v>57005</v>
      </c>
      <c r="J2472">
        <v>87027</v>
      </c>
      <c r="K2472" t="s">
        <v>30</v>
      </c>
      <c r="L2472" t="s">
        <v>430</v>
      </c>
      <c r="M2472" t="s">
        <v>4254</v>
      </c>
      <c r="N2472" t="s">
        <v>8370</v>
      </c>
      <c r="O2472" t="s">
        <v>488</v>
      </c>
      <c r="P2472" t="s">
        <v>8371</v>
      </c>
      <c r="Q2472" t="s">
        <v>35</v>
      </c>
      <c r="R2472" t="s">
        <v>3619</v>
      </c>
      <c r="S2472" t="s">
        <v>35</v>
      </c>
      <c r="T2472" t="str">
        <f t="shared" si="114"/>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Well-organized, assertive, and able to work independently and collaboratively.       Strong work ethic.   Excellent attention to detail and organizational skills.   Strong oral and written communication skills.   Strong people skills and leadership skills.   Familiarity with the NYCHRL.  </v>
      </c>
      <c r="U2472">
        <f t="shared" si="115"/>
        <v>0</v>
      </c>
      <c r="V2472" s="3">
        <v>0</v>
      </c>
      <c r="W2472" s="3">
        <f t="shared" si="116"/>
        <v>0</v>
      </c>
      <c r="X2472" s="3">
        <v>0</v>
      </c>
      <c r="Y2472" s="3">
        <v>0</v>
      </c>
      <c r="Z2472" s="3">
        <v>0</v>
      </c>
      <c r="AA2472" s="3">
        <v>0</v>
      </c>
      <c r="AB2472" s="3">
        <v>0</v>
      </c>
      <c r="AD2472" t="s">
        <v>38</v>
      </c>
      <c r="AE2472" s="1">
        <v>42523</v>
      </c>
      <c r="AF2472" s="1">
        <v>42613</v>
      </c>
      <c r="AG2472" s="1">
        <v>42523</v>
      </c>
      <c r="AH2472" s="1">
        <v>42598</v>
      </c>
    </row>
    <row r="2473" spans="1:34" x14ac:dyDescent="0.3">
      <c r="A2473">
        <v>242371</v>
      </c>
      <c r="B2473" t="s">
        <v>1592</v>
      </c>
      <c r="C2473" t="s">
        <v>40</v>
      </c>
      <c r="D2473">
        <v>1</v>
      </c>
      <c r="E2473" t="s">
        <v>485</v>
      </c>
      <c r="F2473" t="s">
        <v>485</v>
      </c>
      <c r="G2473">
        <v>30087</v>
      </c>
      <c r="H2473">
        <v>1</v>
      </c>
      <c r="I2473">
        <v>57005</v>
      </c>
      <c r="J2473">
        <v>87027</v>
      </c>
      <c r="K2473" t="s">
        <v>30</v>
      </c>
      <c r="L2473" t="s">
        <v>430</v>
      </c>
      <c r="M2473" t="s">
        <v>4254</v>
      </c>
      <c r="N2473" t="s">
        <v>8370</v>
      </c>
      <c r="O2473" t="s">
        <v>488</v>
      </c>
      <c r="P2473" t="s">
        <v>8371</v>
      </c>
      <c r="Q2473" t="s">
        <v>35</v>
      </c>
      <c r="R2473" t="s">
        <v>3619</v>
      </c>
      <c r="S2473" t="s">
        <v>35</v>
      </c>
      <c r="T2473" t="str">
        <f t="shared" si="114"/>
        <v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Fluency in a language other than English, preferably one common in New York City.   Well-organized, assertive, and able to work independently and collaboratively.       Strong work ethic.   Excellent attention to detail and organizational skills.   Strong oral and written communication skills.   Strong people skills and leadership skills.   Familiarity with the NYCHRL.  </v>
      </c>
      <c r="U2473">
        <f t="shared" si="115"/>
        <v>0</v>
      </c>
      <c r="V2473" s="3">
        <v>0</v>
      </c>
      <c r="W2473" s="3">
        <f t="shared" si="116"/>
        <v>0</v>
      </c>
      <c r="X2473" s="3">
        <v>0</v>
      </c>
      <c r="Y2473" s="3">
        <v>0</v>
      </c>
      <c r="Z2473" s="3">
        <v>0</v>
      </c>
      <c r="AA2473" s="3">
        <v>0</v>
      </c>
      <c r="AB2473" s="3">
        <v>0</v>
      </c>
      <c r="AD2473" t="s">
        <v>38</v>
      </c>
      <c r="AE2473" s="1">
        <v>42523</v>
      </c>
      <c r="AF2473" s="1">
        <v>42613</v>
      </c>
      <c r="AG2473" s="1">
        <v>42523</v>
      </c>
      <c r="AH2473" s="1">
        <v>42598</v>
      </c>
    </row>
    <row r="2474" spans="1:34" x14ac:dyDescent="0.3">
      <c r="A2474">
        <v>242373</v>
      </c>
      <c r="B2474" t="s">
        <v>3435</v>
      </c>
      <c r="C2474" t="s">
        <v>40</v>
      </c>
      <c r="D2474">
        <v>1</v>
      </c>
      <c r="E2474" t="s">
        <v>4280</v>
      </c>
      <c r="F2474" t="s">
        <v>119</v>
      </c>
      <c r="G2474">
        <v>22427</v>
      </c>
      <c r="H2474">
        <v>1</v>
      </c>
      <c r="I2474">
        <v>61237</v>
      </c>
      <c r="J2474">
        <v>88686</v>
      </c>
      <c r="K2474" t="s">
        <v>30</v>
      </c>
      <c r="L2474" t="s">
        <v>3455</v>
      </c>
      <c r="M2474" t="s">
        <v>4281</v>
      </c>
      <c r="N2474" t="s">
        <v>8372</v>
      </c>
      <c r="O2474" t="s">
        <v>7122</v>
      </c>
      <c r="P2474" t="s">
        <v>35</v>
      </c>
      <c r="Q2474" t="s">
        <v>35</v>
      </c>
      <c r="R2474" t="s">
        <v>1031</v>
      </c>
      <c r="S2474" t="s">
        <v>4069</v>
      </c>
      <c r="T2474" t="str">
        <f t="shared" si="114"/>
        <v xml:space="preserve">   </v>
      </c>
      <c r="U2474">
        <f t="shared" si="115"/>
        <v>0</v>
      </c>
      <c r="V2474" s="3">
        <v>0</v>
      </c>
      <c r="W2474" s="3">
        <f t="shared" si="116"/>
        <v>0</v>
      </c>
      <c r="X2474" s="3">
        <v>0</v>
      </c>
      <c r="Y2474" s="3">
        <v>0</v>
      </c>
      <c r="Z2474" s="3">
        <v>0</v>
      </c>
      <c r="AA2474" s="3">
        <v>0</v>
      </c>
      <c r="AB2474" s="3">
        <v>0</v>
      </c>
      <c r="AD2474" t="s">
        <v>58</v>
      </c>
      <c r="AE2474" s="1">
        <v>42527</v>
      </c>
      <c r="AG2474" s="1">
        <v>42527</v>
      </c>
      <c r="AH2474" s="1">
        <v>42598</v>
      </c>
    </row>
    <row r="2475" spans="1:34" x14ac:dyDescent="0.3">
      <c r="A2475">
        <v>242373</v>
      </c>
      <c r="B2475" t="s">
        <v>3435</v>
      </c>
      <c r="C2475" t="s">
        <v>26</v>
      </c>
      <c r="D2475">
        <v>1</v>
      </c>
      <c r="E2475" t="s">
        <v>4280</v>
      </c>
      <c r="F2475" t="s">
        <v>119</v>
      </c>
      <c r="G2475">
        <v>22427</v>
      </c>
      <c r="H2475">
        <v>1</v>
      </c>
      <c r="I2475">
        <v>61237</v>
      </c>
      <c r="J2475">
        <v>88686</v>
      </c>
      <c r="K2475" t="s">
        <v>30</v>
      </c>
      <c r="L2475" t="s">
        <v>3455</v>
      </c>
      <c r="M2475" t="s">
        <v>4281</v>
      </c>
      <c r="N2475" t="s">
        <v>8372</v>
      </c>
      <c r="O2475" t="s">
        <v>7122</v>
      </c>
      <c r="P2475" t="s">
        <v>35</v>
      </c>
      <c r="Q2475" t="s">
        <v>35</v>
      </c>
      <c r="R2475" t="s">
        <v>1031</v>
      </c>
      <c r="S2475" t="s">
        <v>4069</v>
      </c>
      <c r="T2475" t="str">
        <f t="shared" si="114"/>
        <v xml:space="preserve">   </v>
      </c>
      <c r="U2475">
        <f t="shared" si="115"/>
        <v>0</v>
      </c>
      <c r="V2475" s="3">
        <v>0</v>
      </c>
      <c r="W2475" s="3">
        <f t="shared" si="116"/>
        <v>0</v>
      </c>
      <c r="X2475" s="3">
        <v>0</v>
      </c>
      <c r="Y2475" s="3">
        <v>0</v>
      </c>
      <c r="Z2475" s="3">
        <v>0</v>
      </c>
      <c r="AA2475" s="3">
        <v>0</v>
      </c>
      <c r="AB2475" s="3">
        <v>0</v>
      </c>
      <c r="AD2475" t="s">
        <v>58</v>
      </c>
      <c r="AE2475" s="1">
        <v>42527</v>
      </c>
      <c r="AG2475" s="1">
        <v>42527</v>
      </c>
      <c r="AH2475" s="1">
        <v>42598</v>
      </c>
    </row>
    <row r="2476" spans="1:34" x14ac:dyDescent="0.3">
      <c r="A2476">
        <v>242930</v>
      </c>
      <c r="B2476" t="s">
        <v>25</v>
      </c>
      <c r="C2476" t="s">
        <v>26</v>
      </c>
      <c r="D2476">
        <v>1</v>
      </c>
      <c r="E2476" t="s">
        <v>4258</v>
      </c>
      <c r="F2476" t="s">
        <v>191</v>
      </c>
      <c r="G2476">
        <v>13632</v>
      </c>
      <c r="H2476">
        <v>4</v>
      </c>
      <c r="I2476">
        <v>89383</v>
      </c>
      <c r="J2476">
        <v>115000</v>
      </c>
      <c r="K2476" t="s">
        <v>30</v>
      </c>
      <c r="L2476" t="s">
        <v>192</v>
      </c>
      <c r="M2476" t="s">
        <v>193</v>
      </c>
      <c r="N2476" t="s">
        <v>6891</v>
      </c>
      <c r="O2476" t="s">
        <v>7083</v>
      </c>
      <c r="P2476" t="s">
        <v>6892</v>
      </c>
      <c r="Q2476" t="s">
        <v>3674</v>
      </c>
      <c r="R2476" t="s">
        <v>8361</v>
      </c>
      <c r="S2476" t="s">
        <v>196</v>
      </c>
      <c r="T2476" t="str">
        <f t="shared" si="114"/>
        <v>The preferred candidate should possess the following:	8 years of development experience with at least 3 years of hands-on iOS development experience building large scale native iOS applications;	3+ years of experience developing integrating native mobile applications with the backend J2EE/.NET systems via web services; 	Passionate and enthusiastic about mobile development and new mobile opportunities;	Exceptional analytical and problem solving skills; 	Strong experience integrating iPhone/Android applications with facebook.com, twitter.com and other social networking platforms;	Strong hands-on experience in Objective-C/Swift, HTML5, Javascript, CSS3 and AJAX;	Strong knowledge of Android development and platform;	Strong knowledge of SOA architectures and integration technologies;	Strong database experience with Oracle or MS SQL Server or MySQL;	Experience with JBoss application server or Tomcat;	Strong knowledge of XML, XSL and other internet technologies;	Excellent oral and written communication skills are required;	Solid knowledge of mobile testing tools and techniques;	Experience developing using agile principals and methodologies;	Experience with Git/SVN;	Proven background in the development and deployment of complex operational systems;	PHP, PERL and CGI;	Experience with Cordova or similar framework.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476">
        <f t="shared" si="115"/>
        <v>0</v>
      </c>
      <c r="V2476" s="3">
        <v>0</v>
      </c>
      <c r="W2476" s="3">
        <f t="shared" si="116"/>
        <v>0</v>
      </c>
      <c r="X2476" s="3">
        <v>0</v>
      </c>
      <c r="Y2476" s="3">
        <v>0</v>
      </c>
      <c r="Z2476" s="3">
        <v>1</v>
      </c>
      <c r="AA2476" s="3">
        <v>0</v>
      </c>
      <c r="AB2476" s="3">
        <v>0</v>
      </c>
      <c r="AD2476" t="s">
        <v>202</v>
      </c>
      <c r="AE2476" s="1">
        <v>42531</v>
      </c>
      <c r="AG2476" s="1">
        <v>42531</v>
      </c>
      <c r="AH2476" s="1">
        <v>42598</v>
      </c>
    </row>
    <row r="2477" spans="1:34" x14ac:dyDescent="0.3">
      <c r="A2477">
        <v>242931</v>
      </c>
      <c r="B2477" t="s">
        <v>39</v>
      </c>
      <c r="C2477" t="s">
        <v>26</v>
      </c>
      <c r="D2477">
        <v>1</v>
      </c>
      <c r="E2477" t="s">
        <v>4282</v>
      </c>
      <c r="F2477" t="s">
        <v>4283</v>
      </c>
      <c r="G2477">
        <v>6799</v>
      </c>
      <c r="H2477">
        <v>0</v>
      </c>
      <c r="I2477">
        <v>75000</v>
      </c>
      <c r="J2477">
        <v>90000</v>
      </c>
      <c r="K2477" t="s">
        <v>30</v>
      </c>
      <c r="L2477" t="s">
        <v>78</v>
      </c>
      <c r="M2477" t="s">
        <v>1042</v>
      </c>
      <c r="N2477" t="s">
        <v>4284</v>
      </c>
      <c r="O2477" t="s">
        <v>4285</v>
      </c>
      <c r="P2477" t="s">
        <v>4286</v>
      </c>
      <c r="Q2477" t="s">
        <v>7439</v>
      </c>
      <c r="R2477" t="s">
        <v>4287</v>
      </c>
      <c r="S2477" t="s">
        <v>35</v>
      </c>
      <c r="T2477" t="str">
        <f t="shared" si="114"/>
        <v>--3-5 year overall experience with supporting IT applications  --Experience with commercial of the shelf products (COTS) that have form and workflow builders  --Experience in software development life cycle and application development  --Ability to troubleshoot issues regarding system configuration and scripts  --Ability to communicate problem and solution to the user  --Fixing issues in a timely manner  --Ability to prioritize issues based on business and operational needs  --Good follow up skills and ability to learn applications quickly  --Experience with web servers such as IIS and Apache  --Analyze database systems, queries, and procedures in SQL 2005 &amp; up; Oracle 11g &amp; up environment  --Advanced expertise in building high performance data integration solutions, including extraction, transformation, and load (ETL) packages  --2-4 years of experience in in writing SQL queries using Microsoft SQL Server 2005 &amp; above.  --2-4 years of experience with web service development in .NET.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477">
        <f t="shared" si="115"/>
        <v>1</v>
      </c>
      <c r="V2477" s="3">
        <v>0</v>
      </c>
      <c r="W2477" s="3">
        <f t="shared" si="116"/>
        <v>1</v>
      </c>
      <c r="X2477" s="3">
        <v>0</v>
      </c>
      <c r="Y2477" s="3">
        <v>0</v>
      </c>
      <c r="Z2477" s="3">
        <v>1</v>
      </c>
      <c r="AA2477" s="3">
        <v>0</v>
      </c>
      <c r="AB2477" s="3">
        <v>0</v>
      </c>
      <c r="AD2477" t="s">
        <v>58</v>
      </c>
      <c r="AE2477" s="1">
        <v>42531</v>
      </c>
      <c r="AG2477" s="1">
        <v>42531</v>
      </c>
      <c r="AH2477" s="1">
        <v>42598</v>
      </c>
    </row>
    <row r="2478" spans="1:34" x14ac:dyDescent="0.3">
      <c r="A2478">
        <v>242663</v>
      </c>
      <c r="B2478" t="s">
        <v>1592</v>
      </c>
      <c r="C2478" t="s">
        <v>26</v>
      </c>
      <c r="D2478">
        <v>1</v>
      </c>
      <c r="E2478" t="s">
        <v>4187</v>
      </c>
      <c r="F2478" t="s">
        <v>4188</v>
      </c>
      <c r="G2478">
        <v>30086</v>
      </c>
      <c r="H2478">
        <v>0</v>
      </c>
      <c r="I2478">
        <v>56257</v>
      </c>
      <c r="J2478">
        <v>68304</v>
      </c>
      <c r="K2478" t="s">
        <v>30</v>
      </c>
      <c r="L2478" t="s">
        <v>430</v>
      </c>
      <c r="M2478" t="s">
        <v>2634</v>
      </c>
      <c r="N2478" t="s">
        <v>8373</v>
      </c>
      <c r="O2478" t="s">
        <v>4189</v>
      </c>
      <c r="P2478" t="s">
        <v>4288</v>
      </c>
      <c r="Q2478" t="s">
        <v>35</v>
      </c>
      <c r="R2478" t="s">
        <v>4289</v>
      </c>
      <c r="S2478" t="s">
        <v>35</v>
      </c>
      <c r="T2478" t="str">
        <f t="shared" si="114"/>
        <v xml:space="preserve">The preferred candidate should possess excellent oral and written communication skills; exceptional interpersonal skills; experiences in related work to underscore commitment to human rights issues; experience working with marginalized communities a plus.  </v>
      </c>
      <c r="U2478">
        <f t="shared" si="115"/>
        <v>0</v>
      </c>
      <c r="V2478" s="3">
        <v>0</v>
      </c>
      <c r="W2478" s="3">
        <f t="shared" si="116"/>
        <v>0</v>
      </c>
      <c r="X2478" s="3">
        <v>0</v>
      </c>
      <c r="Y2478" s="3">
        <v>0</v>
      </c>
      <c r="Z2478" s="3">
        <v>0</v>
      </c>
      <c r="AA2478" s="3">
        <v>0</v>
      </c>
      <c r="AB2478" s="3">
        <v>0</v>
      </c>
      <c r="AD2478" t="s">
        <v>38</v>
      </c>
      <c r="AE2478" s="1">
        <v>42528</v>
      </c>
      <c r="AF2478" s="1">
        <v>42618</v>
      </c>
      <c r="AG2478" s="1">
        <v>42528</v>
      </c>
      <c r="AH2478" s="1">
        <v>42598</v>
      </c>
    </row>
    <row r="2479" spans="1:34" x14ac:dyDescent="0.3">
      <c r="A2479">
        <v>242663</v>
      </c>
      <c r="B2479" t="s">
        <v>1592</v>
      </c>
      <c r="C2479" t="s">
        <v>40</v>
      </c>
      <c r="D2479">
        <v>1</v>
      </c>
      <c r="E2479" t="s">
        <v>4187</v>
      </c>
      <c r="F2479" t="s">
        <v>4188</v>
      </c>
      <c r="G2479">
        <v>30086</v>
      </c>
      <c r="H2479">
        <v>0</v>
      </c>
      <c r="I2479">
        <v>56257</v>
      </c>
      <c r="J2479">
        <v>68304</v>
      </c>
      <c r="K2479" t="s">
        <v>30</v>
      </c>
      <c r="L2479" t="s">
        <v>430</v>
      </c>
      <c r="M2479" t="s">
        <v>2634</v>
      </c>
      <c r="N2479" t="s">
        <v>8373</v>
      </c>
      <c r="O2479" t="s">
        <v>4189</v>
      </c>
      <c r="P2479" t="s">
        <v>4288</v>
      </c>
      <c r="Q2479" t="s">
        <v>35</v>
      </c>
      <c r="R2479" t="s">
        <v>4289</v>
      </c>
      <c r="S2479" t="s">
        <v>35</v>
      </c>
      <c r="T2479" t="str">
        <f t="shared" si="114"/>
        <v xml:space="preserve">The preferred candidate should possess excellent oral and written communication skills; exceptional interpersonal skills; experiences in related work to underscore commitment to human rights issues; experience working with marginalized communities a plus.  </v>
      </c>
      <c r="U2479">
        <f t="shared" si="115"/>
        <v>0</v>
      </c>
      <c r="V2479" s="3">
        <v>0</v>
      </c>
      <c r="W2479" s="3">
        <f t="shared" si="116"/>
        <v>0</v>
      </c>
      <c r="X2479" s="3">
        <v>0</v>
      </c>
      <c r="Y2479" s="3">
        <v>0</v>
      </c>
      <c r="Z2479" s="3">
        <v>0</v>
      </c>
      <c r="AA2479" s="3">
        <v>0</v>
      </c>
      <c r="AB2479" s="3">
        <v>0</v>
      </c>
      <c r="AD2479" t="s">
        <v>38</v>
      </c>
      <c r="AE2479" s="1">
        <v>42528</v>
      </c>
      <c r="AF2479" s="1">
        <v>42618</v>
      </c>
      <c r="AG2479" s="1">
        <v>42528</v>
      </c>
      <c r="AH2479" s="1">
        <v>42598</v>
      </c>
    </row>
    <row r="2480" spans="1:34" x14ac:dyDescent="0.3">
      <c r="A2480">
        <v>242665</v>
      </c>
      <c r="B2480" t="s">
        <v>210</v>
      </c>
      <c r="C2480" t="s">
        <v>40</v>
      </c>
      <c r="D2480">
        <v>1</v>
      </c>
      <c r="E2480" t="s">
        <v>4290</v>
      </c>
      <c r="F2480" t="s">
        <v>218</v>
      </c>
      <c r="G2480">
        <v>10009</v>
      </c>
      <c r="H2480" t="s">
        <v>52</v>
      </c>
      <c r="I2480">
        <v>53051</v>
      </c>
      <c r="J2480">
        <v>145991</v>
      </c>
      <c r="K2480" t="s">
        <v>30</v>
      </c>
      <c r="L2480" t="s">
        <v>213</v>
      </c>
      <c r="M2480" t="s">
        <v>3638</v>
      </c>
      <c r="N2480" t="s">
        <v>8374</v>
      </c>
      <c r="O2480" t="s">
        <v>221</v>
      </c>
      <c r="P2480" t="s">
        <v>8375</v>
      </c>
      <c r="Q2480" t="s">
        <v>35</v>
      </c>
      <c r="R2480" t="s">
        <v>4291</v>
      </c>
      <c r="S2480" t="s">
        <v>35</v>
      </c>
      <c r="T2480" t="str">
        <f t="shared" si="114"/>
        <v xml:space="preserve">‚2-4 years financial management experience, preferably accounts payableAbility to communicate complex topics in a clear, concise mannerProficiency with MS Office Excel, MS PowerPoint, and other Microsoft programsFlexible, adaptable, customer-focused, and goal-oriented with a commitment to high standards of excellenceExcellent written and oral communications skillsExperience working with diverse groups of peopleStrong work ethic and attention to detailAbility to organize and drive projects to timely completionAbility to work in fast-paced environmentKnowledge of Development Block Grant ‚€œ Disaster Recovery (CDBG-DR) funding regulations, A-87, Davis-Bacon Act and environmental regulation for federally-assisted projects is highly preferred  </v>
      </c>
      <c r="U2480">
        <f t="shared" si="115"/>
        <v>0</v>
      </c>
      <c r="V2480" s="3">
        <v>1</v>
      </c>
      <c r="W2480" s="3">
        <f t="shared" si="116"/>
        <v>0</v>
      </c>
      <c r="X2480" s="3">
        <v>0</v>
      </c>
      <c r="Y2480" s="3">
        <v>0</v>
      </c>
      <c r="Z2480" s="3">
        <v>0</v>
      </c>
      <c r="AA2480" s="3">
        <v>0</v>
      </c>
      <c r="AB2480" s="3">
        <v>0</v>
      </c>
      <c r="AD2480" t="s">
        <v>4292</v>
      </c>
      <c r="AE2480" s="1">
        <v>42529</v>
      </c>
      <c r="AG2480" s="1">
        <v>42529</v>
      </c>
      <c r="AH2480" s="1">
        <v>42598</v>
      </c>
    </row>
    <row r="2481" spans="1:34" x14ac:dyDescent="0.3">
      <c r="A2481">
        <v>242665</v>
      </c>
      <c r="B2481" t="s">
        <v>210</v>
      </c>
      <c r="C2481" t="s">
        <v>26</v>
      </c>
      <c r="D2481">
        <v>1</v>
      </c>
      <c r="E2481" t="s">
        <v>4290</v>
      </c>
      <c r="F2481" t="s">
        <v>218</v>
      </c>
      <c r="G2481">
        <v>10009</v>
      </c>
      <c r="H2481" t="s">
        <v>52</v>
      </c>
      <c r="I2481">
        <v>53051</v>
      </c>
      <c r="J2481">
        <v>145991</v>
      </c>
      <c r="K2481" t="s">
        <v>30</v>
      </c>
      <c r="L2481" t="s">
        <v>213</v>
      </c>
      <c r="M2481" t="s">
        <v>3638</v>
      </c>
      <c r="N2481" t="s">
        <v>8374</v>
      </c>
      <c r="O2481" t="s">
        <v>221</v>
      </c>
      <c r="P2481" t="s">
        <v>8375</v>
      </c>
      <c r="Q2481" t="s">
        <v>35</v>
      </c>
      <c r="R2481" t="s">
        <v>4291</v>
      </c>
      <c r="S2481" t="s">
        <v>35</v>
      </c>
      <c r="T2481" t="str">
        <f t="shared" si="114"/>
        <v xml:space="preserve">‚2-4 years financial management experience, preferably accounts payableAbility to communicate complex topics in a clear, concise mannerProficiency with MS Office Excel, MS PowerPoint, and other Microsoft programsFlexible, adaptable, customer-focused, and goal-oriented with a commitment to high standards of excellenceExcellent written and oral communications skillsExperience working with diverse groups of peopleStrong work ethic and attention to detailAbility to organize and drive projects to timely completionAbility to work in fast-paced environmentKnowledge of Development Block Grant ‚€œ Disaster Recovery (CDBG-DR) funding regulations, A-87, Davis-Bacon Act and environmental regulation for federally-assisted projects is highly preferred  </v>
      </c>
      <c r="U2481">
        <f t="shared" si="115"/>
        <v>0</v>
      </c>
      <c r="V2481" s="3">
        <v>1</v>
      </c>
      <c r="W2481" s="3">
        <f t="shared" si="116"/>
        <v>0</v>
      </c>
      <c r="X2481" s="3">
        <v>0</v>
      </c>
      <c r="Y2481" s="3">
        <v>0</v>
      </c>
      <c r="Z2481" s="3">
        <v>0</v>
      </c>
      <c r="AA2481" s="3">
        <v>0</v>
      </c>
      <c r="AB2481" s="3">
        <v>0</v>
      </c>
      <c r="AD2481" t="s">
        <v>4292</v>
      </c>
      <c r="AE2481" s="1">
        <v>42529</v>
      </c>
      <c r="AG2481" s="1">
        <v>42529</v>
      </c>
      <c r="AH2481" s="1">
        <v>42598</v>
      </c>
    </row>
    <row r="2482" spans="1:34" x14ac:dyDescent="0.3">
      <c r="A2482">
        <v>242678</v>
      </c>
      <c r="B2482" t="s">
        <v>888</v>
      </c>
      <c r="C2482" t="s">
        <v>40</v>
      </c>
      <c r="D2482">
        <v>1</v>
      </c>
      <c r="E2482" t="s">
        <v>2347</v>
      </c>
      <c r="F2482" t="s">
        <v>191</v>
      </c>
      <c r="G2482">
        <v>13632</v>
      </c>
      <c r="H2482">
        <v>1</v>
      </c>
      <c r="I2482">
        <v>75000</v>
      </c>
      <c r="J2482">
        <v>85000</v>
      </c>
      <c r="K2482" t="s">
        <v>30</v>
      </c>
      <c r="L2482" t="s">
        <v>430</v>
      </c>
      <c r="M2482" t="s">
        <v>2097</v>
      </c>
      <c r="N2482" t="s">
        <v>4293</v>
      </c>
      <c r="O2482" t="s">
        <v>7083</v>
      </c>
      <c r="P2482" t="s">
        <v>4294</v>
      </c>
      <c r="Q2482" t="s">
        <v>35</v>
      </c>
      <c r="R2482" t="s">
        <v>894</v>
      </c>
      <c r="S2482" t="s">
        <v>35</v>
      </c>
      <c r="T2482" t="str">
        <f t="shared" si="114"/>
        <v xml:space="preserve">Required Skills  4+ years of experience of analysis, requirements gathering, and/or operations analysis/process design.  Excellent written and verbal communication skills, particularly being able to discuss business needs to both technical and non-technical staff.  Excellent people skills and the ability to provide leadership in a collaborative, team-driven approach.  Independent thinking and decision making skills.  Capable of managing multiple task in a fast paced, high volume environment and the ability to adapt plans to unexpected changes.  Competence in SQL or other data query language.  Familiarity with Agile and Waterfall software development life cycle approaches.  Familiarity with UML process diagramming, including experience with Microsoft Visio.  Have an aptitude for solving puzzles and bringing clarity to abstract, often contradictory needs.  Advanced degree in a relevant field is strongly preferred (e.g. Business Administration, Public Administration, Public Policy, Computer Science, Information Systems, Urban Planning, Law, etc.).  Preferred Skills The strongest candidates will demonstrate an intellectual curiosity and/or experience in data analytics for public policy, affordable housing, real estate development, and/or city government.  </v>
      </c>
      <c r="U2482">
        <f t="shared" si="115"/>
        <v>1</v>
      </c>
      <c r="V2482" s="3">
        <v>0</v>
      </c>
      <c r="W2482" s="3">
        <f t="shared" si="116"/>
        <v>1</v>
      </c>
      <c r="X2482" s="3">
        <v>0</v>
      </c>
      <c r="Y2482" s="3">
        <v>0</v>
      </c>
      <c r="Z2482" s="3">
        <v>1</v>
      </c>
      <c r="AA2482" s="3">
        <v>0</v>
      </c>
      <c r="AB2482" s="3">
        <v>0</v>
      </c>
      <c r="AD2482" t="s">
        <v>58</v>
      </c>
      <c r="AE2482" s="1">
        <v>42536</v>
      </c>
      <c r="AF2482" s="1">
        <v>42626</v>
      </c>
      <c r="AG2482" s="1">
        <v>42536</v>
      </c>
      <c r="AH2482" s="1">
        <v>42598</v>
      </c>
    </row>
    <row r="2483" spans="1:34" x14ac:dyDescent="0.3">
      <c r="A2483">
        <v>242931</v>
      </c>
      <c r="B2483" t="s">
        <v>39</v>
      </c>
      <c r="C2483" t="s">
        <v>40</v>
      </c>
      <c r="D2483">
        <v>1</v>
      </c>
      <c r="E2483" t="s">
        <v>4282</v>
      </c>
      <c r="F2483" t="s">
        <v>4283</v>
      </c>
      <c r="G2483">
        <v>6799</v>
      </c>
      <c r="H2483">
        <v>0</v>
      </c>
      <c r="I2483">
        <v>75000</v>
      </c>
      <c r="J2483">
        <v>90000</v>
      </c>
      <c r="K2483" t="s">
        <v>30</v>
      </c>
      <c r="L2483" t="s">
        <v>78</v>
      </c>
      <c r="M2483" t="s">
        <v>1042</v>
      </c>
      <c r="N2483" t="s">
        <v>4284</v>
      </c>
      <c r="O2483" t="s">
        <v>4285</v>
      </c>
      <c r="P2483" t="s">
        <v>4286</v>
      </c>
      <c r="Q2483" t="s">
        <v>7439</v>
      </c>
      <c r="R2483" t="s">
        <v>4287</v>
      </c>
      <c r="S2483" t="s">
        <v>35</v>
      </c>
      <c r="T2483" t="str">
        <f t="shared" si="114"/>
        <v>--3-5 year overall experience with supporting IT applications  --Experience with commercial of the shelf products (COTS) that have form and workflow builders  --Experience in software development life cycle and application development  --Ability to troubleshoot issues regarding system configuration and scripts  --Ability to communicate problem and solution to the user  --Fixing issues in a timely manner  --Ability to prioritize issues based on business and operational needs  --Good follow up skills and ability to learn applications quickly  --Experience with web servers such as IIS and Apache  --Analyze database systems, queries, and procedures in SQL 2005 &amp; up; Oracle 11g &amp; up environment  --Advanced expertise in building high performance data integration solutions, including extraction, transformation, and load (ETL) packages  --2-4 years of experience in in writing SQL queries using Microsoft SQL Server 2005 &amp; above.  --2-4 years of experience with web service development in .NET.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483">
        <f t="shared" si="115"/>
        <v>1</v>
      </c>
      <c r="V2483" s="3">
        <v>0</v>
      </c>
      <c r="W2483" s="3">
        <f t="shared" si="116"/>
        <v>1</v>
      </c>
      <c r="X2483" s="3">
        <v>0</v>
      </c>
      <c r="Y2483" s="3">
        <v>0</v>
      </c>
      <c r="Z2483" s="3">
        <v>1</v>
      </c>
      <c r="AA2483" s="3">
        <v>0</v>
      </c>
      <c r="AB2483" s="3">
        <v>0</v>
      </c>
      <c r="AD2483" t="s">
        <v>58</v>
      </c>
      <c r="AE2483" s="1">
        <v>42531</v>
      </c>
      <c r="AG2483" s="1">
        <v>42531</v>
      </c>
      <c r="AH2483" s="1">
        <v>42598</v>
      </c>
    </row>
    <row r="2484" spans="1:34" x14ac:dyDescent="0.3">
      <c r="A2484">
        <v>242932</v>
      </c>
      <c r="B2484" t="s">
        <v>25</v>
      </c>
      <c r="C2484" t="s">
        <v>40</v>
      </c>
      <c r="D2484">
        <v>1</v>
      </c>
      <c r="E2484" t="s">
        <v>4295</v>
      </c>
      <c r="F2484" t="s">
        <v>191</v>
      </c>
      <c r="G2484">
        <v>13632</v>
      </c>
      <c r="H2484">
        <v>4</v>
      </c>
      <c r="I2484">
        <v>89383</v>
      </c>
      <c r="J2484">
        <v>115000</v>
      </c>
      <c r="K2484" t="s">
        <v>30</v>
      </c>
      <c r="L2484" t="s">
        <v>192</v>
      </c>
      <c r="M2484" t="s">
        <v>193</v>
      </c>
      <c r="N2484" t="s">
        <v>6894</v>
      </c>
      <c r="O2484" t="s">
        <v>7083</v>
      </c>
      <c r="P2484" t="s">
        <v>6895</v>
      </c>
      <c r="Q2484" t="s">
        <v>3674</v>
      </c>
      <c r="R2484" t="s">
        <v>8376</v>
      </c>
      <c r="S2484" t="s">
        <v>196</v>
      </c>
      <c r="T2484" t="str">
        <f t="shared" si="114"/>
        <v>The preferred candidate should possess the following: 	8+ years of development experience with at least 3 years of hands-on experience in developing web applications using Java/.NET/PHP/Python;	Strong experience in Spring/Struts;	Framework and Hibernate ORM including an understanding of Annotations;	Experience working with cloud computing service providers such as AWS or Microsoft Azure;	Experience working with PaaS, SaaS and IaaS;	Experience with any relational database such as Oracle, Microsoft SQL Server or MySQL;	Experience with any application server such as IIS, JBoss, Tomcat or Oracle WebLogic server;	Experience with AJAX, HTML 5, CSS and JavaScript along with frameworks such as JQuery;	Knowledge of Test Driven Development and experience in writing Unit Testing;	Experience in architecting high performance large web applications;	Strong knowledge of web services technologies/concepts such as SOAP, REST, WSDL, XML, JSON;	Proficient in UNIX shell scripting;	Knowledge of continuous integration servers such as Jenkins or Hudson;	Knowledge of IT automation tools such as Chef or Puppet;	Experience using various development tools such as Eclipse and Git/CVS/ Subversion/;	Ability to work in cross functional teams to provide the best solution;	Proven background in the development and deployment of complex operational systems;	Excellent problem-solving and troubleshooting skill; Should be autonomous and think creatively; Should be collaborative and have good interpersonal skills;	Knowledge of Python, PHP or Mobile Development.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484">
        <f t="shared" si="115"/>
        <v>0</v>
      </c>
      <c r="V2484" s="3">
        <v>0</v>
      </c>
      <c r="W2484" s="3">
        <f t="shared" si="116"/>
        <v>0</v>
      </c>
      <c r="X2484" s="3">
        <v>1</v>
      </c>
      <c r="Y2484" s="3">
        <v>0</v>
      </c>
      <c r="Z2484" s="3">
        <v>1</v>
      </c>
      <c r="AA2484" s="3">
        <v>1</v>
      </c>
      <c r="AB2484" s="3">
        <v>1</v>
      </c>
      <c r="AD2484" t="s">
        <v>202</v>
      </c>
      <c r="AE2484" s="1">
        <v>42531</v>
      </c>
      <c r="AG2484" s="1">
        <v>42531</v>
      </c>
      <c r="AH2484" s="1">
        <v>42598</v>
      </c>
    </row>
    <row r="2485" spans="1:34" x14ac:dyDescent="0.3">
      <c r="A2485">
        <v>242932</v>
      </c>
      <c r="B2485" t="s">
        <v>25</v>
      </c>
      <c r="C2485" t="s">
        <v>26</v>
      </c>
      <c r="D2485">
        <v>1</v>
      </c>
      <c r="E2485" t="s">
        <v>4295</v>
      </c>
      <c r="F2485" t="s">
        <v>191</v>
      </c>
      <c r="G2485">
        <v>13632</v>
      </c>
      <c r="H2485">
        <v>4</v>
      </c>
      <c r="I2485">
        <v>89383</v>
      </c>
      <c r="J2485">
        <v>115000</v>
      </c>
      <c r="K2485" t="s">
        <v>30</v>
      </c>
      <c r="L2485" t="s">
        <v>192</v>
      </c>
      <c r="M2485" t="s">
        <v>193</v>
      </c>
      <c r="N2485" t="s">
        <v>6894</v>
      </c>
      <c r="O2485" t="s">
        <v>7083</v>
      </c>
      <c r="P2485" t="s">
        <v>6895</v>
      </c>
      <c r="Q2485" t="s">
        <v>3674</v>
      </c>
      <c r="R2485" t="s">
        <v>8376</v>
      </c>
      <c r="S2485" t="s">
        <v>196</v>
      </c>
      <c r="T2485" t="str">
        <f t="shared" si="114"/>
        <v>The preferred candidate should possess the following: 	8+ years of development experience with at least 3 years of hands-on experience in developing web applications using Java/.NET/PHP/Python;	Strong experience in Spring/Struts;	Framework and Hibernate ORM including an understanding of Annotations;	Experience working with cloud computing service providers such as AWS or Microsoft Azure;	Experience working with PaaS, SaaS and IaaS;	Experience with any relational database such as Oracle, Microsoft SQL Server or MySQL;	Experience with any application server such as IIS, JBoss, Tomcat or Oracle WebLogic server;	Experience with AJAX, HTML 5, CSS and JavaScript along with frameworks such as JQuery;	Knowledge of Test Driven Development and experience in writing Unit Testing;	Experience in architecting high performance large web applications;	Strong knowledge of web services technologies/concepts such as SOAP, REST, WSDL, XML, JSON;	Proficient in UNIX shell scripting;	Knowledge of continuous integration servers such as Jenkins or Hudson;	Knowledge of IT automation tools such as Chef or Puppet;	Experience using various development tools such as Eclipse and Git/CVS/ Subversion/;	Ability to work in cross functional teams to provide the best solution;	Proven background in the development and deployment of complex operational systems;	Excellent problem-solving and troubleshooting skill; Should be autonomous and think creatively; Should be collaborative and have good interpersonal skills;	Knowledge of Python, PHP or Mobile Development.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485">
        <f t="shared" si="115"/>
        <v>0</v>
      </c>
      <c r="V2485" s="3">
        <v>0</v>
      </c>
      <c r="W2485" s="3">
        <f t="shared" si="116"/>
        <v>0</v>
      </c>
      <c r="X2485" s="3">
        <v>1</v>
      </c>
      <c r="Y2485" s="3">
        <v>0</v>
      </c>
      <c r="Z2485" s="3">
        <v>1</v>
      </c>
      <c r="AA2485" s="3">
        <v>1</v>
      </c>
      <c r="AB2485" s="3">
        <v>1</v>
      </c>
      <c r="AD2485" t="s">
        <v>202</v>
      </c>
      <c r="AE2485" s="1">
        <v>42531</v>
      </c>
      <c r="AG2485" s="1">
        <v>42531</v>
      </c>
      <c r="AH2485" s="1">
        <v>42598</v>
      </c>
    </row>
    <row r="2486" spans="1:34" x14ac:dyDescent="0.3">
      <c r="A2486">
        <v>242678</v>
      </c>
      <c r="B2486" t="s">
        <v>888</v>
      </c>
      <c r="C2486" t="s">
        <v>26</v>
      </c>
      <c r="D2486">
        <v>1</v>
      </c>
      <c r="E2486" t="s">
        <v>2347</v>
      </c>
      <c r="F2486" t="s">
        <v>191</v>
      </c>
      <c r="G2486">
        <v>13632</v>
      </c>
      <c r="H2486">
        <v>1</v>
      </c>
      <c r="I2486">
        <v>75000</v>
      </c>
      <c r="J2486">
        <v>85000</v>
      </c>
      <c r="K2486" t="s">
        <v>30</v>
      </c>
      <c r="L2486" t="s">
        <v>430</v>
      </c>
      <c r="M2486" t="s">
        <v>2097</v>
      </c>
      <c r="N2486" t="s">
        <v>4293</v>
      </c>
      <c r="O2486" t="s">
        <v>7083</v>
      </c>
      <c r="P2486" t="s">
        <v>4294</v>
      </c>
      <c r="Q2486" t="s">
        <v>35</v>
      </c>
      <c r="R2486" t="s">
        <v>894</v>
      </c>
      <c r="S2486" t="s">
        <v>35</v>
      </c>
      <c r="T2486" t="str">
        <f t="shared" si="114"/>
        <v xml:space="preserve">Required Skills  4+ years of experience of analysis, requirements gathering, and/or operations analysis/process design.  Excellent written and verbal communication skills, particularly being able to discuss business needs to both technical and non-technical staff.  Excellent people skills and the ability to provide leadership in a collaborative, team-driven approach.  Independent thinking and decision making skills.  Capable of managing multiple task in a fast paced, high volume environment and the ability to adapt plans to unexpected changes.  Competence in SQL or other data query language.  Familiarity with Agile and Waterfall software development life cycle approaches.  Familiarity with UML process diagramming, including experience with Microsoft Visio.  Have an aptitude for solving puzzles and bringing clarity to abstract, often contradictory needs.  Advanced degree in a relevant field is strongly preferred (e.g. Business Administration, Public Administration, Public Policy, Computer Science, Information Systems, Urban Planning, Law, etc.).  Preferred Skills The strongest candidates will demonstrate an intellectual curiosity and/or experience in data analytics for public policy, affordable housing, real estate development, and/or city government.  </v>
      </c>
      <c r="U2486">
        <f t="shared" si="115"/>
        <v>1</v>
      </c>
      <c r="V2486" s="3">
        <v>0</v>
      </c>
      <c r="W2486" s="3">
        <f t="shared" si="116"/>
        <v>1</v>
      </c>
      <c r="X2486" s="3">
        <v>0</v>
      </c>
      <c r="Y2486" s="3">
        <v>0</v>
      </c>
      <c r="Z2486" s="3">
        <v>1</v>
      </c>
      <c r="AA2486" s="3">
        <v>0</v>
      </c>
      <c r="AB2486" s="3">
        <v>0</v>
      </c>
      <c r="AD2486" t="s">
        <v>58</v>
      </c>
      <c r="AE2486" s="1">
        <v>42536</v>
      </c>
      <c r="AF2486" s="1">
        <v>42626</v>
      </c>
      <c r="AG2486" s="1">
        <v>42536</v>
      </c>
      <c r="AH2486" s="1">
        <v>42598</v>
      </c>
    </row>
    <row r="2487" spans="1:34" x14ac:dyDescent="0.3">
      <c r="A2487">
        <v>242730</v>
      </c>
      <c r="B2487" t="s">
        <v>888</v>
      </c>
      <c r="C2487" t="s">
        <v>26</v>
      </c>
      <c r="D2487">
        <v>1</v>
      </c>
      <c r="E2487" t="s">
        <v>1683</v>
      </c>
      <c r="F2487" t="s">
        <v>773</v>
      </c>
      <c r="G2487">
        <v>95005</v>
      </c>
      <c r="H2487" t="s">
        <v>52</v>
      </c>
      <c r="I2487">
        <v>100000</v>
      </c>
      <c r="J2487">
        <v>140000</v>
      </c>
      <c r="K2487" t="s">
        <v>30</v>
      </c>
      <c r="L2487" t="s">
        <v>430</v>
      </c>
      <c r="M2487" t="s">
        <v>1684</v>
      </c>
      <c r="N2487" t="s">
        <v>4296</v>
      </c>
      <c r="O2487" t="s">
        <v>776</v>
      </c>
      <c r="P2487" t="s">
        <v>1686</v>
      </c>
      <c r="Q2487" t="s">
        <v>35</v>
      </c>
      <c r="R2487" t="s">
        <v>894</v>
      </c>
      <c r="S2487" t="s">
        <v>35</v>
      </c>
      <c r="T2487" t="str">
        <f t="shared" si="114"/>
        <v xml:space="preserve">Significant preference will be given to candidates with experience in transactional real estate.  </v>
      </c>
      <c r="U2487">
        <f t="shared" si="115"/>
        <v>0</v>
      </c>
      <c r="V2487" s="3">
        <v>0</v>
      </c>
      <c r="W2487" s="3">
        <f t="shared" si="116"/>
        <v>0</v>
      </c>
      <c r="X2487" s="3">
        <v>0</v>
      </c>
      <c r="Y2487" s="3">
        <v>0</v>
      </c>
      <c r="Z2487" s="3">
        <v>0</v>
      </c>
      <c r="AA2487" s="3">
        <v>0</v>
      </c>
      <c r="AB2487" s="3">
        <v>0</v>
      </c>
      <c r="AD2487" t="s">
        <v>38</v>
      </c>
      <c r="AE2487" s="1">
        <v>42536</v>
      </c>
      <c r="AF2487" s="1">
        <v>42626</v>
      </c>
      <c r="AG2487" s="1">
        <v>42536</v>
      </c>
      <c r="AH2487" s="1">
        <v>42598</v>
      </c>
    </row>
    <row r="2488" spans="1:34" x14ac:dyDescent="0.3">
      <c r="A2488">
        <v>242730</v>
      </c>
      <c r="B2488" t="s">
        <v>888</v>
      </c>
      <c r="C2488" t="s">
        <v>40</v>
      </c>
      <c r="D2488">
        <v>1</v>
      </c>
      <c r="E2488" t="s">
        <v>1683</v>
      </c>
      <c r="F2488" t="s">
        <v>773</v>
      </c>
      <c r="G2488">
        <v>95005</v>
      </c>
      <c r="H2488" t="s">
        <v>52</v>
      </c>
      <c r="I2488">
        <v>100000</v>
      </c>
      <c r="J2488">
        <v>140000</v>
      </c>
      <c r="K2488" t="s">
        <v>30</v>
      </c>
      <c r="L2488" t="s">
        <v>430</v>
      </c>
      <c r="M2488" t="s">
        <v>1684</v>
      </c>
      <c r="N2488" t="s">
        <v>4296</v>
      </c>
      <c r="O2488" t="s">
        <v>776</v>
      </c>
      <c r="P2488" t="s">
        <v>1686</v>
      </c>
      <c r="Q2488" t="s">
        <v>35</v>
      </c>
      <c r="R2488" t="s">
        <v>894</v>
      </c>
      <c r="S2488" t="s">
        <v>35</v>
      </c>
      <c r="T2488" t="str">
        <f t="shared" si="114"/>
        <v xml:space="preserve">Significant preference will be given to candidates with experience in transactional real estate.  </v>
      </c>
      <c r="U2488">
        <f t="shared" si="115"/>
        <v>0</v>
      </c>
      <c r="V2488" s="3">
        <v>0</v>
      </c>
      <c r="W2488" s="3">
        <f t="shared" si="116"/>
        <v>0</v>
      </c>
      <c r="X2488" s="3">
        <v>0</v>
      </c>
      <c r="Y2488" s="3">
        <v>0</v>
      </c>
      <c r="Z2488" s="3">
        <v>0</v>
      </c>
      <c r="AA2488" s="3">
        <v>0</v>
      </c>
      <c r="AB2488" s="3">
        <v>0</v>
      </c>
      <c r="AD2488" t="s">
        <v>38</v>
      </c>
      <c r="AE2488" s="1">
        <v>42536</v>
      </c>
      <c r="AF2488" s="1">
        <v>42626</v>
      </c>
      <c r="AG2488" s="1">
        <v>42536</v>
      </c>
      <c r="AH2488" s="1">
        <v>42598</v>
      </c>
    </row>
    <row r="2489" spans="1:34" x14ac:dyDescent="0.3">
      <c r="A2489">
        <v>242734</v>
      </c>
      <c r="B2489" t="s">
        <v>184</v>
      </c>
      <c r="C2489" t="s">
        <v>26</v>
      </c>
      <c r="D2489">
        <v>1</v>
      </c>
      <c r="E2489" t="s">
        <v>4297</v>
      </c>
      <c r="F2489" t="s">
        <v>636</v>
      </c>
      <c r="G2489">
        <v>10056</v>
      </c>
      <c r="H2489" t="s">
        <v>796</v>
      </c>
      <c r="I2489">
        <v>90000</v>
      </c>
      <c r="J2489">
        <v>140000</v>
      </c>
      <c r="K2489" t="s">
        <v>30</v>
      </c>
      <c r="L2489" t="s">
        <v>648</v>
      </c>
      <c r="M2489" t="s">
        <v>4298</v>
      </c>
      <c r="N2489" t="s">
        <v>8377</v>
      </c>
      <c r="O2489" t="s">
        <v>639</v>
      </c>
      <c r="P2489" t="s">
        <v>8378</v>
      </c>
      <c r="Q2489" t="s">
        <v>8379</v>
      </c>
      <c r="R2489" t="s">
        <v>665</v>
      </c>
      <c r="S2489" t="s">
        <v>35</v>
      </c>
      <c r="T2489" t="str">
        <f t="shared" si="114"/>
        <v>The preferred candidate will have experience operating a children‚„s residential center and will exhibit a mastery of residential program/treatment operations, strong working knowledge of guidelines, policies and regulations relating to child welfare; as well as a comprehensive understanding of crisis management procedures, safety, and permanency.  The preferred candidate should possess a Ph.D. in Psychology or be a Licensed Clinical Social Worker. The ideal candidate will have strong supervision skills and experience in training and coaching supervisors in residential child care settings. Furthermore, excellent written and verbal communication skills are required, along with excellent analytical, organizational and interpersonal skills; and knowledge in the use of NYS Connections Comprehensive Case Management System, Microsoft Access, Excel and Word is preferred. An ideal candidate will possess the ability to work independently and communicate with staff of all levels as well as users and other divisions and agencies. Section 424-A of the New York Social Services Law requires an authorized agency to inquire whether a candidate for employment with child-caring responsibilities has been the subject of a child abuse and maltreatment report.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2489">
        <f t="shared" si="115"/>
        <v>0</v>
      </c>
      <c r="V2489" s="3">
        <v>1</v>
      </c>
      <c r="W2489" s="3">
        <f t="shared" si="116"/>
        <v>0</v>
      </c>
      <c r="X2489" s="3">
        <v>0</v>
      </c>
      <c r="Y2489" s="3">
        <v>0</v>
      </c>
      <c r="Z2489" s="3">
        <v>0</v>
      </c>
      <c r="AA2489" s="3">
        <v>0</v>
      </c>
      <c r="AB2489" s="3">
        <v>0</v>
      </c>
      <c r="AD2489" t="s">
        <v>58</v>
      </c>
      <c r="AE2489" s="1">
        <v>42535</v>
      </c>
      <c r="AG2489" s="1">
        <v>42535</v>
      </c>
      <c r="AH2489" s="1">
        <v>42598</v>
      </c>
    </row>
    <row r="2490" spans="1:34" x14ac:dyDescent="0.3">
      <c r="A2490">
        <v>242734</v>
      </c>
      <c r="B2490" t="s">
        <v>184</v>
      </c>
      <c r="C2490" t="s">
        <v>40</v>
      </c>
      <c r="D2490">
        <v>1</v>
      </c>
      <c r="E2490" t="s">
        <v>4297</v>
      </c>
      <c r="F2490" t="s">
        <v>636</v>
      </c>
      <c r="G2490">
        <v>10056</v>
      </c>
      <c r="H2490" t="s">
        <v>796</v>
      </c>
      <c r="I2490">
        <v>90000</v>
      </c>
      <c r="J2490">
        <v>140000</v>
      </c>
      <c r="K2490" t="s">
        <v>30</v>
      </c>
      <c r="L2490" t="s">
        <v>648</v>
      </c>
      <c r="M2490" t="s">
        <v>4298</v>
      </c>
      <c r="N2490" t="s">
        <v>8377</v>
      </c>
      <c r="O2490" t="s">
        <v>639</v>
      </c>
      <c r="P2490" t="s">
        <v>8378</v>
      </c>
      <c r="Q2490" t="s">
        <v>8379</v>
      </c>
      <c r="R2490" t="s">
        <v>665</v>
      </c>
      <c r="S2490" t="s">
        <v>35</v>
      </c>
      <c r="T2490" t="str">
        <f t="shared" si="114"/>
        <v>The preferred candidate will have experience operating a children‚„s residential center and will exhibit a mastery of residential program/treatment operations, strong working knowledge of guidelines, policies and regulations relating to child welfare; as well as a comprehensive understanding of crisis management procedures, safety, and permanency.  The preferred candidate should possess a Ph.D. in Psychology or be a Licensed Clinical Social Worker. The ideal candidate will have strong supervision skills and experience in training and coaching supervisors in residential child care settings. Furthermore, excellent written and verbal communication skills are required, along with excellent analytical, organizational and interpersonal skills; and knowledge in the use of NYS Connections Comprehensive Case Management System, Microsoft Access, Excel and Word is preferred. An ideal candidate will possess the ability to work independently and communicate with staff of all levels as well as users and other divisions and agencies. Section 424-A of the New York Social Services Law requires an authorized agency to inquire whether a candidate for employment with child-caring responsibilities has been the subject of a child abuse and maltreatment report.   It is important that you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2490">
        <f t="shared" si="115"/>
        <v>0</v>
      </c>
      <c r="V2490" s="3">
        <v>1</v>
      </c>
      <c r="W2490" s="3">
        <f t="shared" si="116"/>
        <v>0</v>
      </c>
      <c r="X2490" s="3">
        <v>0</v>
      </c>
      <c r="Y2490" s="3">
        <v>0</v>
      </c>
      <c r="Z2490" s="3">
        <v>0</v>
      </c>
      <c r="AA2490" s="3">
        <v>0</v>
      </c>
      <c r="AB2490" s="3">
        <v>0</v>
      </c>
      <c r="AD2490" t="s">
        <v>58</v>
      </c>
      <c r="AE2490" s="1">
        <v>42535</v>
      </c>
      <c r="AG2490" s="1">
        <v>42535</v>
      </c>
      <c r="AH2490" s="1">
        <v>42598</v>
      </c>
    </row>
    <row r="2491" spans="1:34" x14ac:dyDescent="0.3">
      <c r="A2491">
        <v>242750</v>
      </c>
      <c r="B2491" t="s">
        <v>1158</v>
      </c>
      <c r="C2491" t="s">
        <v>26</v>
      </c>
      <c r="D2491">
        <v>1</v>
      </c>
      <c r="E2491" t="s">
        <v>4299</v>
      </c>
      <c r="F2491" t="s">
        <v>1168</v>
      </c>
      <c r="G2491">
        <v>56058</v>
      </c>
      <c r="H2491">
        <v>0</v>
      </c>
      <c r="I2491">
        <v>48895</v>
      </c>
      <c r="J2491">
        <v>75900</v>
      </c>
      <c r="K2491" t="s">
        <v>30</v>
      </c>
      <c r="L2491" t="s">
        <v>1161</v>
      </c>
      <c r="M2491" t="s">
        <v>4300</v>
      </c>
      <c r="N2491" t="s">
        <v>8380</v>
      </c>
      <c r="O2491" t="s">
        <v>1170</v>
      </c>
      <c r="P2491" t="s">
        <v>8381</v>
      </c>
      <c r="Q2491" t="s">
        <v>35</v>
      </c>
      <c r="R2491" t="s">
        <v>4301</v>
      </c>
      <c r="S2491" t="s">
        <v>1166</v>
      </c>
      <c r="T2491" t="str">
        <f t="shared" si="114"/>
        <v xml:space="preserve">One to two years‚„ experience in project management, operations management, planning, design, construction or public policy in general, with excellent verbal and written communications skills required. The selected candidate must be able to work independently with a large workload, and thrive in a fast paced, deadline-driven environment.  </v>
      </c>
      <c r="U2491">
        <f t="shared" si="115"/>
        <v>0</v>
      </c>
      <c r="V2491" s="3">
        <v>0</v>
      </c>
      <c r="W2491" s="3">
        <f t="shared" si="116"/>
        <v>0</v>
      </c>
      <c r="X2491" s="3">
        <v>0</v>
      </c>
      <c r="Y2491" s="3">
        <v>0</v>
      </c>
      <c r="Z2491" s="3">
        <v>0</v>
      </c>
      <c r="AA2491" s="3">
        <v>0</v>
      </c>
      <c r="AB2491" s="3">
        <v>0</v>
      </c>
      <c r="AD2491" t="s">
        <v>38</v>
      </c>
      <c r="AE2491" s="1">
        <v>42534</v>
      </c>
      <c r="AG2491" s="1">
        <v>42534</v>
      </c>
      <c r="AH2491" s="1">
        <v>42598</v>
      </c>
    </row>
    <row r="2492" spans="1:34" x14ac:dyDescent="0.3">
      <c r="A2492">
        <v>242937</v>
      </c>
      <c r="B2492" t="s">
        <v>25</v>
      </c>
      <c r="C2492" t="s">
        <v>40</v>
      </c>
      <c r="D2492">
        <v>1</v>
      </c>
      <c r="E2492" t="s">
        <v>4302</v>
      </c>
      <c r="F2492" t="s">
        <v>191</v>
      </c>
      <c r="G2492">
        <v>13632</v>
      </c>
      <c r="H2492">
        <v>3</v>
      </c>
      <c r="I2492">
        <v>83323</v>
      </c>
      <c r="J2492">
        <v>105000</v>
      </c>
      <c r="K2492" t="s">
        <v>30</v>
      </c>
      <c r="L2492" t="s">
        <v>192</v>
      </c>
      <c r="M2492" t="s">
        <v>193</v>
      </c>
      <c r="N2492" t="s">
        <v>8382</v>
      </c>
      <c r="O2492" t="s">
        <v>7083</v>
      </c>
      <c r="P2492" t="s">
        <v>6896</v>
      </c>
      <c r="Q2492" t="s">
        <v>35</v>
      </c>
      <c r="R2492" t="s">
        <v>4303</v>
      </c>
      <c r="S2492" t="s">
        <v>196</v>
      </c>
      <c r="T2492" t="str">
        <f t="shared" si="114"/>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5+ years of development experience with at least 3 years of hands-on experience in developing web applications using .NET;	At least 1 years of experience in creating SSRS 2008 reports;	Strong hands-on experience in ASP.Net and C# skills;	Strong experience in MVC Framework and ORM;	Experience with any relational database such as Microsoft SQL Server, Oracle or MySQL;	Experience in database design and creating stored procedure;	Strong experience with IIS;	Experience with AJAX, HTML 5, CSS, JavaScript, JQuery and Bootstrap;	Hands-on experience in Microsoft Visio;	Knowledge of Test Driven Development and have experience in writing Unit Testing;	Experience in architecting high performance large web applications;	Knowledge of web services technologies/concepts such as SOAP, REST, WSDL, XML, JSON;	Proficient in Windows Operating System;	Good knowledge of Team Foundation Server;	Experience using various development tools such as Visual Studio, Eclipse and Git/Subversion/CVS, NAnt, CruiseControl.NET;	Ability to work in cross functional teams to provide the best solution;	Knowledge of various development methodologies such as Agile, Iterative and Waterfall;	Proven background in the development and deployment of complex operational systems;	Excellent problem-solving and troubleshooting skills; 	Autonomous and can think creatively; 	Collaborative and have good interpersonal skills;	Knowledge of Python or PHP;	Experience in UI design;	Knowledge of Crystal Reports;	Familiarity with Financial systems;	Knowledge of Java;	Knowledge of mobile development;	Experience with ETL tools.  </v>
      </c>
      <c r="U2492">
        <f t="shared" si="115"/>
        <v>0</v>
      </c>
      <c r="V2492" s="3">
        <v>0</v>
      </c>
      <c r="W2492" s="3">
        <f t="shared" si="116"/>
        <v>0</v>
      </c>
      <c r="X2492" s="3">
        <v>1</v>
      </c>
      <c r="Y2492" s="3">
        <v>0</v>
      </c>
      <c r="Z2492" s="3">
        <v>1</v>
      </c>
      <c r="AA2492" s="3">
        <v>0</v>
      </c>
      <c r="AB2492" s="3">
        <v>1</v>
      </c>
      <c r="AD2492" t="s">
        <v>202</v>
      </c>
      <c r="AE2492" s="1">
        <v>42531</v>
      </c>
      <c r="AG2492" s="1">
        <v>42531</v>
      </c>
      <c r="AH2492" s="1">
        <v>42598</v>
      </c>
    </row>
    <row r="2493" spans="1:34" x14ac:dyDescent="0.3">
      <c r="A2493">
        <v>242937</v>
      </c>
      <c r="B2493" t="s">
        <v>25</v>
      </c>
      <c r="C2493" t="s">
        <v>26</v>
      </c>
      <c r="D2493">
        <v>1</v>
      </c>
      <c r="E2493" t="s">
        <v>4302</v>
      </c>
      <c r="F2493" t="s">
        <v>191</v>
      </c>
      <c r="G2493">
        <v>13632</v>
      </c>
      <c r="H2493">
        <v>3</v>
      </c>
      <c r="I2493">
        <v>83323</v>
      </c>
      <c r="J2493">
        <v>105000</v>
      </c>
      <c r="K2493" t="s">
        <v>30</v>
      </c>
      <c r="L2493" t="s">
        <v>192</v>
      </c>
      <c r="M2493" t="s">
        <v>193</v>
      </c>
      <c r="N2493" t="s">
        <v>8382</v>
      </c>
      <c r="O2493" t="s">
        <v>7083</v>
      </c>
      <c r="P2493" t="s">
        <v>6896</v>
      </c>
      <c r="Q2493" t="s">
        <v>35</v>
      </c>
      <c r="R2493" t="s">
        <v>4303</v>
      </c>
      <c r="S2493" t="s">
        <v>196</v>
      </c>
      <c r="T2493" t="str">
        <f t="shared" si="114"/>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5+ years of development experience with at least 3 years of hands-on experience in developing web applications using .NET;	At least 1 years of experience in creating SSRS 2008 reports;	Strong hands-on experience in ASP.Net and C# skills;	Strong experience in MVC Framework and ORM;	Experience with any relational database such as Microsoft SQL Server, Oracle or MySQL;	Experience in database design and creating stored procedure;	Strong experience with IIS;	Experience with AJAX, HTML 5, CSS, JavaScript, JQuery and Bootstrap;	Hands-on experience in Microsoft Visio;	Knowledge of Test Driven Development and have experience in writing Unit Testing;	Experience in architecting high performance large web applications;	Knowledge of web services technologies/concepts such as SOAP, REST, WSDL, XML, JSON;	Proficient in Windows Operating System;	Good knowledge of Team Foundation Server;	Experience using various development tools such as Visual Studio, Eclipse and Git/Subversion/CVS, NAnt, CruiseControl.NET;	Ability to work in cross functional teams to provide the best solution;	Knowledge of various development methodologies such as Agile, Iterative and Waterfall;	Proven background in the development and deployment of complex operational systems;	Excellent problem-solving and troubleshooting skills; 	Autonomous and can think creatively; 	Collaborative and have good interpersonal skills;	Knowledge of Python or PHP;	Experience in UI design;	Knowledge of Crystal Reports;	Familiarity with Financial systems;	Knowledge of Java;	Knowledge of mobile development;	Experience with ETL tools.  </v>
      </c>
      <c r="U2493">
        <f t="shared" si="115"/>
        <v>0</v>
      </c>
      <c r="V2493" s="3">
        <v>0</v>
      </c>
      <c r="W2493" s="3">
        <f t="shared" si="116"/>
        <v>0</v>
      </c>
      <c r="X2493" s="3">
        <v>1</v>
      </c>
      <c r="Y2493" s="3">
        <v>0</v>
      </c>
      <c r="Z2493" s="3">
        <v>1</v>
      </c>
      <c r="AA2493" s="3">
        <v>0</v>
      </c>
      <c r="AB2493" s="3">
        <v>1</v>
      </c>
      <c r="AD2493" t="s">
        <v>202</v>
      </c>
      <c r="AE2493" s="1">
        <v>42531</v>
      </c>
      <c r="AG2493" s="1">
        <v>42531</v>
      </c>
      <c r="AH2493" s="1">
        <v>42598</v>
      </c>
    </row>
    <row r="2494" spans="1:34" x14ac:dyDescent="0.3">
      <c r="A2494">
        <v>242942</v>
      </c>
      <c r="B2494" t="s">
        <v>25</v>
      </c>
      <c r="C2494" t="s">
        <v>26</v>
      </c>
      <c r="D2494">
        <v>2</v>
      </c>
      <c r="E2494" t="s">
        <v>4304</v>
      </c>
      <c r="F2494" t="s">
        <v>191</v>
      </c>
      <c r="G2494">
        <v>13632</v>
      </c>
      <c r="H2494">
        <v>3</v>
      </c>
      <c r="I2494">
        <v>83323</v>
      </c>
      <c r="J2494">
        <v>105000</v>
      </c>
      <c r="K2494" t="s">
        <v>30</v>
      </c>
      <c r="L2494" t="s">
        <v>192</v>
      </c>
      <c r="M2494" t="s">
        <v>193</v>
      </c>
      <c r="N2494" t="s">
        <v>8383</v>
      </c>
      <c r="O2494" t="s">
        <v>7083</v>
      </c>
      <c r="P2494" t="s">
        <v>6897</v>
      </c>
      <c r="Q2494" t="s">
        <v>3674</v>
      </c>
      <c r="R2494" t="s">
        <v>8384</v>
      </c>
      <c r="S2494" t="s">
        <v>196</v>
      </c>
      <c r="T2494" t="str">
        <f t="shared" si="114"/>
        <v>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5 years of development experience with at least 2 years of hands-on experience in developing enterprise web applications using Java;	Strong JAVA/J2EE skills;	Experience in Spring, Hibernate and Struts;	Database experience with Oracle or Microsoft SQL Server or MySQL;	Experience with JBoss application server or Tomcat or Oracle WebLogic;	Experience architecting and designing large web applications;	Knowledge of SOA architectures;	Strong knowledge of XML, XSL and other internet technologies	Experience in Unix shell scripting;	Experience using Eclipse and Git/ Subversion/CVS for development;	Experience in development of web mapping applications using platforms and/or service from Google Maps, ESRI or Mapbox;	Ability to work with cross functional teams to provide the best solution;	Proven background in the development and deployment of complex operational systems;	Knowledge of .NET/Python/PHP;	Knowledge of CartoDB.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494">
        <f t="shared" si="115"/>
        <v>0</v>
      </c>
      <c r="V2494" s="3">
        <v>0</v>
      </c>
      <c r="W2494" s="3">
        <f t="shared" si="116"/>
        <v>0</v>
      </c>
      <c r="X2494" s="3">
        <v>1</v>
      </c>
      <c r="Y2494" s="3">
        <v>0</v>
      </c>
      <c r="Z2494" s="3">
        <v>1</v>
      </c>
      <c r="AA2494" s="3">
        <v>0</v>
      </c>
      <c r="AB2494" s="3">
        <v>0</v>
      </c>
      <c r="AD2494" t="s">
        <v>202</v>
      </c>
      <c r="AE2494" s="1">
        <v>42531</v>
      </c>
      <c r="AG2494" s="1">
        <v>42531</v>
      </c>
      <c r="AH2494" s="1">
        <v>42598</v>
      </c>
    </row>
    <row r="2495" spans="1:34" x14ac:dyDescent="0.3">
      <c r="A2495">
        <v>242750</v>
      </c>
      <c r="B2495" t="s">
        <v>1158</v>
      </c>
      <c r="C2495" t="s">
        <v>40</v>
      </c>
      <c r="D2495">
        <v>1</v>
      </c>
      <c r="E2495" t="s">
        <v>4299</v>
      </c>
      <c r="F2495" t="s">
        <v>1168</v>
      </c>
      <c r="G2495">
        <v>56058</v>
      </c>
      <c r="H2495">
        <v>0</v>
      </c>
      <c r="I2495">
        <v>48895</v>
      </c>
      <c r="J2495">
        <v>75900</v>
      </c>
      <c r="K2495" t="s">
        <v>30</v>
      </c>
      <c r="L2495" t="s">
        <v>1161</v>
      </c>
      <c r="M2495" t="s">
        <v>4300</v>
      </c>
      <c r="N2495" t="s">
        <v>8380</v>
      </c>
      <c r="O2495" t="s">
        <v>1170</v>
      </c>
      <c r="P2495" t="s">
        <v>8381</v>
      </c>
      <c r="Q2495" t="s">
        <v>35</v>
      </c>
      <c r="R2495" t="s">
        <v>4301</v>
      </c>
      <c r="S2495" t="s">
        <v>1166</v>
      </c>
      <c r="T2495" t="str">
        <f t="shared" si="114"/>
        <v xml:space="preserve">One to two years‚„ experience in project management, operations management, planning, design, construction or public policy in general, with excellent verbal and written communications skills required. The selected candidate must be able to work independently with a large workload, and thrive in a fast paced, deadline-driven environment.  </v>
      </c>
      <c r="U2495">
        <f t="shared" si="115"/>
        <v>0</v>
      </c>
      <c r="V2495" s="3">
        <v>0</v>
      </c>
      <c r="W2495" s="3">
        <f t="shared" si="116"/>
        <v>0</v>
      </c>
      <c r="X2495" s="3">
        <v>0</v>
      </c>
      <c r="Y2495" s="3">
        <v>0</v>
      </c>
      <c r="Z2495" s="3">
        <v>0</v>
      </c>
      <c r="AA2495" s="3">
        <v>0</v>
      </c>
      <c r="AB2495" s="3">
        <v>0</v>
      </c>
      <c r="AD2495" t="s">
        <v>38</v>
      </c>
      <c r="AE2495" s="1">
        <v>42534</v>
      </c>
      <c r="AG2495" s="1">
        <v>42534</v>
      </c>
      <c r="AH2495" s="1">
        <v>42598</v>
      </c>
    </row>
    <row r="2496" spans="1:34" x14ac:dyDescent="0.3">
      <c r="A2496">
        <v>242792</v>
      </c>
      <c r="B2496" t="s">
        <v>1281</v>
      </c>
      <c r="C2496" t="s">
        <v>26</v>
      </c>
      <c r="D2496">
        <v>50</v>
      </c>
      <c r="E2496" t="s">
        <v>4305</v>
      </c>
      <c r="F2496" t="s">
        <v>4306</v>
      </c>
      <c r="G2496">
        <v>31622</v>
      </c>
      <c r="H2496">
        <v>0</v>
      </c>
      <c r="I2496">
        <v>48410</v>
      </c>
      <c r="J2496">
        <v>60000</v>
      </c>
      <c r="K2496" t="s">
        <v>30</v>
      </c>
      <c r="L2496" t="s">
        <v>1691</v>
      </c>
      <c r="M2496" t="s">
        <v>864</v>
      </c>
      <c r="N2496" t="s">
        <v>6898</v>
      </c>
      <c r="O2496" t="s">
        <v>8385</v>
      </c>
      <c r="P2496" t="s">
        <v>4307</v>
      </c>
      <c r="Q2496" t="s">
        <v>4308</v>
      </c>
      <c r="R2496" t="s">
        <v>4309</v>
      </c>
      <c r="S2496" t="s">
        <v>4310</v>
      </c>
      <c r="T2496" t="str">
        <f t="shared" si="114"/>
        <v>Working knowledge of the NYC Construction Codes and Zoning Resolution Computer literacy You must have a motor vehicle driver license valid in the State of New York. If you have moving violations, license suspension or an accident record, you may be disqualified. This license must be maintained for the duration of your employment.   Candidates applying for Special Patrolman status must have NYC residency, be a US Citizen and be of good moral character.</v>
      </c>
      <c r="U2496">
        <f t="shared" si="115"/>
        <v>0</v>
      </c>
      <c r="V2496" s="3">
        <v>0</v>
      </c>
      <c r="W2496" s="3">
        <f t="shared" si="116"/>
        <v>0</v>
      </c>
      <c r="X2496" s="3">
        <v>0</v>
      </c>
      <c r="Y2496" s="3">
        <v>0</v>
      </c>
      <c r="Z2496" s="3">
        <v>0</v>
      </c>
      <c r="AA2496" s="3">
        <v>0</v>
      </c>
      <c r="AB2496" s="3">
        <v>0</v>
      </c>
      <c r="AD2496" t="s">
        <v>58</v>
      </c>
      <c r="AE2496" s="1">
        <v>42537</v>
      </c>
      <c r="AF2496" s="1">
        <v>42639</v>
      </c>
      <c r="AG2496" s="1">
        <v>42530</v>
      </c>
      <c r="AH2496" s="1">
        <v>42598</v>
      </c>
    </row>
    <row r="2497" spans="1:34" x14ac:dyDescent="0.3">
      <c r="A2497">
        <v>242792</v>
      </c>
      <c r="B2497" t="s">
        <v>1281</v>
      </c>
      <c r="C2497" t="s">
        <v>40</v>
      </c>
      <c r="D2497">
        <v>50</v>
      </c>
      <c r="E2497" t="s">
        <v>4305</v>
      </c>
      <c r="F2497" t="s">
        <v>4306</v>
      </c>
      <c r="G2497">
        <v>31622</v>
      </c>
      <c r="H2497">
        <v>0</v>
      </c>
      <c r="I2497">
        <v>48410</v>
      </c>
      <c r="J2497">
        <v>60000</v>
      </c>
      <c r="K2497" t="s">
        <v>30</v>
      </c>
      <c r="L2497" t="s">
        <v>1691</v>
      </c>
      <c r="M2497" t="s">
        <v>864</v>
      </c>
      <c r="N2497" t="s">
        <v>6898</v>
      </c>
      <c r="O2497" t="s">
        <v>8385</v>
      </c>
      <c r="P2497" t="s">
        <v>4307</v>
      </c>
      <c r="Q2497" t="s">
        <v>4308</v>
      </c>
      <c r="R2497" t="s">
        <v>4309</v>
      </c>
      <c r="S2497" t="s">
        <v>4310</v>
      </c>
      <c r="T2497" t="str">
        <f t="shared" si="114"/>
        <v>Working knowledge of the NYC Construction Codes and Zoning Resolution Computer literacy You must have a motor vehicle driver license valid in the State of New York. If you have moving violations, license suspension or an accident record, you may be disqualified. This license must be maintained for the duration of your employment.   Candidates applying for Special Patrolman status must have NYC residency, be a US Citizen and be of good moral character.</v>
      </c>
      <c r="U2497">
        <f t="shared" si="115"/>
        <v>0</v>
      </c>
      <c r="V2497" s="3">
        <v>0</v>
      </c>
      <c r="W2497" s="3">
        <f t="shared" si="116"/>
        <v>0</v>
      </c>
      <c r="X2497" s="3">
        <v>0</v>
      </c>
      <c r="Y2497" s="3">
        <v>0</v>
      </c>
      <c r="Z2497" s="3">
        <v>0</v>
      </c>
      <c r="AA2497" s="3">
        <v>0</v>
      </c>
      <c r="AB2497" s="3">
        <v>0</v>
      </c>
      <c r="AD2497" t="s">
        <v>58</v>
      </c>
      <c r="AE2497" s="1">
        <v>42537</v>
      </c>
      <c r="AF2497" s="1">
        <v>42639</v>
      </c>
      <c r="AG2497" s="1">
        <v>42530</v>
      </c>
      <c r="AH2497" s="1">
        <v>42598</v>
      </c>
    </row>
    <row r="2498" spans="1:34" x14ac:dyDescent="0.3">
      <c r="A2498">
        <v>242846</v>
      </c>
      <c r="B2498" t="s">
        <v>49</v>
      </c>
      <c r="C2498" t="s">
        <v>26</v>
      </c>
      <c r="D2498">
        <v>1</v>
      </c>
      <c r="E2498" t="s">
        <v>3201</v>
      </c>
      <c r="F2498" t="s">
        <v>551</v>
      </c>
      <c r="G2498">
        <v>10124</v>
      </c>
      <c r="H2498">
        <v>2</v>
      </c>
      <c r="I2498">
        <v>47951</v>
      </c>
      <c r="J2498">
        <v>62000</v>
      </c>
      <c r="K2498" t="s">
        <v>30</v>
      </c>
      <c r="L2498" t="s">
        <v>637</v>
      </c>
      <c r="M2498" t="s">
        <v>4311</v>
      </c>
      <c r="N2498" t="s">
        <v>6899</v>
      </c>
      <c r="O2498" t="s">
        <v>7055</v>
      </c>
      <c r="P2498" t="s">
        <v>8386</v>
      </c>
      <c r="Q2498" t="s">
        <v>4312</v>
      </c>
      <c r="R2498" t="s">
        <v>2666</v>
      </c>
      <c r="S2498" t="s">
        <v>549</v>
      </c>
      <c r="T2498" t="str">
        <f t="shared" si="114"/>
        <v>‚ Excellent verbal and written communication skills. Possess strong interpersonal, communication, and problem solving skills. Ability to work productively under pressure. Ability to attentively listen to customers and staff, understand their concerns, ask probing   questions, overcome objections, and resolve issues. Possess a professional and friendly demeanor and be able to quickly develop a rapport with    customers over the phone. Provide great customer service and phone etiquette. At least three years of full-time professional work experience liaising with government entities   and the public. In compliance with Federal law, all persons hired will be required to verify identity and eligibility to work in the United States and to complete the required employment eligibility verification document form upon hire.  NOTE: This position is open to permanent and non-competitive Principal Administrative Associates. Please indicate in your cover letter if you are a permanent or non-competitive Principal Administrative Associate and include your Employee Identification Number (EIN) when applying.</v>
      </c>
      <c r="U2498">
        <f t="shared" si="115"/>
        <v>0</v>
      </c>
      <c r="V2498" s="3">
        <v>0</v>
      </c>
      <c r="W2498" s="3">
        <f t="shared" si="116"/>
        <v>0</v>
      </c>
      <c r="X2498" s="3">
        <v>0</v>
      </c>
      <c r="Y2498" s="3">
        <v>0</v>
      </c>
      <c r="Z2498" s="3">
        <v>0</v>
      </c>
      <c r="AA2498" s="3">
        <v>0</v>
      </c>
      <c r="AB2498" s="3">
        <v>0</v>
      </c>
      <c r="AD2498" t="s">
        <v>38</v>
      </c>
      <c r="AE2498" s="1">
        <v>42535</v>
      </c>
      <c r="AG2498" s="1">
        <v>42545</v>
      </c>
      <c r="AH2498" s="1">
        <v>42598</v>
      </c>
    </row>
    <row r="2499" spans="1:34" x14ac:dyDescent="0.3">
      <c r="A2499">
        <v>242942</v>
      </c>
      <c r="B2499" t="s">
        <v>25</v>
      </c>
      <c r="C2499" t="s">
        <v>40</v>
      </c>
      <c r="D2499">
        <v>2</v>
      </c>
      <c r="E2499" t="s">
        <v>4304</v>
      </c>
      <c r="F2499" t="s">
        <v>191</v>
      </c>
      <c r="G2499">
        <v>13632</v>
      </c>
      <c r="H2499">
        <v>3</v>
      </c>
      <c r="I2499">
        <v>83323</v>
      </c>
      <c r="J2499">
        <v>105000</v>
      </c>
      <c r="K2499" t="s">
        <v>30</v>
      </c>
      <c r="L2499" t="s">
        <v>192</v>
      </c>
      <c r="M2499" t="s">
        <v>193</v>
      </c>
      <c r="N2499" t="s">
        <v>8383</v>
      </c>
      <c r="O2499" t="s">
        <v>7083</v>
      </c>
      <c r="P2499" t="s">
        <v>6897</v>
      </c>
      <c r="Q2499" t="s">
        <v>3674</v>
      </c>
      <c r="R2499" t="s">
        <v>8384</v>
      </c>
      <c r="S2499" t="s">
        <v>196</v>
      </c>
      <c r="T2499" t="str">
        <f t="shared" ref="T2499:T2562" si="117">P2499&amp;" "&amp;Q2499</f>
        <v>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5 years of development experience with at least 2 years of hands-on experience in developing enterprise web applications using Java;	Strong JAVA/J2EE skills;	Experience in Spring, Hibernate and Struts;	Database experience with Oracle or Microsoft SQL Server or MySQL;	Experience with JBoss application server or Tomcat or Oracle WebLogic;	Experience architecting and designing large web applications;	Knowledge of SOA architectures;	Strong knowledge of XML, XSL and other internet technologies	Experience in Unix shell scripting;	Experience using Eclipse and Git/ Subversion/CVS for development;	Experience in development of web mapping applications using platforms and/or service from Google Maps, ESRI or Mapbox;	Ability to work with cross functional teams to provide the best solution;	Proven background in the development and deployment of complex operational systems;	Knowledge of .NET/Python/PHP;	Knowledge of CartoDB.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499">
        <f t="shared" ref="U2499:U2562" si="118">D2499*W2499</f>
        <v>0</v>
      </c>
      <c r="V2499" s="3">
        <v>0</v>
      </c>
      <c r="W2499" s="3">
        <f t="shared" ref="W2499:W2562" si="119">IF(OR(ISNUMBER(SEARCH("data analytics",$T2499)), ISNUMBER(SEARCH("data analysis",$T2499)), ISNUMBER(SEARCH("analyze data", $T2499)),ISNUMBER(SEARCH("business intelligence", $T2499)),ISNUMBER(SEARCH("business analysis",$T2499))),1,0)</f>
        <v>0</v>
      </c>
      <c r="X2499" s="3">
        <v>1</v>
      </c>
      <c r="Y2499" s="3">
        <v>0</v>
      </c>
      <c r="Z2499" s="3">
        <v>1</v>
      </c>
      <c r="AA2499" s="3">
        <v>0</v>
      </c>
      <c r="AB2499" s="3">
        <v>0</v>
      </c>
      <c r="AD2499" t="s">
        <v>202</v>
      </c>
      <c r="AE2499" s="1">
        <v>42531</v>
      </c>
      <c r="AG2499" s="1">
        <v>42531</v>
      </c>
      <c r="AH2499" s="1">
        <v>42598</v>
      </c>
    </row>
    <row r="2500" spans="1:34" x14ac:dyDescent="0.3">
      <c r="A2500">
        <v>242945</v>
      </c>
      <c r="B2500" t="s">
        <v>25</v>
      </c>
      <c r="C2500" t="s">
        <v>40</v>
      </c>
      <c r="D2500">
        <v>1</v>
      </c>
      <c r="E2500" t="s">
        <v>4313</v>
      </c>
      <c r="F2500" t="s">
        <v>191</v>
      </c>
      <c r="G2500">
        <v>13632</v>
      </c>
      <c r="H2500">
        <v>4</v>
      </c>
      <c r="I2500">
        <v>89383</v>
      </c>
      <c r="J2500">
        <v>123773</v>
      </c>
      <c r="K2500" t="s">
        <v>30</v>
      </c>
      <c r="L2500" t="s">
        <v>192</v>
      </c>
      <c r="M2500" t="s">
        <v>193</v>
      </c>
      <c r="N2500" t="s">
        <v>8387</v>
      </c>
      <c r="O2500" t="s">
        <v>7083</v>
      </c>
      <c r="P2500" t="s">
        <v>6900</v>
      </c>
      <c r="Q2500" t="s">
        <v>35</v>
      </c>
      <c r="R2500" t="s">
        <v>4314</v>
      </c>
      <c r="S2500" t="s">
        <v>196</v>
      </c>
      <c r="T2500" t="str">
        <f t="shared" si="117"/>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3+ years of experience leading and managing web development teams; 	Experience in architecting and designing complex and scalable web applications; 	8+ years of development experience with at least 3 years of hands-on experience in developing web applications using Java and/or .NET; 	Exceptional analytical and problem solving skills; 	Strong leadership and management skills; 	Extensive hands-on experience in MVC Framework and ORM; 	Experience with any relational database such as Oracle, Microsoft SQL Server or MySQL;	Experience with any application server such as JBoss, Tomcat, IIS or Oracle WebLogic server; 	Experience with AJAX, HTML 5, CSS and JavaScript along with frameworks such as JQuery and/or AngularJS; 	Experience in architecting high performance large web applications; 	Strong knowledge of integration technologies/concepts such as SOAP, REST, WSDL, XML, JSON; 	Knowledge of Lucene and/or search engines (e.g. Elasticsearch and Solr); 	Proficient in UNIX shell scripting; 	Experience with testing frameworks and Test-Driven Development; 	Knowledge of continuous integration servers such as TFS, TeamCity, Hudson, or Jenkins; 	Knowledge of responsive front-end frameworks such as Zurb Foundation and Twitter Bootstrap; 	Experience using various development tools such as Visual Studio, Eclipse and CVS/ Subversion/Git; 	Proven background in the development and deployment of complex operational systems; 	Great interpersonal skills and can be collaborative; 	Be autonomous and think creatively Desired Skills 	Knowledge of Python or PHP is a plus; 	Knowledge of iOS and Android development;	Experience with ETL tools.  </v>
      </c>
      <c r="U2500">
        <f t="shared" si="118"/>
        <v>0</v>
      </c>
      <c r="V2500" s="3">
        <v>0</v>
      </c>
      <c r="W2500" s="3">
        <f t="shared" si="119"/>
        <v>0</v>
      </c>
      <c r="X2500" s="3">
        <v>1</v>
      </c>
      <c r="Y2500" s="3">
        <v>0</v>
      </c>
      <c r="Z2500" s="3">
        <v>1</v>
      </c>
      <c r="AA2500" s="3">
        <v>0</v>
      </c>
      <c r="AB2500" s="3">
        <v>1</v>
      </c>
      <c r="AD2500" t="s">
        <v>202</v>
      </c>
      <c r="AE2500" s="1">
        <v>42531</v>
      </c>
      <c r="AG2500" s="1">
        <v>42531</v>
      </c>
      <c r="AH2500" s="1">
        <v>42598</v>
      </c>
    </row>
    <row r="2501" spans="1:34" x14ac:dyDescent="0.3">
      <c r="A2501">
        <v>242945</v>
      </c>
      <c r="B2501" t="s">
        <v>25</v>
      </c>
      <c r="C2501" t="s">
        <v>26</v>
      </c>
      <c r="D2501">
        <v>1</v>
      </c>
      <c r="E2501" t="s">
        <v>4313</v>
      </c>
      <c r="F2501" t="s">
        <v>191</v>
      </c>
      <c r="G2501">
        <v>13632</v>
      </c>
      <c r="H2501">
        <v>4</v>
      </c>
      <c r="I2501">
        <v>89383</v>
      </c>
      <c r="J2501">
        <v>123773</v>
      </c>
      <c r="K2501" t="s">
        <v>30</v>
      </c>
      <c r="L2501" t="s">
        <v>192</v>
      </c>
      <c r="M2501" t="s">
        <v>193</v>
      </c>
      <c r="N2501" t="s">
        <v>8387</v>
      </c>
      <c r="O2501" t="s">
        <v>7083</v>
      </c>
      <c r="P2501" t="s">
        <v>6900</v>
      </c>
      <c r="Q2501" t="s">
        <v>35</v>
      </c>
      <c r="R2501" t="s">
        <v>4314</v>
      </c>
      <c r="S2501" t="s">
        <v>196</v>
      </c>
      <c r="T2501" t="str">
        <f t="shared" si="117"/>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3+ years of experience leading and managing web development teams; 	Experience in architecting and designing complex and scalable web applications; 	8+ years of development experience with at least 3 years of hands-on experience in developing web applications using Java and/or .NET; 	Exceptional analytical and problem solving skills; 	Strong leadership and management skills; 	Extensive hands-on experience in MVC Framework and ORM; 	Experience with any relational database such as Oracle, Microsoft SQL Server or MySQL;	Experience with any application server such as JBoss, Tomcat, IIS or Oracle WebLogic server; 	Experience with AJAX, HTML 5, CSS and JavaScript along with frameworks such as JQuery and/or AngularJS; 	Experience in architecting high performance large web applications; 	Strong knowledge of integration technologies/concepts such as SOAP, REST, WSDL, XML, JSON; 	Knowledge of Lucene and/or search engines (e.g. Elasticsearch and Solr); 	Proficient in UNIX shell scripting; 	Experience with testing frameworks and Test-Driven Development; 	Knowledge of continuous integration servers such as TFS, TeamCity, Hudson, or Jenkins; 	Knowledge of responsive front-end frameworks such as Zurb Foundation and Twitter Bootstrap; 	Experience using various development tools such as Visual Studio, Eclipse and CVS/ Subversion/Git; 	Proven background in the development and deployment of complex operational systems; 	Great interpersonal skills and can be collaborative; 	Be autonomous and think creatively Desired Skills 	Knowledge of Python or PHP is a plus; 	Knowledge of iOS and Android development;	Experience with ETL tools.  </v>
      </c>
      <c r="U2501">
        <f t="shared" si="118"/>
        <v>0</v>
      </c>
      <c r="V2501" s="3">
        <v>0</v>
      </c>
      <c r="W2501" s="3">
        <f t="shared" si="119"/>
        <v>0</v>
      </c>
      <c r="X2501" s="3">
        <v>1</v>
      </c>
      <c r="Y2501" s="3">
        <v>0</v>
      </c>
      <c r="Z2501" s="3">
        <v>1</v>
      </c>
      <c r="AA2501" s="3">
        <v>0</v>
      </c>
      <c r="AB2501" s="3">
        <v>1</v>
      </c>
      <c r="AD2501" t="s">
        <v>202</v>
      </c>
      <c r="AE2501" s="1">
        <v>42531</v>
      </c>
      <c r="AG2501" s="1">
        <v>42531</v>
      </c>
      <c r="AH2501" s="1">
        <v>42598</v>
      </c>
    </row>
    <row r="2502" spans="1:34" x14ac:dyDescent="0.3">
      <c r="A2502">
        <v>242957</v>
      </c>
      <c r="B2502" t="s">
        <v>25</v>
      </c>
      <c r="C2502" t="s">
        <v>40</v>
      </c>
      <c r="D2502">
        <v>1</v>
      </c>
      <c r="E2502" t="s">
        <v>4315</v>
      </c>
      <c r="F2502" t="s">
        <v>191</v>
      </c>
      <c r="G2502">
        <v>13632</v>
      </c>
      <c r="H2502">
        <v>4</v>
      </c>
      <c r="I2502">
        <v>89383</v>
      </c>
      <c r="J2502">
        <v>115000</v>
      </c>
      <c r="K2502" t="s">
        <v>30</v>
      </c>
      <c r="L2502" t="s">
        <v>192</v>
      </c>
      <c r="M2502" t="s">
        <v>193</v>
      </c>
      <c r="N2502" t="s">
        <v>8388</v>
      </c>
      <c r="O2502" t="s">
        <v>7083</v>
      </c>
      <c r="P2502" t="s">
        <v>6901</v>
      </c>
      <c r="Q2502" t="s">
        <v>35</v>
      </c>
      <c r="R2502" t="s">
        <v>4316</v>
      </c>
      <c r="S2502" t="s">
        <v>196</v>
      </c>
      <c r="T2502" t="str">
        <f t="shared" si="117"/>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8+ years of development experience with at least 3 years of hands-on experience in data integration development;	Experience in Service Oriented Architecture and Web Service development;	Knowledge of Enterprise Service Bus technologies such as WebSphere Message Broker;	Strong knowledge of messaging middleware such as Websphere MQ;	In depth knowledge of J2EE technologies, and Spring, Hibernate frameworks;	Strong experience in Oracle, PL/SQL or MS SQL Server, T-SQL;	Strong knowledge of XML, XML Schema, XSD, XSLT/Path;	Working knowledge of ETL, Business Intelligence and Data Warehousing concepts;	Ability to plan technical architecture and develop documentation;	Excellent oral and written communication skills are required;	Solid knowledge of testing tools and techniques;	Knowledge of National Information Exchange Methodology (NIEM);	Experienced with formal SDLCs and business analysis methodologies;	Ability to work in cross functional teams to provide the best solution;	Proven background in the development and deployment of complex operational systems;	Development experience using Informatica Power Center and B2B Data Transformation;	Ability to Design, Develop and Deploy the ETL processes and performance tune ETL programs/scripts;	Knowledge of .NET is a plus;	Knowledge of Unix shell scripting.  </v>
      </c>
      <c r="U2502">
        <f t="shared" si="118"/>
        <v>1</v>
      </c>
      <c r="V2502" s="3">
        <v>0</v>
      </c>
      <c r="W2502" s="3">
        <f t="shared" si="119"/>
        <v>1</v>
      </c>
      <c r="X2502" s="3">
        <v>0</v>
      </c>
      <c r="Y2502" s="3">
        <v>0</v>
      </c>
      <c r="Z2502" s="3">
        <v>1</v>
      </c>
      <c r="AA2502" s="3">
        <v>0</v>
      </c>
      <c r="AB2502" s="3">
        <v>0</v>
      </c>
      <c r="AD2502" t="s">
        <v>202</v>
      </c>
      <c r="AE2502" s="1">
        <v>42531</v>
      </c>
      <c r="AG2502" s="1">
        <v>42531</v>
      </c>
      <c r="AH2502" s="1">
        <v>42598</v>
      </c>
    </row>
    <row r="2503" spans="1:34" x14ac:dyDescent="0.3">
      <c r="A2503">
        <v>242957</v>
      </c>
      <c r="B2503" t="s">
        <v>25</v>
      </c>
      <c r="C2503" t="s">
        <v>26</v>
      </c>
      <c r="D2503">
        <v>1</v>
      </c>
      <c r="E2503" t="s">
        <v>4315</v>
      </c>
      <c r="F2503" t="s">
        <v>191</v>
      </c>
      <c r="G2503">
        <v>13632</v>
      </c>
      <c r="H2503">
        <v>4</v>
      </c>
      <c r="I2503">
        <v>89383</v>
      </c>
      <c r="J2503">
        <v>115000</v>
      </c>
      <c r="K2503" t="s">
        <v>30</v>
      </c>
      <c r="L2503" t="s">
        <v>192</v>
      </c>
      <c r="M2503" t="s">
        <v>193</v>
      </c>
      <c r="N2503" t="s">
        <v>8388</v>
      </c>
      <c r="O2503" t="s">
        <v>7083</v>
      </c>
      <c r="P2503" t="s">
        <v>6901</v>
      </c>
      <c r="Q2503" t="s">
        <v>35</v>
      </c>
      <c r="R2503" t="s">
        <v>4316</v>
      </c>
      <c r="S2503" t="s">
        <v>196</v>
      </c>
      <c r="T2503" t="str">
        <f t="shared" si="117"/>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8+ years of development experience with at least 3 years of hands-on experience in data integration development;	Experience in Service Oriented Architecture and Web Service development;	Knowledge of Enterprise Service Bus technologies such as WebSphere Message Broker;	Strong knowledge of messaging middleware such as Websphere MQ;	In depth knowledge of J2EE technologies, and Spring, Hibernate frameworks;	Strong experience in Oracle, PL/SQL or MS SQL Server, T-SQL;	Strong knowledge of XML, XML Schema, XSD, XSLT/Path;	Working knowledge of ETL, Business Intelligence and Data Warehousing concepts;	Ability to plan technical architecture and develop documentation;	Excellent oral and written communication skills are required;	Solid knowledge of testing tools and techniques;	Knowledge of National Information Exchange Methodology (NIEM);	Experienced with formal SDLCs and business analysis methodologies;	Ability to work in cross functional teams to provide the best solution;	Proven background in the development and deployment of complex operational systems;	Development experience using Informatica Power Center and B2B Data Transformation;	Ability to Design, Develop and Deploy the ETL processes and performance tune ETL programs/scripts;	Knowledge of .NET is a plus;	Knowledge of Unix shell scripting.  </v>
      </c>
      <c r="U2503">
        <f t="shared" si="118"/>
        <v>1</v>
      </c>
      <c r="V2503" s="3">
        <v>0</v>
      </c>
      <c r="W2503" s="3">
        <f t="shared" si="119"/>
        <v>1</v>
      </c>
      <c r="X2503" s="3">
        <v>0</v>
      </c>
      <c r="Y2503" s="3">
        <v>0</v>
      </c>
      <c r="Z2503" s="3">
        <v>1</v>
      </c>
      <c r="AA2503" s="3">
        <v>0</v>
      </c>
      <c r="AB2503" s="3">
        <v>0</v>
      </c>
      <c r="AD2503" t="s">
        <v>202</v>
      </c>
      <c r="AE2503" s="1">
        <v>42531</v>
      </c>
      <c r="AG2503" s="1">
        <v>42531</v>
      </c>
      <c r="AH2503" s="1">
        <v>42598</v>
      </c>
    </row>
    <row r="2504" spans="1:34" x14ac:dyDescent="0.3">
      <c r="A2504">
        <v>242851</v>
      </c>
      <c r="B2504" t="s">
        <v>25</v>
      </c>
      <c r="C2504" t="s">
        <v>26</v>
      </c>
      <c r="D2504">
        <v>3</v>
      </c>
      <c r="E2504" t="s">
        <v>4317</v>
      </c>
      <c r="F2504" t="s">
        <v>191</v>
      </c>
      <c r="G2504">
        <v>13632</v>
      </c>
      <c r="H2504">
        <v>4</v>
      </c>
      <c r="I2504">
        <v>89383</v>
      </c>
      <c r="J2504">
        <v>115000</v>
      </c>
      <c r="K2504" t="s">
        <v>30</v>
      </c>
      <c r="L2504" t="s">
        <v>192</v>
      </c>
      <c r="M2504" t="s">
        <v>4318</v>
      </c>
      <c r="N2504" t="s">
        <v>8389</v>
      </c>
      <c r="O2504" t="s">
        <v>7083</v>
      </c>
      <c r="P2504" t="s">
        <v>8390</v>
      </c>
      <c r="Q2504" t="s">
        <v>3674</v>
      </c>
      <c r="R2504" t="s">
        <v>4319</v>
      </c>
      <c r="S2504" t="s">
        <v>196</v>
      </c>
      <c r="T2504" t="str">
        <f t="shared" si="117"/>
        <v>The preferred candidate should possess the following: At least 8 years‚„ experience as a lead Microsoft Exchange administrator; in-depth knowledge of messaging systems, system administration in Exchange including in depth knowledge of Exchange 2010 and O365; strong knowledge of Exchange integration with Active Directory, strong technical documentation and project leadership skills; strong Powershell scripting, MCSE in Messaging, Solid technical knowledge of advanced Microsoft Exchange 2010 and O365, Windows 2012, Enterprise Vault Understanding on compliance related to email; such as eDiscovery, Archiving with retention policies, litigation.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504">
        <f t="shared" si="118"/>
        <v>0</v>
      </c>
      <c r="V2504" s="3">
        <v>0</v>
      </c>
      <c r="W2504" s="3">
        <f t="shared" si="119"/>
        <v>0</v>
      </c>
      <c r="X2504" s="3">
        <v>0</v>
      </c>
      <c r="Y2504" s="3">
        <v>0</v>
      </c>
      <c r="Z2504" s="3">
        <v>0</v>
      </c>
      <c r="AA2504" s="3">
        <v>0</v>
      </c>
      <c r="AB2504" s="3">
        <v>0</v>
      </c>
      <c r="AD2504" t="s">
        <v>58</v>
      </c>
      <c r="AE2504" s="1">
        <v>42535</v>
      </c>
      <c r="AG2504" s="1">
        <v>42535</v>
      </c>
      <c r="AH2504" s="1">
        <v>42598</v>
      </c>
    </row>
    <row r="2505" spans="1:34" x14ac:dyDescent="0.3">
      <c r="A2505">
        <v>242968</v>
      </c>
      <c r="B2505" t="s">
        <v>25</v>
      </c>
      <c r="C2505" t="s">
        <v>40</v>
      </c>
      <c r="D2505">
        <v>2</v>
      </c>
      <c r="E2505" t="s">
        <v>4320</v>
      </c>
      <c r="F2505" t="s">
        <v>191</v>
      </c>
      <c r="G2505">
        <v>13632</v>
      </c>
      <c r="H2505">
        <v>4</v>
      </c>
      <c r="I2505">
        <v>89383</v>
      </c>
      <c r="J2505">
        <v>115000</v>
      </c>
      <c r="K2505" t="s">
        <v>30</v>
      </c>
      <c r="L2505" t="s">
        <v>192</v>
      </c>
      <c r="M2505" t="s">
        <v>193</v>
      </c>
      <c r="N2505" t="s">
        <v>8391</v>
      </c>
      <c r="O2505" t="s">
        <v>7083</v>
      </c>
      <c r="P2505" t="s">
        <v>6902</v>
      </c>
      <c r="Q2505" t="s">
        <v>35</v>
      </c>
      <c r="R2505" t="s">
        <v>8392</v>
      </c>
      <c r="S2505" t="s">
        <v>196</v>
      </c>
      <c r="T2505" t="str">
        <f t="shared" si="117"/>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8 years of development experience with at least 3 years of hands-on Android development experience building large scale native Android applications;	At least 3 years of experience in integrating native mobile applications with the backend systems via web services;	At least 5 years of experience in building Java/J2EE application;	Must be passionate and enthusiastic about mobile development and new mobile opportunities;	Must have exceptional analytical and problem solving skills;	Must have strong experience integrating Android applications with facebook.com, twitter.com and other social networking platforms;	Strong hands-on experience in Android SDK, Java, HTML5, Javascript, CSS3 and AJAX;	Strong knowledge of SOA architectures and integration technologies;	Strong database experience with MySQL or any relational database;	Experience with JBoss application server or Tomcat;	Strong knowledge of XML, XSL and other internet technologies is a must;	Excellent oral and written communication skills are required;	Solid knowledge of mobile testing tools and techniques;	Experience developing using agile principals and methodologies;	Working experience in Objective-C, .NET, PHP or Python is a plus;	Knowledge of iOS platform is a plus.  </v>
      </c>
      <c r="U2505">
        <f t="shared" si="118"/>
        <v>0</v>
      </c>
      <c r="V2505" s="3">
        <v>0</v>
      </c>
      <c r="W2505" s="3">
        <f t="shared" si="119"/>
        <v>0</v>
      </c>
      <c r="X2505" s="3">
        <v>1</v>
      </c>
      <c r="Y2505" s="3">
        <v>0</v>
      </c>
      <c r="Z2505" s="3">
        <v>1</v>
      </c>
      <c r="AA2505" s="3">
        <v>0</v>
      </c>
      <c r="AB2505" s="3">
        <v>1</v>
      </c>
      <c r="AD2505" t="s">
        <v>202</v>
      </c>
      <c r="AE2505" s="1">
        <v>42531</v>
      </c>
      <c r="AG2505" s="1">
        <v>42531</v>
      </c>
      <c r="AH2505" s="1">
        <v>42598</v>
      </c>
    </row>
    <row r="2506" spans="1:34" x14ac:dyDescent="0.3">
      <c r="A2506">
        <v>242968</v>
      </c>
      <c r="B2506" t="s">
        <v>25</v>
      </c>
      <c r="C2506" t="s">
        <v>26</v>
      </c>
      <c r="D2506">
        <v>2</v>
      </c>
      <c r="E2506" t="s">
        <v>4320</v>
      </c>
      <c r="F2506" t="s">
        <v>191</v>
      </c>
      <c r="G2506">
        <v>13632</v>
      </c>
      <c r="H2506">
        <v>4</v>
      </c>
      <c r="I2506">
        <v>89383</v>
      </c>
      <c r="J2506">
        <v>115000</v>
      </c>
      <c r="K2506" t="s">
        <v>30</v>
      </c>
      <c r="L2506" t="s">
        <v>192</v>
      </c>
      <c r="M2506" t="s">
        <v>193</v>
      </c>
      <c r="N2506" t="s">
        <v>8391</v>
      </c>
      <c r="O2506" t="s">
        <v>7083</v>
      </c>
      <c r="P2506" t="s">
        <v>6902</v>
      </c>
      <c r="Q2506" t="s">
        <v>35</v>
      </c>
      <c r="R2506" t="s">
        <v>8392</v>
      </c>
      <c r="S2506" t="s">
        <v>196</v>
      </c>
      <c r="T2506" t="str">
        <f t="shared" si="117"/>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8 years of development experience with at least 3 years of hands-on Android development experience building large scale native Android applications;	At least 3 years of experience in integrating native mobile applications with the backend systems via web services;	At least 5 years of experience in building Java/J2EE application;	Must be passionate and enthusiastic about mobile development and new mobile opportunities;	Must have exceptional analytical and problem solving skills;	Must have strong experience integrating Android applications with facebook.com, twitter.com and other social networking platforms;	Strong hands-on experience in Android SDK, Java, HTML5, Javascript, CSS3 and AJAX;	Strong knowledge of SOA architectures and integration technologies;	Strong database experience with MySQL or any relational database;	Experience with JBoss application server or Tomcat;	Strong knowledge of XML, XSL and other internet technologies is a must;	Excellent oral and written communication skills are required;	Solid knowledge of mobile testing tools and techniques;	Experience developing using agile principals and methodologies;	Working experience in Objective-C, .NET, PHP or Python is a plus;	Knowledge of iOS platform is a plus.  </v>
      </c>
      <c r="U2506">
        <f t="shared" si="118"/>
        <v>0</v>
      </c>
      <c r="V2506" s="3">
        <v>0</v>
      </c>
      <c r="W2506" s="3">
        <f t="shared" si="119"/>
        <v>0</v>
      </c>
      <c r="X2506" s="3">
        <v>1</v>
      </c>
      <c r="Y2506" s="3">
        <v>0</v>
      </c>
      <c r="Z2506" s="3">
        <v>1</v>
      </c>
      <c r="AA2506" s="3">
        <v>0</v>
      </c>
      <c r="AB2506" s="3">
        <v>1</v>
      </c>
      <c r="AD2506" t="s">
        <v>202</v>
      </c>
      <c r="AE2506" s="1">
        <v>42531</v>
      </c>
      <c r="AG2506" s="1">
        <v>42531</v>
      </c>
      <c r="AH2506" s="1">
        <v>42598</v>
      </c>
    </row>
    <row r="2507" spans="1:34" x14ac:dyDescent="0.3">
      <c r="A2507">
        <v>242977</v>
      </c>
      <c r="B2507" t="s">
        <v>666</v>
      </c>
      <c r="C2507" t="s">
        <v>26</v>
      </c>
      <c r="D2507">
        <v>1</v>
      </c>
      <c r="E2507" t="s">
        <v>4321</v>
      </c>
      <c r="F2507" t="s">
        <v>4131</v>
      </c>
      <c r="G2507">
        <v>6800</v>
      </c>
      <c r="H2507">
        <v>0</v>
      </c>
      <c r="I2507">
        <v>100000</v>
      </c>
      <c r="J2507">
        <v>125000</v>
      </c>
      <c r="K2507" t="s">
        <v>30</v>
      </c>
      <c r="L2507" t="s">
        <v>2218</v>
      </c>
      <c r="M2507" t="s">
        <v>2219</v>
      </c>
      <c r="N2507" t="s">
        <v>8393</v>
      </c>
      <c r="O2507" t="s">
        <v>4133</v>
      </c>
      <c r="P2507" t="s">
        <v>4322</v>
      </c>
      <c r="Q2507" t="s">
        <v>35</v>
      </c>
      <c r="R2507" t="s">
        <v>2859</v>
      </c>
      <c r="S2507" t="s">
        <v>35</v>
      </c>
      <c r="T2507" t="str">
        <f t="shared" si="117"/>
        <v xml:space="preserve">The Senior IT Architect must have extensive knowledge in:  Oracle Fusion Middleware Stack   Java Development and multiple J2EE frameworks especially ADF, Struts and JSPs  Application security design principles and integration with identity management systems using different technologies such as Federation, SAML, OAuth, etc.  Secure coding principles to build applications resilient to malicious attacks.  Service oriented design as it works within the context of an application.  Service orientation to enable integration of applications across different city agencies and vendors  SOA Governance and Security   Oracle database design and development (SQL &amp; PL/SQL) with respect to application development  In addition, the Senior IT Architect should have intermediate-level proficiency with Windows and Linux operating systems; proven ability to work creatively and analytically in a problem-solving environment; and strong leadership skills with the ability to motivate team members.  </v>
      </c>
      <c r="U2507">
        <f t="shared" si="118"/>
        <v>0</v>
      </c>
      <c r="V2507" s="3">
        <v>0</v>
      </c>
      <c r="W2507" s="3">
        <f t="shared" si="119"/>
        <v>0</v>
      </c>
      <c r="X2507" s="3">
        <v>0</v>
      </c>
      <c r="Y2507" s="3">
        <v>0</v>
      </c>
      <c r="Z2507" s="3">
        <v>1</v>
      </c>
      <c r="AA2507" s="3">
        <v>0</v>
      </c>
      <c r="AB2507" s="3">
        <v>0</v>
      </c>
      <c r="AD2507" t="s">
        <v>58</v>
      </c>
      <c r="AE2507" s="1">
        <v>42566</v>
      </c>
      <c r="AG2507" s="1">
        <v>42566</v>
      </c>
      <c r="AH2507" s="1">
        <v>42598</v>
      </c>
    </row>
    <row r="2508" spans="1:34" x14ac:dyDescent="0.3">
      <c r="A2508">
        <v>242977</v>
      </c>
      <c r="B2508" t="s">
        <v>666</v>
      </c>
      <c r="C2508" t="s">
        <v>40</v>
      </c>
      <c r="D2508">
        <v>1</v>
      </c>
      <c r="E2508" t="s">
        <v>4321</v>
      </c>
      <c r="F2508" t="s">
        <v>4131</v>
      </c>
      <c r="G2508">
        <v>6800</v>
      </c>
      <c r="H2508">
        <v>0</v>
      </c>
      <c r="I2508">
        <v>100000</v>
      </c>
      <c r="J2508">
        <v>125000</v>
      </c>
      <c r="K2508" t="s">
        <v>30</v>
      </c>
      <c r="L2508" t="s">
        <v>2218</v>
      </c>
      <c r="M2508" t="s">
        <v>2219</v>
      </c>
      <c r="N2508" t="s">
        <v>8393</v>
      </c>
      <c r="O2508" t="s">
        <v>4133</v>
      </c>
      <c r="P2508" t="s">
        <v>4322</v>
      </c>
      <c r="Q2508" t="s">
        <v>35</v>
      </c>
      <c r="R2508" t="s">
        <v>2859</v>
      </c>
      <c r="S2508" t="s">
        <v>35</v>
      </c>
      <c r="T2508" t="str">
        <f t="shared" si="117"/>
        <v xml:space="preserve">The Senior IT Architect must have extensive knowledge in:  Oracle Fusion Middleware Stack   Java Development and multiple J2EE frameworks especially ADF, Struts and JSPs  Application security design principles and integration with identity management systems using different technologies such as Federation, SAML, OAuth, etc.  Secure coding principles to build applications resilient to malicious attacks.  Service oriented design as it works within the context of an application.  Service orientation to enable integration of applications across different city agencies and vendors  SOA Governance and Security   Oracle database design and development (SQL &amp; PL/SQL) with respect to application development  In addition, the Senior IT Architect should have intermediate-level proficiency with Windows and Linux operating systems; proven ability to work creatively and analytically in a problem-solving environment; and strong leadership skills with the ability to motivate team members.  </v>
      </c>
      <c r="U2508">
        <f t="shared" si="118"/>
        <v>0</v>
      </c>
      <c r="V2508" s="3">
        <v>0</v>
      </c>
      <c r="W2508" s="3">
        <f t="shared" si="119"/>
        <v>0</v>
      </c>
      <c r="X2508" s="3">
        <v>0</v>
      </c>
      <c r="Y2508" s="3">
        <v>0</v>
      </c>
      <c r="Z2508" s="3">
        <v>1</v>
      </c>
      <c r="AA2508" s="3">
        <v>0</v>
      </c>
      <c r="AB2508" s="3">
        <v>0</v>
      </c>
      <c r="AD2508" t="s">
        <v>58</v>
      </c>
      <c r="AE2508" s="1">
        <v>42566</v>
      </c>
      <c r="AG2508" s="1">
        <v>42566</v>
      </c>
      <c r="AH2508" s="1">
        <v>42598</v>
      </c>
    </row>
    <row r="2509" spans="1:34" x14ac:dyDescent="0.3">
      <c r="A2509">
        <v>242851</v>
      </c>
      <c r="B2509" t="s">
        <v>25</v>
      </c>
      <c r="C2509" t="s">
        <v>40</v>
      </c>
      <c r="D2509">
        <v>3</v>
      </c>
      <c r="E2509" t="s">
        <v>4317</v>
      </c>
      <c r="F2509" t="s">
        <v>191</v>
      </c>
      <c r="G2509">
        <v>13632</v>
      </c>
      <c r="H2509">
        <v>4</v>
      </c>
      <c r="I2509">
        <v>89383</v>
      </c>
      <c r="J2509">
        <v>115000</v>
      </c>
      <c r="K2509" t="s">
        <v>30</v>
      </c>
      <c r="L2509" t="s">
        <v>192</v>
      </c>
      <c r="M2509" t="s">
        <v>4318</v>
      </c>
      <c r="N2509" t="s">
        <v>8389</v>
      </c>
      <c r="O2509" t="s">
        <v>7083</v>
      </c>
      <c r="P2509" t="s">
        <v>8390</v>
      </c>
      <c r="Q2509" t="s">
        <v>3674</v>
      </c>
      <c r="R2509" t="s">
        <v>4319</v>
      </c>
      <c r="S2509" t="s">
        <v>196</v>
      </c>
      <c r="T2509" t="str">
        <f t="shared" si="117"/>
        <v>The preferred candidate should possess the following: At least 8 years‚„ experience as a lead Microsoft Exchange administrator; in-depth knowledge of messaging systems, system administration in Exchange including in depth knowledge of Exchange 2010 and O365; strong knowledge of Exchange integration with Active Directory, strong technical documentation and project leadership skills; strong Powershell scripting, MCSE in Messaging, Solid technical knowledge of advanced Microsoft Exchange 2010 and O365, Windows 2012, Enterprise Vault Understanding on compliance related to email; such as eDiscovery, Archiving with retention policies, litigation.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509">
        <f t="shared" si="118"/>
        <v>0</v>
      </c>
      <c r="V2509" s="3">
        <v>0</v>
      </c>
      <c r="W2509" s="3">
        <f t="shared" si="119"/>
        <v>0</v>
      </c>
      <c r="X2509" s="3">
        <v>0</v>
      </c>
      <c r="Y2509" s="3">
        <v>0</v>
      </c>
      <c r="Z2509" s="3">
        <v>0</v>
      </c>
      <c r="AA2509" s="3">
        <v>0</v>
      </c>
      <c r="AB2509" s="3">
        <v>0</v>
      </c>
      <c r="AD2509" t="s">
        <v>58</v>
      </c>
      <c r="AE2509" s="1">
        <v>42535</v>
      </c>
      <c r="AG2509" s="1">
        <v>42535</v>
      </c>
      <c r="AH2509" s="1">
        <v>42598</v>
      </c>
    </row>
    <row r="2510" spans="1:34" x14ac:dyDescent="0.3">
      <c r="A2510">
        <v>242864</v>
      </c>
      <c r="B2510" t="s">
        <v>666</v>
      </c>
      <c r="C2510" t="s">
        <v>26</v>
      </c>
      <c r="D2510">
        <v>1</v>
      </c>
      <c r="E2510" t="s">
        <v>4323</v>
      </c>
      <c r="F2510" t="s">
        <v>51</v>
      </c>
      <c r="G2510">
        <v>10050</v>
      </c>
      <c r="H2510" t="s">
        <v>240</v>
      </c>
      <c r="I2510">
        <v>58675</v>
      </c>
      <c r="J2510">
        <v>140000</v>
      </c>
      <c r="K2510" t="s">
        <v>30</v>
      </c>
      <c r="L2510" t="s">
        <v>2218</v>
      </c>
      <c r="M2510" t="s">
        <v>2219</v>
      </c>
      <c r="N2510" t="s">
        <v>8394</v>
      </c>
      <c r="O2510" t="s">
        <v>54</v>
      </c>
      <c r="P2510" t="s">
        <v>4324</v>
      </c>
      <c r="Q2510" t="s">
        <v>35</v>
      </c>
      <c r="R2510" t="s">
        <v>4325</v>
      </c>
      <c r="S2510" t="s">
        <v>35</v>
      </c>
      <c r="T2510" t="str">
        <f t="shared" si="117"/>
        <v xml:space="preserve">Exceptional communication skills-both verbal and written-are required. Staff development and strong analytical skills. Strong experience in project management. An understanding of various methodologies for deploying, changing, documenting and managing projects for technical operations, including various structured, standard based and agile development methods; a deep understanding of, and experience with, setting standards and development of procedures that deliver an end-to-end, tightly monitored system infrastructure.  </v>
      </c>
      <c r="U2510">
        <f t="shared" si="118"/>
        <v>0</v>
      </c>
      <c r="V2510" s="3">
        <v>0</v>
      </c>
      <c r="W2510" s="3">
        <f t="shared" si="119"/>
        <v>0</v>
      </c>
      <c r="X2510" s="3">
        <v>0</v>
      </c>
      <c r="Y2510" s="3">
        <v>0</v>
      </c>
      <c r="Z2510" s="3">
        <v>0</v>
      </c>
      <c r="AA2510" s="3">
        <v>0</v>
      </c>
      <c r="AB2510" s="3">
        <v>0</v>
      </c>
      <c r="AD2510" t="s">
        <v>58</v>
      </c>
      <c r="AE2510" s="1">
        <v>42593</v>
      </c>
      <c r="AG2510" s="1">
        <v>42593</v>
      </c>
      <c r="AH2510" s="1">
        <v>42598</v>
      </c>
    </row>
    <row r="2511" spans="1:34" x14ac:dyDescent="0.3">
      <c r="A2511">
        <v>242864</v>
      </c>
      <c r="B2511" t="s">
        <v>666</v>
      </c>
      <c r="C2511" t="s">
        <v>40</v>
      </c>
      <c r="D2511">
        <v>1</v>
      </c>
      <c r="E2511" t="s">
        <v>4323</v>
      </c>
      <c r="F2511" t="s">
        <v>51</v>
      </c>
      <c r="G2511">
        <v>10050</v>
      </c>
      <c r="H2511" t="s">
        <v>240</v>
      </c>
      <c r="I2511">
        <v>58675</v>
      </c>
      <c r="J2511">
        <v>140000</v>
      </c>
      <c r="K2511" t="s">
        <v>30</v>
      </c>
      <c r="L2511" t="s">
        <v>2218</v>
      </c>
      <c r="M2511" t="s">
        <v>2219</v>
      </c>
      <c r="N2511" t="s">
        <v>8394</v>
      </c>
      <c r="O2511" t="s">
        <v>54</v>
      </c>
      <c r="P2511" t="s">
        <v>4324</v>
      </c>
      <c r="Q2511" t="s">
        <v>35</v>
      </c>
      <c r="R2511" t="s">
        <v>4325</v>
      </c>
      <c r="S2511" t="s">
        <v>35</v>
      </c>
      <c r="T2511" t="str">
        <f t="shared" si="117"/>
        <v xml:space="preserve">Exceptional communication skills-both verbal and written-are required. Staff development and strong analytical skills. Strong experience in project management. An understanding of various methodologies for deploying, changing, documenting and managing projects for technical operations, including various structured, standard based and agile development methods; a deep understanding of, and experience with, setting standards and development of procedures that deliver an end-to-end, tightly monitored system infrastructure.  </v>
      </c>
      <c r="U2511">
        <f t="shared" si="118"/>
        <v>0</v>
      </c>
      <c r="V2511" s="3">
        <v>0</v>
      </c>
      <c r="W2511" s="3">
        <f t="shared" si="119"/>
        <v>0</v>
      </c>
      <c r="X2511" s="3">
        <v>0</v>
      </c>
      <c r="Y2511" s="3">
        <v>0</v>
      </c>
      <c r="Z2511" s="3">
        <v>0</v>
      </c>
      <c r="AA2511" s="3">
        <v>0</v>
      </c>
      <c r="AB2511" s="3">
        <v>0</v>
      </c>
      <c r="AD2511" t="s">
        <v>58</v>
      </c>
      <c r="AE2511" s="1">
        <v>42593</v>
      </c>
      <c r="AG2511" s="1">
        <v>42593</v>
      </c>
      <c r="AH2511" s="1">
        <v>42598</v>
      </c>
    </row>
    <row r="2512" spans="1:34" x14ac:dyDescent="0.3">
      <c r="A2512">
        <v>242983</v>
      </c>
      <c r="B2512" t="s">
        <v>2874</v>
      </c>
      <c r="C2512" t="s">
        <v>26</v>
      </c>
      <c r="D2512">
        <v>1</v>
      </c>
      <c r="E2512" t="s">
        <v>4326</v>
      </c>
      <c r="F2512" t="s">
        <v>4327</v>
      </c>
      <c r="G2512">
        <v>13391</v>
      </c>
      <c r="H2512" t="s">
        <v>796</v>
      </c>
      <c r="I2512">
        <v>100000</v>
      </c>
      <c r="J2512">
        <v>150000</v>
      </c>
      <c r="K2512" t="s">
        <v>30</v>
      </c>
      <c r="L2512" t="s">
        <v>797</v>
      </c>
      <c r="M2512" t="s">
        <v>4328</v>
      </c>
      <c r="N2512" t="s">
        <v>8395</v>
      </c>
      <c r="O2512" t="s">
        <v>4329</v>
      </c>
      <c r="P2512" t="s">
        <v>4330</v>
      </c>
      <c r="Q2512" t="s">
        <v>35</v>
      </c>
      <c r="R2512" t="s">
        <v>4331</v>
      </c>
      <c r="S2512" t="s">
        <v>35</v>
      </c>
      <c r="T2512" t="str">
        <f t="shared" si="117"/>
        <v xml:space="preserve">o	A Master's Degree or a minimum of five to seven years of relevant professional experience is required o	Proven record of initiating and managing complex, interdisciplinary projects involving multiple stakeholders o	Extensive experience mediating among groups with competing perspectives; overseeing (and improving the operational efficiency) of complicated organizations; and pioneering innovative solutions to intricate problems  o	Strong strategic planning, policy development and project management skills. o	Ability to analyze and modify organizational structures with an eye toward improvement, accountability and control o	Ability to think creatively and inspire innovation among team members o	A willingness to consider new approaches o	Strong written and verbal communication skills  o	Advanced knowledge of MS Office products, particularly PowerPoint, Visio and Project o	Experience / familiarity with MS Access o	An understanding of urban issues, especially New York City's politics and policies is preferred  </v>
      </c>
      <c r="U2512">
        <f t="shared" si="118"/>
        <v>0</v>
      </c>
      <c r="V2512" s="3">
        <v>0</v>
      </c>
      <c r="W2512" s="3">
        <f t="shared" si="119"/>
        <v>0</v>
      </c>
      <c r="X2512" s="3">
        <v>0</v>
      </c>
      <c r="Y2512" s="3">
        <v>0</v>
      </c>
      <c r="Z2512" s="3">
        <v>0</v>
      </c>
      <c r="AA2512" s="3">
        <v>0</v>
      </c>
      <c r="AB2512" s="3">
        <v>0</v>
      </c>
      <c r="AD2512" t="s">
        <v>4332</v>
      </c>
      <c r="AE2512" s="1">
        <v>42562</v>
      </c>
      <c r="AF2512" s="1">
        <v>42610</v>
      </c>
      <c r="AG2512" s="1">
        <v>42579</v>
      </c>
      <c r="AH2512" s="1">
        <v>42598</v>
      </c>
    </row>
    <row r="2513" spans="1:34" x14ac:dyDescent="0.3">
      <c r="A2513">
        <v>242983</v>
      </c>
      <c r="B2513" t="s">
        <v>2874</v>
      </c>
      <c r="C2513" t="s">
        <v>40</v>
      </c>
      <c r="D2513">
        <v>1</v>
      </c>
      <c r="E2513" t="s">
        <v>4326</v>
      </c>
      <c r="F2513" t="s">
        <v>4327</v>
      </c>
      <c r="G2513">
        <v>13391</v>
      </c>
      <c r="H2513" t="s">
        <v>796</v>
      </c>
      <c r="I2513">
        <v>100000</v>
      </c>
      <c r="J2513">
        <v>150000</v>
      </c>
      <c r="K2513" t="s">
        <v>30</v>
      </c>
      <c r="L2513" t="s">
        <v>797</v>
      </c>
      <c r="M2513" t="s">
        <v>4328</v>
      </c>
      <c r="N2513" t="s">
        <v>8395</v>
      </c>
      <c r="O2513" t="s">
        <v>4329</v>
      </c>
      <c r="P2513" t="s">
        <v>4330</v>
      </c>
      <c r="Q2513" t="s">
        <v>35</v>
      </c>
      <c r="R2513" t="s">
        <v>4331</v>
      </c>
      <c r="S2513" t="s">
        <v>35</v>
      </c>
      <c r="T2513" t="str">
        <f t="shared" si="117"/>
        <v xml:space="preserve">o	A Master's Degree or a minimum of five to seven years of relevant professional experience is required o	Proven record of initiating and managing complex, interdisciplinary projects involving multiple stakeholders o	Extensive experience mediating among groups with competing perspectives; overseeing (and improving the operational efficiency) of complicated organizations; and pioneering innovative solutions to intricate problems  o	Strong strategic planning, policy development and project management skills. o	Ability to analyze and modify organizational structures with an eye toward improvement, accountability and control o	Ability to think creatively and inspire innovation among team members o	A willingness to consider new approaches o	Strong written and verbal communication skills  o	Advanced knowledge of MS Office products, particularly PowerPoint, Visio and Project o	Experience / familiarity with MS Access o	An understanding of urban issues, especially New York City's politics and policies is preferred  </v>
      </c>
      <c r="U2513">
        <f t="shared" si="118"/>
        <v>0</v>
      </c>
      <c r="V2513" s="3">
        <v>0</v>
      </c>
      <c r="W2513" s="3">
        <f t="shared" si="119"/>
        <v>0</v>
      </c>
      <c r="X2513" s="3">
        <v>0</v>
      </c>
      <c r="Y2513" s="3">
        <v>0</v>
      </c>
      <c r="Z2513" s="3">
        <v>0</v>
      </c>
      <c r="AA2513" s="3">
        <v>0</v>
      </c>
      <c r="AB2513" s="3">
        <v>0</v>
      </c>
      <c r="AD2513" t="s">
        <v>4332</v>
      </c>
      <c r="AE2513" s="1">
        <v>42562</v>
      </c>
      <c r="AF2513" s="1">
        <v>42610</v>
      </c>
      <c r="AG2513" s="1">
        <v>42579</v>
      </c>
      <c r="AH2513" s="1">
        <v>42598</v>
      </c>
    </row>
    <row r="2514" spans="1:34" x14ac:dyDescent="0.3">
      <c r="A2514">
        <v>242984</v>
      </c>
      <c r="B2514" t="s">
        <v>324</v>
      </c>
      <c r="C2514" t="s">
        <v>40</v>
      </c>
      <c r="D2514">
        <v>1</v>
      </c>
      <c r="E2514" t="s">
        <v>4333</v>
      </c>
      <c r="F2514" t="s">
        <v>497</v>
      </c>
      <c r="G2514">
        <v>10053</v>
      </c>
      <c r="H2514" t="s">
        <v>1464</v>
      </c>
      <c r="I2514">
        <v>100000</v>
      </c>
      <c r="J2514">
        <v>188665</v>
      </c>
      <c r="K2514" t="s">
        <v>30</v>
      </c>
      <c r="L2514" t="s">
        <v>1348</v>
      </c>
      <c r="M2514" t="s">
        <v>2341</v>
      </c>
      <c r="N2514" t="s">
        <v>8396</v>
      </c>
      <c r="O2514" t="s">
        <v>500</v>
      </c>
      <c r="P2514" t="s">
        <v>8397</v>
      </c>
      <c r="Q2514" t="s">
        <v>35</v>
      </c>
      <c r="R2514" t="s">
        <v>866</v>
      </c>
      <c r="S2514" t="s">
        <v>35</v>
      </c>
      <c r="T2514" t="str">
        <f t="shared" si="117"/>
        <v xml:space="preserve">Although not required, the successful applicant will likely have one or more of the following academic or professional experiences: urban planning, transportation policy, public policy, business, law, economics, statistics, environmental studies, or in a related degree program. Master‚„s degree, MBA or J.D. preferred.    Interested candidates should have excellent written and verbal communication skills, effective problem-solving skills, and the ability to prioritize, manage time, and engage in multiple tasks in a fast-paced environment. Candidates should be highly motivated. Preference will be given to candidates with experience serving as a senior leader on the team of a high level Executive.  </v>
      </c>
      <c r="U2514">
        <f t="shared" si="118"/>
        <v>0</v>
      </c>
      <c r="V2514" s="3">
        <v>0</v>
      </c>
      <c r="W2514" s="3">
        <f t="shared" si="119"/>
        <v>0</v>
      </c>
      <c r="X2514" s="3">
        <v>0</v>
      </c>
      <c r="Y2514" s="3">
        <v>0</v>
      </c>
      <c r="Z2514" s="3">
        <v>0</v>
      </c>
      <c r="AA2514" s="3">
        <v>0</v>
      </c>
      <c r="AB2514" s="3">
        <v>0</v>
      </c>
      <c r="AD2514" t="s">
        <v>38</v>
      </c>
      <c r="AE2514" s="1">
        <v>42531</v>
      </c>
      <c r="AG2514" s="1">
        <v>42531</v>
      </c>
      <c r="AH2514" s="1">
        <v>42598</v>
      </c>
    </row>
    <row r="2515" spans="1:34" x14ac:dyDescent="0.3">
      <c r="A2515">
        <v>242984</v>
      </c>
      <c r="B2515" t="s">
        <v>324</v>
      </c>
      <c r="C2515" t="s">
        <v>26</v>
      </c>
      <c r="D2515">
        <v>1</v>
      </c>
      <c r="E2515" t="s">
        <v>4333</v>
      </c>
      <c r="F2515" t="s">
        <v>497</v>
      </c>
      <c r="G2515">
        <v>10053</v>
      </c>
      <c r="H2515" t="s">
        <v>1464</v>
      </c>
      <c r="I2515">
        <v>100000</v>
      </c>
      <c r="J2515">
        <v>188665</v>
      </c>
      <c r="K2515" t="s">
        <v>30</v>
      </c>
      <c r="L2515" t="s">
        <v>1348</v>
      </c>
      <c r="M2515" t="s">
        <v>2341</v>
      </c>
      <c r="N2515" t="s">
        <v>8396</v>
      </c>
      <c r="O2515" t="s">
        <v>500</v>
      </c>
      <c r="P2515" t="s">
        <v>8397</v>
      </c>
      <c r="Q2515" t="s">
        <v>35</v>
      </c>
      <c r="R2515" t="s">
        <v>866</v>
      </c>
      <c r="S2515" t="s">
        <v>35</v>
      </c>
      <c r="T2515" t="str">
        <f t="shared" si="117"/>
        <v xml:space="preserve">Although not required, the successful applicant will likely have one or more of the following academic or professional experiences: urban planning, transportation policy, public policy, business, law, economics, statistics, environmental studies, or in a related degree program. Master‚„s degree, MBA or J.D. preferred.    Interested candidates should have excellent written and verbal communication skills, effective problem-solving skills, and the ability to prioritize, manage time, and engage in multiple tasks in a fast-paced environment. Candidates should be highly motivated. Preference will be given to candidates with experience serving as a senior leader on the team of a high level Executive.  </v>
      </c>
      <c r="U2515">
        <f t="shared" si="118"/>
        <v>0</v>
      </c>
      <c r="V2515" s="3">
        <v>0</v>
      </c>
      <c r="W2515" s="3">
        <f t="shared" si="119"/>
        <v>0</v>
      </c>
      <c r="X2515" s="3">
        <v>0</v>
      </c>
      <c r="Y2515" s="3">
        <v>0</v>
      </c>
      <c r="Z2515" s="3">
        <v>0</v>
      </c>
      <c r="AA2515" s="3">
        <v>0</v>
      </c>
      <c r="AB2515" s="3">
        <v>0</v>
      </c>
      <c r="AD2515" t="s">
        <v>38</v>
      </c>
      <c r="AE2515" s="1">
        <v>42531</v>
      </c>
      <c r="AG2515" s="1">
        <v>42531</v>
      </c>
      <c r="AH2515" s="1">
        <v>42598</v>
      </c>
    </row>
    <row r="2516" spans="1:34" x14ac:dyDescent="0.3">
      <c r="A2516">
        <v>242871</v>
      </c>
      <c r="B2516" t="s">
        <v>873</v>
      </c>
      <c r="C2516" t="s">
        <v>26</v>
      </c>
      <c r="D2516">
        <v>1</v>
      </c>
      <c r="E2516" t="s">
        <v>4334</v>
      </c>
      <c r="F2516" t="s">
        <v>191</v>
      </c>
      <c r="G2516">
        <v>13632</v>
      </c>
      <c r="H2516">
        <v>1</v>
      </c>
      <c r="I2516">
        <v>74066</v>
      </c>
      <c r="J2516">
        <v>92308</v>
      </c>
      <c r="K2516" t="s">
        <v>30</v>
      </c>
      <c r="L2516" t="s">
        <v>3969</v>
      </c>
      <c r="M2516" t="s">
        <v>2237</v>
      </c>
      <c r="N2516" t="s">
        <v>8398</v>
      </c>
      <c r="O2516" t="s">
        <v>7083</v>
      </c>
      <c r="P2516" t="s">
        <v>8399</v>
      </c>
      <c r="Q2516" t="s">
        <v>4335</v>
      </c>
      <c r="R2516" t="s">
        <v>4336</v>
      </c>
      <c r="S2516" t="s">
        <v>4337</v>
      </c>
      <c r="T2516" t="str">
        <f t="shared" si="117"/>
        <v>‚ 2+ years of proven, extensive working experience with Esri‚„s ArcMap and ArcGIS online, including publishing and maintaining feature services. Working experience with Esri‚„s Web AppBuilder. Experience developing and managing data in enterprise geodatabases. Working experience with Esri‚„s ModelBuilder/ building geospatial data processing models. Python 2.7+ Superior written and verbal communication skills. Note: Provisional candidates must be registered for and pass a civil service exam for the civil service title listed above to maintain employment with the City of New York.  Resumes and cover letters without a JVN number included will not be considered.</v>
      </c>
      <c r="U2516">
        <f t="shared" si="118"/>
        <v>0</v>
      </c>
      <c r="V2516" s="3">
        <v>0</v>
      </c>
      <c r="W2516" s="3">
        <f t="shared" si="119"/>
        <v>0</v>
      </c>
      <c r="X2516" s="3">
        <v>1</v>
      </c>
      <c r="Y2516" s="3">
        <v>0</v>
      </c>
      <c r="Z2516" s="3">
        <v>0</v>
      </c>
      <c r="AA2516" s="3">
        <v>0</v>
      </c>
      <c r="AB2516" s="3">
        <v>0</v>
      </c>
      <c r="AD2516" t="s">
        <v>58</v>
      </c>
      <c r="AE2516" s="1">
        <v>42549</v>
      </c>
      <c r="AG2516" s="1">
        <v>42549</v>
      </c>
      <c r="AH2516" s="1">
        <v>42598</v>
      </c>
    </row>
    <row r="2517" spans="1:34" x14ac:dyDescent="0.3">
      <c r="A2517">
        <v>242871</v>
      </c>
      <c r="B2517" t="s">
        <v>873</v>
      </c>
      <c r="C2517" t="s">
        <v>40</v>
      </c>
      <c r="D2517">
        <v>1</v>
      </c>
      <c r="E2517" t="s">
        <v>4334</v>
      </c>
      <c r="F2517" t="s">
        <v>191</v>
      </c>
      <c r="G2517">
        <v>13632</v>
      </c>
      <c r="H2517">
        <v>1</v>
      </c>
      <c r="I2517">
        <v>74066</v>
      </c>
      <c r="J2517">
        <v>92308</v>
      </c>
      <c r="K2517" t="s">
        <v>30</v>
      </c>
      <c r="L2517" t="s">
        <v>3969</v>
      </c>
      <c r="M2517" t="s">
        <v>2237</v>
      </c>
      <c r="N2517" t="s">
        <v>8398</v>
      </c>
      <c r="O2517" t="s">
        <v>7083</v>
      </c>
      <c r="P2517" t="s">
        <v>8399</v>
      </c>
      <c r="Q2517" t="s">
        <v>4335</v>
      </c>
      <c r="R2517" t="s">
        <v>4336</v>
      </c>
      <c r="S2517" t="s">
        <v>4337</v>
      </c>
      <c r="T2517" t="str">
        <f t="shared" si="117"/>
        <v>‚ 2+ years of proven, extensive working experience with Esri‚„s ArcMap and ArcGIS online, including publishing and maintaining feature services. Working experience with Esri‚„s Web AppBuilder. Experience developing and managing data in enterprise geodatabases. Working experience with Esri‚„s ModelBuilder/ building geospatial data processing models. Python 2.7+ Superior written and verbal communication skills. Note: Provisional candidates must be registered for and pass a civil service exam for the civil service title listed above to maintain employment with the City of New York.  Resumes and cover letters without a JVN number included will not be considered.</v>
      </c>
      <c r="U2517">
        <f t="shared" si="118"/>
        <v>0</v>
      </c>
      <c r="V2517" s="3">
        <v>0</v>
      </c>
      <c r="W2517" s="3">
        <f t="shared" si="119"/>
        <v>0</v>
      </c>
      <c r="X2517" s="3">
        <v>1</v>
      </c>
      <c r="Y2517" s="3">
        <v>0</v>
      </c>
      <c r="Z2517" s="3">
        <v>0</v>
      </c>
      <c r="AA2517" s="3">
        <v>0</v>
      </c>
      <c r="AB2517" s="3">
        <v>0</v>
      </c>
      <c r="AD2517" t="s">
        <v>58</v>
      </c>
      <c r="AE2517" s="1">
        <v>42549</v>
      </c>
      <c r="AG2517" s="1">
        <v>42549</v>
      </c>
      <c r="AH2517" s="1">
        <v>42598</v>
      </c>
    </row>
    <row r="2518" spans="1:34" x14ac:dyDescent="0.3">
      <c r="A2518">
        <v>242877</v>
      </c>
      <c r="B2518" t="s">
        <v>108</v>
      </c>
      <c r="C2518" t="s">
        <v>26</v>
      </c>
      <c r="D2518">
        <v>3</v>
      </c>
      <c r="E2518" t="s">
        <v>4338</v>
      </c>
      <c r="F2518" t="s">
        <v>4339</v>
      </c>
      <c r="G2518">
        <v>30726</v>
      </c>
      <c r="H2518">
        <v>1</v>
      </c>
      <c r="I2518">
        <v>37492</v>
      </c>
      <c r="J2518">
        <v>59863</v>
      </c>
      <c r="K2518" t="s">
        <v>30</v>
      </c>
      <c r="L2518" t="s">
        <v>521</v>
      </c>
      <c r="M2518" t="s">
        <v>2409</v>
      </c>
      <c r="N2518" t="s">
        <v>8400</v>
      </c>
      <c r="O2518" t="s">
        <v>8401</v>
      </c>
      <c r="P2518" t="s">
        <v>4340</v>
      </c>
      <c r="Q2518" t="s">
        <v>4341</v>
      </c>
      <c r="R2518" t="s">
        <v>2699</v>
      </c>
      <c r="S2518" t="s">
        <v>4342</v>
      </c>
      <c r="T2518" t="str">
        <f t="shared" si="117"/>
        <v>Experience managing a large volume of documents.  Excellent communication and interpersonal skills.   Excellent oral and written skills.   Professional telephone manner.   Well organized and detail oriented.  Excellent customer service skills.  Excellent ability to work independently and as part of a team.  Proficient with computers, including experience using the Microsoft Office Suite, in particular, Excel, Word, and PowerPoint. Candidates MUST be permanent in the Claim Specialist Civil Service Title.</v>
      </c>
      <c r="U2518">
        <f t="shared" si="118"/>
        <v>0</v>
      </c>
      <c r="V2518" s="3">
        <v>1</v>
      </c>
      <c r="W2518" s="3">
        <f t="shared" si="119"/>
        <v>0</v>
      </c>
      <c r="X2518" s="3">
        <v>0</v>
      </c>
      <c r="Y2518" s="3">
        <v>0</v>
      </c>
      <c r="Z2518" s="3">
        <v>0</v>
      </c>
      <c r="AA2518" s="3">
        <v>0</v>
      </c>
      <c r="AB2518" s="3">
        <v>0</v>
      </c>
      <c r="AD2518" t="s">
        <v>38</v>
      </c>
      <c r="AE2518" s="1">
        <v>42536</v>
      </c>
      <c r="AG2518" s="1">
        <v>42572</v>
      </c>
      <c r="AH2518" s="1">
        <v>42598</v>
      </c>
    </row>
    <row r="2519" spans="1:34" x14ac:dyDescent="0.3">
      <c r="A2519">
        <v>242877</v>
      </c>
      <c r="B2519" t="s">
        <v>108</v>
      </c>
      <c r="C2519" t="s">
        <v>26</v>
      </c>
      <c r="D2519">
        <v>3</v>
      </c>
      <c r="E2519" t="s">
        <v>4338</v>
      </c>
      <c r="F2519" t="s">
        <v>4339</v>
      </c>
      <c r="G2519">
        <v>30726</v>
      </c>
      <c r="H2519">
        <v>1</v>
      </c>
      <c r="I2519">
        <v>37492</v>
      </c>
      <c r="J2519">
        <v>59863</v>
      </c>
      <c r="K2519" t="s">
        <v>30</v>
      </c>
      <c r="L2519" t="s">
        <v>521</v>
      </c>
      <c r="M2519" t="s">
        <v>2409</v>
      </c>
      <c r="N2519" t="s">
        <v>8400</v>
      </c>
      <c r="O2519" t="s">
        <v>8401</v>
      </c>
      <c r="P2519" t="s">
        <v>4340</v>
      </c>
      <c r="Q2519" t="s">
        <v>4341</v>
      </c>
      <c r="R2519" t="s">
        <v>2699</v>
      </c>
      <c r="S2519" t="s">
        <v>4342</v>
      </c>
      <c r="T2519" t="str">
        <f t="shared" si="117"/>
        <v>Experience managing a large volume of documents.  Excellent communication and interpersonal skills.   Excellent oral and written skills.   Professional telephone manner.   Well organized and detail oriented.  Excellent customer service skills.  Excellent ability to work independently and as part of a team.  Proficient with computers, including experience using the Microsoft Office Suite, in particular, Excel, Word, and PowerPoint. Candidates MUST be permanent in the Claim Specialist Civil Service Title.</v>
      </c>
      <c r="U2519">
        <f t="shared" si="118"/>
        <v>0</v>
      </c>
      <c r="V2519" s="3">
        <v>1</v>
      </c>
      <c r="W2519" s="3">
        <f t="shared" si="119"/>
        <v>0</v>
      </c>
      <c r="X2519" s="3">
        <v>0</v>
      </c>
      <c r="Y2519" s="3">
        <v>0</v>
      </c>
      <c r="Z2519" s="3">
        <v>0</v>
      </c>
      <c r="AA2519" s="3">
        <v>0</v>
      </c>
      <c r="AB2519" s="3">
        <v>0</v>
      </c>
      <c r="AD2519" t="s">
        <v>38</v>
      </c>
      <c r="AE2519" s="1">
        <v>42536</v>
      </c>
      <c r="AG2519" s="1">
        <v>42572</v>
      </c>
      <c r="AH2519" s="1">
        <v>42598</v>
      </c>
    </row>
    <row r="2520" spans="1:34" x14ac:dyDescent="0.3">
      <c r="A2520">
        <v>242878</v>
      </c>
      <c r="B2520" t="s">
        <v>524</v>
      </c>
      <c r="C2520" t="s">
        <v>26</v>
      </c>
      <c r="D2520">
        <v>5</v>
      </c>
      <c r="E2520" t="s">
        <v>4343</v>
      </c>
      <c r="F2520" t="s">
        <v>1168</v>
      </c>
      <c r="G2520">
        <v>56058</v>
      </c>
      <c r="H2520">
        <v>0</v>
      </c>
      <c r="I2520">
        <v>50000</v>
      </c>
      <c r="J2520">
        <v>60000</v>
      </c>
      <c r="K2520" t="s">
        <v>30</v>
      </c>
      <c r="L2520" t="s">
        <v>527</v>
      </c>
      <c r="M2520" t="s">
        <v>716</v>
      </c>
      <c r="N2520" t="s">
        <v>8402</v>
      </c>
      <c r="O2520" t="s">
        <v>1170</v>
      </c>
      <c r="P2520" t="s">
        <v>8403</v>
      </c>
      <c r="Q2520" t="s">
        <v>530</v>
      </c>
      <c r="R2520" t="s">
        <v>4344</v>
      </c>
      <c r="S2520" t="s">
        <v>35</v>
      </c>
      <c r="T2520" t="str">
        <f t="shared" si="117"/>
        <v>1. Bachelor‚„s degree plus one year of satisfactory experience in a professional, technical or administrative capacity in contract management/procurement or construction management. 2. Excellent writing, interpersonal, customer service and communication skills. 3. Ability to handle multiple projects in a fast-paced environment, prioritize among competing needs and respond quickly to requests for information. 4. Excellent computer and organizational skills; proficiency in Microsoft Word, Excel and Access. 5. Experience with the FMS, APT, Procurement Policy Board Rules, VENDEX and/or the procurement process in government. www.nyc.gov/parks</v>
      </c>
      <c r="U2520">
        <f t="shared" si="118"/>
        <v>0</v>
      </c>
      <c r="V2520" s="3">
        <v>1</v>
      </c>
      <c r="W2520" s="3">
        <f t="shared" si="119"/>
        <v>0</v>
      </c>
      <c r="X2520" s="3">
        <v>0</v>
      </c>
      <c r="Y2520" s="3">
        <v>0</v>
      </c>
      <c r="Z2520" s="3">
        <v>0</v>
      </c>
      <c r="AA2520" s="3">
        <v>0</v>
      </c>
      <c r="AB2520" s="3">
        <v>0</v>
      </c>
      <c r="AD2520" t="s">
        <v>3387</v>
      </c>
      <c r="AE2520" s="1">
        <v>42531</v>
      </c>
      <c r="AG2520" s="1">
        <v>42564</v>
      </c>
      <c r="AH2520" s="1">
        <v>42598</v>
      </c>
    </row>
    <row r="2521" spans="1:34" x14ac:dyDescent="0.3">
      <c r="A2521">
        <v>242563</v>
      </c>
      <c r="B2521" t="s">
        <v>39</v>
      </c>
      <c r="C2521" t="s">
        <v>26</v>
      </c>
      <c r="D2521">
        <v>2</v>
      </c>
      <c r="E2521" t="s">
        <v>4165</v>
      </c>
      <c r="F2521" t="s">
        <v>931</v>
      </c>
      <c r="G2521">
        <v>31215</v>
      </c>
      <c r="H2521">
        <v>2</v>
      </c>
      <c r="I2521">
        <v>48997</v>
      </c>
      <c r="J2521">
        <v>73188</v>
      </c>
      <c r="K2521" t="s">
        <v>30</v>
      </c>
      <c r="L2521" t="s">
        <v>78</v>
      </c>
      <c r="M2521" t="s">
        <v>79</v>
      </c>
      <c r="N2521" t="s">
        <v>8320</v>
      </c>
      <c r="O2521" t="s">
        <v>7361</v>
      </c>
      <c r="P2521" t="s">
        <v>8321</v>
      </c>
      <c r="Q2521" t="s">
        <v>7439</v>
      </c>
      <c r="R2521" t="s">
        <v>4166</v>
      </c>
      <c r="S2521" t="s">
        <v>35</v>
      </c>
      <c r="T2521" t="str">
        <f t="shared" si="117"/>
        <v>--Valid NYS driver‚„s license and ability to drive City Vehicle  --Pass medical clearance if needed   --Must complete and pass agency required trainings and be in compliance with certificate and licenses requirements.    -- 40 hours a week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21">
        <f t="shared" si="118"/>
        <v>0</v>
      </c>
      <c r="V2521" s="3">
        <v>0</v>
      </c>
      <c r="W2521" s="3">
        <f t="shared" si="119"/>
        <v>0</v>
      </c>
      <c r="X2521" s="3">
        <v>0</v>
      </c>
      <c r="Y2521" s="3">
        <v>0</v>
      </c>
      <c r="Z2521" s="3">
        <v>0</v>
      </c>
      <c r="AA2521" s="3">
        <v>0</v>
      </c>
      <c r="AB2521" s="3">
        <v>0</v>
      </c>
      <c r="AD2521" t="s">
        <v>38</v>
      </c>
      <c r="AE2521" s="1">
        <v>42527</v>
      </c>
      <c r="AG2521" s="1">
        <v>42527</v>
      </c>
      <c r="AH2521" s="1">
        <v>42598</v>
      </c>
    </row>
    <row r="2522" spans="1:34" x14ac:dyDescent="0.3">
      <c r="A2522">
        <v>242593</v>
      </c>
      <c r="B2522" t="s">
        <v>1158</v>
      </c>
      <c r="C2522" t="s">
        <v>40</v>
      </c>
      <c r="D2522">
        <v>1</v>
      </c>
      <c r="E2522" t="s">
        <v>4162</v>
      </c>
      <c r="F2522" t="s">
        <v>239</v>
      </c>
      <c r="G2522">
        <v>83008</v>
      </c>
      <c r="H2522" t="s">
        <v>240</v>
      </c>
      <c r="I2522">
        <v>58675</v>
      </c>
      <c r="J2522">
        <v>156793</v>
      </c>
      <c r="K2522" t="s">
        <v>30</v>
      </c>
      <c r="L2522" t="s">
        <v>1161</v>
      </c>
      <c r="M2522" t="s">
        <v>4163</v>
      </c>
      <c r="N2522" t="s">
        <v>8318</v>
      </c>
      <c r="O2522" t="s">
        <v>242</v>
      </c>
      <c r="P2522" t="s">
        <v>8404</v>
      </c>
      <c r="Q2522" t="s">
        <v>35</v>
      </c>
      <c r="R2522" t="s">
        <v>4345</v>
      </c>
      <c r="S2522" t="s">
        <v>1166</v>
      </c>
      <c r="T2522" t="str">
        <f t="shared" si="117"/>
        <v xml:space="preserve">Candidates must have strong supervisory and managerial experience; experience with the operation, design and construction of the City‚„s Infrastructure systems; and knowledge of up-to-date engineering methods. Candidate should possess excellent verbal and written communication skills.  </v>
      </c>
      <c r="U2522">
        <f t="shared" si="118"/>
        <v>0</v>
      </c>
      <c r="V2522" s="3">
        <v>0</v>
      </c>
      <c r="W2522" s="3">
        <f t="shared" si="119"/>
        <v>0</v>
      </c>
      <c r="X2522" s="3">
        <v>0</v>
      </c>
      <c r="Y2522" s="3">
        <v>0</v>
      </c>
      <c r="Z2522" s="3">
        <v>0</v>
      </c>
      <c r="AA2522" s="3">
        <v>0</v>
      </c>
      <c r="AB2522" s="3">
        <v>0</v>
      </c>
      <c r="AD2522" t="s">
        <v>58</v>
      </c>
      <c r="AE2522" s="1">
        <v>42531</v>
      </c>
      <c r="AG2522" s="1">
        <v>42531</v>
      </c>
      <c r="AH2522" s="1">
        <v>42598</v>
      </c>
    </row>
    <row r="2523" spans="1:34" x14ac:dyDescent="0.3">
      <c r="A2523">
        <v>242593</v>
      </c>
      <c r="B2523" t="s">
        <v>1158</v>
      </c>
      <c r="C2523" t="s">
        <v>26</v>
      </c>
      <c r="D2523">
        <v>1</v>
      </c>
      <c r="E2523" t="s">
        <v>4162</v>
      </c>
      <c r="F2523" t="s">
        <v>239</v>
      </c>
      <c r="G2523">
        <v>83008</v>
      </c>
      <c r="H2523" t="s">
        <v>240</v>
      </c>
      <c r="I2523">
        <v>58675</v>
      </c>
      <c r="J2523">
        <v>156793</v>
      </c>
      <c r="K2523" t="s">
        <v>30</v>
      </c>
      <c r="L2523" t="s">
        <v>1161</v>
      </c>
      <c r="M2523" t="s">
        <v>4163</v>
      </c>
      <c r="N2523" t="s">
        <v>8318</v>
      </c>
      <c r="O2523" t="s">
        <v>242</v>
      </c>
      <c r="P2523" t="s">
        <v>8404</v>
      </c>
      <c r="Q2523" t="s">
        <v>35</v>
      </c>
      <c r="R2523" t="s">
        <v>4345</v>
      </c>
      <c r="S2523" t="s">
        <v>1166</v>
      </c>
      <c r="T2523" t="str">
        <f t="shared" si="117"/>
        <v xml:space="preserve">Candidates must have strong supervisory and managerial experience; experience with the operation, design and construction of the City‚„s Infrastructure systems; and knowledge of up-to-date engineering methods. Candidate should possess excellent verbal and written communication skills.  </v>
      </c>
      <c r="U2523">
        <f t="shared" si="118"/>
        <v>0</v>
      </c>
      <c r="V2523" s="3">
        <v>0</v>
      </c>
      <c r="W2523" s="3">
        <f t="shared" si="119"/>
        <v>0</v>
      </c>
      <c r="X2523" s="3">
        <v>0</v>
      </c>
      <c r="Y2523" s="3">
        <v>0</v>
      </c>
      <c r="Z2523" s="3">
        <v>0</v>
      </c>
      <c r="AA2523" s="3">
        <v>0</v>
      </c>
      <c r="AB2523" s="3">
        <v>0</v>
      </c>
      <c r="AD2523" t="s">
        <v>58</v>
      </c>
      <c r="AE2523" s="1">
        <v>42531</v>
      </c>
      <c r="AG2523" s="1">
        <v>42531</v>
      </c>
      <c r="AH2523" s="1">
        <v>42598</v>
      </c>
    </row>
    <row r="2524" spans="1:34" x14ac:dyDescent="0.3">
      <c r="A2524">
        <v>242603</v>
      </c>
      <c r="B2524" t="s">
        <v>59</v>
      </c>
      <c r="C2524" t="s">
        <v>26</v>
      </c>
      <c r="D2524">
        <v>2</v>
      </c>
      <c r="E2524" t="s">
        <v>4346</v>
      </c>
      <c r="F2524" t="s">
        <v>372</v>
      </c>
      <c r="G2524">
        <v>13651</v>
      </c>
      <c r="H2524">
        <v>1</v>
      </c>
      <c r="I2524">
        <v>46303</v>
      </c>
      <c r="J2524">
        <v>63929</v>
      </c>
      <c r="K2524" t="s">
        <v>30</v>
      </c>
      <c r="L2524" t="s">
        <v>164</v>
      </c>
      <c r="M2524" t="s">
        <v>4347</v>
      </c>
      <c r="N2524" t="s">
        <v>6903</v>
      </c>
      <c r="O2524" t="s">
        <v>374</v>
      </c>
      <c r="P2524" t="s">
        <v>4348</v>
      </c>
      <c r="Q2524" t="s">
        <v>4349</v>
      </c>
      <c r="R2524" t="s">
        <v>593</v>
      </c>
      <c r="S2524" t="s">
        <v>35</v>
      </c>
      <c r="T2524" t="str">
        <f t="shared" si="117"/>
        <v>Background in Geography or related field; experience working with GIS applications (ESRI ArcGIS Suite); computer and research skills; experience working with relational databases; good communication skills are essential.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524">
        <f t="shared" si="118"/>
        <v>0</v>
      </c>
      <c r="V2524" s="3">
        <v>0</v>
      </c>
      <c r="W2524" s="3">
        <f t="shared" si="119"/>
        <v>0</v>
      </c>
      <c r="X2524" s="3">
        <v>0</v>
      </c>
      <c r="Y2524" s="3">
        <v>0</v>
      </c>
      <c r="Z2524" s="3">
        <v>0</v>
      </c>
      <c r="AA2524" s="3">
        <v>0</v>
      </c>
      <c r="AB2524" s="3">
        <v>1</v>
      </c>
      <c r="AD2524" t="s">
        <v>58</v>
      </c>
      <c r="AE2524" s="1">
        <v>42529</v>
      </c>
      <c r="AG2524" s="1">
        <v>42529</v>
      </c>
      <c r="AH2524" s="1">
        <v>42598</v>
      </c>
    </row>
    <row r="2525" spans="1:34" x14ac:dyDescent="0.3">
      <c r="A2525">
        <v>242878</v>
      </c>
      <c r="B2525" t="s">
        <v>524</v>
      </c>
      <c r="C2525" t="s">
        <v>26</v>
      </c>
      <c r="D2525">
        <v>5</v>
      </c>
      <c r="E2525" t="s">
        <v>4343</v>
      </c>
      <c r="F2525" t="s">
        <v>1168</v>
      </c>
      <c r="G2525">
        <v>56058</v>
      </c>
      <c r="H2525">
        <v>0</v>
      </c>
      <c r="I2525">
        <v>50000</v>
      </c>
      <c r="J2525">
        <v>60000</v>
      </c>
      <c r="K2525" t="s">
        <v>30</v>
      </c>
      <c r="L2525" t="s">
        <v>527</v>
      </c>
      <c r="M2525" t="s">
        <v>716</v>
      </c>
      <c r="N2525" t="s">
        <v>8402</v>
      </c>
      <c r="O2525" t="s">
        <v>1170</v>
      </c>
      <c r="P2525" t="s">
        <v>8403</v>
      </c>
      <c r="Q2525" t="s">
        <v>530</v>
      </c>
      <c r="R2525" t="s">
        <v>4344</v>
      </c>
      <c r="S2525" t="s">
        <v>35</v>
      </c>
      <c r="T2525" t="str">
        <f t="shared" si="117"/>
        <v>1. Bachelor‚„s degree plus one year of satisfactory experience in a professional, technical or administrative capacity in contract management/procurement or construction management. 2. Excellent writing, interpersonal, customer service and communication skills. 3. Ability to handle multiple projects in a fast-paced environment, prioritize among competing needs and respond quickly to requests for information. 4. Excellent computer and organizational skills; proficiency in Microsoft Word, Excel and Access. 5. Experience with the FMS, APT, Procurement Policy Board Rules, VENDEX and/or the procurement process in government. www.nyc.gov/parks</v>
      </c>
      <c r="U2525">
        <f t="shared" si="118"/>
        <v>0</v>
      </c>
      <c r="V2525" s="3">
        <v>1</v>
      </c>
      <c r="W2525" s="3">
        <f t="shared" si="119"/>
        <v>0</v>
      </c>
      <c r="X2525" s="3">
        <v>0</v>
      </c>
      <c r="Y2525" s="3">
        <v>0</v>
      </c>
      <c r="Z2525" s="3">
        <v>0</v>
      </c>
      <c r="AA2525" s="3">
        <v>0</v>
      </c>
      <c r="AB2525" s="3">
        <v>0</v>
      </c>
      <c r="AD2525" t="s">
        <v>3387</v>
      </c>
      <c r="AE2525" s="1">
        <v>42531</v>
      </c>
      <c r="AG2525" s="1">
        <v>42564</v>
      </c>
      <c r="AH2525" s="1">
        <v>42598</v>
      </c>
    </row>
    <row r="2526" spans="1:34" x14ac:dyDescent="0.3">
      <c r="A2526">
        <v>242901</v>
      </c>
      <c r="B2526" t="s">
        <v>39</v>
      </c>
      <c r="C2526" t="s">
        <v>26</v>
      </c>
      <c r="D2526">
        <v>1</v>
      </c>
      <c r="E2526" t="s">
        <v>4350</v>
      </c>
      <c r="F2526" t="s">
        <v>51</v>
      </c>
      <c r="G2526">
        <v>10050</v>
      </c>
      <c r="H2526" t="s">
        <v>52</v>
      </c>
      <c r="I2526">
        <v>53051</v>
      </c>
      <c r="J2526">
        <v>100000</v>
      </c>
      <c r="K2526" t="s">
        <v>30</v>
      </c>
      <c r="L2526" t="s">
        <v>78</v>
      </c>
      <c r="M2526" t="s">
        <v>1042</v>
      </c>
      <c r="N2526" t="s">
        <v>4351</v>
      </c>
      <c r="O2526" t="s">
        <v>54</v>
      </c>
      <c r="P2526" t="s">
        <v>4352</v>
      </c>
      <c r="Q2526" t="s">
        <v>7439</v>
      </c>
      <c r="R2526" t="s">
        <v>4353</v>
      </c>
      <c r="S2526" t="s">
        <v>35</v>
      </c>
      <c r="T2526" t="str">
        <f t="shared" si="117"/>
        <v>--At least six years' experience in creating project management artifacts (project charter, project plan, timelines (MS Project or other project management software), requirements documents, project and resource planning, deployment plans, support plans, conversion plans  Experience working with J2EE applications deployed on Tomcat, including using Java toolkit (Ant, Tomcat, log4j, Hibernate)  Java and JSP programming (3-4 years' experience)  Experience (1-2 years) with build and release methodologies and deployments. Batch scripting  Ability to work with end-users, technical staff, vendors, and all project stakeholders Strong data analysis skills   Familiarity with Source repositories (SVN)  Experience with bug tracking methodology and software (JIRA)  Experience developing and running SQL queries (SQL Server Management Studio)  Strong written and oral communication skills  Ability to proactively drive projects to completion and resolve issues independently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26">
        <f t="shared" si="118"/>
        <v>1</v>
      </c>
      <c r="V2526" s="3">
        <v>0</v>
      </c>
      <c r="W2526" s="3">
        <f t="shared" si="119"/>
        <v>1</v>
      </c>
      <c r="X2526" s="3">
        <v>0</v>
      </c>
      <c r="Y2526" s="3">
        <v>0</v>
      </c>
      <c r="Z2526" s="3">
        <v>1</v>
      </c>
      <c r="AA2526" s="3">
        <v>0</v>
      </c>
      <c r="AB2526" s="3">
        <v>0</v>
      </c>
      <c r="AD2526" t="s">
        <v>58</v>
      </c>
      <c r="AE2526" s="1">
        <v>42530</v>
      </c>
      <c r="AG2526" s="1">
        <v>42530</v>
      </c>
      <c r="AH2526" s="1">
        <v>42598</v>
      </c>
    </row>
    <row r="2527" spans="1:34" x14ac:dyDescent="0.3">
      <c r="A2527">
        <v>242878</v>
      </c>
      <c r="B2527" t="s">
        <v>524</v>
      </c>
      <c r="C2527" t="s">
        <v>40</v>
      </c>
      <c r="D2527">
        <v>5</v>
      </c>
      <c r="E2527" t="s">
        <v>4343</v>
      </c>
      <c r="F2527" t="s">
        <v>1168</v>
      </c>
      <c r="G2527">
        <v>56058</v>
      </c>
      <c r="H2527">
        <v>0</v>
      </c>
      <c r="I2527">
        <v>50000</v>
      </c>
      <c r="J2527">
        <v>60000</v>
      </c>
      <c r="K2527" t="s">
        <v>30</v>
      </c>
      <c r="L2527" t="s">
        <v>527</v>
      </c>
      <c r="M2527" t="s">
        <v>716</v>
      </c>
      <c r="N2527" t="s">
        <v>8402</v>
      </c>
      <c r="O2527" t="s">
        <v>1170</v>
      </c>
      <c r="P2527" t="s">
        <v>8403</v>
      </c>
      <c r="Q2527" t="s">
        <v>530</v>
      </c>
      <c r="R2527" t="s">
        <v>4344</v>
      </c>
      <c r="S2527" t="s">
        <v>35</v>
      </c>
      <c r="T2527" t="str">
        <f t="shared" si="117"/>
        <v>1. Bachelor‚„s degree plus one year of satisfactory experience in a professional, technical or administrative capacity in contract management/procurement or construction management. 2. Excellent writing, interpersonal, customer service and communication skills. 3. Ability to handle multiple projects in a fast-paced environment, prioritize among competing needs and respond quickly to requests for information. 4. Excellent computer and organizational skills; proficiency in Microsoft Word, Excel and Access. 5. Experience with the FMS, APT, Procurement Policy Board Rules, VENDEX and/or the procurement process in government. www.nyc.gov/parks</v>
      </c>
      <c r="U2527">
        <f t="shared" si="118"/>
        <v>0</v>
      </c>
      <c r="V2527" s="3">
        <v>1</v>
      </c>
      <c r="W2527" s="3">
        <f t="shared" si="119"/>
        <v>0</v>
      </c>
      <c r="X2527" s="3">
        <v>0</v>
      </c>
      <c r="Y2527" s="3">
        <v>0</v>
      </c>
      <c r="Z2527" s="3">
        <v>0</v>
      </c>
      <c r="AA2527" s="3">
        <v>0</v>
      </c>
      <c r="AB2527" s="3">
        <v>0</v>
      </c>
      <c r="AD2527" t="s">
        <v>3387</v>
      </c>
      <c r="AE2527" s="1">
        <v>42531</v>
      </c>
      <c r="AG2527" s="1">
        <v>42564</v>
      </c>
      <c r="AH2527" s="1">
        <v>42598</v>
      </c>
    </row>
    <row r="2528" spans="1:34" x14ac:dyDescent="0.3">
      <c r="A2528">
        <v>242881</v>
      </c>
      <c r="B2528" t="s">
        <v>39</v>
      </c>
      <c r="C2528" t="s">
        <v>26</v>
      </c>
      <c r="D2528">
        <v>10</v>
      </c>
      <c r="E2528" t="s">
        <v>1832</v>
      </c>
      <c r="F2528" t="s">
        <v>631</v>
      </c>
      <c r="G2528">
        <v>21849</v>
      </c>
      <c r="H2528">
        <v>1</v>
      </c>
      <c r="I2528">
        <v>49796</v>
      </c>
      <c r="J2528">
        <v>49796</v>
      </c>
      <c r="K2528" t="s">
        <v>30</v>
      </c>
      <c r="L2528" t="s">
        <v>71</v>
      </c>
      <c r="M2528" t="s">
        <v>1056</v>
      </c>
      <c r="N2528" t="s">
        <v>6904</v>
      </c>
      <c r="O2528" t="s">
        <v>632</v>
      </c>
      <c r="P2528" t="s">
        <v>4354</v>
      </c>
      <c r="Q2528" t="s">
        <v>35</v>
      </c>
      <c r="R2528" t="s">
        <v>4355</v>
      </c>
      <c r="S2528" t="s">
        <v>35</v>
      </c>
      <c r="T2528" t="str">
        <f t="shared" si="117"/>
        <v xml:space="preserve">***SPECIAL NOTE***  1.	If you were educated in a foreign school you must submit an evaluation of your foreign education from an approved organization with your resume. 2.	Selected candidates will be required to provide a DNA sample by swabbing. 3.	Candidates must demonstrate accurate color vision in order to notice shades of color in the detection of body fluids and colorimetric tests when performing job.  4. In case of an emergency, your position may be designated as essential staff.    PREFERRED SKILLS Successful candidates should have experience working in an accredited laboratory facility.  </v>
      </c>
      <c r="U2528">
        <f t="shared" si="118"/>
        <v>0</v>
      </c>
      <c r="V2528" s="3">
        <v>0</v>
      </c>
      <c r="W2528" s="3">
        <f t="shared" si="119"/>
        <v>0</v>
      </c>
      <c r="X2528" s="3">
        <v>0</v>
      </c>
      <c r="Y2528" s="3">
        <v>0</v>
      </c>
      <c r="Z2528" s="3">
        <v>0</v>
      </c>
      <c r="AA2528" s="3">
        <v>0</v>
      </c>
      <c r="AB2528" s="3">
        <v>0</v>
      </c>
      <c r="AD2528" t="s">
        <v>58</v>
      </c>
      <c r="AE2528" s="1">
        <v>42530</v>
      </c>
      <c r="AG2528" s="1">
        <v>42530</v>
      </c>
      <c r="AH2528" s="1">
        <v>42598</v>
      </c>
    </row>
    <row r="2529" spans="1:34" x14ac:dyDescent="0.3">
      <c r="A2529">
        <v>242881</v>
      </c>
      <c r="B2529" t="s">
        <v>39</v>
      </c>
      <c r="C2529" t="s">
        <v>40</v>
      </c>
      <c r="D2529">
        <v>10</v>
      </c>
      <c r="E2529" t="s">
        <v>1832</v>
      </c>
      <c r="F2529" t="s">
        <v>631</v>
      </c>
      <c r="G2529">
        <v>21849</v>
      </c>
      <c r="H2529">
        <v>1</v>
      </c>
      <c r="I2529">
        <v>49796</v>
      </c>
      <c r="J2529">
        <v>49796</v>
      </c>
      <c r="K2529" t="s">
        <v>30</v>
      </c>
      <c r="L2529" t="s">
        <v>71</v>
      </c>
      <c r="M2529" t="s">
        <v>1056</v>
      </c>
      <c r="N2529" t="s">
        <v>6904</v>
      </c>
      <c r="O2529" t="s">
        <v>632</v>
      </c>
      <c r="P2529" t="s">
        <v>4354</v>
      </c>
      <c r="Q2529" t="s">
        <v>35</v>
      </c>
      <c r="R2529" t="s">
        <v>4355</v>
      </c>
      <c r="S2529" t="s">
        <v>35</v>
      </c>
      <c r="T2529" t="str">
        <f t="shared" si="117"/>
        <v xml:space="preserve">***SPECIAL NOTE***  1.	If you were educated in a foreign school you must submit an evaluation of your foreign education from an approved organization with your resume. 2.	Selected candidates will be required to provide a DNA sample by swabbing. 3.	Candidates must demonstrate accurate color vision in order to notice shades of color in the detection of body fluids and colorimetric tests when performing job.  4. In case of an emergency, your position may be designated as essential staff.    PREFERRED SKILLS Successful candidates should have experience working in an accredited laboratory facility.  </v>
      </c>
      <c r="U2529">
        <f t="shared" si="118"/>
        <v>0</v>
      </c>
      <c r="V2529" s="3">
        <v>0</v>
      </c>
      <c r="W2529" s="3">
        <f t="shared" si="119"/>
        <v>0</v>
      </c>
      <c r="X2529" s="3">
        <v>0</v>
      </c>
      <c r="Y2529" s="3">
        <v>0</v>
      </c>
      <c r="Z2529" s="3">
        <v>0</v>
      </c>
      <c r="AA2529" s="3">
        <v>0</v>
      </c>
      <c r="AB2529" s="3">
        <v>0</v>
      </c>
      <c r="AD2529" t="s">
        <v>58</v>
      </c>
      <c r="AE2529" s="1">
        <v>42530</v>
      </c>
      <c r="AG2529" s="1">
        <v>42530</v>
      </c>
      <c r="AH2529" s="1">
        <v>42598</v>
      </c>
    </row>
    <row r="2530" spans="1:34" x14ac:dyDescent="0.3">
      <c r="A2530">
        <v>242883</v>
      </c>
      <c r="B2530" t="s">
        <v>39</v>
      </c>
      <c r="C2530" t="s">
        <v>40</v>
      </c>
      <c r="D2530">
        <v>1</v>
      </c>
      <c r="E2530" t="s">
        <v>4356</v>
      </c>
      <c r="F2530" t="s">
        <v>574</v>
      </c>
      <c r="G2530">
        <v>40510</v>
      </c>
      <c r="H2530">
        <v>1</v>
      </c>
      <c r="I2530">
        <v>45385</v>
      </c>
      <c r="J2530">
        <v>61669</v>
      </c>
      <c r="K2530" t="s">
        <v>30</v>
      </c>
      <c r="L2530" t="s">
        <v>78</v>
      </c>
      <c r="M2530" t="s">
        <v>983</v>
      </c>
      <c r="N2530" t="s">
        <v>8405</v>
      </c>
      <c r="O2530" t="s">
        <v>577</v>
      </c>
      <c r="P2530" t="s">
        <v>35</v>
      </c>
      <c r="Q2530" t="s">
        <v>7439</v>
      </c>
      <c r="R2530" t="s">
        <v>4357</v>
      </c>
      <c r="S2530" t="s">
        <v>35</v>
      </c>
      <c r="T2530" t="str">
        <f t="shared" si="117"/>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30">
        <f t="shared" si="118"/>
        <v>0</v>
      </c>
      <c r="V2530" s="3">
        <v>0</v>
      </c>
      <c r="W2530" s="3">
        <f t="shared" si="119"/>
        <v>0</v>
      </c>
      <c r="X2530" s="3">
        <v>0</v>
      </c>
      <c r="Y2530" s="3">
        <v>0</v>
      </c>
      <c r="Z2530" s="3">
        <v>0</v>
      </c>
      <c r="AA2530" s="3">
        <v>0</v>
      </c>
      <c r="AB2530" s="3">
        <v>0</v>
      </c>
      <c r="AD2530" t="s">
        <v>38</v>
      </c>
      <c r="AE2530" s="1">
        <v>42530</v>
      </c>
      <c r="AG2530" s="1">
        <v>42530</v>
      </c>
      <c r="AH2530" s="1">
        <v>42598</v>
      </c>
    </row>
    <row r="2531" spans="1:34" x14ac:dyDescent="0.3">
      <c r="A2531">
        <v>242603</v>
      </c>
      <c r="B2531" t="s">
        <v>59</v>
      </c>
      <c r="C2531" t="s">
        <v>40</v>
      </c>
      <c r="D2531">
        <v>2</v>
      </c>
      <c r="E2531" t="s">
        <v>4346</v>
      </c>
      <c r="F2531" t="s">
        <v>372</v>
      </c>
      <c r="G2531">
        <v>13651</v>
      </c>
      <c r="H2531">
        <v>1</v>
      </c>
      <c r="I2531">
        <v>46303</v>
      </c>
      <c r="J2531">
        <v>63929</v>
      </c>
      <c r="K2531" t="s">
        <v>30</v>
      </c>
      <c r="L2531" t="s">
        <v>164</v>
      </c>
      <c r="M2531" t="s">
        <v>4347</v>
      </c>
      <c r="N2531" t="s">
        <v>6903</v>
      </c>
      <c r="O2531" t="s">
        <v>374</v>
      </c>
      <c r="P2531" t="s">
        <v>4348</v>
      </c>
      <c r="Q2531" t="s">
        <v>4349</v>
      </c>
      <c r="R2531" t="s">
        <v>593</v>
      </c>
      <c r="S2531" t="s">
        <v>35</v>
      </c>
      <c r="T2531" t="str">
        <f t="shared" si="117"/>
        <v>Background in Geography or related field; experience working with GIS applications (ESRI ArcGIS Suite); computer and research skills; experience working with relational databases; good communication skills are essential.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531">
        <f t="shared" si="118"/>
        <v>0</v>
      </c>
      <c r="V2531" s="3">
        <v>0</v>
      </c>
      <c r="W2531" s="3">
        <f t="shared" si="119"/>
        <v>0</v>
      </c>
      <c r="X2531" s="3">
        <v>0</v>
      </c>
      <c r="Y2531" s="3">
        <v>0</v>
      </c>
      <c r="Z2531" s="3">
        <v>0</v>
      </c>
      <c r="AA2531" s="3">
        <v>0</v>
      </c>
      <c r="AB2531" s="3">
        <v>1</v>
      </c>
      <c r="AD2531" t="s">
        <v>58</v>
      </c>
      <c r="AE2531" s="1">
        <v>42529</v>
      </c>
      <c r="AG2531" s="1">
        <v>42529</v>
      </c>
      <c r="AH2531" s="1">
        <v>42598</v>
      </c>
    </row>
    <row r="2532" spans="1:34" x14ac:dyDescent="0.3">
      <c r="A2532">
        <v>242604</v>
      </c>
      <c r="B2532" t="s">
        <v>3435</v>
      </c>
      <c r="C2532" t="s">
        <v>26</v>
      </c>
      <c r="D2532">
        <v>3</v>
      </c>
      <c r="E2532" t="s">
        <v>4358</v>
      </c>
      <c r="F2532" t="s">
        <v>504</v>
      </c>
      <c r="G2532">
        <v>31105</v>
      </c>
      <c r="H2532">
        <v>0</v>
      </c>
      <c r="I2532">
        <v>37492</v>
      </c>
      <c r="J2532">
        <v>59863</v>
      </c>
      <c r="K2532" t="s">
        <v>30</v>
      </c>
      <c r="L2532" t="s">
        <v>3455</v>
      </c>
      <c r="M2532" t="s">
        <v>4359</v>
      </c>
      <c r="N2532" t="s">
        <v>4360</v>
      </c>
      <c r="O2532" t="s">
        <v>7128</v>
      </c>
      <c r="P2532" t="s">
        <v>4361</v>
      </c>
      <c r="Q2532" t="s">
        <v>4362</v>
      </c>
      <c r="R2532" t="s">
        <v>593</v>
      </c>
      <c r="S2532" t="s">
        <v>4363</v>
      </c>
      <c r="T2532" t="str">
        <f t="shared" si="117"/>
        <v>All candidates must hold a civil service title of Investigator or submit proof of filing for the December 12, 2015 Investigator civil service exam.   Potential applicants should have a strong work ethic, good interpersonal skills, excellent time management and organizational skills, and have an exemplary sick and disciplinary records. This position is open to current City employees who have a permanent Investigator title or those who can submit proof of filing for the December 12, 2015 Investigator civil service exam.</v>
      </c>
      <c r="U2532">
        <f t="shared" si="118"/>
        <v>0</v>
      </c>
      <c r="V2532" s="3">
        <v>0</v>
      </c>
      <c r="W2532" s="3">
        <f t="shared" si="119"/>
        <v>0</v>
      </c>
      <c r="X2532" s="3">
        <v>0</v>
      </c>
      <c r="Y2532" s="3">
        <v>0</v>
      </c>
      <c r="Z2532" s="3">
        <v>0</v>
      </c>
      <c r="AA2532" s="3">
        <v>0</v>
      </c>
      <c r="AB2532" s="3">
        <v>0</v>
      </c>
      <c r="AD2532" t="s">
        <v>38</v>
      </c>
      <c r="AE2532" s="1">
        <v>42528</v>
      </c>
      <c r="AG2532" s="1">
        <v>42570</v>
      </c>
      <c r="AH2532" s="1">
        <v>42598</v>
      </c>
    </row>
    <row r="2533" spans="1:34" x14ac:dyDescent="0.3">
      <c r="A2533">
        <v>242606</v>
      </c>
      <c r="B2533" t="s">
        <v>1158</v>
      </c>
      <c r="C2533" t="s">
        <v>40</v>
      </c>
      <c r="D2533">
        <v>1</v>
      </c>
      <c r="E2533" t="s">
        <v>4162</v>
      </c>
      <c r="F2533" t="s">
        <v>568</v>
      </c>
      <c r="G2533">
        <v>10015</v>
      </c>
      <c r="H2533" t="s">
        <v>240</v>
      </c>
      <c r="I2533">
        <v>58675</v>
      </c>
      <c r="J2533">
        <v>156793</v>
      </c>
      <c r="K2533" t="s">
        <v>30</v>
      </c>
      <c r="L2533" t="s">
        <v>1161</v>
      </c>
      <c r="M2533" t="s">
        <v>4163</v>
      </c>
      <c r="N2533" t="s">
        <v>8406</v>
      </c>
      <c r="O2533" t="s">
        <v>3189</v>
      </c>
      <c r="P2533" t="s">
        <v>8407</v>
      </c>
      <c r="Q2533" t="s">
        <v>35</v>
      </c>
      <c r="R2533" t="s">
        <v>4364</v>
      </c>
      <c r="S2533" t="s">
        <v>1166</v>
      </c>
      <c r="T2533" t="str">
        <f t="shared" si="117"/>
        <v xml:space="preserve">Candidates must have strong supervisory and managerial experience; experience with the operation, design and construction of the City‚„s Infrastructure systems; and knowledge of up-to-date engineering methods. Candidates should possess excellent verbal and written communication skills.  </v>
      </c>
      <c r="U2533">
        <f t="shared" si="118"/>
        <v>0</v>
      </c>
      <c r="V2533" s="3">
        <v>0</v>
      </c>
      <c r="W2533" s="3">
        <f t="shared" si="119"/>
        <v>0</v>
      </c>
      <c r="X2533" s="3">
        <v>0</v>
      </c>
      <c r="Y2533" s="3">
        <v>0</v>
      </c>
      <c r="Z2533" s="3">
        <v>0</v>
      </c>
      <c r="AA2533" s="3">
        <v>0</v>
      </c>
      <c r="AB2533" s="3">
        <v>0</v>
      </c>
      <c r="AD2533" t="s">
        <v>58</v>
      </c>
      <c r="AE2533" s="1">
        <v>42531</v>
      </c>
      <c r="AG2533" s="1">
        <v>42531</v>
      </c>
      <c r="AH2533" s="1">
        <v>42598</v>
      </c>
    </row>
    <row r="2534" spans="1:34" x14ac:dyDescent="0.3">
      <c r="A2534">
        <v>242606</v>
      </c>
      <c r="B2534" t="s">
        <v>1158</v>
      </c>
      <c r="C2534" t="s">
        <v>26</v>
      </c>
      <c r="D2534">
        <v>1</v>
      </c>
      <c r="E2534" t="s">
        <v>4162</v>
      </c>
      <c r="F2534" t="s">
        <v>568</v>
      </c>
      <c r="G2534">
        <v>10015</v>
      </c>
      <c r="H2534" t="s">
        <v>240</v>
      </c>
      <c r="I2534">
        <v>58675</v>
      </c>
      <c r="J2534">
        <v>156793</v>
      </c>
      <c r="K2534" t="s">
        <v>30</v>
      </c>
      <c r="L2534" t="s">
        <v>1161</v>
      </c>
      <c r="M2534" t="s">
        <v>4163</v>
      </c>
      <c r="N2534" t="s">
        <v>8406</v>
      </c>
      <c r="O2534" t="s">
        <v>3189</v>
      </c>
      <c r="P2534" t="s">
        <v>8407</v>
      </c>
      <c r="Q2534" t="s">
        <v>35</v>
      </c>
      <c r="R2534" t="s">
        <v>4364</v>
      </c>
      <c r="S2534" t="s">
        <v>1166</v>
      </c>
      <c r="T2534" t="str">
        <f t="shared" si="117"/>
        <v xml:space="preserve">Candidates must have strong supervisory and managerial experience; experience with the operation, design and construction of the City‚„s Infrastructure systems; and knowledge of up-to-date engineering methods. Candidates should possess excellent verbal and written communication skills.  </v>
      </c>
      <c r="U2534">
        <f t="shared" si="118"/>
        <v>0</v>
      </c>
      <c r="V2534" s="3">
        <v>0</v>
      </c>
      <c r="W2534" s="3">
        <f t="shared" si="119"/>
        <v>0</v>
      </c>
      <c r="X2534" s="3">
        <v>0</v>
      </c>
      <c r="Y2534" s="3">
        <v>0</v>
      </c>
      <c r="Z2534" s="3">
        <v>0</v>
      </c>
      <c r="AA2534" s="3">
        <v>0</v>
      </c>
      <c r="AB2534" s="3">
        <v>0</v>
      </c>
      <c r="AD2534" t="s">
        <v>58</v>
      </c>
      <c r="AE2534" s="1">
        <v>42531</v>
      </c>
      <c r="AG2534" s="1">
        <v>42531</v>
      </c>
      <c r="AH2534" s="1">
        <v>42598</v>
      </c>
    </row>
    <row r="2535" spans="1:34" x14ac:dyDescent="0.3">
      <c r="A2535">
        <v>242609</v>
      </c>
      <c r="B2535" t="s">
        <v>873</v>
      </c>
      <c r="C2535" t="s">
        <v>40</v>
      </c>
      <c r="D2535">
        <v>1</v>
      </c>
      <c r="E2535" t="s">
        <v>3727</v>
      </c>
      <c r="F2535" t="s">
        <v>119</v>
      </c>
      <c r="G2535">
        <v>22427</v>
      </c>
      <c r="H2535">
        <v>1</v>
      </c>
      <c r="I2535">
        <v>61237</v>
      </c>
      <c r="J2535">
        <v>88686</v>
      </c>
      <c r="K2535" t="s">
        <v>30</v>
      </c>
      <c r="L2535" t="s">
        <v>1205</v>
      </c>
      <c r="M2535" t="s">
        <v>1206</v>
      </c>
      <c r="N2535" t="s">
        <v>8146</v>
      </c>
      <c r="O2535" t="s">
        <v>7122</v>
      </c>
      <c r="P2535" t="s">
        <v>8147</v>
      </c>
      <c r="Q2535" t="s">
        <v>35</v>
      </c>
      <c r="R2535" t="s">
        <v>879</v>
      </c>
      <c r="S2535" t="s">
        <v>3728</v>
      </c>
      <c r="T2535" t="str">
        <f t="shared" si="117"/>
        <v xml:space="preserve">‚ Be familiar with multi-discipline design and construction projects, construction documents including specifications and bid forms, and construction contracts.   Knowledge of New York City Building Codes.  Proficient in M.S. Word and Excel, and good verbal and written skills are beneficial.   A degree in architecture, engineering, or construction technology is preferred.  </v>
      </c>
      <c r="U2535">
        <f t="shared" si="118"/>
        <v>0</v>
      </c>
      <c r="V2535" s="3">
        <v>1</v>
      </c>
      <c r="W2535" s="3">
        <f t="shared" si="119"/>
        <v>0</v>
      </c>
      <c r="X2535" s="3">
        <v>0</v>
      </c>
      <c r="Y2535" s="3">
        <v>0</v>
      </c>
      <c r="Z2535" s="3">
        <v>0</v>
      </c>
      <c r="AA2535" s="3">
        <v>0</v>
      </c>
      <c r="AB2535" s="3">
        <v>0</v>
      </c>
      <c r="AD2535" t="s">
        <v>58</v>
      </c>
      <c r="AE2535" s="1">
        <v>42570</v>
      </c>
      <c r="AG2535" s="1">
        <v>42570</v>
      </c>
      <c r="AH2535" s="1">
        <v>42598</v>
      </c>
    </row>
    <row r="2536" spans="1:34" x14ac:dyDescent="0.3">
      <c r="A2536">
        <v>242883</v>
      </c>
      <c r="B2536" t="s">
        <v>39</v>
      </c>
      <c r="C2536" t="s">
        <v>26</v>
      </c>
      <c r="D2536">
        <v>1</v>
      </c>
      <c r="E2536" t="s">
        <v>4356</v>
      </c>
      <c r="F2536" t="s">
        <v>574</v>
      </c>
      <c r="G2536">
        <v>40510</v>
      </c>
      <c r="H2536">
        <v>1</v>
      </c>
      <c r="I2536">
        <v>45385</v>
      </c>
      <c r="J2536">
        <v>61669</v>
      </c>
      <c r="K2536" t="s">
        <v>30</v>
      </c>
      <c r="L2536" t="s">
        <v>78</v>
      </c>
      <c r="M2536" t="s">
        <v>983</v>
      </c>
      <c r="N2536" t="s">
        <v>8405</v>
      </c>
      <c r="O2536" t="s">
        <v>577</v>
      </c>
      <c r="P2536" t="s">
        <v>35</v>
      </c>
      <c r="Q2536" t="s">
        <v>7439</v>
      </c>
      <c r="R2536" t="s">
        <v>4357</v>
      </c>
      <c r="S2536" t="s">
        <v>35</v>
      </c>
      <c r="T2536" t="str">
        <f t="shared" si="117"/>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36">
        <f t="shared" si="118"/>
        <v>0</v>
      </c>
      <c r="V2536" s="3">
        <v>0</v>
      </c>
      <c r="W2536" s="3">
        <f t="shared" si="119"/>
        <v>0</v>
      </c>
      <c r="X2536" s="3">
        <v>0</v>
      </c>
      <c r="Y2536" s="3">
        <v>0</v>
      </c>
      <c r="Z2536" s="3">
        <v>0</v>
      </c>
      <c r="AA2536" s="3">
        <v>0</v>
      </c>
      <c r="AB2536" s="3">
        <v>0</v>
      </c>
      <c r="AD2536" t="s">
        <v>38</v>
      </c>
      <c r="AE2536" s="1">
        <v>42530</v>
      </c>
      <c r="AG2536" s="1">
        <v>42530</v>
      </c>
      <c r="AH2536" s="1">
        <v>42598</v>
      </c>
    </row>
    <row r="2537" spans="1:34" x14ac:dyDescent="0.3">
      <c r="A2537">
        <v>242899</v>
      </c>
      <c r="B2537" t="s">
        <v>1158</v>
      </c>
      <c r="C2537" t="s">
        <v>26</v>
      </c>
      <c r="D2537">
        <v>4</v>
      </c>
      <c r="E2537" t="s">
        <v>3459</v>
      </c>
      <c r="F2537" t="s">
        <v>360</v>
      </c>
      <c r="G2537">
        <v>20215</v>
      </c>
      <c r="H2537">
        <v>2</v>
      </c>
      <c r="I2537">
        <v>72805</v>
      </c>
      <c r="J2537">
        <v>101148</v>
      </c>
      <c r="K2537" t="s">
        <v>30</v>
      </c>
      <c r="L2537" t="s">
        <v>1161</v>
      </c>
      <c r="M2537" t="s">
        <v>3714</v>
      </c>
      <c r="N2537" t="s">
        <v>3715</v>
      </c>
      <c r="O2537" t="s">
        <v>7109</v>
      </c>
      <c r="P2537" t="s">
        <v>3716</v>
      </c>
      <c r="Q2537" t="s">
        <v>35</v>
      </c>
      <c r="R2537" t="s">
        <v>3717</v>
      </c>
      <c r="S2537" t="s">
        <v>1166</v>
      </c>
      <c r="T2537" t="str">
        <f t="shared" si="117"/>
        <v xml:space="preserve">Candidates must have strong supervisory experience and excellent verbal and written communication skills and knowledge of the operations, design and construction of the City's infrastructure system. Knowledge of current and up-to-date engineering methods and standards is preferred.  </v>
      </c>
      <c r="U2537">
        <f t="shared" si="118"/>
        <v>0</v>
      </c>
      <c r="V2537" s="3">
        <v>0</v>
      </c>
      <c r="W2537" s="3">
        <f t="shared" si="119"/>
        <v>0</v>
      </c>
      <c r="X2537" s="3">
        <v>0</v>
      </c>
      <c r="Y2537" s="3">
        <v>0</v>
      </c>
      <c r="Z2537" s="3">
        <v>0</v>
      </c>
      <c r="AA2537" s="3">
        <v>0</v>
      </c>
      <c r="AB2537" s="3">
        <v>0</v>
      </c>
      <c r="AD2537" t="s">
        <v>58</v>
      </c>
      <c r="AE2537" s="1">
        <v>42543</v>
      </c>
      <c r="AG2537" s="1">
        <v>42543</v>
      </c>
      <c r="AH2537" s="1">
        <v>42598</v>
      </c>
    </row>
    <row r="2538" spans="1:34" x14ac:dyDescent="0.3">
      <c r="A2538">
        <v>242618</v>
      </c>
      <c r="B2538" t="s">
        <v>873</v>
      </c>
      <c r="C2538" t="s">
        <v>40</v>
      </c>
      <c r="D2538">
        <v>1</v>
      </c>
      <c r="E2538" t="s">
        <v>4365</v>
      </c>
      <c r="F2538" t="s">
        <v>119</v>
      </c>
      <c r="G2538">
        <v>22427</v>
      </c>
      <c r="H2538">
        <v>1</v>
      </c>
      <c r="I2538">
        <v>61237</v>
      </c>
      <c r="J2538">
        <v>88686</v>
      </c>
      <c r="K2538" t="s">
        <v>30</v>
      </c>
      <c r="L2538" t="s">
        <v>1205</v>
      </c>
      <c r="M2538" t="s">
        <v>1206</v>
      </c>
      <c r="N2538" t="s">
        <v>8408</v>
      </c>
      <c r="O2538" t="s">
        <v>7122</v>
      </c>
      <c r="P2538" t="s">
        <v>4366</v>
      </c>
      <c r="Q2538" t="s">
        <v>35</v>
      </c>
      <c r="R2538" t="s">
        <v>879</v>
      </c>
      <c r="S2538" t="s">
        <v>3728</v>
      </c>
      <c r="T2538" t="str">
        <f t="shared" si="117"/>
        <v xml:space="preserve">The selected candidate should have the ability to manage simultaneously several multi-trade projects, possess strong verbal and written communication skills along with computer and organizational capabilities  </v>
      </c>
      <c r="U2538">
        <f t="shared" si="118"/>
        <v>0</v>
      </c>
      <c r="V2538" s="3">
        <v>0</v>
      </c>
      <c r="W2538" s="3">
        <f t="shared" si="119"/>
        <v>0</v>
      </c>
      <c r="X2538" s="3">
        <v>0</v>
      </c>
      <c r="Y2538" s="3">
        <v>0</v>
      </c>
      <c r="Z2538" s="3">
        <v>0</v>
      </c>
      <c r="AA2538" s="3">
        <v>0</v>
      </c>
      <c r="AB2538" s="3">
        <v>0</v>
      </c>
      <c r="AD2538" t="s">
        <v>58</v>
      </c>
      <c r="AE2538" s="1">
        <v>42562</v>
      </c>
      <c r="AG2538" s="1">
        <v>42562</v>
      </c>
      <c r="AH2538" s="1">
        <v>42598</v>
      </c>
    </row>
    <row r="2539" spans="1:34" x14ac:dyDescent="0.3">
      <c r="A2539">
        <v>242618</v>
      </c>
      <c r="B2539" t="s">
        <v>873</v>
      </c>
      <c r="C2539" t="s">
        <v>26</v>
      </c>
      <c r="D2539">
        <v>1</v>
      </c>
      <c r="E2539" t="s">
        <v>4365</v>
      </c>
      <c r="F2539" t="s">
        <v>119</v>
      </c>
      <c r="G2539">
        <v>22427</v>
      </c>
      <c r="H2539">
        <v>1</v>
      </c>
      <c r="I2539">
        <v>61237</v>
      </c>
      <c r="J2539">
        <v>88686</v>
      </c>
      <c r="K2539" t="s">
        <v>30</v>
      </c>
      <c r="L2539" t="s">
        <v>1205</v>
      </c>
      <c r="M2539" t="s">
        <v>1206</v>
      </c>
      <c r="N2539" t="s">
        <v>8408</v>
      </c>
      <c r="O2539" t="s">
        <v>7122</v>
      </c>
      <c r="P2539" t="s">
        <v>4366</v>
      </c>
      <c r="Q2539" t="s">
        <v>35</v>
      </c>
      <c r="R2539" t="s">
        <v>879</v>
      </c>
      <c r="S2539" t="s">
        <v>3728</v>
      </c>
      <c r="T2539" t="str">
        <f t="shared" si="117"/>
        <v xml:space="preserve">The selected candidate should have the ability to manage simultaneously several multi-trade projects, possess strong verbal and written communication skills along with computer and organizational capabilities  </v>
      </c>
      <c r="U2539">
        <f t="shared" si="118"/>
        <v>0</v>
      </c>
      <c r="V2539" s="3">
        <v>0</v>
      </c>
      <c r="W2539" s="3">
        <f t="shared" si="119"/>
        <v>0</v>
      </c>
      <c r="X2539" s="3">
        <v>0</v>
      </c>
      <c r="Y2539" s="3">
        <v>0</v>
      </c>
      <c r="Z2539" s="3">
        <v>0</v>
      </c>
      <c r="AA2539" s="3">
        <v>0</v>
      </c>
      <c r="AB2539" s="3">
        <v>0</v>
      </c>
      <c r="AD2539" t="s">
        <v>58</v>
      </c>
      <c r="AE2539" s="1">
        <v>42562</v>
      </c>
      <c r="AG2539" s="1">
        <v>42562</v>
      </c>
      <c r="AH2539" s="1">
        <v>42598</v>
      </c>
    </row>
    <row r="2540" spans="1:34" x14ac:dyDescent="0.3">
      <c r="A2540">
        <v>242620</v>
      </c>
      <c r="B2540" t="s">
        <v>108</v>
      </c>
      <c r="C2540" t="s">
        <v>26</v>
      </c>
      <c r="D2540">
        <v>3</v>
      </c>
      <c r="E2540" t="s">
        <v>1309</v>
      </c>
      <c r="F2540" t="s">
        <v>1310</v>
      </c>
      <c r="G2540">
        <v>30112</v>
      </c>
      <c r="H2540">
        <v>0</v>
      </c>
      <c r="I2540">
        <v>66499</v>
      </c>
      <c r="J2540">
        <v>85752</v>
      </c>
      <c r="K2540" t="s">
        <v>30</v>
      </c>
      <c r="L2540" t="s">
        <v>111</v>
      </c>
      <c r="M2540" t="s">
        <v>4367</v>
      </c>
      <c r="N2540" t="s">
        <v>8409</v>
      </c>
      <c r="O2540" t="s">
        <v>4368</v>
      </c>
      <c r="P2540" t="s">
        <v>4369</v>
      </c>
      <c r="Q2540" t="s">
        <v>35</v>
      </c>
      <c r="R2540" t="s">
        <v>8266</v>
      </c>
      <c r="S2540" t="s">
        <v>35</v>
      </c>
      <c r="T2540" t="str">
        <f t="shared" si="117"/>
        <v xml:space="preserve">- Familiarity with City conflict of interest rules;  - Knowledge of FOIL and experience processing requests; - Experience with document review, including the use of specialized software;  - Experience developing and/or operating systems for managing complex administrative processes; and  - General familiarity with New York City government and related issues.  </v>
      </c>
      <c r="U2540">
        <f t="shared" si="118"/>
        <v>0</v>
      </c>
      <c r="V2540" s="3">
        <v>0</v>
      </c>
      <c r="W2540" s="3">
        <f t="shared" si="119"/>
        <v>0</v>
      </c>
      <c r="X2540" s="3">
        <v>0</v>
      </c>
      <c r="Y2540" s="3">
        <v>0</v>
      </c>
      <c r="Z2540" s="3">
        <v>0</v>
      </c>
      <c r="AA2540" s="3">
        <v>0</v>
      </c>
      <c r="AB2540" s="3">
        <v>0</v>
      </c>
      <c r="AD2540" t="s">
        <v>58</v>
      </c>
      <c r="AE2540" s="1">
        <v>42528</v>
      </c>
      <c r="AG2540" s="1">
        <v>42563</v>
      </c>
      <c r="AH2540" s="1">
        <v>42598</v>
      </c>
    </row>
    <row r="2541" spans="1:34" x14ac:dyDescent="0.3">
      <c r="A2541">
        <v>242620</v>
      </c>
      <c r="B2541" t="s">
        <v>108</v>
      </c>
      <c r="C2541" t="s">
        <v>40</v>
      </c>
      <c r="D2541">
        <v>3</v>
      </c>
      <c r="E2541" t="s">
        <v>1309</v>
      </c>
      <c r="F2541" t="s">
        <v>1310</v>
      </c>
      <c r="G2541">
        <v>30112</v>
      </c>
      <c r="H2541">
        <v>0</v>
      </c>
      <c r="I2541">
        <v>66499</v>
      </c>
      <c r="J2541">
        <v>85752</v>
      </c>
      <c r="K2541" t="s">
        <v>30</v>
      </c>
      <c r="L2541" t="s">
        <v>111</v>
      </c>
      <c r="M2541" t="s">
        <v>4367</v>
      </c>
      <c r="N2541" t="s">
        <v>8409</v>
      </c>
      <c r="O2541" t="s">
        <v>4368</v>
      </c>
      <c r="P2541" t="s">
        <v>4369</v>
      </c>
      <c r="Q2541" t="s">
        <v>35</v>
      </c>
      <c r="R2541" t="s">
        <v>8266</v>
      </c>
      <c r="S2541" t="s">
        <v>35</v>
      </c>
      <c r="T2541" t="str">
        <f t="shared" si="117"/>
        <v xml:space="preserve">- Familiarity with City conflict of interest rules;  - Knowledge of FOIL and experience processing requests; - Experience with document review, including the use of specialized software;  - Experience developing and/or operating systems for managing complex administrative processes; and  - General familiarity with New York City government and related issues.  </v>
      </c>
      <c r="U2541">
        <f t="shared" si="118"/>
        <v>0</v>
      </c>
      <c r="V2541" s="3">
        <v>0</v>
      </c>
      <c r="W2541" s="3">
        <f t="shared" si="119"/>
        <v>0</v>
      </c>
      <c r="X2541" s="3">
        <v>0</v>
      </c>
      <c r="Y2541" s="3">
        <v>0</v>
      </c>
      <c r="Z2541" s="3">
        <v>0</v>
      </c>
      <c r="AA2541" s="3">
        <v>0</v>
      </c>
      <c r="AB2541" s="3">
        <v>0</v>
      </c>
      <c r="AD2541" t="s">
        <v>58</v>
      </c>
      <c r="AE2541" s="1">
        <v>42528</v>
      </c>
      <c r="AG2541" s="1">
        <v>42563</v>
      </c>
      <c r="AH2541" s="1">
        <v>42598</v>
      </c>
    </row>
    <row r="2542" spans="1:34" x14ac:dyDescent="0.3">
      <c r="A2542">
        <v>242901</v>
      </c>
      <c r="B2542" t="s">
        <v>39</v>
      </c>
      <c r="C2542" t="s">
        <v>40</v>
      </c>
      <c r="D2542">
        <v>1</v>
      </c>
      <c r="E2542" t="s">
        <v>4350</v>
      </c>
      <c r="F2542" t="s">
        <v>51</v>
      </c>
      <c r="G2542">
        <v>10050</v>
      </c>
      <c r="H2542" t="s">
        <v>52</v>
      </c>
      <c r="I2542">
        <v>53051</v>
      </c>
      <c r="J2542">
        <v>100000</v>
      </c>
      <c r="K2542" t="s">
        <v>30</v>
      </c>
      <c r="L2542" t="s">
        <v>78</v>
      </c>
      <c r="M2542" t="s">
        <v>1042</v>
      </c>
      <c r="N2542" t="s">
        <v>4351</v>
      </c>
      <c r="O2542" t="s">
        <v>54</v>
      </c>
      <c r="P2542" t="s">
        <v>4352</v>
      </c>
      <c r="Q2542" t="s">
        <v>7439</v>
      </c>
      <c r="R2542" t="s">
        <v>4353</v>
      </c>
      <c r="S2542" t="s">
        <v>35</v>
      </c>
      <c r="T2542" t="str">
        <f t="shared" si="117"/>
        <v>--At least six years' experience in creating project management artifacts (project charter, project plan, timelines (MS Project or other project management software), requirements documents, project and resource planning, deployment plans, support plans, conversion plans  Experience working with J2EE applications deployed on Tomcat, including using Java toolkit (Ant, Tomcat, log4j, Hibernate)  Java and JSP programming (3-4 years' experience)  Experience (1-2 years) with build and release methodologies and deployments. Batch scripting  Ability to work with end-users, technical staff, vendors, and all project stakeholders Strong data analysis skills   Familiarity with Source repositories (SVN)  Experience with bug tracking methodology and software (JIRA)  Experience developing and running SQL queries (SQL Server Management Studio)  Strong written and oral communication skills  Ability to proactively drive projects to completion and resolve issues independently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42">
        <f t="shared" si="118"/>
        <v>1</v>
      </c>
      <c r="V2542" s="3">
        <v>0</v>
      </c>
      <c r="W2542" s="3">
        <f t="shared" si="119"/>
        <v>1</v>
      </c>
      <c r="X2542" s="3">
        <v>0</v>
      </c>
      <c r="Y2542" s="3">
        <v>0</v>
      </c>
      <c r="Z2542" s="3">
        <v>1</v>
      </c>
      <c r="AA2542" s="3">
        <v>0</v>
      </c>
      <c r="AB2542" s="3">
        <v>0</v>
      </c>
      <c r="AD2542" t="s">
        <v>58</v>
      </c>
      <c r="AE2542" s="1">
        <v>42530</v>
      </c>
      <c r="AG2542" s="1">
        <v>42530</v>
      </c>
      <c r="AH2542" s="1">
        <v>42598</v>
      </c>
    </row>
    <row r="2543" spans="1:34" x14ac:dyDescent="0.3">
      <c r="A2543">
        <v>242907</v>
      </c>
      <c r="B2543" t="s">
        <v>210</v>
      </c>
      <c r="C2543" t="s">
        <v>26</v>
      </c>
      <c r="D2543">
        <v>1</v>
      </c>
      <c r="E2543" t="s">
        <v>4370</v>
      </c>
      <c r="F2543" t="s">
        <v>540</v>
      </c>
      <c r="G2543">
        <v>60860</v>
      </c>
      <c r="H2543">
        <v>2</v>
      </c>
      <c r="I2543">
        <v>57976</v>
      </c>
      <c r="J2543">
        <v>72070</v>
      </c>
      <c r="K2543" t="s">
        <v>30</v>
      </c>
      <c r="L2543" t="s">
        <v>213</v>
      </c>
      <c r="M2543" t="s">
        <v>1141</v>
      </c>
      <c r="N2543" t="s">
        <v>8410</v>
      </c>
      <c r="O2543" t="s">
        <v>7137</v>
      </c>
      <c r="P2543" t="s">
        <v>8411</v>
      </c>
      <c r="Q2543" t="s">
        <v>35</v>
      </c>
      <c r="R2543" t="s">
        <v>4371</v>
      </c>
      <c r="S2543" t="s">
        <v>35</v>
      </c>
      <c r="T2543" t="str">
        <f t="shared" si="117"/>
        <v xml:space="preserve">‚Exceptional public speaking, writing and proofreading skills.Demonstrated ability to meet deadlines and manage multiple projects in a timely manner.Experience effectively coordinating with external organizations and diverse constituencies.Demonstrated ability to engage and lead diverse groups with unique dynamics and challenges.Experience or demonstrated interested in Business Improvement Districts.  Preferred SkillsExcellent research, analytical, and facilitation skills. Experience writing or editing legal or planning documents.Familiarity with non-profit law and legislative processes.Thorough knowledge of New York City government and community-based planning, organizing, and neighborhood development issues.Successful experience working with and engaging neighborhood organizations and local small business communities.Experience in project and contract management.Fluency or proficiency in a foreign language strongly preferred, including Spanish, Mandarin, Cantonese, Korean, Arabic, Russian, or Bengali.Proficiency in GIS, Adobe Creative Suite, and Microsoft Office applications, including Excel and PowerPoint. Candidates with Masters Degrees in urban planning, urban design/architecture, public administration, or business administration with a focus on community or economic development strongly preferred. A minimum 2 years of experience in community planning/development/organizing is strongly preferred.  </v>
      </c>
      <c r="U2543">
        <f t="shared" si="118"/>
        <v>0</v>
      </c>
      <c r="V2543" s="3">
        <v>1</v>
      </c>
      <c r="W2543" s="3">
        <f t="shared" si="119"/>
        <v>0</v>
      </c>
      <c r="X2543" s="3">
        <v>0</v>
      </c>
      <c r="Y2543" s="3">
        <v>0</v>
      </c>
      <c r="Z2543" s="3">
        <v>0</v>
      </c>
      <c r="AA2543" s="3">
        <v>0</v>
      </c>
      <c r="AB2543" s="3">
        <v>0</v>
      </c>
      <c r="AD2543" t="s">
        <v>38</v>
      </c>
      <c r="AE2543" s="1">
        <v>42531</v>
      </c>
      <c r="AG2543" s="1">
        <v>42531</v>
      </c>
      <c r="AH2543" s="1">
        <v>42598</v>
      </c>
    </row>
    <row r="2544" spans="1:34" x14ac:dyDescent="0.3">
      <c r="A2544">
        <v>242621</v>
      </c>
      <c r="B2544" t="s">
        <v>873</v>
      </c>
      <c r="C2544" t="s">
        <v>26</v>
      </c>
      <c r="D2544">
        <v>1</v>
      </c>
      <c r="E2544" t="s">
        <v>4372</v>
      </c>
      <c r="F2544" t="s">
        <v>360</v>
      </c>
      <c r="G2544">
        <v>20215</v>
      </c>
      <c r="H2544">
        <v>2</v>
      </c>
      <c r="I2544">
        <v>72805</v>
      </c>
      <c r="J2544">
        <v>101148</v>
      </c>
      <c r="K2544" t="s">
        <v>30</v>
      </c>
      <c r="L2544" t="s">
        <v>1205</v>
      </c>
      <c r="M2544" t="s">
        <v>1206</v>
      </c>
      <c r="N2544" t="s">
        <v>6905</v>
      </c>
      <c r="O2544" t="s">
        <v>7109</v>
      </c>
      <c r="P2544" t="s">
        <v>8412</v>
      </c>
      <c r="Q2544" t="s">
        <v>35</v>
      </c>
      <c r="R2544" t="s">
        <v>1208</v>
      </c>
      <c r="S2544" t="s">
        <v>1209</v>
      </c>
      <c r="T2544" t="str">
        <f t="shared" si="117"/>
        <v xml:space="preserve">A valid New York State driver‚„s license.   Strong background in structural engineering principles / application as they relate to the rehabilitation of existing and construction of new buildings. Excellent communication, organization and writing skills. Demonstrated ability/potential to work effectively and motivate project teams in supporting roles.  </v>
      </c>
      <c r="U2544">
        <f t="shared" si="118"/>
        <v>0</v>
      </c>
      <c r="V2544" s="3">
        <v>0</v>
      </c>
      <c r="W2544" s="3">
        <f t="shared" si="119"/>
        <v>0</v>
      </c>
      <c r="X2544" s="3">
        <v>0</v>
      </c>
      <c r="Y2544" s="3">
        <v>0</v>
      </c>
      <c r="Z2544" s="3">
        <v>0</v>
      </c>
      <c r="AA2544" s="3">
        <v>0</v>
      </c>
      <c r="AB2544" s="3">
        <v>0</v>
      </c>
      <c r="AD2544" t="s">
        <v>58</v>
      </c>
      <c r="AE2544" s="1">
        <v>42570</v>
      </c>
      <c r="AG2544" s="1">
        <v>42570</v>
      </c>
      <c r="AH2544" s="1">
        <v>42598</v>
      </c>
    </row>
    <row r="2545" spans="1:34" x14ac:dyDescent="0.3">
      <c r="A2545">
        <v>242621</v>
      </c>
      <c r="B2545" t="s">
        <v>873</v>
      </c>
      <c r="C2545" t="s">
        <v>40</v>
      </c>
      <c r="D2545">
        <v>1</v>
      </c>
      <c r="E2545" t="s">
        <v>4372</v>
      </c>
      <c r="F2545" t="s">
        <v>360</v>
      </c>
      <c r="G2545">
        <v>20215</v>
      </c>
      <c r="H2545">
        <v>2</v>
      </c>
      <c r="I2545">
        <v>72805</v>
      </c>
      <c r="J2545">
        <v>101148</v>
      </c>
      <c r="K2545" t="s">
        <v>30</v>
      </c>
      <c r="L2545" t="s">
        <v>1205</v>
      </c>
      <c r="M2545" t="s">
        <v>1206</v>
      </c>
      <c r="N2545" t="s">
        <v>6905</v>
      </c>
      <c r="O2545" t="s">
        <v>7109</v>
      </c>
      <c r="P2545" t="s">
        <v>8412</v>
      </c>
      <c r="Q2545" t="s">
        <v>35</v>
      </c>
      <c r="R2545" t="s">
        <v>1208</v>
      </c>
      <c r="S2545" t="s">
        <v>1209</v>
      </c>
      <c r="T2545" t="str">
        <f t="shared" si="117"/>
        <v xml:space="preserve">A valid New York State driver‚„s license.   Strong background in structural engineering principles / application as they relate to the rehabilitation of existing and construction of new buildings. Excellent communication, organization and writing skills. Demonstrated ability/potential to work effectively and motivate project teams in supporting roles.  </v>
      </c>
      <c r="U2545">
        <f t="shared" si="118"/>
        <v>0</v>
      </c>
      <c r="V2545" s="3">
        <v>0</v>
      </c>
      <c r="W2545" s="3">
        <f t="shared" si="119"/>
        <v>0</v>
      </c>
      <c r="X2545" s="3">
        <v>0</v>
      </c>
      <c r="Y2545" s="3">
        <v>0</v>
      </c>
      <c r="Z2545" s="3">
        <v>0</v>
      </c>
      <c r="AA2545" s="3">
        <v>0</v>
      </c>
      <c r="AB2545" s="3">
        <v>0</v>
      </c>
      <c r="AD2545" t="s">
        <v>58</v>
      </c>
      <c r="AE2545" s="1">
        <v>42570</v>
      </c>
      <c r="AG2545" s="1">
        <v>42570</v>
      </c>
      <c r="AH2545" s="1">
        <v>42598</v>
      </c>
    </row>
    <row r="2546" spans="1:34" x14ac:dyDescent="0.3">
      <c r="A2546">
        <v>242623</v>
      </c>
      <c r="B2546" t="s">
        <v>1158</v>
      </c>
      <c r="C2546" t="s">
        <v>40</v>
      </c>
      <c r="D2546">
        <v>1</v>
      </c>
      <c r="E2546" t="s">
        <v>4373</v>
      </c>
      <c r="F2546" t="s">
        <v>239</v>
      </c>
      <c r="G2546">
        <v>83008</v>
      </c>
      <c r="H2546" t="s">
        <v>52</v>
      </c>
      <c r="I2546">
        <v>53051</v>
      </c>
      <c r="J2546">
        <v>145991</v>
      </c>
      <c r="K2546" t="s">
        <v>30</v>
      </c>
      <c r="L2546" t="s">
        <v>1161</v>
      </c>
      <c r="M2546" t="s">
        <v>1622</v>
      </c>
      <c r="N2546" t="s">
        <v>8413</v>
      </c>
      <c r="O2546" t="s">
        <v>242</v>
      </c>
      <c r="P2546" t="s">
        <v>4374</v>
      </c>
      <c r="Q2546" t="s">
        <v>35</v>
      </c>
      <c r="R2546" t="s">
        <v>4375</v>
      </c>
      <c r="S2546" t="s">
        <v>35</v>
      </c>
      <c r="T2546" t="str">
        <f t="shared" si="117"/>
        <v xml:space="preserve">Applicant should possess experience supporting municipal construction projects as a Resident Engineer/ Project Engineer/Safety Specialist. ABS degree in Safety Engineering, Science, Engineering, or a related field is preferred. Previous work experience in construction inspection and practical working knowledge of OSHA, DOT, DOB and MUTCD is required. Certified safety, professional status is preferred. Good communication and computer skills are preferred. A valid NYS Driver License is required.  </v>
      </c>
      <c r="U2546">
        <f t="shared" si="118"/>
        <v>0</v>
      </c>
      <c r="V2546" s="3">
        <v>0</v>
      </c>
      <c r="W2546" s="3">
        <f t="shared" si="119"/>
        <v>0</v>
      </c>
      <c r="X2546" s="3">
        <v>0</v>
      </c>
      <c r="Y2546" s="3">
        <v>0</v>
      </c>
      <c r="Z2546" s="3">
        <v>0</v>
      </c>
      <c r="AA2546" s="3">
        <v>0</v>
      </c>
      <c r="AB2546" s="3">
        <v>0</v>
      </c>
      <c r="AD2546" t="s">
        <v>58</v>
      </c>
      <c r="AE2546" s="1">
        <v>42529</v>
      </c>
      <c r="AG2546" s="1">
        <v>42549</v>
      </c>
      <c r="AH2546" s="1">
        <v>42598</v>
      </c>
    </row>
    <row r="2547" spans="1:34" x14ac:dyDescent="0.3">
      <c r="A2547">
        <v>242623</v>
      </c>
      <c r="B2547" t="s">
        <v>1158</v>
      </c>
      <c r="C2547" t="s">
        <v>26</v>
      </c>
      <c r="D2547">
        <v>1</v>
      </c>
      <c r="E2547" t="s">
        <v>4373</v>
      </c>
      <c r="F2547" t="s">
        <v>239</v>
      </c>
      <c r="G2547">
        <v>83008</v>
      </c>
      <c r="H2547" t="s">
        <v>52</v>
      </c>
      <c r="I2547">
        <v>53051</v>
      </c>
      <c r="J2547">
        <v>145991</v>
      </c>
      <c r="K2547" t="s">
        <v>30</v>
      </c>
      <c r="L2547" t="s">
        <v>1161</v>
      </c>
      <c r="M2547" t="s">
        <v>1622</v>
      </c>
      <c r="N2547" t="s">
        <v>8413</v>
      </c>
      <c r="O2547" t="s">
        <v>242</v>
      </c>
      <c r="P2547" t="s">
        <v>4374</v>
      </c>
      <c r="Q2547" t="s">
        <v>35</v>
      </c>
      <c r="R2547" t="s">
        <v>4375</v>
      </c>
      <c r="S2547" t="s">
        <v>35</v>
      </c>
      <c r="T2547" t="str">
        <f t="shared" si="117"/>
        <v xml:space="preserve">Applicant should possess experience supporting municipal construction projects as a Resident Engineer/ Project Engineer/Safety Specialist. ABS degree in Safety Engineering, Science, Engineering, or a related field is preferred. Previous work experience in construction inspection and practical working knowledge of OSHA, DOT, DOB and MUTCD is required. Certified safety, professional status is preferred. Good communication and computer skills are preferred. A valid NYS Driver License is required.  </v>
      </c>
      <c r="U2547">
        <f t="shared" si="118"/>
        <v>0</v>
      </c>
      <c r="V2547" s="3">
        <v>0</v>
      </c>
      <c r="W2547" s="3">
        <f t="shared" si="119"/>
        <v>0</v>
      </c>
      <c r="X2547" s="3">
        <v>0</v>
      </c>
      <c r="Y2547" s="3">
        <v>0</v>
      </c>
      <c r="Z2547" s="3">
        <v>0</v>
      </c>
      <c r="AA2547" s="3">
        <v>0</v>
      </c>
      <c r="AB2547" s="3">
        <v>0</v>
      </c>
      <c r="AD2547" t="s">
        <v>58</v>
      </c>
      <c r="AE2547" s="1">
        <v>42529</v>
      </c>
      <c r="AG2547" s="1">
        <v>42549</v>
      </c>
      <c r="AH2547" s="1">
        <v>42598</v>
      </c>
    </row>
    <row r="2548" spans="1:34" x14ac:dyDescent="0.3">
      <c r="A2548">
        <v>242907</v>
      </c>
      <c r="B2548" t="s">
        <v>210</v>
      </c>
      <c r="C2548" t="s">
        <v>40</v>
      </c>
      <c r="D2548">
        <v>1</v>
      </c>
      <c r="E2548" t="s">
        <v>4370</v>
      </c>
      <c r="F2548" t="s">
        <v>540</v>
      </c>
      <c r="G2548">
        <v>60860</v>
      </c>
      <c r="H2548">
        <v>2</v>
      </c>
      <c r="I2548">
        <v>57976</v>
      </c>
      <c r="J2548">
        <v>72070</v>
      </c>
      <c r="K2548" t="s">
        <v>30</v>
      </c>
      <c r="L2548" t="s">
        <v>213</v>
      </c>
      <c r="M2548" t="s">
        <v>1141</v>
      </c>
      <c r="N2548" t="s">
        <v>8410</v>
      </c>
      <c r="O2548" t="s">
        <v>7137</v>
      </c>
      <c r="P2548" t="s">
        <v>8411</v>
      </c>
      <c r="Q2548" t="s">
        <v>35</v>
      </c>
      <c r="R2548" t="s">
        <v>4371</v>
      </c>
      <c r="S2548" t="s">
        <v>35</v>
      </c>
      <c r="T2548" t="str">
        <f t="shared" si="117"/>
        <v xml:space="preserve">‚Exceptional public speaking, writing and proofreading skills.Demonstrated ability to meet deadlines and manage multiple projects in a timely manner.Experience effectively coordinating with external organizations and diverse constituencies.Demonstrated ability to engage and lead diverse groups with unique dynamics and challenges.Experience or demonstrated interested in Business Improvement Districts.  Preferred SkillsExcellent research, analytical, and facilitation skills. Experience writing or editing legal or planning documents.Familiarity with non-profit law and legislative processes.Thorough knowledge of New York City government and community-based planning, organizing, and neighborhood development issues.Successful experience working with and engaging neighborhood organizations and local small business communities.Experience in project and contract management.Fluency or proficiency in a foreign language strongly preferred, including Spanish, Mandarin, Cantonese, Korean, Arabic, Russian, or Bengali.Proficiency in GIS, Adobe Creative Suite, and Microsoft Office applications, including Excel and PowerPoint. Candidates with Masters Degrees in urban planning, urban design/architecture, public administration, or business administration with a focus on community or economic development strongly preferred. A minimum 2 years of experience in community planning/development/organizing is strongly preferred.  </v>
      </c>
      <c r="U2548">
        <f t="shared" si="118"/>
        <v>0</v>
      </c>
      <c r="V2548" s="3">
        <v>1</v>
      </c>
      <c r="W2548" s="3">
        <f t="shared" si="119"/>
        <v>0</v>
      </c>
      <c r="X2548" s="3">
        <v>0</v>
      </c>
      <c r="Y2548" s="3">
        <v>0</v>
      </c>
      <c r="Z2548" s="3">
        <v>0</v>
      </c>
      <c r="AA2548" s="3">
        <v>0</v>
      </c>
      <c r="AB2548" s="3">
        <v>0</v>
      </c>
      <c r="AD2548" t="s">
        <v>38</v>
      </c>
      <c r="AE2548" s="1">
        <v>42531</v>
      </c>
      <c r="AG2548" s="1">
        <v>42531</v>
      </c>
      <c r="AH2548" s="1">
        <v>42598</v>
      </c>
    </row>
    <row r="2549" spans="1:34" x14ac:dyDescent="0.3">
      <c r="A2549">
        <v>242908</v>
      </c>
      <c r="B2549" t="s">
        <v>210</v>
      </c>
      <c r="C2549" t="s">
        <v>40</v>
      </c>
      <c r="D2549">
        <v>1</v>
      </c>
      <c r="E2549" t="s">
        <v>4376</v>
      </c>
      <c r="F2549" t="s">
        <v>540</v>
      </c>
      <c r="G2549">
        <v>60860</v>
      </c>
      <c r="H2549">
        <v>1</v>
      </c>
      <c r="I2549">
        <v>38251</v>
      </c>
      <c r="J2549">
        <v>65771</v>
      </c>
      <c r="K2549" t="s">
        <v>30</v>
      </c>
      <c r="L2549" t="s">
        <v>213</v>
      </c>
      <c r="M2549" t="s">
        <v>1141</v>
      </c>
      <c r="N2549" t="s">
        <v>8414</v>
      </c>
      <c r="O2549" t="s">
        <v>7137</v>
      </c>
      <c r="P2549" t="s">
        <v>8415</v>
      </c>
      <c r="Q2549" t="s">
        <v>35</v>
      </c>
      <c r="R2549" t="s">
        <v>4377</v>
      </c>
      <c r="S2549" t="s">
        <v>35</v>
      </c>
      <c r="T2549" t="str">
        <f t="shared" si="117"/>
        <v xml:space="preserve">Required SkillsExceptional organizational, project management and leadership skills.Demonstrated ability to meet deadlines and manage multiple projects in a timely manner.Exceptional public speaking, writing and proofreading skills.Strong work ethic, attention to detail, and a desire to improve the effectiveness and quality of services delivered to commercial districts and communities in the City of New York.   Preferred Skills:Ability to organize and drive projects to timely completion ‚€œ through coalition and consensus building.Outstanding presentation, writing, and communications skills. Experience or demonstrated interest in Business Improvement Districts. Experience effectively coordinating with external organizations.Experience planning, implementing, and managing projects involving diverse stakeholders.Familiarity with non-profit law.Fluency or proficiency in a foreign language strongly preferred, including Spanish, Mandarin, Cantonese, Korean, Arabic, Russian, or Bengali.Strong interpersonal skills.Outstanding analytic, problem-solving, and creative thinking abilities.Successful experience working with and engaging neighborhood organizations and local small business communities.Excellent MS Word, Excel, PowerPoint, Access, and Outlook skills. GIS skills strongly encouraged.Candidates with degrees in urban planning, urban design/architecture, public administration, or communications with a focus on community or economic development strongly preferred.  </v>
      </c>
      <c r="U2549">
        <f t="shared" si="118"/>
        <v>0</v>
      </c>
      <c r="V2549" s="3">
        <v>1</v>
      </c>
      <c r="W2549" s="3">
        <f t="shared" si="119"/>
        <v>0</v>
      </c>
      <c r="X2549" s="3">
        <v>0</v>
      </c>
      <c r="Y2549" s="3">
        <v>0</v>
      </c>
      <c r="Z2549" s="3">
        <v>0</v>
      </c>
      <c r="AA2549" s="3">
        <v>0</v>
      </c>
      <c r="AB2549" s="3">
        <v>0</v>
      </c>
      <c r="AD2549" t="s">
        <v>38</v>
      </c>
      <c r="AE2549" s="1">
        <v>42531</v>
      </c>
      <c r="AG2549" s="1">
        <v>42531</v>
      </c>
      <c r="AH2549" s="1">
        <v>42598</v>
      </c>
    </row>
    <row r="2550" spans="1:34" x14ac:dyDescent="0.3">
      <c r="A2550">
        <v>242908</v>
      </c>
      <c r="B2550" t="s">
        <v>210</v>
      </c>
      <c r="C2550" t="s">
        <v>26</v>
      </c>
      <c r="D2550">
        <v>1</v>
      </c>
      <c r="E2550" t="s">
        <v>4376</v>
      </c>
      <c r="F2550" t="s">
        <v>540</v>
      </c>
      <c r="G2550">
        <v>60860</v>
      </c>
      <c r="H2550">
        <v>1</v>
      </c>
      <c r="I2550">
        <v>38251</v>
      </c>
      <c r="J2550">
        <v>65771</v>
      </c>
      <c r="K2550" t="s">
        <v>30</v>
      </c>
      <c r="L2550" t="s">
        <v>213</v>
      </c>
      <c r="M2550" t="s">
        <v>1141</v>
      </c>
      <c r="N2550" t="s">
        <v>8414</v>
      </c>
      <c r="O2550" t="s">
        <v>7137</v>
      </c>
      <c r="P2550" t="s">
        <v>8415</v>
      </c>
      <c r="Q2550" t="s">
        <v>35</v>
      </c>
      <c r="R2550" t="s">
        <v>4377</v>
      </c>
      <c r="S2550" t="s">
        <v>35</v>
      </c>
      <c r="T2550" t="str">
        <f t="shared" si="117"/>
        <v xml:space="preserve">Required SkillsExceptional organizational, project management and leadership skills.Demonstrated ability to meet deadlines and manage multiple projects in a timely manner.Exceptional public speaking, writing and proofreading skills.Strong work ethic, attention to detail, and a desire to improve the effectiveness and quality of services delivered to commercial districts and communities in the City of New York.   Preferred Skills:Ability to organize and drive projects to timely completion ‚€œ through coalition and consensus building.Outstanding presentation, writing, and communications skills. Experience or demonstrated interest in Business Improvement Districts. Experience effectively coordinating with external organizations.Experience planning, implementing, and managing projects involving diverse stakeholders.Familiarity with non-profit law.Fluency or proficiency in a foreign language strongly preferred, including Spanish, Mandarin, Cantonese, Korean, Arabic, Russian, or Bengali.Strong interpersonal skills.Outstanding analytic, problem-solving, and creative thinking abilities.Successful experience working with and engaging neighborhood organizations and local small business communities.Excellent MS Word, Excel, PowerPoint, Access, and Outlook skills. GIS skills strongly encouraged.Candidates with degrees in urban planning, urban design/architecture, public administration, or communications with a focus on community or economic development strongly preferred.  </v>
      </c>
      <c r="U2550">
        <f t="shared" si="118"/>
        <v>0</v>
      </c>
      <c r="V2550" s="3">
        <v>1</v>
      </c>
      <c r="W2550" s="3">
        <f t="shared" si="119"/>
        <v>0</v>
      </c>
      <c r="X2550" s="3">
        <v>0</v>
      </c>
      <c r="Y2550" s="3">
        <v>0</v>
      </c>
      <c r="Z2550" s="3">
        <v>0</v>
      </c>
      <c r="AA2550" s="3">
        <v>0</v>
      </c>
      <c r="AB2550" s="3">
        <v>0</v>
      </c>
      <c r="AD2550" t="s">
        <v>38</v>
      </c>
      <c r="AE2550" s="1">
        <v>42531</v>
      </c>
      <c r="AG2550" s="1">
        <v>42531</v>
      </c>
      <c r="AH2550" s="1">
        <v>42598</v>
      </c>
    </row>
    <row r="2551" spans="1:34" x14ac:dyDescent="0.3">
      <c r="A2551">
        <v>242629</v>
      </c>
      <c r="B2551" t="s">
        <v>888</v>
      </c>
      <c r="C2551" t="s">
        <v>40</v>
      </c>
      <c r="D2551">
        <v>1</v>
      </c>
      <c r="E2551" t="s">
        <v>1683</v>
      </c>
      <c r="F2551" t="s">
        <v>773</v>
      </c>
      <c r="G2551">
        <v>95005</v>
      </c>
      <c r="H2551" t="s">
        <v>52</v>
      </c>
      <c r="I2551">
        <v>100000</v>
      </c>
      <c r="J2551">
        <v>140000</v>
      </c>
      <c r="K2551" t="s">
        <v>30</v>
      </c>
      <c r="L2551" t="s">
        <v>430</v>
      </c>
      <c r="M2551" t="s">
        <v>1684</v>
      </c>
      <c r="N2551" t="s">
        <v>4378</v>
      </c>
      <c r="O2551" t="s">
        <v>776</v>
      </c>
      <c r="P2551" t="s">
        <v>4379</v>
      </c>
      <c r="Q2551" t="s">
        <v>35</v>
      </c>
      <c r="R2551" t="s">
        <v>894</v>
      </c>
      <c r="S2551" t="s">
        <v>35</v>
      </c>
      <c r="T2551" t="str">
        <f t="shared" si="117"/>
        <v xml:space="preserve">Substantial preference will be given to candidates who have legal experience with NYC contracts and procurement.  </v>
      </c>
      <c r="U2551">
        <f t="shared" si="118"/>
        <v>0</v>
      </c>
      <c r="V2551" s="3">
        <v>0</v>
      </c>
      <c r="W2551" s="3">
        <f t="shared" si="119"/>
        <v>0</v>
      </c>
      <c r="X2551" s="3">
        <v>0</v>
      </c>
      <c r="Y2551" s="3">
        <v>0</v>
      </c>
      <c r="Z2551" s="3">
        <v>0</v>
      </c>
      <c r="AA2551" s="3">
        <v>0</v>
      </c>
      <c r="AB2551" s="3">
        <v>0</v>
      </c>
      <c r="AD2551" t="s">
        <v>38</v>
      </c>
      <c r="AE2551" s="1">
        <v>42529</v>
      </c>
      <c r="AF2551" s="1">
        <v>42619</v>
      </c>
      <c r="AG2551" s="1">
        <v>42529</v>
      </c>
      <c r="AH2551" s="1">
        <v>42598</v>
      </c>
    </row>
    <row r="2552" spans="1:34" x14ac:dyDescent="0.3">
      <c r="A2552">
        <v>242629</v>
      </c>
      <c r="B2552" t="s">
        <v>888</v>
      </c>
      <c r="C2552" t="s">
        <v>26</v>
      </c>
      <c r="D2552">
        <v>1</v>
      </c>
      <c r="E2552" t="s">
        <v>1683</v>
      </c>
      <c r="F2552" t="s">
        <v>773</v>
      </c>
      <c r="G2552">
        <v>95005</v>
      </c>
      <c r="H2552" t="s">
        <v>52</v>
      </c>
      <c r="I2552">
        <v>100000</v>
      </c>
      <c r="J2552">
        <v>140000</v>
      </c>
      <c r="K2552" t="s">
        <v>30</v>
      </c>
      <c r="L2552" t="s">
        <v>430</v>
      </c>
      <c r="M2552" t="s">
        <v>1684</v>
      </c>
      <c r="N2552" t="s">
        <v>4378</v>
      </c>
      <c r="O2552" t="s">
        <v>776</v>
      </c>
      <c r="P2552" t="s">
        <v>4379</v>
      </c>
      <c r="Q2552" t="s">
        <v>35</v>
      </c>
      <c r="R2552" t="s">
        <v>894</v>
      </c>
      <c r="S2552" t="s">
        <v>35</v>
      </c>
      <c r="T2552" t="str">
        <f t="shared" si="117"/>
        <v xml:space="preserve">Substantial preference will be given to candidates who have legal experience with NYC contracts and procurement.  </v>
      </c>
      <c r="U2552">
        <f t="shared" si="118"/>
        <v>0</v>
      </c>
      <c r="V2552" s="3">
        <v>0</v>
      </c>
      <c r="W2552" s="3">
        <f t="shared" si="119"/>
        <v>0</v>
      </c>
      <c r="X2552" s="3">
        <v>0</v>
      </c>
      <c r="Y2552" s="3">
        <v>0</v>
      </c>
      <c r="Z2552" s="3">
        <v>0</v>
      </c>
      <c r="AA2552" s="3">
        <v>0</v>
      </c>
      <c r="AB2552" s="3">
        <v>0</v>
      </c>
      <c r="AD2552" t="s">
        <v>38</v>
      </c>
      <c r="AE2552" s="1">
        <v>42529</v>
      </c>
      <c r="AF2552" s="1">
        <v>42619</v>
      </c>
      <c r="AG2552" s="1">
        <v>42529</v>
      </c>
      <c r="AH2552" s="1">
        <v>42598</v>
      </c>
    </row>
    <row r="2553" spans="1:34" x14ac:dyDescent="0.3">
      <c r="A2553">
        <v>242630</v>
      </c>
      <c r="B2553" t="s">
        <v>3435</v>
      </c>
      <c r="C2553" t="s">
        <v>26</v>
      </c>
      <c r="D2553">
        <v>1</v>
      </c>
      <c r="E2553" t="s">
        <v>4380</v>
      </c>
      <c r="F2553" t="s">
        <v>148</v>
      </c>
      <c r="G2553">
        <v>12626</v>
      </c>
      <c r="H2553">
        <v>1</v>
      </c>
      <c r="I2553">
        <v>48620</v>
      </c>
      <c r="J2553">
        <v>66195</v>
      </c>
      <c r="K2553" t="s">
        <v>30</v>
      </c>
      <c r="L2553" t="s">
        <v>4381</v>
      </c>
      <c r="M2553" t="s">
        <v>4359</v>
      </c>
      <c r="N2553" t="s">
        <v>4382</v>
      </c>
      <c r="O2553" t="s">
        <v>7077</v>
      </c>
      <c r="P2553" t="s">
        <v>4383</v>
      </c>
      <c r="Q2553" t="s">
        <v>4384</v>
      </c>
      <c r="R2553" t="s">
        <v>4385</v>
      </c>
      <c r="S2553" t="s">
        <v>4069</v>
      </c>
      <c r="T2553" t="str">
        <f t="shared" si="117"/>
        <v>PREFER CANDIDATE WITH A BACKGROUND IN COUNSELING OR THE SOCIAL SCIENCES (PSYCHOLOGY, THERAPY, COUNSELING, SOCIAL WORK, TEACHING, CASE WORK, ETC.) PLEASE NOTE: CANDIDATES MUST BE PERMANENT IN THE TITLE OF STAFF ANALYST, LEVEL I.</v>
      </c>
      <c r="U2553">
        <f t="shared" si="118"/>
        <v>0</v>
      </c>
      <c r="V2553" s="3">
        <v>0</v>
      </c>
      <c r="W2553" s="3">
        <f t="shared" si="119"/>
        <v>0</v>
      </c>
      <c r="X2553" s="3">
        <v>0</v>
      </c>
      <c r="Y2553" s="3">
        <v>0</v>
      </c>
      <c r="Z2553" s="3">
        <v>0</v>
      </c>
      <c r="AA2553" s="3">
        <v>0</v>
      </c>
      <c r="AB2553" s="3">
        <v>0</v>
      </c>
      <c r="AD2553" t="s">
        <v>38</v>
      </c>
      <c r="AE2553" s="1">
        <v>42528</v>
      </c>
      <c r="AG2553" s="1">
        <v>42528</v>
      </c>
      <c r="AH2553" s="1">
        <v>42598</v>
      </c>
    </row>
    <row r="2554" spans="1:34" x14ac:dyDescent="0.3">
      <c r="A2554">
        <v>242633</v>
      </c>
      <c r="B2554" t="s">
        <v>59</v>
      </c>
      <c r="C2554" t="s">
        <v>26</v>
      </c>
      <c r="D2554">
        <v>1</v>
      </c>
      <c r="E2554" t="s">
        <v>4386</v>
      </c>
      <c r="F2554" t="s">
        <v>42</v>
      </c>
      <c r="G2554">
        <v>21744</v>
      </c>
      <c r="H2554">
        <v>1</v>
      </c>
      <c r="I2554">
        <v>57969</v>
      </c>
      <c r="J2554">
        <v>70142</v>
      </c>
      <c r="K2554" t="s">
        <v>30</v>
      </c>
      <c r="L2554" t="s">
        <v>1525</v>
      </c>
      <c r="M2554" t="s">
        <v>4387</v>
      </c>
      <c r="N2554" t="s">
        <v>8416</v>
      </c>
      <c r="O2554" t="s">
        <v>46</v>
      </c>
      <c r="P2554" t="s">
        <v>4388</v>
      </c>
      <c r="Q2554" t="s">
        <v>4389</v>
      </c>
      <c r="R2554" t="s">
        <v>266</v>
      </c>
      <c r="S2554" t="s">
        <v>2835</v>
      </c>
      <c r="T2554" t="str">
        <f t="shared" si="117"/>
        <v>This position requires excellent analytical, verbal and written communication skills; attention to detail and the ability to work effectively with others.  The successful candidate will be extremely knowledgeable of Environmental Protection Agency (EPA), New York State Department of Environmental Conservation (NYSDEC), Occupational Health &amp; Safety Administration (OSHA), Department of Transportation (DOT) and New York State Public Employee Health &amp; Safety (PESH) regulations. Advanced competency with Microsoft Word, Excel, and PowerPoint is strongly preferred.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NY in Westchester County approximately 28 miles north of mid-town Manhattan.</v>
      </c>
      <c r="U2554">
        <f t="shared" si="118"/>
        <v>0</v>
      </c>
      <c r="V2554" s="3">
        <v>1</v>
      </c>
      <c r="W2554" s="3">
        <f t="shared" si="119"/>
        <v>0</v>
      </c>
      <c r="X2554" s="3">
        <v>0</v>
      </c>
      <c r="Y2554" s="3">
        <v>0</v>
      </c>
      <c r="Z2554" s="3">
        <v>0</v>
      </c>
      <c r="AA2554" s="3">
        <v>0</v>
      </c>
      <c r="AB2554" s="3">
        <v>0</v>
      </c>
      <c r="AD2554" t="s">
        <v>899</v>
      </c>
      <c r="AE2554" s="1">
        <v>42529</v>
      </c>
      <c r="AG2554" s="1">
        <v>42529</v>
      </c>
      <c r="AH2554" s="1">
        <v>42598</v>
      </c>
    </row>
    <row r="2555" spans="1:34" x14ac:dyDescent="0.3">
      <c r="A2555">
        <v>242633</v>
      </c>
      <c r="B2555" t="s">
        <v>59</v>
      </c>
      <c r="C2555" t="s">
        <v>40</v>
      </c>
      <c r="D2555">
        <v>1</v>
      </c>
      <c r="E2555" t="s">
        <v>4386</v>
      </c>
      <c r="F2555" t="s">
        <v>42</v>
      </c>
      <c r="G2555">
        <v>21744</v>
      </c>
      <c r="H2555">
        <v>1</v>
      </c>
      <c r="I2555">
        <v>57969</v>
      </c>
      <c r="J2555">
        <v>70142</v>
      </c>
      <c r="K2555" t="s">
        <v>30</v>
      </c>
      <c r="L2555" t="s">
        <v>1525</v>
      </c>
      <c r="M2555" t="s">
        <v>4387</v>
      </c>
      <c r="N2555" t="s">
        <v>8416</v>
      </c>
      <c r="O2555" t="s">
        <v>46</v>
      </c>
      <c r="P2555" t="s">
        <v>4388</v>
      </c>
      <c r="Q2555" t="s">
        <v>4389</v>
      </c>
      <c r="R2555" t="s">
        <v>266</v>
      </c>
      <c r="S2555" t="s">
        <v>2835</v>
      </c>
      <c r="T2555" t="str">
        <f t="shared" si="117"/>
        <v>This position requires excellent analytical, verbal and written communication skills; attention to detail and the ability to work effectively with others.  The successful candidate will be extremely knowledgeable of Environmental Protection Agency (EPA), New York State Department of Environmental Conservation (NYSDEC), Occupational Health &amp; Safety Administration (OSHA), Department of Transportation (DOT) and New York State Public Employee Health &amp; Safety (PESH) regulations. Advanced competency with Microsoft Word, Excel, and PowerPoint is strongly preferred.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NY in Westchester County approximately 28 miles north of mid-town Manhattan.</v>
      </c>
      <c r="U2555">
        <f t="shared" si="118"/>
        <v>0</v>
      </c>
      <c r="V2555" s="3">
        <v>1</v>
      </c>
      <c r="W2555" s="3">
        <f t="shared" si="119"/>
        <v>0</v>
      </c>
      <c r="X2555" s="3">
        <v>0</v>
      </c>
      <c r="Y2555" s="3">
        <v>0</v>
      </c>
      <c r="Z2555" s="3">
        <v>0</v>
      </c>
      <c r="AA2555" s="3">
        <v>0</v>
      </c>
      <c r="AB2555" s="3">
        <v>0</v>
      </c>
      <c r="AD2555" t="s">
        <v>899</v>
      </c>
      <c r="AE2555" s="1">
        <v>42529</v>
      </c>
      <c r="AG2555" s="1">
        <v>42529</v>
      </c>
      <c r="AH2555" s="1">
        <v>42598</v>
      </c>
    </row>
    <row r="2556" spans="1:34" x14ac:dyDescent="0.3">
      <c r="A2556">
        <v>242638</v>
      </c>
      <c r="B2556" t="s">
        <v>1559</v>
      </c>
      <c r="C2556" t="s">
        <v>26</v>
      </c>
      <c r="D2556">
        <v>1</v>
      </c>
      <c r="E2556" t="s">
        <v>4390</v>
      </c>
      <c r="F2556" t="s">
        <v>636</v>
      </c>
      <c r="G2556">
        <v>10056</v>
      </c>
      <c r="H2556" t="s">
        <v>52</v>
      </c>
      <c r="I2556">
        <v>53051</v>
      </c>
      <c r="J2556">
        <v>82000</v>
      </c>
      <c r="K2556" t="s">
        <v>30</v>
      </c>
      <c r="L2556" t="s">
        <v>2551</v>
      </c>
      <c r="M2556" t="s">
        <v>2552</v>
      </c>
      <c r="N2556" t="s">
        <v>6906</v>
      </c>
      <c r="O2556" t="s">
        <v>639</v>
      </c>
      <c r="P2556" t="s">
        <v>8417</v>
      </c>
      <c r="Q2556" t="s">
        <v>35</v>
      </c>
      <c r="R2556" t="s">
        <v>1870</v>
      </c>
      <c r="S2556" t="s">
        <v>4391</v>
      </c>
      <c r="T2556" t="str">
        <f t="shared" si="117"/>
        <v xml:space="preserve">‚ Strong administrative and management skills.  Subject matter expertise in at least one and preferably a number of the following areas: health,   mental health, substance use disorders, vocational rehabilitation, case management.    Experience working with underserved populations such as substance users, veterans,   homeless individuals, ex-offenders and LGBTQI.  Experience designing and implementing policies and programs that increase self-sufficiency,      employability and wellness of clients with disabilities.       Experience working with contracted human services programs  Ability to work across agency and City organizational lines within multidisciplinary initiatives  Excellent writing and presentation skills  </v>
      </c>
      <c r="U2556">
        <f t="shared" si="118"/>
        <v>0</v>
      </c>
      <c r="V2556" s="3">
        <v>0</v>
      </c>
      <c r="W2556" s="3">
        <f t="shared" si="119"/>
        <v>0</v>
      </c>
      <c r="X2556" s="3">
        <v>0</v>
      </c>
      <c r="Y2556" s="3">
        <v>0</v>
      </c>
      <c r="Z2556" s="3">
        <v>0</v>
      </c>
      <c r="AA2556" s="3">
        <v>0</v>
      </c>
      <c r="AB2556" s="3">
        <v>0</v>
      </c>
      <c r="AD2556" t="s">
        <v>58</v>
      </c>
      <c r="AE2556" s="1">
        <v>42528</v>
      </c>
      <c r="AG2556" s="1">
        <v>42541</v>
      </c>
      <c r="AH2556" s="1">
        <v>42598</v>
      </c>
    </row>
    <row r="2557" spans="1:34" x14ac:dyDescent="0.3">
      <c r="A2557">
        <v>242909</v>
      </c>
      <c r="B2557" t="s">
        <v>210</v>
      </c>
      <c r="C2557" t="s">
        <v>40</v>
      </c>
      <c r="D2557">
        <v>1</v>
      </c>
      <c r="E2557" t="s">
        <v>4392</v>
      </c>
      <c r="F2557" t="s">
        <v>540</v>
      </c>
      <c r="G2557">
        <v>60860</v>
      </c>
      <c r="H2557">
        <v>1</v>
      </c>
      <c r="I2557">
        <v>38251</v>
      </c>
      <c r="J2557">
        <v>65771</v>
      </c>
      <c r="K2557" t="s">
        <v>30</v>
      </c>
      <c r="L2557" t="s">
        <v>213</v>
      </c>
      <c r="M2557" t="s">
        <v>1141</v>
      </c>
      <c r="N2557" t="s">
        <v>8418</v>
      </c>
      <c r="O2557" t="s">
        <v>7137</v>
      </c>
      <c r="P2557" t="s">
        <v>6907</v>
      </c>
      <c r="Q2557" t="s">
        <v>35</v>
      </c>
      <c r="R2557" t="s">
        <v>4393</v>
      </c>
      <c r="S2557" t="s">
        <v>35</v>
      </c>
      <c r="T2557" t="str">
        <f t="shared" si="117"/>
        <v xml:space="preserve">Required SkillsExceptional organizational, project management and leadership skills.Demonstrated ability to engage and lead diverse groups with unique dynamics and challenges.Demonstrated ability to meet deadlines and manage multiple projects in a timely manner.Experience or demonstrated interested in Business Improvement Districts.Strong proficiency in both GIS mapping and Microsoft Excel.  Preferred SkillsSuperior ability to communicate with a diverse array of individuals -- including those with business, real estate and government backgrounds -- through formal and informal channels.Exceptional public speaking, writing and proofreading skills.Excellent research, analytical and facilitation skills.Familiarity with non-profit law, legal and planning documents, and legislative processes.Thorough knowledge of New York City government and community-based planning, organizing, and neighborhood development issues.Successful experience working with and engaging neighborhood organizations and local small business communities.Fluency or proficiency in a foreign language strongly preferred, including Spanish, Mandarin, Cantonese, Korean, Arabic, Russian, or Bengali.Proficiency in Adobe Creative Suite and Microsoft Office applications.Candidates with degrees in urban planning, urban design/architecture, public administration, or business administration with a focus on community or economic development strongly preferred.  </v>
      </c>
      <c r="U2557">
        <f t="shared" si="118"/>
        <v>0</v>
      </c>
      <c r="V2557" s="3">
        <v>1</v>
      </c>
      <c r="W2557" s="3">
        <f t="shared" si="119"/>
        <v>0</v>
      </c>
      <c r="X2557" s="3">
        <v>0</v>
      </c>
      <c r="Y2557" s="3">
        <v>0</v>
      </c>
      <c r="Z2557" s="3">
        <v>0</v>
      </c>
      <c r="AA2557" s="3">
        <v>0</v>
      </c>
      <c r="AB2557" s="3">
        <v>0</v>
      </c>
      <c r="AD2557" t="s">
        <v>38</v>
      </c>
      <c r="AE2557" s="1">
        <v>42531</v>
      </c>
      <c r="AG2557" s="1">
        <v>42531</v>
      </c>
      <c r="AH2557" s="1">
        <v>42598</v>
      </c>
    </row>
    <row r="2558" spans="1:34" x14ac:dyDescent="0.3">
      <c r="A2558">
        <v>242909</v>
      </c>
      <c r="B2558" t="s">
        <v>210</v>
      </c>
      <c r="C2558" t="s">
        <v>26</v>
      </c>
      <c r="D2558">
        <v>1</v>
      </c>
      <c r="E2558" t="s">
        <v>4392</v>
      </c>
      <c r="F2558" t="s">
        <v>540</v>
      </c>
      <c r="G2558">
        <v>60860</v>
      </c>
      <c r="H2558">
        <v>1</v>
      </c>
      <c r="I2558">
        <v>38251</v>
      </c>
      <c r="J2558">
        <v>65771</v>
      </c>
      <c r="K2558" t="s">
        <v>30</v>
      </c>
      <c r="L2558" t="s">
        <v>213</v>
      </c>
      <c r="M2558" t="s">
        <v>1141</v>
      </c>
      <c r="N2558" t="s">
        <v>8418</v>
      </c>
      <c r="O2558" t="s">
        <v>7137</v>
      </c>
      <c r="P2558" t="s">
        <v>6907</v>
      </c>
      <c r="Q2558" t="s">
        <v>35</v>
      </c>
      <c r="R2558" t="s">
        <v>4393</v>
      </c>
      <c r="S2558" t="s">
        <v>35</v>
      </c>
      <c r="T2558" t="str">
        <f t="shared" si="117"/>
        <v xml:space="preserve">Required SkillsExceptional organizational, project management and leadership skills.Demonstrated ability to engage and lead diverse groups with unique dynamics and challenges.Demonstrated ability to meet deadlines and manage multiple projects in a timely manner.Experience or demonstrated interested in Business Improvement Districts.Strong proficiency in both GIS mapping and Microsoft Excel.  Preferred SkillsSuperior ability to communicate with a diverse array of individuals -- including those with business, real estate and government backgrounds -- through formal and informal channels.Exceptional public speaking, writing and proofreading skills.Excellent research, analytical and facilitation skills.Familiarity with non-profit law, legal and planning documents, and legislative processes.Thorough knowledge of New York City government and community-based planning, organizing, and neighborhood development issues.Successful experience working with and engaging neighborhood organizations and local small business communities.Fluency or proficiency in a foreign language strongly preferred, including Spanish, Mandarin, Cantonese, Korean, Arabic, Russian, or Bengali.Proficiency in Adobe Creative Suite and Microsoft Office applications.Candidates with degrees in urban planning, urban design/architecture, public administration, or business administration with a focus on community or economic development strongly preferred.  </v>
      </c>
      <c r="U2558">
        <f t="shared" si="118"/>
        <v>0</v>
      </c>
      <c r="V2558" s="3">
        <v>1</v>
      </c>
      <c r="W2558" s="3">
        <f t="shared" si="119"/>
        <v>0</v>
      </c>
      <c r="X2558" s="3">
        <v>0</v>
      </c>
      <c r="Y2558" s="3">
        <v>0</v>
      </c>
      <c r="Z2558" s="3">
        <v>0</v>
      </c>
      <c r="AA2558" s="3">
        <v>0</v>
      </c>
      <c r="AB2558" s="3">
        <v>0</v>
      </c>
      <c r="AD2558" t="s">
        <v>38</v>
      </c>
      <c r="AE2558" s="1">
        <v>42531</v>
      </c>
      <c r="AG2558" s="1">
        <v>42531</v>
      </c>
      <c r="AH2558" s="1">
        <v>42598</v>
      </c>
    </row>
    <row r="2559" spans="1:34" x14ac:dyDescent="0.3">
      <c r="A2559">
        <v>242911</v>
      </c>
      <c r="B2559" t="s">
        <v>59</v>
      </c>
      <c r="C2559" t="s">
        <v>26</v>
      </c>
      <c r="D2559">
        <v>1</v>
      </c>
      <c r="E2559" t="s">
        <v>1276</v>
      </c>
      <c r="F2559" t="s">
        <v>236</v>
      </c>
      <c r="G2559">
        <v>20202</v>
      </c>
      <c r="H2559">
        <v>0</v>
      </c>
      <c r="I2559">
        <v>46466</v>
      </c>
      <c r="J2559">
        <v>56270</v>
      </c>
      <c r="K2559" t="s">
        <v>30</v>
      </c>
      <c r="L2559" t="s">
        <v>521</v>
      </c>
      <c r="M2559" t="s">
        <v>103</v>
      </c>
      <c r="N2559" t="s">
        <v>8419</v>
      </c>
      <c r="O2559" t="s">
        <v>1638</v>
      </c>
      <c r="P2559" t="s">
        <v>4394</v>
      </c>
      <c r="Q2559" t="s">
        <v>788</v>
      </c>
      <c r="R2559" t="s">
        <v>1527</v>
      </c>
      <c r="S2559" t="s">
        <v>35</v>
      </c>
      <c r="T2559" t="str">
        <f t="shared" si="117"/>
        <v>Strong verbal and written communication skills are required.  Familiarity with general civil and transportation engineering design and construction is required.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559">
        <f t="shared" si="118"/>
        <v>0</v>
      </c>
      <c r="V2559" s="3">
        <v>0</v>
      </c>
      <c r="W2559" s="3">
        <f t="shared" si="119"/>
        <v>0</v>
      </c>
      <c r="X2559" s="3">
        <v>0</v>
      </c>
      <c r="Y2559" s="3">
        <v>0</v>
      </c>
      <c r="Z2559" s="3">
        <v>0</v>
      </c>
      <c r="AA2559" s="3">
        <v>0</v>
      </c>
      <c r="AB2559" s="3">
        <v>0</v>
      </c>
      <c r="AD2559" t="s">
        <v>58</v>
      </c>
      <c r="AE2559" s="1">
        <v>42535</v>
      </c>
      <c r="AG2559" s="1">
        <v>42535</v>
      </c>
      <c r="AH2559" s="1">
        <v>42598</v>
      </c>
    </row>
    <row r="2560" spans="1:34" x14ac:dyDescent="0.3">
      <c r="A2560">
        <v>242911</v>
      </c>
      <c r="B2560" t="s">
        <v>59</v>
      </c>
      <c r="C2560" t="s">
        <v>40</v>
      </c>
      <c r="D2560">
        <v>1</v>
      </c>
      <c r="E2560" t="s">
        <v>1276</v>
      </c>
      <c r="F2560" t="s">
        <v>236</v>
      </c>
      <c r="G2560">
        <v>20202</v>
      </c>
      <c r="H2560">
        <v>0</v>
      </c>
      <c r="I2560">
        <v>46466</v>
      </c>
      <c r="J2560">
        <v>56270</v>
      </c>
      <c r="K2560" t="s">
        <v>30</v>
      </c>
      <c r="L2560" t="s">
        <v>521</v>
      </c>
      <c r="M2560" t="s">
        <v>103</v>
      </c>
      <c r="N2560" t="s">
        <v>8419</v>
      </c>
      <c r="O2560" t="s">
        <v>1638</v>
      </c>
      <c r="P2560" t="s">
        <v>4394</v>
      </c>
      <c r="Q2560" t="s">
        <v>788</v>
      </c>
      <c r="R2560" t="s">
        <v>1527</v>
      </c>
      <c r="S2560" t="s">
        <v>35</v>
      </c>
      <c r="T2560" t="str">
        <f t="shared" si="117"/>
        <v>Strong verbal and written communication skills are required.  Familiarity with general civil and transportation engineering design and construction is required.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560">
        <f t="shared" si="118"/>
        <v>0</v>
      </c>
      <c r="V2560" s="3">
        <v>0</v>
      </c>
      <c r="W2560" s="3">
        <f t="shared" si="119"/>
        <v>0</v>
      </c>
      <c r="X2560" s="3">
        <v>0</v>
      </c>
      <c r="Y2560" s="3">
        <v>0</v>
      </c>
      <c r="Z2560" s="3">
        <v>0</v>
      </c>
      <c r="AA2560" s="3">
        <v>0</v>
      </c>
      <c r="AB2560" s="3">
        <v>0</v>
      </c>
      <c r="AD2560" t="s">
        <v>58</v>
      </c>
      <c r="AE2560" s="1">
        <v>42535</v>
      </c>
      <c r="AG2560" s="1">
        <v>42535</v>
      </c>
      <c r="AH2560" s="1">
        <v>42598</v>
      </c>
    </row>
    <row r="2561" spans="1:34" x14ac:dyDescent="0.3">
      <c r="A2561">
        <v>242912</v>
      </c>
      <c r="B2561" t="s">
        <v>59</v>
      </c>
      <c r="C2561" t="s">
        <v>40</v>
      </c>
      <c r="D2561">
        <v>1</v>
      </c>
      <c r="E2561" t="s">
        <v>1276</v>
      </c>
      <c r="F2561" t="s">
        <v>236</v>
      </c>
      <c r="G2561">
        <v>20202</v>
      </c>
      <c r="H2561">
        <v>0</v>
      </c>
      <c r="I2561">
        <v>46466</v>
      </c>
      <c r="J2561">
        <v>56270</v>
      </c>
      <c r="K2561" t="s">
        <v>30</v>
      </c>
      <c r="L2561" t="s">
        <v>521</v>
      </c>
      <c r="M2561" t="s">
        <v>103</v>
      </c>
      <c r="N2561" t="s">
        <v>8420</v>
      </c>
      <c r="O2561" t="s">
        <v>1638</v>
      </c>
      <c r="P2561" t="s">
        <v>4394</v>
      </c>
      <c r="Q2561" t="s">
        <v>788</v>
      </c>
      <c r="R2561" t="s">
        <v>1527</v>
      </c>
      <c r="S2561" t="s">
        <v>35</v>
      </c>
      <c r="T2561" t="str">
        <f t="shared" si="117"/>
        <v>Strong verbal and written communication skills are required.  Familiarity with general civil and transportation engineering design and construction is required.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561">
        <f t="shared" si="118"/>
        <v>0</v>
      </c>
      <c r="V2561" s="3">
        <v>0</v>
      </c>
      <c r="W2561" s="3">
        <f t="shared" si="119"/>
        <v>0</v>
      </c>
      <c r="X2561" s="3">
        <v>0</v>
      </c>
      <c r="Y2561" s="3">
        <v>0</v>
      </c>
      <c r="Z2561" s="3">
        <v>0</v>
      </c>
      <c r="AA2561" s="3">
        <v>0</v>
      </c>
      <c r="AB2561" s="3">
        <v>0</v>
      </c>
      <c r="AD2561" t="s">
        <v>58</v>
      </c>
      <c r="AE2561" s="1">
        <v>42535</v>
      </c>
      <c r="AG2561" s="1">
        <v>42535</v>
      </c>
      <c r="AH2561" s="1">
        <v>42598</v>
      </c>
    </row>
    <row r="2562" spans="1:34" x14ac:dyDescent="0.3">
      <c r="A2562">
        <v>242912</v>
      </c>
      <c r="B2562" t="s">
        <v>59</v>
      </c>
      <c r="C2562" t="s">
        <v>26</v>
      </c>
      <c r="D2562">
        <v>1</v>
      </c>
      <c r="E2562" t="s">
        <v>1276</v>
      </c>
      <c r="F2562" t="s">
        <v>236</v>
      </c>
      <c r="G2562">
        <v>20202</v>
      </c>
      <c r="H2562">
        <v>0</v>
      </c>
      <c r="I2562">
        <v>46466</v>
      </c>
      <c r="J2562">
        <v>56270</v>
      </c>
      <c r="K2562" t="s">
        <v>30</v>
      </c>
      <c r="L2562" t="s">
        <v>521</v>
      </c>
      <c r="M2562" t="s">
        <v>103</v>
      </c>
      <c r="N2562" t="s">
        <v>8420</v>
      </c>
      <c r="O2562" t="s">
        <v>1638</v>
      </c>
      <c r="P2562" t="s">
        <v>4394</v>
      </c>
      <c r="Q2562" t="s">
        <v>788</v>
      </c>
      <c r="R2562" t="s">
        <v>1527</v>
      </c>
      <c r="S2562" t="s">
        <v>35</v>
      </c>
      <c r="T2562" t="str">
        <f t="shared" si="117"/>
        <v>Strong verbal and written communication skills are required.  Familiarity with general civil and transportation engineering design and construction is required.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562">
        <f t="shared" si="118"/>
        <v>0</v>
      </c>
      <c r="V2562" s="3">
        <v>0</v>
      </c>
      <c r="W2562" s="3">
        <f t="shared" si="119"/>
        <v>0</v>
      </c>
      <c r="X2562" s="3">
        <v>0</v>
      </c>
      <c r="Y2562" s="3">
        <v>0</v>
      </c>
      <c r="Z2562" s="3">
        <v>0</v>
      </c>
      <c r="AA2562" s="3">
        <v>0</v>
      </c>
      <c r="AB2562" s="3">
        <v>0</v>
      </c>
      <c r="AD2562" t="s">
        <v>58</v>
      </c>
      <c r="AE2562" s="1">
        <v>42535</v>
      </c>
      <c r="AG2562" s="1">
        <v>42535</v>
      </c>
      <c r="AH2562" s="1">
        <v>42598</v>
      </c>
    </row>
    <row r="2563" spans="1:34" x14ac:dyDescent="0.3">
      <c r="A2563">
        <v>242638</v>
      </c>
      <c r="B2563" t="s">
        <v>1559</v>
      </c>
      <c r="C2563" t="s">
        <v>40</v>
      </c>
      <c r="D2563">
        <v>1</v>
      </c>
      <c r="E2563" t="s">
        <v>4390</v>
      </c>
      <c r="F2563" t="s">
        <v>636</v>
      </c>
      <c r="G2563">
        <v>10056</v>
      </c>
      <c r="H2563" t="s">
        <v>52</v>
      </c>
      <c r="I2563">
        <v>53051</v>
      </c>
      <c r="J2563">
        <v>82000</v>
      </c>
      <c r="K2563" t="s">
        <v>30</v>
      </c>
      <c r="L2563" t="s">
        <v>2551</v>
      </c>
      <c r="M2563" t="s">
        <v>2552</v>
      </c>
      <c r="N2563" t="s">
        <v>6906</v>
      </c>
      <c r="O2563" t="s">
        <v>639</v>
      </c>
      <c r="P2563" t="s">
        <v>8417</v>
      </c>
      <c r="Q2563" t="s">
        <v>35</v>
      </c>
      <c r="R2563" t="s">
        <v>1870</v>
      </c>
      <c r="S2563" t="s">
        <v>4391</v>
      </c>
      <c r="T2563" t="str">
        <f t="shared" ref="T2563:T2626" si="120">P2563&amp;" "&amp;Q2563</f>
        <v xml:space="preserve">‚ Strong administrative and management skills.  Subject matter expertise in at least one and preferably a number of the following areas: health,   mental health, substance use disorders, vocational rehabilitation, case management.    Experience working with underserved populations such as substance users, veterans,   homeless individuals, ex-offenders and LGBTQI.  Experience designing and implementing policies and programs that increase self-sufficiency,      employability and wellness of clients with disabilities.       Experience working with contracted human services programs  Ability to work across agency and City organizational lines within multidisciplinary initiatives  Excellent writing and presentation skills  </v>
      </c>
      <c r="U2563">
        <f t="shared" ref="U2563:U2626" si="121">D2563*W2563</f>
        <v>0</v>
      </c>
      <c r="V2563" s="3">
        <v>0</v>
      </c>
      <c r="W2563" s="3">
        <f t="shared" ref="W2563:W2626" si="122">IF(OR(ISNUMBER(SEARCH("data analytics",$T2563)), ISNUMBER(SEARCH("data analysis",$T2563)), ISNUMBER(SEARCH("analyze data", $T2563)),ISNUMBER(SEARCH("business intelligence", $T2563)),ISNUMBER(SEARCH("business analysis",$T2563))),1,0)</f>
        <v>0</v>
      </c>
      <c r="X2563" s="3">
        <v>0</v>
      </c>
      <c r="Y2563" s="3">
        <v>0</v>
      </c>
      <c r="Z2563" s="3">
        <v>0</v>
      </c>
      <c r="AA2563" s="3">
        <v>0</v>
      </c>
      <c r="AB2563" s="3">
        <v>0</v>
      </c>
      <c r="AD2563" t="s">
        <v>58</v>
      </c>
      <c r="AE2563" s="1">
        <v>42528</v>
      </c>
      <c r="AG2563" s="1">
        <v>42541</v>
      </c>
      <c r="AH2563" s="1">
        <v>42598</v>
      </c>
    </row>
    <row r="2564" spans="1:34" x14ac:dyDescent="0.3">
      <c r="A2564">
        <v>242639</v>
      </c>
      <c r="B2564" t="s">
        <v>39</v>
      </c>
      <c r="C2564" t="s">
        <v>26</v>
      </c>
      <c r="D2564">
        <v>1</v>
      </c>
      <c r="E2564" t="s">
        <v>850</v>
      </c>
      <c r="F2564" t="s">
        <v>851</v>
      </c>
      <c r="G2564">
        <v>51011</v>
      </c>
      <c r="H2564">
        <v>2</v>
      </c>
      <c r="I2564">
        <v>33</v>
      </c>
      <c r="J2564">
        <v>38</v>
      </c>
      <c r="K2564" t="s">
        <v>141</v>
      </c>
      <c r="L2564" t="s">
        <v>4395</v>
      </c>
      <c r="M2564" t="s">
        <v>436</v>
      </c>
      <c r="N2564" t="s">
        <v>4396</v>
      </c>
      <c r="O2564" t="s">
        <v>7206</v>
      </c>
      <c r="P2564" t="s">
        <v>4397</v>
      </c>
      <c r="Q2564" t="s">
        <v>8421</v>
      </c>
      <c r="R2564" t="s">
        <v>4398</v>
      </c>
      <c r="S2564" t="s">
        <v>35</v>
      </c>
      <c r="T2564" t="str">
        <f t="shared" si="120"/>
        <v>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64">
        <f t="shared" si="121"/>
        <v>0</v>
      </c>
      <c r="V2564" s="3">
        <v>1</v>
      </c>
      <c r="W2564" s="3">
        <f t="shared" si="122"/>
        <v>0</v>
      </c>
      <c r="X2564" s="3">
        <v>0</v>
      </c>
      <c r="Y2564" s="3">
        <v>0</v>
      </c>
      <c r="Z2564" s="3">
        <v>0</v>
      </c>
      <c r="AA2564" s="3">
        <v>0</v>
      </c>
      <c r="AB2564" s="3">
        <v>0</v>
      </c>
      <c r="AD2564" t="s">
        <v>58</v>
      </c>
      <c r="AE2564" s="1">
        <v>42529</v>
      </c>
      <c r="AG2564" s="1">
        <v>42529</v>
      </c>
      <c r="AH2564" s="1">
        <v>42598</v>
      </c>
    </row>
    <row r="2565" spans="1:34" x14ac:dyDescent="0.3">
      <c r="A2565">
        <v>242639</v>
      </c>
      <c r="B2565" t="s">
        <v>39</v>
      </c>
      <c r="C2565" t="s">
        <v>40</v>
      </c>
      <c r="D2565">
        <v>1</v>
      </c>
      <c r="E2565" t="s">
        <v>850</v>
      </c>
      <c r="F2565" t="s">
        <v>851</v>
      </c>
      <c r="G2565">
        <v>51011</v>
      </c>
      <c r="H2565">
        <v>2</v>
      </c>
      <c r="I2565">
        <v>33</v>
      </c>
      <c r="J2565">
        <v>38</v>
      </c>
      <c r="K2565" t="s">
        <v>141</v>
      </c>
      <c r="L2565" t="s">
        <v>4395</v>
      </c>
      <c r="M2565" t="s">
        <v>436</v>
      </c>
      <c r="N2565" t="s">
        <v>4396</v>
      </c>
      <c r="O2565" t="s">
        <v>7206</v>
      </c>
      <c r="P2565" t="s">
        <v>4397</v>
      </c>
      <c r="Q2565" t="s">
        <v>8421</v>
      </c>
      <c r="R2565" t="s">
        <v>4398</v>
      </c>
      <c r="S2565" t="s">
        <v>35</v>
      </c>
      <c r="T2565" t="str">
        <f t="shared" si="120"/>
        <v>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65">
        <f t="shared" si="121"/>
        <v>0</v>
      </c>
      <c r="V2565" s="3">
        <v>1</v>
      </c>
      <c r="W2565" s="3">
        <f t="shared" si="122"/>
        <v>0</v>
      </c>
      <c r="X2565" s="3">
        <v>0</v>
      </c>
      <c r="Y2565" s="3">
        <v>0</v>
      </c>
      <c r="Z2565" s="3">
        <v>0</v>
      </c>
      <c r="AA2565" s="3">
        <v>0</v>
      </c>
      <c r="AB2565" s="3">
        <v>0</v>
      </c>
      <c r="AD2565" t="s">
        <v>58</v>
      </c>
      <c r="AE2565" s="1">
        <v>42529</v>
      </c>
      <c r="AG2565" s="1">
        <v>42529</v>
      </c>
      <c r="AH2565" s="1">
        <v>42598</v>
      </c>
    </row>
    <row r="2566" spans="1:34" x14ac:dyDescent="0.3">
      <c r="A2566">
        <v>242641</v>
      </c>
      <c r="B2566" t="s">
        <v>666</v>
      </c>
      <c r="C2566" t="s">
        <v>26</v>
      </c>
      <c r="D2566">
        <v>1</v>
      </c>
      <c r="E2566" t="s">
        <v>4399</v>
      </c>
      <c r="F2566" t="s">
        <v>51</v>
      </c>
      <c r="G2566">
        <v>10050</v>
      </c>
      <c r="H2566" t="s">
        <v>52</v>
      </c>
      <c r="I2566">
        <v>53051</v>
      </c>
      <c r="J2566">
        <v>145991</v>
      </c>
      <c r="K2566" t="s">
        <v>30</v>
      </c>
      <c r="L2566" t="s">
        <v>2989</v>
      </c>
      <c r="M2566" t="s">
        <v>2219</v>
      </c>
      <c r="N2566" t="s">
        <v>8422</v>
      </c>
      <c r="O2566" t="s">
        <v>54</v>
      </c>
      <c r="P2566" t="s">
        <v>4400</v>
      </c>
      <c r="Q2566" t="s">
        <v>35</v>
      </c>
      <c r="R2566" t="s">
        <v>4401</v>
      </c>
      <c r="S2566" t="s">
        <v>35</v>
      </c>
      <c r="T2566" t="str">
        <f t="shared" si="120"/>
        <v xml:space="preserve">The CAD Deputy Director must have extensive knowledge in:  Managing real-time production systems with many users.  Software development.  Technical project management.  </v>
      </c>
      <c r="U2566">
        <f t="shared" si="121"/>
        <v>0</v>
      </c>
      <c r="V2566" s="3">
        <v>0</v>
      </c>
      <c r="W2566" s="3">
        <f t="shared" si="122"/>
        <v>0</v>
      </c>
      <c r="X2566" s="3">
        <v>0</v>
      </c>
      <c r="Y2566" s="3">
        <v>0</v>
      </c>
      <c r="Z2566" s="3">
        <v>0</v>
      </c>
      <c r="AA2566" s="3">
        <v>0</v>
      </c>
      <c r="AB2566" s="3">
        <v>0</v>
      </c>
      <c r="AD2566" t="s">
        <v>58</v>
      </c>
      <c r="AE2566" s="1">
        <v>42570</v>
      </c>
      <c r="AG2566" s="1">
        <v>42569</v>
      </c>
      <c r="AH2566" s="1">
        <v>42598</v>
      </c>
    </row>
    <row r="2567" spans="1:34" x14ac:dyDescent="0.3">
      <c r="A2567">
        <v>242913</v>
      </c>
      <c r="B2567" t="s">
        <v>39</v>
      </c>
      <c r="C2567" t="s">
        <v>40</v>
      </c>
      <c r="D2567">
        <v>1</v>
      </c>
      <c r="E2567" t="s">
        <v>4350</v>
      </c>
      <c r="F2567" t="s">
        <v>51</v>
      </c>
      <c r="G2567">
        <v>10050</v>
      </c>
      <c r="H2567" t="s">
        <v>52</v>
      </c>
      <c r="I2567">
        <v>53051</v>
      </c>
      <c r="J2567">
        <v>100000</v>
      </c>
      <c r="K2567" t="s">
        <v>30</v>
      </c>
      <c r="L2567" t="s">
        <v>78</v>
      </c>
      <c r="M2567" t="s">
        <v>1042</v>
      </c>
      <c r="N2567" t="s">
        <v>4402</v>
      </c>
      <c r="O2567" t="s">
        <v>54</v>
      </c>
      <c r="P2567" t="s">
        <v>4403</v>
      </c>
      <c r="Q2567" t="s">
        <v>7439</v>
      </c>
      <c r="R2567" t="s">
        <v>4404</v>
      </c>
      <c r="S2567" t="s">
        <v>35</v>
      </c>
      <c r="T2567" t="str">
        <f t="shared" si="120"/>
        <v>--At least six years' experience in creating project management artifacts (project charter, project plan, timelines (MS Project or other project management software), requirements documents, project and resource planning, deployment plans, support plans, conversion plans.  --At least six years' experience gathering requirements, developing use cases and creating functional requirements documents.  --Strong data analysis skills   --Experience developing and running SQL queries (SQL Server Management Studio)  --Strong written and oral communication skills  --Leadership experience   --Ability to proactively drive projects to completion and resolve issues independently  --Experience managing Java web-based applications.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67">
        <f t="shared" si="121"/>
        <v>1</v>
      </c>
      <c r="V2567" s="3">
        <v>0</v>
      </c>
      <c r="W2567" s="3">
        <f t="shared" si="122"/>
        <v>1</v>
      </c>
      <c r="X2567" s="3">
        <v>0</v>
      </c>
      <c r="Y2567" s="3">
        <v>0</v>
      </c>
      <c r="Z2567" s="3">
        <v>1</v>
      </c>
      <c r="AA2567" s="3">
        <v>0</v>
      </c>
      <c r="AB2567" s="3">
        <v>0</v>
      </c>
      <c r="AD2567" t="s">
        <v>58</v>
      </c>
      <c r="AE2567" s="1">
        <v>42531</v>
      </c>
      <c r="AG2567" s="1">
        <v>42531</v>
      </c>
      <c r="AH2567" s="1">
        <v>42598</v>
      </c>
    </row>
    <row r="2568" spans="1:34" x14ac:dyDescent="0.3">
      <c r="A2568">
        <v>242913</v>
      </c>
      <c r="B2568" t="s">
        <v>39</v>
      </c>
      <c r="C2568" t="s">
        <v>26</v>
      </c>
      <c r="D2568">
        <v>1</v>
      </c>
      <c r="E2568" t="s">
        <v>4350</v>
      </c>
      <c r="F2568" t="s">
        <v>51</v>
      </c>
      <c r="G2568">
        <v>10050</v>
      </c>
      <c r="H2568" t="s">
        <v>52</v>
      </c>
      <c r="I2568">
        <v>53051</v>
      </c>
      <c r="J2568">
        <v>100000</v>
      </c>
      <c r="K2568" t="s">
        <v>30</v>
      </c>
      <c r="L2568" t="s">
        <v>78</v>
      </c>
      <c r="M2568" t="s">
        <v>1042</v>
      </c>
      <c r="N2568" t="s">
        <v>4402</v>
      </c>
      <c r="O2568" t="s">
        <v>54</v>
      </c>
      <c r="P2568" t="s">
        <v>4403</v>
      </c>
      <c r="Q2568" t="s">
        <v>7439</v>
      </c>
      <c r="R2568" t="s">
        <v>4404</v>
      </c>
      <c r="S2568" t="s">
        <v>35</v>
      </c>
      <c r="T2568" t="str">
        <f t="shared" si="120"/>
        <v>--At least six years' experience in creating project management artifacts (project charter, project plan, timelines (MS Project or other project management software), requirements documents, project and resource planning, deployment plans, support plans, conversion plans.  --At least six years' experience gathering requirements, developing use cases and creating functional requirements documents.  --Strong data analysis skills   --Experience developing and running SQL queries (SQL Server Management Studio)  --Strong written and oral communication skills  --Leadership experience   --Ability to proactively drive projects to completion and resolve issues independently  --Experience managing Java web-based applications.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68">
        <f t="shared" si="121"/>
        <v>1</v>
      </c>
      <c r="V2568" s="3">
        <v>0</v>
      </c>
      <c r="W2568" s="3">
        <f t="shared" si="122"/>
        <v>1</v>
      </c>
      <c r="X2568" s="3">
        <v>0</v>
      </c>
      <c r="Y2568" s="3">
        <v>0</v>
      </c>
      <c r="Z2568" s="3">
        <v>1</v>
      </c>
      <c r="AA2568" s="3">
        <v>0</v>
      </c>
      <c r="AB2568" s="3">
        <v>0</v>
      </c>
      <c r="AD2568" t="s">
        <v>58</v>
      </c>
      <c r="AE2568" s="1">
        <v>42531</v>
      </c>
      <c r="AG2568" s="1">
        <v>42531</v>
      </c>
      <c r="AH2568" s="1">
        <v>42598</v>
      </c>
    </row>
    <row r="2569" spans="1:34" x14ac:dyDescent="0.3">
      <c r="A2569">
        <v>242914</v>
      </c>
      <c r="B2569" t="s">
        <v>108</v>
      </c>
      <c r="C2569" t="s">
        <v>26</v>
      </c>
      <c r="D2569">
        <v>1</v>
      </c>
      <c r="E2569" t="s">
        <v>2692</v>
      </c>
      <c r="F2569" t="s">
        <v>2693</v>
      </c>
      <c r="G2569">
        <v>5072</v>
      </c>
      <c r="H2569">
        <v>0</v>
      </c>
      <c r="I2569">
        <v>35213</v>
      </c>
      <c r="J2569">
        <v>40495</v>
      </c>
      <c r="K2569" t="s">
        <v>30</v>
      </c>
      <c r="L2569" t="s">
        <v>111</v>
      </c>
      <c r="M2569" t="s">
        <v>4405</v>
      </c>
      <c r="N2569" t="s">
        <v>4406</v>
      </c>
      <c r="O2569" t="s">
        <v>4196</v>
      </c>
      <c r="P2569" t="s">
        <v>4407</v>
      </c>
      <c r="Q2569" t="s">
        <v>4408</v>
      </c>
      <c r="R2569" t="s">
        <v>99</v>
      </c>
      <c r="S2569" t="s">
        <v>4409</v>
      </c>
      <c r="T2569" t="str">
        <f t="shared" si="120"/>
        <v>Excellent research and writing skills, and oral communication abilities. Must currently be enrolled in law school as a matriculated part time second, third or rising fourth year student.  Candidates selected to move forward in the application process will be required to provide two legal writing samples, list of references and an unofficial law school transcript.</v>
      </c>
      <c r="U2569">
        <f t="shared" si="121"/>
        <v>0</v>
      </c>
      <c r="V2569" s="3">
        <v>0</v>
      </c>
      <c r="W2569" s="3">
        <f t="shared" si="122"/>
        <v>0</v>
      </c>
      <c r="X2569" s="3">
        <v>0</v>
      </c>
      <c r="Y2569" s="3">
        <v>0</v>
      </c>
      <c r="Z2569" s="3">
        <v>0</v>
      </c>
      <c r="AA2569" s="3">
        <v>0</v>
      </c>
      <c r="AB2569" s="3">
        <v>0</v>
      </c>
      <c r="AD2569" t="s">
        <v>38</v>
      </c>
      <c r="AE2569" s="1">
        <v>42531</v>
      </c>
      <c r="AG2569" s="1">
        <v>42583</v>
      </c>
      <c r="AH2569" s="1">
        <v>42598</v>
      </c>
    </row>
    <row r="2570" spans="1:34" x14ac:dyDescent="0.3">
      <c r="A2570">
        <v>242914</v>
      </c>
      <c r="B2570" t="s">
        <v>108</v>
      </c>
      <c r="C2570" t="s">
        <v>40</v>
      </c>
      <c r="D2570">
        <v>1</v>
      </c>
      <c r="E2570" t="s">
        <v>2692</v>
      </c>
      <c r="F2570" t="s">
        <v>2693</v>
      </c>
      <c r="G2570">
        <v>5072</v>
      </c>
      <c r="H2570">
        <v>0</v>
      </c>
      <c r="I2570">
        <v>35213</v>
      </c>
      <c r="J2570">
        <v>40495</v>
      </c>
      <c r="K2570" t="s">
        <v>30</v>
      </c>
      <c r="L2570" t="s">
        <v>111</v>
      </c>
      <c r="M2570" t="s">
        <v>4405</v>
      </c>
      <c r="N2570" t="s">
        <v>4406</v>
      </c>
      <c r="O2570" t="s">
        <v>4196</v>
      </c>
      <c r="P2570" t="s">
        <v>4407</v>
      </c>
      <c r="Q2570" t="s">
        <v>4408</v>
      </c>
      <c r="R2570" t="s">
        <v>99</v>
      </c>
      <c r="S2570" t="s">
        <v>4409</v>
      </c>
      <c r="T2570" t="str">
        <f t="shared" si="120"/>
        <v>Excellent research and writing skills, and oral communication abilities. Must currently be enrolled in law school as a matriculated part time second, third or rising fourth year student.  Candidates selected to move forward in the application process will be required to provide two legal writing samples, list of references and an unofficial law school transcript.</v>
      </c>
      <c r="U2570">
        <f t="shared" si="121"/>
        <v>0</v>
      </c>
      <c r="V2570" s="3">
        <v>0</v>
      </c>
      <c r="W2570" s="3">
        <f t="shared" si="122"/>
        <v>0</v>
      </c>
      <c r="X2570" s="3">
        <v>0</v>
      </c>
      <c r="Y2570" s="3">
        <v>0</v>
      </c>
      <c r="Z2570" s="3">
        <v>0</v>
      </c>
      <c r="AA2570" s="3">
        <v>0</v>
      </c>
      <c r="AB2570" s="3">
        <v>0</v>
      </c>
      <c r="AD2570" t="s">
        <v>38</v>
      </c>
      <c r="AE2570" s="1">
        <v>42531</v>
      </c>
      <c r="AG2570" s="1">
        <v>42583</v>
      </c>
      <c r="AH2570" s="1">
        <v>42598</v>
      </c>
    </row>
    <row r="2571" spans="1:34" x14ac:dyDescent="0.3">
      <c r="A2571">
        <v>242641</v>
      </c>
      <c r="B2571" t="s">
        <v>666</v>
      </c>
      <c r="C2571" t="s">
        <v>40</v>
      </c>
      <c r="D2571">
        <v>1</v>
      </c>
      <c r="E2571" t="s">
        <v>4399</v>
      </c>
      <c r="F2571" t="s">
        <v>51</v>
      </c>
      <c r="G2571">
        <v>10050</v>
      </c>
      <c r="H2571" t="s">
        <v>52</v>
      </c>
      <c r="I2571">
        <v>53051</v>
      </c>
      <c r="J2571">
        <v>145991</v>
      </c>
      <c r="K2571" t="s">
        <v>30</v>
      </c>
      <c r="L2571" t="s">
        <v>2989</v>
      </c>
      <c r="M2571" t="s">
        <v>2219</v>
      </c>
      <c r="N2571" t="s">
        <v>8422</v>
      </c>
      <c r="O2571" t="s">
        <v>54</v>
      </c>
      <c r="P2571" t="s">
        <v>4400</v>
      </c>
      <c r="Q2571" t="s">
        <v>35</v>
      </c>
      <c r="R2571" t="s">
        <v>4401</v>
      </c>
      <c r="S2571" t="s">
        <v>35</v>
      </c>
      <c r="T2571" t="str">
        <f t="shared" si="120"/>
        <v xml:space="preserve">The CAD Deputy Director must have extensive knowledge in:  Managing real-time production systems with many users.  Software development.  Technical project management.  </v>
      </c>
      <c r="U2571">
        <f t="shared" si="121"/>
        <v>0</v>
      </c>
      <c r="V2571" s="3">
        <v>0</v>
      </c>
      <c r="W2571" s="3">
        <f t="shared" si="122"/>
        <v>0</v>
      </c>
      <c r="X2571" s="3">
        <v>0</v>
      </c>
      <c r="Y2571" s="3">
        <v>0</v>
      </c>
      <c r="Z2571" s="3">
        <v>0</v>
      </c>
      <c r="AA2571" s="3">
        <v>0</v>
      </c>
      <c r="AB2571" s="3">
        <v>0</v>
      </c>
      <c r="AD2571" t="s">
        <v>58</v>
      </c>
      <c r="AE2571" s="1">
        <v>42570</v>
      </c>
      <c r="AG2571" s="1">
        <v>42569</v>
      </c>
      <c r="AH2571" s="1">
        <v>42598</v>
      </c>
    </row>
    <row r="2572" spans="1:34" x14ac:dyDescent="0.3">
      <c r="A2572">
        <v>242645</v>
      </c>
      <c r="B2572" t="s">
        <v>1125</v>
      </c>
      <c r="C2572" t="s">
        <v>40</v>
      </c>
      <c r="D2572">
        <v>1</v>
      </c>
      <c r="E2572" t="s">
        <v>4410</v>
      </c>
      <c r="F2572" t="s">
        <v>1444</v>
      </c>
      <c r="G2572">
        <v>31143</v>
      </c>
      <c r="H2572">
        <v>3</v>
      </c>
      <c r="I2572">
        <v>58050</v>
      </c>
      <c r="J2572">
        <v>82444</v>
      </c>
      <c r="K2572" t="s">
        <v>30</v>
      </c>
      <c r="L2572" t="s">
        <v>954</v>
      </c>
      <c r="M2572" t="s">
        <v>1128</v>
      </c>
      <c r="N2572" t="s">
        <v>8423</v>
      </c>
      <c r="O2572" t="s">
        <v>1445</v>
      </c>
      <c r="P2572" t="s">
        <v>8424</v>
      </c>
      <c r="Q2572" t="s">
        <v>35</v>
      </c>
      <c r="R2572" t="s">
        <v>4411</v>
      </c>
      <c r="S2572" t="s">
        <v>35</v>
      </c>
      <c r="T2572" t="str">
        <f t="shared" si="120"/>
        <v xml:space="preserve">‚ J.D. degree or equivalent. A minimum of three years‚„ legal experience, preferably with an emphasis in litigation or investigations.    Excellent writing skills. Ability to operate independently and with minimal supervision. Excellent interpersonal skills, with ability to communicate effectively with a variety of personnel at DOI, other law enforcement agencies, and officials at City agencies.  Interest in being trained and certified as a New York State Peace Officer is a plus.   Familiarity with New York City government is a plus.  </v>
      </c>
      <c r="U2572">
        <f t="shared" si="121"/>
        <v>0</v>
      </c>
      <c r="V2572" s="3">
        <v>0</v>
      </c>
      <c r="W2572" s="3">
        <f t="shared" si="122"/>
        <v>0</v>
      </c>
      <c r="X2572" s="3">
        <v>0</v>
      </c>
      <c r="Y2572" s="3">
        <v>0</v>
      </c>
      <c r="Z2572" s="3">
        <v>0</v>
      </c>
      <c r="AA2572" s="3">
        <v>0</v>
      </c>
      <c r="AB2572" s="3">
        <v>0</v>
      </c>
      <c r="AD2572" t="s">
        <v>38</v>
      </c>
      <c r="AE2572" s="1">
        <v>42534</v>
      </c>
      <c r="AF2572" s="1">
        <v>42618</v>
      </c>
      <c r="AG2572" s="1">
        <v>42534</v>
      </c>
      <c r="AH2572" s="1">
        <v>42598</v>
      </c>
    </row>
    <row r="2573" spans="1:34" x14ac:dyDescent="0.3">
      <c r="A2573">
        <v>242645</v>
      </c>
      <c r="B2573" t="s">
        <v>1125</v>
      </c>
      <c r="C2573" t="s">
        <v>26</v>
      </c>
      <c r="D2573">
        <v>1</v>
      </c>
      <c r="E2573" t="s">
        <v>4410</v>
      </c>
      <c r="F2573" t="s">
        <v>1444</v>
      </c>
      <c r="G2573">
        <v>31143</v>
      </c>
      <c r="H2573">
        <v>3</v>
      </c>
      <c r="I2573">
        <v>58050</v>
      </c>
      <c r="J2573">
        <v>82444</v>
      </c>
      <c r="K2573" t="s">
        <v>30</v>
      </c>
      <c r="L2573" t="s">
        <v>954</v>
      </c>
      <c r="M2573" t="s">
        <v>1128</v>
      </c>
      <c r="N2573" t="s">
        <v>8423</v>
      </c>
      <c r="O2573" t="s">
        <v>1445</v>
      </c>
      <c r="P2573" t="s">
        <v>8424</v>
      </c>
      <c r="Q2573" t="s">
        <v>35</v>
      </c>
      <c r="R2573" t="s">
        <v>4411</v>
      </c>
      <c r="S2573" t="s">
        <v>35</v>
      </c>
      <c r="T2573" t="str">
        <f t="shared" si="120"/>
        <v xml:space="preserve">‚ J.D. degree or equivalent. A minimum of three years‚„ legal experience, preferably with an emphasis in litigation or investigations.    Excellent writing skills. Ability to operate independently and with minimal supervision. Excellent interpersonal skills, with ability to communicate effectively with a variety of personnel at DOI, other law enforcement agencies, and officials at City agencies.  Interest in being trained and certified as a New York State Peace Officer is a plus.   Familiarity with New York City government is a plus.  </v>
      </c>
      <c r="U2573">
        <f t="shared" si="121"/>
        <v>0</v>
      </c>
      <c r="V2573" s="3">
        <v>0</v>
      </c>
      <c r="W2573" s="3">
        <f t="shared" si="122"/>
        <v>0</v>
      </c>
      <c r="X2573" s="3">
        <v>0</v>
      </c>
      <c r="Y2573" s="3">
        <v>0</v>
      </c>
      <c r="Z2573" s="3">
        <v>0</v>
      </c>
      <c r="AA2573" s="3">
        <v>0</v>
      </c>
      <c r="AB2573" s="3">
        <v>0</v>
      </c>
      <c r="AD2573" t="s">
        <v>38</v>
      </c>
      <c r="AE2573" s="1">
        <v>42534</v>
      </c>
      <c r="AF2573" s="1">
        <v>42619</v>
      </c>
      <c r="AG2573" s="1">
        <v>42534</v>
      </c>
      <c r="AH2573" s="1">
        <v>42598</v>
      </c>
    </row>
    <row r="2574" spans="1:34" x14ac:dyDescent="0.3">
      <c r="A2574">
        <v>242646</v>
      </c>
      <c r="B2574" t="s">
        <v>1125</v>
      </c>
      <c r="C2574" t="s">
        <v>26</v>
      </c>
      <c r="D2574">
        <v>1</v>
      </c>
      <c r="E2574" t="s">
        <v>3402</v>
      </c>
      <c r="F2574" t="s">
        <v>1734</v>
      </c>
      <c r="G2574">
        <v>31130</v>
      </c>
      <c r="H2574">
        <v>0</v>
      </c>
      <c r="I2574">
        <v>40000</v>
      </c>
      <c r="J2574">
        <v>69027</v>
      </c>
      <c r="K2574" t="s">
        <v>30</v>
      </c>
      <c r="L2574" t="s">
        <v>954</v>
      </c>
      <c r="M2574" t="s">
        <v>1128</v>
      </c>
      <c r="N2574" t="s">
        <v>8425</v>
      </c>
      <c r="O2574" t="s">
        <v>8426</v>
      </c>
      <c r="P2574" t="s">
        <v>4412</v>
      </c>
      <c r="Q2574" t="s">
        <v>3408</v>
      </c>
      <c r="R2574" t="s">
        <v>4413</v>
      </c>
      <c r="S2574" t="s">
        <v>35</v>
      </c>
      <c r="T2574" t="str">
        <f t="shared" si="120"/>
        <v>1. Demonstrated ability to analyze and assess and draw conclusions based on a multitude of  2. Complex documents/data, including but not limited to policies, procedures and financial     documents 3. Strong computer skills, including Word, Excel and databases 4. Strong interpersonal skills, oral communication and interviewing skills 5. Demonstrated ability to write succinct and organized reports  6. Prior work experience in any of the following fields:  investigation, security, law     enforcement, criminal justice, and/or auditing  7. Strong organizational skills and proven ability to manage time efficiently, meet deadlines and      multi-task Appointments are subject to Office of Management &amp; Budget approval for budgeted headcount.</v>
      </c>
      <c r="U2574">
        <f t="shared" si="121"/>
        <v>0</v>
      </c>
      <c r="V2574" s="3">
        <v>1</v>
      </c>
      <c r="W2574" s="3">
        <f t="shared" si="122"/>
        <v>0</v>
      </c>
      <c r="X2574" s="3">
        <v>0</v>
      </c>
      <c r="Y2574" s="3">
        <v>0</v>
      </c>
      <c r="Z2574" s="3">
        <v>0</v>
      </c>
      <c r="AA2574" s="3">
        <v>0</v>
      </c>
      <c r="AB2574" s="3">
        <v>0</v>
      </c>
      <c r="AD2574" t="s">
        <v>38</v>
      </c>
      <c r="AE2574" s="1">
        <v>42529</v>
      </c>
      <c r="AF2574" s="1">
        <v>42618</v>
      </c>
      <c r="AG2574" s="1">
        <v>42529</v>
      </c>
      <c r="AH2574" s="1">
        <v>42598</v>
      </c>
    </row>
    <row r="2575" spans="1:34" x14ac:dyDescent="0.3">
      <c r="A2575">
        <v>242916</v>
      </c>
      <c r="B2575" t="s">
        <v>873</v>
      </c>
      <c r="C2575" t="s">
        <v>26</v>
      </c>
      <c r="D2575">
        <v>1</v>
      </c>
      <c r="E2575" t="s">
        <v>2236</v>
      </c>
      <c r="F2575" t="s">
        <v>51</v>
      </c>
      <c r="G2575">
        <v>10050</v>
      </c>
      <c r="H2575" t="s">
        <v>52</v>
      </c>
      <c r="I2575">
        <v>53051</v>
      </c>
      <c r="J2575">
        <v>145991</v>
      </c>
      <c r="K2575" t="s">
        <v>30</v>
      </c>
      <c r="L2575" t="s">
        <v>43</v>
      </c>
      <c r="M2575" t="s">
        <v>2237</v>
      </c>
      <c r="N2575" t="s">
        <v>8427</v>
      </c>
      <c r="O2575" t="s">
        <v>54</v>
      </c>
      <c r="P2575" t="s">
        <v>8428</v>
      </c>
      <c r="Q2575" t="s">
        <v>4414</v>
      </c>
      <c r="R2575" t="s">
        <v>4336</v>
      </c>
      <c r="S2575" t="s">
        <v>2238</v>
      </c>
      <c r="T2575" t="str">
        <f t="shared" si="120"/>
        <v>‚ Exceptional writing and verbal communications skills; ability to clearly report on complex data wrangling and analysis procedures and results Demonstrated ability to process and parse large datasets to extract insight from them Demonstrated proficiency using Python (specifically) for data wrangling tasks ranging from basic to complex Exceptional ability to work with unstructured data Clear understanding of the concept of reproducible research and experience producing it Extensive experience with Python packages including NumPy, Pandas and GeoPandas Ability to programmatically employ basic statistical analysis including simple and multiple linear regression and clustering analyses Demonstrated working knowledge of SQL Demonstrated proficiency in producing data visualizations that simply convey complex ideas using one or a number of Python viz packages including but not limited to Matplotlib, Seaborn, ggplot, Bokeh, etc. Experience visualizing, manipulating and analyzing geospatial data using advanced GIS tools, including Esri‚„s ArcGIS (10x), ArcGIS Pro and ArcGIS Online and CartoDB Experience with Hadoop/ Pig/ Hive/ Spark/ Impala Demonstrated curiosity, desire and ability to cut to the nature if problems by asking the right questions Desire and ability to work in vibrant, energetic environment under a non-vertical management structure. This posting serve for 2 available positions:  JVN# 242916  JVN# 242880- which is not posted.    Resumes and cover letters without a JVN number indicated will not be considered.</v>
      </c>
      <c r="U2575">
        <f t="shared" si="121"/>
        <v>0</v>
      </c>
      <c r="V2575" s="3">
        <v>0</v>
      </c>
      <c r="W2575" s="3">
        <f t="shared" si="122"/>
        <v>0</v>
      </c>
      <c r="X2575" s="3">
        <v>1</v>
      </c>
      <c r="Y2575" s="3">
        <v>1</v>
      </c>
      <c r="Z2575" s="3">
        <v>1</v>
      </c>
      <c r="AA2575" s="3">
        <v>0</v>
      </c>
      <c r="AB2575" s="3">
        <v>0</v>
      </c>
      <c r="AD2575" t="s">
        <v>58</v>
      </c>
      <c r="AE2575" s="1">
        <v>42549</v>
      </c>
      <c r="AG2575" s="1">
        <v>42549</v>
      </c>
      <c r="AH2575" s="1">
        <v>42598</v>
      </c>
    </row>
    <row r="2576" spans="1:34" x14ac:dyDescent="0.3">
      <c r="A2576">
        <v>242916</v>
      </c>
      <c r="B2576" t="s">
        <v>873</v>
      </c>
      <c r="C2576" t="s">
        <v>40</v>
      </c>
      <c r="D2576">
        <v>1</v>
      </c>
      <c r="E2576" t="s">
        <v>2236</v>
      </c>
      <c r="F2576" t="s">
        <v>51</v>
      </c>
      <c r="G2576">
        <v>10050</v>
      </c>
      <c r="H2576" t="s">
        <v>52</v>
      </c>
      <c r="I2576">
        <v>53051</v>
      </c>
      <c r="J2576">
        <v>145991</v>
      </c>
      <c r="K2576" t="s">
        <v>30</v>
      </c>
      <c r="L2576" t="s">
        <v>43</v>
      </c>
      <c r="M2576" t="s">
        <v>2237</v>
      </c>
      <c r="N2576" t="s">
        <v>8427</v>
      </c>
      <c r="O2576" t="s">
        <v>54</v>
      </c>
      <c r="P2576" t="s">
        <v>8428</v>
      </c>
      <c r="Q2576" t="s">
        <v>4414</v>
      </c>
      <c r="R2576" t="s">
        <v>4336</v>
      </c>
      <c r="S2576" t="s">
        <v>2238</v>
      </c>
      <c r="T2576" t="str">
        <f t="shared" si="120"/>
        <v>‚ Exceptional writing and verbal communications skills; ability to clearly report on complex data wrangling and analysis procedures and results Demonstrated ability to process and parse large datasets to extract insight from them Demonstrated proficiency using Python (specifically) for data wrangling tasks ranging from basic to complex Exceptional ability to work with unstructured data Clear understanding of the concept of reproducible research and experience producing it Extensive experience with Python packages including NumPy, Pandas and GeoPandas Ability to programmatically employ basic statistical analysis including simple and multiple linear regression and clustering analyses Demonstrated working knowledge of SQL Demonstrated proficiency in producing data visualizations that simply convey complex ideas using one or a number of Python viz packages including but not limited to Matplotlib, Seaborn, ggplot, Bokeh, etc. Experience visualizing, manipulating and analyzing geospatial data using advanced GIS tools, including Esri‚„s ArcGIS (10x), ArcGIS Pro and ArcGIS Online and CartoDB Experience with Hadoop/ Pig/ Hive/ Spark/ Impala Demonstrated curiosity, desire and ability to cut to the nature if problems by asking the right questions Desire and ability to work in vibrant, energetic environment under a non-vertical management structure. This posting serve for 2 available positions:  JVN# 242916  JVN# 242880- which is not posted.    Resumes and cover letters without a JVN number indicated will not be considered.</v>
      </c>
      <c r="U2576">
        <f t="shared" si="121"/>
        <v>0</v>
      </c>
      <c r="V2576" s="3">
        <v>0</v>
      </c>
      <c r="W2576" s="3">
        <f t="shared" si="122"/>
        <v>0</v>
      </c>
      <c r="X2576" s="3">
        <v>1</v>
      </c>
      <c r="Y2576" s="3">
        <v>1</v>
      </c>
      <c r="Z2576" s="3">
        <v>1</v>
      </c>
      <c r="AA2576" s="3">
        <v>0</v>
      </c>
      <c r="AB2576" s="3">
        <v>0</v>
      </c>
      <c r="AD2576" t="s">
        <v>58</v>
      </c>
      <c r="AE2576" s="1">
        <v>42549</v>
      </c>
      <c r="AG2576" s="1">
        <v>42549</v>
      </c>
      <c r="AH2576" s="1">
        <v>42598</v>
      </c>
    </row>
    <row r="2577" spans="1:34" x14ac:dyDescent="0.3">
      <c r="A2577">
        <v>242919</v>
      </c>
      <c r="B2577" t="s">
        <v>39</v>
      </c>
      <c r="C2577" t="s">
        <v>26</v>
      </c>
      <c r="D2577">
        <v>1</v>
      </c>
      <c r="E2577" t="s">
        <v>4415</v>
      </c>
      <c r="F2577" t="s">
        <v>3149</v>
      </c>
      <c r="G2577">
        <v>6797</v>
      </c>
      <c r="H2577">
        <v>0</v>
      </c>
      <c r="I2577">
        <v>75000</v>
      </c>
      <c r="J2577">
        <v>90000</v>
      </c>
      <c r="K2577" t="s">
        <v>30</v>
      </c>
      <c r="L2577" t="s">
        <v>78</v>
      </c>
      <c r="M2577" t="s">
        <v>1042</v>
      </c>
      <c r="N2577" t="s">
        <v>8429</v>
      </c>
      <c r="O2577" t="s">
        <v>3195</v>
      </c>
      <c r="P2577" t="s">
        <v>4416</v>
      </c>
      <c r="Q2577" t="s">
        <v>7439</v>
      </c>
      <c r="R2577" t="s">
        <v>4417</v>
      </c>
      <c r="S2577" t="s">
        <v>35</v>
      </c>
      <c r="T2577" t="str">
        <f t="shared" si="120"/>
        <v>--5+ years overall experience with managing and supporting IT applications  --2-4 years of experience in in writing SQL queries using Microsoft SQL Server 2005 &amp; above   -- 2-4 years of experience with software development in .NET or Java (including web services)  --2-4 years of experience with java script  --Experience with .NET applications  --Experience with HTML development  --Experience with web servers such as IIS and Apache  --Analyze database systems, queries, and procedures in SQL 2008 &amp; up; Oracle 11g &amp; up environment  --Advanced expertise in building high performance data integration solutions, including extraction, transformation, and load (ETL) packages.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77">
        <f t="shared" si="121"/>
        <v>1</v>
      </c>
      <c r="V2577" s="3">
        <v>0</v>
      </c>
      <c r="W2577" s="3">
        <f t="shared" si="122"/>
        <v>1</v>
      </c>
      <c r="X2577" s="3">
        <v>0</v>
      </c>
      <c r="Y2577" s="3">
        <v>0</v>
      </c>
      <c r="Z2577" s="3">
        <v>1</v>
      </c>
      <c r="AA2577" s="3">
        <v>0</v>
      </c>
      <c r="AB2577" s="3">
        <v>0</v>
      </c>
      <c r="AD2577" t="s">
        <v>58</v>
      </c>
      <c r="AE2577" s="1">
        <v>42531</v>
      </c>
      <c r="AG2577" s="1">
        <v>42531</v>
      </c>
      <c r="AH2577" s="1">
        <v>42598</v>
      </c>
    </row>
    <row r="2578" spans="1:34" x14ac:dyDescent="0.3">
      <c r="A2578">
        <v>242919</v>
      </c>
      <c r="B2578" t="s">
        <v>39</v>
      </c>
      <c r="C2578" t="s">
        <v>40</v>
      </c>
      <c r="D2578">
        <v>1</v>
      </c>
      <c r="E2578" t="s">
        <v>4415</v>
      </c>
      <c r="F2578" t="s">
        <v>3149</v>
      </c>
      <c r="G2578">
        <v>6797</v>
      </c>
      <c r="H2578">
        <v>0</v>
      </c>
      <c r="I2578">
        <v>75000</v>
      </c>
      <c r="J2578">
        <v>90000</v>
      </c>
      <c r="K2578" t="s">
        <v>30</v>
      </c>
      <c r="L2578" t="s">
        <v>78</v>
      </c>
      <c r="M2578" t="s">
        <v>1042</v>
      </c>
      <c r="N2578" t="s">
        <v>8429</v>
      </c>
      <c r="O2578" t="s">
        <v>3195</v>
      </c>
      <c r="P2578" t="s">
        <v>4416</v>
      </c>
      <c r="Q2578" t="s">
        <v>7439</v>
      </c>
      <c r="R2578" t="s">
        <v>4417</v>
      </c>
      <c r="S2578" t="s">
        <v>35</v>
      </c>
      <c r="T2578" t="str">
        <f t="shared" si="120"/>
        <v>--5+ years overall experience with managing and supporting IT applications  --2-4 years of experience in in writing SQL queries using Microsoft SQL Server 2005 &amp; above   -- 2-4 years of experience with software development in .NET or Java (including web services)  --2-4 years of experience with java script  --Experience with .NET applications  --Experience with HTML development  --Experience with web servers such as IIS and Apache  --Analyze database systems, queries, and procedures in SQL 2008 &amp; up; Oracle 11g &amp; up environment  --Advanced expertise in building high performance data integration solutions, including extraction, transformation, and load (ETL) packages.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78">
        <f t="shared" si="121"/>
        <v>1</v>
      </c>
      <c r="V2578" s="3">
        <v>0</v>
      </c>
      <c r="W2578" s="3">
        <f t="shared" si="122"/>
        <v>1</v>
      </c>
      <c r="X2578" s="3">
        <v>0</v>
      </c>
      <c r="Y2578" s="3">
        <v>0</v>
      </c>
      <c r="Z2578" s="3">
        <v>1</v>
      </c>
      <c r="AA2578" s="3">
        <v>0</v>
      </c>
      <c r="AB2578" s="3">
        <v>0</v>
      </c>
      <c r="AD2578" t="s">
        <v>58</v>
      </c>
      <c r="AE2578" s="1">
        <v>42531</v>
      </c>
      <c r="AG2578" s="1">
        <v>42531</v>
      </c>
      <c r="AH2578" s="1">
        <v>42598</v>
      </c>
    </row>
    <row r="2579" spans="1:34" x14ac:dyDescent="0.3">
      <c r="A2579">
        <v>242646</v>
      </c>
      <c r="B2579" t="s">
        <v>1125</v>
      </c>
      <c r="C2579" t="s">
        <v>40</v>
      </c>
      <c r="D2579">
        <v>1</v>
      </c>
      <c r="E2579" t="s">
        <v>3402</v>
      </c>
      <c r="F2579" t="s">
        <v>1734</v>
      </c>
      <c r="G2579">
        <v>31130</v>
      </c>
      <c r="H2579">
        <v>0</v>
      </c>
      <c r="I2579">
        <v>40000</v>
      </c>
      <c r="J2579">
        <v>69027</v>
      </c>
      <c r="K2579" t="s">
        <v>30</v>
      </c>
      <c r="L2579" t="s">
        <v>954</v>
      </c>
      <c r="M2579" t="s">
        <v>1128</v>
      </c>
      <c r="N2579" t="s">
        <v>8425</v>
      </c>
      <c r="O2579" t="s">
        <v>8426</v>
      </c>
      <c r="P2579" t="s">
        <v>4412</v>
      </c>
      <c r="Q2579" t="s">
        <v>3408</v>
      </c>
      <c r="R2579" t="s">
        <v>4413</v>
      </c>
      <c r="S2579" t="s">
        <v>35</v>
      </c>
      <c r="T2579" t="str">
        <f t="shared" si="120"/>
        <v>1. Demonstrated ability to analyze and assess and draw conclusions based on a multitude of  2. Complex documents/data, including but not limited to policies, procedures and financial     documents 3. Strong computer skills, including Word, Excel and databases 4. Strong interpersonal skills, oral communication and interviewing skills 5. Demonstrated ability to write succinct and organized reports  6. Prior work experience in any of the following fields:  investigation, security, law     enforcement, criminal justice, and/or auditing  7. Strong organizational skills and proven ability to manage time efficiently, meet deadlines and      multi-task Appointments are subject to Office of Management &amp; Budget approval for budgeted headcount.</v>
      </c>
      <c r="U2579">
        <f t="shared" si="121"/>
        <v>0</v>
      </c>
      <c r="V2579" s="3">
        <v>1</v>
      </c>
      <c r="W2579" s="3">
        <f t="shared" si="122"/>
        <v>0</v>
      </c>
      <c r="X2579" s="3">
        <v>0</v>
      </c>
      <c r="Y2579" s="3">
        <v>0</v>
      </c>
      <c r="Z2579" s="3">
        <v>0</v>
      </c>
      <c r="AA2579" s="3">
        <v>0</v>
      </c>
      <c r="AB2579" s="3">
        <v>0</v>
      </c>
      <c r="AD2579" t="s">
        <v>38</v>
      </c>
      <c r="AE2579" s="1">
        <v>42529</v>
      </c>
      <c r="AF2579" s="1">
        <v>42618</v>
      </c>
      <c r="AG2579" s="1">
        <v>42529</v>
      </c>
      <c r="AH2579" s="1">
        <v>42598</v>
      </c>
    </row>
    <row r="2580" spans="1:34" x14ac:dyDescent="0.3">
      <c r="A2580">
        <v>242648</v>
      </c>
      <c r="B2580" t="s">
        <v>1125</v>
      </c>
      <c r="C2580" t="s">
        <v>26</v>
      </c>
      <c r="D2580">
        <v>1</v>
      </c>
      <c r="E2580" t="s">
        <v>1447</v>
      </c>
      <c r="F2580" t="s">
        <v>1444</v>
      </c>
      <c r="G2580">
        <v>31143</v>
      </c>
      <c r="H2580">
        <v>2</v>
      </c>
      <c r="I2580">
        <v>48764</v>
      </c>
      <c r="J2580">
        <v>60000</v>
      </c>
      <c r="K2580" t="s">
        <v>30</v>
      </c>
      <c r="L2580" t="s">
        <v>954</v>
      </c>
      <c r="M2580" t="s">
        <v>1128</v>
      </c>
      <c r="N2580" t="s">
        <v>4418</v>
      </c>
      <c r="O2580" t="s">
        <v>1445</v>
      </c>
      <c r="P2580" t="s">
        <v>4419</v>
      </c>
      <c r="Q2580" t="s">
        <v>35</v>
      </c>
      <c r="R2580" t="s">
        <v>4420</v>
      </c>
      <c r="S2580" t="s">
        <v>35</v>
      </c>
      <c r="T2580" t="str">
        <f t="shared" si="120"/>
        <v xml:space="preserve">Knowledge of, and demonstrated interest in, law enforcement, criminal justice, and/or civil rights issues.  Relationship-builder with strong interpersonal skills who effectively conveys information verbally and in writing.  Highly analytical thinking with demonstrated talent for identifying, scrutinizing, improving, and streamlining complex work processes.  Auditing experience including financial and/or risk assessment.  MAC Environment and Excel proficiency is preferred. Familiarity with New York City a plus.  </v>
      </c>
      <c r="U2580">
        <f t="shared" si="121"/>
        <v>0</v>
      </c>
      <c r="V2580" s="3">
        <v>1</v>
      </c>
      <c r="W2580" s="3">
        <f t="shared" si="122"/>
        <v>0</v>
      </c>
      <c r="X2580" s="3">
        <v>0</v>
      </c>
      <c r="Y2580" s="3">
        <v>0</v>
      </c>
      <c r="Z2580" s="3">
        <v>0</v>
      </c>
      <c r="AA2580" s="3">
        <v>0</v>
      </c>
      <c r="AB2580" s="3">
        <v>0</v>
      </c>
      <c r="AD2580" t="s">
        <v>38</v>
      </c>
      <c r="AE2580" s="1">
        <v>42528</v>
      </c>
      <c r="AF2580" s="1">
        <v>42618</v>
      </c>
      <c r="AG2580" s="1">
        <v>42528</v>
      </c>
      <c r="AH2580" s="1">
        <v>42598</v>
      </c>
    </row>
    <row r="2581" spans="1:34" x14ac:dyDescent="0.3">
      <c r="A2581">
        <v>242648</v>
      </c>
      <c r="B2581" t="s">
        <v>1125</v>
      </c>
      <c r="C2581" t="s">
        <v>40</v>
      </c>
      <c r="D2581">
        <v>1</v>
      </c>
      <c r="E2581" t="s">
        <v>1447</v>
      </c>
      <c r="F2581" t="s">
        <v>1444</v>
      </c>
      <c r="G2581">
        <v>31143</v>
      </c>
      <c r="H2581">
        <v>2</v>
      </c>
      <c r="I2581">
        <v>48764</v>
      </c>
      <c r="J2581">
        <v>60000</v>
      </c>
      <c r="K2581" t="s">
        <v>30</v>
      </c>
      <c r="L2581" t="s">
        <v>954</v>
      </c>
      <c r="M2581" t="s">
        <v>1128</v>
      </c>
      <c r="N2581" t="s">
        <v>4418</v>
      </c>
      <c r="O2581" t="s">
        <v>1445</v>
      </c>
      <c r="P2581" t="s">
        <v>4419</v>
      </c>
      <c r="Q2581" t="s">
        <v>35</v>
      </c>
      <c r="R2581" t="s">
        <v>4420</v>
      </c>
      <c r="S2581" t="s">
        <v>35</v>
      </c>
      <c r="T2581" t="str">
        <f t="shared" si="120"/>
        <v xml:space="preserve">Knowledge of, and demonstrated interest in, law enforcement, criminal justice, and/or civil rights issues.  Relationship-builder with strong interpersonal skills who effectively conveys information verbally and in writing.  Highly analytical thinking with demonstrated talent for identifying, scrutinizing, improving, and streamlining complex work processes.  Auditing experience including financial and/or risk assessment.  MAC Environment and Excel proficiency is preferred. Familiarity with New York City a plus.  </v>
      </c>
      <c r="U2581">
        <f t="shared" si="121"/>
        <v>0</v>
      </c>
      <c r="V2581" s="3">
        <v>1</v>
      </c>
      <c r="W2581" s="3">
        <f t="shared" si="122"/>
        <v>0</v>
      </c>
      <c r="X2581" s="3">
        <v>0</v>
      </c>
      <c r="Y2581" s="3">
        <v>0</v>
      </c>
      <c r="Z2581" s="3">
        <v>0</v>
      </c>
      <c r="AA2581" s="3">
        <v>0</v>
      </c>
      <c r="AB2581" s="3">
        <v>0</v>
      </c>
      <c r="AD2581" t="s">
        <v>38</v>
      </c>
      <c r="AE2581" s="1">
        <v>42528</v>
      </c>
      <c r="AF2581" s="1">
        <v>42618</v>
      </c>
      <c r="AG2581" s="1">
        <v>42528</v>
      </c>
      <c r="AH2581" s="1">
        <v>42598</v>
      </c>
    </row>
    <row r="2582" spans="1:34" x14ac:dyDescent="0.3">
      <c r="A2582">
        <v>242920</v>
      </c>
      <c r="B2582" t="s">
        <v>1158</v>
      </c>
      <c r="C2582" t="s">
        <v>26</v>
      </c>
      <c r="D2582">
        <v>2</v>
      </c>
      <c r="E2582" t="s">
        <v>2058</v>
      </c>
      <c r="F2582" t="s">
        <v>2000</v>
      </c>
      <c r="G2582" t="s">
        <v>2001</v>
      </c>
      <c r="H2582">
        <v>0</v>
      </c>
      <c r="I2582">
        <v>48535</v>
      </c>
      <c r="J2582">
        <v>132061</v>
      </c>
      <c r="K2582" t="s">
        <v>30</v>
      </c>
      <c r="L2582" t="s">
        <v>1161</v>
      </c>
      <c r="M2582" t="s">
        <v>4163</v>
      </c>
      <c r="N2582" t="s">
        <v>4421</v>
      </c>
      <c r="O2582" t="s">
        <v>571</v>
      </c>
      <c r="P2582" t="s">
        <v>1886</v>
      </c>
      <c r="Q2582" t="s">
        <v>35</v>
      </c>
      <c r="R2582" t="s">
        <v>4422</v>
      </c>
      <c r="S2582" t="s">
        <v>1166</v>
      </c>
      <c r="T2582" t="str">
        <f t="shared" si="120"/>
        <v xml:space="preserve">Preference will be given to candidates with at least four years of experience in a managerial, administrative or supervisory position.  </v>
      </c>
      <c r="U2582">
        <f t="shared" si="121"/>
        <v>0</v>
      </c>
      <c r="V2582" s="3">
        <v>0</v>
      </c>
      <c r="W2582" s="3">
        <f t="shared" si="122"/>
        <v>0</v>
      </c>
      <c r="X2582" s="3">
        <v>0</v>
      </c>
      <c r="Y2582" s="3">
        <v>0</v>
      </c>
      <c r="Z2582" s="3">
        <v>0</v>
      </c>
      <c r="AA2582" s="3">
        <v>0</v>
      </c>
      <c r="AB2582" s="3">
        <v>0</v>
      </c>
      <c r="AD2582" t="s">
        <v>899</v>
      </c>
      <c r="AE2582" s="1">
        <v>42534</v>
      </c>
      <c r="AG2582" s="1">
        <v>42534</v>
      </c>
      <c r="AH2582" s="1">
        <v>42598</v>
      </c>
    </row>
    <row r="2583" spans="1:34" x14ac:dyDescent="0.3">
      <c r="A2583">
        <v>242920</v>
      </c>
      <c r="B2583" t="s">
        <v>1158</v>
      </c>
      <c r="C2583" t="s">
        <v>40</v>
      </c>
      <c r="D2583">
        <v>2</v>
      </c>
      <c r="E2583" t="s">
        <v>2058</v>
      </c>
      <c r="F2583" t="s">
        <v>2000</v>
      </c>
      <c r="G2583" t="s">
        <v>2001</v>
      </c>
      <c r="H2583">
        <v>0</v>
      </c>
      <c r="I2583">
        <v>48535</v>
      </c>
      <c r="J2583">
        <v>132061</v>
      </c>
      <c r="K2583" t="s">
        <v>30</v>
      </c>
      <c r="L2583" t="s">
        <v>1161</v>
      </c>
      <c r="M2583" t="s">
        <v>4163</v>
      </c>
      <c r="N2583" t="s">
        <v>4421</v>
      </c>
      <c r="O2583" t="s">
        <v>571</v>
      </c>
      <c r="P2583" t="s">
        <v>1886</v>
      </c>
      <c r="Q2583" t="s">
        <v>35</v>
      </c>
      <c r="R2583" t="s">
        <v>4422</v>
      </c>
      <c r="S2583" t="s">
        <v>1166</v>
      </c>
      <c r="T2583" t="str">
        <f t="shared" si="120"/>
        <v xml:space="preserve">Preference will be given to candidates with at least four years of experience in a managerial, administrative or supervisory position.  </v>
      </c>
      <c r="U2583">
        <f t="shared" si="121"/>
        <v>0</v>
      </c>
      <c r="V2583" s="3">
        <v>0</v>
      </c>
      <c r="W2583" s="3">
        <f t="shared" si="122"/>
        <v>0</v>
      </c>
      <c r="X2583" s="3">
        <v>0</v>
      </c>
      <c r="Y2583" s="3">
        <v>0</v>
      </c>
      <c r="Z2583" s="3">
        <v>0</v>
      </c>
      <c r="AA2583" s="3">
        <v>0</v>
      </c>
      <c r="AB2583" s="3">
        <v>0</v>
      </c>
      <c r="AD2583" t="s">
        <v>899</v>
      </c>
      <c r="AE2583" s="1">
        <v>42534</v>
      </c>
      <c r="AG2583" s="1">
        <v>42534</v>
      </c>
      <c r="AH2583" s="1">
        <v>42598</v>
      </c>
    </row>
    <row r="2584" spans="1:34" x14ac:dyDescent="0.3">
      <c r="A2584">
        <v>242921</v>
      </c>
      <c r="B2584" t="s">
        <v>2874</v>
      </c>
      <c r="C2584" t="s">
        <v>40</v>
      </c>
      <c r="D2584">
        <v>1</v>
      </c>
      <c r="E2584" t="s">
        <v>4423</v>
      </c>
      <c r="F2584" t="s">
        <v>191</v>
      </c>
      <c r="G2584">
        <v>13632</v>
      </c>
      <c r="H2584">
        <v>4</v>
      </c>
      <c r="I2584">
        <v>90000</v>
      </c>
      <c r="J2584">
        <v>115000</v>
      </c>
      <c r="K2584" t="s">
        <v>30</v>
      </c>
      <c r="L2584" t="s">
        <v>797</v>
      </c>
      <c r="M2584" t="s">
        <v>2574</v>
      </c>
      <c r="N2584" t="s">
        <v>6908</v>
      </c>
      <c r="O2584" t="s">
        <v>7083</v>
      </c>
      <c r="P2584" t="s">
        <v>8430</v>
      </c>
      <c r="Q2584" t="s">
        <v>4424</v>
      </c>
      <c r="R2584" t="s">
        <v>4425</v>
      </c>
      <c r="S2584" t="s">
        <v>35</v>
      </c>
      <c r="T2584" t="str">
        <f t="shared" si="120"/>
        <v>‚	3+ years of experience with installation, administration of MS Dynamics CRM.	3+ years of experience with installation, administration of MS SharePoint.	5+ Years of experience with SQL server database writing SSIS, SSRS.	2+ years of experience with installation, administration of ADX studios.	4+ year of development experience creating custom entities and associated forms and views in MS Dynamics CRM 4.0/2011/2013.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584">
        <f t="shared" si="121"/>
        <v>0</v>
      </c>
      <c r="V2584" s="3">
        <v>0</v>
      </c>
      <c r="W2584" s="3">
        <f t="shared" si="122"/>
        <v>0</v>
      </c>
      <c r="X2584" s="3">
        <v>0</v>
      </c>
      <c r="Y2584" s="3">
        <v>0</v>
      </c>
      <c r="Z2584" s="3">
        <v>1</v>
      </c>
      <c r="AA2584" s="3">
        <v>0</v>
      </c>
      <c r="AB2584" s="3">
        <v>0</v>
      </c>
      <c r="AD2584" t="s">
        <v>58</v>
      </c>
      <c r="AE2584" s="1">
        <v>42585</v>
      </c>
      <c r="AF2584" s="1">
        <v>42645</v>
      </c>
      <c r="AG2584" s="1">
        <v>42585</v>
      </c>
      <c r="AH2584" s="1">
        <v>42598</v>
      </c>
    </row>
    <row r="2585" spans="1:34" x14ac:dyDescent="0.3">
      <c r="A2585">
        <v>242921</v>
      </c>
      <c r="B2585" t="s">
        <v>2874</v>
      </c>
      <c r="C2585" t="s">
        <v>26</v>
      </c>
      <c r="D2585">
        <v>1</v>
      </c>
      <c r="E2585" t="s">
        <v>4423</v>
      </c>
      <c r="F2585" t="s">
        <v>191</v>
      </c>
      <c r="G2585">
        <v>13632</v>
      </c>
      <c r="H2585">
        <v>4</v>
      </c>
      <c r="I2585">
        <v>90000</v>
      </c>
      <c r="J2585">
        <v>115000</v>
      </c>
      <c r="K2585" t="s">
        <v>30</v>
      </c>
      <c r="L2585" t="s">
        <v>797</v>
      </c>
      <c r="M2585" t="s">
        <v>2574</v>
      </c>
      <c r="N2585" t="s">
        <v>6908</v>
      </c>
      <c r="O2585" t="s">
        <v>7083</v>
      </c>
      <c r="P2585" t="s">
        <v>8430</v>
      </c>
      <c r="Q2585" t="s">
        <v>4424</v>
      </c>
      <c r="R2585" t="s">
        <v>4425</v>
      </c>
      <c r="S2585" t="s">
        <v>35</v>
      </c>
      <c r="T2585" t="str">
        <f t="shared" si="120"/>
        <v>‚	3+ years of experience with installation, administration of MS Dynamics CRM.	3+ years of experience with installation, administration of MS SharePoint.	5+ Years of experience with SQL server database writing SSIS, SSRS.	2+ years of experience with installation, administration of ADX studios.	4+ year of development experience creating custom entities and associated forms and views in MS Dynamics CRM 4.0/2011/2013.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585">
        <f t="shared" si="121"/>
        <v>0</v>
      </c>
      <c r="V2585" s="3">
        <v>0</v>
      </c>
      <c r="W2585" s="3">
        <f t="shared" si="122"/>
        <v>0</v>
      </c>
      <c r="X2585" s="3">
        <v>0</v>
      </c>
      <c r="Y2585" s="3">
        <v>0</v>
      </c>
      <c r="Z2585" s="3">
        <v>1</v>
      </c>
      <c r="AA2585" s="3">
        <v>0</v>
      </c>
      <c r="AB2585" s="3">
        <v>0</v>
      </c>
      <c r="AD2585" t="s">
        <v>58</v>
      </c>
      <c r="AE2585" s="1">
        <v>42585</v>
      </c>
      <c r="AF2585" s="1">
        <v>42645</v>
      </c>
      <c r="AG2585" s="1">
        <v>42585</v>
      </c>
      <c r="AH2585" s="1">
        <v>42598</v>
      </c>
    </row>
    <row r="2586" spans="1:34" x14ac:dyDescent="0.3">
      <c r="A2586">
        <v>242923</v>
      </c>
      <c r="B2586" t="s">
        <v>2874</v>
      </c>
      <c r="C2586" t="s">
        <v>26</v>
      </c>
      <c r="D2586">
        <v>2</v>
      </c>
      <c r="E2586" t="s">
        <v>4426</v>
      </c>
      <c r="F2586" t="s">
        <v>191</v>
      </c>
      <c r="G2586">
        <v>13632</v>
      </c>
      <c r="H2586">
        <v>4</v>
      </c>
      <c r="I2586">
        <v>95000</v>
      </c>
      <c r="J2586">
        <v>115000</v>
      </c>
      <c r="K2586" t="s">
        <v>30</v>
      </c>
      <c r="L2586" t="s">
        <v>797</v>
      </c>
      <c r="M2586" t="s">
        <v>2574</v>
      </c>
      <c r="N2586" t="s">
        <v>8431</v>
      </c>
      <c r="O2586" t="s">
        <v>7083</v>
      </c>
      <c r="P2586" t="s">
        <v>8432</v>
      </c>
      <c r="Q2586" t="s">
        <v>4424</v>
      </c>
      <c r="R2586" t="s">
        <v>4427</v>
      </c>
      <c r="S2586" t="s">
        <v>35</v>
      </c>
      <c r="T2586" t="str">
        <f t="shared" si="120"/>
        <v>‚	Solid understanding of the Software Development Life-Cycle (SDLC).	Strong communication (written and oral) and interpersonal 	Working knowledge of Microsoft Project Server.	Working knowledge of SharePoint 2010.	Familiarity with Visual Studio Team Foundation Server (TFS).	Basic understanding of Agile development and SCRUM Framework.	Minimum four years of Project Management experience.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586">
        <f t="shared" si="121"/>
        <v>0</v>
      </c>
      <c r="V2586" s="3">
        <v>0</v>
      </c>
      <c r="W2586" s="3">
        <f t="shared" si="122"/>
        <v>0</v>
      </c>
      <c r="X2586" s="3">
        <v>0</v>
      </c>
      <c r="Y2586" s="3">
        <v>0</v>
      </c>
      <c r="Z2586" s="3">
        <v>0</v>
      </c>
      <c r="AA2586" s="3">
        <v>0</v>
      </c>
      <c r="AB2586" s="3">
        <v>0</v>
      </c>
      <c r="AD2586" t="s">
        <v>58</v>
      </c>
      <c r="AE2586" s="1">
        <v>42585</v>
      </c>
      <c r="AF2586" s="1">
        <v>42645</v>
      </c>
      <c r="AG2586" s="1">
        <v>42585</v>
      </c>
      <c r="AH2586" s="1">
        <v>42598</v>
      </c>
    </row>
    <row r="2587" spans="1:34" x14ac:dyDescent="0.3">
      <c r="A2587">
        <v>242649</v>
      </c>
      <c r="B2587" t="s">
        <v>39</v>
      </c>
      <c r="C2587" t="s">
        <v>40</v>
      </c>
      <c r="D2587">
        <v>1</v>
      </c>
      <c r="E2587" t="s">
        <v>4428</v>
      </c>
      <c r="F2587" t="s">
        <v>2796</v>
      </c>
      <c r="G2587">
        <v>83052</v>
      </c>
      <c r="H2587">
        <v>1</v>
      </c>
      <c r="I2587">
        <v>51177</v>
      </c>
      <c r="J2587">
        <v>101661</v>
      </c>
      <c r="K2587" t="s">
        <v>30</v>
      </c>
      <c r="L2587" t="s">
        <v>2191</v>
      </c>
      <c r="M2587" t="s">
        <v>552</v>
      </c>
      <c r="N2587" t="s">
        <v>4429</v>
      </c>
      <c r="O2587" t="s">
        <v>2798</v>
      </c>
      <c r="P2587" t="s">
        <v>4430</v>
      </c>
      <c r="Q2587" t="s">
        <v>7439</v>
      </c>
      <c r="R2587" t="s">
        <v>4431</v>
      </c>
      <c r="S2587" t="s">
        <v>35</v>
      </c>
      <c r="T2587" t="str">
        <f t="shared" si="120"/>
        <v>Preference will be given to individuals who understand child development and handicapping conditions, in addition to having knowledge of services for young children and family centered services. Knowledge of EI regulations and philosophy is also an asset, as well as good communication &amp; organizational skills and the ability to work well under pressure and responding to time frames. Computer skills are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87">
        <f t="shared" si="121"/>
        <v>0</v>
      </c>
      <c r="V2587" s="3">
        <v>0</v>
      </c>
      <c r="W2587" s="3">
        <f t="shared" si="122"/>
        <v>0</v>
      </c>
      <c r="X2587" s="3">
        <v>0</v>
      </c>
      <c r="Y2587" s="3">
        <v>0</v>
      </c>
      <c r="Z2587" s="3">
        <v>0</v>
      </c>
      <c r="AA2587" s="3">
        <v>0</v>
      </c>
      <c r="AB2587" s="3">
        <v>0</v>
      </c>
      <c r="AD2587" t="s">
        <v>38</v>
      </c>
      <c r="AE2587" s="1">
        <v>42529</v>
      </c>
      <c r="AG2587" s="1">
        <v>42529</v>
      </c>
      <c r="AH2587" s="1">
        <v>42598</v>
      </c>
    </row>
    <row r="2588" spans="1:34" x14ac:dyDescent="0.3">
      <c r="A2588">
        <v>242649</v>
      </c>
      <c r="B2588" t="s">
        <v>39</v>
      </c>
      <c r="C2588" t="s">
        <v>26</v>
      </c>
      <c r="D2588">
        <v>1</v>
      </c>
      <c r="E2588" t="s">
        <v>4428</v>
      </c>
      <c r="F2588" t="s">
        <v>2796</v>
      </c>
      <c r="G2588">
        <v>83052</v>
      </c>
      <c r="H2588">
        <v>1</v>
      </c>
      <c r="I2588">
        <v>51177</v>
      </c>
      <c r="J2588">
        <v>101661</v>
      </c>
      <c r="K2588" t="s">
        <v>30</v>
      </c>
      <c r="L2588" t="s">
        <v>2191</v>
      </c>
      <c r="M2588" t="s">
        <v>552</v>
      </c>
      <c r="N2588" t="s">
        <v>4429</v>
      </c>
      <c r="O2588" t="s">
        <v>2798</v>
      </c>
      <c r="P2588" t="s">
        <v>4430</v>
      </c>
      <c r="Q2588" t="s">
        <v>7439</v>
      </c>
      <c r="R2588" t="s">
        <v>4431</v>
      </c>
      <c r="S2588" t="s">
        <v>35</v>
      </c>
      <c r="T2588" t="str">
        <f t="shared" si="120"/>
        <v>Preference will be given to individuals who understand child development and handicapping conditions, in addition to having knowledge of services for young children and family centered services. Knowledge of EI regulations and philosophy is also an asset, as well as good communication &amp; organizational skills and the ability to work well under pressure and responding to time frames. Computer skills are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588">
        <f t="shared" si="121"/>
        <v>0</v>
      </c>
      <c r="V2588" s="3">
        <v>0</v>
      </c>
      <c r="W2588" s="3">
        <f t="shared" si="122"/>
        <v>0</v>
      </c>
      <c r="X2588" s="3">
        <v>0</v>
      </c>
      <c r="Y2588" s="3">
        <v>0</v>
      </c>
      <c r="Z2588" s="3">
        <v>0</v>
      </c>
      <c r="AA2588" s="3">
        <v>0</v>
      </c>
      <c r="AB2588" s="3">
        <v>0</v>
      </c>
      <c r="AD2588" t="s">
        <v>38</v>
      </c>
      <c r="AE2588" s="1">
        <v>42529</v>
      </c>
      <c r="AG2588" s="1">
        <v>42529</v>
      </c>
      <c r="AH2588" s="1">
        <v>42598</v>
      </c>
    </row>
    <row r="2589" spans="1:34" x14ac:dyDescent="0.3">
      <c r="A2589">
        <v>242653</v>
      </c>
      <c r="B2589" t="s">
        <v>666</v>
      </c>
      <c r="C2589" t="s">
        <v>40</v>
      </c>
      <c r="D2589">
        <v>3</v>
      </c>
      <c r="E2589" t="s">
        <v>4432</v>
      </c>
      <c r="F2589" t="s">
        <v>4433</v>
      </c>
      <c r="G2589">
        <v>90733</v>
      </c>
      <c r="H2589">
        <v>0</v>
      </c>
      <c r="I2589">
        <v>328</v>
      </c>
      <c r="J2589">
        <v>328</v>
      </c>
      <c r="K2589" t="s">
        <v>247</v>
      </c>
      <c r="L2589" t="s">
        <v>4434</v>
      </c>
      <c r="M2589" t="s">
        <v>4435</v>
      </c>
      <c r="N2589" t="s">
        <v>8433</v>
      </c>
      <c r="O2589" t="s">
        <v>4436</v>
      </c>
      <c r="P2589" t="s">
        <v>8434</v>
      </c>
      <c r="Q2589" t="s">
        <v>4437</v>
      </c>
      <c r="R2589" t="s">
        <v>2996</v>
      </c>
      <c r="S2589" t="s">
        <v>35</v>
      </c>
      <c r="T2589" t="str">
        <f t="shared" si="120"/>
        <v>The Radio Repair Mechanic must have:  Selective Certification for Federal Communications Commission (FCC) General Radio Telephone Operator‚„s License, with radar endorsement. [Note: If, at the time of appointment, you have a Federal Communications Commission (FCC) General Radio Telephone Operator‚„s License, with radar endorsement, you may be considered for appointment to positions requiring this license through a process called Selective Certification.  If you qualify for Selective Certification, you may be given preferred consideration for positions requiring this license. This license must be maintained for the duration of your employment.  Knowledge of computers, including radio programming software and Microsoft Office.   A motor vehicle license. This position is open to applicants who took exam #5048, or exam #6018, or those who are already permanent in the Radio Repair Mechanic title. Please indicate in your cover letter whether you have taken any of these exams or are already permanent in the Radio Repair Mechanic title. If you do not include this information in your cover letter, you will not be considered for an interview. Applicants who took an exam will be required to produce a copy of their Order Confirmation Receipt for verification if contacted for an interview.</v>
      </c>
      <c r="U2589">
        <f t="shared" si="121"/>
        <v>0</v>
      </c>
      <c r="V2589" s="3">
        <v>0</v>
      </c>
      <c r="W2589" s="3">
        <f t="shared" si="122"/>
        <v>0</v>
      </c>
      <c r="X2589" s="3">
        <v>0</v>
      </c>
      <c r="Y2589" s="3">
        <v>0</v>
      </c>
      <c r="Z2589" s="3">
        <v>0</v>
      </c>
      <c r="AA2589" s="3">
        <v>0</v>
      </c>
      <c r="AB2589" s="3">
        <v>0</v>
      </c>
      <c r="AD2589" t="s">
        <v>58</v>
      </c>
      <c r="AE2589" s="1">
        <v>42541</v>
      </c>
      <c r="AG2589" s="1">
        <v>42538</v>
      </c>
      <c r="AH2589" s="1">
        <v>42598</v>
      </c>
    </row>
    <row r="2590" spans="1:34" x14ac:dyDescent="0.3">
      <c r="A2590">
        <v>242650</v>
      </c>
      <c r="B2590" t="s">
        <v>39</v>
      </c>
      <c r="C2590" t="s">
        <v>26</v>
      </c>
      <c r="D2590">
        <v>1</v>
      </c>
      <c r="E2590" t="s">
        <v>4438</v>
      </c>
      <c r="F2590" t="s">
        <v>631</v>
      </c>
      <c r="G2590">
        <v>21849</v>
      </c>
      <c r="H2590">
        <v>1</v>
      </c>
      <c r="I2590">
        <v>49796</v>
      </c>
      <c r="J2590">
        <v>49796</v>
      </c>
      <c r="K2590" t="s">
        <v>30</v>
      </c>
      <c r="L2590" t="s">
        <v>71</v>
      </c>
      <c r="M2590" t="s">
        <v>282</v>
      </c>
      <c r="N2590" t="s">
        <v>8435</v>
      </c>
      <c r="O2590" t="s">
        <v>632</v>
      </c>
      <c r="P2590" t="s">
        <v>8436</v>
      </c>
      <c r="Q2590" t="s">
        <v>35</v>
      </c>
      <c r="R2590" t="s">
        <v>4439</v>
      </c>
      <c r="S2590" t="s">
        <v>35</v>
      </c>
      <c r="T2590" t="str">
        <f t="shared" si="120"/>
        <v xml:space="preserve">SPECIAL NOTE  1.	Selected candidates will be required to provide a DNA sample by swabbing. 2.	CDL license preferred Class A.  3.	Hazmat knowledge preferred  4.	Must possess a valid Driver‚„s license and have ability to drive in all weather and traffic conditions. 5.	This position has been identified as ‚Å“essential.‚ During emergency events, ‚Å“essential‚ positions may require 24-hour availability  </v>
      </c>
      <c r="U2590">
        <f t="shared" si="121"/>
        <v>0</v>
      </c>
      <c r="V2590" s="3">
        <v>0</v>
      </c>
      <c r="W2590" s="3">
        <f t="shared" si="122"/>
        <v>0</v>
      </c>
      <c r="X2590" s="3">
        <v>0</v>
      </c>
      <c r="Y2590" s="3">
        <v>0</v>
      </c>
      <c r="Z2590" s="3">
        <v>0</v>
      </c>
      <c r="AA2590" s="3">
        <v>0</v>
      </c>
      <c r="AB2590" s="3">
        <v>0</v>
      </c>
      <c r="AD2590" t="s">
        <v>58</v>
      </c>
      <c r="AE2590" s="1">
        <v>42529</v>
      </c>
      <c r="AG2590" s="1">
        <v>42529</v>
      </c>
      <c r="AH2590" s="1">
        <v>42598</v>
      </c>
    </row>
    <row r="2591" spans="1:34" x14ac:dyDescent="0.3">
      <c r="A2591">
        <v>242650</v>
      </c>
      <c r="B2591" t="s">
        <v>39</v>
      </c>
      <c r="C2591" t="s">
        <v>40</v>
      </c>
      <c r="D2591">
        <v>1</v>
      </c>
      <c r="E2591" t="s">
        <v>4438</v>
      </c>
      <c r="F2591" t="s">
        <v>631</v>
      </c>
      <c r="G2591">
        <v>21849</v>
      </c>
      <c r="H2591">
        <v>1</v>
      </c>
      <c r="I2591">
        <v>49796</v>
      </c>
      <c r="J2591">
        <v>49796</v>
      </c>
      <c r="K2591" t="s">
        <v>30</v>
      </c>
      <c r="L2591" t="s">
        <v>71</v>
      </c>
      <c r="M2591" t="s">
        <v>282</v>
      </c>
      <c r="N2591" t="s">
        <v>8435</v>
      </c>
      <c r="O2591" t="s">
        <v>632</v>
      </c>
      <c r="P2591" t="s">
        <v>8436</v>
      </c>
      <c r="Q2591" t="s">
        <v>35</v>
      </c>
      <c r="R2591" t="s">
        <v>4439</v>
      </c>
      <c r="S2591" t="s">
        <v>35</v>
      </c>
      <c r="T2591" t="str">
        <f t="shared" si="120"/>
        <v xml:space="preserve">SPECIAL NOTE  1.	Selected candidates will be required to provide a DNA sample by swabbing. 2.	CDL license preferred Class A.  3.	Hazmat knowledge preferred  4.	Must possess a valid Driver‚„s license and have ability to drive in all weather and traffic conditions. 5.	This position has been identified as ‚Å“essential.‚ During emergency events, ‚Å“essential‚ positions may require 24-hour availability  </v>
      </c>
      <c r="U2591">
        <f t="shared" si="121"/>
        <v>0</v>
      </c>
      <c r="V2591" s="3">
        <v>0</v>
      </c>
      <c r="W2591" s="3">
        <f t="shared" si="122"/>
        <v>0</v>
      </c>
      <c r="X2591" s="3">
        <v>0</v>
      </c>
      <c r="Y2591" s="3">
        <v>0</v>
      </c>
      <c r="Z2591" s="3">
        <v>0</v>
      </c>
      <c r="AA2591" s="3">
        <v>0</v>
      </c>
      <c r="AB2591" s="3">
        <v>0</v>
      </c>
      <c r="AD2591" t="s">
        <v>58</v>
      </c>
      <c r="AE2591" s="1">
        <v>42529</v>
      </c>
      <c r="AG2591" s="1">
        <v>42529</v>
      </c>
      <c r="AH2591" s="1">
        <v>42598</v>
      </c>
    </row>
    <row r="2592" spans="1:34" x14ac:dyDescent="0.3">
      <c r="A2592">
        <v>242923</v>
      </c>
      <c r="B2592" t="s">
        <v>2874</v>
      </c>
      <c r="C2592" t="s">
        <v>40</v>
      </c>
      <c r="D2592">
        <v>2</v>
      </c>
      <c r="E2592" t="s">
        <v>4426</v>
      </c>
      <c r="F2592" t="s">
        <v>191</v>
      </c>
      <c r="G2592">
        <v>13632</v>
      </c>
      <c r="H2592">
        <v>4</v>
      </c>
      <c r="I2592">
        <v>95000</v>
      </c>
      <c r="J2592">
        <v>115000</v>
      </c>
      <c r="K2592" t="s">
        <v>30</v>
      </c>
      <c r="L2592" t="s">
        <v>797</v>
      </c>
      <c r="M2592" t="s">
        <v>2574</v>
      </c>
      <c r="N2592" t="s">
        <v>8431</v>
      </c>
      <c r="O2592" t="s">
        <v>7083</v>
      </c>
      <c r="P2592" t="s">
        <v>8432</v>
      </c>
      <c r="Q2592" t="s">
        <v>4424</v>
      </c>
      <c r="R2592" t="s">
        <v>4427</v>
      </c>
      <c r="S2592" t="s">
        <v>35</v>
      </c>
      <c r="T2592" t="str">
        <f t="shared" si="120"/>
        <v>‚	Solid understanding of the Software Development Life-Cycle (SDLC).	Strong communication (written and oral) and interpersonal 	Working knowledge of Microsoft Project Server.	Working knowledge of SharePoint 2010.	Familiarity with Visual Studio Team Foundation Server (TFS).	Basic understanding of Agile development and SCRUM Framework.	Minimum four years of Project Management experience.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592">
        <f t="shared" si="121"/>
        <v>0</v>
      </c>
      <c r="V2592" s="3">
        <v>0</v>
      </c>
      <c r="W2592" s="3">
        <f t="shared" si="122"/>
        <v>0</v>
      </c>
      <c r="X2592" s="3">
        <v>0</v>
      </c>
      <c r="Y2592" s="3">
        <v>0</v>
      </c>
      <c r="Z2592" s="3">
        <v>0</v>
      </c>
      <c r="AA2592" s="3">
        <v>0</v>
      </c>
      <c r="AB2592" s="3">
        <v>0</v>
      </c>
      <c r="AD2592" t="s">
        <v>58</v>
      </c>
      <c r="AE2592" s="1">
        <v>42585</v>
      </c>
      <c r="AF2592" s="1">
        <v>42645</v>
      </c>
      <c r="AG2592" s="1">
        <v>42585</v>
      </c>
      <c r="AH2592" s="1">
        <v>42598</v>
      </c>
    </row>
    <row r="2593" spans="1:34" x14ac:dyDescent="0.3">
      <c r="A2593">
        <v>242924</v>
      </c>
      <c r="B2593" t="s">
        <v>1158</v>
      </c>
      <c r="C2593" t="s">
        <v>40</v>
      </c>
      <c r="D2593">
        <v>2</v>
      </c>
      <c r="E2593" t="s">
        <v>2058</v>
      </c>
      <c r="F2593" t="s">
        <v>1620</v>
      </c>
      <c r="G2593" t="s">
        <v>1621</v>
      </c>
      <c r="H2593">
        <v>0</v>
      </c>
      <c r="I2593">
        <v>48535</v>
      </c>
      <c r="J2593">
        <v>132061</v>
      </c>
      <c r="K2593" t="s">
        <v>30</v>
      </c>
      <c r="L2593" t="s">
        <v>1161</v>
      </c>
      <c r="M2593" t="s">
        <v>4163</v>
      </c>
      <c r="N2593" t="s">
        <v>4440</v>
      </c>
      <c r="O2593" t="s">
        <v>1623</v>
      </c>
      <c r="P2593" t="s">
        <v>1886</v>
      </c>
      <c r="Q2593" t="s">
        <v>35</v>
      </c>
      <c r="R2593" t="s">
        <v>4441</v>
      </c>
      <c r="S2593" t="s">
        <v>1166</v>
      </c>
      <c r="T2593" t="str">
        <f t="shared" si="120"/>
        <v xml:space="preserve">Preference will be given to candidates with at least four years of experience in a managerial, administrative or supervisory position.  </v>
      </c>
      <c r="U2593">
        <f t="shared" si="121"/>
        <v>0</v>
      </c>
      <c r="V2593" s="3">
        <v>0</v>
      </c>
      <c r="W2593" s="3">
        <f t="shared" si="122"/>
        <v>0</v>
      </c>
      <c r="X2593" s="3">
        <v>0</v>
      </c>
      <c r="Y2593" s="3">
        <v>0</v>
      </c>
      <c r="Z2593" s="3">
        <v>0</v>
      </c>
      <c r="AA2593" s="3">
        <v>0</v>
      </c>
      <c r="AB2593" s="3">
        <v>0</v>
      </c>
      <c r="AD2593" t="s">
        <v>899</v>
      </c>
      <c r="AE2593" s="1">
        <v>42534</v>
      </c>
      <c r="AG2593" s="1">
        <v>42534</v>
      </c>
      <c r="AH2593" s="1">
        <v>42598</v>
      </c>
    </row>
    <row r="2594" spans="1:34" x14ac:dyDescent="0.3">
      <c r="A2594">
        <v>242924</v>
      </c>
      <c r="B2594" t="s">
        <v>1158</v>
      </c>
      <c r="C2594" t="s">
        <v>26</v>
      </c>
      <c r="D2594">
        <v>2</v>
      </c>
      <c r="E2594" t="s">
        <v>2058</v>
      </c>
      <c r="F2594" t="s">
        <v>1620</v>
      </c>
      <c r="G2594" t="s">
        <v>1621</v>
      </c>
      <c r="H2594">
        <v>0</v>
      </c>
      <c r="I2594">
        <v>48535</v>
      </c>
      <c r="J2594">
        <v>132061</v>
      </c>
      <c r="K2594" t="s">
        <v>30</v>
      </c>
      <c r="L2594" t="s">
        <v>1161</v>
      </c>
      <c r="M2594" t="s">
        <v>4163</v>
      </c>
      <c r="N2594" t="s">
        <v>4440</v>
      </c>
      <c r="O2594" t="s">
        <v>1623</v>
      </c>
      <c r="P2594" t="s">
        <v>1886</v>
      </c>
      <c r="Q2594" t="s">
        <v>35</v>
      </c>
      <c r="R2594" t="s">
        <v>4441</v>
      </c>
      <c r="S2594" t="s">
        <v>1166</v>
      </c>
      <c r="T2594" t="str">
        <f t="shared" si="120"/>
        <v xml:space="preserve">Preference will be given to candidates with at least four years of experience in a managerial, administrative or supervisory position.  </v>
      </c>
      <c r="U2594">
        <f t="shared" si="121"/>
        <v>0</v>
      </c>
      <c r="V2594" s="3">
        <v>0</v>
      </c>
      <c r="W2594" s="3">
        <f t="shared" si="122"/>
        <v>0</v>
      </c>
      <c r="X2594" s="3">
        <v>0</v>
      </c>
      <c r="Y2594" s="3">
        <v>0</v>
      </c>
      <c r="Z2594" s="3">
        <v>0</v>
      </c>
      <c r="AA2594" s="3">
        <v>0</v>
      </c>
      <c r="AB2594" s="3">
        <v>0</v>
      </c>
      <c r="AD2594" t="s">
        <v>899</v>
      </c>
      <c r="AE2594" s="1">
        <v>42534</v>
      </c>
      <c r="AG2594" s="1">
        <v>42534</v>
      </c>
      <c r="AH2594" s="1">
        <v>42598</v>
      </c>
    </row>
    <row r="2595" spans="1:34" x14ac:dyDescent="0.3">
      <c r="A2595">
        <v>242925</v>
      </c>
      <c r="B2595" t="s">
        <v>1158</v>
      </c>
      <c r="C2595" t="s">
        <v>26</v>
      </c>
      <c r="D2595">
        <v>2</v>
      </c>
      <c r="E2595" t="s">
        <v>2058</v>
      </c>
      <c r="F2595" t="s">
        <v>239</v>
      </c>
      <c r="G2595" t="s">
        <v>1889</v>
      </c>
      <c r="H2595">
        <v>0</v>
      </c>
      <c r="I2595">
        <v>48535</v>
      </c>
      <c r="J2595">
        <v>134433</v>
      </c>
      <c r="K2595" t="s">
        <v>30</v>
      </c>
      <c r="L2595" t="s">
        <v>1161</v>
      </c>
      <c r="M2595" t="s">
        <v>4442</v>
      </c>
      <c r="N2595" t="s">
        <v>4440</v>
      </c>
      <c r="O2595" t="s">
        <v>1890</v>
      </c>
      <c r="P2595" t="s">
        <v>1886</v>
      </c>
      <c r="Q2595" t="s">
        <v>35</v>
      </c>
      <c r="R2595" t="s">
        <v>4443</v>
      </c>
      <c r="S2595" t="s">
        <v>1166</v>
      </c>
      <c r="T2595" t="str">
        <f t="shared" si="120"/>
        <v xml:space="preserve">Preference will be given to candidates with at least four years of experience in a managerial, administrative or supervisory position.  </v>
      </c>
      <c r="U2595">
        <f t="shared" si="121"/>
        <v>0</v>
      </c>
      <c r="V2595" s="3">
        <v>0</v>
      </c>
      <c r="W2595" s="3">
        <f t="shared" si="122"/>
        <v>0</v>
      </c>
      <c r="X2595" s="3">
        <v>0</v>
      </c>
      <c r="Y2595" s="3">
        <v>0</v>
      </c>
      <c r="Z2595" s="3">
        <v>0</v>
      </c>
      <c r="AA2595" s="3">
        <v>0</v>
      </c>
      <c r="AB2595" s="3">
        <v>0</v>
      </c>
      <c r="AD2595" t="s">
        <v>899</v>
      </c>
      <c r="AE2595" s="1">
        <v>42543</v>
      </c>
      <c r="AG2595" s="1">
        <v>42543</v>
      </c>
      <c r="AH2595" s="1">
        <v>42598</v>
      </c>
    </row>
    <row r="2596" spans="1:34" x14ac:dyDescent="0.3">
      <c r="A2596">
        <v>242925</v>
      </c>
      <c r="B2596" t="s">
        <v>1158</v>
      </c>
      <c r="C2596" t="s">
        <v>40</v>
      </c>
      <c r="D2596">
        <v>2</v>
      </c>
      <c r="E2596" t="s">
        <v>2058</v>
      </c>
      <c r="F2596" t="s">
        <v>239</v>
      </c>
      <c r="G2596" t="s">
        <v>1889</v>
      </c>
      <c r="H2596">
        <v>0</v>
      </c>
      <c r="I2596">
        <v>48535</v>
      </c>
      <c r="J2596">
        <v>134433</v>
      </c>
      <c r="K2596" t="s">
        <v>30</v>
      </c>
      <c r="L2596" t="s">
        <v>1161</v>
      </c>
      <c r="M2596" t="s">
        <v>4442</v>
      </c>
      <c r="N2596" t="s">
        <v>4440</v>
      </c>
      <c r="O2596" t="s">
        <v>1890</v>
      </c>
      <c r="P2596" t="s">
        <v>1886</v>
      </c>
      <c r="Q2596" t="s">
        <v>35</v>
      </c>
      <c r="R2596" t="s">
        <v>4443</v>
      </c>
      <c r="S2596" t="s">
        <v>1166</v>
      </c>
      <c r="T2596" t="str">
        <f t="shared" si="120"/>
        <v xml:space="preserve">Preference will be given to candidates with at least four years of experience in a managerial, administrative or supervisory position.  </v>
      </c>
      <c r="U2596">
        <f t="shared" si="121"/>
        <v>0</v>
      </c>
      <c r="V2596" s="3">
        <v>0</v>
      </c>
      <c r="W2596" s="3">
        <f t="shared" si="122"/>
        <v>0</v>
      </c>
      <c r="X2596" s="3">
        <v>0</v>
      </c>
      <c r="Y2596" s="3">
        <v>0</v>
      </c>
      <c r="Z2596" s="3">
        <v>0</v>
      </c>
      <c r="AA2596" s="3">
        <v>0</v>
      </c>
      <c r="AB2596" s="3">
        <v>0</v>
      </c>
      <c r="AD2596" t="s">
        <v>899</v>
      </c>
      <c r="AE2596" s="1">
        <v>42543</v>
      </c>
      <c r="AG2596" s="1">
        <v>42543</v>
      </c>
      <c r="AH2596" s="1">
        <v>42598</v>
      </c>
    </row>
    <row r="2597" spans="1:34" x14ac:dyDescent="0.3">
      <c r="A2597">
        <v>242653</v>
      </c>
      <c r="B2597" t="s">
        <v>666</v>
      </c>
      <c r="C2597" t="s">
        <v>26</v>
      </c>
      <c r="D2597">
        <v>3</v>
      </c>
      <c r="E2597" t="s">
        <v>4432</v>
      </c>
      <c r="F2597" t="s">
        <v>4433</v>
      </c>
      <c r="G2597">
        <v>90733</v>
      </c>
      <c r="H2597">
        <v>0</v>
      </c>
      <c r="I2597">
        <v>328</v>
      </c>
      <c r="J2597">
        <v>328</v>
      </c>
      <c r="K2597" t="s">
        <v>247</v>
      </c>
      <c r="L2597" t="s">
        <v>4434</v>
      </c>
      <c r="M2597" t="s">
        <v>4435</v>
      </c>
      <c r="N2597" t="s">
        <v>8433</v>
      </c>
      <c r="O2597" t="s">
        <v>4436</v>
      </c>
      <c r="P2597" t="s">
        <v>8434</v>
      </c>
      <c r="Q2597" t="s">
        <v>4437</v>
      </c>
      <c r="R2597" t="s">
        <v>2996</v>
      </c>
      <c r="S2597" t="s">
        <v>35</v>
      </c>
      <c r="T2597" t="str">
        <f t="shared" si="120"/>
        <v>The Radio Repair Mechanic must have:  Selective Certification for Federal Communications Commission (FCC) General Radio Telephone Operator‚„s License, with radar endorsement. [Note: If, at the time of appointment, you have a Federal Communications Commission (FCC) General Radio Telephone Operator‚„s License, with radar endorsement, you may be considered for appointment to positions requiring this license through a process called Selective Certification.  If you qualify for Selective Certification, you may be given preferred consideration for positions requiring this license. This license must be maintained for the duration of your employment.  Knowledge of computers, including radio programming software and Microsoft Office.   A motor vehicle license. This position is open to applicants who took exam #5048, or exam #6018, or those who are already permanent in the Radio Repair Mechanic title. Please indicate in your cover letter whether you have taken any of these exams or are already permanent in the Radio Repair Mechanic title. If you do not include this information in your cover letter, you will not be considered for an interview. Applicants who took an exam will be required to produce a copy of their Order Confirmation Receipt for verification if contacted for an interview.</v>
      </c>
      <c r="U2597">
        <f t="shared" si="121"/>
        <v>0</v>
      </c>
      <c r="V2597" s="3">
        <v>0</v>
      </c>
      <c r="W2597" s="3">
        <f t="shared" si="122"/>
        <v>0</v>
      </c>
      <c r="X2597" s="3">
        <v>0</v>
      </c>
      <c r="Y2597" s="3">
        <v>0</v>
      </c>
      <c r="Z2597" s="3">
        <v>0</v>
      </c>
      <c r="AA2597" s="3">
        <v>0</v>
      </c>
      <c r="AB2597" s="3">
        <v>0</v>
      </c>
      <c r="AD2597" t="s">
        <v>58</v>
      </c>
      <c r="AE2597" s="1">
        <v>42541</v>
      </c>
      <c r="AG2597" s="1">
        <v>42538</v>
      </c>
      <c r="AH2597" s="1">
        <v>42598</v>
      </c>
    </row>
    <row r="2598" spans="1:34" x14ac:dyDescent="0.3">
      <c r="A2598">
        <v>243064</v>
      </c>
      <c r="B2598" t="s">
        <v>59</v>
      </c>
      <c r="C2598" t="s">
        <v>26</v>
      </c>
      <c r="D2598">
        <v>1</v>
      </c>
      <c r="E2598" t="s">
        <v>4444</v>
      </c>
      <c r="F2598" t="s">
        <v>4259</v>
      </c>
      <c r="G2598">
        <v>91645</v>
      </c>
      <c r="H2598">
        <v>0</v>
      </c>
      <c r="I2598">
        <v>364</v>
      </c>
      <c r="J2598">
        <v>364</v>
      </c>
      <c r="K2598" t="s">
        <v>247</v>
      </c>
      <c r="L2598" t="s">
        <v>4445</v>
      </c>
      <c r="M2598" t="s">
        <v>4446</v>
      </c>
      <c r="N2598" t="s">
        <v>4447</v>
      </c>
      <c r="O2598" t="s">
        <v>8362</v>
      </c>
      <c r="P2598" t="s">
        <v>8437</v>
      </c>
      <c r="Q2598" t="s">
        <v>4448</v>
      </c>
      <c r="R2598" t="s">
        <v>266</v>
      </c>
      <c r="S2598" t="s">
        <v>35</v>
      </c>
      <c r="T2598" t="str">
        <f t="shared" si="120"/>
        <v>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Margaretville is a village located in Delaware County, New York approximately 140 miles Northwest of New York City.</v>
      </c>
      <c r="U2598">
        <f t="shared" si="121"/>
        <v>0</v>
      </c>
      <c r="V2598" s="3">
        <v>0</v>
      </c>
      <c r="W2598" s="3">
        <f t="shared" si="122"/>
        <v>0</v>
      </c>
      <c r="X2598" s="3">
        <v>0</v>
      </c>
      <c r="Y2598" s="3">
        <v>0</v>
      </c>
      <c r="Z2598" s="3">
        <v>0</v>
      </c>
      <c r="AA2598" s="3">
        <v>0</v>
      </c>
      <c r="AB2598" s="3">
        <v>0</v>
      </c>
      <c r="AD2598" t="s">
        <v>899</v>
      </c>
      <c r="AE2598" s="1">
        <v>42537</v>
      </c>
      <c r="AG2598" s="1">
        <v>42537</v>
      </c>
      <c r="AH2598" s="1">
        <v>42598</v>
      </c>
    </row>
    <row r="2599" spans="1:34" x14ac:dyDescent="0.3">
      <c r="A2599">
        <v>242658</v>
      </c>
      <c r="B2599" t="s">
        <v>210</v>
      </c>
      <c r="C2599" t="s">
        <v>40</v>
      </c>
      <c r="D2599">
        <v>1</v>
      </c>
      <c r="E2599" t="s">
        <v>4449</v>
      </c>
      <c r="F2599" t="s">
        <v>844</v>
      </c>
      <c r="G2599">
        <v>10095</v>
      </c>
      <c r="H2599" t="s">
        <v>240</v>
      </c>
      <c r="I2599">
        <v>58675</v>
      </c>
      <c r="J2599">
        <v>75000</v>
      </c>
      <c r="K2599" t="s">
        <v>30</v>
      </c>
      <c r="L2599" t="s">
        <v>213</v>
      </c>
      <c r="M2599" t="s">
        <v>2600</v>
      </c>
      <c r="N2599" t="s">
        <v>8438</v>
      </c>
      <c r="O2599" t="s">
        <v>847</v>
      </c>
      <c r="P2599" t="s">
        <v>8439</v>
      </c>
      <c r="Q2599" t="s">
        <v>35</v>
      </c>
      <c r="R2599" t="s">
        <v>4450</v>
      </c>
      <c r="S2599" t="s">
        <v>35</v>
      </c>
      <c r="T2599" t="str">
        <f t="shared" si="120"/>
        <v xml:space="preserve">‚Experience working in a customer service team, at least 2 in a team leader positionExcellent organizational skills with the outstanding aptitude to multitask and quickly resolve issues Strong attention to operational details and the ability to document step-by-step processes Excellent communication and interpersonal skills are critical to the succeeding at this position. Solid knowledge of government procurement processes highly desirable but not requiredA high ability with MS Word, Excel, PowerPoint, Visio, Project and Outlook with the ability to deliver flow charts, process flows and create presentationsMust be able to work both independently and collaboratively in a team environment Exceptional writing skills  </v>
      </c>
      <c r="U2599">
        <f t="shared" si="121"/>
        <v>0</v>
      </c>
      <c r="V2599" s="3">
        <v>1</v>
      </c>
      <c r="W2599" s="3">
        <f t="shared" si="122"/>
        <v>0</v>
      </c>
      <c r="X2599" s="3">
        <v>0</v>
      </c>
      <c r="Y2599" s="3">
        <v>0</v>
      </c>
      <c r="Z2599" s="3">
        <v>0</v>
      </c>
      <c r="AA2599" s="3">
        <v>0</v>
      </c>
      <c r="AB2599" s="3">
        <v>0</v>
      </c>
      <c r="AD2599" t="s">
        <v>38</v>
      </c>
      <c r="AE2599" s="1">
        <v>42529</v>
      </c>
      <c r="AG2599" s="1">
        <v>42529</v>
      </c>
      <c r="AH2599" s="1">
        <v>42598</v>
      </c>
    </row>
    <row r="2600" spans="1:34" x14ac:dyDescent="0.3">
      <c r="A2600">
        <v>242658</v>
      </c>
      <c r="B2600" t="s">
        <v>210</v>
      </c>
      <c r="C2600" t="s">
        <v>26</v>
      </c>
      <c r="D2600">
        <v>1</v>
      </c>
      <c r="E2600" t="s">
        <v>4449</v>
      </c>
      <c r="F2600" t="s">
        <v>844</v>
      </c>
      <c r="G2600">
        <v>10095</v>
      </c>
      <c r="H2600" t="s">
        <v>240</v>
      </c>
      <c r="I2600">
        <v>58675</v>
      </c>
      <c r="J2600">
        <v>75000</v>
      </c>
      <c r="K2600" t="s">
        <v>30</v>
      </c>
      <c r="L2600" t="s">
        <v>213</v>
      </c>
      <c r="M2600" t="s">
        <v>2600</v>
      </c>
      <c r="N2600" t="s">
        <v>8438</v>
      </c>
      <c r="O2600" t="s">
        <v>847</v>
      </c>
      <c r="P2600" t="s">
        <v>8439</v>
      </c>
      <c r="Q2600" t="s">
        <v>35</v>
      </c>
      <c r="R2600" t="s">
        <v>4450</v>
      </c>
      <c r="S2600" t="s">
        <v>35</v>
      </c>
      <c r="T2600" t="str">
        <f t="shared" si="120"/>
        <v xml:space="preserve">‚Experience working in a customer service team, at least 2 in a team leader positionExcellent organizational skills with the outstanding aptitude to multitask and quickly resolve issues Strong attention to operational details and the ability to document step-by-step processes Excellent communication and interpersonal skills are critical to the succeeding at this position. Solid knowledge of government procurement processes highly desirable but not requiredA high ability with MS Word, Excel, PowerPoint, Visio, Project and Outlook with the ability to deliver flow charts, process flows and create presentationsMust be able to work both independently and collaboratively in a team environment Exceptional writing skills  </v>
      </c>
      <c r="U2600">
        <f t="shared" si="121"/>
        <v>0</v>
      </c>
      <c r="V2600" s="3">
        <v>1</v>
      </c>
      <c r="W2600" s="3">
        <f t="shared" si="122"/>
        <v>0</v>
      </c>
      <c r="X2600" s="3">
        <v>0</v>
      </c>
      <c r="Y2600" s="3">
        <v>0</v>
      </c>
      <c r="Z2600" s="3">
        <v>0</v>
      </c>
      <c r="AA2600" s="3">
        <v>0</v>
      </c>
      <c r="AB2600" s="3">
        <v>0</v>
      </c>
      <c r="AD2600" t="s">
        <v>38</v>
      </c>
      <c r="AE2600" s="1">
        <v>42529</v>
      </c>
      <c r="AG2600" s="1">
        <v>42529</v>
      </c>
      <c r="AH2600" s="1">
        <v>42598</v>
      </c>
    </row>
    <row r="2601" spans="1:34" x14ac:dyDescent="0.3">
      <c r="A2601">
        <v>242929</v>
      </c>
      <c r="B2601" t="s">
        <v>25</v>
      </c>
      <c r="C2601" t="s">
        <v>40</v>
      </c>
      <c r="D2601">
        <v>1</v>
      </c>
      <c r="E2601" t="s">
        <v>4451</v>
      </c>
      <c r="F2601" t="s">
        <v>372</v>
      </c>
      <c r="G2601">
        <v>13651</v>
      </c>
      <c r="H2601">
        <v>1</v>
      </c>
      <c r="I2601">
        <v>46303</v>
      </c>
      <c r="J2601">
        <v>55000</v>
      </c>
      <c r="K2601" t="s">
        <v>30</v>
      </c>
      <c r="L2601" t="s">
        <v>192</v>
      </c>
      <c r="M2601" t="s">
        <v>4452</v>
      </c>
      <c r="N2601" t="s">
        <v>4453</v>
      </c>
      <c r="O2601" t="s">
        <v>374</v>
      </c>
      <c r="P2601" t="s">
        <v>4454</v>
      </c>
      <c r="Q2601" t="s">
        <v>35</v>
      </c>
      <c r="R2601" t="s">
        <v>4455</v>
      </c>
      <c r="S2601" t="s">
        <v>196</v>
      </c>
      <c r="T2601" t="str">
        <f t="shared" si="120"/>
        <v xml:space="preserve">The preferred candidate should possess the following: Experience with CA Clarity or other similar project management software tools; ability to work within a collaborative environment; demonstrated experience working with technical and non-technical staff; exceptional knowledge of Microsoft Office programs such as Excel, Access, Word, PowerPoint, Visio and Project; outstanding team-building, customer service and negotiation skills; strong written and verbal communication skills; excellent organization, presentation and facilitation skills; and the ability to manage multiple tasks under tight deadlines.  </v>
      </c>
      <c r="U2601">
        <f t="shared" si="121"/>
        <v>0</v>
      </c>
      <c r="V2601" s="3">
        <v>1</v>
      </c>
      <c r="W2601" s="3">
        <f t="shared" si="122"/>
        <v>0</v>
      </c>
      <c r="X2601" s="3">
        <v>0</v>
      </c>
      <c r="Y2601" s="3">
        <v>0</v>
      </c>
      <c r="Z2601" s="3">
        <v>0</v>
      </c>
      <c r="AA2601" s="3">
        <v>0</v>
      </c>
      <c r="AB2601" s="3">
        <v>0</v>
      </c>
      <c r="AD2601" t="s">
        <v>58</v>
      </c>
      <c r="AE2601" s="1">
        <v>42538</v>
      </c>
      <c r="AG2601" s="1">
        <v>42538</v>
      </c>
      <c r="AH2601" s="1">
        <v>42598</v>
      </c>
    </row>
    <row r="2602" spans="1:34" x14ac:dyDescent="0.3">
      <c r="A2602">
        <v>242929</v>
      </c>
      <c r="B2602" t="s">
        <v>25</v>
      </c>
      <c r="C2602" t="s">
        <v>26</v>
      </c>
      <c r="D2602">
        <v>1</v>
      </c>
      <c r="E2602" t="s">
        <v>4451</v>
      </c>
      <c r="F2602" t="s">
        <v>372</v>
      </c>
      <c r="G2602">
        <v>13651</v>
      </c>
      <c r="H2602">
        <v>1</v>
      </c>
      <c r="I2602">
        <v>46303</v>
      </c>
      <c r="J2602">
        <v>55000</v>
      </c>
      <c r="K2602" t="s">
        <v>30</v>
      </c>
      <c r="L2602" t="s">
        <v>192</v>
      </c>
      <c r="M2602" t="s">
        <v>4452</v>
      </c>
      <c r="N2602" t="s">
        <v>4453</v>
      </c>
      <c r="O2602" t="s">
        <v>374</v>
      </c>
      <c r="P2602" t="s">
        <v>4454</v>
      </c>
      <c r="Q2602" t="s">
        <v>35</v>
      </c>
      <c r="R2602" t="s">
        <v>4455</v>
      </c>
      <c r="S2602" t="s">
        <v>196</v>
      </c>
      <c r="T2602" t="str">
        <f t="shared" si="120"/>
        <v xml:space="preserve">The preferred candidate should possess the following: Experience with CA Clarity or other similar project management software tools; ability to work within a collaborative environment; demonstrated experience working with technical and non-technical staff; exceptional knowledge of Microsoft Office programs such as Excel, Access, Word, PowerPoint, Visio and Project; outstanding team-building, customer service and negotiation skills; strong written and verbal communication skills; excellent organization, presentation and facilitation skills; and the ability to manage multiple tasks under tight deadlines.  </v>
      </c>
      <c r="U2602">
        <f t="shared" si="121"/>
        <v>0</v>
      </c>
      <c r="V2602" s="3">
        <v>1</v>
      </c>
      <c r="W2602" s="3">
        <f t="shared" si="122"/>
        <v>0</v>
      </c>
      <c r="X2602" s="3">
        <v>0</v>
      </c>
      <c r="Y2602" s="3">
        <v>0</v>
      </c>
      <c r="Z2602" s="3">
        <v>0</v>
      </c>
      <c r="AA2602" s="3">
        <v>0</v>
      </c>
      <c r="AB2602" s="3">
        <v>0</v>
      </c>
      <c r="AD2602" t="s">
        <v>58</v>
      </c>
      <c r="AE2602" s="1">
        <v>42538</v>
      </c>
      <c r="AG2602" s="1">
        <v>42538</v>
      </c>
      <c r="AH2602" s="1">
        <v>42598</v>
      </c>
    </row>
    <row r="2603" spans="1:34" x14ac:dyDescent="0.3">
      <c r="A2603">
        <v>243064</v>
      </c>
      <c r="B2603" t="s">
        <v>59</v>
      </c>
      <c r="C2603" t="s">
        <v>40</v>
      </c>
      <c r="D2603">
        <v>1</v>
      </c>
      <c r="E2603" t="s">
        <v>4444</v>
      </c>
      <c r="F2603" t="s">
        <v>4259</v>
      </c>
      <c r="G2603">
        <v>91645</v>
      </c>
      <c r="H2603">
        <v>0</v>
      </c>
      <c r="I2603">
        <v>364</v>
      </c>
      <c r="J2603">
        <v>364</v>
      </c>
      <c r="K2603" t="s">
        <v>247</v>
      </c>
      <c r="L2603" t="s">
        <v>4445</v>
      </c>
      <c r="M2603" t="s">
        <v>4446</v>
      </c>
      <c r="N2603" t="s">
        <v>4447</v>
      </c>
      <c r="O2603" t="s">
        <v>8362</v>
      </c>
      <c r="P2603" t="s">
        <v>8437</v>
      </c>
      <c r="Q2603" t="s">
        <v>4448</v>
      </c>
      <c r="R2603" t="s">
        <v>266</v>
      </c>
      <c r="S2603" t="s">
        <v>35</v>
      </c>
      <c r="T2603" t="str">
        <f t="shared" si="120"/>
        <v>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Margaretville is a village located in Delaware County, New York approximately 140 miles Northwest of New York City.</v>
      </c>
      <c r="U2603">
        <f t="shared" si="121"/>
        <v>0</v>
      </c>
      <c r="V2603" s="3">
        <v>0</v>
      </c>
      <c r="W2603" s="3">
        <f t="shared" si="122"/>
        <v>0</v>
      </c>
      <c r="X2603" s="3">
        <v>0</v>
      </c>
      <c r="Y2603" s="3">
        <v>0</v>
      </c>
      <c r="Z2603" s="3">
        <v>0</v>
      </c>
      <c r="AA2603" s="3">
        <v>0</v>
      </c>
      <c r="AB2603" s="3">
        <v>0</v>
      </c>
      <c r="AD2603" t="s">
        <v>899</v>
      </c>
      <c r="AE2603" s="1">
        <v>42537</v>
      </c>
      <c r="AG2603" s="1">
        <v>42537</v>
      </c>
      <c r="AH2603" s="1">
        <v>42598</v>
      </c>
    </row>
    <row r="2604" spans="1:34" x14ac:dyDescent="0.3">
      <c r="A2604">
        <v>243029</v>
      </c>
      <c r="B2604" t="s">
        <v>39</v>
      </c>
      <c r="C2604" t="s">
        <v>26</v>
      </c>
      <c r="D2604">
        <v>2</v>
      </c>
      <c r="E2604" t="s">
        <v>4456</v>
      </c>
      <c r="F2604" t="s">
        <v>326</v>
      </c>
      <c r="G2604">
        <v>56057</v>
      </c>
      <c r="H2604">
        <v>0</v>
      </c>
      <c r="I2604">
        <v>34644</v>
      </c>
      <c r="J2604">
        <v>57655</v>
      </c>
      <c r="K2604" t="s">
        <v>30</v>
      </c>
      <c r="L2604" t="s">
        <v>43</v>
      </c>
      <c r="M2604" t="s">
        <v>44</v>
      </c>
      <c r="N2604" t="s">
        <v>4457</v>
      </c>
      <c r="O2604" t="s">
        <v>329</v>
      </c>
      <c r="P2604" t="e">
        <f>--Excellent written and verbal communication skills  --highly organized Strong attention to detail and solution-oriented  --ability to synthesize information from multiple sources and draw conclusions  --be able to work independently and as part of a team  --proficiency with conducting Internet searches and with Microsoft Office programs  --experience with data entry and querying large datasets a plus  -- Dedication to customer Service and have the ability to establish and maintain effective relationships with Community groups and stakeholders.</f>
        <v>#NAME?</v>
      </c>
      <c r="Q2604" t="s">
        <v>7439</v>
      </c>
      <c r="R2604" t="s">
        <v>4458</v>
      </c>
      <c r="S2604" t="s">
        <v>35</v>
      </c>
      <c r="T2604" t="e">
        <f t="shared" si="120"/>
        <v>#NAME?</v>
      </c>
      <c r="U2604">
        <f t="shared" si="121"/>
        <v>0</v>
      </c>
      <c r="V2604" s="3">
        <v>0</v>
      </c>
      <c r="W2604" s="3">
        <f t="shared" si="122"/>
        <v>0</v>
      </c>
      <c r="X2604" s="3">
        <v>0</v>
      </c>
      <c r="Y2604" s="3">
        <v>0</v>
      </c>
      <c r="Z2604" s="3">
        <v>0</v>
      </c>
      <c r="AA2604" s="3">
        <v>0</v>
      </c>
      <c r="AB2604" s="3">
        <v>0</v>
      </c>
      <c r="AD2604" t="s">
        <v>38</v>
      </c>
      <c r="AE2604" s="1">
        <v>42534</v>
      </c>
      <c r="AG2604" s="1">
        <v>42534</v>
      </c>
      <c r="AH2604" s="1">
        <v>42598</v>
      </c>
    </row>
    <row r="2605" spans="1:34" x14ac:dyDescent="0.3">
      <c r="A2605">
        <v>243029</v>
      </c>
      <c r="B2605" t="s">
        <v>39</v>
      </c>
      <c r="C2605" t="s">
        <v>40</v>
      </c>
      <c r="D2605">
        <v>2</v>
      </c>
      <c r="E2605" t="s">
        <v>4456</v>
      </c>
      <c r="F2605" t="s">
        <v>326</v>
      </c>
      <c r="G2605">
        <v>56057</v>
      </c>
      <c r="H2605">
        <v>0</v>
      </c>
      <c r="I2605">
        <v>34644</v>
      </c>
      <c r="J2605">
        <v>57655</v>
      </c>
      <c r="K2605" t="s">
        <v>30</v>
      </c>
      <c r="L2605" t="s">
        <v>43</v>
      </c>
      <c r="M2605" t="s">
        <v>44</v>
      </c>
      <c r="N2605" t="s">
        <v>4457</v>
      </c>
      <c r="O2605" t="s">
        <v>329</v>
      </c>
      <c r="P2605" t="e">
        <f>--Excellent written and verbal communication skills  --highly organized Strong attention to detail and solution-oriented  --ability to synthesize information from multiple sources and draw conclusions  --be able to work independently and as part of a team  --proficiency with conducting Internet searches and with Microsoft Office programs  --experience with data entry and querying large datasets a plus  -- Dedication to customer Service and have the ability to establish and maintain effective relationships with Community groups and stakeholders.</f>
        <v>#NAME?</v>
      </c>
      <c r="Q2605" t="s">
        <v>7439</v>
      </c>
      <c r="R2605" t="s">
        <v>4458</v>
      </c>
      <c r="S2605" t="s">
        <v>35</v>
      </c>
      <c r="T2605" t="e">
        <f t="shared" si="120"/>
        <v>#NAME?</v>
      </c>
      <c r="U2605">
        <f t="shared" si="121"/>
        <v>0</v>
      </c>
      <c r="V2605" s="3">
        <v>0</v>
      </c>
      <c r="W2605" s="3">
        <f t="shared" si="122"/>
        <v>0</v>
      </c>
      <c r="X2605" s="3">
        <v>0</v>
      </c>
      <c r="Y2605" s="3">
        <v>0</v>
      </c>
      <c r="Z2605" s="3">
        <v>0</v>
      </c>
      <c r="AA2605" s="3">
        <v>0</v>
      </c>
      <c r="AB2605" s="3">
        <v>0</v>
      </c>
      <c r="AD2605" t="s">
        <v>38</v>
      </c>
      <c r="AE2605" s="1">
        <v>42534</v>
      </c>
      <c r="AG2605" s="1">
        <v>42534</v>
      </c>
      <c r="AH2605" s="1">
        <v>42598</v>
      </c>
    </row>
    <row r="2606" spans="1:34" x14ac:dyDescent="0.3">
      <c r="A2606">
        <v>243043</v>
      </c>
      <c r="B2606" t="s">
        <v>666</v>
      </c>
      <c r="C2606" t="s">
        <v>26</v>
      </c>
      <c r="D2606">
        <v>1</v>
      </c>
      <c r="E2606" t="s">
        <v>4459</v>
      </c>
      <c r="F2606" t="s">
        <v>191</v>
      </c>
      <c r="G2606">
        <v>13632</v>
      </c>
      <c r="H2606">
        <v>1</v>
      </c>
      <c r="I2606">
        <v>74066</v>
      </c>
      <c r="J2606">
        <v>92308</v>
      </c>
      <c r="K2606" t="s">
        <v>30</v>
      </c>
      <c r="L2606" t="s">
        <v>2218</v>
      </c>
      <c r="M2606" t="s">
        <v>2219</v>
      </c>
      <c r="N2606" t="s">
        <v>4460</v>
      </c>
      <c r="O2606" t="s">
        <v>7083</v>
      </c>
      <c r="P2606" t="s">
        <v>4461</v>
      </c>
      <c r="Q2606" t="s">
        <v>35</v>
      </c>
      <c r="R2606" t="s">
        <v>4325</v>
      </c>
      <c r="S2606" t="s">
        <v>35</v>
      </c>
      <c r="T2606" t="str">
        <f t="shared" si="120"/>
        <v xml:space="preserve">Candidate must be proficient in programming in Java, Java scripts, JSF, JSP, PL/SQL.  Must have working experience with Java, Java script, SQL. Well-versed with Oracle development tool JAVA, J-Developer.  Knowledge of Oracle ADF, PL/SQL, XML with J2EE and EJB technology is a plus. Good analytical, written and verbal communication skills.  </v>
      </c>
      <c r="U2606">
        <f t="shared" si="121"/>
        <v>0</v>
      </c>
      <c r="V2606" s="3">
        <v>0</v>
      </c>
      <c r="W2606" s="3">
        <f t="shared" si="122"/>
        <v>0</v>
      </c>
      <c r="X2606" s="3">
        <v>0</v>
      </c>
      <c r="Y2606" s="3">
        <v>0</v>
      </c>
      <c r="Z2606" s="3">
        <v>1</v>
      </c>
      <c r="AA2606" s="3">
        <v>0</v>
      </c>
      <c r="AB2606" s="3">
        <v>0</v>
      </c>
      <c r="AD2606" t="s">
        <v>58</v>
      </c>
      <c r="AE2606" s="1">
        <v>42535</v>
      </c>
      <c r="AG2606" s="1">
        <v>42535</v>
      </c>
      <c r="AH2606" s="1">
        <v>42598</v>
      </c>
    </row>
    <row r="2607" spans="1:34" x14ac:dyDescent="0.3">
      <c r="A2607">
        <v>243043</v>
      </c>
      <c r="B2607" t="s">
        <v>666</v>
      </c>
      <c r="C2607" t="s">
        <v>40</v>
      </c>
      <c r="D2607">
        <v>1</v>
      </c>
      <c r="E2607" t="s">
        <v>4459</v>
      </c>
      <c r="F2607" t="s">
        <v>191</v>
      </c>
      <c r="G2607">
        <v>13632</v>
      </c>
      <c r="H2607">
        <v>1</v>
      </c>
      <c r="I2607">
        <v>74066</v>
      </c>
      <c r="J2607">
        <v>92308</v>
      </c>
      <c r="K2607" t="s">
        <v>30</v>
      </c>
      <c r="L2607" t="s">
        <v>2218</v>
      </c>
      <c r="M2607" t="s">
        <v>2219</v>
      </c>
      <c r="N2607" t="s">
        <v>4460</v>
      </c>
      <c r="O2607" t="s">
        <v>7083</v>
      </c>
      <c r="P2607" t="s">
        <v>4461</v>
      </c>
      <c r="Q2607" t="s">
        <v>35</v>
      </c>
      <c r="R2607" t="s">
        <v>4325</v>
      </c>
      <c r="S2607" t="s">
        <v>35</v>
      </c>
      <c r="T2607" t="str">
        <f t="shared" si="120"/>
        <v xml:space="preserve">Candidate must be proficient in programming in Java, Java scripts, JSF, JSP, PL/SQL.  Must have working experience with Java, Java script, SQL. Well-versed with Oracle development tool JAVA, J-Developer.  Knowledge of Oracle ADF, PL/SQL, XML with J2EE and EJB technology is a plus. Good analytical, written and verbal communication skills.  </v>
      </c>
      <c r="U2607">
        <f t="shared" si="121"/>
        <v>0</v>
      </c>
      <c r="V2607" s="3">
        <v>0</v>
      </c>
      <c r="W2607" s="3">
        <f t="shared" si="122"/>
        <v>0</v>
      </c>
      <c r="X2607" s="3">
        <v>0</v>
      </c>
      <c r="Y2607" s="3">
        <v>0</v>
      </c>
      <c r="Z2607" s="3">
        <v>1</v>
      </c>
      <c r="AA2607" s="3">
        <v>0</v>
      </c>
      <c r="AB2607" s="3">
        <v>0</v>
      </c>
      <c r="AD2607" t="s">
        <v>58</v>
      </c>
      <c r="AE2607" s="1">
        <v>42535</v>
      </c>
      <c r="AG2607" s="1">
        <v>42535</v>
      </c>
      <c r="AH2607" s="1">
        <v>42598</v>
      </c>
    </row>
    <row r="2608" spans="1:34" x14ac:dyDescent="0.3">
      <c r="A2608">
        <v>243047</v>
      </c>
      <c r="B2608" t="s">
        <v>39</v>
      </c>
      <c r="C2608" t="s">
        <v>26</v>
      </c>
      <c r="D2608">
        <v>1</v>
      </c>
      <c r="E2608" t="s">
        <v>4462</v>
      </c>
      <c r="F2608" t="s">
        <v>263</v>
      </c>
      <c r="G2608">
        <v>21538</v>
      </c>
      <c r="H2608">
        <v>2</v>
      </c>
      <c r="I2608">
        <v>47839</v>
      </c>
      <c r="J2608">
        <v>70058</v>
      </c>
      <c r="K2608" t="s">
        <v>30</v>
      </c>
      <c r="L2608" t="s">
        <v>43</v>
      </c>
      <c r="M2608" t="s">
        <v>79</v>
      </c>
      <c r="N2608" t="s">
        <v>4463</v>
      </c>
      <c r="O2608" t="s">
        <v>265</v>
      </c>
      <c r="P2608" t="e">
        <f>--Strong interpersonal skills, with the ability to interact at all levels in addition to exceptional written and communication skills  --Exhibit high ability to exercise judgment to shift priorities, multi-task simultaneously and work with minimal direction   --Demonstrate Excellent organizational skills and attention to detail  --Self-starter, extremely independent but able to take direction as needed  --understanding of Rules and Regulations governing cooling towers.  --knowledge in building plumbing and Health &amp; Safety in the workplace.</f>
        <v>#NAME?</v>
      </c>
      <c r="Q2608" t="s">
        <v>7439</v>
      </c>
      <c r="R2608" t="s">
        <v>4464</v>
      </c>
      <c r="S2608" t="s">
        <v>35</v>
      </c>
      <c r="T2608" t="e">
        <f t="shared" si="120"/>
        <v>#NAME?</v>
      </c>
      <c r="U2608">
        <f t="shared" si="121"/>
        <v>0</v>
      </c>
      <c r="V2608" s="3">
        <v>0</v>
      </c>
      <c r="W2608" s="3">
        <f t="shared" si="122"/>
        <v>0</v>
      </c>
      <c r="X2608" s="3">
        <v>0</v>
      </c>
      <c r="Y2608" s="3">
        <v>0</v>
      </c>
      <c r="Z2608" s="3">
        <v>0</v>
      </c>
      <c r="AA2608" s="3">
        <v>0</v>
      </c>
      <c r="AB2608" s="3">
        <v>0</v>
      </c>
      <c r="AD2608" t="s">
        <v>38</v>
      </c>
      <c r="AE2608" s="1">
        <v>42534</v>
      </c>
      <c r="AG2608" s="1">
        <v>42534</v>
      </c>
      <c r="AH2608" s="1">
        <v>42598</v>
      </c>
    </row>
    <row r="2609" spans="1:34" x14ac:dyDescent="0.3">
      <c r="A2609">
        <v>243047</v>
      </c>
      <c r="B2609" t="s">
        <v>39</v>
      </c>
      <c r="C2609" t="s">
        <v>40</v>
      </c>
      <c r="D2609">
        <v>1</v>
      </c>
      <c r="E2609" t="s">
        <v>4462</v>
      </c>
      <c r="F2609" t="s">
        <v>263</v>
      </c>
      <c r="G2609">
        <v>21538</v>
      </c>
      <c r="H2609">
        <v>2</v>
      </c>
      <c r="I2609">
        <v>47839</v>
      </c>
      <c r="J2609">
        <v>70058</v>
      </c>
      <c r="K2609" t="s">
        <v>30</v>
      </c>
      <c r="L2609" t="s">
        <v>43</v>
      </c>
      <c r="M2609" t="s">
        <v>79</v>
      </c>
      <c r="N2609" t="s">
        <v>4463</v>
      </c>
      <c r="O2609" t="s">
        <v>265</v>
      </c>
      <c r="P2609" t="e">
        <f>--Strong interpersonal skills, with the ability to interact at all levels in addition to exceptional written and communication skills  --Exhibit high ability to exercise judgment to shift priorities, multi-task simultaneously and work with minimal direction   --Demonstrate Excellent organizational skills and attention to detail  --Self-starter, extremely independent but able to take direction as needed  --understanding of Rules and Regulations governing cooling towers.  --knowledge in building plumbing and Health &amp; Safety in the workplace.</f>
        <v>#NAME?</v>
      </c>
      <c r="Q2609" t="s">
        <v>7439</v>
      </c>
      <c r="R2609" t="s">
        <v>4464</v>
      </c>
      <c r="S2609" t="s">
        <v>35</v>
      </c>
      <c r="T2609" t="e">
        <f t="shared" si="120"/>
        <v>#NAME?</v>
      </c>
      <c r="U2609">
        <f t="shared" si="121"/>
        <v>0</v>
      </c>
      <c r="V2609" s="3">
        <v>0</v>
      </c>
      <c r="W2609" s="3">
        <f t="shared" si="122"/>
        <v>0</v>
      </c>
      <c r="X2609" s="3">
        <v>0</v>
      </c>
      <c r="Y2609" s="3">
        <v>0</v>
      </c>
      <c r="Z2609" s="3">
        <v>0</v>
      </c>
      <c r="AA2609" s="3">
        <v>0</v>
      </c>
      <c r="AB2609" s="3">
        <v>0</v>
      </c>
      <c r="AD2609" t="s">
        <v>38</v>
      </c>
      <c r="AE2609" s="1">
        <v>42534</v>
      </c>
      <c r="AG2609" s="1">
        <v>42534</v>
      </c>
      <c r="AH2609" s="1">
        <v>42598</v>
      </c>
    </row>
    <row r="2610" spans="1:34" x14ac:dyDescent="0.3">
      <c r="A2610">
        <v>243312</v>
      </c>
      <c r="B2610" t="s">
        <v>2874</v>
      </c>
      <c r="C2610" t="s">
        <v>26</v>
      </c>
      <c r="D2610">
        <v>1</v>
      </c>
      <c r="E2610" t="s">
        <v>4070</v>
      </c>
      <c r="F2610" t="s">
        <v>389</v>
      </c>
      <c r="G2610">
        <v>12158</v>
      </c>
      <c r="H2610">
        <v>1</v>
      </c>
      <c r="I2610">
        <v>36499</v>
      </c>
      <c r="J2610">
        <v>61908</v>
      </c>
      <c r="K2610" t="s">
        <v>30</v>
      </c>
      <c r="L2610" t="s">
        <v>797</v>
      </c>
      <c r="M2610" t="s">
        <v>2963</v>
      </c>
      <c r="N2610" t="s">
        <v>8440</v>
      </c>
      <c r="O2610" t="s">
        <v>7114</v>
      </c>
      <c r="P2610" t="s">
        <v>2964</v>
      </c>
      <c r="Q2610" t="s">
        <v>35</v>
      </c>
      <c r="R2610" t="s">
        <v>4465</v>
      </c>
      <c r="S2610" t="s">
        <v>35</v>
      </c>
      <c r="T2610" t="str">
        <f t="shared" si="120"/>
        <v xml:space="preserve">Thorough knowledge of procurement practices, principles, terms and conditions and contract law; strong analytical skills with commitment to detail and organization; strong ability to handle multiple contract requests concurrently and on an on-going basis; proven ability to manage a large workload within tight time constraints, establish and maintain cooperating working relationships with a diverse population of staff and make sound decisions; proven ability to work independently in a fast-paced environment and possess a shared organizational value for integrity, flexibility and professional/ethical behavior; proven ability to address problems and obtain solutions in dealing with both internal and external issues; proven written and verbal communication skills and negotiation skills. Knowledge of City systems such as Financial Management System (FMS) and Automated Procurement Tracking (APT) are a plus.  </v>
      </c>
      <c r="U2610">
        <f t="shared" si="121"/>
        <v>0</v>
      </c>
      <c r="V2610" s="3">
        <v>0</v>
      </c>
      <c r="W2610" s="3">
        <f t="shared" si="122"/>
        <v>0</v>
      </c>
      <c r="X2610" s="3">
        <v>0</v>
      </c>
      <c r="Y2610" s="3">
        <v>0</v>
      </c>
      <c r="Z2610" s="3">
        <v>0</v>
      </c>
      <c r="AA2610" s="3">
        <v>0</v>
      </c>
      <c r="AB2610" s="3">
        <v>0</v>
      </c>
      <c r="AD2610" t="s">
        <v>38</v>
      </c>
      <c r="AE2610" s="1">
        <v>42558</v>
      </c>
      <c r="AF2610" s="1">
        <v>42603</v>
      </c>
      <c r="AG2610" s="1">
        <v>42558</v>
      </c>
      <c r="AH2610" s="1">
        <v>42598</v>
      </c>
    </row>
    <row r="2611" spans="1:34" x14ac:dyDescent="0.3">
      <c r="A2611">
        <v>243312</v>
      </c>
      <c r="B2611" t="s">
        <v>2874</v>
      </c>
      <c r="C2611" t="s">
        <v>40</v>
      </c>
      <c r="D2611">
        <v>1</v>
      </c>
      <c r="E2611" t="s">
        <v>4070</v>
      </c>
      <c r="F2611" t="s">
        <v>389</v>
      </c>
      <c r="G2611">
        <v>12158</v>
      </c>
      <c r="H2611">
        <v>1</v>
      </c>
      <c r="I2611">
        <v>36499</v>
      </c>
      <c r="J2611">
        <v>61908</v>
      </c>
      <c r="K2611" t="s">
        <v>30</v>
      </c>
      <c r="L2611" t="s">
        <v>797</v>
      </c>
      <c r="M2611" t="s">
        <v>2963</v>
      </c>
      <c r="N2611" t="s">
        <v>8440</v>
      </c>
      <c r="O2611" t="s">
        <v>7114</v>
      </c>
      <c r="P2611" t="s">
        <v>2964</v>
      </c>
      <c r="Q2611" t="s">
        <v>35</v>
      </c>
      <c r="R2611" t="s">
        <v>4465</v>
      </c>
      <c r="S2611" t="s">
        <v>35</v>
      </c>
      <c r="T2611" t="str">
        <f t="shared" si="120"/>
        <v xml:space="preserve">Thorough knowledge of procurement practices, principles, terms and conditions and contract law; strong analytical skills with commitment to detail and organization; strong ability to handle multiple contract requests concurrently and on an on-going basis; proven ability to manage a large workload within tight time constraints, establish and maintain cooperating working relationships with a diverse population of staff and make sound decisions; proven ability to work independently in a fast-paced environment and possess a shared organizational value for integrity, flexibility and professional/ethical behavior; proven ability to address problems and obtain solutions in dealing with both internal and external issues; proven written and verbal communication skills and negotiation skills. Knowledge of City systems such as Financial Management System (FMS) and Automated Procurement Tracking (APT) are a plus.  </v>
      </c>
      <c r="U2611">
        <f t="shared" si="121"/>
        <v>0</v>
      </c>
      <c r="V2611" s="3">
        <v>0</v>
      </c>
      <c r="W2611" s="3">
        <f t="shared" si="122"/>
        <v>0</v>
      </c>
      <c r="X2611" s="3">
        <v>0</v>
      </c>
      <c r="Y2611" s="3">
        <v>0</v>
      </c>
      <c r="Z2611" s="3">
        <v>0</v>
      </c>
      <c r="AA2611" s="3">
        <v>0</v>
      </c>
      <c r="AB2611" s="3">
        <v>0</v>
      </c>
      <c r="AD2611" t="s">
        <v>38</v>
      </c>
      <c r="AE2611" s="1">
        <v>42558</v>
      </c>
      <c r="AF2611" s="1">
        <v>42603</v>
      </c>
      <c r="AG2611" s="1">
        <v>42558</v>
      </c>
      <c r="AH2611" s="1">
        <v>42598</v>
      </c>
    </row>
    <row r="2612" spans="1:34" x14ac:dyDescent="0.3">
      <c r="A2612">
        <v>243314</v>
      </c>
      <c r="B2612" t="s">
        <v>2874</v>
      </c>
      <c r="C2612" t="s">
        <v>40</v>
      </c>
      <c r="D2612">
        <v>1</v>
      </c>
      <c r="E2612" t="s">
        <v>2364</v>
      </c>
      <c r="F2612" t="s">
        <v>91</v>
      </c>
      <c r="G2612" t="s">
        <v>405</v>
      </c>
      <c r="H2612">
        <v>0</v>
      </c>
      <c r="I2612">
        <v>61031</v>
      </c>
      <c r="J2612">
        <v>80000</v>
      </c>
      <c r="K2612" t="s">
        <v>30</v>
      </c>
      <c r="L2612" t="s">
        <v>797</v>
      </c>
      <c r="M2612" t="s">
        <v>4466</v>
      </c>
      <c r="N2612" t="s">
        <v>8441</v>
      </c>
      <c r="O2612" t="s">
        <v>409</v>
      </c>
      <c r="P2612" t="s">
        <v>8442</v>
      </c>
      <c r="Q2612" t="s">
        <v>35</v>
      </c>
      <c r="R2612" t="s">
        <v>4467</v>
      </c>
      <c r="S2612" t="s">
        <v>35</v>
      </c>
      <c r="T2612" t="str">
        <f t="shared" si="120"/>
        <v xml:space="preserve">Experience managing multiple projects and assignments and meeting deadlines; experience with and/or knowledge of NYC procurement/contracting; proficiency with FMS in areas including but not limited to querying various tables and Crystal/WEBI reporting; experience in system development/testing/maintenance; experience with complex business systems and large databases; experience with data mining and SaaS software used to build and manage data cubes; proficiency with business intelligence systems architecture including Data Warehousing, ETL and reporting (specifically with business objects); high proficiency in WEBI reporting tool; and possess excellent project management, writing, administrative, research and analytical skills with strong organizational ability. Knowledge and experience with SQL and SaaS methodology and new emerging analytics applications is desired. Experience evaluating business processes and development of recommendations for business process improvements. Experience evaluating current policies and procedures, and evaluating their effectiveness and the organization‚„s level of compliance.  </v>
      </c>
      <c r="U2612">
        <f t="shared" si="121"/>
        <v>1</v>
      </c>
      <c r="V2612" s="3">
        <v>0</v>
      </c>
      <c r="W2612" s="3">
        <f t="shared" si="122"/>
        <v>1</v>
      </c>
      <c r="X2612" s="3">
        <v>0</v>
      </c>
      <c r="Y2612" s="3">
        <v>0</v>
      </c>
      <c r="Z2612" s="3">
        <v>1</v>
      </c>
      <c r="AA2612" s="3">
        <v>0</v>
      </c>
      <c r="AB2612" s="3">
        <v>0</v>
      </c>
      <c r="AD2612" t="s">
        <v>38</v>
      </c>
      <c r="AE2612" s="1">
        <v>42558</v>
      </c>
      <c r="AF2612" s="1">
        <v>42603</v>
      </c>
      <c r="AG2612" s="1">
        <v>42558</v>
      </c>
      <c r="AH2612" s="1">
        <v>42598</v>
      </c>
    </row>
    <row r="2613" spans="1:34" x14ac:dyDescent="0.3">
      <c r="A2613">
        <v>243314</v>
      </c>
      <c r="B2613" t="s">
        <v>2874</v>
      </c>
      <c r="C2613" t="s">
        <v>26</v>
      </c>
      <c r="D2613">
        <v>1</v>
      </c>
      <c r="E2613" t="s">
        <v>2364</v>
      </c>
      <c r="F2613" t="s">
        <v>91</v>
      </c>
      <c r="G2613" t="s">
        <v>405</v>
      </c>
      <c r="H2613">
        <v>0</v>
      </c>
      <c r="I2613">
        <v>61031</v>
      </c>
      <c r="J2613">
        <v>80000</v>
      </c>
      <c r="K2613" t="s">
        <v>30</v>
      </c>
      <c r="L2613" t="s">
        <v>797</v>
      </c>
      <c r="M2613" t="s">
        <v>4466</v>
      </c>
      <c r="N2613" t="s">
        <v>8441</v>
      </c>
      <c r="O2613" t="s">
        <v>409</v>
      </c>
      <c r="P2613" t="s">
        <v>8442</v>
      </c>
      <c r="Q2613" t="s">
        <v>35</v>
      </c>
      <c r="R2613" t="s">
        <v>4467</v>
      </c>
      <c r="S2613" t="s">
        <v>35</v>
      </c>
      <c r="T2613" t="str">
        <f t="shared" si="120"/>
        <v xml:space="preserve">Experience managing multiple projects and assignments and meeting deadlines; experience with and/or knowledge of NYC procurement/contracting; proficiency with FMS in areas including but not limited to querying various tables and Crystal/WEBI reporting; experience in system development/testing/maintenance; experience with complex business systems and large databases; experience with data mining and SaaS software used to build and manage data cubes; proficiency with business intelligence systems architecture including Data Warehousing, ETL and reporting (specifically with business objects); high proficiency in WEBI reporting tool; and possess excellent project management, writing, administrative, research and analytical skills with strong organizational ability. Knowledge and experience with SQL and SaaS methodology and new emerging analytics applications is desired. Experience evaluating business processes and development of recommendations for business process improvements. Experience evaluating current policies and procedures, and evaluating their effectiveness and the organization‚„s level of compliance.  </v>
      </c>
      <c r="U2613">
        <f t="shared" si="121"/>
        <v>1</v>
      </c>
      <c r="V2613" s="3">
        <v>0</v>
      </c>
      <c r="W2613" s="3">
        <f t="shared" si="122"/>
        <v>1</v>
      </c>
      <c r="X2613" s="3">
        <v>0</v>
      </c>
      <c r="Y2613" s="3">
        <v>0</v>
      </c>
      <c r="Z2613" s="3">
        <v>1</v>
      </c>
      <c r="AA2613" s="3">
        <v>0</v>
      </c>
      <c r="AB2613" s="3">
        <v>0</v>
      </c>
      <c r="AD2613" t="s">
        <v>38</v>
      </c>
      <c r="AE2613" s="1">
        <v>42558</v>
      </c>
      <c r="AF2613" s="1">
        <v>42603</v>
      </c>
      <c r="AG2613" s="1">
        <v>42558</v>
      </c>
      <c r="AH2613" s="1">
        <v>42598</v>
      </c>
    </row>
    <row r="2614" spans="1:34" x14ac:dyDescent="0.3">
      <c r="A2614">
        <v>243204</v>
      </c>
      <c r="B2614" t="s">
        <v>1158</v>
      </c>
      <c r="C2614" t="s">
        <v>40</v>
      </c>
      <c r="D2614">
        <v>1</v>
      </c>
      <c r="E2614" t="s">
        <v>3634</v>
      </c>
      <c r="F2614" t="s">
        <v>239</v>
      </c>
      <c r="G2614">
        <v>83008</v>
      </c>
      <c r="H2614" t="s">
        <v>240</v>
      </c>
      <c r="I2614">
        <v>58675</v>
      </c>
      <c r="J2614">
        <v>156793</v>
      </c>
      <c r="K2614" t="s">
        <v>30</v>
      </c>
      <c r="L2614" t="s">
        <v>1161</v>
      </c>
      <c r="M2614" t="s">
        <v>4468</v>
      </c>
      <c r="N2614" t="s">
        <v>8443</v>
      </c>
      <c r="O2614" t="s">
        <v>242</v>
      </c>
      <c r="P2614" t="s">
        <v>3099</v>
      </c>
      <c r="Q2614" t="s">
        <v>35</v>
      </c>
      <c r="R2614" t="s">
        <v>4469</v>
      </c>
      <c r="S2614" t="s">
        <v>1166</v>
      </c>
      <c r="T2614" t="str">
        <f t="shared" si="120"/>
        <v xml:space="preserve">Preference will be given to candidate with at least four years of experience in a managerial, administrative or supervisory position.  </v>
      </c>
      <c r="U2614">
        <f t="shared" si="121"/>
        <v>0</v>
      </c>
      <c r="V2614" s="3">
        <v>0</v>
      </c>
      <c r="W2614" s="3">
        <f t="shared" si="122"/>
        <v>0</v>
      </c>
      <c r="X2614" s="3">
        <v>0</v>
      </c>
      <c r="Y2614" s="3">
        <v>0</v>
      </c>
      <c r="Z2614" s="3">
        <v>0</v>
      </c>
      <c r="AA2614" s="3">
        <v>0</v>
      </c>
      <c r="AB2614" s="3">
        <v>0</v>
      </c>
      <c r="AD2614" t="s">
        <v>58</v>
      </c>
      <c r="AE2614" s="1">
        <v>42550</v>
      </c>
      <c r="AG2614" s="1">
        <v>42550</v>
      </c>
      <c r="AH2614" s="1">
        <v>42598</v>
      </c>
    </row>
    <row r="2615" spans="1:34" x14ac:dyDescent="0.3">
      <c r="A2615">
        <v>243204</v>
      </c>
      <c r="B2615" t="s">
        <v>1158</v>
      </c>
      <c r="C2615" t="s">
        <v>26</v>
      </c>
      <c r="D2615">
        <v>1</v>
      </c>
      <c r="E2615" t="s">
        <v>3634</v>
      </c>
      <c r="F2615" t="s">
        <v>239</v>
      </c>
      <c r="G2615">
        <v>83008</v>
      </c>
      <c r="H2615" t="s">
        <v>240</v>
      </c>
      <c r="I2615">
        <v>58675</v>
      </c>
      <c r="J2615">
        <v>156793</v>
      </c>
      <c r="K2615" t="s">
        <v>30</v>
      </c>
      <c r="L2615" t="s">
        <v>1161</v>
      </c>
      <c r="M2615" t="s">
        <v>4468</v>
      </c>
      <c r="N2615" t="s">
        <v>8443</v>
      </c>
      <c r="O2615" t="s">
        <v>242</v>
      </c>
      <c r="P2615" t="s">
        <v>3099</v>
      </c>
      <c r="Q2615" t="s">
        <v>35</v>
      </c>
      <c r="R2615" t="s">
        <v>4469</v>
      </c>
      <c r="S2615" t="s">
        <v>1166</v>
      </c>
      <c r="T2615" t="str">
        <f t="shared" si="120"/>
        <v xml:space="preserve">Preference will be given to candidate with at least four years of experience in a managerial, administrative or supervisory position.  </v>
      </c>
      <c r="U2615">
        <f t="shared" si="121"/>
        <v>0</v>
      </c>
      <c r="V2615" s="3">
        <v>0</v>
      </c>
      <c r="W2615" s="3">
        <f t="shared" si="122"/>
        <v>0</v>
      </c>
      <c r="X2615" s="3">
        <v>0</v>
      </c>
      <c r="Y2615" s="3">
        <v>0</v>
      </c>
      <c r="Z2615" s="3">
        <v>0</v>
      </c>
      <c r="AA2615" s="3">
        <v>0</v>
      </c>
      <c r="AB2615" s="3">
        <v>0</v>
      </c>
      <c r="AD2615" t="s">
        <v>58</v>
      </c>
      <c r="AE2615" s="1">
        <v>42550</v>
      </c>
      <c r="AG2615" s="1">
        <v>42550</v>
      </c>
      <c r="AH2615" s="1">
        <v>42598</v>
      </c>
    </row>
    <row r="2616" spans="1:34" x14ac:dyDescent="0.3">
      <c r="A2616">
        <v>243208</v>
      </c>
      <c r="B2616" t="s">
        <v>39</v>
      </c>
      <c r="C2616" t="s">
        <v>26</v>
      </c>
      <c r="D2616">
        <v>1</v>
      </c>
      <c r="E2616" t="s">
        <v>4470</v>
      </c>
      <c r="F2616" t="s">
        <v>485</v>
      </c>
      <c r="G2616">
        <v>30087</v>
      </c>
      <c r="H2616">
        <v>1</v>
      </c>
      <c r="I2616">
        <v>57005</v>
      </c>
      <c r="J2616">
        <v>80000</v>
      </c>
      <c r="K2616" t="s">
        <v>30</v>
      </c>
      <c r="L2616" t="s">
        <v>78</v>
      </c>
      <c r="M2616" t="s">
        <v>1045</v>
      </c>
      <c r="N2616" t="s">
        <v>6909</v>
      </c>
      <c r="O2616" t="s">
        <v>488</v>
      </c>
      <c r="P2616" t="s">
        <v>35</v>
      </c>
      <c r="Q2616" t="s">
        <v>7439</v>
      </c>
      <c r="R2616" t="s">
        <v>4471</v>
      </c>
      <c r="S2616" t="s">
        <v>35</v>
      </c>
      <c r="T2616" t="str">
        <f t="shared" si="120"/>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16">
        <f t="shared" si="121"/>
        <v>0</v>
      </c>
      <c r="V2616" s="3">
        <v>0</v>
      </c>
      <c r="W2616" s="3">
        <f t="shared" si="122"/>
        <v>0</v>
      </c>
      <c r="X2616" s="3">
        <v>0</v>
      </c>
      <c r="Y2616" s="3">
        <v>0</v>
      </c>
      <c r="Z2616" s="3">
        <v>0</v>
      </c>
      <c r="AA2616" s="3">
        <v>0</v>
      </c>
      <c r="AB2616" s="3">
        <v>0</v>
      </c>
      <c r="AD2616" t="s">
        <v>38</v>
      </c>
      <c r="AE2616" s="1">
        <v>42536</v>
      </c>
      <c r="AG2616" s="1">
        <v>42550</v>
      </c>
      <c r="AH2616" s="1">
        <v>42598</v>
      </c>
    </row>
    <row r="2617" spans="1:34" x14ac:dyDescent="0.3">
      <c r="A2617">
        <v>243208</v>
      </c>
      <c r="B2617" t="s">
        <v>39</v>
      </c>
      <c r="C2617" t="s">
        <v>40</v>
      </c>
      <c r="D2617">
        <v>1</v>
      </c>
      <c r="E2617" t="s">
        <v>4470</v>
      </c>
      <c r="F2617" t="s">
        <v>485</v>
      </c>
      <c r="G2617">
        <v>30087</v>
      </c>
      <c r="H2617">
        <v>1</v>
      </c>
      <c r="I2617">
        <v>57005</v>
      </c>
      <c r="J2617">
        <v>80000</v>
      </c>
      <c r="K2617" t="s">
        <v>30</v>
      </c>
      <c r="L2617" t="s">
        <v>78</v>
      </c>
      <c r="M2617" t="s">
        <v>1045</v>
      </c>
      <c r="N2617" t="s">
        <v>6909</v>
      </c>
      <c r="O2617" t="s">
        <v>488</v>
      </c>
      <c r="P2617" t="s">
        <v>35</v>
      </c>
      <c r="Q2617" t="s">
        <v>7439</v>
      </c>
      <c r="R2617" t="s">
        <v>4471</v>
      </c>
      <c r="S2617" t="s">
        <v>35</v>
      </c>
      <c r="T2617" t="str">
        <f t="shared" si="120"/>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17">
        <f t="shared" si="121"/>
        <v>0</v>
      </c>
      <c r="V2617" s="3">
        <v>0</v>
      </c>
      <c r="W2617" s="3">
        <f t="shared" si="122"/>
        <v>0</v>
      </c>
      <c r="X2617" s="3">
        <v>0</v>
      </c>
      <c r="Y2617" s="3">
        <v>0</v>
      </c>
      <c r="Z2617" s="3">
        <v>0</v>
      </c>
      <c r="AA2617" s="3">
        <v>0</v>
      </c>
      <c r="AB2617" s="3">
        <v>0</v>
      </c>
      <c r="AD2617" t="s">
        <v>38</v>
      </c>
      <c r="AE2617" s="1">
        <v>42536</v>
      </c>
      <c r="AG2617" s="1">
        <v>42550</v>
      </c>
      <c r="AH2617" s="1">
        <v>42598</v>
      </c>
    </row>
    <row r="2618" spans="1:34" x14ac:dyDescent="0.3">
      <c r="A2618">
        <v>243321</v>
      </c>
      <c r="B2618" t="s">
        <v>2874</v>
      </c>
      <c r="C2618" t="s">
        <v>26</v>
      </c>
      <c r="D2618">
        <v>1</v>
      </c>
      <c r="E2618" t="s">
        <v>2952</v>
      </c>
      <c r="F2618" t="s">
        <v>91</v>
      </c>
      <c r="G2618">
        <v>10026</v>
      </c>
      <c r="H2618" t="s">
        <v>796</v>
      </c>
      <c r="I2618">
        <v>90000</v>
      </c>
      <c r="J2618">
        <v>105000</v>
      </c>
      <c r="K2618" t="s">
        <v>30</v>
      </c>
      <c r="L2618" t="s">
        <v>797</v>
      </c>
      <c r="M2618" t="s">
        <v>4466</v>
      </c>
      <c r="N2618" t="s">
        <v>8444</v>
      </c>
      <c r="O2618" t="s">
        <v>409</v>
      </c>
      <c r="P2618" t="s">
        <v>4472</v>
      </c>
      <c r="Q2618" t="s">
        <v>35</v>
      </c>
      <c r="R2618" t="s">
        <v>4473</v>
      </c>
      <c r="S2618" t="s">
        <v>35</v>
      </c>
      <c r="T2618" t="str">
        <f t="shared" si="120"/>
        <v xml:space="preserve">Strong organizational leadership abilities as a project manager to plan, coordinate, implement and manage complex projects in an efficient manner; capacity to work independently in a fast paced environment while remaining productive and efficient; support and incorporate group initiatives to develop projects and reports;  maintain rapport with clients and staff members internally and externally; inclusive judgment and decision-making abilities; quantitative and qualitative analytical skills; aptitude to manage various in-house databases simultaneously; excellent writing, communication, and research skills; ability to address and resolve difficult situations in a professional and ethical manner; and knowledge of Microsoft Office Suite. The candidate must be adequately experienced and qualified to effectively adapt to the altering priorities and requirements of the organization.  </v>
      </c>
      <c r="U2618">
        <f t="shared" si="121"/>
        <v>0</v>
      </c>
      <c r="V2618" s="3">
        <v>0</v>
      </c>
      <c r="W2618" s="3">
        <f t="shared" si="122"/>
        <v>0</v>
      </c>
      <c r="X2618" s="3">
        <v>0</v>
      </c>
      <c r="Y2618" s="3">
        <v>0</v>
      </c>
      <c r="Z2618" s="3">
        <v>0</v>
      </c>
      <c r="AA2618" s="3">
        <v>0</v>
      </c>
      <c r="AB2618" s="3">
        <v>0</v>
      </c>
      <c r="AD2618" t="s">
        <v>38</v>
      </c>
      <c r="AE2618" s="1">
        <v>42558</v>
      </c>
      <c r="AF2618" s="1">
        <v>42603</v>
      </c>
      <c r="AG2618" s="1">
        <v>42558</v>
      </c>
      <c r="AH2618" s="1">
        <v>42598</v>
      </c>
    </row>
    <row r="2619" spans="1:34" x14ac:dyDescent="0.3">
      <c r="A2619">
        <v>243321</v>
      </c>
      <c r="B2619" t="s">
        <v>2874</v>
      </c>
      <c r="C2619" t="s">
        <v>40</v>
      </c>
      <c r="D2619">
        <v>1</v>
      </c>
      <c r="E2619" t="s">
        <v>2952</v>
      </c>
      <c r="F2619" t="s">
        <v>91</v>
      </c>
      <c r="G2619">
        <v>10026</v>
      </c>
      <c r="H2619" t="s">
        <v>796</v>
      </c>
      <c r="I2619">
        <v>90000</v>
      </c>
      <c r="J2619">
        <v>105000</v>
      </c>
      <c r="K2619" t="s">
        <v>30</v>
      </c>
      <c r="L2619" t="s">
        <v>797</v>
      </c>
      <c r="M2619" t="s">
        <v>4466</v>
      </c>
      <c r="N2619" t="s">
        <v>8444</v>
      </c>
      <c r="O2619" t="s">
        <v>409</v>
      </c>
      <c r="P2619" t="s">
        <v>4472</v>
      </c>
      <c r="Q2619" t="s">
        <v>35</v>
      </c>
      <c r="R2619" t="s">
        <v>4473</v>
      </c>
      <c r="S2619" t="s">
        <v>35</v>
      </c>
      <c r="T2619" t="str">
        <f t="shared" si="120"/>
        <v xml:space="preserve">Strong organizational leadership abilities as a project manager to plan, coordinate, implement and manage complex projects in an efficient manner; capacity to work independently in a fast paced environment while remaining productive and efficient; support and incorporate group initiatives to develop projects and reports;  maintain rapport with clients and staff members internally and externally; inclusive judgment and decision-making abilities; quantitative and qualitative analytical skills; aptitude to manage various in-house databases simultaneously; excellent writing, communication, and research skills; ability to address and resolve difficult situations in a professional and ethical manner; and knowledge of Microsoft Office Suite. The candidate must be adequately experienced and qualified to effectively adapt to the altering priorities and requirements of the organization.  </v>
      </c>
      <c r="U2619">
        <f t="shared" si="121"/>
        <v>0</v>
      </c>
      <c r="V2619" s="3">
        <v>0</v>
      </c>
      <c r="W2619" s="3">
        <f t="shared" si="122"/>
        <v>0</v>
      </c>
      <c r="X2619" s="3">
        <v>0</v>
      </c>
      <c r="Y2619" s="3">
        <v>0</v>
      </c>
      <c r="Z2619" s="3">
        <v>0</v>
      </c>
      <c r="AA2619" s="3">
        <v>0</v>
      </c>
      <c r="AB2619" s="3">
        <v>0</v>
      </c>
      <c r="AD2619" t="s">
        <v>38</v>
      </c>
      <c r="AE2619" s="1">
        <v>42558</v>
      </c>
      <c r="AF2619" s="1">
        <v>42603</v>
      </c>
      <c r="AG2619" s="1">
        <v>42558</v>
      </c>
      <c r="AH2619" s="1">
        <v>42598</v>
      </c>
    </row>
    <row r="2620" spans="1:34" x14ac:dyDescent="0.3">
      <c r="A2620">
        <v>243326</v>
      </c>
      <c r="B2620" t="s">
        <v>888</v>
      </c>
      <c r="C2620" t="s">
        <v>40</v>
      </c>
      <c r="D2620">
        <v>1</v>
      </c>
      <c r="E2620" t="s">
        <v>4474</v>
      </c>
      <c r="F2620" t="s">
        <v>1168</v>
      </c>
      <c r="G2620">
        <v>56058</v>
      </c>
      <c r="H2620">
        <v>0</v>
      </c>
      <c r="I2620">
        <v>60000</v>
      </c>
      <c r="J2620">
        <v>65000</v>
      </c>
      <c r="K2620" t="s">
        <v>30</v>
      </c>
      <c r="L2620" t="s">
        <v>430</v>
      </c>
      <c r="M2620" t="s">
        <v>4475</v>
      </c>
      <c r="N2620" t="s">
        <v>8445</v>
      </c>
      <c r="O2620" t="s">
        <v>1170</v>
      </c>
      <c r="P2620" t="s">
        <v>4476</v>
      </c>
      <c r="Q2620" t="s">
        <v>35</v>
      </c>
      <c r="R2620" t="s">
        <v>894</v>
      </c>
      <c r="S2620" t="s">
        <v>35</v>
      </c>
      <c r="T2620" t="str">
        <f t="shared" si="120"/>
        <v xml:space="preserve">Excellent Communication Skills (both written and oral). Computer knowledge (Word, Excel and Access). Strong Analytical and Interpersonal Skills. Strong Organizational Skills. Knowledge of Rental Subsidies or Section 8 Subsidy Preferred. Bilingual a Plus.  </v>
      </c>
      <c r="U2620">
        <f t="shared" si="121"/>
        <v>0</v>
      </c>
      <c r="V2620" s="3">
        <v>1</v>
      </c>
      <c r="W2620" s="3">
        <f t="shared" si="122"/>
        <v>0</v>
      </c>
      <c r="X2620" s="3">
        <v>0</v>
      </c>
      <c r="Y2620" s="3">
        <v>0</v>
      </c>
      <c r="Z2620" s="3">
        <v>0</v>
      </c>
      <c r="AA2620" s="3">
        <v>0</v>
      </c>
      <c r="AB2620" s="3">
        <v>0</v>
      </c>
      <c r="AD2620" t="s">
        <v>38</v>
      </c>
      <c r="AE2620" s="1">
        <v>42538</v>
      </c>
      <c r="AF2620" s="1">
        <v>42628</v>
      </c>
      <c r="AG2620" s="1">
        <v>42538</v>
      </c>
      <c r="AH2620" s="1">
        <v>42598</v>
      </c>
    </row>
    <row r="2621" spans="1:34" x14ac:dyDescent="0.3">
      <c r="A2621">
        <v>243326</v>
      </c>
      <c r="B2621" t="s">
        <v>888</v>
      </c>
      <c r="C2621" t="s">
        <v>26</v>
      </c>
      <c r="D2621">
        <v>1</v>
      </c>
      <c r="E2621" t="s">
        <v>4474</v>
      </c>
      <c r="F2621" t="s">
        <v>1168</v>
      </c>
      <c r="G2621">
        <v>56058</v>
      </c>
      <c r="H2621">
        <v>0</v>
      </c>
      <c r="I2621">
        <v>60000</v>
      </c>
      <c r="J2621">
        <v>65000</v>
      </c>
      <c r="K2621" t="s">
        <v>30</v>
      </c>
      <c r="L2621" t="s">
        <v>430</v>
      </c>
      <c r="M2621" t="s">
        <v>4475</v>
      </c>
      <c r="N2621" t="s">
        <v>8445</v>
      </c>
      <c r="O2621" t="s">
        <v>1170</v>
      </c>
      <c r="P2621" t="s">
        <v>4476</v>
      </c>
      <c r="Q2621" t="s">
        <v>35</v>
      </c>
      <c r="R2621" t="s">
        <v>894</v>
      </c>
      <c r="S2621" t="s">
        <v>35</v>
      </c>
      <c r="T2621" t="str">
        <f t="shared" si="120"/>
        <v xml:space="preserve">Excellent Communication Skills (both written and oral). Computer knowledge (Word, Excel and Access). Strong Analytical and Interpersonal Skills. Strong Organizational Skills. Knowledge of Rental Subsidies or Section 8 Subsidy Preferred. Bilingual a Plus.  </v>
      </c>
      <c r="U2621">
        <f t="shared" si="121"/>
        <v>0</v>
      </c>
      <c r="V2621" s="3">
        <v>1</v>
      </c>
      <c r="W2621" s="3">
        <f t="shared" si="122"/>
        <v>0</v>
      </c>
      <c r="X2621" s="3">
        <v>0</v>
      </c>
      <c r="Y2621" s="3">
        <v>0</v>
      </c>
      <c r="Z2621" s="3">
        <v>0</v>
      </c>
      <c r="AA2621" s="3">
        <v>0</v>
      </c>
      <c r="AB2621" s="3">
        <v>0</v>
      </c>
      <c r="AD2621" t="s">
        <v>38</v>
      </c>
      <c r="AE2621" s="1">
        <v>42538</v>
      </c>
      <c r="AF2621" s="1">
        <v>42628</v>
      </c>
      <c r="AG2621" s="1">
        <v>42538</v>
      </c>
      <c r="AH2621" s="1">
        <v>42598</v>
      </c>
    </row>
    <row r="2622" spans="1:34" x14ac:dyDescent="0.3">
      <c r="A2622">
        <v>243328</v>
      </c>
      <c r="B2622" t="s">
        <v>39</v>
      </c>
      <c r="C2622" t="s">
        <v>26</v>
      </c>
      <c r="D2622">
        <v>1</v>
      </c>
      <c r="E2622" t="s">
        <v>4130</v>
      </c>
      <c r="F2622" t="s">
        <v>4131</v>
      </c>
      <c r="G2622">
        <v>6800</v>
      </c>
      <c r="H2622">
        <v>0</v>
      </c>
      <c r="I2622">
        <v>100000</v>
      </c>
      <c r="J2622">
        <v>100000</v>
      </c>
      <c r="K2622" t="s">
        <v>30</v>
      </c>
      <c r="L2622" t="s">
        <v>78</v>
      </c>
      <c r="M2622" t="s">
        <v>2817</v>
      </c>
      <c r="N2622" t="s">
        <v>4477</v>
      </c>
      <c r="O2622" t="s">
        <v>4133</v>
      </c>
      <c r="P2622" t="s">
        <v>4478</v>
      </c>
      <c r="Q2622" t="s">
        <v>7439</v>
      </c>
      <c r="R2622" t="s">
        <v>4479</v>
      </c>
      <c r="S2622" t="s">
        <v>35</v>
      </c>
      <c r="T2622" t="str">
        <f t="shared" si="120"/>
        <v>--Minimum 10 years of strong hands-on experience of application development in .NET  --Possessing the Microsoft Certified Solutions Developer (MCSD): Web Applications or equivalent is a plus  --Prefer at least 2 year experience leading a team of at least 2 developers  --Strong knowledge and experience in C#,.NET 4.0/4.5, MVC4+, ADO.net, and Web Services  --Strong knowledge and experience in of HTML5, CSS, Javascript, JQuery, and Bootstrap  --Strong knowledge and experience developing in Microsoft SQL 2008R2/2012R2 environment  --Experience building mobile applications using Xamarian and/or Appcelerator is a plus  --Experience translating business requirements to technical specifications and database designs  --Ability to work well in a team environment  --Strong oral and written communication skills   --Strong desire to keep up to date on latest technology trends.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22">
        <f t="shared" si="121"/>
        <v>0</v>
      </c>
      <c r="V2622" s="3">
        <v>0</v>
      </c>
      <c r="W2622" s="3">
        <f t="shared" si="122"/>
        <v>0</v>
      </c>
      <c r="X2622" s="3">
        <v>0</v>
      </c>
      <c r="Y2622" s="3">
        <v>0</v>
      </c>
      <c r="Z2622" s="3">
        <v>1</v>
      </c>
      <c r="AA2622" s="3">
        <v>0</v>
      </c>
      <c r="AB2622" s="3">
        <v>0</v>
      </c>
      <c r="AD2622" t="s">
        <v>58</v>
      </c>
      <c r="AE2622" s="1">
        <v>42538</v>
      </c>
      <c r="AG2622" s="1">
        <v>42538</v>
      </c>
      <c r="AH2622" s="1">
        <v>42598</v>
      </c>
    </row>
    <row r="2623" spans="1:34" x14ac:dyDescent="0.3">
      <c r="A2623">
        <v>243328</v>
      </c>
      <c r="B2623" t="s">
        <v>39</v>
      </c>
      <c r="C2623" t="s">
        <v>40</v>
      </c>
      <c r="D2623">
        <v>1</v>
      </c>
      <c r="E2623" t="s">
        <v>4130</v>
      </c>
      <c r="F2623" t="s">
        <v>4131</v>
      </c>
      <c r="G2623">
        <v>6800</v>
      </c>
      <c r="H2623">
        <v>0</v>
      </c>
      <c r="I2623">
        <v>100000</v>
      </c>
      <c r="J2623">
        <v>100000</v>
      </c>
      <c r="K2623" t="s">
        <v>30</v>
      </c>
      <c r="L2623" t="s">
        <v>78</v>
      </c>
      <c r="M2623" t="s">
        <v>2817</v>
      </c>
      <c r="N2623" t="s">
        <v>4477</v>
      </c>
      <c r="O2623" t="s">
        <v>4133</v>
      </c>
      <c r="P2623" t="s">
        <v>4478</v>
      </c>
      <c r="Q2623" t="s">
        <v>7439</v>
      </c>
      <c r="R2623" t="s">
        <v>4479</v>
      </c>
      <c r="S2623" t="s">
        <v>35</v>
      </c>
      <c r="T2623" t="str">
        <f t="shared" si="120"/>
        <v>--Minimum 10 years of strong hands-on experience of application development in .NET  --Possessing the Microsoft Certified Solutions Developer (MCSD): Web Applications or equivalent is a plus  --Prefer at least 2 year experience leading a team of at least 2 developers  --Strong knowledge and experience in C#,.NET 4.0/4.5, MVC4+, ADO.net, and Web Services  --Strong knowledge and experience in of HTML5, CSS, Javascript, JQuery, and Bootstrap  --Strong knowledge and experience developing in Microsoft SQL 2008R2/2012R2 environment  --Experience building mobile applications using Xamarian and/or Appcelerator is a plus  --Experience translating business requirements to technical specifications and database designs  --Ability to work well in a team environment  --Strong oral and written communication skills   --Strong desire to keep up to date on latest technology trends.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23">
        <f t="shared" si="121"/>
        <v>0</v>
      </c>
      <c r="V2623" s="3">
        <v>0</v>
      </c>
      <c r="W2623" s="3">
        <f t="shared" si="122"/>
        <v>0</v>
      </c>
      <c r="X2623" s="3">
        <v>0</v>
      </c>
      <c r="Y2623" s="3">
        <v>0</v>
      </c>
      <c r="Z2623" s="3">
        <v>1</v>
      </c>
      <c r="AA2623" s="3">
        <v>0</v>
      </c>
      <c r="AB2623" s="3">
        <v>0</v>
      </c>
      <c r="AD2623" t="s">
        <v>58</v>
      </c>
      <c r="AE2623" s="1">
        <v>42538</v>
      </c>
      <c r="AG2623" s="1">
        <v>42538</v>
      </c>
      <c r="AH2623" s="1">
        <v>42598</v>
      </c>
    </row>
    <row r="2624" spans="1:34" x14ac:dyDescent="0.3">
      <c r="A2624">
        <v>243210</v>
      </c>
      <c r="B2624" t="s">
        <v>1936</v>
      </c>
      <c r="C2624" t="s">
        <v>40</v>
      </c>
      <c r="D2624">
        <v>1</v>
      </c>
      <c r="E2624" t="s">
        <v>4480</v>
      </c>
      <c r="F2624" t="s">
        <v>51</v>
      </c>
      <c r="G2624">
        <v>10050</v>
      </c>
      <c r="H2624" t="s">
        <v>52</v>
      </c>
      <c r="I2624">
        <v>100000</v>
      </c>
      <c r="J2624">
        <v>120000</v>
      </c>
      <c r="K2624" t="s">
        <v>30</v>
      </c>
      <c r="L2624" t="s">
        <v>1938</v>
      </c>
      <c r="M2624" t="s">
        <v>3491</v>
      </c>
      <c r="N2624" t="s">
        <v>4481</v>
      </c>
      <c r="O2624" t="s">
        <v>54</v>
      </c>
      <c r="P2624" t="s">
        <v>8446</v>
      </c>
      <c r="Q2624" t="s">
        <v>4482</v>
      </c>
      <c r="R2624" t="s">
        <v>4483</v>
      </c>
      <c r="S2624" t="s">
        <v>7522</v>
      </c>
      <c r="T2624" t="str">
        <f t="shared" si="120"/>
        <v>‚ Strong experience with BMC ProactiveNet Performance Management (BPPM) version 9.6 Strong experience with TrueSight Operations Management, Patrol Central Administration, RT server and Patrol Agent Strong experience with installation configuration and management of Patrol Agent KMs for Linux, AIX, Solaris Oracle, MQ, Websphere and other components as per requirement Experience in Design and implementation of integration solution for performance and event management using BPPM notification and enrichment policies for various types of customization Experience in Configuring events using MRL/BROC as per requirement Experience in Analyzing environment and event data to fine tune and reduce event counts Ability to generate performance and capacity reports and provide solution Ability to review add/update monitoring procedures Strong knowledge of AIX and Solaris Operating Systems Strong knowledge of RedHat Linux Operating System Knowledge of Server virtualization, micro partitioning, Dynamic LPAR, LDOM, Zones, VMware VM P593</v>
      </c>
      <c r="U2624">
        <f t="shared" si="121"/>
        <v>0</v>
      </c>
      <c r="V2624" s="3">
        <v>0</v>
      </c>
      <c r="W2624" s="3">
        <f t="shared" si="122"/>
        <v>0</v>
      </c>
      <c r="X2624" s="3">
        <v>0</v>
      </c>
      <c r="Y2624" s="3">
        <v>0</v>
      </c>
      <c r="Z2624" s="3">
        <v>0</v>
      </c>
      <c r="AA2624" s="3">
        <v>0</v>
      </c>
      <c r="AB2624" s="3">
        <v>0</v>
      </c>
      <c r="AD2624" t="s">
        <v>899</v>
      </c>
      <c r="AE2624" s="1">
        <v>42537</v>
      </c>
      <c r="AG2624" s="1">
        <v>42537</v>
      </c>
      <c r="AH2624" s="1">
        <v>42598</v>
      </c>
    </row>
    <row r="2625" spans="1:34" x14ac:dyDescent="0.3">
      <c r="A2625">
        <v>243210</v>
      </c>
      <c r="B2625" t="s">
        <v>1936</v>
      </c>
      <c r="C2625" t="s">
        <v>26</v>
      </c>
      <c r="D2625">
        <v>1</v>
      </c>
      <c r="E2625" t="s">
        <v>4480</v>
      </c>
      <c r="F2625" t="s">
        <v>51</v>
      </c>
      <c r="G2625">
        <v>10050</v>
      </c>
      <c r="H2625" t="s">
        <v>52</v>
      </c>
      <c r="I2625">
        <v>100000</v>
      </c>
      <c r="J2625">
        <v>120000</v>
      </c>
      <c r="K2625" t="s">
        <v>30</v>
      </c>
      <c r="L2625" t="s">
        <v>1938</v>
      </c>
      <c r="M2625" t="s">
        <v>3491</v>
      </c>
      <c r="N2625" t="s">
        <v>4481</v>
      </c>
      <c r="O2625" t="s">
        <v>54</v>
      </c>
      <c r="P2625" t="s">
        <v>8446</v>
      </c>
      <c r="Q2625" t="s">
        <v>4482</v>
      </c>
      <c r="R2625" t="s">
        <v>4483</v>
      </c>
      <c r="S2625" t="s">
        <v>7522</v>
      </c>
      <c r="T2625" t="str">
        <f t="shared" si="120"/>
        <v>‚ Strong experience with BMC ProactiveNet Performance Management (BPPM) version 9.6 Strong experience with TrueSight Operations Management, Patrol Central Administration, RT server and Patrol Agent Strong experience with installation configuration and management of Patrol Agent KMs for Linux, AIX, Solaris Oracle, MQ, Websphere and other components as per requirement Experience in Design and implementation of integration solution for performance and event management using BPPM notification and enrichment policies for various types of customization Experience in Configuring events using MRL/BROC as per requirement Experience in Analyzing environment and event data to fine tune and reduce event counts Ability to generate performance and capacity reports and provide solution Ability to review add/update monitoring procedures Strong knowledge of AIX and Solaris Operating Systems Strong knowledge of RedHat Linux Operating System Knowledge of Server virtualization, micro partitioning, Dynamic LPAR, LDOM, Zones, VMware VM P593</v>
      </c>
      <c r="U2625">
        <f t="shared" si="121"/>
        <v>0</v>
      </c>
      <c r="V2625" s="3">
        <v>0</v>
      </c>
      <c r="W2625" s="3">
        <f t="shared" si="122"/>
        <v>0</v>
      </c>
      <c r="X2625" s="3">
        <v>0</v>
      </c>
      <c r="Y2625" s="3">
        <v>0</v>
      </c>
      <c r="Z2625" s="3">
        <v>0</v>
      </c>
      <c r="AA2625" s="3">
        <v>0</v>
      </c>
      <c r="AB2625" s="3">
        <v>0</v>
      </c>
      <c r="AD2625" t="s">
        <v>899</v>
      </c>
      <c r="AE2625" s="1">
        <v>42537</v>
      </c>
      <c r="AG2625" s="1">
        <v>42537</v>
      </c>
      <c r="AH2625" s="1">
        <v>42598</v>
      </c>
    </row>
    <row r="2626" spans="1:34" x14ac:dyDescent="0.3">
      <c r="A2626">
        <v>243211</v>
      </c>
      <c r="B2626" t="s">
        <v>1158</v>
      </c>
      <c r="C2626" t="s">
        <v>40</v>
      </c>
      <c r="D2626">
        <v>6</v>
      </c>
      <c r="E2626" t="s">
        <v>4484</v>
      </c>
      <c r="F2626" t="s">
        <v>119</v>
      </c>
      <c r="G2626">
        <v>22427</v>
      </c>
      <c r="H2626">
        <v>2</v>
      </c>
      <c r="I2626">
        <v>67467</v>
      </c>
      <c r="J2626">
        <v>98882</v>
      </c>
      <c r="K2626" t="s">
        <v>30</v>
      </c>
      <c r="L2626" t="s">
        <v>1161</v>
      </c>
      <c r="M2626" t="s">
        <v>4468</v>
      </c>
      <c r="N2626" t="s">
        <v>8447</v>
      </c>
      <c r="O2626" t="s">
        <v>7122</v>
      </c>
      <c r="P2626" t="s">
        <v>3112</v>
      </c>
      <c r="Q2626" t="s">
        <v>35</v>
      </c>
      <c r="R2626" t="s">
        <v>4485</v>
      </c>
      <c r="S2626" t="s">
        <v>1166</v>
      </c>
      <c r="T2626" t="str">
        <f t="shared" si="120"/>
        <v xml:space="preserve">The candidates should have the ability to manage; complete multiple multi-trade projects on schedule; possess strong computer, organizational, verbal and written communication skills, and detail-orientation is required.  </v>
      </c>
      <c r="U2626">
        <f t="shared" si="121"/>
        <v>0</v>
      </c>
      <c r="V2626" s="3">
        <v>0</v>
      </c>
      <c r="W2626" s="3">
        <f t="shared" si="122"/>
        <v>0</v>
      </c>
      <c r="X2626" s="3">
        <v>0</v>
      </c>
      <c r="Y2626" s="3">
        <v>0</v>
      </c>
      <c r="Z2626" s="3">
        <v>0</v>
      </c>
      <c r="AA2626" s="3">
        <v>0</v>
      </c>
      <c r="AB2626" s="3">
        <v>0</v>
      </c>
      <c r="AD2626" t="s">
        <v>58</v>
      </c>
      <c r="AE2626" s="1">
        <v>42550</v>
      </c>
      <c r="AG2626" s="1">
        <v>42550</v>
      </c>
      <c r="AH2626" s="1">
        <v>42598</v>
      </c>
    </row>
    <row r="2627" spans="1:34" x14ac:dyDescent="0.3">
      <c r="A2627">
        <v>243211</v>
      </c>
      <c r="B2627" t="s">
        <v>1158</v>
      </c>
      <c r="C2627" t="s">
        <v>26</v>
      </c>
      <c r="D2627">
        <v>6</v>
      </c>
      <c r="E2627" t="s">
        <v>4484</v>
      </c>
      <c r="F2627" t="s">
        <v>119</v>
      </c>
      <c r="G2627">
        <v>22427</v>
      </c>
      <c r="H2627">
        <v>2</v>
      </c>
      <c r="I2627">
        <v>67467</v>
      </c>
      <c r="J2627">
        <v>98882</v>
      </c>
      <c r="K2627" t="s">
        <v>30</v>
      </c>
      <c r="L2627" t="s">
        <v>1161</v>
      </c>
      <c r="M2627" t="s">
        <v>4468</v>
      </c>
      <c r="N2627" t="s">
        <v>8447</v>
      </c>
      <c r="O2627" t="s">
        <v>7122</v>
      </c>
      <c r="P2627" t="s">
        <v>3112</v>
      </c>
      <c r="Q2627" t="s">
        <v>35</v>
      </c>
      <c r="R2627" t="s">
        <v>4485</v>
      </c>
      <c r="S2627" t="s">
        <v>1166</v>
      </c>
      <c r="T2627" t="str">
        <f t="shared" ref="T2627:T2690" si="123">P2627&amp;" "&amp;Q2627</f>
        <v xml:space="preserve">The candidates should have the ability to manage; complete multiple multi-trade projects on schedule; possess strong computer, organizational, verbal and written communication skills, and detail-orientation is required.  </v>
      </c>
      <c r="U2627">
        <f t="shared" ref="U2627:U2690" si="124">D2627*W2627</f>
        <v>0</v>
      </c>
      <c r="V2627" s="3">
        <v>0</v>
      </c>
      <c r="W2627" s="3">
        <f t="shared" ref="W2627:W2690" si="125">IF(OR(ISNUMBER(SEARCH("data analytics",$T2627)), ISNUMBER(SEARCH("data analysis",$T2627)), ISNUMBER(SEARCH("analyze data", $T2627)),ISNUMBER(SEARCH("business intelligence", $T2627)),ISNUMBER(SEARCH("business analysis",$T2627))),1,0)</f>
        <v>0</v>
      </c>
      <c r="X2627" s="3">
        <v>0</v>
      </c>
      <c r="Y2627" s="3">
        <v>0</v>
      </c>
      <c r="Z2627" s="3">
        <v>0</v>
      </c>
      <c r="AA2627" s="3">
        <v>0</v>
      </c>
      <c r="AB2627" s="3">
        <v>0</v>
      </c>
      <c r="AD2627" t="s">
        <v>58</v>
      </c>
      <c r="AE2627" s="1">
        <v>42550</v>
      </c>
      <c r="AG2627" s="1">
        <v>42550</v>
      </c>
      <c r="AH2627" s="1">
        <v>42598</v>
      </c>
    </row>
    <row r="2628" spans="1:34" x14ac:dyDescent="0.3">
      <c r="A2628">
        <v>243334</v>
      </c>
      <c r="B2628" t="s">
        <v>39</v>
      </c>
      <c r="C2628" t="s">
        <v>40</v>
      </c>
      <c r="D2628">
        <v>1</v>
      </c>
      <c r="E2628" t="s">
        <v>4130</v>
      </c>
      <c r="F2628" t="s">
        <v>1570</v>
      </c>
      <c r="G2628">
        <v>13643</v>
      </c>
      <c r="H2628">
        <v>1</v>
      </c>
      <c r="I2628">
        <v>74066</v>
      </c>
      <c r="J2628">
        <v>100000</v>
      </c>
      <c r="K2628" t="s">
        <v>30</v>
      </c>
      <c r="L2628" t="s">
        <v>78</v>
      </c>
      <c r="M2628" t="s">
        <v>2817</v>
      </c>
      <c r="N2628" t="s">
        <v>4486</v>
      </c>
      <c r="O2628" t="s">
        <v>7378</v>
      </c>
      <c r="P2628" t="s">
        <v>4487</v>
      </c>
      <c r="Q2628" t="s">
        <v>35</v>
      </c>
      <c r="R2628" t="s">
        <v>4488</v>
      </c>
      <c r="S2628" t="s">
        <v>35</v>
      </c>
      <c r="T2628" t="str">
        <f t="shared" si="123"/>
        <v xml:space="preserve">--Minimum 3-5 years of strong hands-on experience of application development in .NET  --Strong knowledge and experience in C#,.NET 4.0/4.5, MVC4+, ADO.net, and Web Services.  --Possessing the Microsoft Certified Solutions Developer (MCSD): Web Applications or equivalent is a plus.  --Strong knowledge and experience in of HTML5, CSS, Javascript, JQuery, and Bootstrap.  --Strong knowledge and experience developing in Microsoft SQL 2008R2/2012R2 environment.   --Experience building mobile applications using Xamarian and/or Appcelerator is a plus.  --Experience translating business requirements to technical specifications and database designs.  --Ability to work well in a team environment.  --Strong oral and written communication skills.   --Strong desire to keep up to date on latest technology trends.  Must have one of the following professional certifications: o Microsoft Certified Professional Developer: Web Developer  o Microsoft Certified Professional Developer: Windows Developer  o Microsoft Certified Professional Developer: Enterprise Applications Developer  o Microsoft Certified Solutions Developer: Universal Windows Platform (MCSD)  o Microsoft Certified Solutions Developer: Web Applications (MCSD)  o Microsoft Technology Associate: Database (MTA)  o Microsoft Technology Associate: Developer (MTA)  </v>
      </c>
      <c r="U2628">
        <f t="shared" si="124"/>
        <v>0</v>
      </c>
      <c r="V2628" s="3">
        <v>0</v>
      </c>
      <c r="W2628" s="3">
        <f t="shared" si="125"/>
        <v>0</v>
      </c>
      <c r="X2628" s="3">
        <v>0</v>
      </c>
      <c r="Y2628" s="3">
        <v>0</v>
      </c>
      <c r="Z2628" s="3">
        <v>1</v>
      </c>
      <c r="AA2628" s="3">
        <v>0</v>
      </c>
      <c r="AB2628" s="3">
        <v>0</v>
      </c>
      <c r="AD2628" t="s">
        <v>58</v>
      </c>
      <c r="AE2628" s="1">
        <v>42538</v>
      </c>
      <c r="AG2628" s="1">
        <v>42538</v>
      </c>
      <c r="AH2628" s="1">
        <v>42598</v>
      </c>
    </row>
    <row r="2629" spans="1:34" x14ac:dyDescent="0.3">
      <c r="A2629">
        <v>243334</v>
      </c>
      <c r="B2629" t="s">
        <v>39</v>
      </c>
      <c r="C2629" t="s">
        <v>26</v>
      </c>
      <c r="D2629">
        <v>1</v>
      </c>
      <c r="E2629" t="s">
        <v>4130</v>
      </c>
      <c r="F2629" t="s">
        <v>1570</v>
      </c>
      <c r="G2629">
        <v>13643</v>
      </c>
      <c r="H2629">
        <v>1</v>
      </c>
      <c r="I2629">
        <v>74066</v>
      </c>
      <c r="J2629">
        <v>100000</v>
      </c>
      <c r="K2629" t="s">
        <v>30</v>
      </c>
      <c r="L2629" t="s">
        <v>78</v>
      </c>
      <c r="M2629" t="s">
        <v>2817</v>
      </c>
      <c r="N2629" t="s">
        <v>4486</v>
      </c>
      <c r="O2629" t="s">
        <v>7378</v>
      </c>
      <c r="P2629" t="s">
        <v>4487</v>
      </c>
      <c r="Q2629" t="s">
        <v>35</v>
      </c>
      <c r="R2629" t="s">
        <v>4488</v>
      </c>
      <c r="S2629" t="s">
        <v>35</v>
      </c>
      <c r="T2629" t="str">
        <f t="shared" si="123"/>
        <v xml:space="preserve">--Minimum 3-5 years of strong hands-on experience of application development in .NET  --Strong knowledge and experience in C#,.NET 4.0/4.5, MVC4+, ADO.net, and Web Services.  --Possessing the Microsoft Certified Solutions Developer (MCSD): Web Applications or equivalent is a plus.  --Strong knowledge and experience in of HTML5, CSS, Javascript, JQuery, and Bootstrap.  --Strong knowledge and experience developing in Microsoft SQL 2008R2/2012R2 environment.   --Experience building mobile applications using Xamarian and/or Appcelerator is a plus.  --Experience translating business requirements to technical specifications and database designs.  --Ability to work well in a team environment.  --Strong oral and written communication skills.   --Strong desire to keep up to date on latest technology trends.  Must have one of the following professional certifications: o Microsoft Certified Professional Developer: Web Developer  o Microsoft Certified Professional Developer: Windows Developer  o Microsoft Certified Professional Developer: Enterprise Applications Developer  o Microsoft Certified Solutions Developer: Universal Windows Platform (MCSD)  o Microsoft Certified Solutions Developer: Web Applications (MCSD)  o Microsoft Technology Associate: Database (MTA)  o Microsoft Technology Associate: Developer (MTA)  </v>
      </c>
      <c r="U2629">
        <f t="shared" si="124"/>
        <v>0</v>
      </c>
      <c r="V2629" s="3">
        <v>0</v>
      </c>
      <c r="W2629" s="3">
        <f t="shared" si="125"/>
        <v>0</v>
      </c>
      <c r="X2629" s="3">
        <v>0</v>
      </c>
      <c r="Y2629" s="3">
        <v>0</v>
      </c>
      <c r="Z2629" s="3">
        <v>1</v>
      </c>
      <c r="AA2629" s="3">
        <v>0</v>
      </c>
      <c r="AB2629" s="3">
        <v>0</v>
      </c>
      <c r="AD2629" t="s">
        <v>58</v>
      </c>
      <c r="AE2629" s="1">
        <v>42538</v>
      </c>
      <c r="AG2629" s="1">
        <v>42538</v>
      </c>
      <c r="AH2629" s="1">
        <v>42598</v>
      </c>
    </row>
    <row r="2630" spans="1:34" x14ac:dyDescent="0.3">
      <c r="A2630">
        <v>243293</v>
      </c>
      <c r="B2630" t="s">
        <v>4489</v>
      </c>
      <c r="C2630" t="s">
        <v>40</v>
      </c>
      <c r="D2630">
        <v>1</v>
      </c>
      <c r="E2630" t="s">
        <v>4490</v>
      </c>
      <c r="F2630" t="s">
        <v>1168</v>
      </c>
      <c r="G2630">
        <v>56058</v>
      </c>
      <c r="H2630">
        <v>0</v>
      </c>
      <c r="I2630">
        <v>48895</v>
      </c>
      <c r="J2630">
        <v>75900</v>
      </c>
      <c r="K2630" t="s">
        <v>30</v>
      </c>
      <c r="L2630" t="s">
        <v>224</v>
      </c>
      <c r="M2630" t="s">
        <v>4491</v>
      </c>
      <c r="N2630" t="s">
        <v>8448</v>
      </c>
      <c r="O2630" t="s">
        <v>1170</v>
      </c>
      <c r="P2630" t="s">
        <v>4492</v>
      </c>
      <c r="Q2630" t="s">
        <v>35</v>
      </c>
      <c r="R2630" t="s">
        <v>1634</v>
      </c>
      <c r="S2630" t="s">
        <v>35</v>
      </c>
      <c r="T2630" t="str">
        <f t="shared" si="123"/>
        <v xml:space="preserve">1.	At least one year of full-time experience researching and analyzing employment practices. 2.	Demonstrated knowledge of one or more of the following: the New York City Charter; the New York City Human Rights Law; mayoral/non-mayoral EEO Programs; Citywide EEO policies/discrimination complaint procedures/personnel rules and regulations; the Americans with Disabilities Act and its Accessibility Guidelines for Buildings and Facilities; New York State Civil Service Law; Uniform Guidelines on Employee Selection Procedures; and relevant City, State, and Federal EEO laws. 3.	Full-time experience and/or education in labor/industrial relations, EEO investigations, civil rights law enforcement, personnel/human resources which includes credits in administration. 4.	Strong analytical, research, communication and organization skills. 5.	Ability to produce high quality analytical presentations upon request..  </v>
      </c>
      <c r="U2630">
        <f t="shared" si="124"/>
        <v>0</v>
      </c>
      <c r="V2630" s="3">
        <v>0</v>
      </c>
      <c r="W2630" s="3">
        <f t="shared" si="125"/>
        <v>0</v>
      </c>
      <c r="X2630" s="3">
        <v>0</v>
      </c>
      <c r="Y2630" s="3">
        <v>0</v>
      </c>
      <c r="Z2630" s="3">
        <v>0</v>
      </c>
      <c r="AA2630" s="3">
        <v>0</v>
      </c>
      <c r="AB2630" s="3">
        <v>0</v>
      </c>
      <c r="AD2630" t="s">
        <v>38</v>
      </c>
      <c r="AE2630" s="1">
        <v>42587</v>
      </c>
      <c r="AF2630" s="1">
        <v>42600</v>
      </c>
      <c r="AG2630" s="1">
        <v>42580</v>
      </c>
      <c r="AH2630" s="1">
        <v>42598</v>
      </c>
    </row>
    <row r="2631" spans="1:34" x14ac:dyDescent="0.3">
      <c r="A2631">
        <v>243335</v>
      </c>
      <c r="B2631" t="s">
        <v>1559</v>
      </c>
      <c r="C2631" t="s">
        <v>26</v>
      </c>
      <c r="D2631">
        <v>1</v>
      </c>
      <c r="E2631" t="s">
        <v>4493</v>
      </c>
      <c r="F2631" t="s">
        <v>4494</v>
      </c>
      <c r="G2631" t="s">
        <v>4495</v>
      </c>
      <c r="H2631">
        <v>0</v>
      </c>
      <c r="I2631">
        <v>53051</v>
      </c>
      <c r="J2631">
        <v>102000</v>
      </c>
      <c r="K2631" t="s">
        <v>30</v>
      </c>
      <c r="L2631" t="s">
        <v>2551</v>
      </c>
      <c r="M2631" t="s">
        <v>4496</v>
      </c>
      <c r="N2631" t="s">
        <v>8449</v>
      </c>
      <c r="O2631" t="s">
        <v>4497</v>
      </c>
      <c r="P2631" t="s">
        <v>8450</v>
      </c>
      <c r="Q2631" t="s">
        <v>35</v>
      </c>
      <c r="R2631" t="s">
        <v>4498</v>
      </c>
      <c r="S2631" t="s">
        <v>35</v>
      </c>
      <c r="T2631" t="str">
        <f t="shared" si="123"/>
        <v xml:space="preserve">‚ Experience in: law, public policy/administration, government, management or other related fields.  Advanced degree in law, public policy/administration, social work, or related field.  Knowledge of HRA and related social service policies at city, state and federal levels.  Knowledge of community issues and issues related to special needs populations including but     not limited to: disability, LGBTQI, immigrant, and limited English proficiency.   Excellent analytical skills.  Excellent communication skills, writing, and presentation skills.   Technologically fluent: proficiency in Microsoft Suite of programs, ability to create databases,     spreadsheets, list serves, PowerPoint presentations, etc.  Highly motivated individual, self-starter who can make solid independent judgment.  Ability to work under pressure, meet deadlines and easily adapt to new circumstances.  </v>
      </c>
      <c r="U2631">
        <f t="shared" si="124"/>
        <v>0</v>
      </c>
      <c r="V2631" s="3">
        <v>0</v>
      </c>
      <c r="W2631" s="3">
        <f t="shared" si="125"/>
        <v>0</v>
      </c>
      <c r="X2631" s="3">
        <v>0</v>
      </c>
      <c r="Y2631" s="3">
        <v>0</v>
      </c>
      <c r="Z2631" s="3">
        <v>0</v>
      </c>
      <c r="AA2631" s="3">
        <v>0</v>
      </c>
      <c r="AB2631" s="3">
        <v>0</v>
      </c>
      <c r="AD2631" t="s">
        <v>38</v>
      </c>
      <c r="AE2631" s="1">
        <v>42580</v>
      </c>
      <c r="AF2631" s="1">
        <v>42600</v>
      </c>
      <c r="AG2631" s="1">
        <v>42580</v>
      </c>
      <c r="AH2631" s="1">
        <v>42598</v>
      </c>
    </row>
    <row r="2632" spans="1:34" x14ac:dyDescent="0.3">
      <c r="A2632">
        <v>243335</v>
      </c>
      <c r="B2632" t="s">
        <v>1559</v>
      </c>
      <c r="C2632" t="s">
        <v>40</v>
      </c>
      <c r="D2632">
        <v>1</v>
      </c>
      <c r="E2632" t="s">
        <v>4493</v>
      </c>
      <c r="F2632" t="s">
        <v>4494</v>
      </c>
      <c r="G2632" t="s">
        <v>4495</v>
      </c>
      <c r="H2632">
        <v>0</v>
      </c>
      <c r="I2632">
        <v>53051</v>
      </c>
      <c r="J2632">
        <v>102000</v>
      </c>
      <c r="K2632" t="s">
        <v>30</v>
      </c>
      <c r="L2632" t="s">
        <v>2551</v>
      </c>
      <c r="M2632" t="s">
        <v>4496</v>
      </c>
      <c r="N2632" t="s">
        <v>8449</v>
      </c>
      <c r="O2632" t="s">
        <v>4497</v>
      </c>
      <c r="P2632" t="s">
        <v>8450</v>
      </c>
      <c r="Q2632" t="s">
        <v>35</v>
      </c>
      <c r="R2632" t="s">
        <v>4498</v>
      </c>
      <c r="S2632" t="s">
        <v>35</v>
      </c>
      <c r="T2632" t="str">
        <f t="shared" si="123"/>
        <v xml:space="preserve">‚ Experience in: law, public policy/administration, government, management or other related fields.  Advanced degree in law, public policy/administration, social work, or related field.  Knowledge of HRA and related social service policies at city, state and federal levels.  Knowledge of community issues and issues related to special needs populations including but     not limited to: disability, LGBTQI, immigrant, and limited English proficiency.   Excellent analytical skills.  Excellent communication skills, writing, and presentation skills.   Technologically fluent: proficiency in Microsoft Suite of programs, ability to create databases,     spreadsheets, list serves, PowerPoint presentations, etc.  Highly motivated individual, self-starter who can make solid independent judgment.  Ability to work under pressure, meet deadlines and easily adapt to new circumstances.  </v>
      </c>
      <c r="U2632">
        <f t="shared" si="124"/>
        <v>0</v>
      </c>
      <c r="V2632" s="3">
        <v>0</v>
      </c>
      <c r="W2632" s="3">
        <f t="shared" si="125"/>
        <v>0</v>
      </c>
      <c r="X2632" s="3">
        <v>0</v>
      </c>
      <c r="Y2632" s="3">
        <v>0</v>
      </c>
      <c r="Z2632" s="3">
        <v>0</v>
      </c>
      <c r="AA2632" s="3">
        <v>0</v>
      </c>
      <c r="AB2632" s="3">
        <v>0</v>
      </c>
      <c r="AD2632" t="s">
        <v>38</v>
      </c>
      <c r="AE2632" s="1">
        <v>42580</v>
      </c>
      <c r="AF2632" s="1">
        <v>42600</v>
      </c>
      <c r="AG2632" s="1">
        <v>42580</v>
      </c>
      <c r="AH2632" s="1">
        <v>42598</v>
      </c>
    </row>
    <row r="2633" spans="1:34" x14ac:dyDescent="0.3">
      <c r="A2633">
        <v>243342</v>
      </c>
      <c r="B2633" t="s">
        <v>49</v>
      </c>
      <c r="C2633" t="s">
        <v>40</v>
      </c>
      <c r="D2633">
        <v>1</v>
      </c>
      <c r="E2633" t="s">
        <v>4499</v>
      </c>
      <c r="F2633" t="s">
        <v>1617</v>
      </c>
      <c r="G2633">
        <v>13622</v>
      </c>
      <c r="H2633">
        <v>0</v>
      </c>
      <c r="I2633">
        <v>69253</v>
      </c>
      <c r="J2633">
        <v>89000</v>
      </c>
      <c r="K2633" t="s">
        <v>30</v>
      </c>
      <c r="L2633" t="s">
        <v>546</v>
      </c>
      <c r="M2633" t="s">
        <v>4500</v>
      </c>
      <c r="N2633" t="s">
        <v>6910</v>
      </c>
      <c r="O2633" t="s">
        <v>7400</v>
      </c>
      <c r="P2633" t="s">
        <v>8451</v>
      </c>
      <c r="Q2633" t="s">
        <v>55</v>
      </c>
      <c r="R2633" t="s">
        <v>2666</v>
      </c>
      <c r="S2633" t="s">
        <v>4501</v>
      </c>
      <c r="T2633" t="str">
        <f t="shared" si="123"/>
        <v>‚ Two years of experience with TWS Batch Monitoring tool distributed. Knowledge of Basic Server UNIX &amp; Windows Knowledge with a minimum of two years of   experience. Working knowledge of various mainframe tools ‚€œ CICS, TSO, SAVRS and TWS. Experience with production support activities managing and coordinating infrastructure initiatives   both large and small. In compliance with federal law, all persons hired will be required to verify identity and eligibility to work in the United States and to complete the required employment eligibility verification document form upon hire.</v>
      </c>
      <c r="U2633">
        <f t="shared" si="124"/>
        <v>0</v>
      </c>
      <c r="V2633" s="3">
        <v>0</v>
      </c>
      <c r="W2633" s="3">
        <f t="shared" si="125"/>
        <v>0</v>
      </c>
      <c r="X2633" s="3">
        <v>0</v>
      </c>
      <c r="Y2633" s="3">
        <v>0</v>
      </c>
      <c r="Z2633" s="3">
        <v>0</v>
      </c>
      <c r="AA2633" s="3">
        <v>0</v>
      </c>
      <c r="AB2633" s="3">
        <v>0</v>
      </c>
      <c r="AD2633" t="s">
        <v>58</v>
      </c>
      <c r="AE2633" s="1">
        <v>42541</v>
      </c>
      <c r="AG2633" s="1">
        <v>42541</v>
      </c>
      <c r="AH2633" s="1">
        <v>42598</v>
      </c>
    </row>
    <row r="2634" spans="1:34" x14ac:dyDescent="0.3">
      <c r="A2634">
        <v>243213</v>
      </c>
      <c r="B2634" t="s">
        <v>1559</v>
      </c>
      <c r="C2634" t="s">
        <v>26</v>
      </c>
      <c r="D2634">
        <v>1</v>
      </c>
      <c r="E2634" t="s">
        <v>4502</v>
      </c>
      <c r="F2634" t="s">
        <v>191</v>
      </c>
      <c r="G2634">
        <v>13632</v>
      </c>
      <c r="H2634">
        <v>2</v>
      </c>
      <c r="I2634">
        <v>77157</v>
      </c>
      <c r="J2634">
        <v>88730</v>
      </c>
      <c r="K2634" t="s">
        <v>30</v>
      </c>
      <c r="L2634" t="s">
        <v>1868</v>
      </c>
      <c r="M2634" t="s">
        <v>1869</v>
      </c>
      <c r="N2634" t="s">
        <v>8452</v>
      </c>
      <c r="O2634" t="s">
        <v>7083</v>
      </c>
      <c r="P2634" t="s">
        <v>8453</v>
      </c>
      <c r="Q2634" t="s">
        <v>35</v>
      </c>
      <c r="R2634" t="s">
        <v>1870</v>
      </c>
      <c r="S2634" t="s">
        <v>35</v>
      </c>
      <c r="T2634" t="str">
        <f t="shared" si="123"/>
        <v xml:space="preserve">‚ Knowledge of COBOL, TSO/SPF, JCL, RACF ID‚„s and SFTP-FTP, PageCenter, including   Testing and Compiles to MIS-Agency standards, and to certify that expected  test results are   correct in order to minimize the possibility of disruption to production operations.  </v>
      </c>
      <c r="U2634">
        <f t="shared" si="124"/>
        <v>0</v>
      </c>
      <c r="V2634" s="3">
        <v>0</v>
      </c>
      <c r="W2634" s="3">
        <f t="shared" si="125"/>
        <v>0</v>
      </c>
      <c r="X2634" s="3">
        <v>0</v>
      </c>
      <c r="Y2634" s="3">
        <v>0</v>
      </c>
      <c r="Z2634" s="3">
        <v>0</v>
      </c>
      <c r="AA2634" s="3">
        <v>0</v>
      </c>
      <c r="AB2634" s="3">
        <v>0</v>
      </c>
      <c r="AD2634" t="s">
        <v>58</v>
      </c>
      <c r="AE2634" s="1">
        <v>42559</v>
      </c>
      <c r="AG2634" s="1">
        <v>42559</v>
      </c>
      <c r="AH2634" s="1">
        <v>42598</v>
      </c>
    </row>
    <row r="2635" spans="1:34" x14ac:dyDescent="0.3">
      <c r="A2635">
        <v>243217</v>
      </c>
      <c r="B2635" t="s">
        <v>1757</v>
      </c>
      <c r="C2635" t="s">
        <v>26</v>
      </c>
      <c r="D2635">
        <v>1</v>
      </c>
      <c r="E2635" t="s">
        <v>4503</v>
      </c>
      <c r="F2635" t="s">
        <v>574</v>
      </c>
      <c r="G2635">
        <v>40510</v>
      </c>
      <c r="H2635">
        <v>1</v>
      </c>
      <c r="I2635">
        <v>45385</v>
      </c>
      <c r="J2635">
        <v>52193</v>
      </c>
      <c r="K2635" t="s">
        <v>30</v>
      </c>
      <c r="L2635" t="s">
        <v>797</v>
      </c>
      <c r="M2635" t="s">
        <v>4504</v>
      </c>
      <c r="N2635" t="s">
        <v>8454</v>
      </c>
      <c r="O2635" t="s">
        <v>577</v>
      </c>
      <c r="P2635" t="s">
        <v>8455</v>
      </c>
      <c r="Q2635" t="s">
        <v>7887</v>
      </c>
      <c r="R2635" t="s">
        <v>4146</v>
      </c>
      <c r="S2635" t="s">
        <v>35</v>
      </c>
      <c r="T2635" t="str">
        <f t="shared" si="123"/>
        <v>‚ Excellent interpersonal, communication, accounting and organizational skills including Microsoft    Office Suite proficiency;     Knowledge of generally accepted accounting principles, as well as some exposure to financial    statement analysis expected;   Knowledge of the City‚„s Financial Management System (FMS) and OAISIS Contracts system    preferred Certain residency requirements may apply. We appreciate every applicant‚„s interest; however, only those under consideration will be contacted.  Note: Vacancy notices listed as ‚Å“Until Filled‚ will be posted for at least five work days.</v>
      </c>
      <c r="U2635">
        <f t="shared" si="124"/>
        <v>0</v>
      </c>
      <c r="V2635" s="3">
        <v>0</v>
      </c>
      <c r="W2635" s="3">
        <f t="shared" si="125"/>
        <v>0</v>
      </c>
      <c r="X2635" s="3">
        <v>0</v>
      </c>
      <c r="Y2635" s="3">
        <v>0</v>
      </c>
      <c r="Z2635" s="3">
        <v>0</v>
      </c>
      <c r="AA2635" s="3">
        <v>0</v>
      </c>
      <c r="AB2635" s="3">
        <v>0</v>
      </c>
      <c r="AD2635" t="s">
        <v>38</v>
      </c>
      <c r="AE2635" s="1">
        <v>42536</v>
      </c>
      <c r="AG2635" s="1">
        <v>42536</v>
      </c>
      <c r="AH2635" s="1">
        <v>42598</v>
      </c>
    </row>
    <row r="2636" spans="1:34" x14ac:dyDescent="0.3">
      <c r="A2636">
        <v>243217</v>
      </c>
      <c r="B2636" t="s">
        <v>1757</v>
      </c>
      <c r="C2636" t="s">
        <v>26</v>
      </c>
      <c r="D2636">
        <v>1</v>
      </c>
      <c r="E2636" t="s">
        <v>4503</v>
      </c>
      <c r="F2636" t="s">
        <v>574</v>
      </c>
      <c r="G2636">
        <v>40510</v>
      </c>
      <c r="H2636">
        <v>1</v>
      </c>
      <c r="I2636">
        <v>45385</v>
      </c>
      <c r="J2636">
        <v>52193</v>
      </c>
      <c r="K2636" t="s">
        <v>30</v>
      </c>
      <c r="L2636" t="s">
        <v>797</v>
      </c>
      <c r="M2636" t="s">
        <v>4504</v>
      </c>
      <c r="N2636" t="s">
        <v>8454</v>
      </c>
      <c r="O2636" t="s">
        <v>577</v>
      </c>
      <c r="P2636" t="s">
        <v>8455</v>
      </c>
      <c r="Q2636" t="s">
        <v>7887</v>
      </c>
      <c r="R2636" t="s">
        <v>4146</v>
      </c>
      <c r="S2636" t="s">
        <v>35</v>
      </c>
      <c r="T2636" t="str">
        <f t="shared" si="123"/>
        <v>‚ Excellent interpersonal, communication, accounting and organizational skills including Microsoft    Office Suite proficiency;     Knowledge of generally accepted accounting principles, as well as some exposure to financial    statement analysis expected;   Knowledge of the City‚„s Financial Management System (FMS) and OAISIS Contracts system    preferred Certain residency requirements may apply. We appreciate every applicant‚„s interest; however, only those under consideration will be contacted.  Note: Vacancy notices listed as ‚Å“Until Filled‚ will be posted for at least five work days.</v>
      </c>
      <c r="U2636">
        <f t="shared" si="124"/>
        <v>0</v>
      </c>
      <c r="V2636" s="3">
        <v>0</v>
      </c>
      <c r="W2636" s="3">
        <f t="shared" si="125"/>
        <v>0</v>
      </c>
      <c r="X2636" s="3">
        <v>0</v>
      </c>
      <c r="Y2636" s="3">
        <v>0</v>
      </c>
      <c r="Z2636" s="3">
        <v>0</v>
      </c>
      <c r="AA2636" s="3">
        <v>0</v>
      </c>
      <c r="AB2636" s="3">
        <v>0</v>
      </c>
      <c r="AD2636" t="s">
        <v>38</v>
      </c>
      <c r="AE2636" s="1">
        <v>42536</v>
      </c>
      <c r="AG2636" s="1">
        <v>42536</v>
      </c>
      <c r="AH2636" s="1">
        <v>42598</v>
      </c>
    </row>
    <row r="2637" spans="1:34" x14ac:dyDescent="0.3">
      <c r="A2637">
        <v>243217</v>
      </c>
      <c r="B2637" t="s">
        <v>1757</v>
      </c>
      <c r="C2637" t="s">
        <v>40</v>
      </c>
      <c r="D2637">
        <v>1</v>
      </c>
      <c r="E2637" t="s">
        <v>4503</v>
      </c>
      <c r="F2637" t="s">
        <v>574</v>
      </c>
      <c r="G2637">
        <v>40510</v>
      </c>
      <c r="H2637">
        <v>1</v>
      </c>
      <c r="I2637">
        <v>45385</v>
      </c>
      <c r="J2637">
        <v>52193</v>
      </c>
      <c r="K2637" t="s">
        <v>30</v>
      </c>
      <c r="L2637" t="s">
        <v>797</v>
      </c>
      <c r="M2637" t="s">
        <v>4504</v>
      </c>
      <c r="N2637" t="s">
        <v>8454</v>
      </c>
      <c r="O2637" t="s">
        <v>577</v>
      </c>
      <c r="P2637" t="s">
        <v>8455</v>
      </c>
      <c r="Q2637" t="s">
        <v>7887</v>
      </c>
      <c r="R2637" t="s">
        <v>4146</v>
      </c>
      <c r="S2637" t="s">
        <v>35</v>
      </c>
      <c r="T2637" t="str">
        <f t="shared" si="123"/>
        <v>‚ Excellent interpersonal, communication, accounting and organizational skills including Microsoft    Office Suite proficiency;     Knowledge of generally accepted accounting principles, as well as some exposure to financial    statement analysis expected;   Knowledge of the City‚„s Financial Management System (FMS) and OAISIS Contracts system    preferred Certain residency requirements may apply. We appreciate every applicant‚„s interest; however, only those under consideration will be contacted.  Note: Vacancy notices listed as ‚Å“Until Filled‚ will be posted for at least five work days.</v>
      </c>
      <c r="U2637">
        <f t="shared" si="124"/>
        <v>0</v>
      </c>
      <c r="V2637" s="3">
        <v>0</v>
      </c>
      <c r="W2637" s="3">
        <f t="shared" si="125"/>
        <v>0</v>
      </c>
      <c r="X2637" s="3">
        <v>0</v>
      </c>
      <c r="Y2637" s="3">
        <v>0</v>
      </c>
      <c r="Z2637" s="3">
        <v>0</v>
      </c>
      <c r="AA2637" s="3">
        <v>0</v>
      </c>
      <c r="AB2637" s="3">
        <v>0</v>
      </c>
      <c r="AD2637" t="s">
        <v>38</v>
      </c>
      <c r="AE2637" s="1">
        <v>42536</v>
      </c>
      <c r="AG2637" s="1">
        <v>42536</v>
      </c>
      <c r="AH2637" s="1">
        <v>42598</v>
      </c>
    </row>
    <row r="2638" spans="1:34" x14ac:dyDescent="0.3">
      <c r="A2638">
        <v>243219</v>
      </c>
      <c r="B2638" t="s">
        <v>1559</v>
      </c>
      <c r="C2638" t="s">
        <v>26</v>
      </c>
      <c r="D2638">
        <v>1</v>
      </c>
      <c r="E2638" t="s">
        <v>1213</v>
      </c>
      <c r="F2638" t="s">
        <v>1213</v>
      </c>
      <c r="G2638">
        <v>50910</v>
      </c>
      <c r="H2638">
        <v>0</v>
      </c>
      <c r="I2638">
        <v>69252</v>
      </c>
      <c r="J2638">
        <v>69252</v>
      </c>
      <c r="K2638" t="s">
        <v>30</v>
      </c>
      <c r="L2638" t="s">
        <v>4505</v>
      </c>
      <c r="M2638" t="s">
        <v>1562</v>
      </c>
      <c r="N2638" t="s">
        <v>8456</v>
      </c>
      <c r="O2638" t="s">
        <v>1214</v>
      </c>
      <c r="P2638" t="s">
        <v>8457</v>
      </c>
      <c r="Q2638" t="s">
        <v>35</v>
      </c>
      <c r="R2638" t="s">
        <v>4506</v>
      </c>
      <c r="S2638" t="s">
        <v>1166</v>
      </c>
      <c r="T2638" t="str">
        <f t="shared" si="123"/>
        <v xml:space="preserve">‚ Must be able to communicate verbally and in writing;   Must be able to utilize computer programs and enter data in an electronic field visit report;   Prefer applicants with bilingual ability.  </v>
      </c>
      <c r="U2638">
        <f t="shared" si="124"/>
        <v>0</v>
      </c>
      <c r="V2638" s="3">
        <v>0</v>
      </c>
      <c r="W2638" s="3">
        <f t="shared" si="125"/>
        <v>0</v>
      </c>
      <c r="X2638" s="3">
        <v>0</v>
      </c>
      <c r="Y2638" s="3">
        <v>0</v>
      </c>
      <c r="Z2638" s="3">
        <v>0</v>
      </c>
      <c r="AA2638" s="3">
        <v>0</v>
      </c>
      <c r="AB2638" s="3">
        <v>0</v>
      </c>
      <c r="AD2638" t="s">
        <v>38</v>
      </c>
      <c r="AE2638" s="1">
        <v>42538</v>
      </c>
      <c r="AG2638" s="1">
        <v>42552</v>
      </c>
      <c r="AH2638" s="1">
        <v>42598</v>
      </c>
    </row>
    <row r="2639" spans="1:34" x14ac:dyDescent="0.3">
      <c r="A2639">
        <v>243219</v>
      </c>
      <c r="B2639" t="s">
        <v>1559</v>
      </c>
      <c r="C2639" t="s">
        <v>40</v>
      </c>
      <c r="D2639">
        <v>1</v>
      </c>
      <c r="E2639" t="s">
        <v>1213</v>
      </c>
      <c r="F2639" t="s">
        <v>1213</v>
      </c>
      <c r="G2639">
        <v>50910</v>
      </c>
      <c r="H2639">
        <v>0</v>
      </c>
      <c r="I2639">
        <v>69252</v>
      </c>
      <c r="J2639">
        <v>69252</v>
      </c>
      <c r="K2639" t="s">
        <v>30</v>
      </c>
      <c r="L2639" t="s">
        <v>4505</v>
      </c>
      <c r="M2639" t="s">
        <v>1562</v>
      </c>
      <c r="N2639" t="s">
        <v>8456</v>
      </c>
      <c r="O2639" t="s">
        <v>1214</v>
      </c>
      <c r="P2639" t="s">
        <v>8457</v>
      </c>
      <c r="Q2639" t="s">
        <v>35</v>
      </c>
      <c r="R2639" t="s">
        <v>4506</v>
      </c>
      <c r="S2639" t="s">
        <v>1166</v>
      </c>
      <c r="T2639" t="str">
        <f t="shared" si="123"/>
        <v xml:space="preserve">‚ Must be able to communicate verbally and in writing;   Must be able to utilize computer programs and enter data in an electronic field visit report;   Prefer applicants with bilingual ability.  </v>
      </c>
      <c r="U2639">
        <f t="shared" si="124"/>
        <v>0</v>
      </c>
      <c r="V2639" s="3">
        <v>0</v>
      </c>
      <c r="W2639" s="3">
        <f t="shared" si="125"/>
        <v>0</v>
      </c>
      <c r="X2639" s="3">
        <v>0</v>
      </c>
      <c r="Y2639" s="3">
        <v>0</v>
      </c>
      <c r="Z2639" s="3">
        <v>0</v>
      </c>
      <c r="AA2639" s="3">
        <v>0</v>
      </c>
      <c r="AB2639" s="3">
        <v>0</v>
      </c>
      <c r="AD2639" t="s">
        <v>38</v>
      </c>
      <c r="AE2639" s="1">
        <v>42538</v>
      </c>
      <c r="AG2639" s="1">
        <v>42552</v>
      </c>
      <c r="AH2639" s="1">
        <v>42598</v>
      </c>
    </row>
    <row r="2640" spans="1:34" x14ac:dyDescent="0.3">
      <c r="A2640">
        <v>243342</v>
      </c>
      <c r="B2640" t="s">
        <v>49</v>
      </c>
      <c r="C2640" t="s">
        <v>26</v>
      </c>
      <c r="D2640">
        <v>1</v>
      </c>
      <c r="E2640" t="s">
        <v>4499</v>
      </c>
      <c r="F2640" t="s">
        <v>1617</v>
      </c>
      <c r="G2640">
        <v>13622</v>
      </c>
      <c r="H2640">
        <v>0</v>
      </c>
      <c r="I2640">
        <v>69253</v>
      </c>
      <c r="J2640">
        <v>89000</v>
      </c>
      <c r="K2640" t="s">
        <v>30</v>
      </c>
      <c r="L2640" t="s">
        <v>546</v>
      </c>
      <c r="M2640" t="s">
        <v>4500</v>
      </c>
      <c r="N2640" t="s">
        <v>6910</v>
      </c>
      <c r="O2640" t="s">
        <v>7400</v>
      </c>
      <c r="P2640" t="s">
        <v>8451</v>
      </c>
      <c r="Q2640" t="s">
        <v>55</v>
      </c>
      <c r="R2640" t="s">
        <v>2666</v>
      </c>
      <c r="S2640" t="s">
        <v>4501</v>
      </c>
      <c r="T2640" t="str">
        <f t="shared" si="123"/>
        <v>‚ Two years of experience with TWS Batch Monitoring tool distributed. Knowledge of Basic Server UNIX &amp; Windows Knowledge with a minimum of two years of   experience. Working knowledge of various mainframe tools ‚€œ CICS, TSO, SAVRS and TWS. Experience with production support activities managing and coordinating infrastructure initiatives   both large and small. In compliance with federal law, all persons hired will be required to verify identity and eligibility to work in the United States and to complete the required employment eligibility verification document form upon hire.</v>
      </c>
      <c r="U2640">
        <f t="shared" si="124"/>
        <v>0</v>
      </c>
      <c r="V2640" s="3">
        <v>0</v>
      </c>
      <c r="W2640" s="3">
        <f t="shared" si="125"/>
        <v>0</v>
      </c>
      <c r="X2640" s="3">
        <v>0</v>
      </c>
      <c r="Y2640" s="3">
        <v>0</v>
      </c>
      <c r="Z2640" s="3">
        <v>0</v>
      </c>
      <c r="AA2640" s="3">
        <v>0</v>
      </c>
      <c r="AB2640" s="3">
        <v>0</v>
      </c>
      <c r="AD2640" t="s">
        <v>58</v>
      </c>
      <c r="AE2640" s="1">
        <v>42541</v>
      </c>
      <c r="AG2640" s="1">
        <v>42541</v>
      </c>
      <c r="AH2640" s="1">
        <v>42598</v>
      </c>
    </row>
    <row r="2641" spans="1:34" x14ac:dyDescent="0.3">
      <c r="A2641">
        <v>243343</v>
      </c>
      <c r="B2641" t="s">
        <v>39</v>
      </c>
      <c r="C2641" t="s">
        <v>26</v>
      </c>
      <c r="D2641">
        <v>18</v>
      </c>
      <c r="E2641" t="s">
        <v>1764</v>
      </c>
      <c r="F2641" t="s">
        <v>631</v>
      </c>
      <c r="G2641">
        <v>21849</v>
      </c>
      <c r="H2641">
        <v>2</v>
      </c>
      <c r="I2641">
        <v>59589</v>
      </c>
      <c r="J2641">
        <v>59589</v>
      </c>
      <c r="K2641" t="s">
        <v>30</v>
      </c>
      <c r="L2641" t="s">
        <v>71</v>
      </c>
      <c r="M2641" t="s">
        <v>1056</v>
      </c>
      <c r="N2641" t="s">
        <v>6911</v>
      </c>
      <c r="O2641" t="s">
        <v>632</v>
      </c>
      <c r="P2641" t="s">
        <v>35</v>
      </c>
      <c r="Q2641" t="s">
        <v>4507</v>
      </c>
      <c r="R2641" t="s">
        <v>4508</v>
      </c>
      <c r="S2641" t="s">
        <v>35</v>
      </c>
      <c r="T2641" t="str">
        <f t="shared" si="123"/>
        <v xml:space="preserv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 6.  In case of an emergency, your position may be designated as essential staff.</v>
      </c>
      <c r="U2641">
        <f t="shared" si="124"/>
        <v>0</v>
      </c>
      <c r="V2641" s="3">
        <v>0</v>
      </c>
      <c r="W2641" s="3">
        <f t="shared" si="125"/>
        <v>0</v>
      </c>
      <c r="X2641" s="3">
        <v>0</v>
      </c>
      <c r="Y2641" s="3">
        <v>0</v>
      </c>
      <c r="Z2641" s="3">
        <v>0</v>
      </c>
      <c r="AA2641" s="3">
        <v>0</v>
      </c>
      <c r="AB2641" s="3">
        <v>0</v>
      </c>
      <c r="AD2641" t="s">
        <v>58</v>
      </c>
      <c r="AE2641" s="1">
        <v>42538</v>
      </c>
      <c r="AG2641" s="1">
        <v>42549</v>
      </c>
      <c r="AH2641" s="1">
        <v>42598</v>
      </c>
    </row>
    <row r="2642" spans="1:34" x14ac:dyDescent="0.3">
      <c r="A2642">
        <v>243343</v>
      </c>
      <c r="B2642" t="s">
        <v>39</v>
      </c>
      <c r="C2642" t="s">
        <v>40</v>
      </c>
      <c r="D2642">
        <v>18</v>
      </c>
      <c r="E2642" t="s">
        <v>1764</v>
      </c>
      <c r="F2642" t="s">
        <v>631</v>
      </c>
      <c r="G2642">
        <v>21849</v>
      </c>
      <c r="H2642">
        <v>2</v>
      </c>
      <c r="I2642">
        <v>59589</v>
      </c>
      <c r="J2642">
        <v>59589</v>
      </c>
      <c r="K2642" t="s">
        <v>30</v>
      </c>
      <c r="L2642" t="s">
        <v>71</v>
      </c>
      <c r="M2642" t="s">
        <v>1056</v>
      </c>
      <c r="N2642" t="s">
        <v>6911</v>
      </c>
      <c r="O2642" t="s">
        <v>632</v>
      </c>
      <c r="P2642" t="s">
        <v>35</v>
      </c>
      <c r="Q2642" t="s">
        <v>4507</v>
      </c>
      <c r="R2642" t="s">
        <v>4508</v>
      </c>
      <c r="S2642" t="s">
        <v>35</v>
      </c>
      <c r="T2642" t="str">
        <f t="shared" si="123"/>
        <v xml:space="preserv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 6.  In case of an emergency, your position may be designated as essential staff.</v>
      </c>
      <c r="U2642">
        <f t="shared" si="124"/>
        <v>0</v>
      </c>
      <c r="V2642" s="3">
        <v>0</v>
      </c>
      <c r="W2642" s="3">
        <f t="shared" si="125"/>
        <v>0</v>
      </c>
      <c r="X2642" s="3">
        <v>0</v>
      </c>
      <c r="Y2642" s="3">
        <v>0</v>
      </c>
      <c r="Z2642" s="3">
        <v>0</v>
      </c>
      <c r="AA2642" s="3">
        <v>0</v>
      </c>
      <c r="AB2642" s="3">
        <v>0</v>
      </c>
      <c r="AD2642" t="s">
        <v>58</v>
      </c>
      <c r="AE2642" s="1">
        <v>42538</v>
      </c>
      <c r="AG2642" s="1">
        <v>42538</v>
      </c>
      <c r="AH2642" s="1">
        <v>42598</v>
      </c>
    </row>
    <row r="2643" spans="1:34" x14ac:dyDescent="0.3">
      <c r="A2643">
        <v>243344</v>
      </c>
      <c r="B2643" t="s">
        <v>25</v>
      </c>
      <c r="C2643" t="s">
        <v>26</v>
      </c>
      <c r="D2643">
        <v>1</v>
      </c>
      <c r="E2643" t="s">
        <v>4509</v>
      </c>
      <c r="F2643" t="s">
        <v>191</v>
      </c>
      <c r="G2643">
        <v>13632</v>
      </c>
      <c r="H2643">
        <v>3</v>
      </c>
      <c r="I2643">
        <v>83323</v>
      </c>
      <c r="J2643">
        <v>100000</v>
      </c>
      <c r="K2643" t="s">
        <v>30</v>
      </c>
      <c r="L2643" t="s">
        <v>192</v>
      </c>
      <c r="M2643" t="s">
        <v>193</v>
      </c>
      <c r="N2643" t="s">
        <v>8458</v>
      </c>
      <c r="O2643" t="s">
        <v>7083</v>
      </c>
      <c r="P2643" t="s">
        <v>8459</v>
      </c>
      <c r="Q2643" t="s">
        <v>3674</v>
      </c>
      <c r="R2643" t="s">
        <v>4510</v>
      </c>
      <c r="S2643" t="s">
        <v>196</v>
      </c>
      <c r="T2643" t="str">
        <f t="shared" si="123"/>
        <v>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Prior development experience is required; 	Experience in planning and executing end-to-end test process for complex enterprise solutions; 	Experience in analyzing business requirements and covering them with test cases;	Experience with execution and tracking test process using Quality Center or similar system;	Experience in configuring entities of the chosen test management tool like ‚Å“Requirements‚, ‚Å“Test Plan‚, ‚Å“Test Lab‚ and ‚Å“Defects‚ to maintain complex parameterized test suite in the test management system;	Experience in testing applications serving business processes types like CRM, accounting and budgeting, case management, complex workflow processes;	Experience in performing functional and non-functional testing for mobile applications running on various operating systems like iOS, Android, etc.;	Experience with testing applications on mobile devices and understanding testing specifics of the native or ‚Å“mobile responsive‚ applications;	Experience with performing functional testing for applications with browser-based UI, communicating via web services or various file exchange protocols;	Experience with planning testing activities covering specifics, purpose and features  of the following technologies and tools:  o	Browser / HTML based UI including functional, non-functional and compatibility testing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o	LDAP based authentication technology  o	Experience with ETL processes and Informatica is a plus	Experience with functional integration testing;	Experience with automating test scenarios for the UI testing as well as for the data validation and transformation using test automation tools like Quick Test Pro or SELENIUM and scripting and programming languages;	Understanding of various data file formats (flat, csv, XML, Excel, MS Access files, etc.) and experience with tools to handle them for testing purposes; 	Practical experience in using various tools like MS Excel and/or MS Access to prepare and maintain test data; 	Experience using MS OFFICE for documenting, reporting and presenting project related information;	Understanding of n-tier application architecture and service oriented architecture (SOA); 	Understanding of relational databases concept;	Ability to design SQL query and use SQL queries for QA tasks; 	Ability to use various Database tools and create and/or understand complex SQL queries;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Ability to see tasks through to completion with minimal guidance; 	Ability to articulate and document the steps taken to resolve an issue; 	A team player who works well with technical and non-technical resources;	Flexibility to work overtime as required (may need to be on called to support deployments or production validation activities during peak times);	Understanding of a variety of programming languages, architectur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643">
        <f t="shared" si="124"/>
        <v>1</v>
      </c>
      <c r="V2643" s="3">
        <v>1</v>
      </c>
      <c r="W2643" s="3">
        <f t="shared" si="125"/>
        <v>1</v>
      </c>
      <c r="X2643" s="3">
        <v>0</v>
      </c>
      <c r="Y2643" s="3">
        <v>0</v>
      </c>
      <c r="Z2643" s="3">
        <v>1</v>
      </c>
      <c r="AA2643" s="3">
        <v>0</v>
      </c>
      <c r="AB2643" s="3">
        <v>1</v>
      </c>
      <c r="AD2643" t="s">
        <v>58</v>
      </c>
      <c r="AE2643" s="1">
        <v>42544</v>
      </c>
      <c r="AG2643" s="1">
        <v>42544</v>
      </c>
      <c r="AH2643" s="1">
        <v>42598</v>
      </c>
    </row>
    <row r="2644" spans="1:34" x14ac:dyDescent="0.3">
      <c r="A2644">
        <v>243344</v>
      </c>
      <c r="B2644" t="s">
        <v>25</v>
      </c>
      <c r="C2644" t="s">
        <v>40</v>
      </c>
      <c r="D2644">
        <v>1</v>
      </c>
      <c r="E2644" t="s">
        <v>4509</v>
      </c>
      <c r="F2644" t="s">
        <v>191</v>
      </c>
      <c r="G2644">
        <v>13632</v>
      </c>
      <c r="H2644">
        <v>3</v>
      </c>
      <c r="I2644">
        <v>83323</v>
      </c>
      <c r="J2644">
        <v>100000</v>
      </c>
      <c r="K2644" t="s">
        <v>30</v>
      </c>
      <c r="L2644" t="s">
        <v>192</v>
      </c>
      <c r="M2644" t="s">
        <v>193</v>
      </c>
      <c r="N2644" t="s">
        <v>8458</v>
      </c>
      <c r="O2644" t="s">
        <v>7083</v>
      </c>
      <c r="P2644" t="s">
        <v>8459</v>
      </c>
      <c r="Q2644" t="s">
        <v>3674</v>
      </c>
      <c r="R2644" t="s">
        <v>4510</v>
      </c>
      <c r="S2644" t="s">
        <v>196</v>
      </c>
      <c r="T2644" t="str">
        <f t="shared" si="123"/>
        <v>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Prior development experience is required; 	Experience in planning and executing end-to-end test process for complex enterprise solutions; 	Experience in analyzing business requirements and covering them with test cases;	Experience with execution and tracking test process using Quality Center or similar system;	Experience in configuring entities of the chosen test management tool like ‚Å“Requirements‚, ‚Å“Test Plan‚, ‚Å“Test Lab‚ and ‚Å“Defects‚ to maintain complex parameterized test suite in the test management system;	Experience in testing applications serving business processes types like CRM, accounting and budgeting, case management, complex workflow processes;	Experience in performing functional and non-functional testing for mobile applications running on various operating systems like iOS, Android, etc.;	Experience with testing applications on mobile devices and understanding testing specifics of the native or ‚Å“mobile responsive‚ applications;	Experience with performing functional testing for applications with browser-based UI, communicating via web services or various file exchange protocols;	Experience with planning testing activities covering specifics, purpose and features  of the following technologies and tools:  o	Browser / HTML based UI including functional, non-functional and compatibility testing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o	LDAP based authentication technology  o	Experience with ETL processes and Informatica is a plus	Experience with functional integration testing;	Experience with automating test scenarios for the UI testing as well as for the data validation and transformation using test automation tools like Quick Test Pro or SELENIUM and scripting and programming languages;	Understanding of various data file formats (flat, csv, XML, Excel, MS Access files, etc.) and experience with tools to handle them for testing purposes; 	Practical experience in using various tools like MS Excel and/or MS Access to prepare and maintain test data; 	Experience using MS OFFICE for documenting, reporting and presenting project related information;	Understanding of n-tier application architecture and service oriented architecture (SOA); 	Understanding of relational databases concept;	Ability to design SQL query and use SQL queries for QA tasks; 	Ability to use various Database tools and create and/or understand complex SQL queries;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Ability to see tasks through to completion with minimal guidance; 	Ability to articulate and document the steps taken to resolve an issue; 	A team player who works well with technical and non-technical resources;	Flexibility to work overtime as required (may need to be on called to support deployments or production validation activities during peak times);	Understanding of a variety of programming languages, architectur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644">
        <f t="shared" si="124"/>
        <v>1</v>
      </c>
      <c r="V2644" s="3">
        <v>1</v>
      </c>
      <c r="W2644" s="3">
        <f t="shared" si="125"/>
        <v>1</v>
      </c>
      <c r="X2644" s="3">
        <v>0</v>
      </c>
      <c r="Y2644" s="3">
        <v>0</v>
      </c>
      <c r="Z2644" s="3">
        <v>1</v>
      </c>
      <c r="AA2644" s="3">
        <v>0</v>
      </c>
      <c r="AB2644" s="3">
        <v>1</v>
      </c>
      <c r="AD2644" t="s">
        <v>58</v>
      </c>
      <c r="AE2644" s="1">
        <v>42544</v>
      </c>
      <c r="AG2644" s="1">
        <v>42544</v>
      </c>
      <c r="AH2644" s="1">
        <v>42598</v>
      </c>
    </row>
    <row r="2645" spans="1:34" x14ac:dyDescent="0.3">
      <c r="A2645">
        <v>243352</v>
      </c>
      <c r="B2645" t="s">
        <v>39</v>
      </c>
      <c r="C2645" t="s">
        <v>26</v>
      </c>
      <c r="D2645">
        <v>1</v>
      </c>
      <c r="E2645" t="s">
        <v>4130</v>
      </c>
      <c r="F2645" t="s">
        <v>51</v>
      </c>
      <c r="G2645">
        <v>10050</v>
      </c>
      <c r="H2645" t="s">
        <v>52</v>
      </c>
      <c r="I2645">
        <v>53051</v>
      </c>
      <c r="J2645">
        <v>120000</v>
      </c>
      <c r="K2645" t="s">
        <v>30</v>
      </c>
      <c r="L2645" t="s">
        <v>78</v>
      </c>
      <c r="M2645" t="s">
        <v>2817</v>
      </c>
      <c r="N2645" t="s">
        <v>4511</v>
      </c>
      <c r="O2645" t="s">
        <v>54</v>
      </c>
      <c r="P2645" t="s">
        <v>4512</v>
      </c>
      <c r="Q2645" t="s">
        <v>7439</v>
      </c>
      <c r="R2645" t="s">
        <v>4513</v>
      </c>
      <c r="S2645" t="s">
        <v>35</v>
      </c>
      <c r="T2645" t="str">
        <f t="shared" si="123"/>
        <v>--10+ years of experience with IBM Message Broker / Integration Bus, preferably with at least 2 years hands on experience IBM IIB v10. This includes system administration / configuration and eSQL development.  --Experience with IBM Health Pack and/or WTX  --10+ years of experience SOA, Java, J2EE, XML, XSLT  --Strong technical and analytical experience in a health care setting transforming XML and HL7 messages  --Experience leading a small team of MB developers and creating policies and standard operating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45">
        <f t="shared" si="124"/>
        <v>0</v>
      </c>
      <c r="V2645" s="3">
        <v>0</v>
      </c>
      <c r="W2645" s="3">
        <f t="shared" si="125"/>
        <v>0</v>
      </c>
      <c r="X2645" s="3">
        <v>0</v>
      </c>
      <c r="Y2645" s="3">
        <v>0</v>
      </c>
      <c r="Z2645" s="3">
        <v>1</v>
      </c>
      <c r="AA2645" s="3">
        <v>0</v>
      </c>
      <c r="AB2645" s="3">
        <v>0</v>
      </c>
      <c r="AD2645" t="s">
        <v>58</v>
      </c>
      <c r="AE2645" s="1">
        <v>42538</v>
      </c>
      <c r="AG2645" s="1">
        <v>42538</v>
      </c>
      <c r="AH2645" s="1">
        <v>42598</v>
      </c>
    </row>
    <row r="2646" spans="1:34" x14ac:dyDescent="0.3">
      <c r="A2646">
        <v>243220</v>
      </c>
      <c r="B2646" t="s">
        <v>1757</v>
      </c>
      <c r="C2646" t="s">
        <v>26</v>
      </c>
      <c r="D2646">
        <v>1</v>
      </c>
      <c r="E2646" t="s">
        <v>4514</v>
      </c>
      <c r="F2646" t="s">
        <v>574</v>
      </c>
      <c r="G2646">
        <v>40510</v>
      </c>
      <c r="H2646">
        <v>1</v>
      </c>
      <c r="I2646">
        <v>45385</v>
      </c>
      <c r="J2646">
        <v>52193</v>
      </c>
      <c r="K2646" t="s">
        <v>30</v>
      </c>
      <c r="L2646" t="s">
        <v>797</v>
      </c>
      <c r="M2646" t="s">
        <v>4515</v>
      </c>
      <c r="N2646" t="s">
        <v>8460</v>
      </c>
      <c r="O2646" t="s">
        <v>577</v>
      </c>
      <c r="P2646" t="s">
        <v>8461</v>
      </c>
      <c r="Q2646" t="s">
        <v>7887</v>
      </c>
      <c r="R2646" t="s">
        <v>4146</v>
      </c>
      <c r="S2646" t="s">
        <v>35</v>
      </c>
      <c r="T2646" t="str">
        <f t="shared" si="123"/>
        <v>‚ Excellent interpersonal, communication, accounting and organizational skills including Microsoft    Office Suite proficiency;     Knowledge of generally accepted accounting principles, as well as some exposure to financial    statement analysis expected;   Knowledge of the City‚„s Financial Management System (FMS) preferred. Certain residency requirements may apply. We appreciate every applicant‚„s interest; however, only those under consideration will be contacted.  Note: Vacancy notices listed as ‚Å“Until Filled‚ will be posted for at least five work days.</v>
      </c>
      <c r="U2646">
        <f t="shared" si="124"/>
        <v>0</v>
      </c>
      <c r="V2646" s="3">
        <v>0</v>
      </c>
      <c r="W2646" s="3">
        <f t="shared" si="125"/>
        <v>0</v>
      </c>
      <c r="X2646" s="3">
        <v>0</v>
      </c>
      <c r="Y2646" s="3">
        <v>0</v>
      </c>
      <c r="Z2646" s="3">
        <v>0</v>
      </c>
      <c r="AA2646" s="3">
        <v>0</v>
      </c>
      <c r="AB2646" s="3">
        <v>0</v>
      </c>
      <c r="AD2646" t="s">
        <v>38</v>
      </c>
      <c r="AE2646" s="1">
        <v>42536</v>
      </c>
      <c r="AG2646" s="1">
        <v>42536</v>
      </c>
      <c r="AH2646" s="1">
        <v>42598</v>
      </c>
    </row>
    <row r="2647" spans="1:34" x14ac:dyDescent="0.3">
      <c r="A2647">
        <v>243220</v>
      </c>
      <c r="B2647" t="s">
        <v>1757</v>
      </c>
      <c r="C2647" t="s">
        <v>40</v>
      </c>
      <c r="D2647">
        <v>1</v>
      </c>
      <c r="E2647" t="s">
        <v>4514</v>
      </c>
      <c r="F2647" t="s">
        <v>574</v>
      </c>
      <c r="G2647">
        <v>40510</v>
      </c>
      <c r="H2647">
        <v>1</v>
      </c>
      <c r="I2647">
        <v>45385</v>
      </c>
      <c r="J2647">
        <v>52193</v>
      </c>
      <c r="K2647" t="s">
        <v>30</v>
      </c>
      <c r="L2647" t="s">
        <v>797</v>
      </c>
      <c r="M2647" t="s">
        <v>4515</v>
      </c>
      <c r="N2647" t="s">
        <v>8460</v>
      </c>
      <c r="O2647" t="s">
        <v>577</v>
      </c>
      <c r="P2647" t="s">
        <v>8461</v>
      </c>
      <c r="Q2647" t="s">
        <v>7887</v>
      </c>
      <c r="R2647" t="s">
        <v>4146</v>
      </c>
      <c r="S2647" t="s">
        <v>35</v>
      </c>
      <c r="T2647" t="str">
        <f t="shared" si="123"/>
        <v>‚ Excellent interpersonal, communication, accounting and organizational skills including Microsoft    Office Suite proficiency;     Knowledge of generally accepted accounting principles, as well as some exposure to financial    statement analysis expected;   Knowledge of the City‚„s Financial Management System (FMS) preferred. Certain residency requirements may apply. We appreciate every applicant‚„s interest; however, only those under consideration will be contacted.  Note: Vacancy notices listed as ‚Å“Until Filled‚ will be posted for at least five work days.</v>
      </c>
      <c r="U2647">
        <f t="shared" si="124"/>
        <v>0</v>
      </c>
      <c r="V2647" s="3">
        <v>0</v>
      </c>
      <c r="W2647" s="3">
        <f t="shared" si="125"/>
        <v>0</v>
      </c>
      <c r="X2647" s="3">
        <v>0</v>
      </c>
      <c r="Y2647" s="3">
        <v>0</v>
      </c>
      <c r="Z2647" s="3">
        <v>0</v>
      </c>
      <c r="AA2647" s="3">
        <v>0</v>
      </c>
      <c r="AB2647" s="3">
        <v>0</v>
      </c>
      <c r="AD2647" t="s">
        <v>38</v>
      </c>
      <c r="AE2647" s="1">
        <v>42536</v>
      </c>
      <c r="AG2647" s="1">
        <v>42536</v>
      </c>
      <c r="AH2647" s="1">
        <v>42598</v>
      </c>
    </row>
    <row r="2648" spans="1:34" x14ac:dyDescent="0.3">
      <c r="A2648">
        <v>243220</v>
      </c>
      <c r="B2648" t="s">
        <v>1757</v>
      </c>
      <c r="C2648" t="s">
        <v>26</v>
      </c>
      <c r="D2648">
        <v>1</v>
      </c>
      <c r="E2648" t="s">
        <v>4514</v>
      </c>
      <c r="F2648" t="s">
        <v>574</v>
      </c>
      <c r="G2648">
        <v>40510</v>
      </c>
      <c r="H2648">
        <v>1</v>
      </c>
      <c r="I2648">
        <v>45385</v>
      </c>
      <c r="J2648">
        <v>52193</v>
      </c>
      <c r="K2648" t="s">
        <v>30</v>
      </c>
      <c r="L2648" t="s">
        <v>797</v>
      </c>
      <c r="M2648" t="s">
        <v>4515</v>
      </c>
      <c r="N2648" t="s">
        <v>8460</v>
      </c>
      <c r="O2648" t="s">
        <v>577</v>
      </c>
      <c r="P2648" t="s">
        <v>8461</v>
      </c>
      <c r="Q2648" t="s">
        <v>7887</v>
      </c>
      <c r="R2648" t="s">
        <v>4146</v>
      </c>
      <c r="S2648" t="s">
        <v>35</v>
      </c>
      <c r="T2648" t="str">
        <f t="shared" si="123"/>
        <v>‚ Excellent interpersonal, communication, accounting and organizational skills including Microsoft    Office Suite proficiency;     Knowledge of generally accepted accounting principles, as well as some exposure to financial    statement analysis expected;   Knowledge of the City‚„s Financial Management System (FMS) preferred. Certain residency requirements may apply. We appreciate every applicant‚„s interest; however, only those under consideration will be contacted.  Note: Vacancy notices listed as ‚Å“Until Filled‚ will be posted for at least five work days.</v>
      </c>
      <c r="U2648">
        <f t="shared" si="124"/>
        <v>0</v>
      </c>
      <c r="V2648" s="3">
        <v>0</v>
      </c>
      <c r="W2648" s="3">
        <f t="shared" si="125"/>
        <v>0</v>
      </c>
      <c r="X2648" s="3">
        <v>0</v>
      </c>
      <c r="Y2648" s="3">
        <v>0</v>
      </c>
      <c r="Z2648" s="3">
        <v>0</v>
      </c>
      <c r="AA2648" s="3">
        <v>0</v>
      </c>
      <c r="AB2648" s="3">
        <v>0</v>
      </c>
      <c r="AD2648" t="s">
        <v>38</v>
      </c>
      <c r="AE2648" s="1">
        <v>42536</v>
      </c>
      <c r="AG2648" s="1">
        <v>42536</v>
      </c>
      <c r="AH2648" s="1">
        <v>42598</v>
      </c>
    </row>
    <row r="2649" spans="1:34" x14ac:dyDescent="0.3">
      <c r="A2649">
        <v>243231</v>
      </c>
      <c r="B2649" t="s">
        <v>1559</v>
      </c>
      <c r="C2649" t="s">
        <v>26</v>
      </c>
      <c r="D2649">
        <v>1</v>
      </c>
      <c r="E2649" t="s">
        <v>1213</v>
      </c>
      <c r="F2649" t="s">
        <v>1213</v>
      </c>
      <c r="G2649">
        <v>50910</v>
      </c>
      <c r="H2649">
        <v>0</v>
      </c>
      <c r="I2649">
        <v>69252</v>
      </c>
      <c r="J2649">
        <v>69252</v>
      </c>
      <c r="K2649" t="s">
        <v>30</v>
      </c>
      <c r="L2649" t="s">
        <v>4516</v>
      </c>
      <c r="M2649" t="s">
        <v>1562</v>
      </c>
      <c r="N2649" t="s">
        <v>8462</v>
      </c>
      <c r="O2649" t="s">
        <v>1214</v>
      </c>
      <c r="P2649" t="s">
        <v>8457</v>
      </c>
      <c r="Q2649" t="s">
        <v>35</v>
      </c>
      <c r="R2649" t="s">
        <v>4506</v>
      </c>
      <c r="S2649" t="s">
        <v>1166</v>
      </c>
      <c r="T2649" t="str">
        <f t="shared" si="123"/>
        <v xml:space="preserve">‚ Must be able to communicate verbally and in writing;   Must be able to utilize computer programs and enter data in an electronic field visit report;   Prefer applicants with bilingual ability.  </v>
      </c>
      <c r="U2649">
        <f t="shared" si="124"/>
        <v>0</v>
      </c>
      <c r="V2649" s="3">
        <v>0</v>
      </c>
      <c r="W2649" s="3">
        <f t="shared" si="125"/>
        <v>0</v>
      </c>
      <c r="X2649" s="3">
        <v>0</v>
      </c>
      <c r="Y2649" s="3">
        <v>0</v>
      </c>
      <c r="Z2649" s="3">
        <v>0</v>
      </c>
      <c r="AA2649" s="3">
        <v>0</v>
      </c>
      <c r="AB2649" s="3">
        <v>0</v>
      </c>
      <c r="AD2649" t="s">
        <v>38</v>
      </c>
      <c r="AE2649" s="1">
        <v>42538</v>
      </c>
      <c r="AG2649" s="1">
        <v>42552</v>
      </c>
      <c r="AH2649" s="1">
        <v>42598</v>
      </c>
    </row>
    <row r="2650" spans="1:34" x14ac:dyDescent="0.3">
      <c r="A2650">
        <v>243231</v>
      </c>
      <c r="B2650" t="s">
        <v>1559</v>
      </c>
      <c r="C2650" t="s">
        <v>40</v>
      </c>
      <c r="D2650">
        <v>1</v>
      </c>
      <c r="E2650" t="s">
        <v>1213</v>
      </c>
      <c r="F2650" t="s">
        <v>1213</v>
      </c>
      <c r="G2650">
        <v>50910</v>
      </c>
      <c r="H2650">
        <v>0</v>
      </c>
      <c r="I2650">
        <v>69252</v>
      </c>
      <c r="J2650">
        <v>69252</v>
      </c>
      <c r="K2650" t="s">
        <v>30</v>
      </c>
      <c r="L2650" t="s">
        <v>4516</v>
      </c>
      <c r="M2650" t="s">
        <v>1562</v>
      </c>
      <c r="N2650" t="s">
        <v>8462</v>
      </c>
      <c r="O2650" t="s">
        <v>1214</v>
      </c>
      <c r="P2650" t="s">
        <v>8457</v>
      </c>
      <c r="Q2650" t="s">
        <v>35</v>
      </c>
      <c r="R2650" t="s">
        <v>4506</v>
      </c>
      <c r="S2650" t="s">
        <v>1166</v>
      </c>
      <c r="T2650" t="str">
        <f t="shared" si="123"/>
        <v xml:space="preserve">‚ Must be able to communicate verbally and in writing;   Must be able to utilize computer programs and enter data in an electronic field visit report;   Prefer applicants with bilingual ability.  </v>
      </c>
      <c r="U2650">
        <f t="shared" si="124"/>
        <v>0</v>
      </c>
      <c r="V2650" s="3">
        <v>0</v>
      </c>
      <c r="W2650" s="3">
        <f t="shared" si="125"/>
        <v>0</v>
      </c>
      <c r="X2650" s="3">
        <v>0</v>
      </c>
      <c r="Y2650" s="3">
        <v>0</v>
      </c>
      <c r="Z2650" s="3">
        <v>0</v>
      </c>
      <c r="AA2650" s="3">
        <v>0</v>
      </c>
      <c r="AB2650" s="3">
        <v>0</v>
      </c>
      <c r="AD2650" t="s">
        <v>38</v>
      </c>
      <c r="AE2650" s="1">
        <v>42538</v>
      </c>
      <c r="AG2650" s="1">
        <v>42552</v>
      </c>
      <c r="AH2650" s="1">
        <v>42598</v>
      </c>
    </row>
    <row r="2651" spans="1:34" x14ac:dyDescent="0.3">
      <c r="A2651">
        <v>243234</v>
      </c>
      <c r="B2651" t="s">
        <v>1559</v>
      </c>
      <c r="C2651" t="s">
        <v>40</v>
      </c>
      <c r="D2651">
        <v>1</v>
      </c>
      <c r="E2651" t="s">
        <v>1213</v>
      </c>
      <c r="F2651" t="s">
        <v>1213</v>
      </c>
      <c r="G2651">
        <v>50910</v>
      </c>
      <c r="H2651">
        <v>0</v>
      </c>
      <c r="I2651">
        <v>69252</v>
      </c>
      <c r="J2651">
        <v>69252</v>
      </c>
      <c r="K2651" t="s">
        <v>30</v>
      </c>
      <c r="L2651" t="s">
        <v>4517</v>
      </c>
      <c r="M2651" t="s">
        <v>1562</v>
      </c>
      <c r="N2651" t="s">
        <v>8463</v>
      </c>
      <c r="O2651" t="s">
        <v>1214</v>
      </c>
      <c r="P2651" t="s">
        <v>8457</v>
      </c>
      <c r="Q2651" t="s">
        <v>35</v>
      </c>
      <c r="R2651" t="s">
        <v>4506</v>
      </c>
      <c r="S2651" t="s">
        <v>4518</v>
      </c>
      <c r="T2651" t="str">
        <f t="shared" si="123"/>
        <v xml:space="preserve">‚ Must be able to communicate verbally and in writing;   Must be able to utilize computer programs and enter data in an electronic field visit report;   Prefer applicants with bilingual ability.  </v>
      </c>
      <c r="U2651">
        <f t="shared" si="124"/>
        <v>0</v>
      </c>
      <c r="V2651" s="3">
        <v>0</v>
      </c>
      <c r="W2651" s="3">
        <f t="shared" si="125"/>
        <v>0</v>
      </c>
      <c r="X2651" s="3">
        <v>0</v>
      </c>
      <c r="Y2651" s="3">
        <v>0</v>
      </c>
      <c r="Z2651" s="3">
        <v>0</v>
      </c>
      <c r="AA2651" s="3">
        <v>0</v>
      </c>
      <c r="AB2651" s="3">
        <v>0</v>
      </c>
      <c r="AD2651" t="s">
        <v>38</v>
      </c>
      <c r="AE2651" s="1">
        <v>42538</v>
      </c>
      <c r="AG2651" s="1">
        <v>42552</v>
      </c>
      <c r="AH2651" s="1">
        <v>42598</v>
      </c>
    </row>
    <row r="2652" spans="1:34" x14ac:dyDescent="0.3">
      <c r="A2652">
        <v>243234</v>
      </c>
      <c r="B2652" t="s">
        <v>1559</v>
      </c>
      <c r="C2652" t="s">
        <v>26</v>
      </c>
      <c r="D2652">
        <v>1</v>
      </c>
      <c r="E2652" t="s">
        <v>1213</v>
      </c>
      <c r="F2652" t="s">
        <v>1213</v>
      </c>
      <c r="G2652">
        <v>50910</v>
      </c>
      <c r="H2652">
        <v>0</v>
      </c>
      <c r="I2652">
        <v>69252</v>
      </c>
      <c r="J2652">
        <v>69252</v>
      </c>
      <c r="K2652" t="s">
        <v>30</v>
      </c>
      <c r="L2652" t="s">
        <v>4517</v>
      </c>
      <c r="M2652" t="s">
        <v>1562</v>
      </c>
      <c r="N2652" t="s">
        <v>8463</v>
      </c>
      <c r="O2652" t="s">
        <v>1214</v>
      </c>
      <c r="P2652" t="s">
        <v>8457</v>
      </c>
      <c r="Q2652" t="s">
        <v>35</v>
      </c>
      <c r="R2652" t="s">
        <v>4506</v>
      </c>
      <c r="S2652" t="s">
        <v>4518</v>
      </c>
      <c r="T2652" t="str">
        <f t="shared" si="123"/>
        <v xml:space="preserve">‚ Must be able to communicate verbally and in writing;   Must be able to utilize computer programs and enter data in an electronic field visit report;   Prefer applicants with bilingual ability.  </v>
      </c>
      <c r="U2652">
        <f t="shared" si="124"/>
        <v>0</v>
      </c>
      <c r="V2652" s="3">
        <v>0</v>
      </c>
      <c r="W2652" s="3">
        <f t="shared" si="125"/>
        <v>0</v>
      </c>
      <c r="X2652" s="3">
        <v>0</v>
      </c>
      <c r="Y2652" s="3">
        <v>0</v>
      </c>
      <c r="Z2652" s="3">
        <v>0</v>
      </c>
      <c r="AA2652" s="3">
        <v>0</v>
      </c>
      <c r="AB2652" s="3">
        <v>0</v>
      </c>
      <c r="AD2652" t="s">
        <v>38</v>
      </c>
      <c r="AE2652" s="1">
        <v>42538</v>
      </c>
      <c r="AG2652" s="1">
        <v>42552</v>
      </c>
      <c r="AH2652" s="1">
        <v>42598</v>
      </c>
    </row>
    <row r="2653" spans="1:34" x14ac:dyDescent="0.3">
      <c r="A2653">
        <v>243352</v>
      </c>
      <c r="B2653" t="s">
        <v>39</v>
      </c>
      <c r="C2653" t="s">
        <v>40</v>
      </c>
      <c r="D2653">
        <v>1</v>
      </c>
      <c r="E2653" t="s">
        <v>4130</v>
      </c>
      <c r="F2653" t="s">
        <v>51</v>
      </c>
      <c r="G2653">
        <v>10050</v>
      </c>
      <c r="H2653" t="s">
        <v>52</v>
      </c>
      <c r="I2653">
        <v>53051</v>
      </c>
      <c r="J2653">
        <v>120000</v>
      </c>
      <c r="K2653" t="s">
        <v>30</v>
      </c>
      <c r="L2653" t="s">
        <v>78</v>
      </c>
      <c r="M2653" t="s">
        <v>2817</v>
      </c>
      <c r="N2653" t="s">
        <v>4511</v>
      </c>
      <c r="O2653" t="s">
        <v>54</v>
      </c>
      <c r="P2653" t="s">
        <v>4512</v>
      </c>
      <c r="Q2653" t="s">
        <v>7439</v>
      </c>
      <c r="R2653" t="s">
        <v>4513</v>
      </c>
      <c r="S2653" t="s">
        <v>35</v>
      </c>
      <c r="T2653" t="str">
        <f t="shared" si="123"/>
        <v>--10+ years of experience with IBM Message Broker / Integration Bus, preferably with at least 2 years hands on experience IBM IIB v10. This includes system administration / configuration and eSQL development.  --Experience with IBM Health Pack and/or WTX  --10+ years of experience SOA, Java, J2EE, XML, XSLT  --Strong technical and analytical experience in a health care setting transforming XML and HL7 messages  --Experience leading a small team of MB developers and creating policies and standard operating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53">
        <f t="shared" si="124"/>
        <v>0</v>
      </c>
      <c r="V2653" s="3">
        <v>0</v>
      </c>
      <c r="W2653" s="3">
        <f t="shared" si="125"/>
        <v>0</v>
      </c>
      <c r="X2653" s="3">
        <v>0</v>
      </c>
      <c r="Y2653" s="3">
        <v>0</v>
      </c>
      <c r="Z2653" s="3">
        <v>1</v>
      </c>
      <c r="AA2653" s="3">
        <v>0</v>
      </c>
      <c r="AB2653" s="3">
        <v>0</v>
      </c>
      <c r="AD2653" t="s">
        <v>58</v>
      </c>
      <c r="AE2653" s="1">
        <v>42538</v>
      </c>
      <c r="AG2653" s="1">
        <v>42538</v>
      </c>
      <c r="AH2653" s="1">
        <v>42598</v>
      </c>
    </row>
    <row r="2654" spans="1:34" x14ac:dyDescent="0.3">
      <c r="A2654">
        <v>243353</v>
      </c>
      <c r="B2654" t="s">
        <v>1158</v>
      </c>
      <c r="C2654" t="s">
        <v>40</v>
      </c>
      <c r="D2654">
        <v>8</v>
      </c>
      <c r="E2654" t="s">
        <v>1528</v>
      </c>
      <c r="F2654" t="s">
        <v>269</v>
      </c>
      <c r="G2654">
        <v>10209</v>
      </c>
      <c r="H2654">
        <v>1</v>
      </c>
      <c r="I2654">
        <v>10</v>
      </c>
      <c r="J2654">
        <v>14</v>
      </c>
      <c r="K2654" t="s">
        <v>141</v>
      </c>
      <c r="L2654" t="s">
        <v>1161</v>
      </c>
      <c r="M2654" t="s">
        <v>4519</v>
      </c>
      <c r="N2654" t="s">
        <v>8464</v>
      </c>
      <c r="O2654" t="s">
        <v>272</v>
      </c>
      <c r="P2654" t="s">
        <v>4520</v>
      </c>
      <c r="Q2654" t="s">
        <v>35</v>
      </c>
      <c r="R2654" t="s">
        <v>4521</v>
      </c>
      <c r="S2654" t="s">
        <v>2890</v>
      </c>
      <c r="T2654" t="str">
        <f t="shared" si="123"/>
        <v xml:space="preserve">Candidates should possess excellent organizational and verbal communications skills and proficiency with MS Word and Excel.  </v>
      </c>
      <c r="U2654">
        <f t="shared" si="124"/>
        <v>0</v>
      </c>
      <c r="V2654" s="3">
        <v>1</v>
      </c>
      <c r="W2654" s="3">
        <f t="shared" si="125"/>
        <v>0</v>
      </c>
      <c r="X2654" s="3">
        <v>0</v>
      </c>
      <c r="Y2654" s="3">
        <v>0</v>
      </c>
      <c r="Z2654" s="3">
        <v>0</v>
      </c>
      <c r="AA2654" s="3">
        <v>0</v>
      </c>
      <c r="AB2654" s="3">
        <v>0</v>
      </c>
      <c r="AD2654" t="s">
        <v>38</v>
      </c>
      <c r="AE2654" s="1">
        <v>42562</v>
      </c>
      <c r="AG2654" s="1">
        <v>42562</v>
      </c>
      <c r="AH2654" s="1">
        <v>42598</v>
      </c>
    </row>
    <row r="2655" spans="1:34" x14ac:dyDescent="0.3">
      <c r="A2655">
        <v>243353</v>
      </c>
      <c r="B2655" t="s">
        <v>1158</v>
      </c>
      <c r="C2655" t="s">
        <v>26</v>
      </c>
      <c r="D2655">
        <v>8</v>
      </c>
      <c r="E2655" t="s">
        <v>1528</v>
      </c>
      <c r="F2655" t="s">
        <v>269</v>
      </c>
      <c r="G2655">
        <v>10209</v>
      </c>
      <c r="H2655">
        <v>1</v>
      </c>
      <c r="I2655">
        <v>10</v>
      </c>
      <c r="J2655">
        <v>14</v>
      </c>
      <c r="K2655" t="s">
        <v>141</v>
      </c>
      <c r="L2655" t="s">
        <v>1161</v>
      </c>
      <c r="M2655" t="s">
        <v>4519</v>
      </c>
      <c r="N2655" t="s">
        <v>8464</v>
      </c>
      <c r="O2655" t="s">
        <v>272</v>
      </c>
      <c r="P2655" t="s">
        <v>4520</v>
      </c>
      <c r="Q2655" t="s">
        <v>35</v>
      </c>
      <c r="R2655" t="s">
        <v>4521</v>
      </c>
      <c r="S2655" t="s">
        <v>2890</v>
      </c>
      <c r="T2655" t="str">
        <f t="shared" si="123"/>
        <v xml:space="preserve">Candidates should possess excellent organizational and verbal communications skills and proficiency with MS Word and Excel.  </v>
      </c>
      <c r="U2655">
        <f t="shared" si="124"/>
        <v>0</v>
      </c>
      <c r="V2655" s="3">
        <v>1</v>
      </c>
      <c r="W2655" s="3">
        <f t="shared" si="125"/>
        <v>0</v>
      </c>
      <c r="X2655" s="3">
        <v>0</v>
      </c>
      <c r="Y2655" s="3">
        <v>0</v>
      </c>
      <c r="Z2655" s="3">
        <v>0</v>
      </c>
      <c r="AA2655" s="3">
        <v>0</v>
      </c>
      <c r="AB2655" s="3">
        <v>0</v>
      </c>
      <c r="AD2655" t="s">
        <v>38</v>
      </c>
      <c r="AE2655" s="1">
        <v>42562</v>
      </c>
      <c r="AG2655" s="1">
        <v>42562</v>
      </c>
      <c r="AH2655" s="1">
        <v>42598</v>
      </c>
    </row>
    <row r="2656" spans="1:34" x14ac:dyDescent="0.3">
      <c r="A2656">
        <v>243357</v>
      </c>
      <c r="B2656" t="s">
        <v>39</v>
      </c>
      <c r="C2656" t="s">
        <v>40</v>
      </c>
      <c r="D2656">
        <v>1</v>
      </c>
      <c r="E2656" t="s">
        <v>4522</v>
      </c>
      <c r="F2656" t="s">
        <v>1570</v>
      </c>
      <c r="G2656">
        <v>13643</v>
      </c>
      <c r="H2656">
        <v>1</v>
      </c>
      <c r="I2656">
        <v>74066</v>
      </c>
      <c r="J2656">
        <v>100000</v>
      </c>
      <c r="K2656" t="s">
        <v>30</v>
      </c>
      <c r="L2656" t="s">
        <v>78</v>
      </c>
      <c r="M2656" t="s">
        <v>2817</v>
      </c>
      <c r="N2656" t="s">
        <v>4523</v>
      </c>
      <c r="O2656" t="s">
        <v>7378</v>
      </c>
      <c r="P2656" t="s">
        <v>4524</v>
      </c>
      <c r="Q2656" t="s">
        <v>7439</v>
      </c>
      <c r="R2656" t="s">
        <v>4525</v>
      </c>
      <c r="S2656" t="s">
        <v>35</v>
      </c>
      <c r="T2656" t="str">
        <f t="shared" si="123"/>
        <v>--Minimum 5 years (prefer minimum 7 years) of strong hands-on experience of database development developing T-SQL in Microsoft SQL 2008R2/2012R2 environment   --Microsoft Certified Solutions Expert: Business Intelligence (MCSE) (is a plus)  --Demonstrated expertise in writing T-SQL scripts for tables, keys, constraints, indexes, views, triggers, stored procedures, etc..  --Ability to analyze, understand, and create complex data processes  --Demonstrated expertise in creating and troubleshooting SQL Server Integration Services (SSIS) packages  --Ability to transform data from Oracle to SQL Server is a plus   --Experience translating business requirements to technical specifications and database designs  --Ability to work well in a team environment   --Strong oral and written communication skills   --Strong analytical skills   --Strong desire to keep up to date on latest technology trends.  Must have one of the following professional certifications:  o Microsoft Certified Solutions Expert: Business Intelligence (MCSE) o Oracle Advanced PL/SQL Developer Certified Professional o Oracle Certified Expert, Oracle Database 11g Release 2 SQL Tuning o Oracle Database 12c SQL Certified Associate o Oracle Database SQL Certified Expert o Oracle PL/SQL Developer Certified Associate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56">
        <f t="shared" si="124"/>
        <v>1</v>
      </c>
      <c r="V2656" s="3">
        <v>0</v>
      </c>
      <c r="W2656" s="3">
        <f t="shared" si="125"/>
        <v>1</v>
      </c>
      <c r="X2656" s="3">
        <v>0</v>
      </c>
      <c r="Y2656" s="3">
        <v>0</v>
      </c>
      <c r="Z2656" s="3">
        <v>1</v>
      </c>
      <c r="AA2656" s="3">
        <v>0</v>
      </c>
      <c r="AB2656" s="3">
        <v>0</v>
      </c>
      <c r="AD2656" t="s">
        <v>58</v>
      </c>
      <c r="AE2656" s="1">
        <v>42538</v>
      </c>
      <c r="AG2656" s="1">
        <v>42538</v>
      </c>
      <c r="AH2656" s="1">
        <v>42598</v>
      </c>
    </row>
    <row r="2657" spans="1:34" x14ac:dyDescent="0.3">
      <c r="A2657">
        <v>243238</v>
      </c>
      <c r="B2657" t="s">
        <v>39</v>
      </c>
      <c r="C2657" t="s">
        <v>40</v>
      </c>
      <c r="D2657">
        <v>2</v>
      </c>
      <c r="E2657" t="s">
        <v>1764</v>
      </c>
      <c r="F2657" t="s">
        <v>631</v>
      </c>
      <c r="G2657">
        <v>21849</v>
      </c>
      <c r="H2657">
        <v>2</v>
      </c>
      <c r="I2657">
        <v>59589</v>
      </c>
      <c r="J2657">
        <v>59589</v>
      </c>
      <c r="K2657" t="s">
        <v>30</v>
      </c>
      <c r="L2657" t="s">
        <v>71</v>
      </c>
      <c r="M2657" t="s">
        <v>1056</v>
      </c>
      <c r="N2657" t="s">
        <v>6912</v>
      </c>
      <c r="O2657" t="s">
        <v>632</v>
      </c>
      <c r="P2657" t="s">
        <v>4526</v>
      </c>
      <c r="Q2657" t="s">
        <v>35</v>
      </c>
      <c r="R2657" t="s">
        <v>4527</v>
      </c>
      <c r="S2657" t="s">
        <v>35</v>
      </c>
      <c r="T2657" t="str">
        <f t="shared" si="123"/>
        <v xml:space="preserve">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  </v>
      </c>
      <c r="U2657">
        <f t="shared" si="124"/>
        <v>0</v>
      </c>
      <c r="V2657" s="3">
        <v>0</v>
      </c>
      <c r="W2657" s="3">
        <f t="shared" si="125"/>
        <v>0</v>
      </c>
      <c r="X2657" s="3">
        <v>0</v>
      </c>
      <c r="Y2657" s="3">
        <v>0</v>
      </c>
      <c r="Z2657" s="3">
        <v>0</v>
      </c>
      <c r="AA2657" s="3">
        <v>0</v>
      </c>
      <c r="AB2657" s="3">
        <v>0</v>
      </c>
      <c r="AD2657" t="s">
        <v>58</v>
      </c>
      <c r="AE2657" s="1">
        <v>42537</v>
      </c>
      <c r="AG2657" s="1">
        <v>42551</v>
      </c>
      <c r="AH2657" s="1">
        <v>42598</v>
      </c>
    </row>
    <row r="2658" spans="1:34" x14ac:dyDescent="0.3">
      <c r="A2658">
        <v>243238</v>
      </c>
      <c r="B2658" t="s">
        <v>39</v>
      </c>
      <c r="C2658" t="s">
        <v>26</v>
      </c>
      <c r="D2658">
        <v>2</v>
      </c>
      <c r="E2658" t="s">
        <v>1764</v>
      </c>
      <c r="F2658" t="s">
        <v>631</v>
      </c>
      <c r="G2658">
        <v>21849</v>
      </c>
      <c r="H2658">
        <v>2</v>
      </c>
      <c r="I2658">
        <v>59589</v>
      </c>
      <c r="J2658">
        <v>59589</v>
      </c>
      <c r="K2658" t="s">
        <v>30</v>
      </c>
      <c r="L2658" t="s">
        <v>71</v>
      </c>
      <c r="M2658" t="s">
        <v>1056</v>
      </c>
      <c r="N2658" t="s">
        <v>6912</v>
      </c>
      <c r="O2658" t="s">
        <v>632</v>
      </c>
      <c r="P2658" t="s">
        <v>4526</v>
      </c>
      <c r="Q2658" t="s">
        <v>35</v>
      </c>
      <c r="R2658" t="s">
        <v>4527</v>
      </c>
      <c r="S2658" t="s">
        <v>35</v>
      </c>
      <c r="T2658" t="str">
        <f t="shared" si="123"/>
        <v xml:space="preserve">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  </v>
      </c>
      <c r="U2658">
        <f t="shared" si="124"/>
        <v>0</v>
      </c>
      <c r="V2658" s="3">
        <v>0</v>
      </c>
      <c r="W2658" s="3">
        <f t="shared" si="125"/>
        <v>0</v>
      </c>
      <c r="X2658" s="3">
        <v>0</v>
      </c>
      <c r="Y2658" s="3">
        <v>0</v>
      </c>
      <c r="Z2658" s="3">
        <v>0</v>
      </c>
      <c r="AA2658" s="3">
        <v>0</v>
      </c>
      <c r="AB2658" s="3">
        <v>0</v>
      </c>
      <c r="AD2658" t="s">
        <v>58</v>
      </c>
      <c r="AE2658" s="1">
        <v>42537</v>
      </c>
      <c r="AG2658" s="1">
        <v>42551</v>
      </c>
      <c r="AH2658" s="1">
        <v>42598</v>
      </c>
    </row>
    <row r="2659" spans="1:34" x14ac:dyDescent="0.3">
      <c r="A2659">
        <v>243242</v>
      </c>
      <c r="B2659" t="s">
        <v>2939</v>
      </c>
      <c r="C2659" t="s">
        <v>26</v>
      </c>
      <c r="D2659">
        <v>1</v>
      </c>
      <c r="E2659" t="s">
        <v>275</v>
      </c>
      <c r="F2659" t="s">
        <v>642</v>
      </c>
      <c r="G2659">
        <v>22122</v>
      </c>
      <c r="H2659">
        <v>1</v>
      </c>
      <c r="I2659">
        <v>50000</v>
      </c>
      <c r="J2659">
        <v>60000</v>
      </c>
      <c r="K2659" t="s">
        <v>30</v>
      </c>
      <c r="L2659" t="s">
        <v>2941</v>
      </c>
      <c r="M2659" t="s">
        <v>4528</v>
      </c>
      <c r="N2659" t="s">
        <v>8465</v>
      </c>
      <c r="O2659" t="s">
        <v>7159</v>
      </c>
      <c r="P2659" t="s">
        <v>8466</v>
      </c>
      <c r="Q2659" t="s">
        <v>35</v>
      </c>
      <c r="R2659" t="s">
        <v>8467</v>
      </c>
      <c r="S2659" t="s">
        <v>35</v>
      </c>
      <c r="T2659" t="str">
        <f t="shared" si="123"/>
        <v xml:space="preserve">‚ Graduate work leading to an advanced degree in city planning or related fields may be substituted for up to two years of experience on a year-for-year basis. Demonstrated writing, editing, and oral communication skills are strongly preferred.  Excellent customer service skills are strongly preferred.   Familiarity with environmental regulations and the 2014 CEQR Technical Manual guidelines.  Familiarity with the New York City Zoning Resolution and Zoning for Quality and Affordability and Mandatory Inclusionary Housing Text Amendments.  Strong research, analytical and organizational skills. Computer skills including MS Office or other equivalent software, and familiarity with MS Windows environment.  </v>
      </c>
      <c r="U2659">
        <f t="shared" si="124"/>
        <v>0</v>
      </c>
      <c r="V2659" s="3">
        <v>0</v>
      </c>
      <c r="W2659" s="3">
        <f t="shared" si="125"/>
        <v>0</v>
      </c>
      <c r="X2659" s="3">
        <v>0</v>
      </c>
      <c r="Y2659" s="3">
        <v>0</v>
      </c>
      <c r="Z2659" s="3">
        <v>0</v>
      </c>
      <c r="AA2659" s="3">
        <v>0</v>
      </c>
      <c r="AB2659" s="3">
        <v>0</v>
      </c>
      <c r="AD2659" t="s">
        <v>38</v>
      </c>
      <c r="AE2659" s="1">
        <v>42536</v>
      </c>
      <c r="AF2659" s="1">
        <v>42613</v>
      </c>
      <c r="AG2659" s="1">
        <v>42569</v>
      </c>
      <c r="AH2659" s="1">
        <v>42598</v>
      </c>
    </row>
    <row r="2660" spans="1:34" x14ac:dyDescent="0.3">
      <c r="A2660">
        <v>243242</v>
      </c>
      <c r="B2660" t="s">
        <v>2939</v>
      </c>
      <c r="C2660" t="s">
        <v>40</v>
      </c>
      <c r="D2660">
        <v>1</v>
      </c>
      <c r="E2660" t="s">
        <v>275</v>
      </c>
      <c r="F2660" t="s">
        <v>642</v>
      </c>
      <c r="G2660">
        <v>22122</v>
      </c>
      <c r="H2660">
        <v>1</v>
      </c>
      <c r="I2660">
        <v>50000</v>
      </c>
      <c r="J2660">
        <v>60000</v>
      </c>
      <c r="K2660" t="s">
        <v>30</v>
      </c>
      <c r="L2660" t="s">
        <v>2941</v>
      </c>
      <c r="M2660" t="s">
        <v>4528</v>
      </c>
      <c r="N2660" t="s">
        <v>8465</v>
      </c>
      <c r="O2660" t="s">
        <v>7159</v>
      </c>
      <c r="P2660" t="s">
        <v>8466</v>
      </c>
      <c r="Q2660" t="s">
        <v>35</v>
      </c>
      <c r="R2660" t="s">
        <v>8467</v>
      </c>
      <c r="S2660" t="s">
        <v>35</v>
      </c>
      <c r="T2660" t="str">
        <f t="shared" si="123"/>
        <v xml:space="preserve">‚ Graduate work leading to an advanced degree in city planning or related fields may be substituted for up to two years of experience on a year-for-year basis. Demonstrated writing, editing, and oral communication skills are strongly preferred.  Excellent customer service skills are strongly preferred.   Familiarity with environmental regulations and the 2014 CEQR Technical Manual guidelines.  Familiarity with the New York City Zoning Resolution and Zoning for Quality and Affordability and Mandatory Inclusionary Housing Text Amendments.  Strong research, analytical and organizational skills. Computer skills including MS Office or other equivalent software, and familiarity with MS Windows environment.  </v>
      </c>
      <c r="U2660">
        <f t="shared" si="124"/>
        <v>0</v>
      </c>
      <c r="V2660" s="3">
        <v>0</v>
      </c>
      <c r="W2660" s="3">
        <f t="shared" si="125"/>
        <v>0</v>
      </c>
      <c r="X2660" s="3">
        <v>0</v>
      </c>
      <c r="Y2660" s="3">
        <v>0</v>
      </c>
      <c r="Z2660" s="3">
        <v>0</v>
      </c>
      <c r="AA2660" s="3">
        <v>0</v>
      </c>
      <c r="AB2660" s="3">
        <v>0</v>
      </c>
      <c r="AD2660" t="s">
        <v>38</v>
      </c>
      <c r="AE2660" s="1">
        <v>42536</v>
      </c>
      <c r="AF2660" s="1">
        <v>42613</v>
      </c>
      <c r="AG2660" s="1">
        <v>42569</v>
      </c>
      <c r="AH2660" s="1">
        <v>42598</v>
      </c>
    </row>
    <row r="2661" spans="1:34" x14ac:dyDescent="0.3">
      <c r="A2661">
        <v>243253</v>
      </c>
      <c r="B2661" t="s">
        <v>25</v>
      </c>
      <c r="C2661" t="s">
        <v>26</v>
      </c>
      <c r="D2661">
        <v>1</v>
      </c>
      <c r="E2661" t="s">
        <v>4529</v>
      </c>
      <c r="F2661" t="s">
        <v>1620</v>
      </c>
      <c r="G2661" t="s">
        <v>1621</v>
      </c>
      <c r="H2661">
        <v>0</v>
      </c>
      <c r="I2661">
        <v>48535</v>
      </c>
      <c r="J2661">
        <v>90000</v>
      </c>
      <c r="K2661" t="s">
        <v>30</v>
      </c>
      <c r="L2661" t="s">
        <v>192</v>
      </c>
      <c r="M2661" t="s">
        <v>4530</v>
      </c>
      <c r="N2661" t="s">
        <v>8468</v>
      </c>
      <c r="O2661" t="s">
        <v>1623</v>
      </c>
      <c r="P2661" t="s">
        <v>6913</v>
      </c>
      <c r="Q2661" t="s">
        <v>35</v>
      </c>
      <c r="R2661" t="s">
        <v>4531</v>
      </c>
      <c r="S2661" t="s">
        <v>756</v>
      </c>
      <c r="T2661" t="str">
        <f t="shared" si="123"/>
        <v xml:space="preserve">The preferred candidate should possess the following: 	Ability to multi-task, have strong technical skills; 	Strong written and verbal skills;	Ability to diplomatically work well with other agencies in a friendly task oriented manner;	Solid understanding of mechanical , technology, and electrical systems is a benefit;	Ability to work with well with and all levels of management.  </v>
      </c>
      <c r="U2661">
        <f t="shared" si="124"/>
        <v>0</v>
      </c>
      <c r="V2661" s="3">
        <v>0</v>
      </c>
      <c r="W2661" s="3">
        <f t="shared" si="125"/>
        <v>0</v>
      </c>
      <c r="X2661" s="3">
        <v>0</v>
      </c>
      <c r="Y2661" s="3">
        <v>0</v>
      </c>
      <c r="Z2661" s="3">
        <v>0</v>
      </c>
      <c r="AA2661" s="3">
        <v>0</v>
      </c>
      <c r="AB2661" s="3">
        <v>0</v>
      </c>
      <c r="AD2661" t="s">
        <v>58</v>
      </c>
      <c r="AE2661" s="1">
        <v>42587</v>
      </c>
      <c r="AG2661" s="1">
        <v>42587</v>
      </c>
      <c r="AH2661" s="1">
        <v>42598</v>
      </c>
    </row>
    <row r="2662" spans="1:34" x14ac:dyDescent="0.3">
      <c r="A2662">
        <v>243268</v>
      </c>
      <c r="B2662" t="s">
        <v>888</v>
      </c>
      <c r="C2662" t="s">
        <v>40</v>
      </c>
      <c r="D2662">
        <v>1</v>
      </c>
      <c r="E2662" t="s">
        <v>4532</v>
      </c>
      <c r="F2662" t="s">
        <v>1168</v>
      </c>
      <c r="G2662">
        <v>56058</v>
      </c>
      <c r="H2662">
        <v>0</v>
      </c>
      <c r="I2662">
        <v>50000</v>
      </c>
      <c r="J2662">
        <v>60000</v>
      </c>
      <c r="K2662" t="s">
        <v>30</v>
      </c>
      <c r="L2662" t="s">
        <v>430</v>
      </c>
      <c r="M2662" t="s">
        <v>1726</v>
      </c>
      <c r="N2662" t="s">
        <v>8469</v>
      </c>
      <c r="O2662" t="s">
        <v>1170</v>
      </c>
      <c r="P2662" t="s">
        <v>4533</v>
      </c>
      <c r="Q2662" t="s">
        <v>35</v>
      </c>
      <c r="R2662" t="s">
        <v>894</v>
      </c>
      <c r="S2662" t="s">
        <v>35</v>
      </c>
      <c r="T2662" t="str">
        <f t="shared" si="123"/>
        <v xml:space="preserve">Interest in community development, urban planning, affordable housing or real estate finance.  Advanced computer skills including competency in full Microsoft Office suite, especially Excel.  Capacity to simultaneously work on multiple tasks and set priorities for a challenging workload.  Strong interpersonal and communication skills. Excellent writing and editing skills.  1-2 years of applicable experience working in a fast-paced and dynamic environment preferred.  </v>
      </c>
      <c r="U2662">
        <f t="shared" si="124"/>
        <v>0</v>
      </c>
      <c r="V2662" s="3">
        <v>1</v>
      </c>
      <c r="W2662" s="3">
        <f t="shared" si="125"/>
        <v>0</v>
      </c>
      <c r="X2662" s="3">
        <v>0</v>
      </c>
      <c r="Y2662" s="3">
        <v>0</v>
      </c>
      <c r="Z2662" s="3">
        <v>0</v>
      </c>
      <c r="AA2662" s="3">
        <v>0</v>
      </c>
      <c r="AB2662" s="3">
        <v>0</v>
      </c>
      <c r="AD2662" t="s">
        <v>38</v>
      </c>
      <c r="AE2662" s="1">
        <v>42538</v>
      </c>
      <c r="AF2662" s="1">
        <v>42628</v>
      </c>
      <c r="AG2662" s="1">
        <v>42538</v>
      </c>
      <c r="AH2662" s="1">
        <v>42598</v>
      </c>
    </row>
    <row r="2663" spans="1:34" x14ac:dyDescent="0.3">
      <c r="A2663">
        <v>243050</v>
      </c>
      <c r="B2663" t="s">
        <v>39</v>
      </c>
      <c r="C2663" t="s">
        <v>26</v>
      </c>
      <c r="D2663">
        <v>1</v>
      </c>
      <c r="E2663" t="s">
        <v>4534</v>
      </c>
      <c r="F2663" t="s">
        <v>42</v>
      </c>
      <c r="G2663">
        <v>21744</v>
      </c>
      <c r="H2663">
        <v>2</v>
      </c>
      <c r="I2663">
        <v>68239</v>
      </c>
      <c r="J2663">
        <v>85556</v>
      </c>
      <c r="K2663" t="s">
        <v>30</v>
      </c>
      <c r="L2663" t="s">
        <v>78</v>
      </c>
      <c r="M2663" t="s">
        <v>1486</v>
      </c>
      <c r="N2663" t="s">
        <v>4535</v>
      </c>
      <c r="O2663" t="s">
        <v>46</v>
      </c>
      <c r="P2663" t="s">
        <v>4536</v>
      </c>
      <c r="Q2663" t="s">
        <v>7439</v>
      </c>
      <c r="R2663" t="s">
        <v>4537</v>
      </c>
      <c r="S2663" t="s">
        <v>35</v>
      </c>
      <c r="T2663" t="str">
        <f t="shared" si="123"/>
        <v>-	Full time experience processing, cleaning, manipulating, and analyzing large administrative datasets using software such as SQL, R, and SAS  -	Familiarity with Medicaid claims data, particularly with regards to mental and behavioral health  -	A background and experience in research and data analysis with a focus on population and sample-based epidemiological methods is highly desirable  -	Excellent written and oral communication skills and experience with scientific writing  -	Ability to work independently, self-train, and manage multiple priorities.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63">
        <f t="shared" si="124"/>
        <v>1</v>
      </c>
      <c r="V2663" s="3">
        <v>0</v>
      </c>
      <c r="W2663" s="3">
        <f t="shared" si="125"/>
        <v>1</v>
      </c>
      <c r="X2663" s="3">
        <v>0</v>
      </c>
      <c r="Y2663" s="3">
        <v>0</v>
      </c>
      <c r="Z2663" s="3">
        <v>1</v>
      </c>
      <c r="AA2663" s="3">
        <v>0</v>
      </c>
      <c r="AB2663" s="3">
        <v>0</v>
      </c>
      <c r="AD2663" t="s">
        <v>38</v>
      </c>
      <c r="AE2663" s="1">
        <v>42534</v>
      </c>
      <c r="AG2663" s="1">
        <v>42534</v>
      </c>
      <c r="AH2663" s="1">
        <v>42598</v>
      </c>
    </row>
    <row r="2664" spans="1:34" x14ac:dyDescent="0.3">
      <c r="A2664">
        <v>243050</v>
      </c>
      <c r="B2664" t="s">
        <v>39</v>
      </c>
      <c r="C2664" t="s">
        <v>40</v>
      </c>
      <c r="D2664">
        <v>1</v>
      </c>
      <c r="E2664" t="s">
        <v>4534</v>
      </c>
      <c r="F2664" t="s">
        <v>42</v>
      </c>
      <c r="G2664">
        <v>21744</v>
      </c>
      <c r="H2664">
        <v>2</v>
      </c>
      <c r="I2664">
        <v>68239</v>
      </c>
      <c r="J2664">
        <v>85556</v>
      </c>
      <c r="K2664" t="s">
        <v>30</v>
      </c>
      <c r="L2664" t="s">
        <v>78</v>
      </c>
      <c r="M2664" t="s">
        <v>1486</v>
      </c>
      <c r="N2664" t="s">
        <v>4535</v>
      </c>
      <c r="O2664" t="s">
        <v>46</v>
      </c>
      <c r="P2664" t="s">
        <v>4536</v>
      </c>
      <c r="Q2664" t="s">
        <v>7439</v>
      </c>
      <c r="R2664" t="s">
        <v>4537</v>
      </c>
      <c r="S2664" t="s">
        <v>35</v>
      </c>
      <c r="T2664" t="str">
        <f t="shared" si="123"/>
        <v>-	Full time experience processing, cleaning, manipulating, and analyzing large administrative datasets using software such as SQL, R, and SAS  -	Familiarity with Medicaid claims data, particularly with regards to mental and behavioral health  -	A background and experience in research and data analysis with a focus on population and sample-based epidemiological methods is highly desirable  -	Excellent written and oral communication skills and experience with scientific writing  -	Ability to work independently, self-train, and manage multiple priorities.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64">
        <f t="shared" si="124"/>
        <v>1</v>
      </c>
      <c r="V2664" s="3">
        <v>0</v>
      </c>
      <c r="W2664" s="3">
        <f t="shared" si="125"/>
        <v>1</v>
      </c>
      <c r="X2664" s="3">
        <v>0</v>
      </c>
      <c r="Y2664" s="3">
        <v>0</v>
      </c>
      <c r="Z2664" s="3">
        <v>1</v>
      </c>
      <c r="AA2664" s="3">
        <v>0</v>
      </c>
      <c r="AB2664" s="3">
        <v>0</v>
      </c>
      <c r="AD2664" t="s">
        <v>38</v>
      </c>
      <c r="AE2664" s="1">
        <v>42534</v>
      </c>
      <c r="AG2664" s="1">
        <v>42534</v>
      </c>
      <c r="AH2664" s="1">
        <v>42598</v>
      </c>
    </row>
    <row r="2665" spans="1:34" x14ac:dyDescent="0.3">
      <c r="A2665">
        <v>243055</v>
      </c>
      <c r="B2665" t="s">
        <v>39</v>
      </c>
      <c r="C2665" t="s">
        <v>26</v>
      </c>
      <c r="D2665">
        <v>1</v>
      </c>
      <c r="E2665" t="s">
        <v>4538</v>
      </c>
      <c r="F2665" t="s">
        <v>851</v>
      </c>
      <c r="G2665">
        <v>51011</v>
      </c>
      <c r="H2665">
        <v>2</v>
      </c>
      <c r="I2665">
        <v>60417</v>
      </c>
      <c r="J2665">
        <v>69480</v>
      </c>
      <c r="K2665" t="s">
        <v>30</v>
      </c>
      <c r="L2665" t="s">
        <v>4539</v>
      </c>
      <c r="M2665" t="s">
        <v>436</v>
      </c>
      <c r="N2665" t="s">
        <v>4540</v>
      </c>
      <c r="O2665" t="s">
        <v>7206</v>
      </c>
      <c r="P2665" t="s">
        <v>4541</v>
      </c>
      <c r="Q2665" t="s">
        <v>8421</v>
      </c>
      <c r="R2665" t="s">
        <v>4542</v>
      </c>
      <c r="S2665" t="s">
        <v>35</v>
      </c>
      <c r="T2665" t="str">
        <f t="shared" si="123"/>
        <v>--Expertise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65">
        <f t="shared" si="124"/>
        <v>0</v>
      </c>
      <c r="V2665" s="3">
        <v>1</v>
      </c>
      <c r="W2665" s="3">
        <f t="shared" si="125"/>
        <v>0</v>
      </c>
      <c r="X2665" s="3">
        <v>0</v>
      </c>
      <c r="Y2665" s="3">
        <v>0</v>
      </c>
      <c r="Z2665" s="3">
        <v>0</v>
      </c>
      <c r="AA2665" s="3">
        <v>0</v>
      </c>
      <c r="AB2665" s="3">
        <v>0</v>
      </c>
      <c r="AD2665" t="s">
        <v>58</v>
      </c>
      <c r="AE2665" s="1">
        <v>42534</v>
      </c>
      <c r="AG2665" s="1">
        <v>42534</v>
      </c>
      <c r="AH2665" s="1">
        <v>42598</v>
      </c>
    </row>
    <row r="2666" spans="1:34" x14ac:dyDescent="0.3">
      <c r="A2666">
        <v>243268</v>
      </c>
      <c r="B2666" t="s">
        <v>888</v>
      </c>
      <c r="C2666" t="s">
        <v>26</v>
      </c>
      <c r="D2666">
        <v>1</v>
      </c>
      <c r="E2666" t="s">
        <v>4532</v>
      </c>
      <c r="F2666" t="s">
        <v>1168</v>
      </c>
      <c r="G2666">
        <v>56058</v>
      </c>
      <c r="H2666">
        <v>0</v>
      </c>
      <c r="I2666">
        <v>50000</v>
      </c>
      <c r="J2666">
        <v>60000</v>
      </c>
      <c r="K2666" t="s">
        <v>30</v>
      </c>
      <c r="L2666" t="s">
        <v>430</v>
      </c>
      <c r="M2666" t="s">
        <v>1726</v>
      </c>
      <c r="N2666" t="s">
        <v>8469</v>
      </c>
      <c r="O2666" t="s">
        <v>1170</v>
      </c>
      <c r="P2666" t="s">
        <v>4533</v>
      </c>
      <c r="Q2666" t="s">
        <v>35</v>
      </c>
      <c r="R2666" t="s">
        <v>894</v>
      </c>
      <c r="S2666" t="s">
        <v>35</v>
      </c>
      <c r="T2666" t="str">
        <f t="shared" si="123"/>
        <v xml:space="preserve">Interest in community development, urban planning, affordable housing or real estate finance.  Advanced computer skills including competency in full Microsoft Office suite, especially Excel.  Capacity to simultaneously work on multiple tasks and set priorities for a challenging workload.  Strong interpersonal and communication skills. Excellent writing and editing skills.  1-2 years of applicable experience working in a fast-paced and dynamic environment preferred.  </v>
      </c>
      <c r="U2666">
        <f t="shared" si="124"/>
        <v>0</v>
      </c>
      <c r="V2666" s="3">
        <v>1</v>
      </c>
      <c r="W2666" s="3">
        <f t="shared" si="125"/>
        <v>0</v>
      </c>
      <c r="X2666" s="3">
        <v>0</v>
      </c>
      <c r="Y2666" s="3">
        <v>0</v>
      </c>
      <c r="Z2666" s="3">
        <v>0</v>
      </c>
      <c r="AA2666" s="3">
        <v>0</v>
      </c>
      <c r="AB2666" s="3">
        <v>0</v>
      </c>
      <c r="AD2666" t="s">
        <v>38</v>
      </c>
      <c r="AE2666" s="1">
        <v>42538</v>
      </c>
      <c r="AF2666" s="1">
        <v>42628</v>
      </c>
      <c r="AG2666" s="1">
        <v>42538</v>
      </c>
      <c r="AH2666" s="1">
        <v>42598</v>
      </c>
    </row>
    <row r="2667" spans="1:34" x14ac:dyDescent="0.3">
      <c r="A2667">
        <v>243270</v>
      </c>
      <c r="B2667" t="s">
        <v>1936</v>
      </c>
      <c r="C2667" t="s">
        <v>26</v>
      </c>
      <c r="D2667">
        <v>1</v>
      </c>
      <c r="E2667" t="s">
        <v>1937</v>
      </c>
      <c r="F2667" t="s">
        <v>4543</v>
      </c>
      <c r="G2667">
        <v>6796</v>
      </c>
      <c r="H2667">
        <v>0</v>
      </c>
      <c r="I2667">
        <v>100000</v>
      </c>
      <c r="J2667">
        <v>120000</v>
      </c>
      <c r="K2667" t="s">
        <v>30</v>
      </c>
      <c r="L2667" t="s">
        <v>1938</v>
      </c>
      <c r="M2667" t="s">
        <v>1939</v>
      </c>
      <c r="N2667" t="s">
        <v>1940</v>
      </c>
      <c r="O2667" t="s">
        <v>4544</v>
      </c>
      <c r="P2667" t="s">
        <v>8470</v>
      </c>
      <c r="Q2667" t="s">
        <v>4545</v>
      </c>
      <c r="R2667" t="s">
        <v>4546</v>
      </c>
      <c r="S2667" t="s">
        <v>7522</v>
      </c>
      <c r="T2667" t="str">
        <f t="shared" si="123"/>
        <v>‚ Strong hands-on administration experience on Windows 2012 server- Forest, Domain trust, AD, DFS, DNS, WINS, DHCP, Group Policy, Distribution lists, Windows folder security, and IP filter. Expert level knowledge at Active Directory LDAP service, shell scripting, Certificate services (PKI), AD Site Topology - all under a multi-site multi-domain Windows 2012 environment. Strong troubleshooting skills in a Windows 2012 environment - Event log analysis, installation and administration of Windows Server 2012, including user setup and defining roles, performance tuning, backup and restore, security monitoring, registry and AD scripting. Heavy Root Cause Analysis. Ability to work well with your supervisor, other departments, agencies, and technical support staff. This includes the ability to clearly document and explain problems, as well as work with others to resolve software defects. Working knowledge of TCP/IP protocol. Ability to plan, manage time according to schedules, and provide status updates required. Ability to quickly learn new tools and resolve issues using all available resources. Experience in the administration of Windows 2008/2012 server: Experience in the administration of MS Exchange 2013 Enterprise. Strong interpersonal skills and ability to work well in a team environment. Has the ability to be self-motivated and find answers on his/her own. MCSE certified in Windows 2008 or Windows 2012 is desired. Additional Knowledge in Netbackup, Blackberry, HP printer server, Solarwind, is a plus. Weekend work is required. Previous experience working with an enterprise wide, large scale environment. Experience working with PeopleSoft Implementations in a government or civil service environment. Excellent Communications skills (Oral and written), interpersonal, and organizational skills. Experience working within a matrix environment. P484</v>
      </c>
      <c r="U2667">
        <f t="shared" si="124"/>
        <v>0</v>
      </c>
      <c r="V2667" s="3">
        <v>0</v>
      </c>
      <c r="W2667" s="3">
        <f t="shared" si="125"/>
        <v>0</v>
      </c>
      <c r="X2667" s="3">
        <v>0</v>
      </c>
      <c r="Y2667" s="3">
        <v>0</v>
      </c>
      <c r="Z2667" s="3">
        <v>0</v>
      </c>
      <c r="AA2667" s="3">
        <v>0</v>
      </c>
      <c r="AB2667" s="3">
        <v>0</v>
      </c>
      <c r="AD2667" t="s">
        <v>899</v>
      </c>
      <c r="AE2667" s="1">
        <v>42537</v>
      </c>
      <c r="AG2667" s="1">
        <v>42537</v>
      </c>
      <c r="AH2667" s="1">
        <v>42598</v>
      </c>
    </row>
    <row r="2668" spans="1:34" x14ac:dyDescent="0.3">
      <c r="A2668">
        <v>243270</v>
      </c>
      <c r="B2668" t="s">
        <v>1936</v>
      </c>
      <c r="C2668" t="s">
        <v>40</v>
      </c>
      <c r="D2668">
        <v>1</v>
      </c>
      <c r="E2668" t="s">
        <v>1937</v>
      </c>
      <c r="F2668" t="s">
        <v>4543</v>
      </c>
      <c r="G2668">
        <v>6796</v>
      </c>
      <c r="H2668">
        <v>0</v>
      </c>
      <c r="I2668">
        <v>100000</v>
      </c>
      <c r="J2668">
        <v>120000</v>
      </c>
      <c r="K2668" t="s">
        <v>30</v>
      </c>
      <c r="L2668" t="s">
        <v>1938</v>
      </c>
      <c r="M2668" t="s">
        <v>1939</v>
      </c>
      <c r="N2668" t="s">
        <v>1940</v>
      </c>
      <c r="O2668" t="s">
        <v>4544</v>
      </c>
      <c r="P2668" t="s">
        <v>8470</v>
      </c>
      <c r="Q2668" t="s">
        <v>4545</v>
      </c>
      <c r="R2668" t="s">
        <v>4546</v>
      </c>
      <c r="S2668" t="s">
        <v>7522</v>
      </c>
      <c r="T2668" t="str">
        <f t="shared" si="123"/>
        <v>‚ Strong hands-on administration experience on Windows 2012 server- Forest, Domain trust, AD, DFS, DNS, WINS, DHCP, Group Policy, Distribution lists, Windows folder security, and IP filter. Expert level knowledge at Active Directory LDAP service, shell scripting, Certificate services (PKI), AD Site Topology - all under a multi-site multi-domain Windows 2012 environment. Strong troubleshooting skills in a Windows 2012 environment - Event log analysis, installation and administration of Windows Server 2012, including user setup and defining roles, performance tuning, backup and restore, security monitoring, registry and AD scripting. Heavy Root Cause Analysis. Ability to work well with your supervisor, other departments, agencies, and technical support staff. This includes the ability to clearly document and explain problems, as well as work with others to resolve software defects. Working knowledge of TCP/IP protocol. Ability to plan, manage time according to schedules, and provide status updates required. Ability to quickly learn new tools and resolve issues using all available resources. Experience in the administration of Windows 2008/2012 server: Experience in the administration of MS Exchange 2013 Enterprise. Strong interpersonal skills and ability to work well in a team environment. Has the ability to be self-motivated and find answers on his/her own. MCSE certified in Windows 2008 or Windows 2012 is desired. Additional Knowledge in Netbackup, Blackberry, HP printer server, Solarwind, is a plus. Weekend work is required. Previous experience working with an enterprise wide, large scale environment. Experience working with PeopleSoft Implementations in a government or civil service environment. Excellent Communications skills (Oral and written), interpersonal, and organizational skills. Experience working within a matrix environment. P484</v>
      </c>
      <c r="U2668">
        <f t="shared" si="124"/>
        <v>0</v>
      </c>
      <c r="V2668" s="3">
        <v>0</v>
      </c>
      <c r="W2668" s="3">
        <f t="shared" si="125"/>
        <v>0</v>
      </c>
      <c r="X2668" s="3">
        <v>0</v>
      </c>
      <c r="Y2668" s="3">
        <v>0</v>
      </c>
      <c r="Z2668" s="3">
        <v>0</v>
      </c>
      <c r="AA2668" s="3">
        <v>0</v>
      </c>
      <c r="AB2668" s="3">
        <v>0</v>
      </c>
      <c r="AD2668" t="s">
        <v>899</v>
      </c>
      <c r="AE2668" s="1">
        <v>42537</v>
      </c>
      <c r="AG2668" s="1">
        <v>42537</v>
      </c>
      <c r="AH2668" s="1">
        <v>42598</v>
      </c>
    </row>
    <row r="2669" spans="1:34" x14ac:dyDescent="0.3">
      <c r="A2669">
        <v>243274</v>
      </c>
      <c r="B2669" t="s">
        <v>184</v>
      </c>
      <c r="C2669" t="s">
        <v>40</v>
      </c>
      <c r="D2669">
        <v>2</v>
      </c>
      <c r="E2669" t="s">
        <v>646</v>
      </c>
      <c r="F2669" t="s">
        <v>647</v>
      </c>
      <c r="G2669">
        <v>95600</v>
      </c>
      <c r="H2669" t="s">
        <v>52</v>
      </c>
      <c r="I2669">
        <v>53051</v>
      </c>
      <c r="J2669">
        <v>145991</v>
      </c>
      <c r="K2669" t="s">
        <v>30</v>
      </c>
      <c r="L2669" t="s">
        <v>4547</v>
      </c>
      <c r="M2669" t="s">
        <v>4548</v>
      </c>
      <c r="N2669" t="s">
        <v>8257</v>
      </c>
      <c r="O2669" t="s">
        <v>650</v>
      </c>
      <c r="P2669" t="s">
        <v>7252</v>
      </c>
      <c r="Q2669" t="s">
        <v>7268</v>
      </c>
      <c r="R2669" t="s">
        <v>665</v>
      </c>
      <c r="S2669" t="s">
        <v>35</v>
      </c>
      <c r="T2669" t="str">
        <f t="shared" si="123"/>
        <v>The preferred candidate should possess the following: a record of proven managerial or supervisory accomplishments in child protection or a closely-related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669">
        <f t="shared" si="124"/>
        <v>0</v>
      </c>
      <c r="V2669" s="3">
        <v>0</v>
      </c>
      <c r="W2669" s="3">
        <f t="shared" si="125"/>
        <v>0</v>
      </c>
      <c r="X2669" s="3">
        <v>0</v>
      </c>
      <c r="Y2669" s="3">
        <v>0</v>
      </c>
      <c r="Z2669" s="3">
        <v>0</v>
      </c>
      <c r="AA2669" s="3">
        <v>0</v>
      </c>
      <c r="AB2669" s="3">
        <v>0</v>
      </c>
      <c r="AD2669" t="s">
        <v>58</v>
      </c>
      <c r="AE2669" s="1">
        <v>42537</v>
      </c>
      <c r="AG2669" s="1">
        <v>42570</v>
      </c>
      <c r="AH2669" s="1">
        <v>42598</v>
      </c>
    </row>
    <row r="2670" spans="1:34" x14ac:dyDescent="0.3">
      <c r="A2670">
        <v>243274</v>
      </c>
      <c r="B2670" t="s">
        <v>184</v>
      </c>
      <c r="C2670" t="s">
        <v>26</v>
      </c>
      <c r="D2670">
        <v>2</v>
      </c>
      <c r="E2670" t="s">
        <v>646</v>
      </c>
      <c r="F2670" t="s">
        <v>647</v>
      </c>
      <c r="G2670">
        <v>95600</v>
      </c>
      <c r="H2670" t="s">
        <v>52</v>
      </c>
      <c r="I2670">
        <v>53051</v>
      </c>
      <c r="J2670">
        <v>145991</v>
      </c>
      <c r="K2670" t="s">
        <v>30</v>
      </c>
      <c r="L2670" t="s">
        <v>4547</v>
      </c>
      <c r="M2670" t="s">
        <v>4548</v>
      </c>
      <c r="N2670" t="s">
        <v>8257</v>
      </c>
      <c r="O2670" t="s">
        <v>650</v>
      </c>
      <c r="P2670" t="s">
        <v>7252</v>
      </c>
      <c r="Q2670" t="s">
        <v>7268</v>
      </c>
      <c r="R2670" t="s">
        <v>665</v>
      </c>
      <c r="S2670" t="s">
        <v>35</v>
      </c>
      <c r="T2670" t="str">
        <f t="shared" si="123"/>
        <v>The preferred candidate should possess the following: a record of proven managerial or supervisory accomplishments in child protection or a closely-related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670">
        <f t="shared" si="124"/>
        <v>0</v>
      </c>
      <c r="V2670" s="3">
        <v>0</v>
      </c>
      <c r="W2670" s="3">
        <f t="shared" si="125"/>
        <v>0</v>
      </c>
      <c r="X2670" s="3">
        <v>0</v>
      </c>
      <c r="Y2670" s="3">
        <v>0</v>
      </c>
      <c r="Z2670" s="3">
        <v>0</v>
      </c>
      <c r="AA2670" s="3">
        <v>0</v>
      </c>
      <c r="AB2670" s="3">
        <v>0</v>
      </c>
      <c r="AD2670" t="s">
        <v>58</v>
      </c>
      <c r="AE2670" s="1">
        <v>42537</v>
      </c>
      <c r="AG2670" s="1">
        <v>42570</v>
      </c>
      <c r="AH2670" s="1">
        <v>42598</v>
      </c>
    </row>
    <row r="2671" spans="1:34" x14ac:dyDescent="0.3">
      <c r="A2671">
        <v>243055</v>
      </c>
      <c r="B2671" t="s">
        <v>39</v>
      </c>
      <c r="C2671" t="s">
        <v>40</v>
      </c>
      <c r="D2671">
        <v>1</v>
      </c>
      <c r="E2671" t="s">
        <v>4538</v>
      </c>
      <c r="F2671" t="s">
        <v>851</v>
      </c>
      <c r="G2671">
        <v>51011</v>
      </c>
      <c r="H2671">
        <v>2</v>
      </c>
      <c r="I2671">
        <v>60417</v>
      </c>
      <c r="J2671">
        <v>69480</v>
      </c>
      <c r="K2671" t="s">
        <v>30</v>
      </c>
      <c r="L2671" t="s">
        <v>4539</v>
      </c>
      <c r="M2671" t="s">
        <v>436</v>
      </c>
      <c r="N2671" t="s">
        <v>4540</v>
      </c>
      <c r="O2671" t="s">
        <v>7206</v>
      </c>
      <c r="P2671" t="s">
        <v>4541</v>
      </c>
      <c r="Q2671" t="s">
        <v>8421</v>
      </c>
      <c r="R2671" t="s">
        <v>4542</v>
      </c>
      <c r="S2671" t="s">
        <v>35</v>
      </c>
      <c r="T2671" t="str">
        <f t="shared" si="123"/>
        <v>--Expertise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71">
        <f t="shared" si="124"/>
        <v>0</v>
      </c>
      <c r="V2671" s="3">
        <v>1</v>
      </c>
      <c r="W2671" s="3">
        <f t="shared" si="125"/>
        <v>0</v>
      </c>
      <c r="X2671" s="3">
        <v>0</v>
      </c>
      <c r="Y2671" s="3">
        <v>0</v>
      </c>
      <c r="Z2671" s="3">
        <v>0</v>
      </c>
      <c r="AA2671" s="3">
        <v>0</v>
      </c>
      <c r="AB2671" s="3">
        <v>0</v>
      </c>
      <c r="AD2671" t="s">
        <v>58</v>
      </c>
      <c r="AE2671" s="1">
        <v>42534</v>
      </c>
      <c r="AG2671" s="1">
        <v>42534</v>
      </c>
      <c r="AH2671" s="1">
        <v>42598</v>
      </c>
    </row>
    <row r="2672" spans="1:34" x14ac:dyDescent="0.3">
      <c r="A2672">
        <v>243078</v>
      </c>
      <c r="B2672" t="s">
        <v>1559</v>
      </c>
      <c r="C2672" t="s">
        <v>26</v>
      </c>
      <c r="D2672">
        <v>1</v>
      </c>
      <c r="E2672" t="s">
        <v>4549</v>
      </c>
      <c r="F2672" t="s">
        <v>652</v>
      </c>
      <c r="G2672">
        <v>12627</v>
      </c>
      <c r="H2672">
        <v>0</v>
      </c>
      <c r="I2672">
        <v>63817</v>
      </c>
      <c r="J2672">
        <v>73389</v>
      </c>
      <c r="K2672" t="s">
        <v>30</v>
      </c>
      <c r="L2672" t="s">
        <v>2551</v>
      </c>
      <c r="M2672" t="s">
        <v>4550</v>
      </c>
      <c r="N2672" t="s">
        <v>8471</v>
      </c>
      <c r="O2672" t="s">
        <v>7163</v>
      </c>
      <c r="P2672" t="s">
        <v>35</v>
      </c>
      <c r="Q2672" t="s">
        <v>4551</v>
      </c>
      <c r="R2672" t="s">
        <v>1870</v>
      </c>
      <c r="S2672" t="s">
        <v>35</v>
      </c>
      <c r="T2672" t="str">
        <f t="shared" si="123"/>
        <v xml:space="preserve">  Must be permanent in the Associate Staff Analyst title.</v>
      </c>
      <c r="U2672">
        <f t="shared" si="124"/>
        <v>0</v>
      </c>
      <c r="V2672" s="3">
        <v>0</v>
      </c>
      <c r="W2672" s="3">
        <f t="shared" si="125"/>
        <v>0</v>
      </c>
      <c r="X2672" s="3">
        <v>0</v>
      </c>
      <c r="Y2672" s="3">
        <v>0</v>
      </c>
      <c r="Z2672" s="3">
        <v>0</v>
      </c>
      <c r="AA2672" s="3">
        <v>0</v>
      </c>
      <c r="AB2672" s="3">
        <v>0</v>
      </c>
      <c r="AD2672" t="s">
        <v>38</v>
      </c>
      <c r="AE2672" s="1">
        <v>42587</v>
      </c>
      <c r="AF2672" s="1">
        <v>42607</v>
      </c>
      <c r="AG2672" s="1">
        <v>42586</v>
      </c>
      <c r="AH2672" s="1">
        <v>42598</v>
      </c>
    </row>
    <row r="2673" spans="1:34" x14ac:dyDescent="0.3">
      <c r="A2673">
        <v>243080</v>
      </c>
      <c r="B2673" t="s">
        <v>39</v>
      </c>
      <c r="C2673" t="s">
        <v>26</v>
      </c>
      <c r="D2673">
        <v>1</v>
      </c>
      <c r="E2673" t="s">
        <v>4552</v>
      </c>
      <c r="F2673" t="s">
        <v>4553</v>
      </c>
      <c r="G2673">
        <v>51380</v>
      </c>
      <c r="H2673">
        <v>0</v>
      </c>
      <c r="I2673">
        <v>18</v>
      </c>
      <c r="J2673">
        <v>22</v>
      </c>
      <c r="K2673" t="s">
        <v>141</v>
      </c>
      <c r="L2673" t="s">
        <v>513</v>
      </c>
      <c r="M2673" t="s">
        <v>4266</v>
      </c>
      <c r="N2673" t="s">
        <v>4554</v>
      </c>
      <c r="O2673" t="s">
        <v>4555</v>
      </c>
      <c r="P2673" t="s">
        <v>4556</v>
      </c>
      <c r="Q2673" t="s">
        <v>7439</v>
      </c>
      <c r="R2673" t="s">
        <v>4557</v>
      </c>
      <c r="S2673" t="s">
        <v>35</v>
      </c>
      <c r="T2673" t="str">
        <f t="shared" si="123"/>
        <v>--Knowledge of environmental health procedures and practices;  --Knowledge of computer programs including spreadsheets and data base programs;  --Basic Industrial Hygiene instrumentation skills;  --Ability to measure/calculate air flow rate, etc.;  --Familiarity with relevant CDC, OSHA, NYC-DOHMH and TB Control Guidelines.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73">
        <f t="shared" si="124"/>
        <v>0</v>
      </c>
      <c r="V2673" s="3">
        <v>0</v>
      </c>
      <c r="W2673" s="3">
        <f t="shared" si="125"/>
        <v>0</v>
      </c>
      <c r="X2673" s="3">
        <v>0</v>
      </c>
      <c r="Y2673" s="3">
        <v>0</v>
      </c>
      <c r="Z2673" s="3">
        <v>0</v>
      </c>
      <c r="AA2673" s="3">
        <v>0</v>
      </c>
      <c r="AB2673" s="3">
        <v>0</v>
      </c>
      <c r="AD2673" t="s">
        <v>38</v>
      </c>
      <c r="AE2673" s="1">
        <v>42535</v>
      </c>
      <c r="AG2673" s="1">
        <v>42535</v>
      </c>
      <c r="AH2673" s="1">
        <v>42598</v>
      </c>
    </row>
    <row r="2674" spans="1:34" x14ac:dyDescent="0.3">
      <c r="A2674">
        <v>243282</v>
      </c>
      <c r="B2674" t="s">
        <v>108</v>
      </c>
      <c r="C2674" t="s">
        <v>40</v>
      </c>
      <c r="D2674">
        <v>1</v>
      </c>
      <c r="E2674" t="s">
        <v>2692</v>
      </c>
      <c r="F2674" t="s">
        <v>2693</v>
      </c>
      <c r="G2674">
        <v>5072</v>
      </c>
      <c r="H2674">
        <v>0</v>
      </c>
      <c r="I2674">
        <v>35213</v>
      </c>
      <c r="J2674">
        <v>40495</v>
      </c>
      <c r="K2674" t="s">
        <v>30</v>
      </c>
      <c r="L2674" t="s">
        <v>111</v>
      </c>
      <c r="M2674" t="s">
        <v>4367</v>
      </c>
      <c r="N2674" t="s">
        <v>8472</v>
      </c>
      <c r="O2674" t="s">
        <v>2696</v>
      </c>
      <c r="P2674" t="s">
        <v>4558</v>
      </c>
      <c r="Q2674" t="s">
        <v>4559</v>
      </c>
      <c r="R2674" t="s">
        <v>2699</v>
      </c>
      <c r="S2674" t="s">
        <v>4560</v>
      </c>
      <c r="T2674" t="str">
        <f t="shared" si="123"/>
        <v>Excellent interpersonal, research and writing skills.  Proficiency in Lexis Advance, Microsoft Word and Excel is a must. Must currently be enrolled in a law school as a matriculated part time second, third or rising fourth year student.</v>
      </c>
      <c r="U2674">
        <f t="shared" si="124"/>
        <v>0</v>
      </c>
      <c r="V2674" s="3">
        <v>1</v>
      </c>
      <c r="W2674" s="3">
        <f t="shared" si="125"/>
        <v>0</v>
      </c>
      <c r="X2674" s="3">
        <v>0</v>
      </c>
      <c r="Y2674" s="3">
        <v>0</v>
      </c>
      <c r="Z2674" s="3">
        <v>0</v>
      </c>
      <c r="AA2674" s="3">
        <v>0</v>
      </c>
      <c r="AB2674" s="3">
        <v>0</v>
      </c>
      <c r="AD2674" t="s">
        <v>38</v>
      </c>
      <c r="AE2674" s="1">
        <v>42537</v>
      </c>
      <c r="AG2674" s="1">
        <v>42545</v>
      </c>
      <c r="AH2674" s="1">
        <v>42598</v>
      </c>
    </row>
    <row r="2675" spans="1:34" x14ac:dyDescent="0.3">
      <c r="A2675">
        <v>243282</v>
      </c>
      <c r="B2675" t="s">
        <v>108</v>
      </c>
      <c r="C2675" t="s">
        <v>26</v>
      </c>
      <c r="D2675">
        <v>1</v>
      </c>
      <c r="E2675" t="s">
        <v>2692</v>
      </c>
      <c r="F2675" t="s">
        <v>2693</v>
      </c>
      <c r="G2675">
        <v>5072</v>
      </c>
      <c r="H2675">
        <v>0</v>
      </c>
      <c r="I2675">
        <v>35213</v>
      </c>
      <c r="J2675">
        <v>40495</v>
      </c>
      <c r="K2675" t="s">
        <v>30</v>
      </c>
      <c r="L2675" t="s">
        <v>111</v>
      </c>
      <c r="M2675" t="s">
        <v>4367</v>
      </c>
      <c r="N2675" t="s">
        <v>8472</v>
      </c>
      <c r="O2675" t="s">
        <v>2696</v>
      </c>
      <c r="P2675" t="s">
        <v>4558</v>
      </c>
      <c r="Q2675" t="s">
        <v>4559</v>
      </c>
      <c r="R2675" t="s">
        <v>2699</v>
      </c>
      <c r="S2675" t="s">
        <v>4560</v>
      </c>
      <c r="T2675" t="str">
        <f t="shared" si="123"/>
        <v>Excellent interpersonal, research and writing skills.  Proficiency in Lexis Advance, Microsoft Word and Excel is a must. Must currently be enrolled in a law school as a matriculated part time second, third or rising fourth year student.</v>
      </c>
      <c r="U2675">
        <f t="shared" si="124"/>
        <v>0</v>
      </c>
      <c r="V2675" s="3">
        <v>1</v>
      </c>
      <c r="W2675" s="3">
        <f t="shared" si="125"/>
        <v>0</v>
      </c>
      <c r="X2675" s="3">
        <v>0</v>
      </c>
      <c r="Y2675" s="3">
        <v>0</v>
      </c>
      <c r="Z2675" s="3">
        <v>0</v>
      </c>
      <c r="AA2675" s="3">
        <v>0</v>
      </c>
      <c r="AB2675" s="3">
        <v>0</v>
      </c>
      <c r="AD2675" t="s">
        <v>38</v>
      </c>
      <c r="AE2675" s="1">
        <v>42537</v>
      </c>
      <c r="AG2675" s="1">
        <v>42545</v>
      </c>
      <c r="AH2675" s="1">
        <v>42598</v>
      </c>
    </row>
    <row r="2676" spans="1:34" x14ac:dyDescent="0.3">
      <c r="A2676">
        <v>243292</v>
      </c>
      <c r="B2676" t="s">
        <v>59</v>
      </c>
      <c r="C2676" t="s">
        <v>40</v>
      </c>
      <c r="D2676">
        <v>1</v>
      </c>
      <c r="E2676" t="s">
        <v>3176</v>
      </c>
      <c r="F2676" t="s">
        <v>3177</v>
      </c>
      <c r="G2676">
        <v>91011</v>
      </c>
      <c r="H2676">
        <v>0</v>
      </c>
      <c r="I2676">
        <v>37085</v>
      </c>
      <c r="J2676">
        <v>54243</v>
      </c>
      <c r="K2676" t="s">
        <v>30</v>
      </c>
      <c r="L2676" t="s">
        <v>4561</v>
      </c>
      <c r="M2676" t="s">
        <v>4562</v>
      </c>
      <c r="N2676" t="s">
        <v>4563</v>
      </c>
      <c r="O2676" t="s">
        <v>3179</v>
      </c>
      <c r="P2676" t="s">
        <v>35</v>
      </c>
      <c r="Q2676" t="s">
        <v>4564</v>
      </c>
      <c r="R2676" t="s">
        <v>266</v>
      </c>
      <c r="S2676" t="s">
        <v>4565</v>
      </c>
      <c r="T2676" t="str">
        <f t="shared" si="123"/>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The Pine Hill Wastewater Treatment Plant is located in the town of Shandaken, Ulster County, New York approximately 120 miles North of New York City.</v>
      </c>
      <c r="U2676">
        <f t="shared" si="124"/>
        <v>0</v>
      </c>
      <c r="V2676" s="3">
        <v>0</v>
      </c>
      <c r="W2676" s="3">
        <f t="shared" si="125"/>
        <v>0</v>
      </c>
      <c r="X2676" s="3">
        <v>0</v>
      </c>
      <c r="Y2676" s="3">
        <v>0</v>
      </c>
      <c r="Z2676" s="3">
        <v>0</v>
      </c>
      <c r="AA2676" s="3">
        <v>0</v>
      </c>
      <c r="AB2676" s="3">
        <v>0</v>
      </c>
      <c r="AD2676" t="s">
        <v>899</v>
      </c>
      <c r="AE2676" s="1">
        <v>42541</v>
      </c>
      <c r="AG2676" s="1">
        <v>42570</v>
      </c>
      <c r="AH2676" s="1">
        <v>42598</v>
      </c>
    </row>
    <row r="2677" spans="1:34" x14ac:dyDescent="0.3">
      <c r="A2677">
        <v>243292</v>
      </c>
      <c r="B2677" t="s">
        <v>59</v>
      </c>
      <c r="C2677" t="s">
        <v>26</v>
      </c>
      <c r="D2677">
        <v>1</v>
      </c>
      <c r="E2677" t="s">
        <v>3176</v>
      </c>
      <c r="F2677" t="s">
        <v>3177</v>
      </c>
      <c r="G2677">
        <v>91011</v>
      </c>
      <c r="H2677">
        <v>0</v>
      </c>
      <c r="I2677">
        <v>37085</v>
      </c>
      <c r="J2677">
        <v>54243</v>
      </c>
      <c r="K2677" t="s">
        <v>30</v>
      </c>
      <c r="L2677" t="s">
        <v>4561</v>
      </c>
      <c r="M2677" t="s">
        <v>4562</v>
      </c>
      <c r="N2677" t="s">
        <v>4563</v>
      </c>
      <c r="O2677" t="s">
        <v>3179</v>
      </c>
      <c r="P2677" t="s">
        <v>35</v>
      </c>
      <c r="Q2677" t="s">
        <v>4564</v>
      </c>
      <c r="R2677" t="s">
        <v>266</v>
      </c>
      <c r="S2677" t="s">
        <v>4565</v>
      </c>
      <c r="T2677" t="str">
        <f t="shared" si="123"/>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The Pine Hill Wastewater Treatment Plant is located in the town of Shandaken, Ulster County, New York approximately 120 miles North of New York City.</v>
      </c>
      <c r="U2677">
        <f t="shared" si="124"/>
        <v>0</v>
      </c>
      <c r="V2677" s="3">
        <v>0</v>
      </c>
      <c r="W2677" s="3">
        <f t="shared" si="125"/>
        <v>0</v>
      </c>
      <c r="X2677" s="3">
        <v>0</v>
      </c>
      <c r="Y2677" s="3">
        <v>0</v>
      </c>
      <c r="Z2677" s="3">
        <v>0</v>
      </c>
      <c r="AA2677" s="3">
        <v>0</v>
      </c>
      <c r="AB2677" s="3">
        <v>0</v>
      </c>
      <c r="AD2677" t="s">
        <v>899</v>
      </c>
      <c r="AE2677" s="1">
        <v>42541</v>
      </c>
      <c r="AG2677" s="1">
        <v>42570</v>
      </c>
      <c r="AH2677" s="1">
        <v>42598</v>
      </c>
    </row>
    <row r="2678" spans="1:34" x14ac:dyDescent="0.3">
      <c r="A2678">
        <v>243293</v>
      </c>
      <c r="B2678" t="s">
        <v>4489</v>
      </c>
      <c r="C2678" t="s">
        <v>26</v>
      </c>
      <c r="D2678">
        <v>1</v>
      </c>
      <c r="E2678" t="s">
        <v>4490</v>
      </c>
      <c r="F2678" t="s">
        <v>1168</v>
      </c>
      <c r="G2678">
        <v>56058</v>
      </c>
      <c r="H2678">
        <v>0</v>
      </c>
      <c r="I2678">
        <v>48895</v>
      </c>
      <c r="J2678">
        <v>75900</v>
      </c>
      <c r="K2678" t="s">
        <v>30</v>
      </c>
      <c r="L2678" t="s">
        <v>224</v>
      </c>
      <c r="M2678" t="s">
        <v>4491</v>
      </c>
      <c r="N2678" t="s">
        <v>8448</v>
      </c>
      <c r="O2678" t="s">
        <v>1170</v>
      </c>
      <c r="P2678" t="s">
        <v>4492</v>
      </c>
      <c r="Q2678" t="s">
        <v>35</v>
      </c>
      <c r="R2678" t="s">
        <v>1634</v>
      </c>
      <c r="S2678" t="s">
        <v>35</v>
      </c>
      <c r="T2678" t="str">
        <f t="shared" si="123"/>
        <v xml:space="preserve">1.	At least one year of full-time experience researching and analyzing employment practices. 2.	Demonstrated knowledge of one or more of the following: the New York City Charter; the New York City Human Rights Law; mayoral/non-mayoral EEO Programs; Citywide EEO policies/discrimination complaint procedures/personnel rules and regulations; the Americans with Disabilities Act and its Accessibility Guidelines for Buildings and Facilities; New York State Civil Service Law; Uniform Guidelines on Employee Selection Procedures; and relevant City, State, and Federal EEO laws. 3.	Full-time experience and/or education in labor/industrial relations, EEO investigations, civil rights law enforcement, personnel/human resources which includes credits in administration. 4.	Strong analytical, research, communication and organization skills. 5.	Ability to produce high quality analytical presentations upon request..  </v>
      </c>
      <c r="U2678">
        <f t="shared" si="124"/>
        <v>0</v>
      </c>
      <c r="V2678" s="3">
        <v>0</v>
      </c>
      <c r="W2678" s="3">
        <f t="shared" si="125"/>
        <v>0</v>
      </c>
      <c r="X2678" s="3">
        <v>0</v>
      </c>
      <c r="Y2678" s="3">
        <v>0</v>
      </c>
      <c r="Z2678" s="3">
        <v>0</v>
      </c>
      <c r="AA2678" s="3">
        <v>0</v>
      </c>
      <c r="AB2678" s="3">
        <v>0</v>
      </c>
      <c r="AD2678" t="s">
        <v>38</v>
      </c>
      <c r="AE2678" s="1">
        <v>42587</v>
      </c>
      <c r="AF2678" s="1">
        <v>42600</v>
      </c>
      <c r="AG2678" s="1">
        <v>42580</v>
      </c>
      <c r="AH2678" s="1">
        <v>42598</v>
      </c>
    </row>
    <row r="2679" spans="1:34" x14ac:dyDescent="0.3">
      <c r="A2679">
        <v>243080</v>
      </c>
      <c r="B2679" t="s">
        <v>39</v>
      </c>
      <c r="C2679" t="s">
        <v>40</v>
      </c>
      <c r="D2679">
        <v>1</v>
      </c>
      <c r="E2679" t="s">
        <v>4552</v>
      </c>
      <c r="F2679" t="s">
        <v>4553</v>
      </c>
      <c r="G2679">
        <v>51380</v>
      </c>
      <c r="H2679">
        <v>0</v>
      </c>
      <c r="I2679">
        <v>18</v>
      </c>
      <c r="J2679">
        <v>22</v>
      </c>
      <c r="K2679" t="s">
        <v>141</v>
      </c>
      <c r="L2679" t="s">
        <v>513</v>
      </c>
      <c r="M2679" t="s">
        <v>4266</v>
      </c>
      <c r="N2679" t="s">
        <v>4554</v>
      </c>
      <c r="O2679" t="s">
        <v>4555</v>
      </c>
      <c r="P2679" t="s">
        <v>4556</v>
      </c>
      <c r="Q2679" t="s">
        <v>7439</v>
      </c>
      <c r="R2679" t="s">
        <v>4557</v>
      </c>
      <c r="S2679" t="s">
        <v>35</v>
      </c>
      <c r="T2679" t="str">
        <f t="shared" si="123"/>
        <v>--Knowledge of environmental health procedures and practices;  --Knowledge of computer programs including spreadsheets and data base programs;  --Basic Industrial Hygiene instrumentation skills;  --Ability to measure/calculate air flow rate, etc.;  --Familiarity with relevant CDC, OSHA, NYC-DOHMH and TB Control Guidelines.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79">
        <f t="shared" si="124"/>
        <v>0</v>
      </c>
      <c r="V2679" s="3">
        <v>0</v>
      </c>
      <c r="W2679" s="3">
        <f t="shared" si="125"/>
        <v>0</v>
      </c>
      <c r="X2679" s="3">
        <v>0</v>
      </c>
      <c r="Y2679" s="3">
        <v>0</v>
      </c>
      <c r="Z2679" s="3">
        <v>0</v>
      </c>
      <c r="AA2679" s="3">
        <v>0</v>
      </c>
      <c r="AB2679" s="3">
        <v>0</v>
      </c>
      <c r="AD2679" t="s">
        <v>38</v>
      </c>
      <c r="AE2679" s="1">
        <v>42535</v>
      </c>
      <c r="AG2679" s="1">
        <v>42535</v>
      </c>
      <c r="AH2679" s="1">
        <v>42598</v>
      </c>
    </row>
    <row r="2680" spans="1:34" x14ac:dyDescent="0.3">
      <c r="A2680">
        <v>243081</v>
      </c>
      <c r="B2680" t="s">
        <v>49</v>
      </c>
      <c r="C2680" t="s">
        <v>40</v>
      </c>
      <c r="D2680">
        <v>1</v>
      </c>
      <c r="E2680" t="s">
        <v>4566</v>
      </c>
      <c r="F2680" t="s">
        <v>2953</v>
      </c>
      <c r="G2680">
        <v>10049</v>
      </c>
      <c r="H2680" t="s">
        <v>240</v>
      </c>
      <c r="I2680">
        <v>58675</v>
      </c>
      <c r="J2680">
        <v>115000</v>
      </c>
      <c r="K2680" t="s">
        <v>30</v>
      </c>
      <c r="L2680" t="s">
        <v>904</v>
      </c>
      <c r="M2680" t="s">
        <v>909</v>
      </c>
      <c r="N2680" t="s">
        <v>8473</v>
      </c>
      <c r="O2680" t="s">
        <v>2955</v>
      </c>
      <c r="P2680" t="s">
        <v>8474</v>
      </c>
      <c r="Q2680" t="s">
        <v>55</v>
      </c>
      <c r="R2680" t="s">
        <v>56</v>
      </c>
      <c r="S2680" t="s">
        <v>549</v>
      </c>
      <c r="T2680" t="str">
        <f t="shared" si="123"/>
        <v>‚  At least 10 years of tax auditing experience, including at least 4 years as a Director/Program     Manager or 6 years in a managerial position in a tax audit environment.  At least 5 years of experience conducting and/or developing training programs, including at    least 3 years as a Training Director and/or Project Manager responsible for developing training    programs in a medium to large corporate or governmental organization.    Demonstrated ability to organize, plan, implement, monitor and report on comprehensive     strategic training and/or continuing education programs, at staff and management levels.  Exceptional verbal, written and presentation communication skills are required.  Experience identifying and utilizing external training and continuing education resources.  Extensive knowledge of NYS and NYC Tax laws, regulations, and audit guidelines. In compliance with federal law, all persons hired will be required to verify identity and eligibility to work in the United States and to complete the required employment eligibility verification document form upon hire.</v>
      </c>
      <c r="U2680">
        <f t="shared" si="124"/>
        <v>0</v>
      </c>
      <c r="V2680" s="3">
        <v>0</v>
      </c>
      <c r="W2680" s="3">
        <f t="shared" si="125"/>
        <v>0</v>
      </c>
      <c r="X2680" s="3">
        <v>0</v>
      </c>
      <c r="Y2680" s="3">
        <v>0</v>
      </c>
      <c r="Z2680" s="3">
        <v>0</v>
      </c>
      <c r="AA2680" s="3">
        <v>0</v>
      </c>
      <c r="AB2680" s="3">
        <v>0</v>
      </c>
      <c r="AD2680" t="s">
        <v>58</v>
      </c>
      <c r="AE2680" s="1">
        <v>42538</v>
      </c>
      <c r="AG2680" s="1">
        <v>42538</v>
      </c>
      <c r="AH2680" s="1">
        <v>42598</v>
      </c>
    </row>
    <row r="2681" spans="1:34" x14ac:dyDescent="0.3">
      <c r="A2681">
        <v>243081</v>
      </c>
      <c r="B2681" t="s">
        <v>49</v>
      </c>
      <c r="C2681" t="s">
        <v>26</v>
      </c>
      <c r="D2681">
        <v>1</v>
      </c>
      <c r="E2681" t="s">
        <v>4566</v>
      </c>
      <c r="F2681" t="s">
        <v>2953</v>
      </c>
      <c r="G2681">
        <v>10049</v>
      </c>
      <c r="H2681" t="s">
        <v>240</v>
      </c>
      <c r="I2681">
        <v>58675</v>
      </c>
      <c r="J2681">
        <v>115000</v>
      </c>
      <c r="K2681" t="s">
        <v>30</v>
      </c>
      <c r="L2681" t="s">
        <v>904</v>
      </c>
      <c r="M2681" t="s">
        <v>909</v>
      </c>
      <c r="N2681" t="s">
        <v>8473</v>
      </c>
      <c r="O2681" t="s">
        <v>2955</v>
      </c>
      <c r="P2681" t="s">
        <v>8474</v>
      </c>
      <c r="Q2681" t="s">
        <v>55</v>
      </c>
      <c r="R2681" t="s">
        <v>56</v>
      </c>
      <c r="S2681" t="s">
        <v>549</v>
      </c>
      <c r="T2681" t="str">
        <f t="shared" si="123"/>
        <v>‚  At least 10 years of tax auditing experience, including at least 4 years as a Director/Program     Manager or 6 years in a managerial position in a tax audit environment.  At least 5 years of experience conducting and/or developing training programs, including at    least 3 years as a Training Director and/or Project Manager responsible for developing training    programs in a medium to large corporate or governmental organization.    Demonstrated ability to organize, plan, implement, monitor and report on comprehensive     strategic training and/or continuing education programs, at staff and management levels.  Exceptional verbal, written and presentation communication skills are required.  Experience identifying and utilizing external training and continuing education resources.  Extensive knowledge of NYS and NYC Tax laws, regulations, and audit guidelines. In compliance with federal law, all persons hired will be required to verify identity and eligibility to work in the United States and to complete the required employment eligibility verification document form upon hire.</v>
      </c>
      <c r="U2681">
        <f t="shared" si="124"/>
        <v>0</v>
      </c>
      <c r="V2681" s="3">
        <v>0</v>
      </c>
      <c r="W2681" s="3">
        <f t="shared" si="125"/>
        <v>0</v>
      </c>
      <c r="X2681" s="3">
        <v>0</v>
      </c>
      <c r="Y2681" s="3">
        <v>0</v>
      </c>
      <c r="Z2681" s="3">
        <v>0</v>
      </c>
      <c r="AA2681" s="3">
        <v>0</v>
      </c>
      <c r="AB2681" s="3">
        <v>0</v>
      </c>
      <c r="AD2681" t="s">
        <v>58</v>
      </c>
      <c r="AE2681" s="1">
        <v>42538</v>
      </c>
      <c r="AG2681" s="1">
        <v>42538</v>
      </c>
      <c r="AH2681" s="1">
        <v>42598</v>
      </c>
    </row>
    <row r="2682" spans="1:34" x14ac:dyDescent="0.3">
      <c r="A2682">
        <v>243297</v>
      </c>
      <c r="B2682" t="s">
        <v>2518</v>
      </c>
      <c r="C2682" t="s">
        <v>40</v>
      </c>
      <c r="D2682">
        <v>1</v>
      </c>
      <c r="E2682" t="s">
        <v>4567</v>
      </c>
      <c r="F2682" t="s">
        <v>51</v>
      </c>
      <c r="G2682">
        <v>10050</v>
      </c>
      <c r="H2682" t="s">
        <v>52</v>
      </c>
      <c r="I2682">
        <v>57210</v>
      </c>
      <c r="J2682">
        <v>100000</v>
      </c>
      <c r="K2682" t="s">
        <v>30</v>
      </c>
      <c r="L2682" t="s">
        <v>637</v>
      </c>
      <c r="M2682" t="s">
        <v>2971</v>
      </c>
      <c r="N2682" t="s">
        <v>8475</v>
      </c>
      <c r="O2682" t="s">
        <v>54</v>
      </c>
      <c r="P2682" t="s">
        <v>8476</v>
      </c>
      <c r="Q2682" t="s">
        <v>4568</v>
      </c>
      <c r="R2682" t="s">
        <v>2659</v>
      </c>
      <c r="S2682" t="s">
        <v>35</v>
      </c>
      <c r="T2682" t="str">
        <f t="shared" si="123"/>
        <v>‚	6+ years of experience in analysis, design, development, testing and maintenance of object-oriented and system programming and GUI software applications. 	6+ years of experience in C++, STL, and Data structures, OOPS, design patterns. Developed own Generic algorithms, integrators, DS. 	6+ Web development using RAD Controls, Ajax, ASP.NET, C#.NET, VB.NET, VC++.NET, Scrum, Cruise Control, Agile Software development and Product management tools. 	Experience must include knowledge of OLE programming and multimedia programming (image and audio) is strongly desired.	Good English verbal and writing, communication, analytical, collaboration skills and should be a team player. 	The candidate should be familiar with agile software development practices and have excellent task management skills. 	In addition, knowledge of design patterns, SOA, Open Source technologies is desirable 	Experience developing Case Management systems.	Knowledge of Android Open mobile application development platform using Java. 	Developed Stuffit plug-Ins for Microsoft office and adobe Photoshop, using VC++, and C#. 	Strong conceptual knowledge of socket programming, Synchronization, IPC using mutex and semaphores message queues. 	Experience in digitizing voice recordings, API development, MQ Series, and at least one programming language. 	Experience using DTS, SSIS, and T-SQL in a Microsoft development environment. 	Demonstrate ability to write T-SQL queries to fulfill ad-hoc requests and data integrity checking; demonstrated ability to write T-SQL stored procedures for code re-use.	Demonstrate experience with DTS / integration service data transformation and manipulation tools. 	Knowledge of Business Objects, Crystal Reports, LDAP, Java Media Framework, OLE Programming with J-Integra, HP Quality Center,  Unix Programming / Scripting,  application server clustering, application profiling, data parsing and transformation, SQL data manipulation, data loading, data cleansing, ETL,  using DTS, SSIS, and T-SQL in a Microsoft development environment. 	History of volunteerism, such as service in the AmeriCorps or Peace Corps, is viewed favorably. The salary for this vacancy is up to $100,000</v>
      </c>
      <c r="U2682">
        <f t="shared" si="124"/>
        <v>0</v>
      </c>
      <c r="V2682" s="3">
        <v>0</v>
      </c>
      <c r="W2682" s="3">
        <f t="shared" si="125"/>
        <v>0</v>
      </c>
      <c r="X2682" s="3">
        <v>0</v>
      </c>
      <c r="Y2682" s="3">
        <v>0</v>
      </c>
      <c r="Z2682" s="3">
        <v>1</v>
      </c>
      <c r="AA2682" s="3">
        <v>0</v>
      </c>
      <c r="AB2682" s="3">
        <v>0</v>
      </c>
      <c r="AD2682" t="s">
        <v>58</v>
      </c>
      <c r="AE2682" s="1">
        <v>42550</v>
      </c>
      <c r="AG2682" s="1">
        <v>42550</v>
      </c>
      <c r="AH2682" s="1">
        <v>42598</v>
      </c>
    </row>
    <row r="2683" spans="1:34" x14ac:dyDescent="0.3">
      <c r="A2683">
        <v>243297</v>
      </c>
      <c r="B2683" t="s">
        <v>2518</v>
      </c>
      <c r="C2683" t="s">
        <v>26</v>
      </c>
      <c r="D2683">
        <v>1</v>
      </c>
      <c r="E2683" t="s">
        <v>4567</v>
      </c>
      <c r="F2683" t="s">
        <v>51</v>
      </c>
      <c r="G2683">
        <v>10050</v>
      </c>
      <c r="H2683" t="s">
        <v>52</v>
      </c>
      <c r="I2683">
        <v>57210</v>
      </c>
      <c r="J2683">
        <v>100000</v>
      </c>
      <c r="K2683" t="s">
        <v>30</v>
      </c>
      <c r="L2683" t="s">
        <v>637</v>
      </c>
      <c r="M2683" t="s">
        <v>2971</v>
      </c>
      <c r="N2683" t="s">
        <v>8475</v>
      </c>
      <c r="O2683" t="s">
        <v>54</v>
      </c>
      <c r="P2683" t="s">
        <v>8476</v>
      </c>
      <c r="Q2683" t="s">
        <v>4568</v>
      </c>
      <c r="R2683" t="s">
        <v>2659</v>
      </c>
      <c r="S2683" t="s">
        <v>35</v>
      </c>
      <c r="T2683" t="str">
        <f t="shared" si="123"/>
        <v>‚	6+ years of experience in analysis, design, development, testing and maintenance of object-oriented and system programming and GUI software applications. 	6+ years of experience in C++, STL, and Data structures, OOPS, design patterns. Developed own Generic algorithms, integrators, DS. 	6+ Web development using RAD Controls, Ajax, ASP.NET, C#.NET, VB.NET, VC++.NET, Scrum, Cruise Control, Agile Software development and Product management tools. 	Experience must include knowledge of OLE programming and multimedia programming (image and audio) is strongly desired.	Good English verbal and writing, communication, analytical, collaboration skills and should be a team player. 	The candidate should be familiar with agile software development practices and have excellent task management skills. 	In addition, knowledge of design patterns, SOA, Open Source technologies is desirable 	Experience developing Case Management systems.	Knowledge of Android Open mobile application development platform using Java. 	Developed Stuffit plug-Ins for Microsoft office and adobe Photoshop, using VC++, and C#. 	Strong conceptual knowledge of socket programming, Synchronization, IPC using mutex and semaphores message queues. 	Experience in digitizing voice recordings, API development, MQ Series, and at least one programming language. 	Experience using DTS, SSIS, and T-SQL in a Microsoft development environment. 	Demonstrate ability to write T-SQL queries to fulfill ad-hoc requests and data integrity checking; demonstrated ability to write T-SQL stored procedures for code re-use.	Demonstrate experience with DTS / integration service data transformation and manipulation tools. 	Knowledge of Business Objects, Crystal Reports, LDAP, Java Media Framework, OLE Programming with J-Integra, HP Quality Center,  Unix Programming / Scripting,  application server clustering, application profiling, data parsing and transformation, SQL data manipulation, data loading, data cleansing, ETL,  using DTS, SSIS, and T-SQL in a Microsoft development environment. 	History of volunteerism, such as service in the AmeriCorps or Peace Corps, is viewed favorably. The salary for this vacancy is up to $100,000</v>
      </c>
      <c r="U2683">
        <f t="shared" si="124"/>
        <v>0</v>
      </c>
      <c r="V2683" s="3">
        <v>0</v>
      </c>
      <c r="W2683" s="3">
        <f t="shared" si="125"/>
        <v>0</v>
      </c>
      <c r="X2683" s="3">
        <v>0</v>
      </c>
      <c r="Y2683" s="3">
        <v>0</v>
      </c>
      <c r="Z2683" s="3">
        <v>1</v>
      </c>
      <c r="AA2683" s="3">
        <v>0</v>
      </c>
      <c r="AB2683" s="3">
        <v>0</v>
      </c>
      <c r="AD2683" t="s">
        <v>58</v>
      </c>
      <c r="AE2683" s="1">
        <v>42550</v>
      </c>
      <c r="AG2683" s="1">
        <v>42550</v>
      </c>
      <c r="AH2683" s="1">
        <v>42598</v>
      </c>
    </row>
    <row r="2684" spans="1:34" x14ac:dyDescent="0.3">
      <c r="A2684">
        <v>243300</v>
      </c>
      <c r="B2684" t="s">
        <v>49</v>
      </c>
      <c r="C2684" t="s">
        <v>26</v>
      </c>
      <c r="D2684">
        <v>1</v>
      </c>
      <c r="E2684" t="s">
        <v>4569</v>
      </c>
      <c r="F2684" t="s">
        <v>551</v>
      </c>
      <c r="G2684">
        <v>10124</v>
      </c>
      <c r="H2684">
        <v>1</v>
      </c>
      <c r="I2684">
        <v>42856</v>
      </c>
      <c r="J2684">
        <v>49284</v>
      </c>
      <c r="K2684" t="s">
        <v>30</v>
      </c>
      <c r="L2684" t="s">
        <v>637</v>
      </c>
      <c r="M2684" t="s">
        <v>4311</v>
      </c>
      <c r="N2684" t="s">
        <v>8477</v>
      </c>
      <c r="O2684" t="s">
        <v>7055</v>
      </c>
      <c r="P2684" t="s">
        <v>8478</v>
      </c>
      <c r="Q2684" t="s">
        <v>4570</v>
      </c>
      <c r="R2684" t="s">
        <v>2666</v>
      </c>
      <c r="S2684" t="s">
        <v>549</v>
      </c>
      <c r="T2684" t="str">
        <f t="shared" si="123"/>
        <v>‚  Familiarity with Access.  Familiarity with DOF‚„s payment and parking ticket systems. In compliance with Federal law, all persons hired will be required to verify identity and eligibility to work in the United States and to complete the required employment eligibility verification document form upon hire.  NOTE: Permanent and non-competitive Principal Administrative Associates will be considered for an interview. Please include your Employee Identification Number (EIN) when applying and indicate in your cover letter if you are a permanent or non-competitive Principal Administrative Associate.</v>
      </c>
      <c r="U2684">
        <f t="shared" si="124"/>
        <v>0</v>
      </c>
      <c r="V2684" s="3">
        <v>0</v>
      </c>
      <c r="W2684" s="3">
        <f t="shared" si="125"/>
        <v>0</v>
      </c>
      <c r="X2684" s="3">
        <v>0</v>
      </c>
      <c r="Y2684" s="3">
        <v>0</v>
      </c>
      <c r="Z2684" s="3">
        <v>0</v>
      </c>
      <c r="AA2684" s="3">
        <v>0</v>
      </c>
      <c r="AB2684" s="3">
        <v>0</v>
      </c>
      <c r="AD2684" t="s">
        <v>38</v>
      </c>
      <c r="AE2684" s="1">
        <v>42572</v>
      </c>
      <c r="AG2684" s="1">
        <v>42577</v>
      </c>
      <c r="AH2684" s="1">
        <v>42598</v>
      </c>
    </row>
    <row r="2685" spans="1:34" x14ac:dyDescent="0.3">
      <c r="A2685">
        <v>243084</v>
      </c>
      <c r="B2685" t="s">
        <v>39</v>
      </c>
      <c r="C2685" t="s">
        <v>40</v>
      </c>
      <c r="D2685">
        <v>1</v>
      </c>
      <c r="E2685" t="s">
        <v>4571</v>
      </c>
      <c r="F2685" t="s">
        <v>42</v>
      </c>
      <c r="G2685">
        <v>21744</v>
      </c>
      <c r="H2685">
        <v>3</v>
      </c>
      <c r="I2685">
        <v>76340</v>
      </c>
      <c r="J2685">
        <v>87791</v>
      </c>
      <c r="K2685" t="s">
        <v>30</v>
      </c>
      <c r="L2685" t="s">
        <v>78</v>
      </c>
      <c r="M2685" t="s">
        <v>1486</v>
      </c>
      <c r="N2685" t="s">
        <v>4572</v>
      </c>
      <c r="O2685" t="s">
        <v>46</v>
      </c>
      <c r="P2685" t="s">
        <v>4573</v>
      </c>
      <c r="Q2685" t="s">
        <v>7439</v>
      </c>
      <c r="R2685" t="s">
        <v>4574</v>
      </c>
      <c r="S2685" t="s">
        <v>35</v>
      </c>
      <c r="T2685" t="str">
        <f t="shared" si="123"/>
        <v>-	Background in epidemiological research  -	Familiarity with Medicaid claims data, particularly with regards to mental and behavioral health  -	Expertise analyzing very large data sets using appropriate tools (SQL Server, Python, R, SAS, Salient)  -	Experience with data visualization and geographic information systems (Tableau, ArcGIS)  -	Excellent written and oral communication skills   -	Experience contributing to reports, presentations, and scientific papers based on findings from analyses  -	Ability to work independently, self-train, and manage multiple priorities in a fast paced environment.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85">
        <f t="shared" si="124"/>
        <v>0</v>
      </c>
      <c r="V2685" s="3">
        <v>0</v>
      </c>
      <c r="W2685" s="3">
        <f t="shared" si="125"/>
        <v>0</v>
      </c>
      <c r="X2685" s="3">
        <v>1</v>
      </c>
      <c r="Y2685" s="3">
        <v>1</v>
      </c>
      <c r="Z2685" s="3">
        <v>1</v>
      </c>
      <c r="AA2685" s="3">
        <v>0</v>
      </c>
      <c r="AB2685" s="3">
        <v>0</v>
      </c>
      <c r="AD2685" t="s">
        <v>38</v>
      </c>
      <c r="AE2685" s="1">
        <v>42535</v>
      </c>
      <c r="AG2685" s="1">
        <v>42535</v>
      </c>
      <c r="AH2685" s="1">
        <v>42598</v>
      </c>
    </row>
    <row r="2686" spans="1:34" x14ac:dyDescent="0.3">
      <c r="A2686">
        <v>243007</v>
      </c>
      <c r="B2686" t="s">
        <v>184</v>
      </c>
      <c r="C2686" t="s">
        <v>40</v>
      </c>
      <c r="D2686">
        <v>1</v>
      </c>
      <c r="E2686" t="s">
        <v>4575</v>
      </c>
      <c r="F2686" t="s">
        <v>191</v>
      </c>
      <c r="G2686">
        <v>13632</v>
      </c>
      <c r="H2686">
        <v>3</v>
      </c>
      <c r="I2686">
        <v>83323</v>
      </c>
      <c r="J2686">
        <v>108101</v>
      </c>
      <c r="K2686" t="s">
        <v>30</v>
      </c>
      <c r="L2686" t="s">
        <v>186</v>
      </c>
      <c r="M2686" t="s">
        <v>332</v>
      </c>
      <c r="N2686" t="s">
        <v>8479</v>
      </c>
      <c r="O2686" t="s">
        <v>7083</v>
      </c>
      <c r="P2686" t="s">
        <v>4576</v>
      </c>
      <c r="Q2686" t="s">
        <v>8162</v>
      </c>
      <c r="R2686" t="s">
        <v>201</v>
      </c>
      <c r="S2686" t="s">
        <v>35</v>
      </c>
      <c r="T2686" t="str">
        <f t="shared" si="123"/>
        <v>The candidate is expected to possess 8+ years' of experience designing, implementing and testing data warehouse/mart reports; 5+ years' designing, testing, implementing ETL/ELT for data warehouse and reporting needs; 5+ years of experience with designing, developing and testing OBIEE reporting; 5+ years of experience designing, developing and testing complex BI Publisher reporting; 3+ years' PL/SQL; 3+ years' designing and building applications with object-oriented software development methodologies and practices using J2EE and related technologies.  The candidate must also have experience in Data modeling, creation and configuration of metadata objects using ODI and have experience in designing and developing ETL solutions interfacing between source application and the Enterprise Data Warehouse using ODI.  The candidate must have a strong background in data warehouse, data management and data analytics and experience in an Oracle environment with knowledge of views, packages, stored procedures, functions, constraints, cursors, indexes and table partitions.  The candidate must have  experience in basic Unix commands and shell scripting; Unit testing (JUnit/Mock), Continuous integration, and Agile methodologies as well as knowledge of and experience working on common design patterns and industry standards.  The candidate must have experience with version control systems, preferably PVCS and be versed in different development methodologies (Iterative, Agile, Scrum etc.).   The candidate must have strong communication, analysis, and problem solving skills and be experienced in creation of design documents.   The candidate must be quick to learn, self-motivated, and enthusiastic, work well within a team environment and with minimal supervision; be comfortable working with clearly defined project plans and contributing estimates to the planning process and be able to meet and deliver on deadlines and work well under pressure while following guidelines and standards as set forth by ACS and OIT.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v>
      </c>
      <c r="U2686">
        <f t="shared" si="124"/>
        <v>1</v>
      </c>
      <c r="V2686" s="3">
        <v>0</v>
      </c>
      <c r="W2686" s="3">
        <f t="shared" si="125"/>
        <v>1</v>
      </c>
      <c r="X2686" s="3">
        <v>0</v>
      </c>
      <c r="Y2686" s="3">
        <v>0</v>
      </c>
      <c r="Z2686" s="3">
        <v>1</v>
      </c>
      <c r="AA2686" s="3">
        <v>0</v>
      </c>
      <c r="AB2686" s="3">
        <v>0</v>
      </c>
      <c r="AD2686" t="s">
        <v>58</v>
      </c>
      <c r="AE2686" s="1">
        <v>42538</v>
      </c>
      <c r="AG2686" s="1">
        <v>42541</v>
      </c>
      <c r="AH2686" s="1">
        <v>42598</v>
      </c>
    </row>
    <row r="2687" spans="1:34" x14ac:dyDescent="0.3">
      <c r="A2687">
        <v>243084</v>
      </c>
      <c r="B2687" t="s">
        <v>39</v>
      </c>
      <c r="C2687" t="s">
        <v>26</v>
      </c>
      <c r="D2687">
        <v>1</v>
      </c>
      <c r="E2687" t="s">
        <v>4571</v>
      </c>
      <c r="F2687" t="s">
        <v>42</v>
      </c>
      <c r="G2687">
        <v>21744</v>
      </c>
      <c r="H2687">
        <v>3</v>
      </c>
      <c r="I2687">
        <v>76340</v>
      </c>
      <c r="J2687">
        <v>87791</v>
      </c>
      <c r="K2687" t="s">
        <v>30</v>
      </c>
      <c r="L2687" t="s">
        <v>78</v>
      </c>
      <c r="M2687" t="s">
        <v>1486</v>
      </c>
      <c r="N2687" t="s">
        <v>4572</v>
      </c>
      <c r="O2687" t="s">
        <v>46</v>
      </c>
      <c r="P2687" t="s">
        <v>4573</v>
      </c>
      <c r="Q2687" t="s">
        <v>7439</v>
      </c>
      <c r="R2687" t="s">
        <v>4574</v>
      </c>
      <c r="S2687" t="s">
        <v>35</v>
      </c>
      <c r="T2687" t="str">
        <f t="shared" si="123"/>
        <v>-	Background in epidemiological research  -	Familiarity with Medicaid claims data, particularly with regards to mental and behavioral health  -	Expertise analyzing very large data sets using appropriate tools (SQL Server, Python, R, SAS, Salient)  -	Experience with data visualization and geographic information systems (Tableau, ArcGIS)  -	Excellent written and oral communication skills   -	Experience contributing to reports, presentations, and scientific papers based on findings from analyses  -	Ability to work independently, self-train, and manage multiple priorities in a fast paced environment.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87">
        <f t="shared" si="124"/>
        <v>0</v>
      </c>
      <c r="V2687" s="3">
        <v>0</v>
      </c>
      <c r="W2687" s="3">
        <f t="shared" si="125"/>
        <v>0</v>
      </c>
      <c r="X2687" s="3">
        <v>1</v>
      </c>
      <c r="Y2687" s="3">
        <v>1</v>
      </c>
      <c r="Z2687" s="3">
        <v>1</v>
      </c>
      <c r="AA2687" s="3">
        <v>0</v>
      </c>
      <c r="AB2687" s="3">
        <v>0</v>
      </c>
      <c r="AD2687" t="s">
        <v>38</v>
      </c>
      <c r="AE2687" s="1">
        <v>42535</v>
      </c>
      <c r="AG2687" s="1">
        <v>42535</v>
      </c>
      <c r="AH2687" s="1">
        <v>42598</v>
      </c>
    </row>
    <row r="2688" spans="1:34" x14ac:dyDescent="0.3">
      <c r="A2688">
        <v>243123</v>
      </c>
      <c r="B2688" t="s">
        <v>39</v>
      </c>
      <c r="C2688" t="s">
        <v>40</v>
      </c>
      <c r="D2688">
        <v>1</v>
      </c>
      <c r="E2688" t="s">
        <v>4577</v>
      </c>
      <c r="F2688" t="s">
        <v>42</v>
      </c>
      <c r="G2688">
        <v>21744</v>
      </c>
      <c r="H2688">
        <v>2</v>
      </c>
      <c r="I2688">
        <v>68239</v>
      </c>
      <c r="J2688">
        <v>85644</v>
      </c>
      <c r="K2688" t="s">
        <v>30</v>
      </c>
      <c r="L2688" t="s">
        <v>78</v>
      </c>
      <c r="M2688" t="s">
        <v>845</v>
      </c>
      <c r="N2688" t="s">
        <v>8480</v>
      </c>
      <c r="O2688" t="s">
        <v>46</v>
      </c>
      <c r="P2688" t="s">
        <v>4578</v>
      </c>
      <c r="Q2688" t="s">
        <v>7439</v>
      </c>
      <c r="R2688" t="s">
        <v>4579</v>
      </c>
      <c r="S2688" t="s">
        <v>35</v>
      </c>
      <c r="T2688" t="str">
        <f t="shared" si="123"/>
        <v>--3 plus years in public health policy research and development  --Excellent communications skills (both oral and written)  --Basic ability to interpret data and analyze statistics  --Sound professional judgment, ability to work in a demanding, fast-paced environment.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88">
        <f t="shared" si="124"/>
        <v>0</v>
      </c>
      <c r="V2688" s="3">
        <v>0</v>
      </c>
      <c r="W2688" s="3">
        <f t="shared" si="125"/>
        <v>0</v>
      </c>
      <c r="X2688" s="3">
        <v>0</v>
      </c>
      <c r="Y2688" s="3">
        <v>0</v>
      </c>
      <c r="Z2688" s="3">
        <v>0</v>
      </c>
      <c r="AA2688" s="3">
        <v>0</v>
      </c>
      <c r="AB2688" s="3">
        <v>0</v>
      </c>
      <c r="AD2688" t="s">
        <v>38</v>
      </c>
      <c r="AE2688" s="1">
        <v>42535</v>
      </c>
      <c r="AG2688" s="1">
        <v>42535</v>
      </c>
      <c r="AH2688" s="1">
        <v>42598</v>
      </c>
    </row>
    <row r="2689" spans="1:34" x14ac:dyDescent="0.3">
      <c r="A2689">
        <v>243304</v>
      </c>
      <c r="B2689" t="s">
        <v>244</v>
      </c>
      <c r="C2689" t="s">
        <v>26</v>
      </c>
      <c r="D2689">
        <v>1</v>
      </c>
      <c r="E2689" t="s">
        <v>4580</v>
      </c>
      <c r="F2689" t="s">
        <v>4581</v>
      </c>
      <c r="G2689">
        <v>10061</v>
      </c>
      <c r="H2689" t="s">
        <v>219</v>
      </c>
      <c r="I2689">
        <v>100000</v>
      </c>
      <c r="J2689">
        <v>120000</v>
      </c>
      <c r="K2689" t="s">
        <v>30</v>
      </c>
      <c r="L2689" t="s">
        <v>521</v>
      </c>
      <c r="M2689" t="s">
        <v>4582</v>
      </c>
      <c r="N2689" t="s">
        <v>8481</v>
      </c>
      <c r="O2689" t="s">
        <v>4583</v>
      </c>
      <c r="P2689" t="s">
        <v>8482</v>
      </c>
      <c r="Q2689" t="s">
        <v>35</v>
      </c>
      <c r="R2689" t="s">
        <v>4584</v>
      </c>
      <c r="S2689" t="s">
        <v>35</v>
      </c>
      <c r="T2689" t="str">
        <f t="shared" si="123"/>
        <v xml:space="preserve">The preferred candidate is a well-organized self-starter with an enthusiasm for improving New York City‚„s transportation systems. The candidate will be working within a fast-paced environment and have the ability to multi-task and quickly respond to issues as they arise. In addition, the candidate should have:	Ph.D. degree in Economics or Public Administration or a related field and at least 5 years of experience managing transportation analysis functions for a large public or private organization.	Master‚„s degree in Economics or Public Administration or a related field and at least 8 years of experience managing transportation analysis functions for a large public or private organization	Prior demonstrated successful experience as a Senior Economist (or equivalent) for a large public agency dealing with urban transportation.	The ability to work as part of a team.	Excellent verbal and oral communication skills.	Strong economic analytical skills, including the ability to work with large data sets, the ability to design and execute economic studies, life-cycle cost analysis, risk analysis, and economic impact analysis.	Knowledge of transportation policy. 	Proficiency in Microsoft Office.	Proficiency in GIS and statistical analysis software  </v>
      </c>
      <c r="U2689">
        <f t="shared" si="124"/>
        <v>0</v>
      </c>
      <c r="V2689" s="3">
        <v>0</v>
      </c>
      <c r="W2689" s="3">
        <f t="shared" si="125"/>
        <v>0</v>
      </c>
      <c r="X2689" s="3">
        <v>0</v>
      </c>
      <c r="Y2689" s="3">
        <v>0</v>
      </c>
      <c r="Z2689" s="3">
        <v>0</v>
      </c>
      <c r="AA2689" s="3">
        <v>0</v>
      </c>
      <c r="AB2689" s="3">
        <v>0</v>
      </c>
      <c r="AD2689" t="s">
        <v>38</v>
      </c>
      <c r="AE2689" s="1">
        <v>42541</v>
      </c>
      <c r="AG2689" s="1">
        <v>42541</v>
      </c>
      <c r="AH2689" s="1">
        <v>42598</v>
      </c>
    </row>
    <row r="2690" spans="1:34" x14ac:dyDescent="0.3">
      <c r="A2690">
        <v>243304</v>
      </c>
      <c r="B2690" t="s">
        <v>244</v>
      </c>
      <c r="C2690" t="s">
        <v>40</v>
      </c>
      <c r="D2690">
        <v>1</v>
      </c>
      <c r="E2690" t="s">
        <v>4580</v>
      </c>
      <c r="F2690" t="s">
        <v>4581</v>
      </c>
      <c r="G2690">
        <v>10061</v>
      </c>
      <c r="H2690" t="s">
        <v>219</v>
      </c>
      <c r="I2690">
        <v>100000</v>
      </c>
      <c r="J2690">
        <v>120000</v>
      </c>
      <c r="K2690" t="s">
        <v>30</v>
      </c>
      <c r="L2690" t="s">
        <v>521</v>
      </c>
      <c r="M2690" t="s">
        <v>4582</v>
      </c>
      <c r="N2690" t="s">
        <v>8481</v>
      </c>
      <c r="O2690" t="s">
        <v>4583</v>
      </c>
      <c r="P2690" t="s">
        <v>8482</v>
      </c>
      <c r="Q2690" t="s">
        <v>35</v>
      </c>
      <c r="R2690" t="s">
        <v>4584</v>
      </c>
      <c r="S2690" t="s">
        <v>35</v>
      </c>
      <c r="T2690" t="str">
        <f t="shared" si="123"/>
        <v xml:space="preserve">The preferred candidate is a well-organized self-starter with an enthusiasm for improving New York City‚„s transportation systems. The candidate will be working within a fast-paced environment and have the ability to multi-task and quickly respond to issues as they arise. In addition, the candidate should have:	Ph.D. degree in Economics or Public Administration or a related field and at least 5 years of experience managing transportation analysis functions for a large public or private organization.	Master‚„s degree in Economics or Public Administration or a related field and at least 8 years of experience managing transportation analysis functions for a large public or private organization	Prior demonstrated successful experience as a Senior Economist (or equivalent) for a large public agency dealing with urban transportation.	The ability to work as part of a team.	Excellent verbal and oral communication skills.	Strong economic analytical skills, including the ability to work with large data sets, the ability to design and execute economic studies, life-cycle cost analysis, risk analysis, and economic impact analysis.	Knowledge of transportation policy. 	Proficiency in Microsoft Office.	Proficiency in GIS and statistical analysis software  </v>
      </c>
      <c r="U2690">
        <f t="shared" si="124"/>
        <v>0</v>
      </c>
      <c r="V2690" s="3">
        <v>0</v>
      </c>
      <c r="W2690" s="3">
        <f t="shared" si="125"/>
        <v>0</v>
      </c>
      <c r="X2690" s="3">
        <v>0</v>
      </c>
      <c r="Y2690" s="3">
        <v>0</v>
      </c>
      <c r="Z2690" s="3">
        <v>0</v>
      </c>
      <c r="AA2690" s="3">
        <v>0</v>
      </c>
      <c r="AB2690" s="3">
        <v>0</v>
      </c>
      <c r="AD2690" t="s">
        <v>38</v>
      </c>
      <c r="AE2690" s="1">
        <v>42541</v>
      </c>
      <c r="AG2690" s="1">
        <v>42541</v>
      </c>
      <c r="AH2690" s="1">
        <v>42598</v>
      </c>
    </row>
    <row r="2691" spans="1:34" x14ac:dyDescent="0.3">
      <c r="A2691">
        <v>243007</v>
      </c>
      <c r="B2691" t="s">
        <v>184</v>
      </c>
      <c r="C2691" t="s">
        <v>26</v>
      </c>
      <c r="D2691">
        <v>1</v>
      </c>
      <c r="E2691" t="s">
        <v>4575</v>
      </c>
      <c r="F2691" t="s">
        <v>191</v>
      </c>
      <c r="G2691">
        <v>13632</v>
      </c>
      <c r="H2691">
        <v>3</v>
      </c>
      <c r="I2691">
        <v>83323</v>
      </c>
      <c r="J2691">
        <v>108101</v>
      </c>
      <c r="K2691" t="s">
        <v>30</v>
      </c>
      <c r="L2691" t="s">
        <v>186</v>
      </c>
      <c r="M2691" t="s">
        <v>332</v>
      </c>
      <c r="N2691" t="s">
        <v>8479</v>
      </c>
      <c r="O2691" t="s">
        <v>7083</v>
      </c>
      <c r="P2691" t="s">
        <v>4576</v>
      </c>
      <c r="Q2691" t="s">
        <v>8162</v>
      </c>
      <c r="R2691" t="s">
        <v>201</v>
      </c>
      <c r="S2691" t="s">
        <v>35</v>
      </c>
      <c r="T2691" t="str">
        <f t="shared" ref="T2691:T2754" si="126">P2691&amp;" "&amp;Q2691</f>
        <v>The candidate is expected to possess 8+ years' of experience designing, implementing and testing data warehouse/mart reports; 5+ years' designing, testing, implementing ETL/ELT for data warehouse and reporting needs; 5+ years of experience with designing, developing and testing OBIEE reporting; 5+ years of experience designing, developing and testing complex BI Publisher reporting; 3+ years' PL/SQL; 3+ years' designing and building applications with object-oriented software development methodologies and practices using J2EE and related technologies.  The candidate must also have experience in Data modeling, creation and configuration of metadata objects using ODI and have experience in designing and developing ETL solutions interfacing between source application and the Enterprise Data Warehouse using ODI.  The candidate must have a strong background in data warehouse, data management and data analytics and experience in an Oracle environment with knowledge of views, packages, stored procedures, functions, constraints, cursors, indexes and table partitions.  The candidate must have  experience in basic Unix commands and shell scripting; Unit testing (JUnit/Mock), Continuous integration, and Agile methodologies as well as knowledge of and experience working on common design patterns and industry standards.  The candidate must have experience with version control systems, preferably PVCS and be versed in different development methodologies (Iterative, Agile, Scrum etc.).   The candidate must have strong communication, analysis, and problem solving skills and be experienced in creation of design documents.   The candidate must be quick to learn, self-motivated, and enthusiastic, work well within a team environment and with minimal supervision; be comfortable working with clearly defined project plans and contributing estimates to the planning process and be able to meet and deliver on deadlines and work well under pressure while following guidelines and standards as set forth by ACS and OIT.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v>
      </c>
      <c r="U2691">
        <f t="shared" ref="U2691:U2754" si="127">D2691*W2691</f>
        <v>1</v>
      </c>
      <c r="V2691" s="3">
        <v>0</v>
      </c>
      <c r="W2691" s="3">
        <f t="shared" ref="W2691:W2754" si="128">IF(OR(ISNUMBER(SEARCH("data analytics",$T2691)), ISNUMBER(SEARCH("data analysis",$T2691)), ISNUMBER(SEARCH("analyze data", $T2691)),ISNUMBER(SEARCH("business intelligence", $T2691)),ISNUMBER(SEARCH("business analysis",$T2691))),1,0)</f>
        <v>1</v>
      </c>
      <c r="X2691" s="3">
        <v>0</v>
      </c>
      <c r="Y2691" s="3">
        <v>0</v>
      </c>
      <c r="Z2691" s="3">
        <v>1</v>
      </c>
      <c r="AA2691" s="3">
        <v>0</v>
      </c>
      <c r="AB2691" s="3">
        <v>0</v>
      </c>
      <c r="AD2691" t="s">
        <v>58</v>
      </c>
      <c r="AE2691" s="1">
        <v>42538</v>
      </c>
      <c r="AG2691" s="1">
        <v>42541</v>
      </c>
      <c r="AH2691" s="1">
        <v>42598</v>
      </c>
    </row>
    <row r="2692" spans="1:34" x14ac:dyDescent="0.3">
      <c r="A2692">
        <v>243123</v>
      </c>
      <c r="B2692" t="s">
        <v>39</v>
      </c>
      <c r="C2692" t="s">
        <v>26</v>
      </c>
      <c r="D2692">
        <v>1</v>
      </c>
      <c r="E2692" t="s">
        <v>4577</v>
      </c>
      <c r="F2692" t="s">
        <v>42</v>
      </c>
      <c r="G2692">
        <v>21744</v>
      </c>
      <c r="H2692">
        <v>2</v>
      </c>
      <c r="I2692">
        <v>68239</v>
      </c>
      <c r="J2692">
        <v>85644</v>
      </c>
      <c r="K2692" t="s">
        <v>30</v>
      </c>
      <c r="L2692" t="s">
        <v>78</v>
      </c>
      <c r="M2692" t="s">
        <v>845</v>
      </c>
      <c r="N2692" t="s">
        <v>8480</v>
      </c>
      <c r="O2692" t="s">
        <v>46</v>
      </c>
      <c r="P2692" t="s">
        <v>4578</v>
      </c>
      <c r="Q2692" t="s">
        <v>7439</v>
      </c>
      <c r="R2692" t="s">
        <v>4579</v>
      </c>
      <c r="S2692" t="s">
        <v>35</v>
      </c>
      <c r="T2692" t="str">
        <f t="shared" si="126"/>
        <v>--3 plus years in public health policy research and development  --Excellent communications skills (both oral and written)  --Basic ability to interpret data and analyze statistics  --Sound professional judgment, ability to work in a demanding, fast-paced environment.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692">
        <f t="shared" si="127"/>
        <v>0</v>
      </c>
      <c r="V2692" s="3">
        <v>0</v>
      </c>
      <c r="W2692" s="3">
        <f t="shared" si="128"/>
        <v>0</v>
      </c>
      <c r="X2692" s="3">
        <v>0</v>
      </c>
      <c r="Y2692" s="3">
        <v>0</v>
      </c>
      <c r="Z2692" s="3">
        <v>0</v>
      </c>
      <c r="AA2692" s="3">
        <v>0</v>
      </c>
      <c r="AB2692" s="3">
        <v>0</v>
      </c>
      <c r="AD2692" t="s">
        <v>38</v>
      </c>
      <c r="AE2692" s="1">
        <v>42535</v>
      </c>
      <c r="AG2692" s="1">
        <v>42535</v>
      </c>
      <c r="AH2692" s="1">
        <v>42598</v>
      </c>
    </row>
    <row r="2693" spans="1:34" x14ac:dyDescent="0.3">
      <c r="A2693">
        <v>243124</v>
      </c>
      <c r="B2693" t="s">
        <v>244</v>
      </c>
      <c r="C2693" t="s">
        <v>26</v>
      </c>
      <c r="D2693">
        <v>1</v>
      </c>
      <c r="E2693" t="s">
        <v>4585</v>
      </c>
      <c r="F2693" t="s">
        <v>4586</v>
      </c>
      <c r="G2693">
        <v>10041</v>
      </c>
      <c r="H2693" t="s">
        <v>52</v>
      </c>
      <c r="I2693">
        <v>73000</v>
      </c>
      <c r="J2693">
        <v>93000</v>
      </c>
      <c r="K2693" t="s">
        <v>30</v>
      </c>
      <c r="L2693" t="s">
        <v>521</v>
      </c>
      <c r="M2693" t="s">
        <v>4587</v>
      </c>
      <c r="N2693" t="s">
        <v>8483</v>
      </c>
      <c r="O2693" t="s">
        <v>4588</v>
      </c>
      <c r="P2693" t="s">
        <v>4589</v>
      </c>
      <c r="Q2693" t="s">
        <v>35</v>
      </c>
      <c r="R2693" t="s">
        <v>4590</v>
      </c>
      <c r="S2693" t="s">
        <v>35</v>
      </c>
      <c r="T2693" t="str">
        <f t="shared" si="126"/>
        <v xml:space="preserve">The following skills are highly desired: 1) Certified Records Manager (CRM). Five years of experience implementing policy and supervising records management in complex organizations that utilize multiple electronic databases and web applications to conduct business. 2) Experience  overseeing projects, from inception to completion, to integrate electronic records management systems with business operations. 3) Experience working with digital repositories and/or special collections. Experience with digitization projects and database management systems. 4) Excellent organizational, communication and project management skills with a track record of planning and implementing large projects. 5) Technical skills and knowledge including current metadata schemes and standards relevant to the archival control of digital collections, long- term storage planning and digital asset management systems. 6) Three or more years of supervisory experience.  </v>
      </c>
      <c r="U2693">
        <f t="shared" si="127"/>
        <v>0</v>
      </c>
      <c r="V2693" s="3">
        <v>0</v>
      </c>
      <c r="W2693" s="3">
        <f t="shared" si="128"/>
        <v>0</v>
      </c>
      <c r="X2693" s="3">
        <v>0</v>
      </c>
      <c r="Y2693" s="3">
        <v>0</v>
      </c>
      <c r="Z2693" s="3">
        <v>0</v>
      </c>
      <c r="AA2693" s="3">
        <v>0</v>
      </c>
      <c r="AB2693" s="3">
        <v>1</v>
      </c>
      <c r="AD2693" t="s">
        <v>38</v>
      </c>
      <c r="AE2693" s="1">
        <v>42536</v>
      </c>
      <c r="AG2693" s="1">
        <v>42536</v>
      </c>
      <c r="AH2693" s="1">
        <v>42598</v>
      </c>
    </row>
    <row r="2694" spans="1:34" x14ac:dyDescent="0.3">
      <c r="A2694">
        <v>243124</v>
      </c>
      <c r="B2694" t="s">
        <v>244</v>
      </c>
      <c r="C2694" t="s">
        <v>40</v>
      </c>
      <c r="D2694">
        <v>1</v>
      </c>
      <c r="E2694" t="s">
        <v>4585</v>
      </c>
      <c r="F2694" t="s">
        <v>4586</v>
      </c>
      <c r="G2694">
        <v>10041</v>
      </c>
      <c r="H2694" t="s">
        <v>52</v>
      </c>
      <c r="I2694">
        <v>73000</v>
      </c>
      <c r="J2694">
        <v>93000</v>
      </c>
      <c r="K2694" t="s">
        <v>30</v>
      </c>
      <c r="L2694" t="s">
        <v>521</v>
      </c>
      <c r="M2694" t="s">
        <v>4587</v>
      </c>
      <c r="N2694" t="s">
        <v>8483</v>
      </c>
      <c r="O2694" t="s">
        <v>4588</v>
      </c>
      <c r="P2694" t="s">
        <v>4589</v>
      </c>
      <c r="Q2694" t="s">
        <v>35</v>
      </c>
      <c r="R2694" t="s">
        <v>4590</v>
      </c>
      <c r="S2694" t="s">
        <v>35</v>
      </c>
      <c r="T2694" t="str">
        <f t="shared" si="126"/>
        <v xml:space="preserve">The following skills are highly desired: 1) Certified Records Manager (CRM). Five years of experience implementing policy and supervising records management in complex organizations that utilize multiple electronic databases and web applications to conduct business. 2) Experience  overseeing projects, from inception to completion, to integrate electronic records management systems with business operations. 3) Experience working with digital repositories and/or special collections. Experience with digitization projects and database management systems. 4) Excellent organizational, communication and project management skills with a track record of planning and implementing large projects. 5) Technical skills and knowledge including current metadata schemes and standards relevant to the archival control of digital collections, long- term storage planning and digital asset management systems. 6) Three or more years of supervisory experience.  </v>
      </c>
      <c r="U2694">
        <f t="shared" si="127"/>
        <v>0</v>
      </c>
      <c r="V2694" s="3">
        <v>0</v>
      </c>
      <c r="W2694" s="3">
        <f t="shared" si="128"/>
        <v>0</v>
      </c>
      <c r="X2694" s="3">
        <v>0</v>
      </c>
      <c r="Y2694" s="3">
        <v>0</v>
      </c>
      <c r="Z2694" s="3">
        <v>0</v>
      </c>
      <c r="AA2694" s="3">
        <v>0</v>
      </c>
      <c r="AB2694" s="3">
        <v>1</v>
      </c>
      <c r="AD2694" t="s">
        <v>38</v>
      </c>
      <c r="AE2694" s="1">
        <v>42536</v>
      </c>
      <c r="AG2694" s="1">
        <v>42536</v>
      </c>
      <c r="AH2694" s="1">
        <v>42598</v>
      </c>
    </row>
    <row r="2695" spans="1:34" x14ac:dyDescent="0.3">
      <c r="A2695">
        <v>243003</v>
      </c>
      <c r="B2695" t="s">
        <v>1158</v>
      </c>
      <c r="C2695" t="s">
        <v>26</v>
      </c>
      <c r="D2695">
        <v>1</v>
      </c>
      <c r="E2695" t="s">
        <v>4591</v>
      </c>
      <c r="F2695" t="s">
        <v>574</v>
      </c>
      <c r="G2695">
        <v>40510</v>
      </c>
      <c r="H2695">
        <v>1</v>
      </c>
      <c r="I2695">
        <v>45385</v>
      </c>
      <c r="J2695">
        <v>61669</v>
      </c>
      <c r="K2695" t="s">
        <v>30</v>
      </c>
      <c r="L2695" t="s">
        <v>1161</v>
      </c>
      <c r="M2695" t="s">
        <v>4592</v>
      </c>
      <c r="N2695" t="s">
        <v>8484</v>
      </c>
      <c r="O2695" t="s">
        <v>577</v>
      </c>
      <c r="P2695" t="s">
        <v>4593</v>
      </c>
      <c r="Q2695" t="s">
        <v>35</v>
      </c>
      <c r="R2695" t="s">
        <v>4594</v>
      </c>
      <c r="S2695" t="s">
        <v>1166</v>
      </c>
      <c r="T2695" t="str">
        <f t="shared" si="126"/>
        <v xml:space="preserve">Preference will be given to candidates with NYC budget and knowledge of FMS and PIMS system; working knowledge of Microsoft Excel and Words; and strong verbal and written communication skills.  </v>
      </c>
      <c r="U2695">
        <f t="shared" si="127"/>
        <v>0</v>
      </c>
      <c r="V2695" s="3">
        <v>1</v>
      </c>
      <c r="W2695" s="3">
        <f t="shared" si="128"/>
        <v>0</v>
      </c>
      <c r="X2695" s="3">
        <v>0</v>
      </c>
      <c r="Y2695" s="3">
        <v>0</v>
      </c>
      <c r="Z2695" s="3">
        <v>0</v>
      </c>
      <c r="AA2695" s="3">
        <v>0</v>
      </c>
      <c r="AB2695" s="3">
        <v>0</v>
      </c>
      <c r="AD2695" t="s">
        <v>38</v>
      </c>
      <c r="AE2695" s="1">
        <v>42535</v>
      </c>
      <c r="AG2695" s="1">
        <v>42591</v>
      </c>
      <c r="AH2695" s="1">
        <v>42598</v>
      </c>
    </row>
    <row r="2696" spans="1:34" x14ac:dyDescent="0.3">
      <c r="A2696">
        <v>243003</v>
      </c>
      <c r="B2696" t="s">
        <v>1158</v>
      </c>
      <c r="C2696" t="s">
        <v>40</v>
      </c>
      <c r="D2696">
        <v>1</v>
      </c>
      <c r="E2696" t="s">
        <v>4591</v>
      </c>
      <c r="F2696" t="s">
        <v>574</v>
      </c>
      <c r="G2696">
        <v>40510</v>
      </c>
      <c r="H2696">
        <v>1</v>
      </c>
      <c r="I2696">
        <v>45385</v>
      </c>
      <c r="J2696">
        <v>61669</v>
      </c>
      <c r="K2696" t="s">
        <v>30</v>
      </c>
      <c r="L2696" t="s">
        <v>1161</v>
      </c>
      <c r="M2696" t="s">
        <v>4592</v>
      </c>
      <c r="N2696" t="s">
        <v>8484</v>
      </c>
      <c r="O2696" t="s">
        <v>577</v>
      </c>
      <c r="P2696" t="s">
        <v>4593</v>
      </c>
      <c r="Q2696" t="s">
        <v>35</v>
      </c>
      <c r="R2696" t="s">
        <v>4594</v>
      </c>
      <c r="S2696" t="s">
        <v>1166</v>
      </c>
      <c r="T2696" t="str">
        <f t="shared" si="126"/>
        <v xml:space="preserve">Preference will be given to candidates with NYC budget and knowledge of FMS and PIMS system; working knowledge of Microsoft Excel and Words; and strong verbal and written communication skills.  </v>
      </c>
      <c r="U2696">
        <f t="shared" si="127"/>
        <v>0</v>
      </c>
      <c r="V2696" s="3">
        <v>1</v>
      </c>
      <c r="W2696" s="3">
        <f t="shared" si="128"/>
        <v>0</v>
      </c>
      <c r="X2696" s="3">
        <v>0</v>
      </c>
      <c r="Y2696" s="3">
        <v>0</v>
      </c>
      <c r="Z2696" s="3">
        <v>0</v>
      </c>
      <c r="AA2696" s="3">
        <v>0</v>
      </c>
      <c r="AB2696" s="3">
        <v>0</v>
      </c>
      <c r="AD2696" t="s">
        <v>38</v>
      </c>
      <c r="AE2696" s="1">
        <v>42535</v>
      </c>
      <c r="AG2696" s="1">
        <v>42591</v>
      </c>
      <c r="AH2696" s="1">
        <v>42598</v>
      </c>
    </row>
    <row r="2697" spans="1:34" x14ac:dyDescent="0.3">
      <c r="A2697">
        <v>243128</v>
      </c>
      <c r="B2697" t="s">
        <v>25</v>
      </c>
      <c r="C2697" t="s">
        <v>26</v>
      </c>
      <c r="D2697">
        <v>1</v>
      </c>
      <c r="E2697" t="s">
        <v>4595</v>
      </c>
      <c r="F2697" t="s">
        <v>4596</v>
      </c>
      <c r="G2697">
        <v>6795</v>
      </c>
      <c r="H2697">
        <v>0</v>
      </c>
      <c r="I2697">
        <v>75000</v>
      </c>
      <c r="J2697">
        <v>115000</v>
      </c>
      <c r="K2697" t="s">
        <v>30</v>
      </c>
      <c r="L2697" t="s">
        <v>192</v>
      </c>
      <c r="M2697" t="s">
        <v>4597</v>
      </c>
      <c r="N2697" t="s">
        <v>8485</v>
      </c>
      <c r="O2697" t="s">
        <v>4598</v>
      </c>
      <c r="P2697" t="s">
        <v>8486</v>
      </c>
      <c r="Q2697" t="s">
        <v>35</v>
      </c>
      <c r="R2697" t="s">
        <v>4599</v>
      </c>
      <c r="S2697" t="s">
        <v>196</v>
      </c>
      <c r="T2697" t="str">
        <f t="shared" si="126"/>
        <v xml:space="preserve">The successful candidate should possess the following: 5+ years‚„ experience in SQL development and web development a must and will be responsible for executing technical design, configuration and deployment deliverables for the designated systems of the Edge Technologies Portal; full knowledge of the Edge AppBoard and Edge enPortal products; the ability to conduct deep dive assessments and documentation of technical requirements, architecture designs, and configuration, maintain operational run books; the ability to work closely with Dashboard Data Integration Manager, Operations teams and stakeholders to ensure efficient seamless integration of data regardless of source (Server, Storage, Network, Database, Service Desk) to align with DoITT‚„s requirements; extensive technical background covering all aspects of system implementation and integration with an enterprise IT production environment; 3+ years in the following: strong technical knowledge and understanding of web application coding and web designing using one or more of the following: HTML5, Flash, XML, JavaScript, familiarity with JDBC, Web services and 3rd party tool APIs  previous system administration or design experience with Microsoft SQL, expert in writing SQL queries, joins and lookups is mandatory; proven experience with PERL, and UNIX Shell Scripting a plus; experience working with VMware and an understanding of other virtualization technologies; experience working with discovery tools such as BMC ADDM, familiar with BMC Remedy and the Remedy Gateway, BMC Atrium CMDB data model and asset classifications; familiarity with monitoring tools such as IBM Netcool and NetIQ; ITIL v3 Foundation Certified a plus; experience in working for a large municipal government agency.  </v>
      </c>
      <c r="U2697">
        <f t="shared" si="127"/>
        <v>0</v>
      </c>
      <c r="V2697" s="3">
        <v>0</v>
      </c>
      <c r="W2697" s="3">
        <f t="shared" si="128"/>
        <v>0</v>
      </c>
      <c r="X2697" s="3">
        <v>0</v>
      </c>
      <c r="Y2697" s="3">
        <v>0</v>
      </c>
      <c r="Z2697" s="3">
        <v>1</v>
      </c>
      <c r="AA2697" s="3">
        <v>0</v>
      </c>
      <c r="AB2697" s="3">
        <v>0</v>
      </c>
      <c r="AD2697" t="s">
        <v>58</v>
      </c>
      <c r="AE2697" s="1">
        <v>42542</v>
      </c>
      <c r="AG2697" s="1">
        <v>42542</v>
      </c>
      <c r="AH2697" s="1">
        <v>42598</v>
      </c>
    </row>
    <row r="2698" spans="1:34" x14ac:dyDescent="0.3">
      <c r="A2698">
        <v>243128</v>
      </c>
      <c r="B2698" t="s">
        <v>25</v>
      </c>
      <c r="C2698" t="s">
        <v>40</v>
      </c>
      <c r="D2698">
        <v>1</v>
      </c>
      <c r="E2698" t="s">
        <v>4595</v>
      </c>
      <c r="F2698" t="s">
        <v>4596</v>
      </c>
      <c r="G2698">
        <v>6795</v>
      </c>
      <c r="H2698">
        <v>0</v>
      </c>
      <c r="I2698">
        <v>75000</v>
      </c>
      <c r="J2698">
        <v>115000</v>
      </c>
      <c r="K2698" t="s">
        <v>30</v>
      </c>
      <c r="L2698" t="s">
        <v>192</v>
      </c>
      <c r="M2698" t="s">
        <v>4597</v>
      </c>
      <c r="N2698" t="s">
        <v>8485</v>
      </c>
      <c r="O2698" t="s">
        <v>4598</v>
      </c>
      <c r="P2698" t="s">
        <v>8486</v>
      </c>
      <c r="Q2698" t="s">
        <v>35</v>
      </c>
      <c r="R2698" t="s">
        <v>4599</v>
      </c>
      <c r="S2698" t="s">
        <v>196</v>
      </c>
      <c r="T2698" t="str">
        <f t="shared" si="126"/>
        <v xml:space="preserve">The successful candidate should possess the following: 5+ years‚„ experience in SQL development and web development a must and will be responsible for executing technical design, configuration and deployment deliverables for the designated systems of the Edge Technologies Portal; full knowledge of the Edge AppBoard and Edge enPortal products; the ability to conduct deep dive assessments and documentation of technical requirements, architecture designs, and configuration, maintain operational run books; the ability to work closely with Dashboard Data Integration Manager, Operations teams and stakeholders to ensure efficient seamless integration of data regardless of source (Server, Storage, Network, Database, Service Desk) to align with DoITT‚„s requirements; extensive technical background covering all aspects of system implementation and integration with an enterprise IT production environment; 3+ years in the following: strong technical knowledge and understanding of web application coding and web designing using one or more of the following: HTML5, Flash, XML, JavaScript, familiarity with JDBC, Web services and 3rd party tool APIs  previous system administration or design experience with Microsoft SQL, expert in writing SQL queries, joins and lookups is mandatory; proven experience with PERL, and UNIX Shell Scripting a plus; experience working with VMware and an understanding of other virtualization technologies; experience working with discovery tools such as BMC ADDM, familiar with BMC Remedy and the Remedy Gateway, BMC Atrium CMDB data model and asset classifications; familiarity with monitoring tools such as IBM Netcool and NetIQ; ITIL v3 Foundation Certified a plus; experience in working for a large municipal government agency.  </v>
      </c>
      <c r="U2698">
        <f t="shared" si="127"/>
        <v>0</v>
      </c>
      <c r="V2698" s="3">
        <v>0</v>
      </c>
      <c r="W2698" s="3">
        <f t="shared" si="128"/>
        <v>0</v>
      </c>
      <c r="X2698" s="3">
        <v>0</v>
      </c>
      <c r="Y2698" s="3">
        <v>0</v>
      </c>
      <c r="Z2698" s="3">
        <v>1</v>
      </c>
      <c r="AA2698" s="3">
        <v>0</v>
      </c>
      <c r="AB2698" s="3">
        <v>0</v>
      </c>
      <c r="AD2698" t="s">
        <v>58</v>
      </c>
      <c r="AE2698" s="1">
        <v>42542</v>
      </c>
      <c r="AG2698" s="1">
        <v>42542</v>
      </c>
      <c r="AH2698" s="1">
        <v>42598</v>
      </c>
    </row>
    <row r="2699" spans="1:34" x14ac:dyDescent="0.3">
      <c r="A2699">
        <v>243133</v>
      </c>
      <c r="B2699" t="s">
        <v>49</v>
      </c>
      <c r="C2699" t="s">
        <v>26</v>
      </c>
      <c r="D2699">
        <v>1</v>
      </c>
      <c r="E2699" t="s">
        <v>1517</v>
      </c>
      <c r="F2699" t="s">
        <v>551</v>
      </c>
      <c r="G2699">
        <v>10124</v>
      </c>
      <c r="H2699">
        <v>1</v>
      </c>
      <c r="I2699">
        <v>42856</v>
      </c>
      <c r="J2699">
        <v>49284</v>
      </c>
      <c r="K2699" t="s">
        <v>30</v>
      </c>
      <c r="L2699" t="s">
        <v>31</v>
      </c>
      <c r="M2699" t="s">
        <v>1518</v>
      </c>
      <c r="N2699" t="s">
        <v>8487</v>
      </c>
      <c r="O2699" t="s">
        <v>7055</v>
      </c>
      <c r="P2699" t="s">
        <v>35</v>
      </c>
      <c r="Q2699" t="s">
        <v>4600</v>
      </c>
      <c r="R2699" t="s">
        <v>56</v>
      </c>
      <c r="S2699" t="s">
        <v>549</v>
      </c>
      <c r="T2699" t="str">
        <f t="shared" si="126"/>
        <v xml:space="preserve">  In compliance with federal law, all persons hired will be required to verify identity and eligibility to work in the United States and to complete the required employment eligibility verification document form upon hire.  NOTE: Only permanent and non-competitive Principal Administrative Associates will be considered for an interview. Please include your Employee Identification Number (EIN) when applying and indicate in your cover letter if you are a permanent or non-competitive Principal Administrative Associate.</v>
      </c>
      <c r="U2699">
        <f t="shared" si="127"/>
        <v>0</v>
      </c>
      <c r="V2699" s="3">
        <v>0</v>
      </c>
      <c r="W2699" s="3">
        <f t="shared" si="128"/>
        <v>0</v>
      </c>
      <c r="X2699" s="3">
        <v>0</v>
      </c>
      <c r="Y2699" s="3">
        <v>0</v>
      </c>
      <c r="Z2699" s="3">
        <v>0</v>
      </c>
      <c r="AA2699" s="3">
        <v>0</v>
      </c>
      <c r="AB2699" s="3">
        <v>0</v>
      </c>
      <c r="AD2699" t="s">
        <v>38</v>
      </c>
      <c r="AE2699" s="1">
        <v>42558</v>
      </c>
      <c r="AG2699" s="1">
        <v>42558</v>
      </c>
      <c r="AH2699" s="1">
        <v>42598</v>
      </c>
    </row>
    <row r="2700" spans="1:34" x14ac:dyDescent="0.3">
      <c r="A2700">
        <v>243150</v>
      </c>
      <c r="B2700" t="s">
        <v>39</v>
      </c>
      <c r="C2700" t="s">
        <v>26</v>
      </c>
      <c r="D2700">
        <v>1</v>
      </c>
      <c r="E2700" t="s">
        <v>4601</v>
      </c>
      <c r="F2700" t="s">
        <v>140</v>
      </c>
      <c r="G2700">
        <v>53040</v>
      </c>
      <c r="H2700">
        <v>4</v>
      </c>
      <c r="I2700">
        <v>74</v>
      </c>
      <c r="J2700">
        <v>106</v>
      </c>
      <c r="K2700" t="s">
        <v>247</v>
      </c>
      <c r="L2700" t="s">
        <v>130</v>
      </c>
      <c r="M2700" t="s">
        <v>759</v>
      </c>
      <c r="N2700" t="s">
        <v>8488</v>
      </c>
      <c r="O2700" t="s">
        <v>144</v>
      </c>
      <c r="P2700" t="e">
        <f>--Residency Training in Pediatrics, internal medicine, Family Practice, gynecology or in Preventive medicine   --Fellowship Training in infectious diseases  --experience with electronic medical records  --preferred experience Working or Training in high volume primary care clinic with a diverse patient population including   racial / ethnic minorities, LGBTQ Community, and Immigrants  --knowledge of STDs and HIV  --Bilingual Spanish/English preferred.</f>
        <v>#NAME?</v>
      </c>
      <c r="Q2700" t="s">
        <v>8489</v>
      </c>
      <c r="R2700" t="s">
        <v>4602</v>
      </c>
      <c r="S2700" t="s">
        <v>35</v>
      </c>
      <c r="T2700" t="e">
        <f t="shared" si="126"/>
        <v>#NAME?</v>
      </c>
      <c r="U2700">
        <f t="shared" si="127"/>
        <v>0</v>
      </c>
      <c r="V2700" s="3">
        <v>0</v>
      </c>
      <c r="W2700" s="3">
        <f t="shared" si="128"/>
        <v>0</v>
      </c>
      <c r="X2700" s="3">
        <v>0</v>
      </c>
      <c r="Y2700" s="3">
        <v>0</v>
      </c>
      <c r="Z2700" s="3">
        <v>0</v>
      </c>
      <c r="AA2700" s="3">
        <v>0</v>
      </c>
      <c r="AB2700" s="3">
        <v>0</v>
      </c>
      <c r="AD2700" t="s">
        <v>58</v>
      </c>
      <c r="AE2700" s="1">
        <v>42536</v>
      </c>
      <c r="AG2700" s="1">
        <v>42536</v>
      </c>
      <c r="AH2700" s="1">
        <v>42598</v>
      </c>
    </row>
    <row r="2701" spans="1:34" x14ac:dyDescent="0.3">
      <c r="A2701">
        <v>243009</v>
      </c>
      <c r="B2701" t="s">
        <v>184</v>
      </c>
      <c r="C2701" t="s">
        <v>26</v>
      </c>
      <c r="D2701">
        <v>1</v>
      </c>
      <c r="E2701" t="s">
        <v>4603</v>
      </c>
      <c r="F2701" t="s">
        <v>191</v>
      </c>
      <c r="G2701">
        <v>13632</v>
      </c>
      <c r="H2701">
        <v>3</v>
      </c>
      <c r="I2701">
        <v>83323</v>
      </c>
      <c r="J2701">
        <v>108101</v>
      </c>
      <c r="K2701" t="s">
        <v>30</v>
      </c>
      <c r="L2701" t="s">
        <v>186</v>
      </c>
      <c r="M2701" t="s">
        <v>332</v>
      </c>
      <c r="N2701" t="s">
        <v>8490</v>
      </c>
      <c r="O2701" t="s">
        <v>7083</v>
      </c>
      <c r="P2701" t="s">
        <v>4604</v>
      </c>
      <c r="Q2701" t="s">
        <v>8162</v>
      </c>
      <c r="R2701" t="s">
        <v>99</v>
      </c>
      <c r="S2701" t="s">
        <v>35</v>
      </c>
      <c r="T2701" t="str">
        <f t="shared" si="126"/>
        <v>Successful candidate should possess the following: 8 years' experience in J2EE web technologies; Experience with CRM tools such as MS Dynamics is preferable; Experience with C#, .Net 3.5 or higher and Visual Studio is preferable; Experience in MS SQL, Server 2008 or above as well as SQL Server Integration Services (SSIS); Core Java; multi-threading, concurrency, annotations, collections, etc.; Hands-on experience developing in Open Source Java (spring, Hibernate, Struts), web services; Strong knowledge of HTML, XML, JavaScript, AJAX, EJB, IBM MQ Series, Java Server Pages/Faces, JDeveloper, eclipse, CSS, Servlets, MVC; Some programming experience in Oracle SQL, PL/SQL and BI Publisher; Some experience in creation of Procedures/functions; Application servers, namely OAS and Web logic, Tomcat.  XML technologies including DTD/XSD, XPATH, and Object XML mapping; Unit testing (JUnit/Mock), Continuous integration, and Agile methodologies; Knowledge of and experience with working on common design patterns and industry standards; Experience with version control systems, preferably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and Follow guidelines and standards as set forth by ACS and OIT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v>
      </c>
      <c r="U2701">
        <f t="shared" si="127"/>
        <v>0</v>
      </c>
      <c r="V2701" s="3">
        <v>0</v>
      </c>
      <c r="W2701" s="3">
        <f t="shared" si="128"/>
        <v>0</v>
      </c>
      <c r="X2701" s="3">
        <v>0</v>
      </c>
      <c r="Y2701" s="3">
        <v>0</v>
      </c>
      <c r="Z2701" s="3">
        <v>1</v>
      </c>
      <c r="AA2701" s="3">
        <v>0</v>
      </c>
      <c r="AB2701" s="3">
        <v>0</v>
      </c>
      <c r="AD2701" t="s">
        <v>58</v>
      </c>
      <c r="AE2701" s="1">
        <v>42538</v>
      </c>
      <c r="AG2701" s="1">
        <v>42541</v>
      </c>
      <c r="AH2701" s="1">
        <v>42598</v>
      </c>
    </row>
    <row r="2702" spans="1:34" x14ac:dyDescent="0.3">
      <c r="A2702">
        <v>243009</v>
      </c>
      <c r="B2702" t="s">
        <v>184</v>
      </c>
      <c r="C2702" t="s">
        <v>40</v>
      </c>
      <c r="D2702">
        <v>1</v>
      </c>
      <c r="E2702" t="s">
        <v>4603</v>
      </c>
      <c r="F2702" t="s">
        <v>191</v>
      </c>
      <c r="G2702">
        <v>13632</v>
      </c>
      <c r="H2702">
        <v>3</v>
      </c>
      <c r="I2702">
        <v>83323</v>
      </c>
      <c r="J2702">
        <v>108101</v>
      </c>
      <c r="K2702" t="s">
        <v>30</v>
      </c>
      <c r="L2702" t="s">
        <v>186</v>
      </c>
      <c r="M2702" t="s">
        <v>332</v>
      </c>
      <c r="N2702" t="s">
        <v>8490</v>
      </c>
      <c r="O2702" t="s">
        <v>7083</v>
      </c>
      <c r="P2702" t="s">
        <v>4604</v>
      </c>
      <c r="Q2702" t="s">
        <v>8162</v>
      </c>
      <c r="R2702" t="s">
        <v>99</v>
      </c>
      <c r="S2702" t="s">
        <v>35</v>
      </c>
      <c r="T2702" t="str">
        <f t="shared" si="126"/>
        <v>Successful candidate should possess the following: 8 years' experience in J2EE web technologies; Experience with CRM tools such as MS Dynamics is preferable; Experience with C#, .Net 3.5 or higher and Visual Studio is preferable; Experience in MS SQL, Server 2008 or above as well as SQL Server Integration Services (SSIS); Core Java; multi-threading, concurrency, annotations, collections, etc.; Hands-on experience developing in Open Source Java (spring, Hibernate, Struts), web services; Strong knowledge of HTML, XML, JavaScript, AJAX, EJB, IBM MQ Series, Java Server Pages/Faces, JDeveloper, eclipse, CSS, Servlets, MVC; Some programming experience in Oracle SQL, PL/SQL and BI Publisher; Some experience in creation of Procedures/functions; Application servers, namely OAS and Web logic, Tomcat.  XML technologies including DTD/XSD, XPATH, and Object XML mapping; Unit testing (JUnit/Mock), Continuous integration, and Agile methodologies; Knowledge of and experience with working on common design patterns and industry standards; Experience with version control systems, preferably PVCS; Versed in different development methodologies (Iterative, Agile, Scrum etc.); Strong communication, analysis, and problem solving skills; Experience in creation of design documents;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and Follow guidelines and standards as set forth by ACS and OIT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v>
      </c>
      <c r="U2702">
        <f t="shared" si="127"/>
        <v>0</v>
      </c>
      <c r="V2702" s="3">
        <v>0</v>
      </c>
      <c r="W2702" s="3">
        <f t="shared" si="128"/>
        <v>0</v>
      </c>
      <c r="X2702" s="3">
        <v>0</v>
      </c>
      <c r="Y2702" s="3">
        <v>0</v>
      </c>
      <c r="Z2702" s="3">
        <v>1</v>
      </c>
      <c r="AA2702" s="3">
        <v>0</v>
      </c>
      <c r="AB2702" s="3">
        <v>0</v>
      </c>
      <c r="AD2702" t="s">
        <v>58</v>
      </c>
      <c r="AE2702" s="1">
        <v>42538</v>
      </c>
      <c r="AG2702" s="1">
        <v>42541</v>
      </c>
      <c r="AH2702" s="1">
        <v>42598</v>
      </c>
    </row>
    <row r="2703" spans="1:34" x14ac:dyDescent="0.3">
      <c r="A2703">
        <v>243015</v>
      </c>
      <c r="B2703" t="s">
        <v>2200</v>
      </c>
      <c r="C2703" t="s">
        <v>40</v>
      </c>
      <c r="D2703">
        <v>1</v>
      </c>
      <c r="E2703" t="s">
        <v>4605</v>
      </c>
      <c r="F2703" t="s">
        <v>51</v>
      </c>
      <c r="G2703">
        <v>10050</v>
      </c>
      <c r="H2703" t="s">
        <v>52</v>
      </c>
      <c r="I2703">
        <v>100000</v>
      </c>
      <c r="J2703">
        <v>120000</v>
      </c>
      <c r="K2703" t="s">
        <v>30</v>
      </c>
      <c r="L2703" t="s">
        <v>1938</v>
      </c>
      <c r="M2703" t="s">
        <v>2202</v>
      </c>
      <c r="N2703" t="s">
        <v>4606</v>
      </c>
      <c r="O2703" t="s">
        <v>54</v>
      </c>
      <c r="P2703" t="s">
        <v>8491</v>
      </c>
      <c r="Q2703" t="s">
        <v>35</v>
      </c>
      <c r="R2703" t="s">
        <v>4607</v>
      </c>
      <c r="S2703" t="s">
        <v>2204</v>
      </c>
      <c r="T2703" t="str">
        <f t="shared" si="126"/>
        <v xml:space="preserve">‚	Extensive experience creating functional requirements and system design documents that provide logical and creative solutions to complex problems.    	Extensive PeopleSoft experience (v. 9.2 is a plus) with HR, Benefits Administration, Payroll, preferred. 	Work well and communicate with the project manager, other business analysts, and technical support staff. 	Clearly document and explain problems and to work with others to resolve software defects while ensuring technical compatibility and end user satisfaction.	Excellent communication (oral and written), interpersonal, and organizational skills required.  	Support special business events such as annual activities.  	Ability to work in a functional technical capacity. 	Ability to plan, manage time according to schedules, and provide status updates required.   	Excellent SQL skills. 	Excellent understanding of business processes, relational databases and table structure.   	Experience using MS SQL Server required. 	Experience using MS Office 2003 and later; including MS Project and Visio required. 	Experience working in an IBM mainframe COBOL/DB2/IMS environment a plus.  </v>
      </c>
      <c r="U2703">
        <f t="shared" si="127"/>
        <v>0</v>
      </c>
      <c r="V2703" s="3">
        <v>0</v>
      </c>
      <c r="W2703" s="3">
        <f t="shared" si="128"/>
        <v>0</v>
      </c>
      <c r="X2703" s="3">
        <v>0</v>
      </c>
      <c r="Y2703" s="3">
        <v>0</v>
      </c>
      <c r="Z2703" s="3">
        <v>1</v>
      </c>
      <c r="AA2703" s="3">
        <v>0</v>
      </c>
      <c r="AB2703" s="3">
        <v>1</v>
      </c>
      <c r="AD2703" t="s">
        <v>58</v>
      </c>
      <c r="AE2703" s="1">
        <v>42535</v>
      </c>
      <c r="AG2703" s="1">
        <v>42535</v>
      </c>
      <c r="AH2703" s="1">
        <v>42598</v>
      </c>
    </row>
    <row r="2704" spans="1:34" x14ac:dyDescent="0.3">
      <c r="A2704">
        <v>243150</v>
      </c>
      <c r="B2704" t="s">
        <v>39</v>
      </c>
      <c r="C2704" t="s">
        <v>40</v>
      </c>
      <c r="D2704">
        <v>1</v>
      </c>
      <c r="E2704" t="s">
        <v>4601</v>
      </c>
      <c r="F2704" t="s">
        <v>140</v>
      </c>
      <c r="G2704">
        <v>53040</v>
      </c>
      <c r="H2704">
        <v>4</v>
      </c>
      <c r="I2704">
        <v>74</v>
      </c>
      <c r="J2704">
        <v>106</v>
      </c>
      <c r="K2704" t="s">
        <v>247</v>
      </c>
      <c r="L2704" t="s">
        <v>130</v>
      </c>
      <c r="M2704" t="s">
        <v>759</v>
      </c>
      <c r="N2704" t="s">
        <v>8488</v>
      </c>
      <c r="O2704" t="s">
        <v>144</v>
      </c>
      <c r="P2704" t="e">
        <f>--Residency Training in Pediatrics, internal medicine, Family Practice, gynecology or in Preventive medicine   --Fellowship Training in infectious diseases  --experience with electronic medical records  --preferred experience Working or Training in high volume primary care clinic with a diverse patient population including   racial / ethnic minorities, LGBTQ Community, and Immigrants  --knowledge of STDs and HIV  --Bilingual Spanish/English preferred.</f>
        <v>#NAME?</v>
      </c>
      <c r="Q2704" t="s">
        <v>8489</v>
      </c>
      <c r="R2704" t="s">
        <v>4602</v>
      </c>
      <c r="S2704" t="s">
        <v>35</v>
      </c>
      <c r="T2704" t="e">
        <f t="shared" si="126"/>
        <v>#NAME?</v>
      </c>
      <c r="U2704">
        <f t="shared" si="127"/>
        <v>0</v>
      </c>
      <c r="V2704" s="3">
        <v>0</v>
      </c>
      <c r="W2704" s="3">
        <f t="shared" si="128"/>
        <v>0</v>
      </c>
      <c r="X2704" s="3">
        <v>0</v>
      </c>
      <c r="Y2704" s="3">
        <v>0</v>
      </c>
      <c r="Z2704" s="3">
        <v>0</v>
      </c>
      <c r="AA2704" s="3">
        <v>0</v>
      </c>
      <c r="AB2704" s="3">
        <v>0</v>
      </c>
      <c r="AD2704" t="s">
        <v>58</v>
      </c>
      <c r="AE2704" s="1">
        <v>42536</v>
      </c>
      <c r="AG2704" s="1">
        <v>42536</v>
      </c>
      <c r="AH2704" s="1">
        <v>42598</v>
      </c>
    </row>
    <row r="2705" spans="1:34" x14ac:dyDescent="0.3">
      <c r="A2705">
        <v>243156</v>
      </c>
      <c r="B2705" t="s">
        <v>1281</v>
      </c>
      <c r="C2705" t="s">
        <v>26</v>
      </c>
      <c r="D2705">
        <v>10</v>
      </c>
      <c r="E2705" t="s">
        <v>4608</v>
      </c>
      <c r="F2705" t="s">
        <v>4609</v>
      </c>
      <c r="G2705">
        <v>31620</v>
      </c>
      <c r="H2705">
        <v>0</v>
      </c>
      <c r="I2705">
        <v>48410</v>
      </c>
      <c r="J2705">
        <v>60000</v>
      </c>
      <c r="K2705" t="s">
        <v>30</v>
      </c>
      <c r="L2705" t="s">
        <v>4610</v>
      </c>
      <c r="M2705" t="s">
        <v>4611</v>
      </c>
      <c r="N2705" t="s">
        <v>6914</v>
      </c>
      <c r="O2705" t="s">
        <v>8492</v>
      </c>
      <c r="P2705" t="s">
        <v>4612</v>
      </c>
      <c r="Q2705" t="s">
        <v>8493</v>
      </c>
      <c r="R2705" t="s">
        <v>4613</v>
      </c>
      <c r="S2705" t="s">
        <v>35</v>
      </c>
      <c r="T2705" t="str">
        <f t="shared" si="126"/>
        <v>Working knowledge of the NYC Construction Codes Computer literacy A valid New York State Department of Motor Vehicles Driver‚„s License must be maintained for the duration of employment. At the time of appointment, all candidates residing in New York City must apply to receive Special Patrolman Status.</v>
      </c>
      <c r="U2705">
        <f t="shared" si="127"/>
        <v>0</v>
      </c>
      <c r="V2705" s="3">
        <v>0</v>
      </c>
      <c r="W2705" s="3">
        <f t="shared" si="128"/>
        <v>0</v>
      </c>
      <c r="X2705" s="3">
        <v>0</v>
      </c>
      <c r="Y2705" s="3">
        <v>0</v>
      </c>
      <c r="Z2705" s="3">
        <v>0</v>
      </c>
      <c r="AA2705" s="3">
        <v>0</v>
      </c>
      <c r="AB2705" s="3">
        <v>0</v>
      </c>
      <c r="AD2705" t="s">
        <v>58</v>
      </c>
      <c r="AE2705" s="1">
        <v>42537</v>
      </c>
      <c r="AF2705" s="1">
        <v>42639</v>
      </c>
      <c r="AG2705" s="1">
        <v>42535</v>
      </c>
      <c r="AH2705" s="1">
        <v>42598</v>
      </c>
    </row>
    <row r="2706" spans="1:34" x14ac:dyDescent="0.3">
      <c r="A2706">
        <v>243156</v>
      </c>
      <c r="B2706" t="s">
        <v>1281</v>
      </c>
      <c r="C2706" t="s">
        <v>40</v>
      </c>
      <c r="D2706">
        <v>10</v>
      </c>
      <c r="E2706" t="s">
        <v>4608</v>
      </c>
      <c r="F2706" t="s">
        <v>4609</v>
      </c>
      <c r="G2706">
        <v>31620</v>
      </c>
      <c r="H2706">
        <v>0</v>
      </c>
      <c r="I2706">
        <v>48410</v>
      </c>
      <c r="J2706">
        <v>60000</v>
      </c>
      <c r="K2706" t="s">
        <v>30</v>
      </c>
      <c r="L2706" t="s">
        <v>4610</v>
      </c>
      <c r="M2706" t="s">
        <v>4611</v>
      </c>
      <c r="N2706" t="s">
        <v>6914</v>
      </c>
      <c r="O2706" t="s">
        <v>8492</v>
      </c>
      <c r="P2706" t="s">
        <v>4612</v>
      </c>
      <c r="Q2706" t="s">
        <v>8493</v>
      </c>
      <c r="R2706" t="s">
        <v>4613</v>
      </c>
      <c r="S2706" t="s">
        <v>35</v>
      </c>
      <c r="T2706" t="str">
        <f t="shared" si="126"/>
        <v>Working knowledge of the NYC Construction Codes Computer literacy A valid New York State Department of Motor Vehicles Driver‚„s License must be maintained for the duration of employment. At the time of appointment, all candidates residing in New York City must apply to receive Special Patrolman Status.</v>
      </c>
      <c r="U2706">
        <f t="shared" si="127"/>
        <v>0</v>
      </c>
      <c r="V2706" s="3">
        <v>0</v>
      </c>
      <c r="W2706" s="3">
        <f t="shared" si="128"/>
        <v>0</v>
      </c>
      <c r="X2706" s="3">
        <v>0</v>
      </c>
      <c r="Y2706" s="3">
        <v>0</v>
      </c>
      <c r="Z2706" s="3">
        <v>0</v>
      </c>
      <c r="AA2706" s="3">
        <v>0</v>
      </c>
      <c r="AB2706" s="3">
        <v>0</v>
      </c>
      <c r="AD2706" t="s">
        <v>58</v>
      </c>
      <c r="AE2706" s="1">
        <v>42537</v>
      </c>
      <c r="AF2706" s="1">
        <v>42639</v>
      </c>
      <c r="AG2706" s="1">
        <v>42535</v>
      </c>
      <c r="AH2706" s="1">
        <v>42598</v>
      </c>
    </row>
    <row r="2707" spans="1:34" x14ac:dyDescent="0.3">
      <c r="A2707">
        <v>243158</v>
      </c>
      <c r="B2707" t="s">
        <v>1281</v>
      </c>
      <c r="C2707" t="s">
        <v>40</v>
      </c>
      <c r="D2707">
        <v>10</v>
      </c>
      <c r="E2707" t="s">
        <v>4614</v>
      </c>
      <c r="F2707" t="s">
        <v>4615</v>
      </c>
      <c r="G2707">
        <v>31671</v>
      </c>
      <c r="H2707">
        <v>0</v>
      </c>
      <c r="I2707">
        <v>45028</v>
      </c>
      <c r="J2707">
        <v>60000</v>
      </c>
      <c r="K2707" t="s">
        <v>30</v>
      </c>
      <c r="L2707" t="s">
        <v>4610</v>
      </c>
      <c r="M2707" t="s">
        <v>4611</v>
      </c>
      <c r="N2707" t="s">
        <v>6915</v>
      </c>
      <c r="O2707" t="s">
        <v>4616</v>
      </c>
      <c r="P2707" t="s">
        <v>4612</v>
      </c>
      <c r="Q2707" t="s">
        <v>8494</v>
      </c>
      <c r="R2707" t="s">
        <v>4617</v>
      </c>
      <c r="S2707" t="s">
        <v>35</v>
      </c>
      <c r="T2707" t="str">
        <f t="shared" si="126"/>
        <v>Working knowledge of the NYC Construction Codes Computer literacy A valid New York State Department of Motor Vehicles Driver‚„s License maintained for the duration of employment.  At the time of appointment, all candidates residing in New York City must apply to receive Special Patrolman Status.</v>
      </c>
      <c r="U2707">
        <f t="shared" si="127"/>
        <v>0</v>
      </c>
      <c r="V2707" s="3">
        <v>0</v>
      </c>
      <c r="W2707" s="3">
        <f t="shared" si="128"/>
        <v>0</v>
      </c>
      <c r="X2707" s="3">
        <v>0</v>
      </c>
      <c r="Y2707" s="3">
        <v>0</v>
      </c>
      <c r="Z2707" s="3">
        <v>0</v>
      </c>
      <c r="AA2707" s="3">
        <v>0</v>
      </c>
      <c r="AB2707" s="3">
        <v>0</v>
      </c>
      <c r="AD2707" t="s">
        <v>38</v>
      </c>
      <c r="AE2707" s="1">
        <v>42537</v>
      </c>
      <c r="AF2707" s="1">
        <v>42639</v>
      </c>
      <c r="AG2707" s="1">
        <v>42535</v>
      </c>
      <c r="AH2707" s="1">
        <v>42598</v>
      </c>
    </row>
    <row r="2708" spans="1:34" x14ac:dyDescent="0.3">
      <c r="A2708">
        <v>243158</v>
      </c>
      <c r="B2708" t="s">
        <v>1281</v>
      </c>
      <c r="C2708" t="s">
        <v>26</v>
      </c>
      <c r="D2708">
        <v>10</v>
      </c>
      <c r="E2708" t="s">
        <v>4614</v>
      </c>
      <c r="F2708" t="s">
        <v>4615</v>
      </c>
      <c r="G2708">
        <v>31671</v>
      </c>
      <c r="H2708">
        <v>0</v>
      </c>
      <c r="I2708">
        <v>45028</v>
      </c>
      <c r="J2708">
        <v>60000</v>
      </c>
      <c r="K2708" t="s">
        <v>30</v>
      </c>
      <c r="L2708" t="s">
        <v>4610</v>
      </c>
      <c r="M2708" t="s">
        <v>4611</v>
      </c>
      <c r="N2708" t="s">
        <v>6915</v>
      </c>
      <c r="O2708" t="s">
        <v>4616</v>
      </c>
      <c r="P2708" t="s">
        <v>4612</v>
      </c>
      <c r="Q2708" t="s">
        <v>8494</v>
      </c>
      <c r="R2708" t="s">
        <v>4617</v>
      </c>
      <c r="S2708" t="s">
        <v>35</v>
      </c>
      <c r="T2708" t="str">
        <f t="shared" si="126"/>
        <v>Working knowledge of the NYC Construction Codes Computer literacy A valid New York State Department of Motor Vehicles Driver‚„s License maintained for the duration of employment.  At the time of appointment, all candidates residing in New York City must apply to receive Special Patrolman Status.</v>
      </c>
      <c r="U2708">
        <f t="shared" si="127"/>
        <v>0</v>
      </c>
      <c r="V2708" s="3">
        <v>0</v>
      </c>
      <c r="W2708" s="3">
        <f t="shared" si="128"/>
        <v>0</v>
      </c>
      <c r="X2708" s="3">
        <v>0</v>
      </c>
      <c r="Y2708" s="3">
        <v>0</v>
      </c>
      <c r="Z2708" s="3">
        <v>0</v>
      </c>
      <c r="AA2708" s="3">
        <v>0</v>
      </c>
      <c r="AB2708" s="3">
        <v>0</v>
      </c>
      <c r="AD2708" t="s">
        <v>38</v>
      </c>
      <c r="AE2708" s="1">
        <v>42537</v>
      </c>
      <c r="AF2708" s="1">
        <v>42639</v>
      </c>
      <c r="AG2708" s="1">
        <v>42535</v>
      </c>
      <c r="AH2708" s="1">
        <v>42598</v>
      </c>
    </row>
    <row r="2709" spans="1:34" x14ac:dyDescent="0.3">
      <c r="A2709">
        <v>243161</v>
      </c>
      <c r="B2709" t="s">
        <v>108</v>
      </c>
      <c r="C2709" t="s">
        <v>26</v>
      </c>
      <c r="D2709">
        <v>1</v>
      </c>
      <c r="E2709" t="s">
        <v>4618</v>
      </c>
      <c r="F2709" t="s">
        <v>581</v>
      </c>
      <c r="G2709">
        <v>30080</v>
      </c>
      <c r="H2709">
        <v>2</v>
      </c>
      <c r="I2709">
        <v>21</v>
      </c>
      <c r="J2709">
        <v>30</v>
      </c>
      <c r="K2709" t="s">
        <v>141</v>
      </c>
      <c r="L2709" t="s">
        <v>111</v>
      </c>
      <c r="M2709" t="s">
        <v>4619</v>
      </c>
      <c r="N2709" t="s">
        <v>4620</v>
      </c>
      <c r="O2709" t="s">
        <v>7143</v>
      </c>
      <c r="P2709" t="s">
        <v>4621</v>
      </c>
      <c r="Q2709" t="s">
        <v>4622</v>
      </c>
      <c r="R2709" t="s">
        <v>99</v>
      </c>
      <c r="S2709" t="s">
        <v>4623</v>
      </c>
      <c r="T2709" t="str">
        <f t="shared" si="126"/>
        <v>Candidates must have excellent communication and interpersonal skills as well as have good judgment and have the ability to show discretion. Candidates are preferred to have knowledge of Lexis/Nexis, Court Alert, ACRIS, FAIRTAX, Microsoft Word, Excel, Outlook and other Microsoft Office applications.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v>
      </c>
      <c r="U2709">
        <f t="shared" si="127"/>
        <v>0</v>
      </c>
      <c r="V2709" s="3">
        <v>1</v>
      </c>
      <c r="W2709" s="3">
        <f t="shared" si="128"/>
        <v>0</v>
      </c>
      <c r="X2709" s="3">
        <v>0</v>
      </c>
      <c r="Y2709" s="3">
        <v>0</v>
      </c>
      <c r="Z2709" s="3">
        <v>0</v>
      </c>
      <c r="AA2709" s="3">
        <v>0</v>
      </c>
      <c r="AB2709" s="3">
        <v>0</v>
      </c>
      <c r="AD2709" t="s">
        <v>38</v>
      </c>
      <c r="AE2709" s="1">
        <v>42535</v>
      </c>
      <c r="AG2709" s="1">
        <v>42535</v>
      </c>
      <c r="AH2709" s="1">
        <v>42598</v>
      </c>
    </row>
    <row r="2710" spans="1:34" x14ac:dyDescent="0.3">
      <c r="A2710">
        <v>243015</v>
      </c>
      <c r="B2710" t="s">
        <v>2200</v>
      </c>
      <c r="C2710" t="s">
        <v>26</v>
      </c>
      <c r="D2710">
        <v>1</v>
      </c>
      <c r="E2710" t="s">
        <v>4605</v>
      </c>
      <c r="F2710" t="s">
        <v>51</v>
      </c>
      <c r="G2710">
        <v>10050</v>
      </c>
      <c r="H2710" t="s">
        <v>52</v>
      </c>
      <c r="I2710">
        <v>100000</v>
      </c>
      <c r="J2710">
        <v>120000</v>
      </c>
      <c r="K2710" t="s">
        <v>30</v>
      </c>
      <c r="L2710" t="s">
        <v>1938</v>
      </c>
      <c r="M2710" t="s">
        <v>2202</v>
      </c>
      <c r="N2710" t="s">
        <v>4606</v>
      </c>
      <c r="O2710" t="s">
        <v>54</v>
      </c>
      <c r="P2710" t="s">
        <v>8491</v>
      </c>
      <c r="Q2710" t="s">
        <v>35</v>
      </c>
      <c r="R2710" t="s">
        <v>4607</v>
      </c>
      <c r="S2710" t="s">
        <v>2204</v>
      </c>
      <c r="T2710" t="str">
        <f t="shared" si="126"/>
        <v xml:space="preserve">‚	Extensive experience creating functional requirements and system design documents that provide logical and creative solutions to complex problems.    	Extensive PeopleSoft experience (v. 9.2 is a plus) with HR, Benefits Administration, Payroll, preferred. 	Work well and communicate with the project manager, other business analysts, and technical support staff. 	Clearly document and explain problems and to work with others to resolve software defects while ensuring technical compatibility and end user satisfaction.	Excellent communication (oral and written), interpersonal, and organizational skills required.  	Support special business events such as annual activities.  	Ability to work in a functional technical capacity. 	Ability to plan, manage time according to schedules, and provide status updates required.   	Excellent SQL skills. 	Excellent understanding of business processes, relational databases and table structure.   	Experience using MS SQL Server required. 	Experience using MS Office 2003 and later; including MS Project and Visio required. 	Experience working in an IBM mainframe COBOL/DB2/IMS environment a plus.  </v>
      </c>
      <c r="U2710">
        <f t="shared" si="127"/>
        <v>0</v>
      </c>
      <c r="V2710" s="3">
        <v>0</v>
      </c>
      <c r="W2710" s="3">
        <f t="shared" si="128"/>
        <v>0</v>
      </c>
      <c r="X2710" s="3">
        <v>0</v>
      </c>
      <c r="Y2710" s="3">
        <v>0</v>
      </c>
      <c r="Z2710" s="3">
        <v>1</v>
      </c>
      <c r="AA2710" s="3">
        <v>0</v>
      </c>
      <c r="AB2710" s="3">
        <v>1</v>
      </c>
      <c r="AD2710" t="s">
        <v>58</v>
      </c>
      <c r="AE2710" s="1">
        <v>42535</v>
      </c>
      <c r="AG2710" s="1">
        <v>42535</v>
      </c>
      <c r="AH2710" s="1">
        <v>42598</v>
      </c>
    </row>
    <row r="2711" spans="1:34" x14ac:dyDescent="0.3">
      <c r="A2711">
        <v>243017</v>
      </c>
      <c r="B2711" t="s">
        <v>39</v>
      </c>
      <c r="C2711" t="s">
        <v>40</v>
      </c>
      <c r="D2711">
        <v>5</v>
      </c>
      <c r="E2711" t="s">
        <v>4624</v>
      </c>
      <c r="F2711" t="s">
        <v>504</v>
      </c>
      <c r="G2711">
        <v>31105</v>
      </c>
      <c r="H2711">
        <v>0</v>
      </c>
      <c r="I2711">
        <v>37492</v>
      </c>
      <c r="J2711">
        <v>59863</v>
      </c>
      <c r="K2711" t="s">
        <v>30</v>
      </c>
      <c r="L2711" t="s">
        <v>513</v>
      </c>
      <c r="M2711" t="s">
        <v>44</v>
      </c>
      <c r="N2711" t="s">
        <v>4625</v>
      </c>
      <c r="O2711" t="s">
        <v>7128</v>
      </c>
      <c r="P2711" t="s">
        <v>4626</v>
      </c>
      <c r="Q2711" t="s">
        <v>7439</v>
      </c>
      <c r="R2711" t="s">
        <v>4627</v>
      </c>
      <c r="S2711" t="s">
        <v>35</v>
      </c>
      <c r="T2711" t="str">
        <f t="shared" si="126"/>
        <v>--Be able to work independently and as part of a team; Good observational skills; Strong analytical skills  --Ability to deduce potential impacts of conditions or assess risk  --Excellent writing skills including the ability to adequately describe observations in detail  --Experience conducting administrative, criminal, or internal investigations or in child protective services a plus  --Computer skills including the use of mobile computing devices.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11">
        <f t="shared" si="127"/>
        <v>0</v>
      </c>
      <c r="V2711" s="3">
        <v>0</v>
      </c>
      <c r="W2711" s="3">
        <f t="shared" si="128"/>
        <v>0</v>
      </c>
      <c r="X2711" s="3">
        <v>0</v>
      </c>
      <c r="Y2711" s="3">
        <v>0</v>
      </c>
      <c r="Z2711" s="3">
        <v>0</v>
      </c>
      <c r="AA2711" s="3">
        <v>0</v>
      </c>
      <c r="AB2711" s="3">
        <v>0</v>
      </c>
      <c r="AD2711" t="s">
        <v>38</v>
      </c>
      <c r="AE2711" s="1">
        <v>42534</v>
      </c>
      <c r="AG2711" s="1">
        <v>42534</v>
      </c>
      <c r="AH2711" s="1">
        <v>42598</v>
      </c>
    </row>
    <row r="2712" spans="1:34" x14ac:dyDescent="0.3">
      <c r="A2712">
        <v>243017</v>
      </c>
      <c r="B2712" t="s">
        <v>39</v>
      </c>
      <c r="C2712" t="s">
        <v>26</v>
      </c>
      <c r="D2712">
        <v>5</v>
      </c>
      <c r="E2712" t="s">
        <v>4624</v>
      </c>
      <c r="F2712" t="s">
        <v>504</v>
      </c>
      <c r="G2712">
        <v>31105</v>
      </c>
      <c r="H2712">
        <v>0</v>
      </c>
      <c r="I2712">
        <v>37492</v>
      </c>
      <c r="J2712">
        <v>59863</v>
      </c>
      <c r="K2712" t="s">
        <v>30</v>
      </c>
      <c r="L2712" t="s">
        <v>513</v>
      </c>
      <c r="M2712" t="s">
        <v>44</v>
      </c>
      <c r="N2712" t="s">
        <v>4625</v>
      </c>
      <c r="O2712" t="s">
        <v>7128</v>
      </c>
      <c r="P2712" t="s">
        <v>4626</v>
      </c>
      <c r="Q2712" t="s">
        <v>7439</v>
      </c>
      <c r="R2712" t="s">
        <v>4627</v>
      </c>
      <c r="S2712" t="s">
        <v>35</v>
      </c>
      <c r="T2712" t="str">
        <f t="shared" si="126"/>
        <v>--Be able to work independently and as part of a team; Good observational skills; Strong analytical skills  --Ability to deduce potential impacts of conditions or assess risk  --Excellent writing skills including the ability to adequately describe observations in detail  --Experience conducting administrative, criminal, or internal investigations or in child protective services a plus  --Computer skills including the use of mobile computing devices.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12">
        <f t="shared" si="127"/>
        <v>0</v>
      </c>
      <c r="V2712" s="3">
        <v>0</v>
      </c>
      <c r="W2712" s="3">
        <f t="shared" si="128"/>
        <v>0</v>
      </c>
      <c r="X2712" s="3">
        <v>0</v>
      </c>
      <c r="Y2712" s="3">
        <v>0</v>
      </c>
      <c r="Z2712" s="3">
        <v>0</v>
      </c>
      <c r="AA2712" s="3">
        <v>0</v>
      </c>
      <c r="AB2712" s="3">
        <v>0</v>
      </c>
      <c r="AD2712" t="s">
        <v>38</v>
      </c>
      <c r="AE2712" s="1">
        <v>42534</v>
      </c>
      <c r="AG2712" s="1">
        <v>42534</v>
      </c>
      <c r="AH2712" s="1">
        <v>42598</v>
      </c>
    </row>
    <row r="2713" spans="1:34" x14ac:dyDescent="0.3">
      <c r="A2713">
        <v>243161</v>
      </c>
      <c r="B2713" t="s">
        <v>108</v>
      </c>
      <c r="C2713" t="s">
        <v>40</v>
      </c>
      <c r="D2713">
        <v>1</v>
      </c>
      <c r="E2713" t="s">
        <v>4618</v>
      </c>
      <c r="F2713" t="s">
        <v>581</v>
      </c>
      <c r="G2713">
        <v>30080</v>
      </c>
      <c r="H2713">
        <v>2</v>
      </c>
      <c r="I2713">
        <v>21</v>
      </c>
      <c r="J2713">
        <v>30</v>
      </c>
      <c r="K2713" t="s">
        <v>141</v>
      </c>
      <c r="L2713" t="s">
        <v>111</v>
      </c>
      <c r="M2713" t="s">
        <v>4619</v>
      </c>
      <c r="N2713" t="s">
        <v>4620</v>
      </c>
      <c r="O2713" t="s">
        <v>7143</v>
      </c>
      <c r="P2713" t="s">
        <v>4621</v>
      </c>
      <c r="Q2713" t="s">
        <v>4622</v>
      </c>
      <c r="R2713" t="s">
        <v>99</v>
      </c>
      <c r="S2713" t="s">
        <v>4623</v>
      </c>
      <c r="T2713" t="str">
        <f t="shared" si="126"/>
        <v>Candidates must have excellent communication and interpersonal skills as well as have good judgment and have the ability to show discretion. Candidates are preferred to have knowledge of Lexis/Nexis, Court Alert, ACRIS, FAIRTAX, Microsoft Word, Excel, Outlook and other Microsoft Office applications.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v>
      </c>
      <c r="U2713">
        <f t="shared" si="127"/>
        <v>0</v>
      </c>
      <c r="V2713" s="3">
        <v>1</v>
      </c>
      <c r="W2713" s="3">
        <f t="shared" si="128"/>
        <v>0</v>
      </c>
      <c r="X2713" s="3">
        <v>0</v>
      </c>
      <c r="Y2713" s="3">
        <v>0</v>
      </c>
      <c r="Z2713" s="3">
        <v>0</v>
      </c>
      <c r="AA2713" s="3">
        <v>0</v>
      </c>
      <c r="AB2713" s="3">
        <v>0</v>
      </c>
      <c r="AD2713" t="s">
        <v>38</v>
      </c>
      <c r="AE2713" s="1">
        <v>42535</v>
      </c>
      <c r="AG2713" s="1">
        <v>42535</v>
      </c>
      <c r="AH2713" s="1">
        <v>42598</v>
      </c>
    </row>
    <row r="2714" spans="1:34" x14ac:dyDescent="0.3">
      <c r="A2714">
        <v>243165</v>
      </c>
      <c r="B2714" t="s">
        <v>1281</v>
      </c>
      <c r="C2714" t="s">
        <v>26</v>
      </c>
      <c r="D2714">
        <v>30</v>
      </c>
      <c r="E2714" t="s">
        <v>4628</v>
      </c>
      <c r="F2714" t="s">
        <v>4629</v>
      </c>
      <c r="G2714">
        <v>31629</v>
      </c>
      <c r="H2714">
        <v>0</v>
      </c>
      <c r="I2714">
        <v>48410</v>
      </c>
      <c r="J2714">
        <v>60000</v>
      </c>
      <c r="K2714" t="s">
        <v>30</v>
      </c>
      <c r="L2714" t="s">
        <v>1691</v>
      </c>
      <c r="M2714" t="s">
        <v>864</v>
      </c>
      <c r="N2714" t="s">
        <v>6916</v>
      </c>
      <c r="O2714" t="s">
        <v>8495</v>
      </c>
      <c r="P2714" t="s">
        <v>4630</v>
      </c>
      <c r="Q2714" t="s">
        <v>4631</v>
      </c>
      <c r="R2714" t="s">
        <v>4632</v>
      </c>
      <c r="S2714" t="s">
        <v>4310</v>
      </c>
      <c r="T2714" t="str">
        <f t="shared" si="126"/>
        <v>Experience or training in the design of Plumbing and Fire Sprinkler/Standpipe systems Working knowledge of the NYC Construction Codes Computer literacy Excellent communication, organizational and writing skills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At the time of appointment, all candidates residing in New York City must apply to receive Special Patrolman status</v>
      </c>
      <c r="U2714">
        <f t="shared" si="127"/>
        <v>0</v>
      </c>
      <c r="V2714" s="3">
        <v>0</v>
      </c>
      <c r="W2714" s="3">
        <f t="shared" si="128"/>
        <v>0</v>
      </c>
      <c r="X2714" s="3">
        <v>0</v>
      </c>
      <c r="Y2714" s="3">
        <v>0</v>
      </c>
      <c r="Z2714" s="3">
        <v>0</v>
      </c>
      <c r="AA2714" s="3">
        <v>0</v>
      </c>
      <c r="AB2714" s="3">
        <v>0</v>
      </c>
      <c r="AD2714" t="s">
        <v>58</v>
      </c>
      <c r="AE2714" s="1">
        <v>42537</v>
      </c>
      <c r="AF2714" s="1">
        <v>42639</v>
      </c>
      <c r="AG2714" s="1">
        <v>42541</v>
      </c>
      <c r="AH2714" s="1">
        <v>42598</v>
      </c>
    </row>
    <row r="2715" spans="1:34" x14ac:dyDescent="0.3">
      <c r="A2715">
        <v>243165</v>
      </c>
      <c r="B2715" t="s">
        <v>1281</v>
      </c>
      <c r="C2715" t="s">
        <v>40</v>
      </c>
      <c r="D2715">
        <v>30</v>
      </c>
      <c r="E2715" t="s">
        <v>4628</v>
      </c>
      <c r="F2715" t="s">
        <v>4629</v>
      </c>
      <c r="G2715">
        <v>31629</v>
      </c>
      <c r="H2715">
        <v>0</v>
      </c>
      <c r="I2715">
        <v>48410</v>
      </c>
      <c r="J2715">
        <v>60000</v>
      </c>
      <c r="K2715" t="s">
        <v>30</v>
      </c>
      <c r="L2715" t="s">
        <v>1691</v>
      </c>
      <c r="M2715" t="s">
        <v>864</v>
      </c>
      <c r="N2715" t="s">
        <v>6916</v>
      </c>
      <c r="O2715" t="s">
        <v>8495</v>
      </c>
      <c r="P2715" t="s">
        <v>4630</v>
      </c>
      <c r="Q2715" t="s">
        <v>4631</v>
      </c>
      <c r="R2715" t="s">
        <v>4632</v>
      </c>
      <c r="S2715" t="s">
        <v>4310</v>
      </c>
      <c r="T2715" t="str">
        <f t="shared" si="126"/>
        <v>Experience or training in the design of Plumbing and Fire Sprinkler/Standpipe systems Working knowledge of the NYC Construction Codes Computer literacy Excellent communication, organizational and writing skills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At the time of appointment, all candidates residing in New York City must apply to receive Special Patrolman status</v>
      </c>
      <c r="U2715">
        <f t="shared" si="127"/>
        <v>0</v>
      </c>
      <c r="V2715" s="3">
        <v>0</v>
      </c>
      <c r="W2715" s="3">
        <f t="shared" si="128"/>
        <v>0</v>
      </c>
      <c r="X2715" s="3">
        <v>0</v>
      </c>
      <c r="Y2715" s="3">
        <v>0</v>
      </c>
      <c r="Z2715" s="3">
        <v>0</v>
      </c>
      <c r="AA2715" s="3">
        <v>0</v>
      </c>
      <c r="AB2715" s="3">
        <v>0</v>
      </c>
      <c r="AD2715" t="s">
        <v>58</v>
      </c>
      <c r="AE2715" s="1">
        <v>42537</v>
      </c>
      <c r="AF2715" s="1">
        <v>42639</v>
      </c>
      <c r="AG2715" s="1">
        <v>42541</v>
      </c>
      <c r="AH2715" s="1">
        <v>42598</v>
      </c>
    </row>
    <row r="2716" spans="1:34" x14ac:dyDescent="0.3">
      <c r="A2716">
        <v>243169</v>
      </c>
      <c r="B2716" t="s">
        <v>49</v>
      </c>
      <c r="C2716" t="s">
        <v>26</v>
      </c>
      <c r="D2716">
        <v>1</v>
      </c>
      <c r="E2716" t="s">
        <v>4633</v>
      </c>
      <c r="F2716" t="s">
        <v>1202</v>
      </c>
      <c r="G2716">
        <v>10004</v>
      </c>
      <c r="H2716" t="s">
        <v>52</v>
      </c>
      <c r="I2716">
        <v>53051</v>
      </c>
      <c r="J2716">
        <v>95000</v>
      </c>
      <c r="K2716" t="s">
        <v>30</v>
      </c>
      <c r="L2716" t="s">
        <v>904</v>
      </c>
      <c r="M2716" t="s">
        <v>4634</v>
      </c>
      <c r="N2716" t="s">
        <v>6917</v>
      </c>
      <c r="O2716" t="s">
        <v>1207</v>
      </c>
      <c r="P2716" t="s">
        <v>8496</v>
      </c>
      <c r="Q2716" t="s">
        <v>55</v>
      </c>
      <c r="R2716" t="s">
        <v>56</v>
      </c>
      <c r="S2716" t="s">
        <v>1402</v>
      </c>
      <c r="T2716" t="str">
        <f t="shared" si="126"/>
        <v>‚  Proficiency in AutoCAD, Excel, Word and Microsoft Project.  Experience working with Archibus.  Knowledge of installation and specification of Herman Miller Furniture Systems.  Excellent strategic ability and creative thinking with the ability to execute.  Excellent leadership skills and ability to lead cross-functional teams.  Project Management Institute (PMI) certification (desired).  Knowledge of building codes and standards of practice.  At least two years managing staff.  Excellent verbal and written communication skills including analytical reports and progress     presentations.  Valid driver‚„s license is preferred. In compliance with federal law, all persons hired will be required to verify identity and eligibility to work in the United States and to complete the required employment eligibility verification document form upon hire.</v>
      </c>
      <c r="U2716">
        <f t="shared" si="127"/>
        <v>0</v>
      </c>
      <c r="V2716" s="3">
        <v>1</v>
      </c>
      <c r="W2716" s="3">
        <f t="shared" si="128"/>
        <v>0</v>
      </c>
      <c r="X2716" s="3">
        <v>0</v>
      </c>
      <c r="Y2716" s="3">
        <v>0</v>
      </c>
      <c r="Z2716" s="3">
        <v>0</v>
      </c>
      <c r="AA2716" s="3">
        <v>0</v>
      </c>
      <c r="AB2716" s="3">
        <v>0</v>
      </c>
      <c r="AD2716" t="s">
        <v>58</v>
      </c>
      <c r="AE2716" s="1">
        <v>42538</v>
      </c>
      <c r="AF2716" s="1">
        <v>42613</v>
      </c>
      <c r="AG2716" s="1">
        <v>42590</v>
      </c>
      <c r="AH2716" s="1">
        <v>42598</v>
      </c>
    </row>
    <row r="2717" spans="1:34" x14ac:dyDescent="0.3">
      <c r="A2717">
        <v>243169</v>
      </c>
      <c r="B2717" t="s">
        <v>49</v>
      </c>
      <c r="C2717" t="s">
        <v>40</v>
      </c>
      <c r="D2717">
        <v>1</v>
      </c>
      <c r="E2717" t="s">
        <v>4633</v>
      </c>
      <c r="F2717" t="s">
        <v>1202</v>
      </c>
      <c r="G2717">
        <v>10004</v>
      </c>
      <c r="H2717" t="s">
        <v>52</v>
      </c>
      <c r="I2717">
        <v>53051</v>
      </c>
      <c r="J2717">
        <v>95000</v>
      </c>
      <c r="K2717" t="s">
        <v>30</v>
      </c>
      <c r="L2717" t="s">
        <v>904</v>
      </c>
      <c r="M2717" t="s">
        <v>4634</v>
      </c>
      <c r="N2717" t="s">
        <v>6917</v>
      </c>
      <c r="O2717" t="s">
        <v>1207</v>
      </c>
      <c r="P2717" t="s">
        <v>8496</v>
      </c>
      <c r="Q2717" t="s">
        <v>55</v>
      </c>
      <c r="R2717" t="s">
        <v>56</v>
      </c>
      <c r="S2717" t="s">
        <v>1402</v>
      </c>
      <c r="T2717" t="str">
        <f t="shared" si="126"/>
        <v>‚  Proficiency in AutoCAD, Excel, Word and Microsoft Project.  Experience working with Archibus.  Knowledge of installation and specification of Herman Miller Furniture Systems.  Excellent strategic ability and creative thinking with the ability to execute.  Excellent leadership skills and ability to lead cross-functional teams.  Project Management Institute (PMI) certification (desired).  Knowledge of building codes and standards of practice.  At least two years managing staff.  Excellent verbal and written communication skills including analytical reports and progress     presentations.  Valid driver‚„s license is preferred. In compliance with federal law, all persons hired will be required to verify identity and eligibility to work in the United States and to complete the required employment eligibility verification document form upon hire.</v>
      </c>
      <c r="U2717">
        <f t="shared" si="127"/>
        <v>0</v>
      </c>
      <c r="V2717" s="3">
        <v>1</v>
      </c>
      <c r="W2717" s="3">
        <f t="shared" si="128"/>
        <v>0</v>
      </c>
      <c r="X2717" s="3">
        <v>0</v>
      </c>
      <c r="Y2717" s="3">
        <v>0</v>
      </c>
      <c r="Z2717" s="3">
        <v>0</v>
      </c>
      <c r="AA2717" s="3">
        <v>0</v>
      </c>
      <c r="AB2717" s="3">
        <v>0</v>
      </c>
      <c r="AD2717" t="s">
        <v>58</v>
      </c>
      <c r="AE2717" s="1">
        <v>42538</v>
      </c>
      <c r="AF2717" s="1">
        <v>42613</v>
      </c>
      <c r="AG2717" s="1">
        <v>42590</v>
      </c>
      <c r="AH2717" s="1">
        <v>42598</v>
      </c>
    </row>
    <row r="2718" spans="1:34" x14ac:dyDescent="0.3">
      <c r="A2718">
        <v>243019</v>
      </c>
      <c r="B2718" t="s">
        <v>184</v>
      </c>
      <c r="C2718" t="s">
        <v>26</v>
      </c>
      <c r="D2718">
        <v>1</v>
      </c>
      <c r="E2718" t="s">
        <v>275</v>
      </c>
      <c r="F2718" t="s">
        <v>191</v>
      </c>
      <c r="G2718">
        <v>13632</v>
      </c>
      <c r="H2718">
        <v>2</v>
      </c>
      <c r="I2718">
        <v>77157</v>
      </c>
      <c r="J2718">
        <v>99406</v>
      </c>
      <c r="K2718" t="s">
        <v>30</v>
      </c>
      <c r="L2718" t="s">
        <v>186</v>
      </c>
      <c r="M2718" t="s">
        <v>4635</v>
      </c>
      <c r="N2718" t="s">
        <v>8497</v>
      </c>
      <c r="O2718" t="s">
        <v>7083</v>
      </c>
      <c r="P2718" t="s">
        <v>4636</v>
      </c>
      <c r="Q2718" t="s">
        <v>8498</v>
      </c>
      <c r="R2718" t="s">
        <v>640</v>
      </c>
      <c r="S2718" t="s">
        <v>35</v>
      </c>
      <c r="T2718" t="str">
        <f t="shared" si="126"/>
        <v>The preferred candidate will possess at least 8 years of project management experience; at least 6 years managing the full life-cycle implementation of data warehouse implementations; at least 5 years managing the design, implementation, and test of data warehouse and reporting systems; at least 5 years of experience using Oracle, ODS, and OBIEE; demonstrated ability to lead technical data warehouse and reporting teams and providing technical direction. Experience and ability to interpret and translate PL/SQL ELT logic to ODS; expert in using and applying Microsoft Project; expert in using and applying the Microsoft Office suite; excellent communications capability demonstrated ability to meet and deliver on deadlines and work well under pressure. Follow guidelines and standards as set forth by ACS and MIS.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v>
      </c>
      <c r="U2718">
        <f t="shared" si="127"/>
        <v>0</v>
      </c>
      <c r="V2718" s="3">
        <v>0</v>
      </c>
      <c r="W2718" s="3">
        <f t="shared" si="128"/>
        <v>0</v>
      </c>
      <c r="X2718" s="3">
        <v>0</v>
      </c>
      <c r="Y2718" s="3">
        <v>0</v>
      </c>
      <c r="Z2718" s="3">
        <v>1</v>
      </c>
      <c r="AA2718" s="3">
        <v>0</v>
      </c>
      <c r="AB2718" s="3">
        <v>0</v>
      </c>
      <c r="AD2718" t="s">
        <v>58</v>
      </c>
      <c r="AE2718" s="1">
        <v>42538</v>
      </c>
      <c r="AG2718" s="1">
        <v>42543</v>
      </c>
      <c r="AH2718" s="1">
        <v>42598</v>
      </c>
    </row>
    <row r="2719" spans="1:34" x14ac:dyDescent="0.3">
      <c r="A2719">
        <v>243019</v>
      </c>
      <c r="B2719" t="s">
        <v>184</v>
      </c>
      <c r="C2719" t="s">
        <v>40</v>
      </c>
      <c r="D2719">
        <v>1</v>
      </c>
      <c r="E2719" t="s">
        <v>275</v>
      </c>
      <c r="F2719" t="s">
        <v>191</v>
      </c>
      <c r="G2719">
        <v>13632</v>
      </c>
      <c r="H2719">
        <v>2</v>
      </c>
      <c r="I2719">
        <v>77157</v>
      </c>
      <c r="J2719">
        <v>99406</v>
      </c>
      <c r="K2719" t="s">
        <v>30</v>
      </c>
      <c r="L2719" t="s">
        <v>186</v>
      </c>
      <c r="M2719" t="s">
        <v>4635</v>
      </c>
      <c r="N2719" t="s">
        <v>8497</v>
      </c>
      <c r="O2719" t="s">
        <v>7083</v>
      </c>
      <c r="P2719" t="s">
        <v>4636</v>
      </c>
      <c r="Q2719" t="s">
        <v>8498</v>
      </c>
      <c r="R2719" t="s">
        <v>640</v>
      </c>
      <c r="S2719" t="s">
        <v>35</v>
      </c>
      <c r="T2719" t="str">
        <f t="shared" si="126"/>
        <v>The preferred candidate will possess at least 8 years of project management experience; at least 6 years managing the full life-cycle implementation of data warehouse implementations; at least 5 years managing the design, implementation, and test of data warehouse and reporting systems; at least 5 years of experience using Oracle, ODS, and OBIEE; demonstrated ability to lead technical data warehouse and reporting teams and providing technical direction. Experience and ability to interpret and translate PL/SQL ELT logic to ODS; expert in using and applying Microsoft Project; expert in using and applying the Microsoft Office suite; excellent communications capability demonstrated ability to meet and deliver on deadlines and work well under pressure. Follow guidelines and standards as set forth by ACS and MIS.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v>
      </c>
      <c r="U2719">
        <f t="shared" si="127"/>
        <v>0</v>
      </c>
      <c r="V2719" s="3">
        <v>0</v>
      </c>
      <c r="W2719" s="3">
        <f t="shared" si="128"/>
        <v>0</v>
      </c>
      <c r="X2719" s="3">
        <v>0</v>
      </c>
      <c r="Y2719" s="3">
        <v>0</v>
      </c>
      <c r="Z2719" s="3">
        <v>1</v>
      </c>
      <c r="AA2719" s="3">
        <v>0</v>
      </c>
      <c r="AB2719" s="3">
        <v>0</v>
      </c>
      <c r="AD2719" t="s">
        <v>58</v>
      </c>
      <c r="AE2719" s="1">
        <v>42538</v>
      </c>
      <c r="AG2719" s="1">
        <v>42543</v>
      </c>
      <c r="AH2719" s="1">
        <v>42598</v>
      </c>
    </row>
    <row r="2720" spans="1:34" x14ac:dyDescent="0.3">
      <c r="A2720">
        <v>243023</v>
      </c>
      <c r="B2720" t="s">
        <v>184</v>
      </c>
      <c r="C2720" t="s">
        <v>40</v>
      </c>
      <c r="D2720">
        <v>1</v>
      </c>
      <c r="E2720" t="s">
        <v>4637</v>
      </c>
      <c r="F2720" t="s">
        <v>51</v>
      </c>
      <c r="G2720">
        <v>10050</v>
      </c>
      <c r="H2720" t="s">
        <v>52</v>
      </c>
      <c r="I2720">
        <v>53051</v>
      </c>
      <c r="J2720">
        <v>145991</v>
      </c>
      <c r="K2720" t="s">
        <v>30</v>
      </c>
      <c r="L2720" t="s">
        <v>186</v>
      </c>
      <c r="M2720" t="s">
        <v>332</v>
      </c>
      <c r="N2720" t="s">
        <v>6918</v>
      </c>
      <c r="O2720" t="s">
        <v>54</v>
      </c>
      <c r="P2720" t="s">
        <v>4638</v>
      </c>
      <c r="Q2720" t="s">
        <v>7266</v>
      </c>
      <c r="R2720" t="s">
        <v>665</v>
      </c>
      <c r="S2720" t="s">
        <v>35</v>
      </c>
      <c r="T2720" t="str">
        <f t="shared" si="126"/>
        <v>10+ years of proven experience testing complex web-based user interfaces; 10+ years of experience preparing, documenting, and executing test criteria, test cases, test scripts, and test plans for IT system projects; Experience with testing:  unit and integration test; web-based (front-end); white/black box testing; backend/frontend verification; multi-tier verification; test case development; test data preparation; test case execution; test output analysis; Ability to provide accurate test schedule estimates; Experience with defect reporting; test file maintenance; user acceptance test is preferred. The ideal candidate will possess thorough knowledge of structured test methods and processes; 7+ years of proven experience managing, leading and mentoring QA team members; 7+ years of proven experience reviewing test deliverables, defects, test results created by team members; 7+ years of proven experience creating reports and creating test metrics for senior management; Advanced MS EXCEL skills along with a working knowledge using MS Visio, MS PowerPoint. 5+ years proven expert level experience with automated testing tools, such as ALM, QC, QTP, or open source tool (e.g. Selenium); 5+ years proven expert level experience with load and performance testing using automated tools such as LoadRunner. Proven experience in database analysis and validation, preferably Oracle 11i; Working knowledge of standard querying tools, such as MS Access, SQL, or TOAD; Project Management Experience:  MS Project; Project planning and scheduling; Working knowledge using SharePoint; Experience working with metrics and measurement systems; Strong oral and written communication skills; Ability to meet deadlines and work well under pressure is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720">
        <f t="shared" si="127"/>
        <v>0</v>
      </c>
      <c r="V2720" s="3">
        <v>1</v>
      </c>
      <c r="W2720" s="3">
        <f t="shared" si="128"/>
        <v>0</v>
      </c>
      <c r="X2720" s="3">
        <v>0</v>
      </c>
      <c r="Y2720" s="3">
        <v>0</v>
      </c>
      <c r="Z2720" s="3">
        <v>1</v>
      </c>
      <c r="AA2720" s="3">
        <v>0</v>
      </c>
      <c r="AB2720" s="3">
        <v>0</v>
      </c>
      <c r="AD2720" t="s">
        <v>58</v>
      </c>
      <c r="AE2720" s="1">
        <v>42552</v>
      </c>
      <c r="AG2720" s="1">
        <v>42552</v>
      </c>
      <c r="AH2720" s="1">
        <v>42598</v>
      </c>
    </row>
    <row r="2721" spans="1:34" x14ac:dyDescent="0.3">
      <c r="A2721">
        <v>243189</v>
      </c>
      <c r="B2721" t="s">
        <v>25</v>
      </c>
      <c r="C2721" t="s">
        <v>40</v>
      </c>
      <c r="D2721">
        <v>1</v>
      </c>
      <c r="E2721" t="s">
        <v>4639</v>
      </c>
      <c r="F2721" t="s">
        <v>191</v>
      </c>
      <c r="G2721">
        <v>13632</v>
      </c>
      <c r="H2721">
        <v>3</v>
      </c>
      <c r="I2721">
        <v>83323</v>
      </c>
      <c r="J2721">
        <v>105000</v>
      </c>
      <c r="K2721" t="s">
        <v>30</v>
      </c>
      <c r="L2721" t="s">
        <v>192</v>
      </c>
      <c r="M2721" t="s">
        <v>193</v>
      </c>
      <c r="N2721" t="s">
        <v>6919</v>
      </c>
      <c r="O2721" t="s">
        <v>7083</v>
      </c>
      <c r="P2721" t="s">
        <v>6920</v>
      </c>
      <c r="Q2721" t="s">
        <v>3674</v>
      </c>
      <c r="R2721" t="s">
        <v>4640</v>
      </c>
      <c r="S2721" t="s">
        <v>196</v>
      </c>
      <c r="T2721" t="str">
        <f t="shared" si="126"/>
        <v>The preferred candidate should possess the following: 	5 years of experience in Core Java/Java EE, JavaScript &amp; HTML development;	2 years of experience in Perl/PHP;	Knowledge of Linux (or similar Unix operating system);	Database experience in Oracle (or similar RDBMS) &amp; the SQL language;	Strong knowledge of XML &amp; JSON;	Experience with HP TeamSite 7.x, LiveSite 7.x, OpenDeploy, DataDeploy, Drupal 7.x;	Strong understanding of Content Management Systems;	Strong troubleshooting &amp; analysis skills;	Experience using Eclipse and Git/ Subversion/CVS for development;	Strong communication skills (spoken and written); 	Should be a team player who works well with technical and non-technical resources.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721">
        <f t="shared" si="127"/>
        <v>0</v>
      </c>
      <c r="V2721" s="3">
        <v>0</v>
      </c>
      <c r="W2721" s="3">
        <f t="shared" si="128"/>
        <v>0</v>
      </c>
      <c r="X2721" s="3">
        <v>0</v>
      </c>
      <c r="Y2721" s="3">
        <v>0</v>
      </c>
      <c r="Z2721" s="3">
        <v>1</v>
      </c>
      <c r="AA2721" s="3">
        <v>0</v>
      </c>
      <c r="AB2721" s="3">
        <v>0</v>
      </c>
      <c r="AD2721" t="s">
        <v>58</v>
      </c>
      <c r="AE2721" s="1">
        <v>42537</v>
      </c>
      <c r="AG2721" s="1">
        <v>42537</v>
      </c>
      <c r="AH2721" s="1">
        <v>42598</v>
      </c>
    </row>
    <row r="2722" spans="1:34" x14ac:dyDescent="0.3">
      <c r="A2722">
        <v>243189</v>
      </c>
      <c r="B2722" t="s">
        <v>25</v>
      </c>
      <c r="C2722" t="s">
        <v>26</v>
      </c>
      <c r="D2722">
        <v>1</v>
      </c>
      <c r="E2722" t="s">
        <v>4639</v>
      </c>
      <c r="F2722" t="s">
        <v>191</v>
      </c>
      <c r="G2722">
        <v>13632</v>
      </c>
      <c r="H2722">
        <v>3</v>
      </c>
      <c r="I2722">
        <v>83323</v>
      </c>
      <c r="J2722">
        <v>105000</v>
      </c>
      <c r="K2722" t="s">
        <v>30</v>
      </c>
      <c r="L2722" t="s">
        <v>192</v>
      </c>
      <c r="M2722" t="s">
        <v>193</v>
      </c>
      <c r="N2722" t="s">
        <v>6919</v>
      </c>
      <c r="O2722" t="s">
        <v>7083</v>
      </c>
      <c r="P2722" t="s">
        <v>6920</v>
      </c>
      <c r="Q2722" t="s">
        <v>3674</v>
      </c>
      <c r="R2722" t="s">
        <v>4640</v>
      </c>
      <c r="S2722" t="s">
        <v>196</v>
      </c>
      <c r="T2722" t="str">
        <f t="shared" si="126"/>
        <v>The preferred candidate should possess the following: 	5 years of experience in Core Java/Java EE, JavaScript &amp; HTML development;	2 years of experience in Perl/PHP;	Knowledge of Linux (or similar Unix operating system);	Database experience in Oracle (or similar RDBMS) &amp; the SQL language;	Strong knowledge of XML &amp; JSON;	Experience with HP TeamSite 7.x, LiveSite 7.x, OpenDeploy, DataDeploy, Drupal 7.x;	Strong understanding of Content Management Systems;	Strong troubleshooting &amp; analysis skills;	Experience using Eclipse and Git/ Subversion/CVS for development;	Strong communication skills (spoken and written); 	Should be a team player who works well with technical and non-technical resources.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2722">
        <f t="shared" si="127"/>
        <v>0</v>
      </c>
      <c r="V2722" s="3">
        <v>0</v>
      </c>
      <c r="W2722" s="3">
        <f t="shared" si="128"/>
        <v>0</v>
      </c>
      <c r="X2722" s="3">
        <v>0</v>
      </c>
      <c r="Y2722" s="3">
        <v>0</v>
      </c>
      <c r="Z2722" s="3">
        <v>1</v>
      </c>
      <c r="AA2722" s="3">
        <v>0</v>
      </c>
      <c r="AB2722" s="3">
        <v>0</v>
      </c>
      <c r="AD2722" t="s">
        <v>58</v>
      </c>
      <c r="AE2722" s="1">
        <v>42537</v>
      </c>
      <c r="AG2722" s="1">
        <v>42537</v>
      </c>
      <c r="AH2722" s="1">
        <v>42598</v>
      </c>
    </row>
    <row r="2723" spans="1:34" x14ac:dyDescent="0.3">
      <c r="A2723">
        <v>243191</v>
      </c>
      <c r="B2723" t="s">
        <v>49</v>
      </c>
      <c r="C2723" t="s">
        <v>26</v>
      </c>
      <c r="D2723">
        <v>1</v>
      </c>
      <c r="E2723" t="s">
        <v>4641</v>
      </c>
      <c r="F2723" t="s">
        <v>51</v>
      </c>
      <c r="G2723">
        <v>10050</v>
      </c>
      <c r="H2723" t="s">
        <v>240</v>
      </c>
      <c r="I2723">
        <v>58675</v>
      </c>
      <c r="J2723">
        <v>130000</v>
      </c>
      <c r="K2723" t="s">
        <v>30</v>
      </c>
      <c r="L2723" t="s">
        <v>31</v>
      </c>
      <c r="M2723" t="s">
        <v>2468</v>
      </c>
      <c r="N2723" t="s">
        <v>4642</v>
      </c>
      <c r="O2723" t="s">
        <v>54</v>
      </c>
      <c r="P2723" t="s">
        <v>6921</v>
      </c>
      <c r="Q2723" t="s">
        <v>655</v>
      </c>
      <c r="R2723" t="s">
        <v>2666</v>
      </c>
      <c r="S2723" t="s">
        <v>549</v>
      </c>
      <c r="T2723" t="str">
        <f t="shared" si="126"/>
        <v>Five years of leadership experience with excellent communication skills and three or more years of related experience in the following:   Microsoft Dynamics CRM.  .Net Framework, Java Script.  jQuery.  C#.  SQL.  SharePoint development. In compliance with Federal law, all persons hired will be required to verify identity and eligibility to work in the United States and to complete the required employment eligibility verification document form upon hire.</v>
      </c>
      <c r="U2723">
        <f t="shared" si="127"/>
        <v>0</v>
      </c>
      <c r="V2723" s="3">
        <v>0</v>
      </c>
      <c r="W2723" s="3">
        <f t="shared" si="128"/>
        <v>0</v>
      </c>
      <c r="X2723" s="3">
        <v>0</v>
      </c>
      <c r="Y2723" s="3">
        <v>0</v>
      </c>
      <c r="Z2723" s="3">
        <v>1</v>
      </c>
      <c r="AA2723" s="3">
        <v>0</v>
      </c>
      <c r="AB2723" s="3">
        <v>0</v>
      </c>
      <c r="AD2723" t="s">
        <v>58</v>
      </c>
      <c r="AE2723" s="1">
        <v>42538</v>
      </c>
      <c r="AG2723" s="1">
        <v>42538</v>
      </c>
      <c r="AH2723" s="1">
        <v>42598</v>
      </c>
    </row>
    <row r="2724" spans="1:34" x14ac:dyDescent="0.3">
      <c r="A2724">
        <v>243023</v>
      </c>
      <c r="B2724" t="s">
        <v>184</v>
      </c>
      <c r="C2724" t="s">
        <v>26</v>
      </c>
      <c r="D2724">
        <v>1</v>
      </c>
      <c r="E2724" t="s">
        <v>4637</v>
      </c>
      <c r="F2724" t="s">
        <v>51</v>
      </c>
      <c r="G2724">
        <v>10050</v>
      </c>
      <c r="H2724" t="s">
        <v>52</v>
      </c>
      <c r="I2724">
        <v>53051</v>
      </c>
      <c r="J2724">
        <v>145991</v>
      </c>
      <c r="K2724" t="s">
        <v>30</v>
      </c>
      <c r="L2724" t="s">
        <v>186</v>
      </c>
      <c r="M2724" t="s">
        <v>332</v>
      </c>
      <c r="N2724" t="s">
        <v>6918</v>
      </c>
      <c r="O2724" t="s">
        <v>54</v>
      </c>
      <c r="P2724" t="s">
        <v>4638</v>
      </c>
      <c r="Q2724" t="s">
        <v>7266</v>
      </c>
      <c r="R2724" t="s">
        <v>665</v>
      </c>
      <c r="S2724" t="s">
        <v>35</v>
      </c>
      <c r="T2724" t="str">
        <f t="shared" si="126"/>
        <v>10+ years of proven experience testing complex web-based user interfaces; 10+ years of experience preparing, documenting, and executing test criteria, test cases, test scripts, and test plans for IT system projects; Experience with testing:  unit and integration test; web-based (front-end); white/black box testing; backend/frontend verification; multi-tier verification; test case development; test data preparation; test case execution; test output analysis; Ability to provide accurate test schedule estimates; Experience with defect reporting; test file maintenance; user acceptance test is preferred. The ideal candidate will possess thorough knowledge of structured test methods and processes; 7+ years of proven experience managing, leading and mentoring QA team members; 7+ years of proven experience reviewing test deliverables, defects, test results created by team members; 7+ years of proven experience creating reports and creating test metrics for senior management; Advanced MS EXCEL skills along with a working knowledge using MS Visio, MS PowerPoint. 5+ years proven expert level experience with automated testing tools, such as ALM, QC, QTP, or open source tool (e.g. Selenium); 5+ years proven expert level experience with load and performance testing using automated tools such as LoadRunner. Proven experience in database analysis and validation, preferably Oracle 11i; Working knowledge of standard querying tools, such as MS Access, SQL, or TOAD; Project Management Experience:  MS Project; Project planning and scheduling; Working knowledge using SharePoint; Experience working with metrics and measurement systems; Strong oral and written communication skills; Ability to meet deadlines and work well under pressure is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724">
        <f t="shared" si="127"/>
        <v>0</v>
      </c>
      <c r="V2724" s="3">
        <v>1</v>
      </c>
      <c r="W2724" s="3">
        <f t="shared" si="128"/>
        <v>0</v>
      </c>
      <c r="X2724" s="3">
        <v>0</v>
      </c>
      <c r="Y2724" s="3">
        <v>0</v>
      </c>
      <c r="Z2724" s="3">
        <v>1</v>
      </c>
      <c r="AA2724" s="3">
        <v>0</v>
      </c>
      <c r="AB2724" s="3">
        <v>0</v>
      </c>
      <c r="AD2724" t="s">
        <v>58</v>
      </c>
      <c r="AE2724" s="1">
        <v>42552</v>
      </c>
      <c r="AG2724" s="1">
        <v>42552</v>
      </c>
      <c r="AH2724" s="1">
        <v>42598</v>
      </c>
    </row>
    <row r="2725" spans="1:34" x14ac:dyDescent="0.3">
      <c r="A2725">
        <v>243370</v>
      </c>
      <c r="B2725" t="s">
        <v>3435</v>
      </c>
      <c r="C2725" t="s">
        <v>40</v>
      </c>
      <c r="D2725">
        <v>1</v>
      </c>
      <c r="E2725" t="s">
        <v>4643</v>
      </c>
      <c r="F2725" t="s">
        <v>191</v>
      </c>
      <c r="G2725">
        <v>13632</v>
      </c>
      <c r="H2725">
        <v>2</v>
      </c>
      <c r="I2725">
        <v>77157</v>
      </c>
      <c r="J2725">
        <v>99406</v>
      </c>
      <c r="K2725" t="s">
        <v>30</v>
      </c>
      <c r="L2725" t="s">
        <v>3455</v>
      </c>
      <c r="M2725" t="s">
        <v>4041</v>
      </c>
      <c r="N2725" t="s">
        <v>4644</v>
      </c>
      <c r="O2725" t="s">
        <v>7083</v>
      </c>
      <c r="P2725" t="s">
        <v>35</v>
      </c>
      <c r="Q2725" t="s">
        <v>35</v>
      </c>
      <c r="R2725" t="s">
        <v>1031</v>
      </c>
      <c r="S2725" t="s">
        <v>4069</v>
      </c>
      <c r="T2725" t="str">
        <f t="shared" si="126"/>
        <v xml:space="preserve">   </v>
      </c>
      <c r="U2725">
        <f t="shared" si="127"/>
        <v>0</v>
      </c>
      <c r="V2725" s="3">
        <v>0</v>
      </c>
      <c r="W2725" s="3">
        <f t="shared" si="128"/>
        <v>0</v>
      </c>
      <c r="X2725" s="3">
        <v>0</v>
      </c>
      <c r="Y2725" s="3">
        <v>0</v>
      </c>
      <c r="Z2725" s="3">
        <v>0</v>
      </c>
      <c r="AA2725" s="3">
        <v>0</v>
      </c>
      <c r="AB2725" s="3">
        <v>0</v>
      </c>
      <c r="AD2725" t="s">
        <v>58</v>
      </c>
      <c r="AE2725" s="1">
        <v>42569</v>
      </c>
      <c r="AG2725" s="1">
        <v>42569</v>
      </c>
      <c r="AH2725" s="1">
        <v>42598</v>
      </c>
    </row>
    <row r="2726" spans="1:34" x14ac:dyDescent="0.3">
      <c r="A2726">
        <v>243027</v>
      </c>
      <c r="B2726" t="s">
        <v>39</v>
      </c>
      <c r="C2726" t="s">
        <v>26</v>
      </c>
      <c r="D2726">
        <v>1</v>
      </c>
      <c r="E2726" t="s">
        <v>4645</v>
      </c>
      <c r="F2726" t="s">
        <v>42</v>
      </c>
      <c r="G2726">
        <v>21744</v>
      </c>
      <c r="H2726">
        <v>1</v>
      </c>
      <c r="I2726">
        <v>57969</v>
      </c>
      <c r="J2726">
        <v>70142</v>
      </c>
      <c r="K2726" t="s">
        <v>30</v>
      </c>
      <c r="L2726" t="s">
        <v>513</v>
      </c>
      <c r="M2726" t="s">
        <v>44</v>
      </c>
      <c r="N2726" t="s">
        <v>4646</v>
      </c>
      <c r="O2726" t="s">
        <v>46</v>
      </c>
      <c r="P2726" t="e">
        <f>--knowledge and experience in use of statistical analysis software, especially SAS procedures  --knowledge and experience in writing SQL _xlnm.database queries  --Extensive experience with Microsoft Excel  --Strong organizational, written and oral communication skills.</f>
        <v>#NAME?</v>
      </c>
      <c r="Q2726" t="s">
        <v>7439</v>
      </c>
      <c r="R2726" t="s">
        <v>4647</v>
      </c>
      <c r="S2726" t="s">
        <v>35</v>
      </c>
      <c r="T2726" t="e">
        <f t="shared" si="126"/>
        <v>#NAME?</v>
      </c>
      <c r="U2726">
        <f t="shared" si="127"/>
        <v>0</v>
      </c>
      <c r="V2726" s="3">
        <v>0</v>
      </c>
      <c r="W2726" s="3">
        <f t="shared" si="128"/>
        <v>0</v>
      </c>
      <c r="X2726" s="3">
        <v>0</v>
      </c>
      <c r="Y2726" s="3">
        <v>0</v>
      </c>
      <c r="Z2726" s="3">
        <v>0</v>
      </c>
      <c r="AA2726" s="3">
        <v>0</v>
      </c>
      <c r="AB2726" s="3">
        <v>0</v>
      </c>
      <c r="AD2726" t="s">
        <v>38</v>
      </c>
      <c r="AE2726" s="1">
        <v>42534</v>
      </c>
      <c r="AG2726" s="1">
        <v>42534</v>
      </c>
      <c r="AH2726" s="1">
        <v>42598</v>
      </c>
    </row>
    <row r="2727" spans="1:34" x14ac:dyDescent="0.3">
      <c r="A2727">
        <v>243027</v>
      </c>
      <c r="B2727" t="s">
        <v>39</v>
      </c>
      <c r="C2727" t="s">
        <v>40</v>
      </c>
      <c r="D2727">
        <v>1</v>
      </c>
      <c r="E2727" t="s">
        <v>4645</v>
      </c>
      <c r="F2727" t="s">
        <v>42</v>
      </c>
      <c r="G2727">
        <v>21744</v>
      </c>
      <c r="H2727">
        <v>1</v>
      </c>
      <c r="I2727">
        <v>57969</v>
      </c>
      <c r="J2727">
        <v>70142</v>
      </c>
      <c r="K2727" t="s">
        <v>30</v>
      </c>
      <c r="L2727" t="s">
        <v>513</v>
      </c>
      <c r="M2727" t="s">
        <v>44</v>
      </c>
      <c r="N2727" t="s">
        <v>4646</v>
      </c>
      <c r="O2727" t="s">
        <v>46</v>
      </c>
      <c r="P2727" t="e">
        <f>--knowledge and experience in use of statistical analysis software, especially SAS procedures  --knowledge and experience in writing SQL _xlnm.database queries  --Extensive experience with Microsoft Excel  --Strong organizational, written and oral communication skills.</f>
        <v>#NAME?</v>
      </c>
      <c r="Q2727" t="s">
        <v>7439</v>
      </c>
      <c r="R2727" t="s">
        <v>4647</v>
      </c>
      <c r="S2727" t="s">
        <v>35</v>
      </c>
      <c r="T2727" t="e">
        <f t="shared" si="126"/>
        <v>#NAME?</v>
      </c>
      <c r="U2727">
        <f t="shared" si="127"/>
        <v>0</v>
      </c>
      <c r="V2727" s="3">
        <v>0</v>
      </c>
      <c r="W2727" s="3">
        <f t="shared" si="128"/>
        <v>0</v>
      </c>
      <c r="X2727" s="3">
        <v>0</v>
      </c>
      <c r="Y2727" s="3">
        <v>0</v>
      </c>
      <c r="Z2727" s="3">
        <v>0</v>
      </c>
      <c r="AA2727" s="3">
        <v>0</v>
      </c>
      <c r="AB2727" s="3">
        <v>0</v>
      </c>
      <c r="AD2727" t="s">
        <v>38</v>
      </c>
      <c r="AE2727" s="1">
        <v>42534</v>
      </c>
      <c r="AG2727" s="1">
        <v>42534</v>
      </c>
      <c r="AH2727" s="1">
        <v>42598</v>
      </c>
    </row>
    <row r="2728" spans="1:34" x14ac:dyDescent="0.3">
      <c r="A2728">
        <v>243191</v>
      </c>
      <c r="B2728" t="s">
        <v>49</v>
      </c>
      <c r="C2728" t="s">
        <v>40</v>
      </c>
      <c r="D2728">
        <v>1</v>
      </c>
      <c r="E2728" t="s">
        <v>4641</v>
      </c>
      <c r="F2728" t="s">
        <v>51</v>
      </c>
      <c r="G2728">
        <v>10050</v>
      </c>
      <c r="H2728" t="s">
        <v>240</v>
      </c>
      <c r="I2728">
        <v>58675</v>
      </c>
      <c r="J2728">
        <v>130000</v>
      </c>
      <c r="K2728" t="s">
        <v>30</v>
      </c>
      <c r="L2728" t="s">
        <v>31</v>
      </c>
      <c r="M2728" t="s">
        <v>2468</v>
      </c>
      <c r="N2728" t="s">
        <v>4642</v>
      </c>
      <c r="O2728" t="s">
        <v>54</v>
      </c>
      <c r="P2728" t="s">
        <v>6921</v>
      </c>
      <c r="Q2728" t="s">
        <v>655</v>
      </c>
      <c r="R2728" t="s">
        <v>2666</v>
      </c>
      <c r="S2728" t="s">
        <v>549</v>
      </c>
      <c r="T2728" t="str">
        <f t="shared" si="126"/>
        <v>Five years of leadership experience with excellent communication skills and three or more years of related experience in the following:   Microsoft Dynamics CRM.  .Net Framework, Java Script.  jQuery.  C#.  SQL.  SharePoint development. In compliance with Federal law, all persons hired will be required to verify identity and eligibility to work in the United States and to complete the required employment eligibility verification document form upon hire.</v>
      </c>
      <c r="U2728">
        <f t="shared" si="127"/>
        <v>0</v>
      </c>
      <c r="V2728" s="3">
        <v>0</v>
      </c>
      <c r="W2728" s="3">
        <f t="shared" si="128"/>
        <v>0</v>
      </c>
      <c r="X2728" s="3">
        <v>0</v>
      </c>
      <c r="Y2728" s="3">
        <v>0</v>
      </c>
      <c r="Z2728" s="3">
        <v>1</v>
      </c>
      <c r="AA2728" s="3">
        <v>0</v>
      </c>
      <c r="AB2728" s="3">
        <v>0</v>
      </c>
      <c r="AD2728" t="s">
        <v>58</v>
      </c>
      <c r="AE2728" s="1">
        <v>42538</v>
      </c>
      <c r="AG2728" s="1">
        <v>42538</v>
      </c>
      <c r="AH2728" s="1">
        <v>42598</v>
      </c>
    </row>
    <row r="2729" spans="1:34" x14ac:dyDescent="0.3">
      <c r="A2729">
        <v>243192</v>
      </c>
      <c r="B2729" t="s">
        <v>49</v>
      </c>
      <c r="C2729" t="s">
        <v>26</v>
      </c>
      <c r="D2729">
        <v>2</v>
      </c>
      <c r="E2729" t="s">
        <v>4648</v>
      </c>
      <c r="F2729" t="s">
        <v>51</v>
      </c>
      <c r="G2729">
        <v>10050</v>
      </c>
      <c r="H2729" t="s">
        <v>52</v>
      </c>
      <c r="I2729">
        <v>53051</v>
      </c>
      <c r="J2729">
        <v>125000</v>
      </c>
      <c r="K2729" t="s">
        <v>30</v>
      </c>
      <c r="L2729" t="s">
        <v>31</v>
      </c>
      <c r="M2729" t="s">
        <v>2468</v>
      </c>
      <c r="N2729" t="s">
        <v>6922</v>
      </c>
      <c r="O2729" t="s">
        <v>54</v>
      </c>
      <c r="P2729" t="s">
        <v>6923</v>
      </c>
      <c r="Q2729" t="s">
        <v>655</v>
      </c>
      <c r="R2729" t="s">
        <v>2666</v>
      </c>
      <c r="S2729" t="s">
        <v>549</v>
      </c>
      <c r="T2729" t="str">
        <f t="shared" si="126"/>
        <v>Three years related experience with the following:   Microsoft Dynamics CRM within the US. .Net Framework, Java Script, Dynamics CRM Knowledge, #C, SQL.  Plug-in-experience and jQuery. In compliance with Federal law, all persons hired will be required to verify identity and eligibility to work in the United States and to complete the required employment eligibility verification document form upon hire.</v>
      </c>
      <c r="U2729">
        <f t="shared" si="127"/>
        <v>0</v>
      </c>
      <c r="V2729" s="3">
        <v>0</v>
      </c>
      <c r="W2729" s="3">
        <f t="shared" si="128"/>
        <v>0</v>
      </c>
      <c r="X2729" s="3">
        <v>0</v>
      </c>
      <c r="Y2729" s="3">
        <v>0</v>
      </c>
      <c r="Z2729" s="3">
        <v>1</v>
      </c>
      <c r="AA2729" s="3">
        <v>0</v>
      </c>
      <c r="AB2729" s="3">
        <v>0</v>
      </c>
      <c r="AD2729" t="s">
        <v>58</v>
      </c>
      <c r="AE2729" s="1">
        <v>42538</v>
      </c>
      <c r="AG2729" s="1">
        <v>42538</v>
      </c>
      <c r="AH2729" s="1">
        <v>42598</v>
      </c>
    </row>
    <row r="2730" spans="1:34" x14ac:dyDescent="0.3">
      <c r="A2730">
        <v>243192</v>
      </c>
      <c r="B2730" t="s">
        <v>49</v>
      </c>
      <c r="C2730" t="s">
        <v>40</v>
      </c>
      <c r="D2730">
        <v>2</v>
      </c>
      <c r="E2730" t="s">
        <v>4648</v>
      </c>
      <c r="F2730" t="s">
        <v>51</v>
      </c>
      <c r="G2730">
        <v>10050</v>
      </c>
      <c r="H2730" t="s">
        <v>52</v>
      </c>
      <c r="I2730">
        <v>53051</v>
      </c>
      <c r="J2730">
        <v>125000</v>
      </c>
      <c r="K2730" t="s">
        <v>30</v>
      </c>
      <c r="L2730" t="s">
        <v>31</v>
      </c>
      <c r="M2730" t="s">
        <v>2468</v>
      </c>
      <c r="N2730" t="s">
        <v>6922</v>
      </c>
      <c r="O2730" t="s">
        <v>54</v>
      </c>
      <c r="P2730" t="s">
        <v>6923</v>
      </c>
      <c r="Q2730" t="s">
        <v>655</v>
      </c>
      <c r="R2730" t="s">
        <v>2666</v>
      </c>
      <c r="S2730" t="s">
        <v>549</v>
      </c>
      <c r="T2730" t="str">
        <f t="shared" si="126"/>
        <v>Three years related experience with the following:   Microsoft Dynamics CRM within the US. .Net Framework, Java Script, Dynamics CRM Knowledge, #C, SQL.  Plug-in-experience and jQuery. In compliance with Federal law, all persons hired will be required to verify identity and eligibility to work in the United States and to complete the required employment eligibility verification document form upon hire.</v>
      </c>
      <c r="U2730">
        <f t="shared" si="127"/>
        <v>0</v>
      </c>
      <c r="V2730" s="3">
        <v>0</v>
      </c>
      <c r="W2730" s="3">
        <f t="shared" si="128"/>
        <v>0</v>
      </c>
      <c r="X2730" s="3">
        <v>0</v>
      </c>
      <c r="Y2730" s="3">
        <v>0</v>
      </c>
      <c r="Z2730" s="3">
        <v>1</v>
      </c>
      <c r="AA2730" s="3">
        <v>0</v>
      </c>
      <c r="AB2730" s="3">
        <v>0</v>
      </c>
      <c r="AD2730" t="s">
        <v>58</v>
      </c>
      <c r="AE2730" s="1">
        <v>42538</v>
      </c>
      <c r="AG2730" s="1">
        <v>42538</v>
      </c>
      <c r="AH2730" s="1">
        <v>42598</v>
      </c>
    </row>
    <row r="2731" spans="1:34" x14ac:dyDescent="0.3">
      <c r="A2731">
        <v>243710</v>
      </c>
      <c r="B2731" t="s">
        <v>39</v>
      </c>
      <c r="C2731" t="s">
        <v>26</v>
      </c>
      <c r="D2731">
        <v>1</v>
      </c>
      <c r="E2731" t="s">
        <v>4649</v>
      </c>
      <c r="F2731" t="s">
        <v>51</v>
      </c>
      <c r="G2731">
        <v>10050</v>
      </c>
      <c r="H2731" t="s">
        <v>52</v>
      </c>
      <c r="I2731">
        <v>53051</v>
      </c>
      <c r="J2731">
        <v>110000</v>
      </c>
      <c r="K2731" t="s">
        <v>30</v>
      </c>
      <c r="L2731" t="s">
        <v>78</v>
      </c>
      <c r="M2731" t="s">
        <v>1042</v>
      </c>
      <c r="N2731" t="s">
        <v>4650</v>
      </c>
      <c r="O2731" t="s">
        <v>54</v>
      </c>
      <c r="P2731" t="s">
        <v>4651</v>
      </c>
      <c r="Q2731" t="s">
        <v>7439</v>
      </c>
      <c r="R2731" t="s">
        <v>4652</v>
      </c>
      <c r="S2731" t="s">
        <v>35</v>
      </c>
      <c r="T2731" t="str">
        <f t="shared" si="126"/>
        <v>--At least six (6) years' experience in IT Project management and/or business analysis on enterprise projects.   --At least ten (10) years' experience in software industry  --Should have hands-on experience in managing enterprise-wide solutions   --Excellent communication and writing skills   --Ability to work with end-users, technical staff, and upper management.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31">
        <f t="shared" si="127"/>
        <v>1</v>
      </c>
      <c r="V2731" s="3">
        <v>0</v>
      </c>
      <c r="W2731" s="3">
        <f t="shared" si="128"/>
        <v>1</v>
      </c>
      <c r="X2731" s="3">
        <v>0</v>
      </c>
      <c r="Y2731" s="3">
        <v>0</v>
      </c>
      <c r="Z2731" s="3">
        <v>0</v>
      </c>
      <c r="AA2731" s="3">
        <v>0</v>
      </c>
      <c r="AB2731" s="3">
        <v>0</v>
      </c>
      <c r="AD2731" t="s">
        <v>58</v>
      </c>
      <c r="AE2731" s="1">
        <v>42543</v>
      </c>
      <c r="AG2731" s="1">
        <v>42543</v>
      </c>
      <c r="AH2731" s="1">
        <v>42598</v>
      </c>
    </row>
    <row r="2732" spans="1:34" x14ac:dyDescent="0.3">
      <c r="A2732">
        <v>243710</v>
      </c>
      <c r="B2732" t="s">
        <v>39</v>
      </c>
      <c r="C2732" t="s">
        <v>40</v>
      </c>
      <c r="D2732">
        <v>1</v>
      </c>
      <c r="E2732" t="s">
        <v>4649</v>
      </c>
      <c r="F2732" t="s">
        <v>51</v>
      </c>
      <c r="G2732">
        <v>10050</v>
      </c>
      <c r="H2732" t="s">
        <v>52</v>
      </c>
      <c r="I2732">
        <v>53051</v>
      </c>
      <c r="J2732">
        <v>110000</v>
      </c>
      <c r="K2732" t="s">
        <v>30</v>
      </c>
      <c r="L2732" t="s">
        <v>78</v>
      </c>
      <c r="M2732" t="s">
        <v>1042</v>
      </c>
      <c r="N2732" t="s">
        <v>4650</v>
      </c>
      <c r="O2732" t="s">
        <v>54</v>
      </c>
      <c r="P2732" t="s">
        <v>4651</v>
      </c>
      <c r="Q2732" t="s">
        <v>7439</v>
      </c>
      <c r="R2732" t="s">
        <v>4652</v>
      </c>
      <c r="S2732" t="s">
        <v>35</v>
      </c>
      <c r="T2732" t="str">
        <f t="shared" si="126"/>
        <v>--At least six (6) years' experience in IT Project management and/or business analysis on enterprise projects.   --At least ten (10) years' experience in software industry  --Should have hands-on experience in managing enterprise-wide solutions   --Excellent communication and writing skills   --Ability to work with end-users, technical staff, and upper management.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32">
        <f t="shared" si="127"/>
        <v>1</v>
      </c>
      <c r="V2732" s="3">
        <v>0</v>
      </c>
      <c r="W2732" s="3">
        <f t="shared" si="128"/>
        <v>1</v>
      </c>
      <c r="X2732" s="3">
        <v>0</v>
      </c>
      <c r="Y2732" s="3">
        <v>0</v>
      </c>
      <c r="Z2732" s="3">
        <v>0</v>
      </c>
      <c r="AA2732" s="3">
        <v>0</v>
      </c>
      <c r="AB2732" s="3">
        <v>0</v>
      </c>
      <c r="AD2732" t="s">
        <v>58</v>
      </c>
      <c r="AE2732" s="1">
        <v>42543</v>
      </c>
      <c r="AG2732" s="1">
        <v>42543</v>
      </c>
      <c r="AH2732" s="1">
        <v>42598</v>
      </c>
    </row>
    <row r="2733" spans="1:34" x14ac:dyDescent="0.3">
      <c r="A2733">
        <v>243714</v>
      </c>
      <c r="B2733" t="s">
        <v>39</v>
      </c>
      <c r="C2733" t="s">
        <v>26</v>
      </c>
      <c r="D2733">
        <v>1</v>
      </c>
      <c r="E2733" t="s">
        <v>8499</v>
      </c>
      <c r="F2733" t="s">
        <v>1409</v>
      </c>
      <c r="G2733">
        <v>51001</v>
      </c>
      <c r="H2733">
        <v>2</v>
      </c>
      <c r="I2733">
        <v>64510</v>
      </c>
      <c r="J2733">
        <v>74187</v>
      </c>
      <c r="K2733" t="s">
        <v>30</v>
      </c>
      <c r="L2733" t="s">
        <v>78</v>
      </c>
      <c r="M2733" t="s">
        <v>2129</v>
      </c>
      <c r="N2733" t="s">
        <v>8500</v>
      </c>
      <c r="O2733" t="s">
        <v>1411</v>
      </c>
      <c r="P2733" t="s">
        <v>4653</v>
      </c>
      <c r="Q2733" t="s">
        <v>8131</v>
      </c>
      <c r="R2733" t="s">
        <v>4654</v>
      </c>
      <c r="S2733" t="s">
        <v>35</v>
      </c>
      <c r="T2733" t="str">
        <f t="shared" si="126"/>
        <v>-	Experience managing a single point of access  or entity with similar functions   -	Understanding of Home and Community-Based Services Waiver, Intensive Case Management, Blended Case Management, and Community Residence services in NYC.  -	Familiarity with functional assessments using validated tools  -	Strong communication skills   -	Strong attention to detail  -	Experience  producing and improving upon qualitative and quantitative reports  -	Quality assurance and improvement experience.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33">
        <f t="shared" si="127"/>
        <v>0</v>
      </c>
      <c r="V2733" s="3">
        <v>0</v>
      </c>
      <c r="W2733" s="3">
        <f t="shared" si="128"/>
        <v>0</v>
      </c>
      <c r="X2733" s="3">
        <v>0</v>
      </c>
      <c r="Y2733" s="3">
        <v>0</v>
      </c>
      <c r="Z2733" s="3">
        <v>0</v>
      </c>
      <c r="AA2733" s="3">
        <v>0</v>
      </c>
      <c r="AB2733" s="3">
        <v>0</v>
      </c>
      <c r="AD2733" t="s">
        <v>519</v>
      </c>
      <c r="AE2733" s="1">
        <v>42550</v>
      </c>
      <c r="AG2733" s="1">
        <v>42550</v>
      </c>
      <c r="AH2733" s="1">
        <v>42598</v>
      </c>
    </row>
    <row r="2734" spans="1:34" x14ac:dyDescent="0.3">
      <c r="A2734">
        <v>243714</v>
      </c>
      <c r="B2734" t="s">
        <v>39</v>
      </c>
      <c r="C2734" t="s">
        <v>40</v>
      </c>
      <c r="D2734">
        <v>1</v>
      </c>
      <c r="E2734" t="s">
        <v>8499</v>
      </c>
      <c r="F2734" t="s">
        <v>1409</v>
      </c>
      <c r="G2734">
        <v>51001</v>
      </c>
      <c r="H2734">
        <v>2</v>
      </c>
      <c r="I2734">
        <v>64510</v>
      </c>
      <c r="J2734">
        <v>74187</v>
      </c>
      <c r="K2734" t="s">
        <v>30</v>
      </c>
      <c r="L2734" t="s">
        <v>78</v>
      </c>
      <c r="M2734" t="s">
        <v>2129</v>
      </c>
      <c r="N2734" t="s">
        <v>8500</v>
      </c>
      <c r="O2734" t="s">
        <v>1411</v>
      </c>
      <c r="P2734" t="s">
        <v>4653</v>
      </c>
      <c r="Q2734" t="s">
        <v>8131</v>
      </c>
      <c r="R2734" t="s">
        <v>4654</v>
      </c>
      <c r="S2734" t="s">
        <v>35</v>
      </c>
      <c r="T2734" t="str">
        <f t="shared" si="126"/>
        <v>-	Experience managing a single point of access  or entity with similar functions   -	Understanding of Home and Community-Based Services Waiver, Intensive Case Management, Blended Case Management, and Community Residence services in NYC.  -	Familiarity with functional assessments using validated tools  -	Strong communication skills   -	Strong attention to detail  -	Experience  producing and improving upon qualitative and quantitative reports  -	Quality assurance and improvement experience.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34">
        <f t="shared" si="127"/>
        <v>0</v>
      </c>
      <c r="V2734" s="3">
        <v>0</v>
      </c>
      <c r="W2734" s="3">
        <f t="shared" si="128"/>
        <v>0</v>
      </c>
      <c r="X2734" s="3">
        <v>0</v>
      </c>
      <c r="Y2734" s="3">
        <v>0</v>
      </c>
      <c r="Z2734" s="3">
        <v>0</v>
      </c>
      <c r="AA2734" s="3">
        <v>0</v>
      </c>
      <c r="AB2734" s="3">
        <v>0</v>
      </c>
      <c r="AD2734" t="s">
        <v>519</v>
      </c>
      <c r="AE2734" s="1">
        <v>42550</v>
      </c>
      <c r="AG2734" s="1">
        <v>42550</v>
      </c>
      <c r="AH2734" s="1">
        <v>42598</v>
      </c>
    </row>
    <row r="2735" spans="1:34" x14ac:dyDescent="0.3">
      <c r="A2735">
        <v>243718</v>
      </c>
      <c r="B2735" t="s">
        <v>39</v>
      </c>
      <c r="C2735" t="s">
        <v>26</v>
      </c>
      <c r="D2735">
        <v>1</v>
      </c>
      <c r="E2735" t="s">
        <v>4655</v>
      </c>
      <c r="F2735" t="s">
        <v>959</v>
      </c>
      <c r="G2735">
        <v>52613</v>
      </c>
      <c r="H2735">
        <v>0</v>
      </c>
      <c r="I2735">
        <v>46163</v>
      </c>
      <c r="J2735">
        <v>57293</v>
      </c>
      <c r="K2735" t="s">
        <v>30</v>
      </c>
      <c r="L2735" t="s">
        <v>78</v>
      </c>
      <c r="M2735" t="s">
        <v>1175</v>
      </c>
      <c r="N2735" t="s">
        <v>8501</v>
      </c>
      <c r="O2735" t="s">
        <v>960</v>
      </c>
      <c r="P2735" t="s">
        <v>4656</v>
      </c>
      <c r="Q2735" t="s">
        <v>7439</v>
      </c>
      <c r="R2735" t="s">
        <v>4657</v>
      </c>
      <c r="S2735" t="s">
        <v>35</v>
      </c>
      <c r="T2735" t="str">
        <f t="shared" si="126"/>
        <v>- Extensive, knowledge of community mental health resources; excellent interpersonal and communication skills; ability to interface with service providers from all sectors of the service system; and strong organizational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35">
        <f t="shared" si="127"/>
        <v>0</v>
      </c>
      <c r="V2735" s="3">
        <v>0</v>
      </c>
      <c r="W2735" s="3">
        <f t="shared" si="128"/>
        <v>0</v>
      </c>
      <c r="X2735" s="3">
        <v>0</v>
      </c>
      <c r="Y2735" s="3">
        <v>0</v>
      </c>
      <c r="Z2735" s="3">
        <v>0</v>
      </c>
      <c r="AA2735" s="3">
        <v>0</v>
      </c>
      <c r="AB2735" s="3">
        <v>0</v>
      </c>
      <c r="AD2735" t="s">
        <v>38</v>
      </c>
      <c r="AE2735" s="1">
        <v>42543</v>
      </c>
      <c r="AG2735" s="1">
        <v>42543</v>
      </c>
      <c r="AH2735" s="1">
        <v>42598</v>
      </c>
    </row>
    <row r="2736" spans="1:34" x14ac:dyDescent="0.3">
      <c r="A2736">
        <v>243581</v>
      </c>
      <c r="B2736" t="s">
        <v>2518</v>
      </c>
      <c r="C2736" t="s">
        <v>26</v>
      </c>
      <c r="D2736">
        <v>1</v>
      </c>
      <c r="E2736" t="s">
        <v>3323</v>
      </c>
      <c r="F2736" t="s">
        <v>326</v>
      </c>
      <c r="G2736">
        <v>56057</v>
      </c>
      <c r="H2736">
        <v>0</v>
      </c>
      <c r="I2736">
        <v>34644</v>
      </c>
      <c r="J2736">
        <v>40000</v>
      </c>
      <c r="K2736" t="s">
        <v>30</v>
      </c>
      <c r="L2736" t="s">
        <v>637</v>
      </c>
      <c r="M2736" t="s">
        <v>4658</v>
      </c>
      <c r="N2736" t="s">
        <v>8502</v>
      </c>
      <c r="O2736" t="s">
        <v>329</v>
      </c>
      <c r="P2736" t="s">
        <v>8503</v>
      </c>
      <c r="Q2736" t="s">
        <v>35</v>
      </c>
      <c r="R2736" t="s">
        <v>2521</v>
      </c>
      <c r="S2736" t="s">
        <v>35</v>
      </c>
      <c r="T2736" t="str">
        <f t="shared" si="126"/>
        <v xml:space="preserve">‚	Good organizational and communication skills	Ability to work independently	Have proficiency in Microsoft Word, PowerPoint, Visio Access, Outlook,  and Excel	Be able to handle confidential matters	History of volunteerism, such as service in the AmeriCorps or Peace Corps, is viewed favorably.  </v>
      </c>
      <c r="U2736">
        <f t="shared" si="127"/>
        <v>0</v>
      </c>
      <c r="V2736" s="3">
        <v>0</v>
      </c>
      <c r="W2736" s="3">
        <f t="shared" si="128"/>
        <v>0</v>
      </c>
      <c r="X2736" s="3">
        <v>0</v>
      </c>
      <c r="Y2736" s="3">
        <v>0</v>
      </c>
      <c r="Z2736" s="3">
        <v>0</v>
      </c>
      <c r="AA2736" s="3">
        <v>0</v>
      </c>
      <c r="AB2736" s="3">
        <v>0</v>
      </c>
      <c r="AD2736" t="s">
        <v>38</v>
      </c>
      <c r="AE2736" s="1">
        <v>42550</v>
      </c>
      <c r="AG2736" s="1">
        <v>42550</v>
      </c>
      <c r="AH2736" s="1">
        <v>42598</v>
      </c>
    </row>
    <row r="2737" spans="1:34" x14ac:dyDescent="0.3">
      <c r="A2737">
        <v>243585</v>
      </c>
      <c r="B2737" t="s">
        <v>39</v>
      </c>
      <c r="C2737" t="s">
        <v>26</v>
      </c>
      <c r="D2737">
        <v>1</v>
      </c>
      <c r="E2737" t="s">
        <v>4659</v>
      </c>
      <c r="F2737" t="s">
        <v>51</v>
      </c>
      <c r="G2737">
        <v>10050</v>
      </c>
      <c r="H2737" t="s">
        <v>52</v>
      </c>
      <c r="I2737">
        <v>53051</v>
      </c>
      <c r="J2737">
        <v>100000</v>
      </c>
      <c r="K2737" t="s">
        <v>30</v>
      </c>
      <c r="L2737" t="s">
        <v>78</v>
      </c>
      <c r="M2737" t="s">
        <v>1042</v>
      </c>
      <c r="N2737" t="s">
        <v>4660</v>
      </c>
      <c r="O2737" t="s">
        <v>54</v>
      </c>
      <c r="P2737" t="s">
        <v>4661</v>
      </c>
      <c r="Q2737" t="s">
        <v>7439</v>
      </c>
      <c r="R2737" t="s">
        <v>4662</v>
      </c>
      <c r="S2737" t="s">
        <v>35</v>
      </c>
      <c r="T2737" t="str">
        <f t="shared" si="126"/>
        <v>--4+ years of experience in a role as IT project manager leading complex, enterprise-wide technical and/or business initiatives   --4+ years of experience with managing SDLC Waterfall and/or Agile methodology projects  --4+ years of experience in creating project management artifacts (project charter, project plan, timelines (MS Project or other project management software), requirements documents, project and resource planning, deployment plans, support plans, conversion plans  --4+ years in gathering requirements, business analysis, use cases and creating functional requirements documents  --3+ years of experience managing web based applications especially .NET and java web based solutions using SQL Server 2008 and above  --3 + years in vendor management  --Experience working with City of New York agencies is a plus but not mandatory  --Experience with programming in .NET and/or java web based applications is a plus but not mandatory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37">
        <f t="shared" si="127"/>
        <v>1</v>
      </c>
      <c r="V2737" s="3">
        <v>0</v>
      </c>
      <c r="W2737" s="3">
        <f t="shared" si="128"/>
        <v>1</v>
      </c>
      <c r="X2737" s="3">
        <v>0</v>
      </c>
      <c r="Y2737" s="3">
        <v>0</v>
      </c>
      <c r="Z2737" s="3">
        <v>1</v>
      </c>
      <c r="AA2737" s="3">
        <v>0</v>
      </c>
      <c r="AB2737" s="3">
        <v>0</v>
      </c>
      <c r="AD2737" t="s">
        <v>58</v>
      </c>
      <c r="AE2737" s="1">
        <v>42542</v>
      </c>
      <c r="AG2737" s="1">
        <v>42542</v>
      </c>
      <c r="AH2737" s="1">
        <v>42598</v>
      </c>
    </row>
    <row r="2738" spans="1:34" x14ac:dyDescent="0.3">
      <c r="A2738">
        <v>243585</v>
      </c>
      <c r="B2738" t="s">
        <v>39</v>
      </c>
      <c r="C2738" t="s">
        <v>40</v>
      </c>
      <c r="D2738">
        <v>1</v>
      </c>
      <c r="E2738" t="s">
        <v>4659</v>
      </c>
      <c r="F2738" t="s">
        <v>51</v>
      </c>
      <c r="G2738">
        <v>10050</v>
      </c>
      <c r="H2738" t="s">
        <v>52</v>
      </c>
      <c r="I2738">
        <v>53051</v>
      </c>
      <c r="J2738">
        <v>100000</v>
      </c>
      <c r="K2738" t="s">
        <v>30</v>
      </c>
      <c r="L2738" t="s">
        <v>78</v>
      </c>
      <c r="M2738" t="s">
        <v>1042</v>
      </c>
      <c r="N2738" t="s">
        <v>4660</v>
      </c>
      <c r="O2738" t="s">
        <v>54</v>
      </c>
      <c r="P2738" t="s">
        <v>4661</v>
      </c>
      <c r="Q2738" t="s">
        <v>7439</v>
      </c>
      <c r="R2738" t="s">
        <v>4662</v>
      </c>
      <c r="S2738" t="s">
        <v>35</v>
      </c>
      <c r="T2738" t="str">
        <f t="shared" si="126"/>
        <v>--4+ years of experience in a role as IT project manager leading complex, enterprise-wide technical and/or business initiatives   --4+ years of experience with managing SDLC Waterfall and/or Agile methodology projects  --4+ years of experience in creating project management artifacts (project charter, project plan, timelines (MS Project or other project management software), requirements documents, project and resource planning, deployment plans, support plans, conversion plans  --4+ years in gathering requirements, business analysis, use cases and creating functional requirements documents  --3+ years of experience managing web based applications especially .NET and java web based solutions using SQL Server 2008 and above  --3 + years in vendor management  --Experience working with City of New York agencies is a plus but not mandatory  --Experience with programming in .NET and/or java web based applications is a plus but not mandatory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38">
        <f t="shared" si="127"/>
        <v>1</v>
      </c>
      <c r="V2738" s="3">
        <v>0</v>
      </c>
      <c r="W2738" s="3">
        <f t="shared" si="128"/>
        <v>1</v>
      </c>
      <c r="X2738" s="3">
        <v>0</v>
      </c>
      <c r="Y2738" s="3">
        <v>0</v>
      </c>
      <c r="Z2738" s="3">
        <v>1</v>
      </c>
      <c r="AA2738" s="3">
        <v>0</v>
      </c>
      <c r="AB2738" s="3">
        <v>0</v>
      </c>
      <c r="AD2738" t="s">
        <v>58</v>
      </c>
      <c r="AE2738" s="1">
        <v>42542</v>
      </c>
      <c r="AG2738" s="1">
        <v>42542</v>
      </c>
      <c r="AH2738" s="1">
        <v>42598</v>
      </c>
    </row>
    <row r="2739" spans="1:34" x14ac:dyDescent="0.3">
      <c r="A2739">
        <v>243586</v>
      </c>
      <c r="B2739" t="s">
        <v>244</v>
      </c>
      <c r="C2739" t="s">
        <v>40</v>
      </c>
      <c r="D2739">
        <v>1</v>
      </c>
      <c r="E2739" t="s">
        <v>4663</v>
      </c>
      <c r="F2739" t="s">
        <v>2000</v>
      </c>
      <c r="G2739" t="s">
        <v>2001</v>
      </c>
      <c r="H2739">
        <v>0</v>
      </c>
      <c r="I2739">
        <v>48535</v>
      </c>
      <c r="J2739">
        <v>132061</v>
      </c>
      <c r="K2739" t="s">
        <v>30</v>
      </c>
      <c r="L2739" t="s">
        <v>521</v>
      </c>
      <c r="M2739" t="s">
        <v>4664</v>
      </c>
      <c r="N2739" t="s">
        <v>4665</v>
      </c>
      <c r="O2739" t="s">
        <v>571</v>
      </c>
      <c r="P2739" t="s">
        <v>4666</v>
      </c>
      <c r="Q2739" t="s">
        <v>4667</v>
      </c>
      <c r="R2739" t="s">
        <v>4668</v>
      </c>
      <c r="S2739" t="s">
        <v>994</v>
      </c>
      <c r="T2739" t="str">
        <f t="shared" si="126"/>
        <v>Ability to communicate effectively in verbal and written form.  Possession of a Motor Vehicle Driver's license valid in the State of New York is preferred.  Ability to work off-hours when necessary. 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THE POSITION CANDIDATES MUST HAVE FILED FOR THE ADMINISTRATIVE ENGINEER EXAM #6526 OR #6045.</v>
      </c>
      <c r="U2739">
        <f t="shared" si="127"/>
        <v>0</v>
      </c>
      <c r="V2739" s="3">
        <v>0</v>
      </c>
      <c r="W2739" s="3">
        <f t="shared" si="128"/>
        <v>0</v>
      </c>
      <c r="X2739" s="3">
        <v>0</v>
      </c>
      <c r="Y2739" s="3">
        <v>0</v>
      </c>
      <c r="Z2739" s="3">
        <v>0</v>
      </c>
      <c r="AA2739" s="3">
        <v>0</v>
      </c>
      <c r="AB2739" s="3">
        <v>0</v>
      </c>
      <c r="AD2739" t="s">
        <v>899</v>
      </c>
      <c r="AE2739" s="1">
        <v>42548</v>
      </c>
      <c r="AG2739" s="1">
        <v>42584</v>
      </c>
      <c r="AH2739" s="1">
        <v>42598</v>
      </c>
    </row>
    <row r="2740" spans="1:34" x14ac:dyDescent="0.3">
      <c r="A2740">
        <v>243718</v>
      </c>
      <c r="B2740" t="s">
        <v>39</v>
      </c>
      <c r="C2740" t="s">
        <v>40</v>
      </c>
      <c r="D2740">
        <v>1</v>
      </c>
      <c r="E2740" t="s">
        <v>4655</v>
      </c>
      <c r="F2740" t="s">
        <v>959</v>
      </c>
      <c r="G2740">
        <v>52613</v>
      </c>
      <c r="H2740">
        <v>0</v>
      </c>
      <c r="I2740">
        <v>46163</v>
      </c>
      <c r="J2740">
        <v>57293</v>
      </c>
      <c r="K2740" t="s">
        <v>30</v>
      </c>
      <c r="L2740" t="s">
        <v>78</v>
      </c>
      <c r="M2740" t="s">
        <v>1175</v>
      </c>
      <c r="N2740" t="s">
        <v>8501</v>
      </c>
      <c r="O2740" t="s">
        <v>960</v>
      </c>
      <c r="P2740" t="s">
        <v>4656</v>
      </c>
      <c r="Q2740" t="s">
        <v>7439</v>
      </c>
      <c r="R2740" t="s">
        <v>4657</v>
      </c>
      <c r="S2740" t="s">
        <v>35</v>
      </c>
      <c r="T2740" t="str">
        <f t="shared" si="126"/>
        <v>- Extensive, knowledge of community mental health resources; excellent interpersonal and communication skills; ability to interface with service providers from all sectors of the service system; and strong organizational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40">
        <f t="shared" si="127"/>
        <v>0</v>
      </c>
      <c r="V2740" s="3">
        <v>0</v>
      </c>
      <c r="W2740" s="3">
        <f t="shared" si="128"/>
        <v>0</v>
      </c>
      <c r="X2740" s="3">
        <v>0</v>
      </c>
      <c r="Y2740" s="3">
        <v>0</v>
      </c>
      <c r="Z2740" s="3">
        <v>0</v>
      </c>
      <c r="AA2740" s="3">
        <v>0</v>
      </c>
      <c r="AB2740" s="3">
        <v>0</v>
      </c>
      <c r="AD2740" t="s">
        <v>38</v>
      </c>
      <c r="AE2740" s="1">
        <v>42543</v>
      </c>
      <c r="AG2740" s="1">
        <v>42543</v>
      </c>
      <c r="AH2740" s="1">
        <v>42598</v>
      </c>
    </row>
    <row r="2741" spans="1:34" x14ac:dyDescent="0.3">
      <c r="A2741">
        <v>243728</v>
      </c>
      <c r="B2741" t="s">
        <v>59</v>
      </c>
      <c r="C2741" t="s">
        <v>40</v>
      </c>
      <c r="D2741">
        <v>1</v>
      </c>
      <c r="E2741" t="s">
        <v>4669</v>
      </c>
      <c r="F2741" t="s">
        <v>713</v>
      </c>
      <c r="G2741">
        <v>13631</v>
      </c>
      <c r="H2741">
        <v>3</v>
      </c>
      <c r="I2741">
        <v>69215</v>
      </c>
      <c r="J2741">
        <v>101324</v>
      </c>
      <c r="K2741" t="s">
        <v>30</v>
      </c>
      <c r="L2741" t="s">
        <v>164</v>
      </c>
      <c r="M2741" t="s">
        <v>264</v>
      </c>
      <c r="N2741" t="s">
        <v>4670</v>
      </c>
      <c r="O2741" t="s">
        <v>2283</v>
      </c>
      <c r="P2741" t="s">
        <v>8504</v>
      </c>
      <c r="Q2741" t="s">
        <v>1808</v>
      </c>
      <c r="R2741" t="s">
        <v>4671</v>
      </c>
      <c r="S2741" t="s">
        <v>2835</v>
      </c>
      <c r="T2741" t="str">
        <f t="shared" si="126"/>
        <v>‚ Previous experience working with STARLIMS or other LIMS (Laboratory Information Management Systems)  Experience with SQL Server, data modeling, stored procedures, and SQL querying  Experience in building complex applications on the .NET  Framework, JavaScript and Crystal Reports design  Strong analytical skills with the ability to collect, analyze, manipulate and organize data  System administration, desktop support, network configuration and troubleshooting  Attention to detail and accuracy  Excellent written and verbal communication skills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2741">
        <f t="shared" si="127"/>
        <v>0</v>
      </c>
      <c r="V2741" s="3">
        <v>0</v>
      </c>
      <c r="W2741" s="3">
        <f t="shared" si="128"/>
        <v>0</v>
      </c>
      <c r="X2741" s="3">
        <v>0</v>
      </c>
      <c r="Y2741" s="3">
        <v>0</v>
      </c>
      <c r="Z2741" s="3">
        <v>1</v>
      </c>
      <c r="AA2741" s="3">
        <v>0</v>
      </c>
      <c r="AB2741" s="3">
        <v>0</v>
      </c>
      <c r="AD2741" t="s">
        <v>899</v>
      </c>
      <c r="AE2741" s="1">
        <v>42545</v>
      </c>
      <c r="AG2741" s="1">
        <v>42545</v>
      </c>
      <c r="AH2741" s="1">
        <v>42598</v>
      </c>
    </row>
    <row r="2742" spans="1:34" x14ac:dyDescent="0.3">
      <c r="A2742">
        <v>243728</v>
      </c>
      <c r="B2742" t="s">
        <v>59</v>
      </c>
      <c r="C2742" t="s">
        <v>26</v>
      </c>
      <c r="D2742">
        <v>1</v>
      </c>
      <c r="E2742" t="s">
        <v>4669</v>
      </c>
      <c r="F2742" t="s">
        <v>713</v>
      </c>
      <c r="G2742">
        <v>13631</v>
      </c>
      <c r="H2742">
        <v>3</v>
      </c>
      <c r="I2742">
        <v>69215</v>
      </c>
      <c r="J2742">
        <v>101324</v>
      </c>
      <c r="K2742" t="s">
        <v>30</v>
      </c>
      <c r="L2742" t="s">
        <v>164</v>
      </c>
      <c r="M2742" t="s">
        <v>264</v>
      </c>
      <c r="N2742" t="s">
        <v>4670</v>
      </c>
      <c r="O2742" t="s">
        <v>2283</v>
      </c>
      <c r="P2742" t="s">
        <v>8504</v>
      </c>
      <c r="Q2742" t="s">
        <v>1808</v>
      </c>
      <c r="R2742" t="s">
        <v>4671</v>
      </c>
      <c r="S2742" t="s">
        <v>2835</v>
      </c>
      <c r="T2742" t="str">
        <f t="shared" si="126"/>
        <v>‚ Previous experience working with STARLIMS or other LIMS (Laboratory Information Management Systems)  Experience with SQL Server, data modeling, stored procedures, and SQL querying  Experience in building complex applications on the .NET  Framework, JavaScript and Crystal Reports design  Strong analytical skills with the ability to collect, analyze, manipulate and organize data  System administration, desktop support, network configuration and troubleshooting  Attention to detail and accuracy  Excellent written and verbal communication skills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2742">
        <f t="shared" si="127"/>
        <v>0</v>
      </c>
      <c r="V2742" s="3">
        <v>0</v>
      </c>
      <c r="W2742" s="3">
        <f t="shared" si="128"/>
        <v>0</v>
      </c>
      <c r="X2742" s="3">
        <v>0</v>
      </c>
      <c r="Y2742" s="3">
        <v>0</v>
      </c>
      <c r="Z2742" s="3">
        <v>1</v>
      </c>
      <c r="AA2742" s="3">
        <v>0</v>
      </c>
      <c r="AB2742" s="3">
        <v>0</v>
      </c>
      <c r="AD2742" t="s">
        <v>899</v>
      </c>
      <c r="AE2742" s="1">
        <v>42545</v>
      </c>
      <c r="AG2742" s="1">
        <v>42545</v>
      </c>
      <c r="AH2742" s="1">
        <v>42598</v>
      </c>
    </row>
    <row r="2743" spans="1:34" x14ac:dyDescent="0.3">
      <c r="A2743">
        <v>243745</v>
      </c>
      <c r="B2743" t="s">
        <v>244</v>
      </c>
      <c r="C2743" t="s">
        <v>26</v>
      </c>
      <c r="D2743">
        <v>5</v>
      </c>
      <c r="E2743" t="s">
        <v>3290</v>
      </c>
      <c r="F2743" t="s">
        <v>2181</v>
      </c>
      <c r="G2743">
        <v>20210</v>
      </c>
      <c r="H2743">
        <v>0</v>
      </c>
      <c r="I2743">
        <v>51586</v>
      </c>
      <c r="J2743">
        <v>77404</v>
      </c>
      <c r="K2743" t="s">
        <v>30</v>
      </c>
      <c r="L2743" t="s">
        <v>521</v>
      </c>
      <c r="M2743" t="s">
        <v>2914</v>
      </c>
      <c r="N2743" t="s">
        <v>4672</v>
      </c>
      <c r="O2743" t="s">
        <v>7601</v>
      </c>
      <c r="P2743" t="s">
        <v>1279</v>
      </c>
      <c r="Q2743" t="s">
        <v>35</v>
      </c>
      <c r="R2743" t="s">
        <v>4673</v>
      </c>
      <c r="S2743" t="s">
        <v>994</v>
      </c>
      <c r="T2743" t="str">
        <f t="shared" si="126"/>
        <v xml:space="preserve">Ability to communicate effectively in verbal and written form.  </v>
      </c>
      <c r="U2743">
        <f t="shared" si="127"/>
        <v>0</v>
      </c>
      <c r="V2743" s="3">
        <v>0</v>
      </c>
      <c r="W2743" s="3">
        <f t="shared" si="128"/>
        <v>0</v>
      </c>
      <c r="X2743" s="3">
        <v>0</v>
      </c>
      <c r="Y2743" s="3">
        <v>0</v>
      </c>
      <c r="Z2743" s="3">
        <v>0</v>
      </c>
      <c r="AA2743" s="3">
        <v>0</v>
      </c>
      <c r="AB2743" s="3">
        <v>0</v>
      </c>
      <c r="AD2743" t="s">
        <v>899</v>
      </c>
      <c r="AE2743" s="1">
        <v>42548</v>
      </c>
      <c r="AG2743" s="1">
        <v>42548</v>
      </c>
      <c r="AH2743" s="1">
        <v>42598</v>
      </c>
    </row>
    <row r="2744" spans="1:34" x14ac:dyDescent="0.3">
      <c r="A2744">
        <v>243586</v>
      </c>
      <c r="B2744" t="s">
        <v>244</v>
      </c>
      <c r="C2744" t="s">
        <v>26</v>
      </c>
      <c r="D2744">
        <v>1</v>
      </c>
      <c r="E2744" t="s">
        <v>4663</v>
      </c>
      <c r="F2744" t="s">
        <v>2000</v>
      </c>
      <c r="G2744" t="s">
        <v>2001</v>
      </c>
      <c r="H2744">
        <v>0</v>
      </c>
      <c r="I2744">
        <v>48535</v>
      </c>
      <c r="J2744">
        <v>132061</v>
      </c>
      <c r="K2744" t="s">
        <v>30</v>
      </c>
      <c r="L2744" t="s">
        <v>521</v>
      </c>
      <c r="M2744" t="s">
        <v>4664</v>
      </c>
      <c r="N2744" t="s">
        <v>4665</v>
      </c>
      <c r="O2744" t="s">
        <v>571</v>
      </c>
      <c r="P2744" t="s">
        <v>4666</v>
      </c>
      <c r="Q2744" t="s">
        <v>4667</v>
      </c>
      <c r="R2744" t="s">
        <v>4668</v>
      </c>
      <c r="S2744" t="s">
        <v>994</v>
      </c>
      <c r="T2744" t="str">
        <f t="shared" si="126"/>
        <v>Ability to communicate effectively in verbal and written form.  Possession of a Motor Vehicle Driver's license valid in the State of New York is preferred.  Ability to work off-hours when necessary. 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THE POSITION CANDIDATES MUST HAVE FILED FOR THE ADMINISTRATIVE ENGINEER EXAM #6526 OR #6045.</v>
      </c>
      <c r="U2744">
        <f t="shared" si="127"/>
        <v>0</v>
      </c>
      <c r="V2744" s="3">
        <v>0</v>
      </c>
      <c r="W2744" s="3">
        <f t="shared" si="128"/>
        <v>0</v>
      </c>
      <c r="X2744" s="3">
        <v>0</v>
      </c>
      <c r="Y2744" s="3">
        <v>0</v>
      </c>
      <c r="Z2744" s="3">
        <v>0</v>
      </c>
      <c r="AA2744" s="3">
        <v>0</v>
      </c>
      <c r="AB2744" s="3">
        <v>0</v>
      </c>
      <c r="AD2744" t="s">
        <v>899</v>
      </c>
      <c r="AE2744" s="1">
        <v>42548</v>
      </c>
      <c r="AG2744" s="1">
        <v>42584</v>
      </c>
      <c r="AH2744" s="1">
        <v>42598</v>
      </c>
    </row>
    <row r="2745" spans="1:34" x14ac:dyDescent="0.3">
      <c r="A2745">
        <v>243596</v>
      </c>
      <c r="B2745" t="s">
        <v>39</v>
      </c>
      <c r="C2745" t="s">
        <v>26</v>
      </c>
      <c r="D2745">
        <v>1</v>
      </c>
      <c r="E2745" t="s">
        <v>4674</v>
      </c>
      <c r="F2745" t="s">
        <v>4675</v>
      </c>
      <c r="G2745">
        <v>13615</v>
      </c>
      <c r="H2745">
        <v>2</v>
      </c>
      <c r="I2745">
        <v>40131</v>
      </c>
      <c r="J2745">
        <v>59548</v>
      </c>
      <c r="K2745" t="s">
        <v>30</v>
      </c>
      <c r="L2745" t="s">
        <v>43</v>
      </c>
      <c r="M2745" t="s">
        <v>4676</v>
      </c>
      <c r="N2745" t="s">
        <v>4677</v>
      </c>
      <c r="O2745" t="s">
        <v>8505</v>
      </c>
      <c r="P2745" t="s">
        <v>4678</v>
      </c>
      <c r="Q2745" t="s">
        <v>7439</v>
      </c>
      <c r="R2745" t="s">
        <v>4679</v>
      </c>
      <c r="S2745" t="s">
        <v>35</v>
      </c>
      <c r="T2745" t="str">
        <f t="shared" si="126"/>
        <v>--Travel throughout the 5 boroughs  --Operating Systems: Windows OS, Android and iOS  --LAN and WAN Knowledge  --Help Desk Experience   --Verbal Communication  --Phone Skills  --Customer Service  --PC, laptop, mobile device, and network proficiency  --VoIP Phone installation and troubleshooting.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45">
        <f t="shared" si="127"/>
        <v>0</v>
      </c>
      <c r="V2745" s="3">
        <v>0</v>
      </c>
      <c r="W2745" s="3">
        <f t="shared" si="128"/>
        <v>0</v>
      </c>
      <c r="X2745" s="3">
        <v>0</v>
      </c>
      <c r="Y2745" s="3">
        <v>0</v>
      </c>
      <c r="Z2745" s="3">
        <v>0</v>
      </c>
      <c r="AA2745" s="3">
        <v>0</v>
      </c>
      <c r="AB2745" s="3">
        <v>0</v>
      </c>
      <c r="AD2745" t="s">
        <v>38</v>
      </c>
      <c r="AE2745" s="1">
        <v>42542</v>
      </c>
      <c r="AG2745" s="1">
        <v>42542</v>
      </c>
      <c r="AH2745" s="1">
        <v>42598</v>
      </c>
    </row>
    <row r="2746" spans="1:34" x14ac:dyDescent="0.3">
      <c r="A2746">
        <v>243596</v>
      </c>
      <c r="B2746" t="s">
        <v>39</v>
      </c>
      <c r="C2746" t="s">
        <v>40</v>
      </c>
      <c r="D2746">
        <v>1</v>
      </c>
      <c r="E2746" t="s">
        <v>4674</v>
      </c>
      <c r="F2746" t="s">
        <v>4675</v>
      </c>
      <c r="G2746">
        <v>13615</v>
      </c>
      <c r="H2746">
        <v>2</v>
      </c>
      <c r="I2746">
        <v>40131</v>
      </c>
      <c r="J2746">
        <v>59548</v>
      </c>
      <c r="K2746" t="s">
        <v>30</v>
      </c>
      <c r="L2746" t="s">
        <v>43</v>
      </c>
      <c r="M2746" t="s">
        <v>4676</v>
      </c>
      <c r="N2746" t="s">
        <v>4677</v>
      </c>
      <c r="O2746" t="s">
        <v>8505</v>
      </c>
      <c r="P2746" t="s">
        <v>4678</v>
      </c>
      <c r="Q2746" t="s">
        <v>7439</v>
      </c>
      <c r="R2746" t="s">
        <v>4679</v>
      </c>
      <c r="S2746" t="s">
        <v>35</v>
      </c>
      <c r="T2746" t="str">
        <f t="shared" si="126"/>
        <v>--Travel throughout the 5 boroughs  --Operating Systems: Windows OS, Android and iOS  --LAN and WAN Knowledge  --Help Desk Experience   --Verbal Communication  --Phone Skills  --Customer Service  --PC, laptop, mobile device, and network proficiency  --VoIP Phone installation and troubleshooting.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46">
        <f t="shared" si="127"/>
        <v>0</v>
      </c>
      <c r="V2746" s="3">
        <v>0</v>
      </c>
      <c r="W2746" s="3">
        <f t="shared" si="128"/>
        <v>0</v>
      </c>
      <c r="X2746" s="3">
        <v>0</v>
      </c>
      <c r="Y2746" s="3">
        <v>0</v>
      </c>
      <c r="Z2746" s="3">
        <v>0</v>
      </c>
      <c r="AA2746" s="3">
        <v>0</v>
      </c>
      <c r="AB2746" s="3">
        <v>0</v>
      </c>
      <c r="AD2746" t="s">
        <v>38</v>
      </c>
      <c r="AE2746" s="1">
        <v>42542</v>
      </c>
      <c r="AG2746" s="1">
        <v>42542</v>
      </c>
      <c r="AH2746" s="1">
        <v>42598</v>
      </c>
    </row>
    <row r="2747" spans="1:34" x14ac:dyDescent="0.3">
      <c r="A2747">
        <v>243745</v>
      </c>
      <c r="B2747" t="s">
        <v>244</v>
      </c>
      <c r="C2747" t="s">
        <v>40</v>
      </c>
      <c r="D2747">
        <v>5</v>
      </c>
      <c r="E2747" t="s">
        <v>3290</v>
      </c>
      <c r="F2747" t="s">
        <v>2181</v>
      </c>
      <c r="G2747">
        <v>20210</v>
      </c>
      <c r="H2747">
        <v>0</v>
      </c>
      <c r="I2747">
        <v>51586</v>
      </c>
      <c r="J2747">
        <v>77404</v>
      </c>
      <c r="K2747" t="s">
        <v>30</v>
      </c>
      <c r="L2747" t="s">
        <v>521</v>
      </c>
      <c r="M2747" t="s">
        <v>2914</v>
      </c>
      <c r="N2747" t="s">
        <v>4672</v>
      </c>
      <c r="O2747" t="s">
        <v>7601</v>
      </c>
      <c r="P2747" t="s">
        <v>1279</v>
      </c>
      <c r="Q2747" t="s">
        <v>35</v>
      </c>
      <c r="R2747" t="s">
        <v>4673</v>
      </c>
      <c r="S2747" t="s">
        <v>994</v>
      </c>
      <c r="T2747" t="str">
        <f t="shared" si="126"/>
        <v xml:space="preserve">Ability to communicate effectively in verbal and written form.  </v>
      </c>
      <c r="U2747">
        <f t="shared" si="127"/>
        <v>0</v>
      </c>
      <c r="V2747" s="3">
        <v>0</v>
      </c>
      <c r="W2747" s="3">
        <f t="shared" si="128"/>
        <v>0</v>
      </c>
      <c r="X2747" s="3">
        <v>0</v>
      </c>
      <c r="Y2747" s="3">
        <v>0</v>
      </c>
      <c r="Z2747" s="3">
        <v>0</v>
      </c>
      <c r="AA2747" s="3">
        <v>0</v>
      </c>
      <c r="AB2747" s="3">
        <v>0</v>
      </c>
      <c r="AD2747" t="s">
        <v>899</v>
      </c>
      <c r="AE2747" s="1">
        <v>42548</v>
      </c>
      <c r="AG2747" s="1">
        <v>42548</v>
      </c>
      <c r="AH2747" s="1">
        <v>42598</v>
      </c>
    </row>
    <row r="2748" spans="1:34" x14ac:dyDescent="0.3">
      <c r="A2748">
        <v>243759</v>
      </c>
      <c r="B2748" t="s">
        <v>39</v>
      </c>
      <c r="C2748" t="s">
        <v>40</v>
      </c>
      <c r="D2748">
        <v>1</v>
      </c>
      <c r="E2748" t="s">
        <v>4680</v>
      </c>
      <c r="F2748" t="s">
        <v>1168</v>
      </c>
      <c r="G2748">
        <v>56058</v>
      </c>
      <c r="H2748">
        <v>0</v>
      </c>
      <c r="I2748">
        <v>27</v>
      </c>
      <c r="J2748">
        <v>42</v>
      </c>
      <c r="K2748" t="s">
        <v>141</v>
      </c>
      <c r="L2748" t="s">
        <v>78</v>
      </c>
      <c r="M2748" t="s">
        <v>4681</v>
      </c>
      <c r="N2748" t="s">
        <v>8506</v>
      </c>
      <c r="O2748" t="s">
        <v>1170</v>
      </c>
      <c r="P2748" t="s">
        <v>35</v>
      </c>
      <c r="Q2748" t="s">
        <v>7439</v>
      </c>
      <c r="R2748" t="s">
        <v>4682</v>
      </c>
      <c r="S2748" t="s">
        <v>35</v>
      </c>
      <c r="T2748" t="str">
        <f t="shared" si="126"/>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48">
        <f t="shared" si="127"/>
        <v>0</v>
      </c>
      <c r="V2748" s="3">
        <v>0</v>
      </c>
      <c r="W2748" s="3">
        <f t="shared" si="128"/>
        <v>0</v>
      </c>
      <c r="X2748" s="3">
        <v>0</v>
      </c>
      <c r="Y2748" s="3">
        <v>0</v>
      </c>
      <c r="Z2748" s="3">
        <v>0</v>
      </c>
      <c r="AA2748" s="3">
        <v>0</v>
      </c>
      <c r="AB2748" s="3">
        <v>0</v>
      </c>
      <c r="AD2748" t="s">
        <v>38</v>
      </c>
      <c r="AE2748" s="1">
        <v>42548</v>
      </c>
      <c r="AG2748" s="1">
        <v>42548</v>
      </c>
      <c r="AH2748" s="1">
        <v>42598</v>
      </c>
    </row>
    <row r="2749" spans="1:34" x14ac:dyDescent="0.3">
      <c r="A2749">
        <v>243759</v>
      </c>
      <c r="B2749" t="s">
        <v>39</v>
      </c>
      <c r="C2749" t="s">
        <v>26</v>
      </c>
      <c r="D2749">
        <v>1</v>
      </c>
      <c r="E2749" t="s">
        <v>4680</v>
      </c>
      <c r="F2749" t="s">
        <v>1168</v>
      </c>
      <c r="G2749">
        <v>56058</v>
      </c>
      <c r="H2749">
        <v>0</v>
      </c>
      <c r="I2749">
        <v>27</v>
      </c>
      <c r="J2749">
        <v>42</v>
      </c>
      <c r="K2749" t="s">
        <v>141</v>
      </c>
      <c r="L2749" t="s">
        <v>78</v>
      </c>
      <c r="M2749" t="s">
        <v>4681</v>
      </c>
      <c r="N2749" t="s">
        <v>8506</v>
      </c>
      <c r="O2749" t="s">
        <v>1170</v>
      </c>
      <c r="P2749" t="s">
        <v>35</v>
      </c>
      <c r="Q2749" t="s">
        <v>7439</v>
      </c>
      <c r="R2749" t="s">
        <v>4682</v>
      </c>
      <c r="S2749" t="s">
        <v>35</v>
      </c>
      <c r="T2749" t="str">
        <f t="shared" si="126"/>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49">
        <f t="shared" si="127"/>
        <v>0</v>
      </c>
      <c r="V2749" s="3">
        <v>0</v>
      </c>
      <c r="W2749" s="3">
        <f t="shared" si="128"/>
        <v>0</v>
      </c>
      <c r="X2749" s="3">
        <v>0</v>
      </c>
      <c r="Y2749" s="3">
        <v>0</v>
      </c>
      <c r="Z2749" s="3">
        <v>0</v>
      </c>
      <c r="AA2749" s="3">
        <v>0</v>
      </c>
      <c r="AB2749" s="3">
        <v>0</v>
      </c>
      <c r="AD2749" t="s">
        <v>38</v>
      </c>
      <c r="AE2749" s="1">
        <v>42548</v>
      </c>
      <c r="AG2749" s="1">
        <v>42548</v>
      </c>
      <c r="AH2749" s="1">
        <v>42598</v>
      </c>
    </row>
    <row r="2750" spans="1:34" x14ac:dyDescent="0.3">
      <c r="A2750">
        <v>243772</v>
      </c>
      <c r="B2750" t="s">
        <v>59</v>
      </c>
      <c r="C2750" t="s">
        <v>40</v>
      </c>
      <c r="D2750">
        <v>1</v>
      </c>
      <c r="E2750" t="s">
        <v>4683</v>
      </c>
      <c r="F2750" t="s">
        <v>119</v>
      </c>
      <c r="G2750">
        <v>22427</v>
      </c>
      <c r="H2750">
        <v>2</v>
      </c>
      <c r="I2750">
        <v>67467</v>
      </c>
      <c r="J2750">
        <v>98882</v>
      </c>
      <c r="K2750" t="s">
        <v>30</v>
      </c>
      <c r="L2750" t="s">
        <v>164</v>
      </c>
      <c r="M2750" t="s">
        <v>3551</v>
      </c>
      <c r="N2750" t="s">
        <v>8507</v>
      </c>
      <c r="O2750" t="s">
        <v>7122</v>
      </c>
      <c r="P2750" t="s">
        <v>8508</v>
      </c>
      <c r="Q2750" t="s">
        <v>35</v>
      </c>
      <c r="R2750" t="s">
        <v>4684</v>
      </c>
      <c r="S2750" t="s">
        <v>35</v>
      </c>
      <c r="T2750" t="str">
        <f t="shared" si="126"/>
        <v xml:space="preserve">1. 4-year degree in Engineering or Construction Management (or related field). 2. Project Management experience  3. 5-15 year related work experience in engineering and construction, in particular in the development of scheduling, scheduling analysis, cost estimating, cost control, budgets, reporting and record/document control 4. Advanced Proficiency in Microsoft Office ‚€œ Excel, Access and Projects 5. Advanced Proficiency in Primavera P6/P3 6. Strong organization, writing and communication skills 7. Experienced preparing monthly project schedule status reports for management. 8. Proficient with schedule delay analysis, time impact analysis, and evaluation of overall project progress. 9. Ability to work under limited supervision and to handle multiple assignments with limited time constraints 10. Demonstrated personal initiative, responsibility, leadership and flexibility  Special Requirements:  In addition to meeting the qualification requirements for Assignment Level I, candidates must have at least one additional year of experience as described in ‚Å“1‚ above in a supervisory capacity or have served for at least one year as a project manager for a large and/or complex construction project.  </v>
      </c>
      <c r="U2750">
        <f t="shared" si="127"/>
        <v>0</v>
      </c>
      <c r="V2750" s="3">
        <v>1</v>
      </c>
      <c r="W2750" s="3">
        <f t="shared" si="128"/>
        <v>0</v>
      </c>
      <c r="X2750" s="3">
        <v>0</v>
      </c>
      <c r="Y2750" s="3">
        <v>0</v>
      </c>
      <c r="Z2750" s="3">
        <v>0</v>
      </c>
      <c r="AA2750" s="3">
        <v>0</v>
      </c>
      <c r="AB2750" s="3">
        <v>0</v>
      </c>
      <c r="AD2750" t="s">
        <v>58</v>
      </c>
      <c r="AE2750" s="1">
        <v>42564</v>
      </c>
      <c r="AG2750" s="1">
        <v>42564</v>
      </c>
      <c r="AH2750" s="1">
        <v>42598</v>
      </c>
    </row>
    <row r="2751" spans="1:34" x14ac:dyDescent="0.3">
      <c r="A2751">
        <v>243772</v>
      </c>
      <c r="B2751" t="s">
        <v>59</v>
      </c>
      <c r="C2751" t="s">
        <v>26</v>
      </c>
      <c r="D2751">
        <v>1</v>
      </c>
      <c r="E2751" t="s">
        <v>4683</v>
      </c>
      <c r="F2751" t="s">
        <v>119</v>
      </c>
      <c r="G2751">
        <v>22427</v>
      </c>
      <c r="H2751">
        <v>2</v>
      </c>
      <c r="I2751">
        <v>67467</v>
      </c>
      <c r="J2751">
        <v>98882</v>
      </c>
      <c r="K2751" t="s">
        <v>30</v>
      </c>
      <c r="L2751" t="s">
        <v>164</v>
      </c>
      <c r="M2751" t="s">
        <v>3551</v>
      </c>
      <c r="N2751" t="s">
        <v>8507</v>
      </c>
      <c r="O2751" t="s">
        <v>7122</v>
      </c>
      <c r="P2751" t="s">
        <v>8508</v>
      </c>
      <c r="Q2751" t="s">
        <v>35</v>
      </c>
      <c r="R2751" t="s">
        <v>4684</v>
      </c>
      <c r="S2751" t="s">
        <v>35</v>
      </c>
      <c r="T2751" t="str">
        <f t="shared" si="126"/>
        <v xml:space="preserve">1. 4-year degree in Engineering or Construction Management (or related field). 2. Project Management experience  3. 5-15 year related work experience in engineering and construction, in particular in the development of scheduling, scheduling analysis, cost estimating, cost control, budgets, reporting and record/document control 4. Advanced Proficiency in Microsoft Office ‚€œ Excel, Access and Projects 5. Advanced Proficiency in Primavera P6/P3 6. Strong organization, writing and communication skills 7. Experienced preparing monthly project schedule status reports for management. 8. Proficient with schedule delay analysis, time impact analysis, and evaluation of overall project progress. 9. Ability to work under limited supervision and to handle multiple assignments with limited time constraints 10. Demonstrated personal initiative, responsibility, leadership and flexibility  Special Requirements:  In addition to meeting the qualification requirements for Assignment Level I, candidates must have at least one additional year of experience as described in ‚Å“1‚ above in a supervisory capacity or have served for at least one year as a project manager for a large and/or complex construction project.  </v>
      </c>
      <c r="U2751">
        <f t="shared" si="127"/>
        <v>0</v>
      </c>
      <c r="V2751" s="3">
        <v>1</v>
      </c>
      <c r="W2751" s="3">
        <f t="shared" si="128"/>
        <v>0</v>
      </c>
      <c r="X2751" s="3">
        <v>0</v>
      </c>
      <c r="Y2751" s="3">
        <v>0</v>
      </c>
      <c r="Z2751" s="3">
        <v>0</v>
      </c>
      <c r="AA2751" s="3">
        <v>0</v>
      </c>
      <c r="AB2751" s="3">
        <v>0</v>
      </c>
      <c r="AD2751" t="s">
        <v>58</v>
      </c>
      <c r="AE2751" s="1">
        <v>42564</v>
      </c>
      <c r="AG2751" s="1">
        <v>42564</v>
      </c>
      <c r="AH2751" s="1">
        <v>42598</v>
      </c>
    </row>
    <row r="2752" spans="1:34" x14ac:dyDescent="0.3">
      <c r="A2752">
        <v>243597</v>
      </c>
      <c r="B2752" t="s">
        <v>210</v>
      </c>
      <c r="C2752" t="s">
        <v>40</v>
      </c>
      <c r="D2752">
        <v>1</v>
      </c>
      <c r="E2752" t="s">
        <v>4685</v>
      </c>
      <c r="F2752" t="s">
        <v>540</v>
      </c>
      <c r="G2752">
        <v>60860</v>
      </c>
      <c r="H2752">
        <v>1</v>
      </c>
      <c r="I2752">
        <v>38251</v>
      </c>
      <c r="J2752">
        <v>65771</v>
      </c>
      <c r="K2752" t="s">
        <v>30</v>
      </c>
      <c r="L2752" t="s">
        <v>213</v>
      </c>
      <c r="M2752" t="s">
        <v>3638</v>
      </c>
      <c r="N2752" t="s">
        <v>6924</v>
      </c>
      <c r="O2752" t="s">
        <v>7137</v>
      </c>
      <c r="P2752" t="s">
        <v>8509</v>
      </c>
      <c r="Q2752" t="s">
        <v>35</v>
      </c>
      <c r="R2752" t="s">
        <v>8510</v>
      </c>
      <c r="S2752" t="s">
        <v>35</v>
      </c>
      <c r="T2752" t="str">
        <f t="shared" si="126"/>
        <v xml:space="preserve">‚Knowledge of small business capital needs, experience with small business lending, financial management, or accountingAt least 2 years‚„ professional experience, including project management and data analysisProven track record of delivering results in a fast-paced, demanding work environmentAbility to work within cross-organizational multi-disciplinary teams Excellent written and oral communications skillsExperience using customer relationship management tools or other database systems in order to track and manage services and outcomes desiredExcellent interpersonal, organizational, strategic thinking and quantitative/qualitative skills  </v>
      </c>
      <c r="U2752">
        <f t="shared" si="127"/>
        <v>1</v>
      </c>
      <c r="V2752" s="3">
        <v>0</v>
      </c>
      <c r="W2752" s="3">
        <f t="shared" si="128"/>
        <v>1</v>
      </c>
      <c r="X2752" s="3">
        <v>0</v>
      </c>
      <c r="Y2752" s="3">
        <v>0</v>
      </c>
      <c r="Z2752" s="3">
        <v>0</v>
      </c>
      <c r="AA2752" s="3">
        <v>0</v>
      </c>
      <c r="AB2752" s="3">
        <v>0</v>
      </c>
      <c r="AD2752" t="s">
        <v>38</v>
      </c>
      <c r="AE2752" s="1">
        <v>42544</v>
      </c>
      <c r="AG2752" s="1">
        <v>42544</v>
      </c>
      <c r="AH2752" s="1">
        <v>42598</v>
      </c>
    </row>
    <row r="2753" spans="1:34" x14ac:dyDescent="0.3">
      <c r="A2753">
        <v>243597</v>
      </c>
      <c r="B2753" t="s">
        <v>210</v>
      </c>
      <c r="C2753" t="s">
        <v>26</v>
      </c>
      <c r="D2753">
        <v>1</v>
      </c>
      <c r="E2753" t="s">
        <v>4685</v>
      </c>
      <c r="F2753" t="s">
        <v>540</v>
      </c>
      <c r="G2753">
        <v>60860</v>
      </c>
      <c r="H2753">
        <v>1</v>
      </c>
      <c r="I2753">
        <v>38251</v>
      </c>
      <c r="J2753">
        <v>65771</v>
      </c>
      <c r="K2753" t="s">
        <v>30</v>
      </c>
      <c r="L2753" t="s">
        <v>213</v>
      </c>
      <c r="M2753" t="s">
        <v>3638</v>
      </c>
      <c r="N2753" t="s">
        <v>6924</v>
      </c>
      <c r="O2753" t="s">
        <v>7137</v>
      </c>
      <c r="P2753" t="s">
        <v>8509</v>
      </c>
      <c r="Q2753" t="s">
        <v>35</v>
      </c>
      <c r="R2753" t="s">
        <v>8510</v>
      </c>
      <c r="S2753" t="s">
        <v>35</v>
      </c>
      <c r="T2753" t="str">
        <f t="shared" si="126"/>
        <v xml:space="preserve">‚Knowledge of small business capital needs, experience with small business lending, financial management, or accountingAt least 2 years‚„ professional experience, including project management and data analysisProven track record of delivering results in a fast-paced, demanding work environmentAbility to work within cross-organizational multi-disciplinary teams Excellent written and oral communications skillsExperience using customer relationship management tools or other database systems in order to track and manage services and outcomes desiredExcellent interpersonal, organizational, strategic thinking and quantitative/qualitative skills  </v>
      </c>
      <c r="U2753">
        <f t="shared" si="127"/>
        <v>1</v>
      </c>
      <c r="V2753" s="3">
        <v>0</v>
      </c>
      <c r="W2753" s="3">
        <f t="shared" si="128"/>
        <v>1</v>
      </c>
      <c r="X2753" s="3">
        <v>0</v>
      </c>
      <c r="Y2753" s="3">
        <v>0</v>
      </c>
      <c r="Z2753" s="3">
        <v>0</v>
      </c>
      <c r="AA2753" s="3">
        <v>0</v>
      </c>
      <c r="AB2753" s="3">
        <v>0</v>
      </c>
      <c r="AD2753" t="s">
        <v>38</v>
      </c>
      <c r="AE2753" s="1">
        <v>42544</v>
      </c>
      <c r="AG2753" s="1">
        <v>42544</v>
      </c>
      <c r="AH2753" s="1">
        <v>42598</v>
      </c>
    </row>
    <row r="2754" spans="1:34" x14ac:dyDescent="0.3">
      <c r="A2754">
        <v>243599</v>
      </c>
      <c r="B2754" t="s">
        <v>210</v>
      </c>
      <c r="C2754" t="s">
        <v>26</v>
      </c>
      <c r="D2754">
        <v>1</v>
      </c>
      <c r="E2754" t="s">
        <v>4686</v>
      </c>
      <c r="F2754" t="s">
        <v>4687</v>
      </c>
      <c r="G2754">
        <v>95146</v>
      </c>
      <c r="H2754" t="s">
        <v>796</v>
      </c>
      <c r="I2754">
        <v>73144</v>
      </c>
      <c r="J2754">
        <v>188733</v>
      </c>
      <c r="K2754" t="s">
        <v>30</v>
      </c>
      <c r="L2754" t="s">
        <v>213</v>
      </c>
      <c r="M2754" t="s">
        <v>3638</v>
      </c>
      <c r="N2754" t="s">
        <v>6925</v>
      </c>
      <c r="O2754" t="s">
        <v>4688</v>
      </c>
      <c r="P2754" t="s">
        <v>6926</v>
      </c>
      <c r="Q2754" t="s">
        <v>35</v>
      </c>
      <c r="R2754" t="s">
        <v>4689</v>
      </c>
      <c r="S2754" t="s">
        <v>35</v>
      </c>
      <c r="T2754" t="str">
        <f t="shared" si="126"/>
        <v xml:space="preserve">The ideal candidate will have demonstrated success managing citywide systems and will have exhibited: Strong management and leadership skills, including budget and timeline management Experience in working with small businesses, City government and community partners Outstanding analytical, presentation, writing, and communication skills  </v>
      </c>
      <c r="U2754">
        <f t="shared" si="127"/>
        <v>0</v>
      </c>
      <c r="V2754" s="3">
        <v>0</v>
      </c>
      <c r="W2754" s="3">
        <f t="shared" si="128"/>
        <v>0</v>
      </c>
      <c r="X2754" s="3">
        <v>0</v>
      </c>
      <c r="Y2754" s="3">
        <v>0</v>
      </c>
      <c r="Z2754" s="3">
        <v>0</v>
      </c>
      <c r="AA2754" s="3">
        <v>0</v>
      </c>
      <c r="AB2754" s="3">
        <v>0</v>
      </c>
      <c r="AD2754" t="s">
        <v>38</v>
      </c>
      <c r="AE2754" s="1">
        <v>42544</v>
      </c>
      <c r="AG2754" s="1">
        <v>42544</v>
      </c>
      <c r="AH2754" s="1">
        <v>42598</v>
      </c>
    </row>
    <row r="2755" spans="1:34" x14ac:dyDescent="0.3">
      <c r="A2755">
        <v>243599</v>
      </c>
      <c r="B2755" t="s">
        <v>210</v>
      </c>
      <c r="C2755" t="s">
        <v>40</v>
      </c>
      <c r="D2755">
        <v>1</v>
      </c>
      <c r="E2755" t="s">
        <v>4686</v>
      </c>
      <c r="F2755" t="s">
        <v>4687</v>
      </c>
      <c r="G2755">
        <v>95146</v>
      </c>
      <c r="H2755" t="s">
        <v>796</v>
      </c>
      <c r="I2755">
        <v>73144</v>
      </c>
      <c r="J2755">
        <v>188733</v>
      </c>
      <c r="K2755" t="s">
        <v>30</v>
      </c>
      <c r="L2755" t="s">
        <v>213</v>
      </c>
      <c r="M2755" t="s">
        <v>3638</v>
      </c>
      <c r="N2755" t="s">
        <v>6925</v>
      </c>
      <c r="O2755" t="s">
        <v>4688</v>
      </c>
      <c r="P2755" t="s">
        <v>6926</v>
      </c>
      <c r="Q2755" t="s">
        <v>35</v>
      </c>
      <c r="R2755" t="s">
        <v>4689</v>
      </c>
      <c r="S2755" t="s">
        <v>35</v>
      </c>
      <c r="T2755" t="str">
        <f t="shared" ref="T2755:T2818" si="129">P2755&amp;" "&amp;Q2755</f>
        <v xml:space="preserve">The ideal candidate will have demonstrated success managing citywide systems and will have exhibited: Strong management and leadership skills, including budget and timeline management Experience in working with small businesses, City government and community partners Outstanding analytical, presentation, writing, and communication skills  </v>
      </c>
      <c r="U2755">
        <f t="shared" ref="U2755:U2818" si="130">D2755*W2755</f>
        <v>0</v>
      </c>
      <c r="V2755" s="3">
        <v>0</v>
      </c>
      <c r="W2755" s="3">
        <f t="shared" ref="W2755:W2818" si="131">IF(OR(ISNUMBER(SEARCH("data analytics",$T2755)), ISNUMBER(SEARCH("data analysis",$T2755)), ISNUMBER(SEARCH("analyze data", $T2755)),ISNUMBER(SEARCH("business intelligence", $T2755)),ISNUMBER(SEARCH("business analysis",$T2755))),1,0)</f>
        <v>0</v>
      </c>
      <c r="X2755" s="3">
        <v>0</v>
      </c>
      <c r="Y2755" s="3">
        <v>0</v>
      </c>
      <c r="Z2755" s="3">
        <v>0</v>
      </c>
      <c r="AA2755" s="3">
        <v>0</v>
      </c>
      <c r="AB2755" s="3">
        <v>0</v>
      </c>
      <c r="AD2755" t="s">
        <v>38</v>
      </c>
      <c r="AE2755" s="1">
        <v>42544</v>
      </c>
      <c r="AG2755" s="1">
        <v>42544</v>
      </c>
      <c r="AH2755" s="1">
        <v>42598</v>
      </c>
    </row>
    <row r="2756" spans="1:34" x14ac:dyDescent="0.3">
      <c r="A2756">
        <v>243787</v>
      </c>
      <c r="B2756" t="s">
        <v>3435</v>
      </c>
      <c r="C2756" t="s">
        <v>26</v>
      </c>
      <c r="D2756">
        <v>1</v>
      </c>
      <c r="E2756" t="s">
        <v>4690</v>
      </c>
      <c r="F2756" t="s">
        <v>485</v>
      </c>
      <c r="G2756">
        <v>30087</v>
      </c>
      <c r="H2756">
        <v>2</v>
      </c>
      <c r="I2756">
        <v>64394</v>
      </c>
      <c r="J2756">
        <v>96499</v>
      </c>
      <c r="K2756" t="s">
        <v>30</v>
      </c>
      <c r="L2756" t="s">
        <v>3455</v>
      </c>
      <c r="M2756" t="s">
        <v>4065</v>
      </c>
      <c r="N2756" t="s">
        <v>4691</v>
      </c>
      <c r="O2756" t="s">
        <v>488</v>
      </c>
      <c r="P2756" t="s">
        <v>35</v>
      </c>
      <c r="Q2756" t="s">
        <v>35</v>
      </c>
      <c r="R2756" t="s">
        <v>1031</v>
      </c>
      <c r="S2756" t="s">
        <v>4105</v>
      </c>
      <c r="T2756" t="str">
        <f t="shared" si="129"/>
        <v xml:space="preserve">   </v>
      </c>
      <c r="U2756">
        <f t="shared" si="130"/>
        <v>0</v>
      </c>
      <c r="V2756" s="3">
        <v>0</v>
      </c>
      <c r="W2756" s="3">
        <f t="shared" si="131"/>
        <v>0</v>
      </c>
      <c r="X2756" s="3">
        <v>0</v>
      </c>
      <c r="Y2756" s="3">
        <v>0</v>
      </c>
      <c r="Z2756" s="3">
        <v>0</v>
      </c>
      <c r="AA2756" s="3">
        <v>0</v>
      </c>
      <c r="AB2756" s="3">
        <v>0</v>
      </c>
      <c r="AD2756" t="s">
        <v>38</v>
      </c>
      <c r="AE2756" s="1">
        <v>42551</v>
      </c>
      <c r="AG2756" s="1">
        <v>42551</v>
      </c>
      <c r="AH2756" s="1">
        <v>42598</v>
      </c>
    </row>
    <row r="2757" spans="1:34" x14ac:dyDescent="0.3">
      <c r="A2757">
        <v>243787</v>
      </c>
      <c r="B2757" t="s">
        <v>3435</v>
      </c>
      <c r="C2757" t="s">
        <v>40</v>
      </c>
      <c r="D2757">
        <v>1</v>
      </c>
      <c r="E2757" t="s">
        <v>4690</v>
      </c>
      <c r="F2757" t="s">
        <v>485</v>
      </c>
      <c r="G2757">
        <v>30087</v>
      </c>
      <c r="H2757">
        <v>2</v>
      </c>
      <c r="I2757">
        <v>64394</v>
      </c>
      <c r="J2757">
        <v>96499</v>
      </c>
      <c r="K2757" t="s">
        <v>30</v>
      </c>
      <c r="L2757" t="s">
        <v>3455</v>
      </c>
      <c r="M2757" t="s">
        <v>4065</v>
      </c>
      <c r="N2757" t="s">
        <v>4691</v>
      </c>
      <c r="O2757" t="s">
        <v>488</v>
      </c>
      <c r="P2757" t="s">
        <v>35</v>
      </c>
      <c r="Q2757" t="s">
        <v>35</v>
      </c>
      <c r="R2757" t="s">
        <v>1031</v>
      </c>
      <c r="S2757" t="s">
        <v>4105</v>
      </c>
      <c r="T2757" t="str">
        <f t="shared" si="129"/>
        <v xml:space="preserve">   </v>
      </c>
      <c r="U2757">
        <f t="shared" si="130"/>
        <v>0</v>
      </c>
      <c r="V2757" s="3">
        <v>0</v>
      </c>
      <c r="W2757" s="3">
        <f t="shared" si="131"/>
        <v>0</v>
      </c>
      <c r="X2757" s="3">
        <v>0</v>
      </c>
      <c r="Y2757" s="3">
        <v>0</v>
      </c>
      <c r="Z2757" s="3">
        <v>0</v>
      </c>
      <c r="AA2757" s="3">
        <v>0</v>
      </c>
      <c r="AB2757" s="3">
        <v>0</v>
      </c>
      <c r="AD2757" t="s">
        <v>38</v>
      </c>
      <c r="AE2757" s="1">
        <v>42551</v>
      </c>
      <c r="AG2757" s="1">
        <v>42551</v>
      </c>
      <c r="AH2757" s="1">
        <v>42598</v>
      </c>
    </row>
    <row r="2758" spans="1:34" x14ac:dyDescent="0.3">
      <c r="A2758">
        <v>243788</v>
      </c>
      <c r="B2758" t="s">
        <v>3435</v>
      </c>
      <c r="C2758" t="s">
        <v>26</v>
      </c>
      <c r="D2758">
        <v>1</v>
      </c>
      <c r="E2758" t="s">
        <v>4188</v>
      </c>
      <c r="F2758" t="s">
        <v>4188</v>
      </c>
      <c r="G2758">
        <v>30086</v>
      </c>
      <c r="H2758">
        <v>0</v>
      </c>
      <c r="I2758">
        <v>56257</v>
      </c>
      <c r="J2758">
        <v>68304</v>
      </c>
      <c r="K2758" t="s">
        <v>30</v>
      </c>
      <c r="L2758" t="s">
        <v>3455</v>
      </c>
      <c r="M2758" t="s">
        <v>4065</v>
      </c>
      <c r="N2758" t="s">
        <v>4692</v>
      </c>
      <c r="O2758" t="s">
        <v>4189</v>
      </c>
      <c r="P2758" t="s">
        <v>35</v>
      </c>
      <c r="Q2758" t="s">
        <v>35</v>
      </c>
      <c r="R2758" t="s">
        <v>1031</v>
      </c>
      <c r="S2758" t="s">
        <v>4693</v>
      </c>
      <c r="T2758" t="str">
        <f t="shared" si="129"/>
        <v xml:space="preserve">   </v>
      </c>
      <c r="U2758">
        <f t="shared" si="130"/>
        <v>0</v>
      </c>
      <c r="V2758" s="3">
        <v>0</v>
      </c>
      <c r="W2758" s="3">
        <f t="shared" si="131"/>
        <v>0</v>
      </c>
      <c r="X2758" s="3">
        <v>0</v>
      </c>
      <c r="Y2758" s="3">
        <v>0</v>
      </c>
      <c r="Z2758" s="3">
        <v>0</v>
      </c>
      <c r="AA2758" s="3">
        <v>0</v>
      </c>
      <c r="AB2758" s="3">
        <v>0</v>
      </c>
      <c r="AD2758" t="s">
        <v>38</v>
      </c>
      <c r="AE2758" s="1">
        <v>42551</v>
      </c>
      <c r="AG2758" s="1">
        <v>42551</v>
      </c>
      <c r="AH2758" s="1">
        <v>42598</v>
      </c>
    </row>
    <row r="2759" spans="1:34" x14ac:dyDescent="0.3">
      <c r="A2759">
        <v>243788</v>
      </c>
      <c r="B2759" t="s">
        <v>3435</v>
      </c>
      <c r="C2759" t="s">
        <v>40</v>
      </c>
      <c r="D2759">
        <v>1</v>
      </c>
      <c r="E2759" t="s">
        <v>4188</v>
      </c>
      <c r="F2759" t="s">
        <v>4188</v>
      </c>
      <c r="G2759">
        <v>30086</v>
      </c>
      <c r="H2759">
        <v>0</v>
      </c>
      <c r="I2759">
        <v>56257</v>
      </c>
      <c r="J2759">
        <v>68304</v>
      </c>
      <c r="K2759" t="s">
        <v>30</v>
      </c>
      <c r="L2759" t="s">
        <v>3455</v>
      </c>
      <c r="M2759" t="s">
        <v>4065</v>
      </c>
      <c r="N2759" t="s">
        <v>4692</v>
      </c>
      <c r="O2759" t="s">
        <v>4189</v>
      </c>
      <c r="P2759" t="s">
        <v>35</v>
      </c>
      <c r="Q2759" t="s">
        <v>35</v>
      </c>
      <c r="R2759" t="s">
        <v>1031</v>
      </c>
      <c r="S2759" t="s">
        <v>4693</v>
      </c>
      <c r="T2759" t="str">
        <f t="shared" si="129"/>
        <v xml:space="preserve">   </v>
      </c>
      <c r="U2759">
        <f t="shared" si="130"/>
        <v>0</v>
      </c>
      <c r="V2759" s="3">
        <v>0</v>
      </c>
      <c r="W2759" s="3">
        <f t="shared" si="131"/>
        <v>0</v>
      </c>
      <c r="X2759" s="3">
        <v>0</v>
      </c>
      <c r="Y2759" s="3">
        <v>0</v>
      </c>
      <c r="Z2759" s="3">
        <v>0</v>
      </c>
      <c r="AA2759" s="3">
        <v>0</v>
      </c>
      <c r="AB2759" s="3">
        <v>0</v>
      </c>
      <c r="AD2759" t="s">
        <v>38</v>
      </c>
      <c r="AE2759" s="1">
        <v>42551</v>
      </c>
      <c r="AG2759" s="1">
        <v>42551</v>
      </c>
      <c r="AH2759" s="1">
        <v>42598</v>
      </c>
    </row>
    <row r="2760" spans="1:34" x14ac:dyDescent="0.3">
      <c r="A2760">
        <v>243797</v>
      </c>
      <c r="B2760" t="s">
        <v>39</v>
      </c>
      <c r="C2760" t="s">
        <v>26</v>
      </c>
      <c r="D2760">
        <v>1</v>
      </c>
      <c r="E2760" t="s">
        <v>4694</v>
      </c>
      <c r="F2760" t="s">
        <v>42</v>
      </c>
      <c r="G2760">
        <v>21744</v>
      </c>
      <c r="H2760">
        <v>1</v>
      </c>
      <c r="I2760">
        <v>57969</v>
      </c>
      <c r="J2760">
        <v>70142</v>
      </c>
      <c r="K2760" t="s">
        <v>30</v>
      </c>
      <c r="L2760" t="s">
        <v>78</v>
      </c>
      <c r="M2760" t="s">
        <v>4695</v>
      </c>
      <c r="N2760" t="s">
        <v>8511</v>
      </c>
      <c r="O2760" t="s">
        <v>46</v>
      </c>
      <c r="P2760" t="s">
        <v>4696</v>
      </c>
      <c r="Q2760" t="s">
        <v>7439</v>
      </c>
      <c r="R2760" t="s">
        <v>4697</v>
      </c>
      <c r="S2760" t="s">
        <v>35</v>
      </c>
      <c r="T2760" t="str">
        <f t="shared" si="129"/>
        <v>--Experienced conducting investigations of infectious disease (i.e. TB)exposures, genotype clusters and outbreaks   --Data analysis skills, particularly using SAS  --Strong written and oral communication skills. Must be highly motivated and enthusiastic and able to work well in a team environment.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60">
        <f t="shared" si="130"/>
        <v>1</v>
      </c>
      <c r="V2760" s="3">
        <v>0</v>
      </c>
      <c r="W2760" s="3">
        <f t="shared" si="131"/>
        <v>1</v>
      </c>
      <c r="X2760" s="3">
        <v>0</v>
      </c>
      <c r="Y2760" s="3">
        <v>0</v>
      </c>
      <c r="Z2760" s="3">
        <v>0</v>
      </c>
      <c r="AA2760" s="3">
        <v>0</v>
      </c>
      <c r="AB2760" s="3">
        <v>0</v>
      </c>
      <c r="AD2760" t="s">
        <v>38</v>
      </c>
      <c r="AE2760" s="1">
        <v>42544</v>
      </c>
      <c r="AG2760" s="1">
        <v>42544</v>
      </c>
      <c r="AH2760" s="1">
        <v>42598</v>
      </c>
    </row>
    <row r="2761" spans="1:34" x14ac:dyDescent="0.3">
      <c r="A2761">
        <v>243797</v>
      </c>
      <c r="B2761" t="s">
        <v>39</v>
      </c>
      <c r="C2761" t="s">
        <v>40</v>
      </c>
      <c r="D2761">
        <v>1</v>
      </c>
      <c r="E2761" t="s">
        <v>4694</v>
      </c>
      <c r="F2761" t="s">
        <v>42</v>
      </c>
      <c r="G2761">
        <v>21744</v>
      </c>
      <c r="H2761">
        <v>1</v>
      </c>
      <c r="I2761">
        <v>57969</v>
      </c>
      <c r="J2761">
        <v>70142</v>
      </c>
      <c r="K2761" t="s">
        <v>30</v>
      </c>
      <c r="L2761" t="s">
        <v>78</v>
      </c>
      <c r="M2761" t="s">
        <v>4695</v>
      </c>
      <c r="N2761" t="s">
        <v>8511</v>
      </c>
      <c r="O2761" t="s">
        <v>46</v>
      </c>
      <c r="P2761" t="s">
        <v>4696</v>
      </c>
      <c r="Q2761" t="s">
        <v>7439</v>
      </c>
      <c r="R2761" t="s">
        <v>4697</v>
      </c>
      <c r="S2761" t="s">
        <v>35</v>
      </c>
      <c r="T2761" t="str">
        <f t="shared" si="129"/>
        <v>--Experienced conducting investigations of infectious disease (i.e. TB)exposures, genotype clusters and outbreaks   --Data analysis skills, particularly using SAS  --Strong written and oral communication skills. Must be highly motivated and enthusiastic and able to work well in a team environment.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61">
        <f t="shared" si="130"/>
        <v>1</v>
      </c>
      <c r="V2761" s="3">
        <v>0</v>
      </c>
      <c r="W2761" s="3">
        <f t="shared" si="131"/>
        <v>1</v>
      </c>
      <c r="X2761" s="3">
        <v>0</v>
      </c>
      <c r="Y2761" s="3">
        <v>0</v>
      </c>
      <c r="Z2761" s="3">
        <v>0</v>
      </c>
      <c r="AA2761" s="3">
        <v>0</v>
      </c>
      <c r="AB2761" s="3">
        <v>0</v>
      </c>
      <c r="AD2761" t="s">
        <v>38</v>
      </c>
      <c r="AE2761" s="1">
        <v>42544</v>
      </c>
      <c r="AG2761" s="1">
        <v>42544</v>
      </c>
      <c r="AH2761" s="1">
        <v>42598</v>
      </c>
    </row>
    <row r="2762" spans="1:34" x14ac:dyDescent="0.3">
      <c r="A2762">
        <v>243375</v>
      </c>
      <c r="B2762" t="s">
        <v>39</v>
      </c>
      <c r="C2762" t="s">
        <v>40</v>
      </c>
      <c r="D2762">
        <v>1</v>
      </c>
      <c r="E2762" t="s">
        <v>4698</v>
      </c>
      <c r="F2762" t="s">
        <v>42</v>
      </c>
      <c r="G2762">
        <v>21744</v>
      </c>
      <c r="H2762">
        <v>2</v>
      </c>
      <c r="I2762">
        <v>68239</v>
      </c>
      <c r="J2762">
        <v>85644</v>
      </c>
      <c r="K2762" t="s">
        <v>30</v>
      </c>
      <c r="L2762" t="s">
        <v>78</v>
      </c>
      <c r="M2762" t="s">
        <v>4699</v>
      </c>
      <c r="N2762" t="s">
        <v>4700</v>
      </c>
      <c r="O2762" t="s">
        <v>46</v>
      </c>
      <c r="P2762" t="s">
        <v>4701</v>
      </c>
      <c r="Q2762" t="s">
        <v>7439</v>
      </c>
      <c r="R2762" t="s">
        <v>4702</v>
      </c>
      <c r="S2762" t="s">
        <v>35</v>
      </c>
      <c r="T2762" t="str">
        <f t="shared" si="129"/>
        <v>--A Graduate degree in Geography/Cartography; Demography; Informatics; Epidemiology; Public Health; or Mathematics highly preferred  -- Experience with mapping, data, and visualization apis (2+ years)  -- Experience administering ArcGIS Desktop &amp; Server &amp; Extensions development and maintenance (2+ years)  -- Experience with GIS data modeling, data conversion, geocoding, and SQL Scripting and Spatial Queries  --Experience with open source GIS products, e.g. qgis, spatialite, leaflet, cartoDB, openlayers  --Experience working with NYC spatial data and NYC OpenData  --Familiarity with additional data visualization software, e.g, Matlab, Python, Tableau, R, d3.js, ArcGIS Online  --Experience with web and mobile application development using JavaScript and HTML5, CSS  --Knowledge of ASP, ASP.NET, AngularJS, JQuery, Python   --Experience working with an interdisciplinary team of developers, and subject-matter experts.  --Strong design &amp; cartographic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62">
        <f t="shared" si="130"/>
        <v>0</v>
      </c>
      <c r="V2762" s="3">
        <v>0</v>
      </c>
      <c r="W2762" s="3">
        <f t="shared" si="131"/>
        <v>0</v>
      </c>
      <c r="X2762" s="3">
        <v>1</v>
      </c>
      <c r="Y2762" s="3">
        <v>1</v>
      </c>
      <c r="Z2762" s="3">
        <v>1</v>
      </c>
      <c r="AA2762" s="3">
        <v>0</v>
      </c>
      <c r="AB2762" s="3">
        <v>0</v>
      </c>
      <c r="AD2762" t="s">
        <v>38</v>
      </c>
      <c r="AE2762" s="1">
        <v>42538</v>
      </c>
      <c r="AG2762" s="1">
        <v>42538</v>
      </c>
      <c r="AH2762" s="1">
        <v>42598</v>
      </c>
    </row>
    <row r="2763" spans="1:34" x14ac:dyDescent="0.3">
      <c r="A2763">
        <v>243600</v>
      </c>
      <c r="B2763" t="s">
        <v>210</v>
      </c>
      <c r="C2763" t="s">
        <v>26</v>
      </c>
      <c r="D2763">
        <v>1</v>
      </c>
      <c r="E2763" t="s">
        <v>4703</v>
      </c>
      <c r="F2763" t="s">
        <v>540</v>
      </c>
      <c r="G2763">
        <v>60860</v>
      </c>
      <c r="H2763">
        <v>1</v>
      </c>
      <c r="I2763">
        <v>38251</v>
      </c>
      <c r="J2763">
        <v>65771</v>
      </c>
      <c r="K2763" t="s">
        <v>30</v>
      </c>
      <c r="L2763" t="s">
        <v>213</v>
      </c>
      <c r="M2763" t="s">
        <v>4704</v>
      </c>
      <c r="N2763" t="s">
        <v>8512</v>
      </c>
      <c r="O2763" t="s">
        <v>7137</v>
      </c>
      <c r="P2763" t="s">
        <v>8513</v>
      </c>
      <c r="Q2763" t="s">
        <v>35</v>
      </c>
      <c r="R2763" t="s">
        <v>8514</v>
      </c>
      <c r="S2763" t="s">
        <v>35</v>
      </c>
      <c r="T2763" t="str">
        <f t="shared" si="129"/>
        <v xml:space="preserve">‚Proven track record of delivering results in a fast-paced, demanding work environmentAbility to work within cross-organizational multi-disciplinary teams Ability to work independently to solve project problems, including identifying and documenting options and recommendations to overcome project obstacles Excellent written and oral communications skillsExperience using customer relationship management tools or other database systems in order to track and manage services and outcomes desiredExcellent interpersonal, organizational, strategic thinking and quantitative/qualitative skillsPossession of a driver‚„s license valued in New York City  </v>
      </c>
      <c r="U2763">
        <f t="shared" si="130"/>
        <v>0</v>
      </c>
      <c r="V2763" s="3">
        <v>0</v>
      </c>
      <c r="W2763" s="3">
        <f t="shared" si="131"/>
        <v>0</v>
      </c>
      <c r="X2763" s="3">
        <v>0</v>
      </c>
      <c r="Y2763" s="3">
        <v>0</v>
      </c>
      <c r="Z2763" s="3">
        <v>0</v>
      </c>
      <c r="AA2763" s="3">
        <v>0</v>
      </c>
      <c r="AB2763" s="3">
        <v>0</v>
      </c>
      <c r="AD2763" t="s">
        <v>38</v>
      </c>
      <c r="AE2763" s="1">
        <v>42580</v>
      </c>
      <c r="AG2763" s="1">
        <v>42580</v>
      </c>
      <c r="AH2763" s="1">
        <v>42598</v>
      </c>
    </row>
    <row r="2764" spans="1:34" x14ac:dyDescent="0.3">
      <c r="A2764">
        <v>243600</v>
      </c>
      <c r="B2764" t="s">
        <v>210</v>
      </c>
      <c r="C2764" t="s">
        <v>40</v>
      </c>
      <c r="D2764">
        <v>1</v>
      </c>
      <c r="E2764" t="s">
        <v>4703</v>
      </c>
      <c r="F2764" t="s">
        <v>540</v>
      </c>
      <c r="G2764">
        <v>60860</v>
      </c>
      <c r="H2764">
        <v>1</v>
      </c>
      <c r="I2764">
        <v>38251</v>
      </c>
      <c r="J2764">
        <v>65771</v>
      </c>
      <c r="K2764" t="s">
        <v>30</v>
      </c>
      <c r="L2764" t="s">
        <v>213</v>
      </c>
      <c r="M2764" t="s">
        <v>4704</v>
      </c>
      <c r="N2764" t="s">
        <v>8512</v>
      </c>
      <c r="O2764" t="s">
        <v>7137</v>
      </c>
      <c r="P2764" t="s">
        <v>8513</v>
      </c>
      <c r="Q2764" t="s">
        <v>35</v>
      </c>
      <c r="R2764" t="s">
        <v>8514</v>
      </c>
      <c r="S2764" t="s">
        <v>35</v>
      </c>
      <c r="T2764" t="str">
        <f t="shared" si="129"/>
        <v xml:space="preserve">‚Proven track record of delivering results in a fast-paced, demanding work environmentAbility to work within cross-organizational multi-disciplinary teams Ability to work independently to solve project problems, including identifying and documenting options and recommendations to overcome project obstacles Excellent written and oral communications skillsExperience using customer relationship management tools or other database systems in order to track and manage services and outcomes desiredExcellent interpersonal, organizational, strategic thinking and quantitative/qualitative skillsPossession of a driver‚„s license valued in New York City  </v>
      </c>
      <c r="U2764">
        <f t="shared" si="130"/>
        <v>0</v>
      </c>
      <c r="V2764" s="3">
        <v>0</v>
      </c>
      <c r="W2764" s="3">
        <f t="shared" si="131"/>
        <v>0</v>
      </c>
      <c r="X2764" s="3">
        <v>0</v>
      </c>
      <c r="Y2764" s="3">
        <v>0</v>
      </c>
      <c r="Z2764" s="3">
        <v>0</v>
      </c>
      <c r="AA2764" s="3">
        <v>0</v>
      </c>
      <c r="AB2764" s="3">
        <v>0</v>
      </c>
      <c r="AD2764" t="s">
        <v>38</v>
      </c>
      <c r="AE2764" s="1">
        <v>42580</v>
      </c>
      <c r="AG2764" s="1">
        <v>42580</v>
      </c>
      <c r="AH2764" s="1">
        <v>42598</v>
      </c>
    </row>
    <row r="2765" spans="1:34" x14ac:dyDescent="0.3">
      <c r="A2765">
        <v>243601</v>
      </c>
      <c r="B2765" t="s">
        <v>210</v>
      </c>
      <c r="C2765" t="s">
        <v>40</v>
      </c>
      <c r="D2765">
        <v>1</v>
      </c>
      <c r="E2765" t="s">
        <v>4705</v>
      </c>
      <c r="F2765" t="s">
        <v>218</v>
      </c>
      <c r="G2765">
        <v>10009</v>
      </c>
      <c r="H2765" t="s">
        <v>240</v>
      </c>
      <c r="I2765">
        <v>58675</v>
      </c>
      <c r="J2765">
        <v>156793</v>
      </c>
      <c r="K2765" t="s">
        <v>30</v>
      </c>
      <c r="L2765" t="s">
        <v>213</v>
      </c>
      <c r="M2765" t="s">
        <v>3638</v>
      </c>
      <c r="N2765" t="s">
        <v>6927</v>
      </c>
      <c r="O2765" t="s">
        <v>221</v>
      </c>
      <c r="P2765" t="s">
        <v>6928</v>
      </c>
      <c r="Q2765" t="s">
        <v>35</v>
      </c>
      <c r="R2765" t="s">
        <v>4706</v>
      </c>
      <c r="S2765" t="s">
        <v>35</v>
      </c>
      <c r="T2765" t="str">
        <f t="shared" si="129"/>
        <v xml:space="preserve">The ideal candidate will have demonstrated success managing citywide systems and will have exhibited:Strong management and leadership skills, including budget and timeline management Experience in working with small businesses, City government and community partners Outstanding analytical, presentation, writing, and communication skills  </v>
      </c>
      <c r="U2765">
        <f t="shared" si="130"/>
        <v>0</v>
      </c>
      <c r="V2765" s="3">
        <v>0</v>
      </c>
      <c r="W2765" s="3">
        <f t="shared" si="131"/>
        <v>0</v>
      </c>
      <c r="X2765" s="3">
        <v>0</v>
      </c>
      <c r="Y2765" s="3">
        <v>0</v>
      </c>
      <c r="Z2765" s="3">
        <v>0</v>
      </c>
      <c r="AA2765" s="3">
        <v>0</v>
      </c>
      <c r="AB2765" s="3">
        <v>0</v>
      </c>
      <c r="AD2765" t="s">
        <v>38</v>
      </c>
      <c r="AE2765" s="1">
        <v>42544</v>
      </c>
      <c r="AG2765" s="1">
        <v>42544</v>
      </c>
      <c r="AH2765" s="1">
        <v>42598</v>
      </c>
    </row>
    <row r="2766" spans="1:34" x14ac:dyDescent="0.3">
      <c r="A2766">
        <v>243805</v>
      </c>
      <c r="B2766" t="s">
        <v>3435</v>
      </c>
      <c r="C2766" t="s">
        <v>40</v>
      </c>
      <c r="D2766">
        <v>1</v>
      </c>
      <c r="E2766" t="s">
        <v>4707</v>
      </c>
      <c r="F2766" t="s">
        <v>2406</v>
      </c>
      <c r="G2766">
        <v>13652</v>
      </c>
      <c r="H2766">
        <v>4</v>
      </c>
      <c r="I2766">
        <v>87203</v>
      </c>
      <c r="J2766">
        <v>131623</v>
      </c>
      <c r="K2766" t="s">
        <v>30</v>
      </c>
      <c r="L2766" t="s">
        <v>3455</v>
      </c>
      <c r="M2766" t="s">
        <v>3946</v>
      </c>
      <c r="N2766" t="s">
        <v>4708</v>
      </c>
      <c r="O2766" t="s">
        <v>7675</v>
      </c>
      <c r="P2766" t="s">
        <v>35</v>
      </c>
      <c r="Q2766" t="s">
        <v>35</v>
      </c>
      <c r="R2766" t="s">
        <v>3441</v>
      </c>
      <c r="S2766" t="s">
        <v>3696</v>
      </c>
      <c r="T2766" t="str">
        <f t="shared" si="129"/>
        <v xml:space="preserve">   </v>
      </c>
      <c r="U2766">
        <f t="shared" si="130"/>
        <v>0</v>
      </c>
      <c r="V2766" s="3">
        <v>0</v>
      </c>
      <c r="W2766" s="3">
        <f t="shared" si="131"/>
        <v>0</v>
      </c>
      <c r="X2766" s="3">
        <v>0</v>
      </c>
      <c r="Y2766" s="3">
        <v>0</v>
      </c>
      <c r="Z2766" s="3">
        <v>0</v>
      </c>
      <c r="AA2766" s="3">
        <v>0</v>
      </c>
      <c r="AB2766" s="3">
        <v>0</v>
      </c>
      <c r="AD2766" t="s">
        <v>58</v>
      </c>
      <c r="AE2766" s="1">
        <v>42551</v>
      </c>
      <c r="AG2766" s="1">
        <v>42551</v>
      </c>
      <c r="AH2766" s="1">
        <v>42598</v>
      </c>
    </row>
    <row r="2767" spans="1:34" x14ac:dyDescent="0.3">
      <c r="A2767">
        <v>243805</v>
      </c>
      <c r="B2767" t="s">
        <v>3435</v>
      </c>
      <c r="C2767" t="s">
        <v>26</v>
      </c>
      <c r="D2767">
        <v>1</v>
      </c>
      <c r="E2767" t="s">
        <v>4707</v>
      </c>
      <c r="F2767" t="s">
        <v>2406</v>
      </c>
      <c r="G2767">
        <v>13652</v>
      </c>
      <c r="H2767">
        <v>4</v>
      </c>
      <c r="I2767">
        <v>87203</v>
      </c>
      <c r="J2767">
        <v>131623</v>
      </c>
      <c r="K2767" t="s">
        <v>30</v>
      </c>
      <c r="L2767" t="s">
        <v>3455</v>
      </c>
      <c r="M2767" t="s">
        <v>3946</v>
      </c>
      <c r="N2767" t="s">
        <v>4708</v>
      </c>
      <c r="O2767" t="s">
        <v>7675</v>
      </c>
      <c r="P2767" t="s">
        <v>35</v>
      </c>
      <c r="Q2767" t="s">
        <v>35</v>
      </c>
      <c r="R2767" t="s">
        <v>3441</v>
      </c>
      <c r="S2767" t="s">
        <v>3696</v>
      </c>
      <c r="T2767" t="str">
        <f t="shared" si="129"/>
        <v xml:space="preserve">   </v>
      </c>
      <c r="U2767">
        <f t="shared" si="130"/>
        <v>0</v>
      </c>
      <c r="V2767" s="3">
        <v>0</v>
      </c>
      <c r="W2767" s="3">
        <f t="shared" si="131"/>
        <v>0</v>
      </c>
      <c r="X2767" s="3">
        <v>0</v>
      </c>
      <c r="Y2767" s="3">
        <v>0</v>
      </c>
      <c r="Z2767" s="3">
        <v>0</v>
      </c>
      <c r="AA2767" s="3">
        <v>0</v>
      </c>
      <c r="AB2767" s="3">
        <v>0</v>
      </c>
      <c r="AD2767" t="s">
        <v>58</v>
      </c>
      <c r="AE2767" s="1">
        <v>42551</v>
      </c>
      <c r="AG2767" s="1">
        <v>42551</v>
      </c>
      <c r="AH2767" s="1">
        <v>42598</v>
      </c>
    </row>
    <row r="2768" spans="1:34" x14ac:dyDescent="0.3">
      <c r="A2768">
        <v>243808</v>
      </c>
      <c r="B2768" t="s">
        <v>39</v>
      </c>
      <c r="C2768" t="s">
        <v>40</v>
      </c>
      <c r="D2768">
        <v>1</v>
      </c>
      <c r="E2768" t="s">
        <v>4709</v>
      </c>
      <c r="F2768" t="s">
        <v>4710</v>
      </c>
      <c r="G2768">
        <v>51008</v>
      </c>
      <c r="H2768">
        <v>0</v>
      </c>
      <c r="I2768">
        <v>68637</v>
      </c>
      <c r="J2768">
        <v>68637</v>
      </c>
      <c r="K2768" t="s">
        <v>30</v>
      </c>
      <c r="L2768" t="s">
        <v>78</v>
      </c>
      <c r="M2768" t="s">
        <v>4711</v>
      </c>
      <c r="N2768" t="s">
        <v>4712</v>
      </c>
      <c r="O2768" t="s">
        <v>515</v>
      </c>
      <c r="P2768" t="e">
        <f>--a license and current registration to Practice as a Registered professional Nurse in New York State.   This license Must be maintained for the duration of employment. current CPR certification, which Must be maintained for the duration of employment. Vaccination experience and Familiarity with immunization recommendations An asset  --Excellent interpersonal and communication skills. ability to work well with others at various levels and in various situations   --computer literacy in Word and EXCEL.</f>
        <v>#NAME?</v>
      </c>
      <c r="Q2768" t="s">
        <v>8515</v>
      </c>
      <c r="R2768" t="s">
        <v>4713</v>
      </c>
      <c r="S2768" t="s">
        <v>35</v>
      </c>
      <c r="T2768" t="e">
        <f t="shared" si="129"/>
        <v>#NAME?</v>
      </c>
      <c r="U2768">
        <f t="shared" si="130"/>
        <v>0</v>
      </c>
      <c r="V2768" s="3">
        <v>0</v>
      </c>
      <c r="W2768" s="3">
        <f t="shared" si="131"/>
        <v>0</v>
      </c>
      <c r="X2768" s="3">
        <v>0</v>
      </c>
      <c r="Y2768" s="3">
        <v>0</v>
      </c>
      <c r="Z2768" s="3">
        <v>0</v>
      </c>
      <c r="AA2768" s="3">
        <v>0</v>
      </c>
      <c r="AB2768" s="3">
        <v>0</v>
      </c>
      <c r="AD2768" t="s">
        <v>58</v>
      </c>
      <c r="AE2768" s="1">
        <v>42544</v>
      </c>
      <c r="AG2768" s="1">
        <v>42548</v>
      </c>
      <c r="AH2768" s="1">
        <v>42598</v>
      </c>
    </row>
    <row r="2769" spans="1:34" x14ac:dyDescent="0.3">
      <c r="A2769">
        <v>243808</v>
      </c>
      <c r="B2769" t="s">
        <v>39</v>
      </c>
      <c r="C2769" t="s">
        <v>26</v>
      </c>
      <c r="D2769">
        <v>1</v>
      </c>
      <c r="E2769" t="s">
        <v>4709</v>
      </c>
      <c r="F2769" t="s">
        <v>4710</v>
      </c>
      <c r="G2769">
        <v>51008</v>
      </c>
      <c r="H2769">
        <v>0</v>
      </c>
      <c r="I2769">
        <v>68637</v>
      </c>
      <c r="J2769">
        <v>68637</v>
      </c>
      <c r="K2769" t="s">
        <v>30</v>
      </c>
      <c r="L2769" t="s">
        <v>78</v>
      </c>
      <c r="M2769" t="s">
        <v>4711</v>
      </c>
      <c r="N2769" t="s">
        <v>4712</v>
      </c>
      <c r="O2769" t="s">
        <v>515</v>
      </c>
      <c r="P2769" t="e">
        <f>--a license and current registration to Practice as a Registered professional Nurse in New York State.   This license Must be maintained for the duration of employment. current CPR certification, which Must be maintained for the duration of employment. Vaccination experience and Familiarity with immunization recommendations An asset  --Excellent interpersonal and communication skills. ability to work well with others at various levels and in various situations   --computer literacy in Word and EXCEL.</f>
        <v>#NAME?</v>
      </c>
      <c r="Q2769" t="s">
        <v>8515</v>
      </c>
      <c r="R2769" t="s">
        <v>4713</v>
      </c>
      <c r="S2769" t="s">
        <v>35</v>
      </c>
      <c r="T2769" t="e">
        <f t="shared" si="129"/>
        <v>#NAME?</v>
      </c>
      <c r="U2769">
        <f t="shared" si="130"/>
        <v>0</v>
      </c>
      <c r="V2769" s="3">
        <v>0</v>
      </c>
      <c r="W2769" s="3">
        <f t="shared" si="131"/>
        <v>0</v>
      </c>
      <c r="X2769" s="3">
        <v>0</v>
      </c>
      <c r="Y2769" s="3">
        <v>0</v>
      </c>
      <c r="Z2769" s="3">
        <v>0</v>
      </c>
      <c r="AA2769" s="3">
        <v>0</v>
      </c>
      <c r="AB2769" s="3">
        <v>0</v>
      </c>
      <c r="AD2769" t="s">
        <v>58</v>
      </c>
      <c r="AE2769" s="1">
        <v>42544</v>
      </c>
      <c r="AG2769" s="1">
        <v>42548</v>
      </c>
      <c r="AH2769" s="1">
        <v>42598</v>
      </c>
    </row>
    <row r="2770" spans="1:34" x14ac:dyDescent="0.3">
      <c r="A2770">
        <v>243816</v>
      </c>
      <c r="B2770" t="s">
        <v>184</v>
      </c>
      <c r="C2770" t="s">
        <v>40</v>
      </c>
      <c r="D2770">
        <v>1</v>
      </c>
      <c r="E2770" t="s">
        <v>4714</v>
      </c>
      <c r="F2770" t="s">
        <v>191</v>
      </c>
      <c r="G2770">
        <v>13632</v>
      </c>
      <c r="H2770">
        <v>1</v>
      </c>
      <c r="I2770">
        <v>74066</v>
      </c>
      <c r="J2770">
        <v>92308</v>
      </c>
      <c r="K2770" t="s">
        <v>30</v>
      </c>
      <c r="L2770" t="s">
        <v>186</v>
      </c>
      <c r="M2770" t="s">
        <v>332</v>
      </c>
      <c r="N2770" t="s">
        <v>8516</v>
      </c>
      <c r="O2770" t="s">
        <v>7083</v>
      </c>
      <c r="P2770" t="s">
        <v>8517</v>
      </c>
      <c r="Q2770" t="s">
        <v>8498</v>
      </c>
      <c r="R2770" t="s">
        <v>640</v>
      </c>
      <c r="S2770" t="s">
        <v>35</v>
      </c>
      <c r="T2770" t="str">
        <f t="shared" si="129"/>
        <v>Preferably 6-8 years‚„ of hands-on experience as an IT Infrastructure Project Manager, managing full project life-cycle of large and complex enterprise-wide  technical projects; Preferably 5+ years‚„ of hands-on experience with IT Infrastructure support ; Experience in managing diverse project teams (in-house, multi-vendor - System Integrator, Quality Control); Experience working with various project and portfolio management tools and methodologies (e.g., MS Office including Project, PPM, SharePoint, Visio, SDLC Agile/Scrum methods, Waterfall); Working knowledge of Windows Servers, VMWare, Cisco and HP Network Switches &amp; Routers, Wi-Fi, Netapps storage, NetBackup, Active Directory, DNS, load balancing, VoIP,  Cisco Call Manager,, Data Center, Cloud, Oracle RDBMS,  data replication, WebLogic, content management, Business Intelligence, network performance management, application performance management, Desktop, laptops, Smartphones, Information Security; Experience with Data center migration, technology upgrade, system implementation; Background in ITIL service management, with successful track record of implementing configuration, change and incident management solutions and supporting processes and best practices; Experience in creating project management artifacts (project charter, project plan, timelines, requirements documents, project and resource planning, deployment plans, support plans, conversion plans; Experience  in gathering requirements, business analysis, use cases and creating functional requirements documents; Excellent project management, organization, and team collaboration skills; Excellent interpersonal and communication skills; Excellent facilitation, collaboration, negotiation, and presentation skills; Demonstrated decision making,  problem solving, and leadership skills; Ability to anticipate risks and devise solutions in the moment; Ability to multitask and perform in a high-paced/high-pressure environment; Ability to work independently or within a group to solve complex problems; Proven Ability to work effectively with multiple levels of management and employees preferably in a public sector environment; Strong team player with service-oriented attitude and customer focus; Vendor management skills; Project Management Professional (PMP) certification is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v>
      </c>
      <c r="U2770">
        <f t="shared" si="130"/>
        <v>1</v>
      </c>
      <c r="V2770" s="3">
        <v>0</v>
      </c>
      <c r="W2770" s="3">
        <f t="shared" si="131"/>
        <v>1</v>
      </c>
      <c r="X2770" s="3">
        <v>0</v>
      </c>
      <c r="Y2770" s="3">
        <v>0</v>
      </c>
      <c r="Z2770" s="3">
        <v>0</v>
      </c>
      <c r="AA2770" s="3">
        <v>0</v>
      </c>
      <c r="AB2770" s="3">
        <v>0</v>
      </c>
      <c r="AD2770" t="s">
        <v>58</v>
      </c>
      <c r="AE2770" s="1">
        <v>42552</v>
      </c>
      <c r="AG2770" s="1">
        <v>42559</v>
      </c>
      <c r="AH2770" s="1">
        <v>42598</v>
      </c>
    </row>
    <row r="2771" spans="1:34" x14ac:dyDescent="0.3">
      <c r="A2771">
        <v>243601</v>
      </c>
      <c r="B2771" t="s">
        <v>210</v>
      </c>
      <c r="C2771" t="s">
        <v>26</v>
      </c>
      <c r="D2771">
        <v>1</v>
      </c>
      <c r="E2771" t="s">
        <v>4705</v>
      </c>
      <c r="F2771" t="s">
        <v>218</v>
      </c>
      <c r="G2771">
        <v>10009</v>
      </c>
      <c r="H2771" t="s">
        <v>240</v>
      </c>
      <c r="I2771">
        <v>58675</v>
      </c>
      <c r="J2771">
        <v>156793</v>
      </c>
      <c r="K2771" t="s">
        <v>30</v>
      </c>
      <c r="L2771" t="s">
        <v>213</v>
      </c>
      <c r="M2771" t="s">
        <v>3638</v>
      </c>
      <c r="N2771" t="s">
        <v>6927</v>
      </c>
      <c r="O2771" t="s">
        <v>221</v>
      </c>
      <c r="P2771" t="s">
        <v>6928</v>
      </c>
      <c r="Q2771" t="s">
        <v>35</v>
      </c>
      <c r="R2771" t="s">
        <v>4706</v>
      </c>
      <c r="S2771" t="s">
        <v>35</v>
      </c>
      <c r="T2771" t="str">
        <f t="shared" si="129"/>
        <v xml:space="preserve">The ideal candidate will have demonstrated success managing citywide systems and will have exhibited:Strong management and leadership skills, including budget and timeline management Experience in working with small businesses, City government and community partners Outstanding analytical, presentation, writing, and communication skills  </v>
      </c>
      <c r="U2771">
        <f t="shared" si="130"/>
        <v>0</v>
      </c>
      <c r="V2771" s="3">
        <v>0</v>
      </c>
      <c r="W2771" s="3">
        <f t="shared" si="131"/>
        <v>0</v>
      </c>
      <c r="X2771" s="3">
        <v>0</v>
      </c>
      <c r="Y2771" s="3">
        <v>0</v>
      </c>
      <c r="Z2771" s="3">
        <v>0</v>
      </c>
      <c r="AA2771" s="3">
        <v>0</v>
      </c>
      <c r="AB2771" s="3">
        <v>0</v>
      </c>
      <c r="AD2771" t="s">
        <v>38</v>
      </c>
      <c r="AE2771" s="1">
        <v>42544</v>
      </c>
      <c r="AG2771" s="1">
        <v>42544</v>
      </c>
      <c r="AH2771" s="1">
        <v>42598</v>
      </c>
    </row>
    <row r="2772" spans="1:34" x14ac:dyDescent="0.3">
      <c r="A2772">
        <v>243604</v>
      </c>
      <c r="B2772" t="s">
        <v>210</v>
      </c>
      <c r="C2772" t="s">
        <v>40</v>
      </c>
      <c r="D2772">
        <v>1</v>
      </c>
      <c r="E2772" t="s">
        <v>4715</v>
      </c>
      <c r="F2772" t="s">
        <v>218</v>
      </c>
      <c r="G2772">
        <v>10009</v>
      </c>
      <c r="H2772" t="s">
        <v>240</v>
      </c>
      <c r="I2772">
        <v>58675</v>
      </c>
      <c r="J2772">
        <v>156793</v>
      </c>
      <c r="K2772" t="s">
        <v>30</v>
      </c>
      <c r="L2772" t="s">
        <v>213</v>
      </c>
      <c r="M2772" t="s">
        <v>3638</v>
      </c>
      <c r="N2772" t="s">
        <v>8518</v>
      </c>
      <c r="O2772" t="s">
        <v>221</v>
      </c>
      <c r="P2772" t="s">
        <v>6929</v>
      </c>
      <c r="Q2772" t="s">
        <v>35</v>
      </c>
      <c r="R2772" t="s">
        <v>4716</v>
      </c>
      <c r="S2772" t="s">
        <v>35</v>
      </c>
      <c r="T2772" t="str">
        <f t="shared" si="129"/>
        <v xml:space="preserve">The ideal candidate will have demonstrated success managing citywide systems and will have exhibited:Strong management and leadership skills, including budget and timeline management Experience in working with small businesses, City government and community partners Excellent interpersonal, organizational, strategic thinking and qualitative/quantitative skillsExcellent written and oral communication skillsAbility to work within cross organizational and multi-disciplinary teamsAt least 2 years of project and program management experienceExperience designing, executing, and scaling programsExperience in management of education or training programs  </v>
      </c>
      <c r="U2772">
        <f t="shared" si="130"/>
        <v>0</v>
      </c>
      <c r="V2772" s="3">
        <v>0</v>
      </c>
      <c r="W2772" s="3">
        <f t="shared" si="131"/>
        <v>0</v>
      </c>
      <c r="X2772" s="3">
        <v>0</v>
      </c>
      <c r="Y2772" s="3">
        <v>0</v>
      </c>
      <c r="Z2772" s="3">
        <v>0</v>
      </c>
      <c r="AA2772" s="3">
        <v>0</v>
      </c>
      <c r="AB2772" s="3">
        <v>0</v>
      </c>
      <c r="AD2772" t="s">
        <v>38</v>
      </c>
      <c r="AE2772" s="1">
        <v>42544</v>
      </c>
      <c r="AG2772" s="1">
        <v>42544</v>
      </c>
      <c r="AH2772" s="1">
        <v>42598</v>
      </c>
    </row>
    <row r="2773" spans="1:34" x14ac:dyDescent="0.3">
      <c r="A2773">
        <v>243604</v>
      </c>
      <c r="B2773" t="s">
        <v>210</v>
      </c>
      <c r="C2773" t="s">
        <v>26</v>
      </c>
      <c r="D2773">
        <v>1</v>
      </c>
      <c r="E2773" t="s">
        <v>4715</v>
      </c>
      <c r="F2773" t="s">
        <v>218</v>
      </c>
      <c r="G2773">
        <v>10009</v>
      </c>
      <c r="H2773" t="s">
        <v>240</v>
      </c>
      <c r="I2773">
        <v>58675</v>
      </c>
      <c r="J2773">
        <v>156793</v>
      </c>
      <c r="K2773" t="s">
        <v>30</v>
      </c>
      <c r="L2773" t="s">
        <v>213</v>
      </c>
      <c r="M2773" t="s">
        <v>3638</v>
      </c>
      <c r="N2773" t="s">
        <v>8518</v>
      </c>
      <c r="O2773" t="s">
        <v>221</v>
      </c>
      <c r="P2773" t="s">
        <v>6929</v>
      </c>
      <c r="Q2773" t="s">
        <v>35</v>
      </c>
      <c r="R2773" t="s">
        <v>4716</v>
      </c>
      <c r="S2773" t="s">
        <v>35</v>
      </c>
      <c r="T2773" t="str">
        <f t="shared" si="129"/>
        <v xml:space="preserve">The ideal candidate will have demonstrated success managing citywide systems and will have exhibited:Strong management and leadership skills, including budget and timeline management Experience in working with small businesses, City government and community partners Excellent interpersonal, organizational, strategic thinking and qualitative/quantitative skillsExcellent written and oral communication skillsAbility to work within cross organizational and multi-disciplinary teamsAt least 2 years of project and program management experienceExperience designing, executing, and scaling programsExperience in management of education or training programs  </v>
      </c>
      <c r="U2773">
        <f t="shared" si="130"/>
        <v>0</v>
      </c>
      <c r="V2773" s="3">
        <v>0</v>
      </c>
      <c r="W2773" s="3">
        <f t="shared" si="131"/>
        <v>0</v>
      </c>
      <c r="X2773" s="3">
        <v>0</v>
      </c>
      <c r="Y2773" s="3">
        <v>0</v>
      </c>
      <c r="Z2773" s="3">
        <v>0</v>
      </c>
      <c r="AA2773" s="3">
        <v>0</v>
      </c>
      <c r="AB2773" s="3">
        <v>0</v>
      </c>
      <c r="AD2773" t="s">
        <v>38</v>
      </c>
      <c r="AE2773" s="1">
        <v>42544</v>
      </c>
      <c r="AG2773" s="1">
        <v>42544</v>
      </c>
      <c r="AH2773" s="1">
        <v>42598</v>
      </c>
    </row>
    <row r="2774" spans="1:34" x14ac:dyDescent="0.3">
      <c r="A2774">
        <v>243608</v>
      </c>
      <c r="B2774" t="s">
        <v>210</v>
      </c>
      <c r="C2774" t="s">
        <v>40</v>
      </c>
      <c r="D2774">
        <v>1</v>
      </c>
      <c r="E2774" t="s">
        <v>4717</v>
      </c>
      <c r="F2774" t="s">
        <v>218</v>
      </c>
      <c r="G2774">
        <v>10009</v>
      </c>
      <c r="H2774" t="s">
        <v>240</v>
      </c>
      <c r="I2774">
        <v>58675</v>
      </c>
      <c r="J2774">
        <v>156793</v>
      </c>
      <c r="K2774" t="s">
        <v>30</v>
      </c>
      <c r="L2774" t="s">
        <v>213</v>
      </c>
      <c r="M2774" t="s">
        <v>3638</v>
      </c>
      <c r="N2774" t="s">
        <v>8519</v>
      </c>
      <c r="O2774" t="s">
        <v>221</v>
      </c>
      <c r="P2774" t="s">
        <v>6930</v>
      </c>
      <c r="Q2774" t="s">
        <v>35</v>
      </c>
      <c r="R2774" t="s">
        <v>4718</v>
      </c>
      <c r="S2774" t="s">
        <v>35</v>
      </c>
      <c r="T2774" t="str">
        <f t="shared" si="129"/>
        <v xml:space="preserve">The ideal candidate will have demonstrated success managing citywide systems and will have exhibited:Strong management and leadership skills, including budget and timeline management Experience in working with small businesses, City government and community partners Outstanding analytical, presentation, writing, and communication skillsAbility to work within cross-organizational multi-disciplinary teams2 + years of professional experience in a program, project or product management role Has experience with systems thinking Ability to manage multiple priorities at once A detail oriented, problem solver and a good team player Comfortable with MS Office (especially Excel) and CRM or data management software Experience with SQL and web development a plus Strong analytical skills: ability to interpret large data sets  </v>
      </c>
      <c r="U2774">
        <f t="shared" si="130"/>
        <v>0</v>
      </c>
      <c r="V2774" s="3">
        <v>0</v>
      </c>
      <c r="W2774" s="3">
        <f t="shared" si="131"/>
        <v>0</v>
      </c>
      <c r="X2774" s="3">
        <v>0</v>
      </c>
      <c r="Y2774" s="3">
        <v>0</v>
      </c>
      <c r="Z2774" s="3">
        <v>1</v>
      </c>
      <c r="AA2774" s="3">
        <v>0</v>
      </c>
      <c r="AB2774" s="3">
        <v>0</v>
      </c>
      <c r="AD2774" t="s">
        <v>38</v>
      </c>
      <c r="AE2774" s="1">
        <v>42544</v>
      </c>
      <c r="AG2774" s="1">
        <v>42544</v>
      </c>
      <c r="AH2774" s="1">
        <v>42598</v>
      </c>
    </row>
    <row r="2775" spans="1:34" x14ac:dyDescent="0.3">
      <c r="A2775">
        <v>243816</v>
      </c>
      <c r="B2775" t="s">
        <v>184</v>
      </c>
      <c r="C2775" t="s">
        <v>26</v>
      </c>
      <c r="D2775">
        <v>1</v>
      </c>
      <c r="E2775" t="s">
        <v>4714</v>
      </c>
      <c r="F2775" t="s">
        <v>191</v>
      </c>
      <c r="G2775">
        <v>13632</v>
      </c>
      <c r="H2775">
        <v>1</v>
      </c>
      <c r="I2775">
        <v>74066</v>
      </c>
      <c r="J2775">
        <v>92308</v>
      </c>
      <c r="K2775" t="s">
        <v>30</v>
      </c>
      <c r="L2775" t="s">
        <v>186</v>
      </c>
      <c r="M2775" t="s">
        <v>332</v>
      </c>
      <c r="N2775" t="s">
        <v>8516</v>
      </c>
      <c r="O2775" t="s">
        <v>7083</v>
      </c>
      <c r="P2775" t="s">
        <v>8517</v>
      </c>
      <c r="Q2775" t="s">
        <v>8498</v>
      </c>
      <c r="R2775" t="s">
        <v>640</v>
      </c>
      <c r="S2775" t="s">
        <v>35</v>
      </c>
      <c r="T2775" t="str">
        <f t="shared" si="129"/>
        <v>Preferably 6-8 years‚„ of hands-on experience as an IT Infrastructure Project Manager, managing full project life-cycle of large and complex enterprise-wide  technical projects; Preferably 5+ years‚„ of hands-on experience with IT Infrastructure support ; Experience in managing diverse project teams (in-house, multi-vendor - System Integrator, Quality Control); Experience working with various project and portfolio management tools and methodologies (e.g., MS Office including Project, PPM, SharePoint, Visio, SDLC Agile/Scrum methods, Waterfall); Working knowledge of Windows Servers, VMWare, Cisco and HP Network Switches &amp; Routers, Wi-Fi, Netapps storage, NetBackup, Active Directory, DNS, load balancing, VoIP,  Cisco Call Manager,, Data Center, Cloud, Oracle RDBMS,  data replication, WebLogic, content management, Business Intelligence, network performance management, application performance management, Desktop, laptops, Smartphones, Information Security; Experience with Data center migration, technology upgrade, system implementation; Background in ITIL service management, with successful track record of implementing configuration, change and incident management solutions and supporting processes and best practices; Experience in creating project management artifacts (project charter, project plan, timelines, requirements documents, project and resource planning, deployment plans, support plans, conversion plans; Experience  in gathering requirements, business analysis, use cases and creating functional requirements documents; Excellent project management, organization, and team collaboration skills; Excellent interpersonal and communication skills; Excellent facilitation, collaboration, negotiation, and presentation skills; Demonstrated decision making,  problem solving, and leadership skills; Ability to anticipate risks and devise solutions in the moment; Ability to multitask and perform in a high-paced/high-pressure environment; Ability to work independently or within a group to solve complex problems; Proven Ability to work effectively with multiple levels of management and employees preferably in a public sector environment; Strong team player with service-oriented attitude and customer focus; Vendor management skills; Project Management Professional (PMP) certification is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‚Å“bumped‚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v>
      </c>
      <c r="U2775">
        <f t="shared" si="130"/>
        <v>1</v>
      </c>
      <c r="V2775" s="3">
        <v>0</v>
      </c>
      <c r="W2775" s="3">
        <f t="shared" si="131"/>
        <v>1</v>
      </c>
      <c r="X2775" s="3">
        <v>0</v>
      </c>
      <c r="Y2775" s="3">
        <v>0</v>
      </c>
      <c r="Z2775" s="3">
        <v>0</v>
      </c>
      <c r="AA2775" s="3">
        <v>0</v>
      </c>
      <c r="AB2775" s="3">
        <v>0</v>
      </c>
      <c r="AD2775" t="s">
        <v>58</v>
      </c>
      <c r="AE2775" s="1">
        <v>42552</v>
      </c>
      <c r="AG2775" s="1">
        <v>42559</v>
      </c>
      <c r="AH2775" s="1">
        <v>42598</v>
      </c>
    </row>
    <row r="2776" spans="1:34" x14ac:dyDescent="0.3">
      <c r="A2776">
        <v>243826</v>
      </c>
      <c r="B2776" t="s">
        <v>39</v>
      </c>
      <c r="C2776" t="s">
        <v>26</v>
      </c>
      <c r="D2776">
        <v>1</v>
      </c>
      <c r="E2776" t="s">
        <v>4719</v>
      </c>
      <c r="F2776" t="s">
        <v>3809</v>
      </c>
      <c r="G2776">
        <v>51181</v>
      </c>
      <c r="H2776">
        <v>1</v>
      </c>
      <c r="I2776">
        <v>49984</v>
      </c>
      <c r="J2776">
        <v>67030</v>
      </c>
      <c r="K2776" t="s">
        <v>30</v>
      </c>
      <c r="L2776" t="s">
        <v>43</v>
      </c>
      <c r="M2776" t="s">
        <v>767</v>
      </c>
      <c r="N2776" t="s">
        <v>4720</v>
      </c>
      <c r="O2776" t="s">
        <v>8186</v>
      </c>
      <c r="P2776" t="s">
        <v>4721</v>
      </c>
      <c r="Q2776" t="s">
        <v>7439</v>
      </c>
      <c r="R2776" t="s">
        <v>4722</v>
      </c>
      <c r="S2776" t="s">
        <v>35</v>
      </c>
      <c r="T2776" t="str">
        <f t="shared" si="129"/>
        <v>Experience with statistical modeling, SAS, and Geographical Information System will be preferred.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76">
        <f t="shared" si="130"/>
        <v>0</v>
      </c>
      <c r="V2776" s="3">
        <v>0</v>
      </c>
      <c r="W2776" s="3">
        <f t="shared" si="131"/>
        <v>0</v>
      </c>
      <c r="X2776" s="3">
        <v>0</v>
      </c>
      <c r="Y2776" s="3">
        <v>0</v>
      </c>
      <c r="Z2776" s="3">
        <v>0</v>
      </c>
      <c r="AA2776" s="3">
        <v>0</v>
      </c>
      <c r="AB2776" s="3">
        <v>0</v>
      </c>
      <c r="AD2776" t="s">
        <v>38</v>
      </c>
      <c r="AE2776" s="1">
        <v>42550</v>
      </c>
      <c r="AG2776" s="1">
        <v>42550</v>
      </c>
      <c r="AH2776" s="1">
        <v>42598</v>
      </c>
    </row>
    <row r="2777" spans="1:34" x14ac:dyDescent="0.3">
      <c r="A2777">
        <v>243826</v>
      </c>
      <c r="B2777" t="s">
        <v>39</v>
      </c>
      <c r="C2777" t="s">
        <v>40</v>
      </c>
      <c r="D2777">
        <v>1</v>
      </c>
      <c r="E2777" t="s">
        <v>4719</v>
      </c>
      <c r="F2777" t="s">
        <v>3809</v>
      </c>
      <c r="G2777">
        <v>51181</v>
      </c>
      <c r="H2777">
        <v>1</v>
      </c>
      <c r="I2777">
        <v>49984</v>
      </c>
      <c r="J2777">
        <v>67030</v>
      </c>
      <c r="K2777" t="s">
        <v>30</v>
      </c>
      <c r="L2777" t="s">
        <v>43</v>
      </c>
      <c r="M2777" t="s">
        <v>767</v>
      </c>
      <c r="N2777" t="s">
        <v>4720</v>
      </c>
      <c r="O2777" t="s">
        <v>8186</v>
      </c>
      <c r="P2777" t="s">
        <v>4721</v>
      </c>
      <c r="Q2777" t="s">
        <v>7439</v>
      </c>
      <c r="R2777" t="s">
        <v>4722</v>
      </c>
      <c r="S2777" t="s">
        <v>35</v>
      </c>
      <c r="T2777" t="str">
        <f t="shared" si="129"/>
        <v>Experience with statistical modeling, SAS, and Geographical Information System will be preferred.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77">
        <f t="shared" si="130"/>
        <v>0</v>
      </c>
      <c r="V2777" s="3">
        <v>0</v>
      </c>
      <c r="W2777" s="3">
        <f t="shared" si="131"/>
        <v>0</v>
      </c>
      <c r="X2777" s="3">
        <v>0</v>
      </c>
      <c r="Y2777" s="3">
        <v>0</v>
      </c>
      <c r="Z2777" s="3">
        <v>0</v>
      </c>
      <c r="AA2777" s="3">
        <v>0</v>
      </c>
      <c r="AB2777" s="3">
        <v>0</v>
      </c>
      <c r="AD2777" t="s">
        <v>38</v>
      </c>
      <c r="AE2777" s="1">
        <v>42550</v>
      </c>
      <c r="AG2777" s="1">
        <v>42550</v>
      </c>
      <c r="AH2777" s="1">
        <v>42598</v>
      </c>
    </row>
    <row r="2778" spans="1:34" x14ac:dyDescent="0.3">
      <c r="A2778">
        <v>243827</v>
      </c>
      <c r="B2778" t="s">
        <v>3435</v>
      </c>
      <c r="C2778" t="s">
        <v>40</v>
      </c>
      <c r="D2778">
        <v>2</v>
      </c>
      <c r="E2778" t="s">
        <v>1168</v>
      </c>
      <c r="F2778" t="s">
        <v>1168</v>
      </c>
      <c r="G2778">
        <v>56058</v>
      </c>
      <c r="H2778">
        <v>0</v>
      </c>
      <c r="I2778">
        <v>48895</v>
      </c>
      <c r="J2778">
        <v>75900</v>
      </c>
      <c r="K2778" t="s">
        <v>30</v>
      </c>
      <c r="L2778" t="s">
        <v>3455</v>
      </c>
      <c r="M2778" t="s">
        <v>4193</v>
      </c>
      <c r="N2778" t="s">
        <v>4723</v>
      </c>
      <c r="O2778" t="s">
        <v>1170</v>
      </c>
      <c r="P2778" t="s">
        <v>35</v>
      </c>
      <c r="Q2778" t="s">
        <v>35</v>
      </c>
      <c r="R2778" t="s">
        <v>1031</v>
      </c>
      <c r="S2778" t="s">
        <v>4693</v>
      </c>
      <c r="T2778" t="str">
        <f t="shared" si="129"/>
        <v xml:space="preserve">   </v>
      </c>
      <c r="U2778">
        <f t="shared" si="130"/>
        <v>0</v>
      </c>
      <c r="V2778" s="3">
        <v>0</v>
      </c>
      <c r="W2778" s="3">
        <f t="shared" si="131"/>
        <v>0</v>
      </c>
      <c r="X2778" s="3">
        <v>0</v>
      </c>
      <c r="Y2778" s="3">
        <v>0</v>
      </c>
      <c r="Z2778" s="3">
        <v>0</v>
      </c>
      <c r="AA2778" s="3">
        <v>0</v>
      </c>
      <c r="AB2778" s="3">
        <v>0</v>
      </c>
      <c r="AD2778" t="s">
        <v>38</v>
      </c>
      <c r="AE2778" s="1">
        <v>42551</v>
      </c>
      <c r="AG2778" s="1">
        <v>42551</v>
      </c>
      <c r="AH2778" s="1">
        <v>42598</v>
      </c>
    </row>
    <row r="2779" spans="1:34" x14ac:dyDescent="0.3">
      <c r="A2779">
        <v>243608</v>
      </c>
      <c r="B2779" t="s">
        <v>210</v>
      </c>
      <c r="C2779" t="s">
        <v>26</v>
      </c>
      <c r="D2779">
        <v>1</v>
      </c>
      <c r="E2779" t="s">
        <v>4717</v>
      </c>
      <c r="F2779" t="s">
        <v>218</v>
      </c>
      <c r="G2779">
        <v>10009</v>
      </c>
      <c r="H2779" t="s">
        <v>240</v>
      </c>
      <c r="I2779">
        <v>58675</v>
      </c>
      <c r="J2779">
        <v>156793</v>
      </c>
      <c r="K2779" t="s">
        <v>30</v>
      </c>
      <c r="L2779" t="s">
        <v>213</v>
      </c>
      <c r="M2779" t="s">
        <v>3638</v>
      </c>
      <c r="N2779" t="s">
        <v>8519</v>
      </c>
      <c r="O2779" t="s">
        <v>221</v>
      </c>
      <c r="P2779" t="s">
        <v>6930</v>
      </c>
      <c r="Q2779" t="s">
        <v>35</v>
      </c>
      <c r="R2779" t="s">
        <v>4718</v>
      </c>
      <c r="S2779" t="s">
        <v>35</v>
      </c>
      <c r="T2779" t="str">
        <f t="shared" si="129"/>
        <v xml:space="preserve">The ideal candidate will have demonstrated success managing citywide systems and will have exhibited:Strong management and leadership skills, including budget and timeline management Experience in working with small businesses, City government and community partners Outstanding analytical, presentation, writing, and communication skillsAbility to work within cross-organizational multi-disciplinary teams2 + years of professional experience in a program, project or product management role Has experience with systems thinking Ability to manage multiple priorities at once A detail oriented, problem solver and a good team player Comfortable with MS Office (especially Excel) and CRM or data management software Experience with SQL and web development a plus Strong analytical skills: ability to interpret large data sets  </v>
      </c>
      <c r="U2779">
        <f t="shared" si="130"/>
        <v>0</v>
      </c>
      <c r="V2779" s="3">
        <v>0</v>
      </c>
      <c r="W2779" s="3">
        <f t="shared" si="131"/>
        <v>0</v>
      </c>
      <c r="X2779" s="3">
        <v>0</v>
      </c>
      <c r="Y2779" s="3">
        <v>0</v>
      </c>
      <c r="Z2779" s="3">
        <v>1</v>
      </c>
      <c r="AA2779" s="3">
        <v>0</v>
      </c>
      <c r="AB2779" s="3">
        <v>0</v>
      </c>
      <c r="AD2779" t="s">
        <v>38</v>
      </c>
      <c r="AE2779" s="1">
        <v>42544</v>
      </c>
      <c r="AG2779" s="1">
        <v>42544</v>
      </c>
      <c r="AH2779" s="1">
        <v>42598</v>
      </c>
    </row>
    <row r="2780" spans="1:34" x14ac:dyDescent="0.3">
      <c r="A2780">
        <v>243609</v>
      </c>
      <c r="B2780" t="s">
        <v>210</v>
      </c>
      <c r="C2780" t="s">
        <v>26</v>
      </c>
      <c r="D2780">
        <v>1</v>
      </c>
      <c r="E2780" t="s">
        <v>4724</v>
      </c>
      <c r="F2780" t="s">
        <v>218</v>
      </c>
      <c r="G2780">
        <v>10009</v>
      </c>
      <c r="H2780" t="s">
        <v>219</v>
      </c>
      <c r="I2780">
        <v>65107</v>
      </c>
      <c r="J2780">
        <v>173663</v>
      </c>
      <c r="K2780" t="s">
        <v>30</v>
      </c>
      <c r="L2780" t="s">
        <v>213</v>
      </c>
      <c r="M2780" t="s">
        <v>3638</v>
      </c>
      <c r="N2780" t="s">
        <v>6931</v>
      </c>
      <c r="O2780" t="s">
        <v>221</v>
      </c>
      <c r="P2780" t="s">
        <v>6928</v>
      </c>
      <c r="Q2780" t="s">
        <v>35</v>
      </c>
      <c r="R2780" t="s">
        <v>4725</v>
      </c>
      <c r="S2780" t="s">
        <v>35</v>
      </c>
      <c r="T2780" t="str">
        <f t="shared" si="129"/>
        <v xml:space="preserve">The ideal candidate will have demonstrated success managing citywide systems and will have exhibited:Strong management and leadership skills, including budget and timeline management Experience in working with small businesses, City government and community partners Outstanding analytical, presentation, writing, and communication skills  </v>
      </c>
      <c r="U2780">
        <f t="shared" si="130"/>
        <v>0</v>
      </c>
      <c r="V2780" s="3">
        <v>0</v>
      </c>
      <c r="W2780" s="3">
        <f t="shared" si="131"/>
        <v>0</v>
      </c>
      <c r="X2780" s="3">
        <v>0</v>
      </c>
      <c r="Y2780" s="3">
        <v>0</v>
      </c>
      <c r="Z2780" s="3">
        <v>0</v>
      </c>
      <c r="AA2780" s="3">
        <v>0</v>
      </c>
      <c r="AB2780" s="3">
        <v>0</v>
      </c>
      <c r="AD2780" t="s">
        <v>38</v>
      </c>
      <c r="AE2780" s="1">
        <v>42544</v>
      </c>
      <c r="AG2780" s="1">
        <v>42544</v>
      </c>
      <c r="AH2780" s="1">
        <v>42598</v>
      </c>
    </row>
    <row r="2781" spans="1:34" x14ac:dyDescent="0.3">
      <c r="A2781">
        <v>243609</v>
      </c>
      <c r="B2781" t="s">
        <v>210</v>
      </c>
      <c r="C2781" t="s">
        <v>40</v>
      </c>
      <c r="D2781">
        <v>1</v>
      </c>
      <c r="E2781" t="s">
        <v>4724</v>
      </c>
      <c r="F2781" t="s">
        <v>218</v>
      </c>
      <c r="G2781">
        <v>10009</v>
      </c>
      <c r="H2781" t="s">
        <v>219</v>
      </c>
      <c r="I2781">
        <v>65107</v>
      </c>
      <c r="J2781">
        <v>173663</v>
      </c>
      <c r="K2781" t="s">
        <v>30</v>
      </c>
      <c r="L2781" t="s">
        <v>213</v>
      </c>
      <c r="M2781" t="s">
        <v>3638</v>
      </c>
      <c r="N2781" t="s">
        <v>6931</v>
      </c>
      <c r="O2781" t="s">
        <v>221</v>
      </c>
      <c r="P2781" t="s">
        <v>6928</v>
      </c>
      <c r="Q2781" t="s">
        <v>35</v>
      </c>
      <c r="R2781" t="s">
        <v>4725</v>
      </c>
      <c r="S2781" t="s">
        <v>35</v>
      </c>
      <c r="T2781" t="str">
        <f t="shared" si="129"/>
        <v xml:space="preserve">The ideal candidate will have demonstrated success managing citywide systems and will have exhibited:Strong management and leadership skills, including budget and timeline management Experience in working with small businesses, City government and community partners Outstanding analytical, presentation, writing, and communication skills  </v>
      </c>
      <c r="U2781">
        <f t="shared" si="130"/>
        <v>0</v>
      </c>
      <c r="V2781" s="3">
        <v>0</v>
      </c>
      <c r="W2781" s="3">
        <f t="shared" si="131"/>
        <v>0</v>
      </c>
      <c r="X2781" s="3">
        <v>0</v>
      </c>
      <c r="Y2781" s="3">
        <v>0</v>
      </c>
      <c r="Z2781" s="3">
        <v>0</v>
      </c>
      <c r="AA2781" s="3">
        <v>0</v>
      </c>
      <c r="AB2781" s="3">
        <v>0</v>
      </c>
      <c r="AD2781" t="s">
        <v>38</v>
      </c>
      <c r="AE2781" s="1">
        <v>42544</v>
      </c>
      <c r="AG2781" s="1">
        <v>42544</v>
      </c>
      <c r="AH2781" s="1">
        <v>42598</v>
      </c>
    </row>
    <row r="2782" spans="1:34" x14ac:dyDescent="0.3">
      <c r="A2782">
        <v>243612</v>
      </c>
      <c r="B2782" t="s">
        <v>39</v>
      </c>
      <c r="C2782" t="s">
        <v>40</v>
      </c>
      <c r="D2782">
        <v>1</v>
      </c>
      <c r="E2782" t="s">
        <v>2685</v>
      </c>
      <c r="F2782" t="s">
        <v>42</v>
      </c>
      <c r="G2782">
        <v>21744</v>
      </c>
      <c r="H2782">
        <v>1</v>
      </c>
      <c r="I2782">
        <v>57969</v>
      </c>
      <c r="J2782">
        <v>70142</v>
      </c>
      <c r="K2782" t="s">
        <v>30</v>
      </c>
      <c r="L2782" t="s">
        <v>319</v>
      </c>
      <c r="M2782" t="s">
        <v>320</v>
      </c>
      <c r="N2782" t="s">
        <v>8520</v>
      </c>
      <c r="O2782" t="s">
        <v>46</v>
      </c>
      <c r="P2782" t="e">
        <f>--demonstrated experience in State-of-art complex testing in the area of responsibility  --candidate Must have Extensive knowledge and experience in molecular testing, and Exhibit Excellent writing, organizational and interpersonal skills.</f>
        <v>#NAME?</v>
      </c>
      <c r="Q2782" t="s">
        <v>7439</v>
      </c>
      <c r="R2782" t="s">
        <v>4726</v>
      </c>
      <c r="S2782" t="s">
        <v>35</v>
      </c>
      <c r="T2782" t="e">
        <f t="shared" si="129"/>
        <v>#NAME?</v>
      </c>
      <c r="U2782">
        <f t="shared" si="130"/>
        <v>0</v>
      </c>
      <c r="V2782" s="3">
        <v>0</v>
      </c>
      <c r="W2782" s="3">
        <f t="shared" si="131"/>
        <v>0</v>
      </c>
      <c r="X2782" s="3">
        <v>0</v>
      </c>
      <c r="Y2782" s="3">
        <v>0</v>
      </c>
      <c r="Z2782" s="3">
        <v>0</v>
      </c>
      <c r="AA2782" s="3">
        <v>0</v>
      </c>
      <c r="AB2782" s="3">
        <v>0</v>
      </c>
      <c r="AD2782" t="s">
        <v>38</v>
      </c>
      <c r="AE2782" s="1">
        <v>42576</v>
      </c>
      <c r="AG2782" s="1">
        <v>42576</v>
      </c>
      <c r="AH2782" s="1">
        <v>42598</v>
      </c>
    </row>
    <row r="2783" spans="1:34" x14ac:dyDescent="0.3">
      <c r="A2783">
        <v>243357</v>
      </c>
      <c r="B2783" t="s">
        <v>39</v>
      </c>
      <c r="C2783" t="s">
        <v>26</v>
      </c>
      <c r="D2783">
        <v>1</v>
      </c>
      <c r="E2783" t="s">
        <v>4522</v>
      </c>
      <c r="F2783" t="s">
        <v>1570</v>
      </c>
      <c r="G2783">
        <v>13643</v>
      </c>
      <c r="H2783">
        <v>1</v>
      </c>
      <c r="I2783">
        <v>74066</v>
      </c>
      <c r="J2783">
        <v>100000</v>
      </c>
      <c r="K2783" t="s">
        <v>30</v>
      </c>
      <c r="L2783" t="s">
        <v>78</v>
      </c>
      <c r="M2783" t="s">
        <v>2817</v>
      </c>
      <c r="N2783" t="s">
        <v>4523</v>
      </c>
      <c r="O2783" t="s">
        <v>7378</v>
      </c>
      <c r="P2783" t="s">
        <v>4524</v>
      </c>
      <c r="Q2783" t="s">
        <v>7439</v>
      </c>
      <c r="R2783" t="s">
        <v>4525</v>
      </c>
      <c r="S2783" t="s">
        <v>35</v>
      </c>
      <c r="T2783" t="str">
        <f t="shared" si="129"/>
        <v>--Minimum 5 years (prefer minimum 7 years) of strong hands-on experience of database development developing T-SQL in Microsoft SQL 2008R2/2012R2 environment   --Microsoft Certified Solutions Expert: Business Intelligence (MCSE) (is a plus)  --Demonstrated expertise in writing T-SQL scripts for tables, keys, constraints, indexes, views, triggers, stored procedures, etc..  --Ability to analyze, understand, and create complex data processes  --Demonstrated expertise in creating and troubleshooting SQL Server Integration Services (SSIS) packages  --Ability to transform data from Oracle to SQL Server is a plus   --Experience translating business requirements to technical specifications and database designs  --Ability to work well in a team environment   --Strong oral and written communication skills   --Strong analytical skills   --Strong desire to keep up to date on latest technology trends.  Must have one of the following professional certifications:  o Microsoft Certified Solutions Expert: Business Intelligence (MCSE) o Oracle Advanced PL/SQL Developer Certified Professional o Oracle Certified Expert, Oracle Database 11g Release 2 SQL Tuning o Oracle Database 12c SQL Certified Associate o Oracle Database SQL Certified Expert o Oracle PL/SQL Developer Certified Associate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83">
        <f t="shared" si="130"/>
        <v>1</v>
      </c>
      <c r="V2783" s="3">
        <v>0</v>
      </c>
      <c r="W2783" s="3">
        <f t="shared" si="131"/>
        <v>1</v>
      </c>
      <c r="X2783" s="3">
        <v>0</v>
      </c>
      <c r="Y2783" s="3">
        <v>0</v>
      </c>
      <c r="Z2783" s="3">
        <v>1</v>
      </c>
      <c r="AA2783" s="3">
        <v>0</v>
      </c>
      <c r="AB2783" s="3">
        <v>0</v>
      </c>
      <c r="AD2783" t="s">
        <v>58</v>
      </c>
      <c r="AE2783" s="1">
        <v>42538</v>
      </c>
      <c r="AG2783" s="1">
        <v>42538</v>
      </c>
      <c r="AH2783" s="1">
        <v>42598</v>
      </c>
    </row>
    <row r="2784" spans="1:34" x14ac:dyDescent="0.3">
      <c r="A2784">
        <v>243370</v>
      </c>
      <c r="B2784" t="s">
        <v>3435</v>
      </c>
      <c r="C2784" t="s">
        <v>26</v>
      </c>
      <c r="D2784">
        <v>1</v>
      </c>
      <c r="E2784" t="s">
        <v>4643</v>
      </c>
      <c r="F2784" t="s">
        <v>191</v>
      </c>
      <c r="G2784">
        <v>13632</v>
      </c>
      <c r="H2784">
        <v>2</v>
      </c>
      <c r="I2784">
        <v>77157</v>
      </c>
      <c r="J2784">
        <v>99406</v>
      </c>
      <c r="K2784" t="s">
        <v>30</v>
      </c>
      <c r="L2784" t="s">
        <v>3455</v>
      </c>
      <c r="M2784" t="s">
        <v>4041</v>
      </c>
      <c r="N2784" t="s">
        <v>4644</v>
      </c>
      <c r="O2784" t="s">
        <v>7083</v>
      </c>
      <c r="P2784" t="s">
        <v>35</v>
      </c>
      <c r="Q2784" t="s">
        <v>35</v>
      </c>
      <c r="R2784" t="s">
        <v>1031</v>
      </c>
      <c r="S2784" t="s">
        <v>4069</v>
      </c>
      <c r="T2784" t="str">
        <f t="shared" si="129"/>
        <v xml:space="preserve">   </v>
      </c>
      <c r="U2784">
        <f t="shared" si="130"/>
        <v>0</v>
      </c>
      <c r="V2784" s="3">
        <v>0</v>
      </c>
      <c r="W2784" s="3">
        <f t="shared" si="131"/>
        <v>0</v>
      </c>
      <c r="X2784" s="3">
        <v>0</v>
      </c>
      <c r="Y2784" s="3">
        <v>0</v>
      </c>
      <c r="Z2784" s="3">
        <v>0</v>
      </c>
      <c r="AA2784" s="3">
        <v>0</v>
      </c>
      <c r="AB2784" s="3">
        <v>0</v>
      </c>
      <c r="AD2784" t="s">
        <v>58</v>
      </c>
      <c r="AE2784" s="1">
        <v>42569</v>
      </c>
      <c r="AG2784" s="1">
        <v>42569</v>
      </c>
      <c r="AH2784" s="1">
        <v>42598</v>
      </c>
    </row>
    <row r="2785" spans="1:34" x14ac:dyDescent="0.3">
      <c r="A2785">
        <v>243375</v>
      </c>
      <c r="B2785" t="s">
        <v>39</v>
      </c>
      <c r="C2785" t="s">
        <v>26</v>
      </c>
      <c r="D2785">
        <v>1</v>
      </c>
      <c r="E2785" t="s">
        <v>4698</v>
      </c>
      <c r="F2785" t="s">
        <v>42</v>
      </c>
      <c r="G2785">
        <v>21744</v>
      </c>
      <c r="H2785">
        <v>2</v>
      </c>
      <c r="I2785">
        <v>68239</v>
      </c>
      <c r="J2785">
        <v>85644</v>
      </c>
      <c r="K2785" t="s">
        <v>30</v>
      </c>
      <c r="L2785" t="s">
        <v>78</v>
      </c>
      <c r="M2785" t="s">
        <v>4699</v>
      </c>
      <c r="N2785" t="s">
        <v>4700</v>
      </c>
      <c r="O2785" t="s">
        <v>46</v>
      </c>
      <c r="P2785" t="s">
        <v>4701</v>
      </c>
      <c r="Q2785" t="s">
        <v>7439</v>
      </c>
      <c r="R2785" t="s">
        <v>4702</v>
      </c>
      <c r="S2785" t="s">
        <v>35</v>
      </c>
      <c r="T2785" t="str">
        <f t="shared" si="129"/>
        <v>--A Graduate degree in Geography/Cartography; Demography; Informatics; Epidemiology; Public Health; or Mathematics highly preferred  -- Experience with mapping, data, and visualization apis (2+ years)  -- Experience administering ArcGIS Desktop &amp; Server &amp; Extensions development and maintenance (2+ years)  -- Experience with GIS data modeling, data conversion, geocoding, and SQL Scripting and Spatial Queries  --Experience with open source GIS products, e.g. qgis, spatialite, leaflet, cartoDB, openlayers  --Experience working with NYC spatial data and NYC OpenData  --Familiarity with additional data visualization software, e.g, Matlab, Python, Tableau, R, d3.js, ArcGIS Online  --Experience with web and mobile application development using JavaScript and HTML5, CSS  --Knowledge of ASP, ASP.NET, AngularJS, JQuery, Python   --Experience working with an interdisciplinary team of developers, and subject-matter experts.  --Strong design &amp; cartographic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85">
        <f t="shared" si="130"/>
        <v>0</v>
      </c>
      <c r="V2785" s="3">
        <v>0</v>
      </c>
      <c r="W2785" s="3">
        <f t="shared" si="131"/>
        <v>0</v>
      </c>
      <c r="X2785" s="3">
        <v>1</v>
      </c>
      <c r="Y2785" s="3">
        <v>1</v>
      </c>
      <c r="Z2785" s="3">
        <v>1</v>
      </c>
      <c r="AA2785" s="3">
        <v>0</v>
      </c>
      <c r="AB2785" s="3">
        <v>0</v>
      </c>
      <c r="AD2785" t="s">
        <v>38</v>
      </c>
      <c r="AE2785" s="1">
        <v>42538</v>
      </c>
      <c r="AG2785" s="1">
        <v>42538</v>
      </c>
      <c r="AH2785" s="1">
        <v>42598</v>
      </c>
    </row>
    <row r="2786" spans="1:34" x14ac:dyDescent="0.3">
      <c r="A2786">
        <v>243612</v>
      </c>
      <c r="B2786" t="s">
        <v>39</v>
      </c>
      <c r="C2786" t="s">
        <v>26</v>
      </c>
      <c r="D2786">
        <v>1</v>
      </c>
      <c r="E2786" t="s">
        <v>2685</v>
      </c>
      <c r="F2786" t="s">
        <v>42</v>
      </c>
      <c r="G2786">
        <v>21744</v>
      </c>
      <c r="H2786">
        <v>1</v>
      </c>
      <c r="I2786">
        <v>57969</v>
      </c>
      <c r="J2786">
        <v>70142</v>
      </c>
      <c r="K2786" t="s">
        <v>30</v>
      </c>
      <c r="L2786" t="s">
        <v>319</v>
      </c>
      <c r="M2786" t="s">
        <v>320</v>
      </c>
      <c r="N2786" t="s">
        <v>8520</v>
      </c>
      <c r="O2786" t="s">
        <v>46</v>
      </c>
      <c r="P2786" t="e">
        <f>--demonstrated experience in State-of-art complex testing in the area of responsibility  --candidate Must have Extensive knowledge and experience in molecular testing, and Exhibit Excellent writing, organizational and interpersonal skills.</f>
        <v>#NAME?</v>
      </c>
      <c r="Q2786" t="s">
        <v>7439</v>
      </c>
      <c r="R2786" t="s">
        <v>4726</v>
      </c>
      <c r="S2786" t="s">
        <v>35</v>
      </c>
      <c r="T2786" t="e">
        <f t="shared" si="129"/>
        <v>#NAME?</v>
      </c>
      <c r="U2786">
        <f t="shared" si="130"/>
        <v>0</v>
      </c>
      <c r="V2786" s="3">
        <v>0</v>
      </c>
      <c r="W2786" s="3">
        <f t="shared" si="131"/>
        <v>0</v>
      </c>
      <c r="X2786" s="3">
        <v>0</v>
      </c>
      <c r="Y2786" s="3">
        <v>0</v>
      </c>
      <c r="Z2786" s="3">
        <v>0</v>
      </c>
      <c r="AA2786" s="3">
        <v>0</v>
      </c>
      <c r="AB2786" s="3">
        <v>0</v>
      </c>
      <c r="AD2786" t="s">
        <v>38</v>
      </c>
      <c r="AE2786" s="1">
        <v>42576</v>
      </c>
      <c r="AG2786" s="1">
        <v>42576</v>
      </c>
      <c r="AH2786" s="1">
        <v>42598</v>
      </c>
    </row>
    <row r="2787" spans="1:34" x14ac:dyDescent="0.3">
      <c r="A2787">
        <v>243616</v>
      </c>
      <c r="B2787" t="s">
        <v>39</v>
      </c>
      <c r="C2787" t="s">
        <v>40</v>
      </c>
      <c r="D2787">
        <v>1</v>
      </c>
      <c r="E2787" t="s">
        <v>4727</v>
      </c>
      <c r="F2787" t="s">
        <v>42</v>
      </c>
      <c r="G2787">
        <v>21744</v>
      </c>
      <c r="H2787">
        <v>3</v>
      </c>
      <c r="I2787">
        <v>76340</v>
      </c>
      <c r="J2787">
        <v>100322</v>
      </c>
      <c r="K2787" t="s">
        <v>30</v>
      </c>
      <c r="L2787" t="s">
        <v>319</v>
      </c>
      <c r="M2787" t="s">
        <v>1370</v>
      </c>
      <c r="N2787" t="s">
        <v>4728</v>
      </c>
      <c r="O2787" t="s">
        <v>46</v>
      </c>
      <c r="P2787" t="s">
        <v>4729</v>
      </c>
      <c r="Q2787" t="s">
        <v>7439</v>
      </c>
      <c r="R2787" t="s">
        <v>4730</v>
      </c>
      <c r="S2787" t="s">
        <v>35</v>
      </c>
      <c r="T2787" t="str">
        <f t="shared" si="129"/>
        <v>--Demonstrated experience in state of art complex testing in the area of responsibility  --Candidate must exhibit excellent writing, organizational and interpersonal skills  --Must possess or be eligible for a NYSDOH Director COQ (Certificate of Qualification); must be qualified as a Laboratory Supervisor per NYSDOH, Part 58-1.4 of 10 NYCRR Clinical Laboratory Regulation  --Must possess or eligible for NYS Clinical Laboratory Technologist license as described in Title 8, Article 165 of the New York State Education effective August 7, 2008.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87">
        <f t="shared" si="130"/>
        <v>0</v>
      </c>
      <c r="V2787" s="3">
        <v>0</v>
      </c>
      <c r="W2787" s="3">
        <f t="shared" si="131"/>
        <v>0</v>
      </c>
      <c r="X2787" s="3">
        <v>0</v>
      </c>
      <c r="Y2787" s="3">
        <v>0</v>
      </c>
      <c r="Z2787" s="3">
        <v>0</v>
      </c>
      <c r="AA2787" s="3">
        <v>0</v>
      </c>
      <c r="AB2787" s="3">
        <v>0</v>
      </c>
      <c r="AD2787" t="s">
        <v>38</v>
      </c>
      <c r="AE2787" s="1">
        <v>42542</v>
      </c>
      <c r="AG2787" s="1">
        <v>42542</v>
      </c>
      <c r="AH2787" s="1">
        <v>42598</v>
      </c>
    </row>
    <row r="2788" spans="1:34" x14ac:dyDescent="0.3">
      <c r="A2788">
        <v>243616</v>
      </c>
      <c r="B2788" t="s">
        <v>39</v>
      </c>
      <c r="C2788" t="s">
        <v>26</v>
      </c>
      <c r="D2788">
        <v>1</v>
      </c>
      <c r="E2788" t="s">
        <v>4727</v>
      </c>
      <c r="F2788" t="s">
        <v>42</v>
      </c>
      <c r="G2788">
        <v>21744</v>
      </c>
      <c r="H2788">
        <v>3</v>
      </c>
      <c r="I2788">
        <v>76340</v>
      </c>
      <c r="J2788">
        <v>100322</v>
      </c>
      <c r="K2788" t="s">
        <v>30</v>
      </c>
      <c r="L2788" t="s">
        <v>319</v>
      </c>
      <c r="M2788" t="s">
        <v>1370</v>
      </c>
      <c r="N2788" t="s">
        <v>4728</v>
      </c>
      <c r="O2788" t="s">
        <v>46</v>
      </c>
      <c r="P2788" t="s">
        <v>4729</v>
      </c>
      <c r="Q2788" t="s">
        <v>7439</v>
      </c>
      <c r="R2788" t="s">
        <v>4730</v>
      </c>
      <c r="S2788" t="s">
        <v>35</v>
      </c>
      <c r="T2788" t="str">
        <f t="shared" si="129"/>
        <v>--Demonstrated experience in state of art complex testing in the area of responsibility  --Candidate must exhibit excellent writing, organizational and interpersonal skills  --Must possess or be eligible for a NYSDOH Director COQ (Certificate of Qualification); must be qualified as a Laboratory Supervisor per NYSDOH, Part 58-1.4 of 10 NYCRR Clinical Laboratory Regulation  --Must possess or eligible for NYS Clinical Laboratory Technologist license as described in Title 8, Article 165 of the New York State Education effective August 7, 2008.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88">
        <f t="shared" si="130"/>
        <v>0</v>
      </c>
      <c r="V2788" s="3">
        <v>0</v>
      </c>
      <c r="W2788" s="3">
        <f t="shared" si="131"/>
        <v>0</v>
      </c>
      <c r="X2788" s="3">
        <v>0</v>
      </c>
      <c r="Y2788" s="3">
        <v>0</v>
      </c>
      <c r="Z2788" s="3">
        <v>0</v>
      </c>
      <c r="AA2788" s="3">
        <v>0</v>
      </c>
      <c r="AB2788" s="3">
        <v>0</v>
      </c>
      <c r="AD2788" t="s">
        <v>38</v>
      </c>
      <c r="AE2788" s="1">
        <v>42542</v>
      </c>
      <c r="AG2788" s="1">
        <v>42542</v>
      </c>
      <c r="AH2788" s="1">
        <v>42598</v>
      </c>
    </row>
    <row r="2789" spans="1:34" x14ac:dyDescent="0.3">
      <c r="A2789">
        <v>243377</v>
      </c>
      <c r="B2789" t="s">
        <v>39</v>
      </c>
      <c r="C2789" t="s">
        <v>40</v>
      </c>
      <c r="D2789">
        <v>1</v>
      </c>
      <c r="E2789" t="s">
        <v>4731</v>
      </c>
      <c r="F2789" t="s">
        <v>110</v>
      </c>
      <c r="G2789">
        <v>10251</v>
      </c>
      <c r="H2789">
        <v>3</v>
      </c>
      <c r="I2789">
        <v>32888</v>
      </c>
      <c r="J2789">
        <v>37821</v>
      </c>
      <c r="K2789" t="s">
        <v>30</v>
      </c>
      <c r="L2789" t="s">
        <v>71</v>
      </c>
      <c r="M2789" t="s">
        <v>1056</v>
      </c>
      <c r="N2789" t="s">
        <v>6932</v>
      </c>
      <c r="O2789" t="s">
        <v>113</v>
      </c>
      <c r="P2789" t="s">
        <v>4732</v>
      </c>
      <c r="Q2789" t="s">
        <v>2427</v>
      </c>
      <c r="R2789" t="s">
        <v>4733</v>
      </c>
      <c r="S2789" t="s">
        <v>35</v>
      </c>
      <c r="T2789" t="str">
        <f t="shared" si="129"/>
        <v>Successful candidates should have experience in data entry.  Knowledge of various computer programs such as Microsoft Word and Microsoft Excel; ability to type at least 35 words per minute. 1.	Selected candidates will be required to provide a DNA sample by swabbing. 2.	In case of an emergency, your position may be designated as essential staff.</v>
      </c>
      <c r="U2789">
        <f t="shared" si="130"/>
        <v>0</v>
      </c>
      <c r="V2789" s="3">
        <v>0</v>
      </c>
      <c r="W2789" s="3">
        <f t="shared" si="131"/>
        <v>0</v>
      </c>
      <c r="X2789" s="3">
        <v>0</v>
      </c>
      <c r="Y2789" s="3">
        <v>0</v>
      </c>
      <c r="Z2789" s="3">
        <v>0</v>
      </c>
      <c r="AA2789" s="3">
        <v>0</v>
      </c>
      <c r="AB2789" s="3">
        <v>0</v>
      </c>
      <c r="AD2789" t="s">
        <v>38</v>
      </c>
      <c r="AE2789" s="1">
        <v>42538</v>
      </c>
      <c r="AG2789" s="1">
        <v>42550</v>
      </c>
      <c r="AH2789" s="1">
        <v>42598</v>
      </c>
    </row>
    <row r="2790" spans="1:34" x14ac:dyDescent="0.3">
      <c r="A2790">
        <v>243377</v>
      </c>
      <c r="B2790" t="s">
        <v>39</v>
      </c>
      <c r="C2790" t="s">
        <v>26</v>
      </c>
      <c r="D2790">
        <v>1</v>
      </c>
      <c r="E2790" t="s">
        <v>4731</v>
      </c>
      <c r="F2790" t="s">
        <v>110</v>
      </c>
      <c r="G2790">
        <v>10251</v>
      </c>
      <c r="H2790">
        <v>3</v>
      </c>
      <c r="I2790">
        <v>32888</v>
      </c>
      <c r="J2790">
        <v>37821</v>
      </c>
      <c r="K2790" t="s">
        <v>30</v>
      </c>
      <c r="L2790" t="s">
        <v>71</v>
      </c>
      <c r="M2790" t="s">
        <v>1056</v>
      </c>
      <c r="N2790" t="s">
        <v>6932</v>
      </c>
      <c r="O2790" t="s">
        <v>113</v>
      </c>
      <c r="P2790" t="s">
        <v>4732</v>
      </c>
      <c r="Q2790" t="s">
        <v>2427</v>
      </c>
      <c r="R2790" t="s">
        <v>4733</v>
      </c>
      <c r="S2790" t="s">
        <v>35</v>
      </c>
      <c r="T2790" t="str">
        <f t="shared" si="129"/>
        <v>Successful candidates should have experience in data entry.  Knowledge of various computer programs such as Microsoft Word and Microsoft Excel; ability to type at least 35 words per minute. 1.	Selected candidates will be required to provide a DNA sample by swabbing. 2.	In case of an emergency, your position may be designated as essential staff.</v>
      </c>
      <c r="U2790">
        <f t="shared" si="130"/>
        <v>0</v>
      </c>
      <c r="V2790" s="3">
        <v>0</v>
      </c>
      <c r="W2790" s="3">
        <f t="shared" si="131"/>
        <v>0</v>
      </c>
      <c r="X2790" s="3">
        <v>0</v>
      </c>
      <c r="Y2790" s="3">
        <v>0</v>
      </c>
      <c r="Z2790" s="3">
        <v>0</v>
      </c>
      <c r="AA2790" s="3">
        <v>0</v>
      </c>
      <c r="AB2790" s="3">
        <v>0</v>
      </c>
      <c r="AD2790" t="s">
        <v>38</v>
      </c>
      <c r="AE2790" s="1">
        <v>42538</v>
      </c>
      <c r="AG2790" s="1">
        <v>42550</v>
      </c>
      <c r="AH2790" s="1">
        <v>42598</v>
      </c>
    </row>
    <row r="2791" spans="1:34" x14ac:dyDescent="0.3">
      <c r="A2791">
        <v>243393</v>
      </c>
      <c r="B2791" t="s">
        <v>59</v>
      </c>
      <c r="C2791" t="s">
        <v>40</v>
      </c>
      <c r="D2791">
        <v>1</v>
      </c>
      <c r="E2791" t="s">
        <v>4734</v>
      </c>
      <c r="F2791" t="s">
        <v>1015</v>
      </c>
      <c r="G2791">
        <v>20415</v>
      </c>
      <c r="H2791">
        <v>2</v>
      </c>
      <c r="I2791">
        <v>72805</v>
      </c>
      <c r="J2791">
        <v>101148</v>
      </c>
      <c r="K2791" t="s">
        <v>30</v>
      </c>
      <c r="L2791" t="s">
        <v>62</v>
      </c>
      <c r="M2791" t="s">
        <v>1802</v>
      </c>
      <c r="N2791" t="s">
        <v>8521</v>
      </c>
      <c r="O2791" t="s">
        <v>7245</v>
      </c>
      <c r="P2791" t="s">
        <v>8522</v>
      </c>
      <c r="Q2791" t="s">
        <v>4735</v>
      </c>
      <c r="R2791" t="s">
        <v>593</v>
      </c>
      <c r="S2791" t="s">
        <v>35</v>
      </c>
      <c r="T2791" t="str">
        <f t="shared" si="129"/>
        <v>‚ Hydraulic experience required. Experience with CMMS preffered. Minimum 2-3 years supervising engineers and/or inspectors.  Strong analytical and communication skills.  Proficiency in Microsoft Office programs including Excel, Word, Outlook and Project. Ability to be on call 24/7 All Appointments are subject to OMB Approval. For additional information about DEP, visit www.nyc.gov/dep.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791">
        <f t="shared" si="130"/>
        <v>0</v>
      </c>
      <c r="V2791" s="3">
        <v>1</v>
      </c>
      <c r="W2791" s="3">
        <f t="shared" si="131"/>
        <v>0</v>
      </c>
      <c r="X2791" s="3">
        <v>0</v>
      </c>
      <c r="Y2791" s="3">
        <v>0</v>
      </c>
      <c r="Z2791" s="3">
        <v>0</v>
      </c>
      <c r="AA2791" s="3">
        <v>0</v>
      </c>
      <c r="AB2791" s="3">
        <v>0</v>
      </c>
      <c r="AD2791" t="s">
        <v>58</v>
      </c>
      <c r="AE2791" s="1">
        <v>42543</v>
      </c>
      <c r="AG2791" s="1">
        <v>42543</v>
      </c>
      <c r="AH2791" s="1">
        <v>42598</v>
      </c>
    </row>
    <row r="2792" spans="1:34" x14ac:dyDescent="0.3">
      <c r="A2792">
        <v>243393</v>
      </c>
      <c r="B2792" t="s">
        <v>59</v>
      </c>
      <c r="C2792" t="s">
        <v>26</v>
      </c>
      <c r="D2792">
        <v>1</v>
      </c>
      <c r="E2792" t="s">
        <v>4734</v>
      </c>
      <c r="F2792" t="s">
        <v>1015</v>
      </c>
      <c r="G2792">
        <v>20415</v>
      </c>
      <c r="H2792">
        <v>2</v>
      </c>
      <c r="I2792">
        <v>72805</v>
      </c>
      <c r="J2792">
        <v>101148</v>
      </c>
      <c r="K2792" t="s">
        <v>30</v>
      </c>
      <c r="L2792" t="s">
        <v>62</v>
      </c>
      <c r="M2792" t="s">
        <v>1802</v>
      </c>
      <c r="N2792" t="s">
        <v>8521</v>
      </c>
      <c r="O2792" t="s">
        <v>7245</v>
      </c>
      <c r="P2792" t="s">
        <v>8522</v>
      </c>
      <c r="Q2792" t="s">
        <v>4735</v>
      </c>
      <c r="R2792" t="s">
        <v>593</v>
      </c>
      <c r="S2792" t="s">
        <v>35</v>
      </c>
      <c r="T2792" t="str">
        <f t="shared" si="129"/>
        <v>‚ Hydraulic experience required. Experience with CMMS preffered. Minimum 2-3 years supervising engineers and/or inspectors.  Strong analytical and communication skills.  Proficiency in Microsoft Office programs including Excel, Word, Outlook and Project. Ability to be on call 24/7 All Appointments are subject to OMB Approval. For additional information about DEP, visit www.nyc.gov/dep.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792">
        <f t="shared" si="130"/>
        <v>0</v>
      </c>
      <c r="V2792" s="3">
        <v>1</v>
      </c>
      <c r="W2792" s="3">
        <f t="shared" si="131"/>
        <v>0</v>
      </c>
      <c r="X2792" s="3">
        <v>0</v>
      </c>
      <c r="Y2792" s="3">
        <v>0</v>
      </c>
      <c r="Z2792" s="3">
        <v>0</v>
      </c>
      <c r="AA2792" s="3">
        <v>0</v>
      </c>
      <c r="AB2792" s="3">
        <v>0</v>
      </c>
      <c r="AD2792" t="s">
        <v>58</v>
      </c>
      <c r="AE2792" s="1">
        <v>42543</v>
      </c>
      <c r="AG2792" s="1">
        <v>42543</v>
      </c>
      <c r="AH2792" s="1">
        <v>42598</v>
      </c>
    </row>
    <row r="2793" spans="1:34" x14ac:dyDescent="0.3">
      <c r="A2793">
        <v>243430</v>
      </c>
      <c r="B2793" t="s">
        <v>210</v>
      </c>
      <c r="C2793" t="s">
        <v>40</v>
      </c>
      <c r="D2793">
        <v>1</v>
      </c>
      <c r="E2793" t="s">
        <v>4736</v>
      </c>
      <c r="F2793" t="s">
        <v>4687</v>
      </c>
      <c r="G2793">
        <v>95146</v>
      </c>
      <c r="H2793" t="s">
        <v>796</v>
      </c>
      <c r="I2793">
        <v>73144</v>
      </c>
      <c r="J2793">
        <v>188733</v>
      </c>
      <c r="K2793" t="s">
        <v>30</v>
      </c>
      <c r="L2793" t="s">
        <v>213</v>
      </c>
      <c r="M2793" t="s">
        <v>3638</v>
      </c>
      <c r="N2793" t="s">
        <v>8523</v>
      </c>
      <c r="O2793" t="s">
        <v>4688</v>
      </c>
      <c r="P2793" t="s">
        <v>6926</v>
      </c>
      <c r="Q2793" t="s">
        <v>35</v>
      </c>
      <c r="R2793" t="s">
        <v>4737</v>
      </c>
      <c r="S2793" t="s">
        <v>35</v>
      </c>
      <c r="T2793" t="str">
        <f t="shared" si="129"/>
        <v xml:space="preserve">The ideal candidate will have demonstrated success managing citywide systems and will have exhibited: Strong management and leadership skills, including budget and timeline management Experience in working with small businesses, City government and community partners Outstanding analytical, presentation, writing, and communication skills  </v>
      </c>
      <c r="U2793">
        <f t="shared" si="130"/>
        <v>0</v>
      </c>
      <c r="V2793" s="3">
        <v>0</v>
      </c>
      <c r="W2793" s="3">
        <f t="shared" si="131"/>
        <v>0</v>
      </c>
      <c r="X2793" s="3">
        <v>0</v>
      </c>
      <c r="Y2793" s="3">
        <v>0</v>
      </c>
      <c r="Z2793" s="3">
        <v>0</v>
      </c>
      <c r="AA2793" s="3">
        <v>0</v>
      </c>
      <c r="AB2793" s="3">
        <v>0</v>
      </c>
      <c r="AD2793" t="s">
        <v>38</v>
      </c>
      <c r="AE2793" s="1">
        <v>42544</v>
      </c>
      <c r="AG2793" s="1">
        <v>42544</v>
      </c>
      <c r="AH2793" s="1">
        <v>42598</v>
      </c>
    </row>
    <row r="2794" spans="1:34" x14ac:dyDescent="0.3">
      <c r="A2794">
        <v>243408</v>
      </c>
      <c r="B2794" t="s">
        <v>888</v>
      </c>
      <c r="C2794" t="s">
        <v>40</v>
      </c>
      <c r="D2794">
        <v>1</v>
      </c>
      <c r="E2794" t="s">
        <v>4738</v>
      </c>
      <c r="F2794" t="s">
        <v>953</v>
      </c>
      <c r="G2794">
        <v>6688</v>
      </c>
      <c r="H2794">
        <v>2</v>
      </c>
      <c r="I2794">
        <v>55000</v>
      </c>
      <c r="J2794">
        <v>65000</v>
      </c>
      <c r="K2794" t="s">
        <v>30</v>
      </c>
      <c r="L2794" t="s">
        <v>430</v>
      </c>
      <c r="M2794" t="s">
        <v>971</v>
      </c>
      <c r="N2794" t="s">
        <v>8524</v>
      </c>
      <c r="O2794" t="s">
        <v>957</v>
      </c>
      <c r="P2794" t="s">
        <v>8525</v>
      </c>
      <c r="Q2794" t="s">
        <v>35</v>
      </c>
      <c r="R2794" t="s">
        <v>894</v>
      </c>
      <c r="S2794" t="s">
        <v>35</v>
      </c>
      <c r="T2794" t="str">
        <f t="shared" si="129"/>
        <v xml:space="preserve">1.	Prior experience in conducting or assisting in disciplinary investigations. 2.	Solid writing ability. 3.	Strong communication skills, excellent judgment, and confidence to discuss results of your analysis. 4.	Highly detail oriented and organized with the ability to multi-task. 5.	Ability to prioritize. 6.	Ability to initiate and drive projects to completion with minimal guidance. 7.	Ability to exercise discretion on sensitive and confidential matters.  CANDIDATE MUST  1.	Possess a NYS Driver‚„s License. 2.	Be willing to perform filed work involving early morning and late night flexibility. 3.	Have excellent computer and writing skills.  </v>
      </c>
      <c r="U2794">
        <f t="shared" si="130"/>
        <v>0</v>
      </c>
      <c r="V2794" s="3">
        <v>0</v>
      </c>
      <c r="W2794" s="3">
        <f t="shared" si="131"/>
        <v>0</v>
      </c>
      <c r="X2794" s="3">
        <v>0</v>
      </c>
      <c r="Y2794" s="3">
        <v>0</v>
      </c>
      <c r="Z2794" s="3">
        <v>0</v>
      </c>
      <c r="AA2794" s="3">
        <v>0</v>
      </c>
      <c r="AB2794" s="3">
        <v>0</v>
      </c>
      <c r="AD2794" t="s">
        <v>38</v>
      </c>
      <c r="AE2794" s="1">
        <v>42541</v>
      </c>
      <c r="AF2794" s="1">
        <v>42631</v>
      </c>
      <c r="AG2794" s="1">
        <v>42541</v>
      </c>
      <c r="AH2794" s="1">
        <v>42598</v>
      </c>
    </row>
    <row r="2795" spans="1:34" x14ac:dyDescent="0.3">
      <c r="A2795">
        <v>243632</v>
      </c>
      <c r="B2795" t="s">
        <v>39</v>
      </c>
      <c r="C2795" t="s">
        <v>26</v>
      </c>
      <c r="D2795">
        <v>1</v>
      </c>
      <c r="E2795" t="s">
        <v>4739</v>
      </c>
      <c r="F2795" t="s">
        <v>42</v>
      </c>
      <c r="G2795">
        <v>21744</v>
      </c>
      <c r="H2795" t="s">
        <v>1381</v>
      </c>
      <c r="I2795">
        <v>87461</v>
      </c>
      <c r="J2795">
        <v>127125</v>
      </c>
      <c r="K2795" t="s">
        <v>30</v>
      </c>
      <c r="L2795" t="s">
        <v>78</v>
      </c>
      <c r="M2795" t="s">
        <v>845</v>
      </c>
      <c r="N2795" t="s">
        <v>8526</v>
      </c>
      <c r="O2795" t="s">
        <v>46</v>
      </c>
      <c r="P2795" t="s">
        <v>8527</v>
      </c>
      <c r="Q2795" t="s">
        <v>7439</v>
      </c>
      <c r="R2795" t="s">
        <v>4740</v>
      </c>
      <c r="S2795" t="s">
        <v>35</v>
      </c>
      <c r="T2795" t="str">
        <f t="shared" si="129"/>
        <v>‚	Experience working on high-profile strategic campaigns 	Strategic planning and supervisory experience   	Experience working across multiple sectors and with diverse stakeholders 	Strong track record of successful fundraising and grant-writing 	Keen ability to prioritize and handle multiple assignments   	Ability to work independently and exercise a high degree of initiative to manage staff, project manage strategies, accomplish tasks and solve problems 	Excellent interpersonal, collaborative and team skills is a must   	And strong written and oral communication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95">
        <f t="shared" si="130"/>
        <v>0</v>
      </c>
      <c r="V2795" s="3">
        <v>0</v>
      </c>
      <c r="W2795" s="3">
        <f t="shared" si="131"/>
        <v>0</v>
      </c>
      <c r="X2795" s="3">
        <v>0</v>
      </c>
      <c r="Y2795" s="3">
        <v>0</v>
      </c>
      <c r="Z2795" s="3">
        <v>0</v>
      </c>
      <c r="AA2795" s="3">
        <v>0</v>
      </c>
      <c r="AB2795" s="3">
        <v>0</v>
      </c>
      <c r="AD2795" t="s">
        <v>38</v>
      </c>
      <c r="AE2795" s="1">
        <v>42543</v>
      </c>
      <c r="AG2795" s="1">
        <v>42543</v>
      </c>
      <c r="AH2795" s="1">
        <v>42598</v>
      </c>
    </row>
    <row r="2796" spans="1:34" x14ac:dyDescent="0.3">
      <c r="A2796">
        <v>243632</v>
      </c>
      <c r="B2796" t="s">
        <v>39</v>
      </c>
      <c r="C2796" t="s">
        <v>40</v>
      </c>
      <c r="D2796">
        <v>1</v>
      </c>
      <c r="E2796" t="s">
        <v>4739</v>
      </c>
      <c r="F2796" t="s">
        <v>42</v>
      </c>
      <c r="G2796">
        <v>21744</v>
      </c>
      <c r="H2796" t="s">
        <v>1381</v>
      </c>
      <c r="I2796">
        <v>87461</v>
      </c>
      <c r="J2796">
        <v>127125</v>
      </c>
      <c r="K2796" t="s">
        <v>30</v>
      </c>
      <c r="L2796" t="s">
        <v>78</v>
      </c>
      <c r="M2796" t="s">
        <v>845</v>
      </c>
      <c r="N2796" t="s">
        <v>8526</v>
      </c>
      <c r="O2796" t="s">
        <v>46</v>
      </c>
      <c r="P2796" t="s">
        <v>8527</v>
      </c>
      <c r="Q2796" t="s">
        <v>7439</v>
      </c>
      <c r="R2796" t="s">
        <v>4740</v>
      </c>
      <c r="S2796" t="s">
        <v>35</v>
      </c>
      <c r="T2796" t="str">
        <f t="shared" si="129"/>
        <v>‚	Experience working on high-profile strategic campaigns 	Strategic planning and supervisory experience   	Experience working across multiple sectors and with diverse stakeholders 	Strong track record of successful fundraising and grant-writing 	Keen ability to prioritize and handle multiple assignments   	Ability to work independently and exercise a high degree of initiative to manage staff, project manage strategies, accomplish tasks and solve problems 	Excellent interpersonal, collaborative and team skills is a must   	And strong written and oral communication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96">
        <f t="shared" si="130"/>
        <v>0</v>
      </c>
      <c r="V2796" s="3">
        <v>0</v>
      </c>
      <c r="W2796" s="3">
        <f t="shared" si="131"/>
        <v>0</v>
      </c>
      <c r="X2796" s="3">
        <v>0</v>
      </c>
      <c r="Y2796" s="3">
        <v>0</v>
      </c>
      <c r="Z2796" s="3">
        <v>0</v>
      </c>
      <c r="AA2796" s="3">
        <v>0</v>
      </c>
      <c r="AB2796" s="3">
        <v>0</v>
      </c>
      <c r="AD2796" t="s">
        <v>38</v>
      </c>
      <c r="AE2796" s="1">
        <v>42543</v>
      </c>
      <c r="AG2796" s="1">
        <v>42543</v>
      </c>
      <c r="AH2796" s="1">
        <v>42598</v>
      </c>
    </row>
    <row r="2797" spans="1:34" x14ac:dyDescent="0.3">
      <c r="A2797">
        <v>243634</v>
      </c>
      <c r="B2797" t="s">
        <v>39</v>
      </c>
      <c r="C2797" t="s">
        <v>26</v>
      </c>
      <c r="D2797">
        <v>1</v>
      </c>
      <c r="E2797" t="s">
        <v>4741</v>
      </c>
      <c r="F2797" t="s">
        <v>42</v>
      </c>
      <c r="G2797">
        <v>21744</v>
      </c>
      <c r="H2797" t="s">
        <v>1132</v>
      </c>
      <c r="I2797">
        <v>47</v>
      </c>
      <c r="J2797">
        <v>60</v>
      </c>
      <c r="K2797" t="s">
        <v>141</v>
      </c>
      <c r="L2797" t="s">
        <v>78</v>
      </c>
      <c r="M2797" t="s">
        <v>466</v>
      </c>
      <c r="N2797" t="s">
        <v>8528</v>
      </c>
      <c r="O2797" t="s">
        <v>46</v>
      </c>
      <c r="P2797" t="e">
        <f>--Strong SAS and analytic skills preferred. Strong STAT or SPSS skills with willingness to learn SAS acceptable  --Excellent oral and written communication skills  --experience with SQL and outbreak investigation also Desirable but not required  --experience with program evaluation  --knowledge and/or experience Working on Cryptosporidiosis or Giardiasis a plus.</f>
        <v>#NAME?</v>
      </c>
      <c r="Q2797" t="s">
        <v>8529</v>
      </c>
      <c r="R2797" t="s">
        <v>4742</v>
      </c>
      <c r="S2797" t="s">
        <v>35</v>
      </c>
      <c r="T2797" t="e">
        <f t="shared" si="129"/>
        <v>#NAME?</v>
      </c>
      <c r="U2797">
        <f t="shared" si="130"/>
        <v>0</v>
      </c>
      <c r="V2797" s="3">
        <v>0</v>
      </c>
      <c r="W2797" s="3">
        <f t="shared" si="131"/>
        <v>0</v>
      </c>
      <c r="X2797" s="3">
        <v>0</v>
      </c>
      <c r="Y2797" s="3">
        <v>0</v>
      </c>
      <c r="Z2797" s="3">
        <v>0</v>
      </c>
      <c r="AA2797" s="3">
        <v>0</v>
      </c>
      <c r="AB2797" s="3">
        <v>0</v>
      </c>
      <c r="AD2797" t="s">
        <v>38</v>
      </c>
      <c r="AE2797" s="1">
        <v>42543</v>
      </c>
      <c r="AG2797" s="1">
        <v>42543</v>
      </c>
      <c r="AH2797" s="1">
        <v>42598</v>
      </c>
    </row>
    <row r="2798" spans="1:34" x14ac:dyDescent="0.3">
      <c r="A2798">
        <v>243408</v>
      </c>
      <c r="B2798" t="s">
        <v>888</v>
      </c>
      <c r="C2798" t="s">
        <v>26</v>
      </c>
      <c r="D2798">
        <v>1</v>
      </c>
      <c r="E2798" t="s">
        <v>4738</v>
      </c>
      <c r="F2798" t="s">
        <v>953</v>
      </c>
      <c r="G2798">
        <v>6688</v>
      </c>
      <c r="H2798">
        <v>2</v>
      </c>
      <c r="I2798">
        <v>55000</v>
      </c>
      <c r="J2798">
        <v>65000</v>
      </c>
      <c r="K2798" t="s">
        <v>30</v>
      </c>
      <c r="L2798" t="s">
        <v>430</v>
      </c>
      <c r="M2798" t="s">
        <v>971</v>
      </c>
      <c r="N2798" t="s">
        <v>8524</v>
      </c>
      <c r="O2798" t="s">
        <v>957</v>
      </c>
      <c r="P2798" t="s">
        <v>8525</v>
      </c>
      <c r="Q2798" t="s">
        <v>35</v>
      </c>
      <c r="R2798" t="s">
        <v>894</v>
      </c>
      <c r="S2798" t="s">
        <v>35</v>
      </c>
      <c r="T2798" t="str">
        <f t="shared" si="129"/>
        <v xml:space="preserve">1.	Prior experience in conducting or assisting in disciplinary investigations. 2.	Solid writing ability. 3.	Strong communication skills, excellent judgment, and confidence to discuss results of your analysis. 4.	Highly detail oriented and organized with the ability to multi-task. 5.	Ability to prioritize. 6.	Ability to initiate and drive projects to completion with minimal guidance. 7.	Ability to exercise discretion on sensitive and confidential matters.  CANDIDATE MUST  1.	Possess a NYS Driver‚„s License. 2.	Be willing to perform filed work involving early morning and late night flexibility. 3.	Have excellent computer and writing skills.  </v>
      </c>
      <c r="U2798">
        <f t="shared" si="130"/>
        <v>0</v>
      </c>
      <c r="V2798" s="3">
        <v>0</v>
      </c>
      <c r="W2798" s="3">
        <f t="shared" si="131"/>
        <v>0</v>
      </c>
      <c r="X2798" s="3">
        <v>0</v>
      </c>
      <c r="Y2798" s="3">
        <v>0</v>
      </c>
      <c r="Z2798" s="3">
        <v>0</v>
      </c>
      <c r="AA2798" s="3">
        <v>0</v>
      </c>
      <c r="AB2798" s="3">
        <v>0</v>
      </c>
      <c r="AD2798" t="s">
        <v>38</v>
      </c>
      <c r="AE2798" s="1">
        <v>42541</v>
      </c>
      <c r="AF2798" s="1">
        <v>42631</v>
      </c>
      <c r="AG2798" s="1">
        <v>42541</v>
      </c>
      <c r="AH2798" s="1">
        <v>42598</v>
      </c>
    </row>
    <row r="2799" spans="1:34" x14ac:dyDescent="0.3">
      <c r="A2799">
        <v>243412</v>
      </c>
      <c r="B2799" t="s">
        <v>39</v>
      </c>
      <c r="C2799" t="s">
        <v>40</v>
      </c>
      <c r="D2799">
        <v>1</v>
      </c>
      <c r="E2799" t="s">
        <v>4743</v>
      </c>
      <c r="F2799" t="s">
        <v>102</v>
      </c>
      <c r="G2799">
        <v>34201</v>
      </c>
      <c r="H2799">
        <v>0</v>
      </c>
      <c r="I2799">
        <v>46466</v>
      </c>
      <c r="J2799">
        <v>56270</v>
      </c>
      <c r="K2799" t="s">
        <v>30</v>
      </c>
      <c r="L2799" t="s">
        <v>78</v>
      </c>
      <c r="M2799" t="s">
        <v>4744</v>
      </c>
      <c r="N2799" t="s">
        <v>8530</v>
      </c>
      <c r="O2799" t="s">
        <v>105</v>
      </c>
      <c r="P2799" t="s">
        <v>8531</v>
      </c>
      <c r="Q2799" t="s">
        <v>8532</v>
      </c>
      <c r="R2799" t="s">
        <v>4745</v>
      </c>
      <c r="S2799" t="s">
        <v>35</v>
      </c>
      <c r="T2799" t="str">
        <f t="shared" si="129"/>
        <v>‚ At least one year‚„s work experience in architecture and building construction after completion of Bachelor or Master‚„s degree.    Ability to develop, communicate and present design and construction concepts clearly  Strong communication skills (writing and verbal) and excellent graphic presentation skills  Experience with site planning and zoning analysis  Ability to work on multiple projects at the same time  Strong organizational skills and attention to detail.  Experience with MS Office products including PowerPoint. ADDITIONAL MQR ***  ***In addition, employees supervising asbestos removal or lead abatement staff must meet applicable regulatory and medical requirements. Employees must not have any condition which would prevent a good face seal when wearing a respirator. Periodic medical examinations will be administered as applicable while persons are assigned to asbestos removal or lead abatement supervision.  License Requirement Possession of a Motor Vehicle Driver License valid in the State of New York. Employees must maintain the license during their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799">
        <f t="shared" si="130"/>
        <v>0</v>
      </c>
      <c r="V2799" s="3">
        <v>0</v>
      </c>
      <c r="W2799" s="3">
        <f t="shared" si="131"/>
        <v>0</v>
      </c>
      <c r="X2799" s="3">
        <v>0</v>
      </c>
      <c r="Y2799" s="3">
        <v>0</v>
      </c>
      <c r="Z2799" s="3">
        <v>0</v>
      </c>
      <c r="AA2799" s="3">
        <v>0</v>
      </c>
      <c r="AB2799" s="3">
        <v>0</v>
      </c>
      <c r="AD2799" t="s">
        <v>38</v>
      </c>
      <c r="AE2799" s="1">
        <v>42541</v>
      </c>
      <c r="AG2799" s="1">
        <v>42541</v>
      </c>
      <c r="AH2799" s="1">
        <v>42598</v>
      </c>
    </row>
    <row r="2800" spans="1:34" x14ac:dyDescent="0.3">
      <c r="A2800">
        <v>243412</v>
      </c>
      <c r="B2800" t="s">
        <v>39</v>
      </c>
      <c r="C2800" t="s">
        <v>26</v>
      </c>
      <c r="D2800">
        <v>1</v>
      </c>
      <c r="E2800" t="s">
        <v>4743</v>
      </c>
      <c r="F2800" t="s">
        <v>102</v>
      </c>
      <c r="G2800">
        <v>34201</v>
      </c>
      <c r="H2800">
        <v>0</v>
      </c>
      <c r="I2800">
        <v>46466</v>
      </c>
      <c r="J2800">
        <v>56270</v>
      </c>
      <c r="K2800" t="s">
        <v>30</v>
      </c>
      <c r="L2800" t="s">
        <v>78</v>
      </c>
      <c r="M2800" t="s">
        <v>4744</v>
      </c>
      <c r="N2800" t="s">
        <v>8530</v>
      </c>
      <c r="O2800" t="s">
        <v>105</v>
      </c>
      <c r="P2800" t="s">
        <v>8531</v>
      </c>
      <c r="Q2800" t="s">
        <v>8532</v>
      </c>
      <c r="R2800" t="s">
        <v>4745</v>
      </c>
      <c r="S2800" t="s">
        <v>35</v>
      </c>
      <c r="T2800" t="str">
        <f t="shared" si="129"/>
        <v>‚ At least one year‚„s work experience in architecture and building construction after completion of Bachelor or Master‚„s degree.    Ability to develop, communicate and present design and construction concepts clearly  Strong communication skills (writing and verbal) and excellent graphic presentation skills  Experience with site planning and zoning analysis  Ability to work on multiple projects at the same time  Strong organizational skills and attention to detail.  Experience with MS Office products including PowerPoint. ADDITIONAL MQR ***  ***In addition, employees supervising asbestos removal or lead abatement staff must meet applicable regulatory and medical requirements. Employees must not have any condition which would prevent a good face seal when wearing a respirator. Periodic medical examinations will be administered as applicable while persons are assigned to asbestos removal or lead abatement supervision.  License Requirement Possession of a Motor Vehicle Driver License valid in the State of New York. Employees must maintain the license during their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00">
        <f t="shared" si="130"/>
        <v>0</v>
      </c>
      <c r="V2800" s="3">
        <v>0</v>
      </c>
      <c r="W2800" s="3">
        <f t="shared" si="131"/>
        <v>0</v>
      </c>
      <c r="X2800" s="3">
        <v>0</v>
      </c>
      <c r="Y2800" s="3">
        <v>0</v>
      </c>
      <c r="Z2800" s="3">
        <v>0</v>
      </c>
      <c r="AA2800" s="3">
        <v>0</v>
      </c>
      <c r="AB2800" s="3">
        <v>0</v>
      </c>
      <c r="AD2800" t="s">
        <v>38</v>
      </c>
      <c r="AE2800" s="1">
        <v>42541</v>
      </c>
      <c r="AG2800" s="1">
        <v>42541</v>
      </c>
      <c r="AH2800" s="1">
        <v>42598</v>
      </c>
    </row>
    <row r="2801" spans="1:34" x14ac:dyDescent="0.3">
      <c r="A2801">
        <v>243419</v>
      </c>
      <c r="B2801" t="s">
        <v>108</v>
      </c>
      <c r="C2801" t="s">
        <v>26</v>
      </c>
      <c r="D2801">
        <v>1</v>
      </c>
      <c r="E2801" t="s">
        <v>4746</v>
      </c>
      <c r="F2801" t="s">
        <v>191</v>
      </c>
      <c r="G2801">
        <v>13632</v>
      </c>
      <c r="H2801">
        <v>2</v>
      </c>
      <c r="I2801">
        <v>77157</v>
      </c>
      <c r="J2801">
        <v>99406</v>
      </c>
      <c r="K2801" t="s">
        <v>30</v>
      </c>
      <c r="L2801" t="s">
        <v>111</v>
      </c>
      <c r="M2801" t="s">
        <v>2132</v>
      </c>
      <c r="N2801" t="s">
        <v>4747</v>
      </c>
      <c r="O2801" t="s">
        <v>7083</v>
      </c>
      <c r="P2801" t="s">
        <v>4748</v>
      </c>
      <c r="Q2801" t="s">
        <v>4749</v>
      </c>
      <c r="R2801" t="s">
        <v>811</v>
      </c>
      <c r="S2801" t="s">
        <v>35</v>
      </c>
      <c r="T2801" t="str">
        <f t="shared" si="129"/>
        <v>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 Must be permanent in the Computer Specialist Software title.</v>
      </c>
      <c r="U2801">
        <f t="shared" si="130"/>
        <v>0</v>
      </c>
      <c r="V2801" s="3">
        <v>0</v>
      </c>
      <c r="W2801" s="3">
        <f t="shared" si="131"/>
        <v>0</v>
      </c>
      <c r="X2801" s="3">
        <v>0</v>
      </c>
      <c r="Y2801" s="3">
        <v>0</v>
      </c>
      <c r="Z2801" s="3">
        <v>0</v>
      </c>
      <c r="AA2801" s="3">
        <v>0</v>
      </c>
      <c r="AB2801" s="3">
        <v>0</v>
      </c>
      <c r="AD2801" t="s">
        <v>58</v>
      </c>
      <c r="AE2801" s="1">
        <v>42541</v>
      </c>
      <c r="AG2801" s="1">
        <v>42569</v>
      </c>
      <c r="AH2801" s="1">
        <v>42598</v>
      </c>
    </row>
    <row r="2802" spans="1:34" x14ac:dyDescent="0.3">
      <c r="A2802">
        <v>243634</v>
      </c>
      <c r="B2802" t="s">
        <v>39</v>
      </c>
      <c r="C2802" t="s">
        <v>40</v>
      </c>
      <c r="D2802">
        <v>1</v>
      </c>
      <c r="E2802" t="s">
        <v>4741</v>
      </c>
      <c r="F2802" t="s">
        <v>42</v>
      </c>
      <c r="G2802">
        <v>21744</v>
      </c>
      <c r="H2802" t="s">
        <v>1132</v>
      </c>
      <c r="I2802">
        <v>47</v>
      </c>
      <c r="J2802">
        <v>60</v>
      </c>
      <c r="K2802" t="s">
        <v>141</v>
      </c>
      <c r="L2802" t="s">
        <v>78</v>
      </c>
      <c r="M2802" t="s">
        <v>466</v>
      </c>
      <c r="N2802" t="s">
        <v>8528</v>
      </c>
      <c r="O2802" t="s">
        <v>46</v>
      </c>
      <c r="P2802" t="e">
        <f>--Strong SAS and analytic skills preferred. Strong STAT or SPSS skills with willingness to learn SAS acceptable  --Excellent oral and written communication skills  --experience with SQL and outbreak investigation also Desirable but not required  --experience with program evaluation  --knowledge and/or experience Working on Cryptosporidiosis or Giardiasis a plus.</f>
        <v>#NAME?</v>
      </c>
      <c r="Q2802" t="s">
        <v>8529</v>
      </c>
      <c r="R2802" t="s">
        <v>4742</v>
      </c>
      <c r="S2802" t="s">
        <v>35</v>
      </c>
      <c r="T2802" t="e">
        <f t="shared" si="129"/>
        <v>#NAME?</v>
      </c>
      <c r="U2802">
        <f t="shared" si="130"/>
        <v>0</v>
      </c>
      <c r="V2802" s="3">
        <v>0</v>
      </c>
      <c r="W2802" s="3">
        <f t="shared" si="131"/>
        <v>0</v>
      </c>
      <c r="X2802" s="3">
        <v>0</v>
      </c>
      <c r="Y2802" s="3">
        <v>0</v>
      </c>
      <c r="Z2802" s="3">
        <v>0</v>
      </c>
      <c r="AA2802" s="3">
        <v>0</v>
      </c>
      <c r="AB2802" s="3">
        <v>0</v>
      </c>
      <c r="AD2802" t="s">
        <v>38</v>
      </c>
      <c r="AE2802" s="1">
        <v>42543</v>
      </c>
      <c r="AG2802" s="1">
        <v>42543</v>
      </c>
      <c r="AH2802" s="1">
        <v>42598</v>
      </c>
    </row>
    <row r="2803" spans="1:34" x14ac:dyDescent="0.3">
      <c r="A2803">
        <v>243638</v>
      </c>
      <c r="B2803" t="s">
        <v>59</v>
      </c>
      <c r="C2803" t="s">
        <v>26</v>
      </c>
      <c r="D2803">
        <v>1</v>
      </c>
      <c r="E2803" t="s">
        <v>2829</v>
      </c>
      <c r="F2803" t="s">
        <v>2829</v>
      </c>
      <c r="G2803">
        <v>20403</v>
      </c>
      <c r="H2803">
        <v>0</v>
      </c>
      <c r="I2803">
        <v>52000</v>
      </c>
      <c r="J2803">
        <v>52000</v>
      </c>
      <c r="K2803" t="s">
        <v>30</v>
      </c>
      <c r="L2803" t="s">
        <v>62</v>
      </c>
      <c r="M2803" t="s">
        <v>1802</v>
      </c>
      <c r="N2803" t="s">
        <v>4750</v>
      </c>
      <c r="O2803" t="s">
        <v>2831</v>
      </c>
      <c r="P2803" t="s">
        <v>35</v>
      </c>
      <c r="Q2803" t="s">
        <v>592</v>
      </c>
      <c r="R2803" t="s">
        <v>593</v>
      </c>
      <c r="S2803" t="s">
        <v>35</v>
      </c>
      <c r="T2803" t="str">
        <f t="shared" si="129"/>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803">
        <f t="shared" si="130"/>
        <v>0</v>
      </c>
      <c r="V2803" s="3">
        <v>0</v>
      </c>
      <c r="W2803" s="3">
        <f t="shared" si="131"/>
        <v>0</v>
      </c>
      <c r="X2803" s="3">
        <v>0</v>
      </c>
      <c r="Y2803" s="3">
        <v>0</v>
      </c>
      <c r="Z2803" s="3">
        <v>0</v>
      </c>
      <c r="AA2803" s="3">
        <v>0</v>
      </c>
      <c r="AB2803" s="3">
        <v>0</v>
      </c>
      <c r="AD2803" t="s">
        <v>58</v>
      </c>
      <c r="AE2803" s="1">
        <v>42543</v>
      </c>
      <c r="AG2803" s="1">
        <v>42543</v>
      </c>
      <c r="AH2803" s="1">
        <v>42598</v>
      </c>
    </row>
    <row r="2804" spans="1:34" x14ac:dyDescent="0.3">
      <c r="A2804">
        <v>243638</v>
      </c>
      <c r="B2804" t="s">
        <v>59</v>
      </c>
      <c r="C2804" t="s">
        <v>40</v>
      </c>
      <c r="D2804">
        <v>1</v>
      </c>
      <c r="E2804" t="s">
        <v>2829</v>
      </c>
      <c r="F2804" t="s">
        <v>2829</v>
      </c>
      <c r="G2804">
        <v>20403</v>
      </c>
      <c r="H2804">
        <v>0</v>
      </c>
      <c r="I2804">
        <v>52000</v>
      </c>
      <c r="J2804">
        <v>52000</v>
      </c>
      <c r="K2804" t="s">
        <v>30</v>
      </c>
      <c r="L2804" t="s">
        <v>62</v>
      </c>
      <c r="M2804" t="s">
        <v>1802</v>
      </c>
      <c r="N2804" t="s">
        <v>4750</v>
      </c>
      <c r="O2804" t="s">
        <v>2831</v>
      </c>
      <c r="P2804" t="s">
        <v>35</v>
      </c>
      <c r="Q2804" t="s">
        <v>592</v>
      </c>
      <c r="R2804" t="s">
        <v>593</v>
      </c>
      <c r="S2804" t="s">
        <v>35</v>
      </c>
      <c r="T2804" t="str">
        <f t="shared" si="129"/>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804">
        <f t="shared" si="130"/>
        <v>0</v>
      </c>
      <c r="V2804" s="3">
        <v>0</v>
      </c>
      <c r="W2804" s="3">
        <f t="shared" si="131"/>
        <v>0</v>
      </c>
      <c r="X2804" s="3">
        <v>0</v>
      </c>
      <c r="Y2804" s="3">
        <v>0</v>
      </c>
      <c r="Z2804" s="3">
        <v>0</v>
      </c>
      <c r="AA2804" s="3">
        <v>0</v>
      </c>
      <c r="AB2804" s="3">
        <v>0</v>
      </c>
      <c r="AD2804" t="s">
        <v>58</v>
      </c>
      <c r="AE2804" s="1">
        <v>42543</v>
      </c>
      <c r="AG2804" s="1">
        <v>42543</v>
      </c>
      <c r="AH2804" s="1">
        <v>42598</v>
      </c>
    </row>
    <row r="2805" spans="1:34" x14ac:dyDescent="0.3">
      <c r="A2805">
        <v>243640</v>
      </c>
      <c r="B2805" t="s">
        <v>184</v>
      </c>
      <c r="C2805" t="s">
        <v>26</v>
      </c>
      <c r="D2805">
        <v>2</v>
      </c>
      <c r="E2805" t="s">
        <v>4751</v>
      </c>
      <c r="F2805" t="s">
        <v>4752</v>
      </c>
      <c r="G2805">
        <v>10016</v>
      </c>
      <c r="H2805" t="s">
        <v>52</v>
      </c>
      <c r="I2805">
        <v>53051</v>
      </c>
      <c r="J2805">
        <v>145991</v>
      </c>
      <c r="K2805" t="s">
        <v>30</v>
      </c>
      <c r="L2805" t="s">
        <v>648</v>
      </c>
      <c r="M2805" t="s">
        <v>2902</v>
      </c>
      <c r="N2805" t="s">
        <v>6933</v>
      </c>
      <c r="O2805" t="s">
        <v>4753</v>
      </c>
      <c r="P2805" t="s">
        <v>2903</v>
      </c>
      <c r="Q2805" t="s">
        <v>7197</v>
      </c>
      <c r="R2805" t="s">
        <v>201</v>
      </c>
      <c r="S2805" t="s">
        <v>35</v>
      </c>
      <c r="T2805" t="str">
        <f t="shared" si="129"/>
        <v>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2805">
        <f t="shared" si="130"/>
        <v>0</v>
      </c>
      <c r="V2805" s="3">
        <v>0</v>
      </c>
      <c r="W2805" s="3">
        <f t="shared" si="131"/>
        <v>0</v>
      </c>
      <c r="X2805" s="3">
        <v>0</v>
      </c>
      <c r="Y2805" s="3">
        <v>0</v>
      </c>
      <c r="Z2805" s="3">
        <v>0</v>
      </c>
      <c r="AA2805" s="3">
        <v>0</v>
      </c>
      <c r="AB2805" s="3">
        <v>0</v>
      </c>
      <c r="AD2805" t="s">
        <v>38</v>
      </c>
      <c r="AE2805" s="1">
        <v>42559</v>
      </c>
      <c r="AG2805" s="1">
        <v>42559</v>
      </c>
      <c r="AH2805" s="1">
        <v>42598</v>
      </c>
    </row>
    <row r="2806" spans="1:34" x14ac:dyDescent="0.3">
      <c r="A2806">
        <v>243430</v>
      </c>
      <c r="B2806" t="s">
        <v>210</v>
      </c>
      <c r="C2806" t="s">
        <v>26</v>
      </c>
      <c r="D2806">
        <v>1</v>
      </c>
      <c r="E2806" t="s">
        <v>4736</v>
      </c>
      <c r="F2806" t="s">
        <v>4687</v>
      </c>
      <c r="G2806">
        <v>95146</v>
      </c>
      <c r="H2806" t="s">
        <v>796</v>
      </c>
      <c r="I2806">
        <v>73144</v>
      </c>
      <c r="J2806">
        <v>188733</v>
      </c>
      <c r="K2806" t="s">
        <v>30</v>
      </c>
      <c r="L2806" t="s">
        <v>213</v>
      </c>
      <c r="M2806" t="s">
        <v>3638</v>
      </c>
      <c r="N2806" t="s">
        <v>8523</v>
      </c>
      <c r="O2806" t="s">
        <v>4688</v>
      </c>
      <c r="P2806" t="s">
        <v>6926</v>
      </c>
      <c r="Q2806" t="s">
        <v>35</v>
      </c>
      <c r="R2806" t="s">
        <v>4737</v>
      </c>
      <c r="S2806" t="s">
        <v>35</v>
      </c>
      <c r="T2806" t="str">
        <f t="shared" si="129"/>
        <v xml:space="preserve">The ideal candidate will have demonstrated success managing citywide systems and will have exhibited: Strong management and leadership skills, including budget and timeline management Experience in working with small businesses, City government and community partners Outstanding analytical, presentation, writing, and communication skills  </v>
      </c>
      <c r="U2806">
        <f t="shared" si="130"/>
        <v>0</v>
      </c>
      <c r="V2806" s="3">
        <v>0</v>
      </c>
      <c r="W2806" s="3">
        <f t="shared" si="131"/>
        <v>0</v>
      </c>
      <c r="X2806" s="3">
        <v>0</v>
      </c>
      <c r="Y2806" s="3">
        <v>0</v>
      </c>
      <c r="Z2806" s="3">
        <v>0</v>
      </c>
      <c r="AA2806" s="3">
        <v>0</v>
      </c>
      <c r="AB2806" s="3">
        <v>0</v>
      </c>
      <c r="AD2806" t="s">
        <v>38</v>
      </c>
      <c r="AE2806" s="1">
        <v>42544</v>
      </c>
      <c r="AG2806" s="1">
        <v>42544</v>
      </c>
      <c r="AH2806" s="1">
        <v>42598</v>
      </c>
    </row>
    <row r="2807" spans="1:34" x14ac:dyDescent="0.3">
      <c r="A2807">
        <v>243433</v>
      </c>
      <c r="B2807" t="s">
        <v>244</v>
      </c>
      <c r="C2807" t="s">
        <v>26</v>
      </c>
      <c r="D2807">
        <v>5</v>
      </c>
      <c r="E2807" t="s">
        <v>101</v>
      </c>
      <c r="F2807" t="s">
        <v>102</v>
      </c>
      <c r="G2807">
        <v>34201</v>
      </c>
      <c r="H2807">
        <v>0</v>
      </c>
      <c r="I2807">
        <v>46466</v>
      </c>
      <c r="J2807">
        <v>56270</v>
      </c>
      <c r="K2807" t="s">
        <v>30</v>
      </c>
      <c r="L2807" t="s">
        <v>521</v>
      </c>
      <c r="M2807" t="s">
        <v>643</v>
      </c>
      <c r="N2807" t="s">
        <v>4754</v>
      </c>
      <c r="O2807" t="s">
        <v>105</v>
      </c>
      <c r="P2807" t="s">
        <v>4755</v>
      </c>
      <c r="Q2807" t="s">
        <v>4756</v>
      </c>
      <c r="R2807" t="s">
        <v>4757</v>
      </c>
      <c r="S2807" t="s">
        <v>35</v>
      </c>
      <c r="T2807" t="str">
        <f t="shared" si="129"/>
        <v>Good computer skills. License Requirement: Possession of a Motor Vehicle Driver License valid in the State of New York. Employees must maintain the license during their employment.</v>
      </c>
      <c r="U2807">
        <f t="shared" si="130"/>
        <v>0</v>
      </c>
      <c r="V2807" s="3">
        <v>0</v>
      </c>
      <c r="W2807" s="3">
        <f t="shared" si="131"/>
        <v>0</v>
      </c>
      <c r="X2807" s="3">
        <v>0</v>
      </c>
      <c r="Y2807" s="3">
        <v>0</v>
      </c>
      <c r="Z2807" s="3">
        <v>0</v>
      </c>
      <c r="AA2807" s="3">
        <v>0</v>
      </c>
      <c r="AB2807" s="3">
        <v>0</v>
      </c>
      <c r="AD2807" t="s">
        <v>38</v>
      </c>
      <c r="AE2807" s="1">
        <v>42542</v>
      </c>
      <c r="AG2807" s="1">
        <v>42542</v>
      </c>
      <c r="AH2807" s="1">
        <v>42598</v>
      </c>
    </row>
    <row r="2808" spans="1:34" x14ac:dyDescent="0.3">
      <c r="A2808">
        <v>243640</v>
      </c>
      <c r="B2808" t="s">
        <v>184</v>
      </c>
      <c r="C2808" t="s">
        <v>40</v>
      </c>
      <c r="D2808">
        <v>2</v>
      </c>
      <c r="E2808" t="s">
        <v>4751</v>
      </c>
      <c r="F2808" t="s">
        <v>4752</v>
      </c>
      <c r="G2808">
        <v>10016</v>
      </c>
      <c r="H2808" t="s">
        <v>52</v>
      </c>
      <c r="I2808">
        <v>53051</v>
      </c>
      <c r="J2808">
        <v>145991</v>
      </c>
      <c r="K2808" t="s">
        <v>30</v>
      </c>
      <c r="L2808" t="s">
        <v>648</v>
      </c>
      <c r="M2808" t="s">
        <v>2902</v>
      </c>
      <c r="N2808" t="s">
        <v>6933</v>
      </c>
      <c r="O2808" t="s">
        <v>4753</v>
      </c>
      <c r="P2808" t="s">
        <v>2903</v>
      </c>
      <c r="Q2808" t="s">
        <v>7197</v>
      </c>
      <c r="R2808" t="s">
        <v>201</v>
      </c>
      <c r="S2808" t="s">
        <v>35</v>
      </c>
      <c r="T2808" t="str">
        <f t="shared" si="129"/>
        <v>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v>
      </c>
      <c r="U2808">
        <f t="shared" si="130"/>
        <v>0</v>
      </c>
      <c r="V2808" s="3">
        <v>0</v>
      </c>
      <c r="W2808" s="3">
        <f t="shared" si="131"/>
        <v>0</v>
      </c>
      <c r="X2808" s="3">
        <v>0</v>
      </c>
      <c r="Y2808" s="3">
        <v>0</v>
      </c>
      <c r="Z2808" s="3">
        <v>0</v>
      </c>
      <c r="AA2808" s="3">
        <v>0</v>
      </c>
      <c r="AB2808" s="3">
        <v>0</v>
      </c>
      <c r="AD2808" t="s">
        <v>38</v>
      </c>
      <c r="AE2808" s="1">
        <v>42559</v>
      </c>
      <c r="AG2808" s="1">
        <v>42559</v>
      </c>
      <c r="AH2808" s="1">
        <v>42598</v>
      </c>
    </row>
    <row r="2809" spans="1:34" x14ac:dyDescent="0.3">
      <c r="A2809">
        <v>243644</v>
      </c>
      <c r="B2809" t="s">
        <v>2309</v>
      </c>
      <c r="C2809" t="s">
        <v>40</v>
      </c>
      <c r="D2809">
        <v>1</v>
      </c>
      <c r="E2809" t="s">
        <v>4758</v>
      </c>
      <c r="F2809" t="s">
        <v>4759</v>
      </c>
      <c r="G2809">
        <v>53046</v>
      </c>
      <c r="H2809" t="s">
        <v>796</v>
      </c>
      <c r="I2809">
        <v>73144</v>
      </c>
      <c r="J2809">
        <v>185000</v>
      </c>
      <c r="K2809" t="s">
        <v>30</v>
      </c>
      <c r="L2809" t="s">
        <v>1348</v>
      </c>
      <c r="M2809" t="s">
        <v>3084</v>
      </c>
      <c r="N2809" t="s">
        <v>8533</v>
      </c>
      <c r="O2809" t="s">
        <v>1861</v>
      </c>
      <c r="P2809" t="s">
        <v>4760</v>
      </c>
      <c r="Q2809" t="s">
        <v>35</v>
      </c>
      <c r="R2809" t="s">
        <v>4761</v>
      </c>
      <c r="S2809" t="s">
        <v>3087</v>
      </c>
      <c r="T2809" t="str">
        <f t="shared" si="129"/>
        <v xml:space="preserve">o	Possession of a valid license to practice medicine in New York State  o	Valid board certification in psychiatry, internal medicine, family practice, or public health and general preventative medicine  o	Documented completion of ACGME-accredited residency in psychiatry, internal medicine, family practice, or preventative medicine o	Not less than four years of management/supervisory experience in health, mental health, substance use, and/or social services provider setting  </v>
      </c>
      <c r="U2809">
        <f t="shared" si="130"/>
        <v>0</v>
      </c>
      <c r="V2809" s="3">
        <v>0</v>
      </c>
      <c r="W2809" s="3">
        <f t="shared" si="131"/>
        <v>0</v>
      </c>
      <c r="X2809" s="3">
        <v>0</v>
      </c>
      <c r="Y2809" s="3">
        <v>0</v>
      </c>
      <c r="Z2809" s="3">
        <v>0</v>
      </c>
      <c r="AA2809" s="3">
        <v>0</v>
      </c>
      <c r="AB2809" s="3">
        <v>0</v>
      </c>
      <c r="AD2809" t="s">
        <v>4181</v>
      </c>
      <c r="AE2809" s="1">
        <v>42542</v>
      </c>
      <c r="AG2809" s="1">
        <v>42586</v>
      </c>
      <c r="AH2809" s="1">
        <v>42598</v>
      </c>
    </row>
    <row r="2810" spans="1:34" x14ac:dyDescent="0.3">
      <c r="A2810">
        <v>243644</v>
      </c>
      <c r="B2810" t="s">
        <v>2309</v>
      </c>
      <c r="C2810" t="s">
        <v>26</v>
      </c>
      <c r="D2810">
        <v>1</v>
      </c>
      <c r="E2810" t="s">
        <v>4758</v>
      </c>
      <c r="F2810" t="s">
        <v>4759</v>
      </c>
      <c r="G2810">
        <v>53046</v>
      </c>
      <c r="H2810" t="s">
        <v>796</v>
      </c>
      <c r="I2810">
        <v>73144</v>
      </c>
      <c r="J2810">
        <v>185000</v>
      </c>
      <c r="K2810" t="s">
        <v>30</v>
      </c>
      <c r="L2810" t="s">
        <v>1348</v>
      </c>
      <c r="M2810" t="s">
        <v>3084</v>
      </c>
      <c r="N2810" t="s">
        <v>8533</v>
      </c>
      <c r="O2810" t="s">
        <v>1861</v>
      </c>
      <c r="P2810" t="s">
        <v>4760</v>
      </c>
      <c r="Q2810" t="s">
        <v>35</v>
      </c>
      <c r="R2810" t="s">
        <v>4761</v>
      </c>
      <c r="S2810" t="s">
        <v>3087</v>
      </c>
      <c r="T2810" t="str">
        <f t="shared" si="129"/>
        <v xml:space="preserve">o	Possession of a valid license to practice medicine in New York State  o	Valid board certification in psychiatry, internal medicine, family practice, or public health and general preventative medicine  o	Documented completion of ACGME-accredited residency in psychiatry, internal medicine, family practice, or preventative medicine o	Not less than four years of management/supervisory experience in health, mental health, substance use, and/or social services provider setting  </v>
      </c>
      <c r="U2810">
        <f t="shared" si="130"/>
        <v>0</v>
      </c>
      <c r="V2810" s="3">
        <v>0</v>
      </c>
      <c r="W2810" s="3">
        <f t="shared" si="131"/>
        <v>0</v>
      </c>
      <c r="X2810" s="3">
        <v>0</v>
      </c>
      <c r="Y2810" s="3">
        <v>0</v>
      </c>
      <c r="Z2810" s="3">
        <v>0</v>
      </c>
      <c r="AA2810" s="3">
        <v>0</v>
      </c>
      <c r="AB2810" s="3">
        <v>0</v>
      </c>
      <c r="AD2810" t="s">
        <v>4181</v>
      </c>
      <c r="AE2810" s="1">
        <v>42542</v>
      </c>
      <c r="AG2810" s="1">
        <v>42586</v>
      </c>
      <c r="AH2810" s="1">
        <v>42598</v>
      </c>
    </row>
    <row r="2811" spans="1:34" x14ac:dyDescent="0.3">
      <c r="A2811">
        <v>243648</v>
      </c>
      <c r="B2811" t="s">
        <v>59</v>
      </c>
      <c r="C2811" t="s">
        <v>40</v>
      </c>
      <c r="D2811">
        <v>1</v>
      </c>
      <c r="E2811" t="s">
        <v>4762</v>
      </c>
      <c r="F2811" t="s">
        <v>551</v>
      </c>
      <c r="G2811">
        <v>10124</v>
      </c>
      <c r="H2811">
        <v>2</v>
      </c>
      <c r="I2811">
        <v>47951</v>
      </c>
      <c r="J2811">
        <v>69703</v>
      </c>
      <c r="K2811" t="s">
        <v>30</v>
      </c>
      <c r="L2811" t="s">
        <v>4763</v>
      </c>
      <c r="M2811" t="s">
        <v>4764</v>
      </c>
      <c r="N2811" t="s">
        <v>8534</v>
      </c>
      <c r="O2811" t="s">
        <v>7055</v>
      </c>
      <c r="P2811" t="s">
        <v>8535</v>
      </c>
      <c r="Q2811" t="s">
        <v>4765</v>
      </c>
      <c r="R2811" t="s">
        <v>266</v>
      </c>
      <c r="S2811" t="s">
        <v>2835</v>
      </c>
      <c r="T2811" t="str">
        <f t="shared" si="129"/>
        <v>‚ Strong writing ability and proof reading skills  Proficiency with all Microsoft Programs (Word, Publisher, PowerPoint, Excel, Access, etc.)  Some experience with design layout/graphic design for brochures and pamphlets  Basic understanding of science and engineering  A Motor Vehicle License valid in the State of New York and the ability to maintain this valid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at the junction of NY 42 and 55 in the Town of Neversink, in Sullivan County, NY approximately 107 miles northwest of Midtown Manhattan (New York City).</v>
      </c>
      <c r="U2811">
        <f t="shared" si="130"/>
        <v>0</v>
      </c>
      <c r="V2811" s="3">
        <v>1</v>
      </c>
      <c r="W2811" s="3">
        <f t="shared" si="131"/>
        <v>0</v>
      </c>
      <c r="X2811" s="3">
        <v>0</v>
      </c>
      <c r="Y2811" s="3">
        <v>0</v>
      </c>
      <c r="Z2811" s="3">
        <v>0</v>
      </c>
      <c r="AA2811" s="3">
        <v>0</v>
      </c>
      <c r="AB2811" s="3">
        <v>0</v>
      </c>
      <c r="AD2811" t="s">
        <v>899</v>
      </c>
      <c r="AE2811" s="1">
        <v>42544</v>
      </c>
      <c r="AG2811" s="1">
        <v>42544</v>
      </c>
      <c r="AH2811" s="1">
        <v>42598</v>
      </c>
    </row>
    <row r="2812" spans="1:34" x14ac:dyDescent="0.3">
      <c r="A2812">
        <v>243648</v>
      </c>
      <c r="B2812" t="s">
        <v>59</v>
      </c>
      <c r="C2812" t="s">
        <v>26</v>
      </c>
      <c r="D2812">
        <v>1</v>
      </c>
      <c r="E2812" t="s">
        <v>4762</v>
      </c>
      <c r="F2812" t="s">
        <v>551</v>
      </c>
      <c r="G2812">
        <v>10124</v>
      </c>
      <c r="H2812">
        <v>2</v>
      </c>
      <c r="I2812">
        <v>47951</v>
      </c>
      <c r="J2812">
        <v>69703</v>
      </c>
      <c r="K2812" t="s">
        <v>30</v>
      </c>
      <c r="L2812" t="s">
        <v>4763</v>
      </c>
      <c r="M2812" t="s">
        <v>4764</v>
      </c>
      <c r="N2812" t="s">
        <v>8534</v>
      </c>
      <c r="O2812" t="s">
        <v>7055</v>
      </c>
      <c r="P2812" t="s">
        <v>8535</v>
      </c>
      <c r="Q2812" t="s">
        <v>4765</v>
      </c>
      <c r="R2812" t="s">
        <v>266</v>
      </c>
      <c r="S2812" t="s">
        <v>2835</v>
      </c>
      <c r="T2812" t="str">
        <f t="shared" si="129"/>
        <v>‚ Strong writing ability and proof reading skills  Proficiency with all Microsoft Programs (Word, Publisher, PowerPoint, Excel, Access, etc.)  Some experience with design layout/graphic design for brochures and pamphlets  Basic understanding of science and engineering  A Motor Vehicle License valid in the State of New York and the ability to maintain this valid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at the junction of NY 42 and 55 in the Town of Neversink, in Sullivan County, NY approximately 107 miles northwest of Midtown Manhattan (New York City).</v>
      </c>
      <c r="U2812">
        <f t="shared" si="130"/>
        <v>0</v>
      </c>
      <c r="V2812" s="3">
        <v>1</v>
      </c>
      <c r="W2812" s="3">
        <f t="shared" si="131"/>
        <v>0</v>
      </c>
      <c r="X2812" s="3">
        <v>0</v>
      </c>
      <c r="Y2812" s="3">
        <v>0</v>
      </c>
      <c r="Z2812" s="3">
        <v>0</v>
      </c>
      <c r="AA2812" s="3">
        <v>0</v>
      </c>
      <c r="AB2812" s="3">
        <v>0</v>
      </c>
      <c r="AD2812" t="s">
        <v>899</v>
      </c>
      <c r="AE2812" s="1">
        <v>42544</v>
      </c>
      <c r="AG2812" s="1">
        <v>42544</v>
      </c>
      <c r="AH2812" s="1">
        <v>42598</v>
      </c>
    </row>
    <row r="2813" spans="1:34" x14ac:dyDescent="0.3">
      <c r="A2813">
        <v>243433</v>
      </c>
      <c r="B2813" t="s">
        <v>244</v>
      </c>
      <c r="C2813" t="s">
        <v>40</v>
      </c>
      <c r="D2813">
        <v>5</v>
      </c>
      <c r="E2813" t="s">
        <v>101</v>
      </c>
      <c r="F2813" t="s">
        <v>102</v>
      </c>
      <c r="G2813">
        <v>34201</v>
      </c>
      <c r="H2813">
        <v>0</v>
      </c>
      <c r="I2813">
        <v>46466</v>
      </c>
      <c r="J2813">
        <v>56270</v>
      </c>
      <c r="K2813" t="s">
        <v>30</v>
      </c>
      <c r="L2813" t="s">
        <v>521</v>
      </c>
      <c r="M2813" t="s">
        <v>643</v>
      </c>
      <c r="N2813" t="s">
        <v>4754</v>
      </c>
      <c r="O2813" t="s">
        <v>105</v>
      </c>
      <c r="P2813" t="s">
        <v>4755</v>
      </c>
      <c r="Q2813" t="s">
        <v>4756</v>
      </c>
      <c r="R2813" t="s">
        <v>4757</v>
      </c>
      <c r="S2813" t="s">
        <v>35</v>
      </c>
      <c r="T2813" t="str">
        <f t="shared" si="129"/>
        <v>Good computer skills. License Requirement: Possession of a Motor Vehicle Driver License valid in the State of New York. Employees must maintain the license during their employment.</v>
      </c>
      <c r="U2813">
        <f t="shared" si="130"/>
        <v>0</v>
      </c>
      <c r="V2813" s="3">
        <v>0</v>
      </c>
      <c r="W2813" s="3">
        <f t="shared" si="131"/>
        <v>0</v>
      </c>
      <c r="X2813" s="3">
        <v>0</v>
      </c>
      <c r="Y2813" s="3">
        <v>0</v>
      </c>
      <c r="Z2813" s="3">
        <v>0</v>
      </c>
      <c r="AA2813" s="3">
        <v>0</v>
      </c>
      <c r="AB2813" s="3">
        <v>0</v>
      </c>
      <c r="AD2813" t="s">
        <v>38</v>
      </c>
      <c r="AE2813" s="1">
        <v>42542</v>
      </c>
      <c r="AG2813" s="1">
        <v>42542</v>
      </c>
      <c r="AH2813" s="1">
        <v>42598</v>
      </c>
    </row>
    <row r="2814" spans="1:34" x14ac:dyDescent="0.3">
      <c r="A2814">
        <v>243439</v>
      </c>
      <c r="B2814" t="s">
        <v>244</v>
      </c>
      <c r="C2814" t="s">
        <v>40</v>
      </c>
      <c r="D2814">
        <v>1</v>
      </c>
      <c r="E2814" t="s">
        <v>4766</v>
      </c>
      <c r="F2814" t="s">
        <v>2461</v>
      </c>
      <c r="G2814" t="s">
        <v>2462</v>
      </c>
      <c r="H2814">
        <v>0</v>
      </c>
      <c r="I2814">
        <v>57517</v>
      </c>
      <c r="J2814">
        <v>133857</v>
      </c>
      <c r="K2814" t="s">
        <v>30</v>
      </c>
      <c r="L2814" t="s">
        <v>521</v>
      </c>
      <c r="M2814" t="s">
        <v>522</v>
      </c>
      <c r="N2814" t="s">
        <v>8536</v>
      </c>
      <c r="O2814" t="s">
        <v>2464</v>
      </c>
      <c r="P2814" t="s">
        <v>8537</v>
      </c>
      <c r="Q2814" t="s">
        <v>35</v>
      </c>
      <c r="R2814" t="s">
        <v>4767</v>
      </c>
      <c r="S2814" t="s">
        <v>35</v>
      </c>
      <c r="T2814" t="str">
        <f t="shared" si="129"/>
        <v xml:space="preserve">Strong writing, electronic media, numerical, and presentation skills, including competency in office software including email, word processing, spreadsheet, presentation, information Technology knowledge, Maturity to excel with wide latitude for independent judgment and action, Excellent interpersonal skills and a collaborative management style, Able to manage up, and manage peers, Demonstrated ability to problem-solve and resolve conflict.  Bachelor's degree or Master‚„s degree in public administration, economics, political science, information technology, computer science or related fields.  2 years of supervisory experience.  2+ years of work experience.  </v>
      </c>
      <c r="U2814">
        <f t="shared" si="130"/>
        <v>0</v>
      </c>
      <c r="V2814" s="3">
        <v>1</v>
      </c>
      <c r="W2814" s="3">
        <f t="shared" si="131"/>
        <v>0</v>
      </c>
      <c r="X2814" s="3">
        <v>0</v>
      </c>
      <c r="Y2814" s="3">
        <v>0</v>
      </c>
      <c r="Z2814" s="3">
        <v>0</v>
      </c>
      <c r="AA2814" s="3">
        <v>0</v>
      </c>
      <c r="AB2814" s="3">
        <v>0</v>
      </c>
      <c r="AD2814" t="s">
        <v>38</v>
      </c>
      <c r="AE2814" s="1">
        <v>42542</v>
      </c>
      <c r="AG2814" s="1">
        <v>42542</v>
      </c>
      <c r="AH2814" s="1">
        <v>42598</v>
      </c>
    </row>
    <row r="2815" spans="1:34" x14ac:dyDescent="0.3">
      <c r="A2815">
        <v>243439</v>
      </c>
      <c r="B2815" t="s">
        <v>244</v>
      </c>
      <c r="C2815" t="s">
        <v>26</v>
      </c>
      <c r="D2815">
        <v>1</v>
      </c>
      <c r="E2815" t="s">
        <v>4766</v>
      </c>
      <c r="F2815" t="s">
        <v>2461</v>
      </c>
      <c r="G2815" t="s">
        <v>2462</v>
      </c>
      <c r="H2815">
        <v>0</v>
      </c>
      <c r="I2815">
        <v>57517</v>
      </c>
      <c r="J2815">
        <v>133857</v>
      </c>
      <c r="K2815" t="s">
        <v>30</v>
      </c>
      <c r="L2815" t="s">
        <v>521</v>
      </c>
      <c r="M2815" t="s">
        <v>522</v>
      </c>
      <c r="N2815" t="s">
        <v>8536</v>
      </c>
      <c r="O2815" t="s">
        <v>2464</v>
      </c>
      <c r="P2815" t="s">
        <v>8537</v>
      </c>
      <c r="Q2815" t="s">
        <v>35</v>
      </c>
      <c r="R2815" t="s">
        <v>4767</v>
      </c>
      <c r="S2815" t="s">
        <v>35</v>
      </c>
      <c r="T2815" t="str">
        <f t="shared" si="129"/>
        <v xml:space="preserve">Strong writing, electronic media, numerical, and presentation skills, including competency in office software including email, word processing, spreadsheet, presentation, information Technology knowledge, Maturity to excel with wide latitude for independent judgment and action, Excellent interpersonal skills and a collaborative management style, Able to manage up, and manage peers, Demonstrated ability to problem-solve and resolve conflict.  Bachelor's degree or Master‚„s degree in public administration, economics, political science, information technology, computer science or related fields.  2 years of supervisory experience.  2+ years of work experience.  </v>
      </c>
      <c r="U2815">
        <f t="shared" si="130"/>
        <v>0</v>
      </c>
      <c r="V2815" s="3">
        <v>1</v>
      </c>
      <c r="W2815" s="3">
        <f t="shared" si="131"/>
        <v>0</v>
      </c>
      <c r="X2815" s="3">
        <v>0</v>
      </c>
      <c r="Y2815" s="3">
        <v>0</v>
      </c>
      <c r="Z2815" s="3">
        <v>0</v>
      </c>
      <c r="AA2815" s="3">
        <v>0</v>
      </c>
      <c r="AB2815" s="3">
        <v>0</v>
      </c>
      <c r="AD2815" t="s">
        <v>38</v>
      </c>
      <c r="AE2815" s="1">
        <v>42542</v>
      </c>
      <c r="AG2815" s="1">
        <v>42542</v>
      </c>
      <c r="AH2815" s="1">
        <v>42598</v>
      </c>
    </row>
    <row r="2816" spans="1:34" x14ac:dyDescent="0.3">
      <c r="A2816">
        <v>243474</v>
      </c>
      <c r="B2816" t="s">
        <v>888</v>
      </c>
      <c r="C2816" t="s">
        <v>40</v>
      </c>
      <c r="D2816">
        <v>2</v>
      </c>
      <c r="E2816" t="s">
        <v>4768</v>
      </c>
      <c r="F2816" t="s">
        <v>1168</v>
      </c>
      <c r="G2816">
        <v>56058</v>
      </c>
      <c r="H2816">
        <v>0</v>
      </c>
      <c r="I2816">
        <v>49000</v>
      </c>
      <c r="J2816">
        <v>55000</v>
      </c>
      <c r="K2816" t="s">
        <v>30</v>
      </c>
      <c r="L2816" t="s">
        <v>430</v>
      </c>
      <c r="M2816" t="s">
        <v>3004</v>
      </c>
      <c r="N2816" t="s">
        <v>4769</v>
      </c>
      <c r="O2816" t="s">
        <v>1170</v>
      </c>
      <c r="P2816" t="s">
        <v>8538</v>
      </c>
      <c r="Q2816" t="s">
        <v>35</v>
      </c>
      <c r="R2816" t="s">
        <v>894</v>
      </c>
      <c r="S2816" t="s">
        <v>35</v>
      </c>
      <c r="T2816" t="str">
        <f t="shared" si="129"/>
        <v xml:space="preserve">Understanding of electronic and paper filing systems. Organization, planning and communication skills.  ‚Å“business intelligence‚ to transform raw data into meaningful information.  </v>
      </c>
      <c r="U2816">
        <f t="shared" si="130"/>
        <v>2</v>
      </c>
      <c r="V2816" s="3">
        <v>0</v>
      </c>
      <c r="W2816" s="3">
        <f t="shared" si="131"/>
        <v>1</v>
      </c>
      <c r="X2816" s="3">
        <v>0</v>
      </c>
      <c r="Y2816" s="3">
        <v>0</v>
      </c>
      <c r="Z2816" s="3">
        <v>0</v>
      </c>
      <c r="AA2816" s="3">
        <v>0</v>
      </c>
      <c r="AB2816" s="3">
        <v>0</v>
      </c>
      <c r="AD2816" t="s">
        <v>38</v>
      </c>
      <c r="AE2816" s="1">
        <v>42544</v>
      </c>
      <c r="AF2816" s="1">
        <v>42604</v>
      </c>
      <c r="AG2816" s="1">
        <v>42544</v>
      </c>
      <c r="AH2816" s="1">
        <v>42598</v>
      </c>
    </row>
    <row r="2817" spans="1:34" x14ac:dyDescent="0.3">
      <c r="A2817">
        <v>243650</v>
      </c>
      <c r="B2817" t="s">
        <v>888</v>
      </c>
      <c r="C2817" t="s">
        <v>26</v>
      </c>
      <c r="D2817">
        <v>1</v>
      </c>
      <c r="E2817" t="s">
        <v>4770</v>
      </c>
      <c r="F2817" t="s">
        <v>1168</v>
      </c>
      <c r="G2817">
        <v>56058</v>
      </c>
      <c r="H2817">
        <v>0</v>
      </c>
      <c r="I2817">
        <v>48895</v>
      </c>
      <c r="J2817">
        <v>48895</v>
      </c>
      <c r="K2817" t="s">
        <v>30</v>
      </c>
      <c r="L2817" t="s">
        <v>430</v>
      </c>
      <c r="M2817" t="s">
        <v>971</v>
      </c>
      <c r="N2817" t="s">
        <v>4771</v>
      </c>
      <c r="O2817" t="s">
        <v>1170</v>
      </c>
      <c r="P2817" t="s">
        <v>8539</v>
      </c>
      <c r="Q2817" t="s">
        <v>35</v>
      </c>
      <c r="R2817" t="s">
        <v>894</v>
      </c>
      <c r="S2817" t="s">
        <v>35</v>
      </c>
      <c r="T2817" t="str">
        <f t="shared" si="129"/>
        <v xml:space="preserve">The ideal candidate for this position is enthusiastic, proactive and enjoys public speaking, team dynamics, and works well under pressure. Candidates should have experience in program development, excellent writing skills, data management, research, and presentation skills; a high level of self-motivation, intercultural sensitivity, and strong emotional intelligence skills. Candidates with a Master‚„s and Bachelor's Degree in a related area strongly preferred. Adobe Photoshop/InDesign skills a plus!  </v>
      </c>
      <c r="U2817">
        <f t="shared" si="130"/>
        <v>0</v>
      </c>
      <c r="V2817" s="3">
        <v>0</v>
      </c>
      <c r="W2817" s="3">
        <f t="shared" si="131"/>
        <v>0</v>
      </c>
      <c r="X2817" s="3">
        <v>0</v>
      </c>
      <c r="Y2817" s="3">
        <v>0</v>
      </c>
      <c r="Z2817" s="3">
        <v>0</v>
      </c>
      <c r="AA2817" s="3">
        <v>0</v>
      </c>
      <c r="AB2817" s="3">
        <v>0</v>
      </c>
      <c r="AD2817" t="s">
        <v>38</v>
      </c>
      <c r="AE2817" s="1">
        <v>42543</v>
      </c>
      <c r="AF2817" s="1">
        <v>42603</v>
      </c>
      <c r="AG2817" s="1">
        <v>42576</v>
      </c>
      <c r="AH2817" s="1">
        <v>42598</v>
      </c>
    </row>
    <row r="2818" spans="1:34" x14ac:dyDescent="0.3">
      <c r="A2818">
        <v>243650</v>
      </c>
      <c r="B2818" t="s">
        <v>888</v>
      </c>
      <c r="C2818" t="s">
        <v>40</v>
      </c>
      <c r="D2818">
        <v>1</v>
      </c>
      <c r="E2818" t="s">
        <v>4770</v>
      </c>
      <c r="F2818" t="s">
        <v>1168</v>
      </c>
      <c r="G2818">
        <v>56058</v>
      </c>
      <c r="H2818">
        <v>0</v>
      </c>
      <c r="I2818">
        <v>48895</v>
      </c>
      <c r="J2818">
        <v>48895</v>
      </c>
      <c r="K2818" t="s">
        <v>30</v>
      </c>
      <c r="L2818" t="s">
        <v>430</v>
      </c>
      <c r="M2818" t="s">
        <v>971</v>
      </c>
      <c r="N2818" t="s">
        <v>4771</v>
      </c>
      <c r="O2818" t="s">
        <v>1170</v>
      </c>
      <c r="P2818" t="s">
        <v>8539</v>
      </c>
      <c r="Q2818" t="s">
        <v>35</v>
      </c>
      <c r="R2818" t="s">
        <v>894</v>
      </c>
      <c r="S2818" t="s">
        <v>35</v>
      </c>
      <c r="T2818" t="str">
        <f t="shared" si="129"/>
        <v xml:space="preserve">The ideal candidate for this position is enthusiastic, proactive and enjoys public speaking, team dynamics, and works well under pressure. Candidates should have experience in program development, excellent writing skills, data management, research, and presentation skills; a high level of self-motivation, intercultural sensitivity, and strong emotional intelligence skills. Candidates with a Master‚„s and Bachelor's Degree in a related area strongly preferred. Adobe Photoshop/InDesign skills a plus!  </v>
      </c>
      <c r="U2818">
        <f t="shared" si="130"/>
        <v>0</v>
      </c>
      <c r="V2818" s="3">
        <v>0</v>
      </c>
      <c r="W2818" s="3">
        <f t="shared" si="131"/>
        <v>0</v>
      </c>
      <c r="X2818" s="3">
        <v>0</v>
      </c>
      <c r="Y2818" s="3">
        <v>0</v>
      </c>
      <c r="Z2818" s="3">
        <v>0</v>
      </c>
      <c r="AA2818" s="3">
        <v>0</v>
      </c>
      <c r="AB2818" s="3">
        <v>0</v>
      </c>
      <c r="AD2818" t="s">
        <v>38</v>
      </c>
      <c r="AE2818" s="1">
        <v>42543</v>
      </c>
      <c r="AF2818" s="1">
        <v>42603</v>
      </c>
      <c r="AG2818" s="1">
        <v>42576</v>
      </c>
      <c r="AH2818" s="1">
        <v>42598</v>
      </c>
    </row>
    <row r="2819" spans="1:34" x14ac:dyDescent="0.3">
      <c r="A2819">
        <v>243657</v>
      </c>
      <c r="B2819" t="s">
        <v>244</v>
      </c>
      <c r="C2819" t="s">
        <v>40</v>
      </c>
      <c r="D2819">
        <v>5</v>
      </c>
      <c r="E2819" t="s">
        <v>1337</v>
      </c>
      <c r="F2819" t="s">
        <v>360</v>
      </c>
      <c r="G2819">
        <v>20215</v>
      </c>
      <c r="H2819">
        <v>1</v>
      </c>
      <c r="I2819">
        <v>61237</v>
      </c>
      <c r="J2819">
        <v>88686</v>
      </c>
      <c r="K2819" t="s">
        <v>30</v>
      </c>
      <c r="L2819" t="s">
        <v>521</v>
      </c>
      <c r="M2819" t="s">
        <v>1277</v>
      </c>
      <c r="N2819" t="s">
        <v>1338</v>
      </c>
      <c r="O2819" t="s">
        <v>7109</v>
      </c>
      <c r="P2819" t="s">
        <v>1279</v>
      </c>
      <c r="Q2819" t="s">
        <v>1339</v>
      </c>
      <c r="R2819" t="s">
        <v>4772</v>
      </c>
      <c r="S2819" t="s">
        <v>994</v>
      </c>
      <c r="T2819" t="str">
        <f t="shared" ref="T2819:T2882" si="132">P2819&amp;" "&amp;Q2819</f>
        <v>Ability to communicate effectively in verbal and written form. TO BE APPOINTED TO ANY CIVIL ENGINEERING POSITION IN BRIDGES, CANDIDATES MUST POSSESS ONE YEAR OF CIVIL ENGINEERING EXPERIENCE IN BRIDGE DESIGN, BRIDGE CONSTRUCTION, BRIDGE MAINTENANCE OR BRIDGE INSPECTION.  *** SALARIES WILL BE BASED ON THE CANDIDATE'S EARNINGS HISTORY UP TO THE MAXIMUM OF $88,686.***</v>
      </c>
      <c r="U2819">
        <f t="shared" ref="U2819:U2882" si="133">D2819*W2819</f>
        <v>0</v>
      </c>
      <c r="V2819" s="3">
        <v>0</v>
      </c>
      <c r="W2819" s="3">
        <f t="shared" ref="W2819:W2882" si="134">IF(OR(ISNUMBER(SEARCH("data analytics",$T2819)), ISNUMBER(SEARCH("data analysis",$T2819)), ISNUMBER(SEARCH("analyze data", $T2819)),ISNUMBER(SEARCH("business intelligence", $T2819)),ISNUMBER(SEARCH("business analysis",$T2819))),1,0)</f>
        <v>0</v>
      </c>
      <c r="X2819" s="3">
        <v>0</v>
      </c>
      <c r="Y2819" s="3">
        <v>0</v>
      </c>
      <c r="Z2819" s="3">
        <v>0</v>
      </c>
      <c r="AA2819" s="3">
        <v>0</v>
      </c>
      <c r="AB2819" s="3">
        <v>0</v>
      </c>
      <c r="AD2819" t="s">
        <v>899</v>
      </c>
      <c r="AE2819" s="1">
        <v>42548</v>
      </c>
      <c r="AG2819" s="1">
        <v>42548</v>
      </c>
      <c r="AH2819" s="1">
        <v>42598</v>
      </c>
    </row>
    <row r="2820" spans="1:34" x14ac:dyDescent="0.3">
      <c r="A2820">
        <v>243567</v>
      </c>
      <c r="B2820" t="s">
        <v>39</v>
      </c>
      <c r="C2820" t="s">
        <v>26</v>
      </c>
      <c r="D2820">
        <v>1</v>
      </c>
      <c r="E2820" t="s">
        <v>4350</v>
      </c>
      <c r="F2820" t="s">
        <v>51</v>
      </c>
      <c r="G2820">
        <v>10050</v>
      </c>
      <c r="H2820" t="s">
        <v>52</v>
      </c>
      <c r="I2820">
        <v>53051</v>
      </c>
      <c r="J2820">
        <v>100000</v>
      </c>
      <c r="K2820" t="s">
        <v>30</v>
      </c>
      <c r="L2820" t="s">
        <v>78</v>
      </c>
      <c r="M2820" t="s">
        <v>1042</v>
      </c>
      <c r="N2820" t="s">
        <v>8540</v>
      </c>
      <c r="O2820" t="s">
        <v>54</v>
      </c>
      <c r="P2820" t="s">
        <v>8541</v>
      </c>
      <c r="Q2820" t="s">
        <v>7439</v>
      </c>
      <c r="R2820" t="s">
        <v>4773</v>
      </c>
      <c r="S2820" t="s">
        <v>35</v>
      </c>
      <c r="T2820" t="str">
        <f t="shared" si="132"/>
        <v>‚ 5+ years of experience in a role as project manager leading complex, enterprise-wide technical and/or business initiatives   5+ years of experience with managing SDLC Waterfall and/or Agile methodology projects   5 + years of experience in creating project management artifacts (project charter, project plan, timelines (MS Project or other project management software), requirements documents, project and resource planning, deployment plans, support plans, conversion plans   5+ years in gathering requirements, business analysis, use cases and creating functional requirements documents   PMP certification preferred but not mandatory   Public health experience is a plus.  Detail-oriented with no loss of big picture objectives.   Ability to prioritize and multi-task effectively under tight deadlines.   Excellent written/verbal communication skills with exceptional presentation abilities to senior management and other key stakeholders.   Negotiation and conflict management skills;  Demonstrate leadership and team building skills; Ability to be a systems thinker with attention to quality.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20">
        <f t="shared" si="133"/>
        <v>1</v>
      </c>
      <c r="V2820" s="3">
        <v>0</v>
      </c>
      <c r="W2820" s="3">
        <f t="shared" si="134"/>
        <v>1</v>
      </c>
      <c r="X2820" s="3">
        <v>0</v>
      </c>
      <c r="Y2820" s="3">
        <v>0</v>
      </c>
      <c r="Z2820" s="3">
        <v>0</v>
      </c>
      <c r="AA2820" s="3">
        <v>0</v>
      </c>
      <c r="AB2820" s="3">
        <v>0</v>
      </c>
      <c r="AD2820" t="s">
        <v>58</v>
      </c>
      <c r="AE2820" s="1">
        <v>42542</v>
      </c>
      <c r="AG2820" s="1">
        <v>42542</v>
      </c>
      <c r="AH2820" s="1">
        <v>42598</v>
      </c>
    </row>
    <row r="2821" spans="1:34" x14ac:dyDescent="0.3">
      <c r="A2821">
        <v>243657</v>
      </c>
      <c r="B2821" t="s">
        <v>244</v>
      </c>
      <c r="C2821" t="s">
        <v>26</v>
      </c>
      <c r="D2821">
        <v>5</v>
      </c>
      <c r="E2821" t="s">
        <v>1337</v>
      </c>
      <c r="F2821" t="s">
        <v>360</v>
      </c>
      <c r="G2821">
        <v>20215</v>
      </c>
      <c r="H2821">
        <v>1</v>
      </c>
      <c r="I2821">
        <v>61237</v>
      </c>
      <c r="J2821">
        <v>88686</v>
      </c>
      <c r="K2821" t="s">
        <v>30</v>
      </c>
      <c r="L2821" t="s">
        <v>521</v>
      </c>
      <c r="M2821" t="s">
        <v>1277</v>
      </c>
      <c r="N2821" t="s">
        <v>1338</v>
      </c>
      <c r="O2821" t="s">
        <v>7109</v>
      </c>
      <c r="P2821" t="s">
        <v>1279</v>
      </c>
      <c r="Q2821" t="s">
        <v>1339</v>
      </c>
      <c r="R2821" t="s">
        <v>4772</v>
      </c>
      <c r="S2821" t="s">
        <v>994</v>
      </c>
      <c r="T2821" t="str">
        <f t="shared" si="132"/>
        <v>Ability to communicate effectively in verbal and written form. TO BE APPOINTED TO ANY CIVIL ENGINEERING POSITION IN BRIDGES, CANDIDATES MUST POSSESS ONE YEAR OF CIVIL ENGINEERING EXPERIENCE IN BRIDGE DESIGN, BRIDGE CONSTRUCTION, BRIDGE MAINTENANCE OR BRIDGE INSPECTION.  *** SALARIES WILL BE BASED ON THE CANDIDATE'S EARNINGS HISTORY UP TO THE MAXIMUM OF $88,686.***</v>
      </c>
      <c r="U2821">
        <f t="shared" si="133"/>
        <v>0</v>
      </c>
      <c r="V2821" s="3">
        <v>0</v>
      </c>
      <c r="W2821" s="3">
        <f t="shared" si="134"/>
        <v>0</v>
      </c>
      <c r="X2821" s="3">
        <v>0</v>
      </c>
      <c r="Y2821" s="3">
        <v>0</v>
      </c>
      <c r="Z2821" s="3">
        <v>0</v>
      </c>
      <c r="AA2821" s="3">
        <v>0</v>
      </c>
      <c r="AB2821" s="3">
        <v>0</v>
      </c>
      <c r="AD2821" t="s">
        <v>899</v>
      </c>
      <c r="AE2821" s="1">
        <v>42548</v>
      </c>
      <c r="AG2821" s="1">
        <v>42548</v>
      </c>
      <c r="AH2821" s="1">
        <v>42598</v>
      </c>
    </row>
    <row r="2822" spans="1:34" x14ac:dyDescent="0.3">
      <c r="A2822">
        <v>243658</v>
      </c>
      <c r="B2822" t="s">
        <v>59</v>
      </c>
      <c r="C2822" t="s">
        <v>26</v>
      </c>
      <c r="D2822">
        <v>1</v>
      </c>
      <c r="E2822" t="s">
        <v>245</v>
      </c>
      <c r="F2822" t="s">
        <v>246</v>
      </c>
      <c r="G2822">
        <v>92610</v>
      </c>
      <c r="H2822">
        <v>0</v>
      </c>
      <c r="I2822">
        <v>70199</v>
      </c>
      <c r="J2822">
        <v>81703</v>
      </c>
      <c r="K2822" t="s">
        <v>30</v>
      </c>
      <c r="L2822" t="s">
        <v>62</v>
      </c>
      <c r="M2822" t="s">
        <v>4774</v>
      </c>
      <c r="N2822" t="s">
        <v>8542</v>
      </c>
      <c r="O2822" t="s">
        <v>251</v>
      </c>
      <c r="P2822" t="s">
        <v>35</v>
      </c>
      <c r="Q2822" t="s">
        <v>4775</v>
      </c>
      <c r="R2822" t="s">
        <v>99</v>
      </c>
      <c r="S2822" t="s">
        <v>35</v>
      </c>
      <c r="T2822" t="str">
        <f t="shared" si="132"/>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2822">
        <f t="shared" si="133"/>
        <v>0</v>
      </c>
      <c r="V2822" s="3">
        <v>0</v>
      </c>
      <c r="W2822" s="3">
        <f t="shared" si="134"/>
        <v>0</v>
      </c>
      <c r="X2822" s="3">
        <v>0</v>
      </c>
      <c r="Y2822" s="3">
        <v>0</v>
      </c>
      <c r="Z2822" s="3">
        <v>0</v>
      </c>
      <c r="AA2822" s="3">
        <v>0</v>
      </c>
      <c r="AB2822" s="3">
        <v>0</v>
      </c>
      <c r="AD2822" t="s">
        <v>38</v>
      </c>
      <c r="AE2822" s="1">
        <v>42593</v>
      </c>
      <c r="AF2822" s="1">
        <v>42607</v>
      </c>
      <c r="AG2822" s="1">
        <v>42593</v>
      </c>
      <c r="AH2822" s="1">
        <v>42598</v>
      </c>
    </row>
    <row r="2823" spans="1:34" x14ac:dyDescent="0.3">
      <c r="A2823">
        <v>243474</v>
      </c>
      <c r="B2823" t="s">
        <v>888</v>
      </c>
      <c r="C2823" t="s">
        <v>26</v>
      </c>
      <c r="D2823">
        <v>2</v>
      </c>
      <c r="E2823" t="s">
        <v>4768</v>
      </c>
      <c r="F2823" t="s">
        <v>1168</v>
      </c>
      <c r="G2823">
        <v>56058</v>
      </c>
      <c r="H2823">
        <v>0</v>
      </c>
      <c r="I2823">
        <v>49000</v>
      </c>
      <c r="J2823">
        <v>55000</v>
      </c>
      <c r="K2823" t="s">
        <v>30</v>
      </c>
      <c r="L2823" t="s">
        <v>430</v>
      </c>
      <c r="M2823" t="s">
        <v>3004</v>
      </c>
      <c r="N2823" t="s">
        <v>4769</v>
      </c>
      <c r="O2823" t="s">
        <v>1170</v>
      </c>
      <c r="P2823" t="s">
        <v>8538</v>
      </c>
      <c r="Q2823" t="s">
        <v>35</v>
      </c>
      <c r="R2823" t="s">
        <v>894</v>
      </c>
      <c r="S2823" t="s">
        <v>35</v>
      </c>
      <c r="T2823" t="str">
        <f t="shared" si="132"/>
        <v xml:space="preserve">Understanding of electronic and paper filing systems. Organization, planning and communication skills.  ‚Å“business intelligence‚ to transform raw data into meaningful information.  </v>
      </c>
      <c r="U2823">
        <f t="shared" si="133"/>
        <v>2</v>
      </c>
      <c r="V2823" s="3">
        <v>0</v>
      </c>
      <c r="W2823" s="3">
        <f t="shared" si="134"/>
        <v>1</v>
      </c>
      <c r="X2823" s="3">
        <v>0</v>
      </c>
      <c r="Y2823" s="3">
        <v>0</v>
      </c>
      <c r="Z2823" s="3">
        <v>0</v>
      </c>
      <c r="AA2823" s="3">
        <v>0</v>
      </c>
      <c r="AB2823" s="3">
        <v>0</v>
      </c>
      <c r="AD2823" t="s">
        <v>38</v>
      </c>
      <c r="AE2823" s="1">
        <v>42544</v>
      </c>
      <c r="AF2823" s="1">
        <v>42604</v>
      </c>
      <c r="AG2823" s="1">
        <v>42544</v>
      </c>
      <c r="AH2823" s="1">
        <v>42598</v>
      </c>
    </row>
    <row r="2824" spans="1:34" x14ac:dyDescent="0.3">
      <c r="A2824">
        <v>243494</v>
      </c>
      <c r="B2824" t="s">
        <v>39</v>
      </c>
      <c r="C2824" t="s">
        <v>26</v>
      </c>
      <c r="D2824">
        <v>1</v>
      </c>
      <c r="E2824" t="s">
        <v>4130</v>
      </c>
      <c r="F2824" t="s">
        <v>4131</v>
      </c>
      <c r="G2824">
        <v>6800</v>
      </c>
      <c r="H2824">
        <v>0</v>
      </c>
      <c r="I2824">
        <v>100000</v>
      </c>
      <c r="J2824">
        <v>100000</v>
      </c>
      <c r="K2824" t="s">
        <v>30</v>
      </c>
      <c r="L2824" t="s">
        <v>78</v>
      </c>
      <c r="M2824" t="s">
        <v>2817</v>
      </c>
      <c r="N2824" t="s">
        <v>4776</v>
      </c>
      <c r="O2824" t="s">
        <v>4133</v>
      </c>
      <c r="P2824" t="s">
        <v>4777</v>
      </c>
      <c r="Q2824" t="s">
        <v>7439</v>
      </c>
      <c r="R2824" t="s">
        <v>4778</v>
      </c>
      <c r="S2824" t="s">
        <v>35</v>
      </c>
      <c r="T2824" t="str">
        <f t="shared" si="132"/>
        <v>--Minimum 10 years of strong hands-on experience of application development in .NET.  --Possessing the Microsoft Certified Solutions Developer (MCSD): Web Applications or equivalent is a plus  --Prefer at least 2 year experience leading a team of at least 2 developers  --Strong knowledge and experience in C#,.NET 4.0/4.5, MVC4+, ADO.net, and Web Services  --Strong knowledge and experience in of HTML5, CSS, Javascript, JQuery, and Bootstrap  --Strong knowledge and experience developing in Microsoft SQL 2008R2/2012R2 environment   --Experience building mobile applications using Xamarian and/or Appcelerator is a plus  --Experience translating business requirements to technical specifications and database designs  --Ability to work well in a team environment  --Strong oral and written communication skills   --Strong desire to keep up to date on latest technology trends.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24">
        <f t="shared" si="133"/>
        <v>0</v>
      </c>
      <c r="V2824" s="3">
        <v>0</v>
      </c>
      <c r="W2824" s="3">
        <f t="shared" si="134"/>
        <v>0</v>
      </c>
      <c r="X2824" s="3">
        <v>0</v>
      </c>
      <c r="Y2824" s="3">
        <v>0</v>
      </c>
      <c r="Z2824" s="3">
        <v>1</v>
      </c>
      <c r="AA2824" s="3">
        <v>0</v>
      </c>
      <c r="AB2824" s="3">
        <v>0</v>
      </c>
      <c r="AD2824" t="s">
        <v>58</v>
      </c>
      <c r="AE2824" s="1">
        <v>42541</v>
      </c>
      <c r="AG2824" s="1">
        <v>42541</v>
      </c>
      <c r="AH2824" s="1">
        <v>42598</v>
      </c>
    </row>
    <row r="2825" spans="1:34" x14ac:dyDescent="0.3">
      <c r="A2825">
        <v>244015</v>
      </c>
      <c r="B2825" t="s">
        <v>4489</v>
      </c>
      <c r="C2825" t="s">
        <v>26</v>
      </c>
      <c r="D2825">
        <v>1</v>
      </c>
      <c r="E2825" t="s">
        <v>4779</v>
      </c>
      <c r="F2825" t="s">
        <v>42</v>
      </c>
      <c r="G2825">
        <v>21744</v>
      </c>
      <c r="H2825">
        <v>3</v>
      </c>
      <c r="I2825">
        <v>76340</v>
      </c>
      <c r="J2825">
        <v>87791</v>
      </c>
      <c r="K2825" t="s">
        <v>30</v>
      </c>
      <c r="L2825" t="s">
        <v>224</v>
      </c>
      <c r="M2825" t="s">
        <v>4491</v>
      </c>
      <c r="N2825" t="s">
        <v>8543</v>
      </c>
      <c r="O2825" t="s">
        <v>46</v>
      </c>
      <c r="P2825" t="s">
        <v>4780</v>
      </c>
      <c r="Q2825" t="s">
        <v>35</v>
      </c>
      <c r="R2825" t="s">
        <v>8544</v>
      </c>
      <c r="S2825" t="s">
        <v>35</v>
      </c>
      <c r="T2825" t="str">
        <f t="shared" si="132"/>
        <v xml:space="preserve">1.   Possess advanced skill set, methods, and knowledge required to contribute to advanced            research/recommendations on relevant issues. 2.    Experience in research and analysis in the area of equal employment practices. 3.    Experience in development and analysis of availability and utilization data. 4.    Experience analyzing data for design and development of databases. 5.    The ability to produce high quality presentations and analyses upon request. 6.    Strong analytical, research and organization skills, as well as excellent written and oral skills.  </v>
      </c>
      <c r="U2825">
        <f t="shared" si="133"/>
        <v>0</v>
      </c>
      <c r="V2825" s="3">
        <v>0</v>
      </c>
      <c r="W2825" s="3">
        <f t="shared" si="134"/>
        <v>0</v>
      </c>
      <c r="X2825" s="3">
        <v>0</v>
      </c>
      <c r="Y2825" s="3">
        <v>0</v>
      </c>
      <c r="Z2825" s="3">
        <v>0</v>
      </c>
      <c r="AA2825" s="3">
        <v>0</v>
      </c>
      <c r="AB2825" s="3">
        <v>0</v>
      </c>
      <c r="AD2825" t="s">
        <v>38</v>
      </c>
      <c r="AE2825" s="1">
        <v>42587</v>
      </c>
      <c r="AF2825" s="1">
        <v>42601</v>
      </c>
      <c r="AG2825" s="1">
        <v>42580</v>
      </c>
      <c r="AH2825" s="1">
        <v>42598</v>
      </c>
    </row>
    <row r="2826" spans="1:34" x14ac:dyDescent="0.3">
      <c r="A2826">
        <v>243494</v>
      </c>
      <c r="B2826" t="s">
        <v>39</v>
      </c>
      <c r="C2826" t="s">
        <v>40</v>
      </c>
      <c r="D2826">
        <v>1</v>
      </c>
      <c r="E2826" t="s">
        <v>4130</v>
      </c>
      <c r="F2826" t="s">
        <v>4131</v>
      </c>
      <c r="G2826">
        <v>6800</v>
      </c>
      <c r="H2826">
        <v>0</v>
      </c>
      <c r="I2826">
        <v>100000</v>
      </c>
      <c r="J2826">
        <v>100000</v>
      </c>
      <c r="K2826" t="s">
        <v>30</v>
      </c>
      <c r="L2826" t="s">
        <v>78</v>
      </c>
      <c r="M2826" t="s">
        <v>2817</v>
      </c>
      <c r="N2826" t="s">
        <v>4776</v>
      </c>
      <c r="O2826" t="s">
        <v>4133</v>
      </c>
      <c r="P2826" t="s">
        <v>4777</v>
      </c>
      <c r="Q2826" t="s">
        <v>7439</v>
      </c>
      <c r="R2826" t="s">
        <v>4778</v>
      </c>
      <c r="S2826" t="s">
        <v>35</v>
      </c>
      <c r="T2826" t="str">
        <f t="shared" si="132"/>
        <v>--Minimum 10 years of strong hands-on experience of application development in .NET.  --Possessing the Microsoft Certified Solutions Developer (MCSD): Web Applications or equivalent is a plus  --Prefer at least 2 year experience leading a team of at least 2 developers  --Strong knowledge and experience in C#,.NET 4.0/4.5, MVC4+, ADO.net, and Web Services  --Strong knowledge and experience in of HTML5, CSS, Javascript, JQuery, and Bootstrap  --Strong knowledge and experience developing in Microsoft SQL 2008R2/2012R2 environment   --Experience building mobile applications using Xamarian and/or Appcelerator is a plus  --Experience translating business requirements to technical specifications and database designs  --Ability to work well in a team environment  --Strong oral and written communication skills   --Strong desire to keep up to date on latest technology trends.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26">
        <f t="shared" si="133"/>
        <v>0</v>
      </c>
      <c r="V2826" s="3">
        <v>0</v>
      </c>
      <c r="W2826" s="3">
        <f t="shared" si="134"/>
        <v>0</v>
      </c>
      <c r="X2826" s="3">
        <v>0</v>
      </c>
      <c r="Y2826" s="3">
        <v>0</v>
      </c>
      <c r="Z2826" s="3">
        <v>1</v>
      </c>
      <c r="AA2826" s="3">
        <v>0</v>
      </c>
      <c r="AB2826" s="3">
        <v>0</v>
      </c>
      <c r="AD2826" t="s">
        <v>58</v>
      </c>
      <c r="AE2826" s="1">
        <v>42541</v>
      </c>
      <c r="AG2826" s="1">
        <v>42541</v>
      </c>
      <c r="AH2826" s="1">
        <v>42598</v>
      </c>
    </row>
    <row r="2827" spans="1:34" x14ac:dyDescent="0.3">
      <c r="A2827">
        <v>243497</v>
      </c>
      <c r="B2827" t="s">
        <v>25</v>
      </c>
      <c r="C2827" t="s">
        <v>40</v>
      </c>
      <c r="D2827">
        <v>1</v>
      </c>
      <c r="E2827" t="s">
        <v>4781</v>
      </c>
      <c r="F2827" t="s">
        <v>3649</v>
      </c>
      <c r="G2827">
        <v>6798</v>
      </c>
      <c r="H2827">
        <v>0</v>
      </c>
      <c r="I2827">
        <v>75000</v>
      </c>
      <c r="J2827">
        <v>120000</v>
      </c>
      <c r="K2827" t="s">
        <v>30</v>
      </c>
      <c r="L2827" t="s">
        <v>192</v>
      </c>
      <c r="M2827" t="s">
        <v>3650</v>
      </c>
      <c r="N2827" t="s">
        <v>8545</v>
      </c>
      <c r="O2827" t="s">
        <v>3651</v>
      </c>
      <c r="P2827" t="s">
        <v>8546</v>
      </c>
      <c r="Q2827" t="s">
        <v>35</v>
      </c>
      <c r="R2827" t="s">
        <v>4782</v>
      </c>
      <c r="S2827" t="s">
        <v>196</v>
      </c>
      <c r="T2827" t="str">
        <f t="shared" si="132"/>
        <v xml:space="preserve">The preferred candidate will possess the following: 	5+ years working in a large technical environment in a cybersecurity role. Solid understand of computing technologies and cybersecurity concepts;	Enthusiastic about cybersecurity and able to break complex technical subjects down into laymen‚„s terms that are easily digested, understood and remembered;	Excellent oral and written presentation skills;	Experience in delivering classroom training;	Detail oriented with excellent project management skills and customer service attitude.  </v>
      </c>
      <c r="U2827">
        <f t="shared" si="133"/>
        <v>0</v>
      </c>
      <c r="V2827" s="3">
        <v>0</v>
      </c>
      <c r="W2827" s="3">
        <f t="shared" si="134"/>
        <v>0</v>
      </c>
      <c r="X2827" s="3">
        <v>0</v>
      </c>
      <c r="Y2827" s="3">
        <v>0</v>
      </c>
      <c r="Z2827" s="3">
        <v>0</v>
      </c>
      <c r="AA2827" s="3">
        <v>0</v>
      </c>
      <c r="AB2827" s="3">
        <v>0</v>
      </c>
      <c r="AD2827" t="s">
        <v>202</v>
      </c>
      <c r="AE2827" s="1">
        <v>42550</v>
      </c>
      <c r="AG2827" s="1">
        <v>42550</v>
      </c>
      <c r="AH2827" s="1">
        <v>42598</v>
      </c>
    </row>
    <row r="2828" spans="1:34" x14ac:dyDescent="0.3">
      <c r="A2828">
        <v>243497</v>
      </c>
      <c r="B2828" t="s">
        <v>25</v>
      </c>
      <c r="C2828" t="s">
        <v>26</v>
      </c>
      <c r="D2828">
        <v>1</v>
      </c>
      <c r="E2828" t="s">
        <v>4781</v>
      </c>
      <c r="F2828" t="s">
        <v>3649</v>
      </c>
      <c r="G2828">
        <v>6798</v>
      </c>
      <c r="H2828">
        <v>0</v>
      </c>
      <c r="I2828">
        <v>75000</v>
      </c>
      <c r="J2828">
        <v>120000</v>
      </c>
      <c r="K2828" t="s">
        <v>30</v>
      </c>
      <c r="L2828" t="s">
        <v>192</v>
      </c>
      <c r="M2828" t="s">
        <v>3650</v>
      </c>
      <c r="N2828" t="s">
        <v>8545</v>
      </c>
      <c r="O2828" t="s">
        <v>3651</v>
      </c>
      <c r="P2828" t="s">
        <v>8546</v>
      </c>
      <c r="Q2828" t="s">
        <v>35</v>
      </c>
      <c r="R2828" t="s">
        <v>4782</v>
      </c>
      <c r="S2828" t="s">
        <v>196</v>
      </c>
      <c r="T2828" t="str">
        <f t="shared" si="132"/>
        <v xml:space="preserve">The preferred candidate will possess the following: 	5+ years working in a large technical environment in a cybersecurity role. Solid understand of computing technologies and cybersecurity concepts;	Enthusiastic about cybersecurity and able to break complex technical subjects down into laymen‚„s terms that are easily digested, understood and remembered;	Excellent oral and written presentation skills;	Experience in delivering classroom training;	Detail oriented with excellent project management skills and customer service attitude.  </v>
      </c>
      <c r="U2828">
        <f t="shared" si="133"/>
        <v>0</v>
      </c>
      <c r="V2828" s="3">
        <v>0</v>
      </c>
      <c r="W2828" s="3">
        <f t="shared" si="134"/>
        <v>0</v>
      </c>
      <c r="X2828" s="3">
        <v>0</v>
      </c>
      <c r="Y2828" s="3">
        <v>0</v>
      </c>
      <c r="Z2828" s="3">
        <v>0</v>
      </c>
      <c r="AA2828" s="3">
        <v>0</v>
      </c>
      <c r="AB2828" s="3">
        <v>0</v>
      </c>
      <c r="AD2828" t="s">
        <v>202</v>
      </c>
      <c r="AE2828" s="1">
        <v>42550</v>
      </c>
      <c r="AG2828" s="1">
        <v>42550</v>
      </c>
      <c r="AH2828" s="1">
        <v>42598</v>
      </c>
    </row>
    <row r="2829" spans="1:34" x14ac:dyDescent="0.3">
      <c r="A2829">
        <v>243514</v>
      </c>
      <c r="B2829" t="s">
        <v>1281</v>
      </c>
      <c r="C2829" t="s">
        <v>26</v>
      </c>
      <c r="D2829">
        <v>1</v>
      </c>
      <c r="E2829" t="s">
        <v>4783</v>
      </c>
      <c r="F2829" t="s">
        <v>91</v>
      </c>
      <c r="G2829">
        <v>10026</v>
      </c>
      <c r="H2829" t="s">
        <v>219</v>
      </c>
      <c r="I2829">
        <v>65107</v>
      </c>
      <c r="J2829">
        <v>132000</v>
      </c>
      <c r="K2829" t="s">
        <v>30</v>
      </c>
      <c r="L2829" t="s">
        <v>4784</v>
      </c>
      <c r="M2829" t="s">
        <v>971</v>
      </c>
      <c r="N2829" t="s">
        <v>8547</v>
      </c>
      <c r="O2829" t="s">
        <v>409</v>
      </c>
      <c r="P2829" t="s">
        <v>8548</v>
      </c>
      <c r="Q2829" t="s">
        <v>4785</v>
      </c>
      <c r="R2829" t="s">
        <v>4786</v>
      </c>
      <c r="S2829" t="s">
        <v>35</v>
      </c>
      <c r="T2829" t="str">
        <f t="shared" si="132"/>
        <v>‚	Significant knowledge of and experience in City government in personnel administration, particularly talent acquisition and retention programs.   	Thorough knowledge of civil service rules and procedures. 	Thorough knowledge of NYCAPS and CHRMS. 	Proficiency in Outlook, Excel, Word and Visio. ONLY PERMANENT ADMINISTRATIVE STAFF ANALYSTS WILL BE CONSIDERED</v>
      </c>
      <c r="U2829">
        <f t="shared" si="133"/>
        <v>0</v>
      </c>
      <c r="V2829" s="3">
        <v>1</v>
      </c>
      <c r="W2829" s="3">
        <f t="shared" si="134"/>
        <v>0</v>
      </c>
      <c r="X2829" s="3">
        <v>0</v>
      </c>
      <c r="Y2829" s="3">
        <v>0</v>
      </c>
      <c r="Z2829" s="3">
        <v>0</v>
      </c>
      <c r="AA2829" s="3">
        <v>0</v>
      </c>
      <c r="AB2829" s="3">
        <v>0</v>
      </c>
      <c r="AD2829" t="s">
        <v>38</v>
      </c>
      <c r="AE2829" s="1">
        <v>42542</v>
      </c>
      <c r="AF2829" s="1">
        <v>42605</v>
      </c>
      <c r="AG2829" s="1">
        <v>42592</v>
      </c>
      <c r="AH2829" s="1">
        <v>42598</v>
      </c>
    </row>
    <row r="2830" spans="1:34" x14ac:dyDescent="0.3">
      <c r="A2830">
        <v>243665</v>
      </c>
      <c r="B2830" t="s">
        <v>1125</v>
      </c>
      <c r="C2830" t="s">
        <v>26</v>
      </c>
      <c r="D2830">
        <v>1</v>
      </c>
      <c r="E2830" t="s">
        <v>3853</v>
      </c>
      <c r="F2830" t="s">
        <v>1444</v>
      </c>
      <c r="G2830">
        <v>31143</v>
      </c>
      <c r="H2830">
        <v>2</v>
      </c>
      <c r="I2830">
        <v>48764</v>
      </c>
      <c r="J2830">
        <v>60000</v>
      </c>
      <c r="K2830" t="s">
        <v>30</v>
      </c>
      <c r="L2830" t="s">
        <v>954</v>
      </c>
      <c r="M2830" t="s">
        <v>4211</v>
      </c>
      <c r="N2830" t="s">
        <v>8340</v>
      </c>
      <c r="O2830" t="s">
        <v>1445</v>
      </c>
      <c r="P2830" t="s">
        <v>8341</v>
      </c>
      <c r="Q2830" t="s">
        <v>35</v>
      </c>
      <c r="R2830" t="s">
        <v>4787</v>
      </c>
      <c r="S2830" t="s">
        <v>35</v>
      </c>
      <c r="T2830" t="str">
        <f t="shared" si="132"/>
        <v xml:space="preserve">‚	Experience conducting policy reviews or analysis 	Advanced degree in a social science or related field, and a background in conducting policy reviews for a government or non-profit organization 	Knowledge of, and demonstrated interest in, law, law enforcement, criminal justice, police oversight, and/or civil rights issues 	Excellent judgment and confidence to discuss law enforcement policies and procedures with internal and external stakeholders 	Familiarity with NYPD procedures a plus	Experience with quantitative and qualitative research methods	Knowledge of statistical software packages 	Strong written and oral communication skills  </v>
      </c>
      <c r="U2830">
        <f t="shared" si="133"/>
        <v>0</v>
      </c>
      <c r="V2830" s="3">
        <v>0</v>
      </c>
      <c r="W2830" s="3">
        <f t="shared" si="134"/>
        <v>0</v>
      </c>
      <c r="X2830" s="3">
        <v>0</v>
      </c>
      <c r="Y2830" s="3">
        <v>0</v>
      </c>
      <c r="Z2830" s="3">
        <v>0</v>
      </c>
      <c r="AA2830" s="3">
        <v>0</v>
      </c>
      <c r="AB2830" s="3">
        <v>0</v>
      </c>
      <c r="AD2830" t="s">
        <v>4213</v>
      </c>
      <c r="AE2830" s="1">
        <v>42543</v>
      </c>
      <c r="AF2830" s="1">
        <v>42633</v>
      </c>
      <c r="AG2830" s="1">
        <v>42543</v>
      </c>
      <c r="AH2830" s="1">
        <v>42598</v>
      </c>
    </row>
    <row r="2831" spans="1:34" x14ac:dyDescent="0.3">
      <c r="A2831">
        <v>243665</v>
      </c>
      <c r="B2831" t="s">
        <v>1125</v>
      </c>
      <c r="C2831" t="s">
        <v>40</v>
      </c>
      <c r="D2831">
        <v>1</v>
      </c>
      <c r="E2831" t="s">
        <v>3853</v>
      </c>
      <c r="F2831" t="s">
        <v>1444</v>
      </c>
      <c r="G2831">
        <v>31143</v>
      </c>
      <c r="H2831">
        <v>2</v>
      </c>
      <c r="I2831">
        <v>48764</v>
      </c>
      <c r="J2831">
        <v>60000</v>
      </c>
      <c r="K2831" t="s">
        <v>30</v>
      </c>
      <c r="L2831" t="s">
        <v>954</v>
      </c>
      <c r="M2831" t="s">
        <v>4211</v>
      </c>
      <c r="N2831" t="s">
        <v>8340</v>
      </c>
      <c r="O2831" t="s">
        <v>1445</v>
      </c>
      <c r="P2831" t="s">
        <v>8341</v>
      </c>
      <c r="Q2831" t="s">
        <v>35</v>
      </c>
      <c r="R2831" t="s">
        <v>4787</v>
      </c>
      <c r="S2831" t="s">
        <v>35</v>
      </c>
      <c r="T2831" t="str">
        <f t="shared" si="132"/>
        <v xml:space="preserve">‚	Experience conducting policy reviews or analysis 	Advanced degree in a social science or related field, and a background in conducting policy reviews for a government or non-profit organization 	Knowledge of, and demonstrated interest in, law, law enforcement, criminal justice, police oversight, and/or civil rights issues 	Excellent judgment and confidence to discuss law enforcement policies and procedures with internal and external stakeholders 	Familiarity with NYPD procedures a plus	Experience with quantitative and qualitative research methods	Knowledge of statistical software packages 	Strong written and oral communication skills  </v>
      </c>
      <c r="U2831">
        <f t="shared" si="133"/>
        <v>0</v>
      </c>
      <c r="V2831" s="3">
        <v>0</v>
      </c>
      <c r="W2831" s="3">
        <f t="shared" si="134"/>
        <v>0</v>
      </c>
      <c r="X2831" s="3">
        <v>0</v>
      </c>
      <c r="Y2831" s="3">
        <v>0</v>
      </c>
      <c r="Z2831" s="3">
        <v>0</v>
      </c>
      <c r="AA2831" s="3">
        <v>0</v>
      </c>
      <c r="AB2831" s="3">
        <v>0</v>
      </c>
      <c r="AD2831" t="s">
        <v>4213</v>
      </c>
      <c r="AE2831" s="1">
        <v>42543</v>
      </c>
      <c r="AF2831" s="1">
        <v>42633</v>
      </c>
      <c r="AG2831" s="1">
        <v>42543</v>
      </c>
      <c r="AH2831" s="1">
        <v>42598</v>
      </c>
    </row>
    <row r="2832" spans="1:34" x14ac:dyDescent="0.3">
      <c r="A2832">
        <v>243668</v>
      </c>
      <c r="B2832" t="s">
        <v>39</v>
      </c>
      <c r="C2832" t="s">
        <v>26</v>
      </c>
      <c r="D2832">
        <v>1</v>
      </c>
      <c r="E2832" t="s">
        <v>4788</v>
      </c>
      <c r="F2832" t="s">
        <v>1148</v>
      </c>
      <c r="G2832">
        <v>56056</v>
      </c>
      <c r="H2832">
        <v>0</v>
      </c>
      <c r="I2832">
        <v>29391</v>
      </c>
      <c r="J2832">
        <v>38131</v>
      </c>
      <c r="K2832" t="s">
        <v>30</v>
      </c>
      <c r="L2832" t="s">
        <v>785</v>
      </c>
      <c r="M2832" t="s">
        <v>1514</v>
      </c>
      <c r="N2832" t="s">
        <v>4789</v>
      </c>
      <c r="O2832" t="s">
        <v>1150</v>
      </c>
      <c r="P2832" t="s">
        <v>3959</v>
      </c>
      <c r="Q2832" t="s">
        <v>7439</v>
      </c>
      <c r="R2832" t="s">
        <v>4790</v>
      </c>
      <c r="S2832" t="s">
        <v>35</v>
      </c>
      <c r="T2832" t="str">
        <f t="shared" si="132"/>
        <v>Bi Lingual: English/Spanish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32">
        <f t="shared" si="133"/>
        <v>0</v>
      </c>
      <c r="V2832" s="3">
        <v>0</v>
      </c>
      <c r="W2832" s="3">
        <f t="shared" si="134"/>
        <v>0</v>
      </c>
      <c r="X2832" s="3">
        <v>0</v>
      </c>
      <c r="Y2832" s="3">
        <v>0</v>
      </c>
      <c r="Z2832" s="3">
        <v>0</v>
      </c>
      <c r="AA2832" s="3">
        <v>0</v>
      </c>
      <c r="AB2832" s="3">
        <v>0</v>
      </c>
      <c r="AD2832" t="s">
        <v>38</v>
      </c>
      <c r="AE2832" s="1">
        <v>42543</v>
      </c>
      <c r="AG2832" s="1">
        <v>42543</v>
      </c>
      <c r="AH2832" s="1">
        <v>42598</v>
      </c>
    </row>
    <row r="2833" spans="1:34" x14ac:dyDescent="0.3">
      <c r="A2833">
        <v>243668</v>
      </c>
      <c r="B2833" t="s">
        <v>39</v>
      </c>
      <c r="C2833" t="s">
        <v>40</v>
      </c>
      <c r="D2833">
        <v>1</v>
      </c>
      <c r="E2833" t="s">
        <v>4788</v>
      </c>
      <c r="F2833" t="s">
        <v>1148</v>
      </c>
      <c r="G2833">
        <v>56056</v>
      </c>
      <c r="H2833">
        <v>0</v>
      </c>
      <c r="I2833">
        <v>29391</v>
      </c>
      <c r="J2833">
        <v>38131</v>
      </c>
      <c r="K2833" t="s">
        <v>30</v>
      </c>
      <c r="L2833" t="s">
        <v>785</v>
      </c>
      <c r="M2833" t="s">
        <v>1514</v>
      </c>
      <c r="N2833" t="s">
        <v>4789</v>
      </c>
      <c r="O2833" t="s">
        <v>1150</v>
      </c>
      <c r="P2833" t="s">
        <v>3959</v>
      </c>
      <c r="Q2833" t="s">
        <v>7439</v>
      </c>
      <c r="R2833" t="s">
        <v>4790</v>
      </c>
      <c r="S2833" t="s">
        <v>35</v>
      </c>
      <c r="T2833" t="str">
        <f t="shared" si="132"/>
        <v>Bi Lingual: English/Spanish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33">
        <f t="shared" si="133"/>
        <v>0</v>
      </c>
      <c r="V2833" s="3">
        <v>0</v>
      </c>
      <c r="W2833" s="3">
        <f t="shared" si="134"/>
        <v>0</v>
      </c>
      <c r="X2833" s="3">
        <v>0</v>
      </c>
      <c r="Y2833" s="3">
        <v>0</v>
      </c>
      <c r="Z2833" s="3">
        <v>0</v>
      </c>
      <c r="AA2833" s="3">
        <v>0</v>
      </c>
      <c r="AB2833" s="3">
        <v>0</v>
      </c>
      <c r="AD2833" t="s">
        <v>38</v>
      </c>
      <c r="AE2833" s="1">
        <v>42543</v>
      </c>
      <c r="AG2833" s="1">
        <v>42543</v>
      </c>
      <c r="AH2833" s="1">
        <v>42598</v>
      </c>
    </row>
    <row r="2834" spans="1:34" x14ac:dyDescent="0.3">
      <c r="A2834">
        <v>243551</v>
      </c>
      <c r="B2834" t="s">
        <v>39</v>
      </c>
      <c r="C2834" t="s">
        <v>26</v>
      </c>
      <c r="D2834">
        <v>1</v>
      </c>
      <c r="E2834" t="s">
        <v>4791</v>
      </c>
      <c r="F2834" t="s">
        <v>4283</v>
      </c>
      <c r="G2834">
        <v>6799</v>
      </c>
      <c r="H2834">
        <v>0</v>
      </c>
      <c r="I2834">
        <v>75000</v>
      </c>
      <c r="J2834">
        <v>95000</v>
      </c>
      <c r="K2834" t="s">
        <v>30</v>
      </c>
      <c r="L2834" t="s">
        <v>78</v>
      </c>
      <c r="M2834" t="s">
        <v>1042</v>
      </c>
      <c r="N2834" t="s">
        <v>4792</v>
      </c>
      <c r="O2834" t="s">
        <v>4285</v>
      </c>
      <c r="P2834" t="s">
        <v>7060</v>
      </c>
      <c r="Q2834" t="s">
        <v>7439</v>
      </c>
      <c r="R2834" t="s">
        <v>4793</v>
      </c>
      <c r="S2834" t="s">
        <v>35</v>
      </c>
      <c r="T2834" t="str">
        <f t="shared" si="132"/>
        <v>--4 + years BA experience highly preferred  --Knowledgeable in gathering, reviewing and analyzing end-users requirements Adept at creating conceptual prototypes and mock-ups  --Strong workflow and modeling skills, including: brainstorm, business function, data and database, network and enterprise, and UML  --Knowledgeable in business process modeling and requirements traceability techniques  --Excellent written communication, including validating/verifying and technical writing skills  --Exceptional verbal communication and problem solving skills, including: soliciting, clarifying, affirming, consensus-building, and non-verbal/unspoken  --Demonstrated requirements elicitation aptitude and talent  --Familiar with and intellectually curious about a wide range of technologies and applications, including: web-based applications deployed in a multi-tier environment; mobile phone applications; electronic data exchanges   --Effective at communicating technical concepts to non-technical users   --Requirement prioritization and organization and analysis capabilities  --Good understanding of system engineering concepts  --Proficient in Use Case driven requirements gathering  --Modeling techniques and methods experience  --Possess or working towards an IIBAƒ€š‚® certification.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34">
        <f t="shared" si="133"/>
        <v>0</v>
      </c>
      <c r="V2834" s="3">
        <v>0</v>
      </c>
      <c r="W2834" s="3">
        <f t="shared" si="134"/>
        <v>0</v>
      </c>
      <c r="X2834" s="3">
        <v>0</v>
      </c>
      <c r="Y2834" s="3">
        <v>0</v>
      </c>
      <c r="Z2834" s="3">
        <v>0</v>
      </c>
      <c r="AA2834" s="3">
        <v>0</v>
      </c>
      <c r="AB2834" s="3">
        <v>0</v>
      </c>
      <c r="AD2834" t="s">
        <v>58</v>
      </c>
      <c r="AE2834" s="1">
        <v>42542</v>
      </c>
      <c r="AG2834" s="1">
        <v>42542</v>
      </c>
      <c r="AH2834" s="1">
        <v>42598</v>
      </c>
    </row>
    <row r="2835" spans="1:34" x14ac:dyDescent="0.3">
      <c r="A2835">
        <v>243551</v>
      </c>
      <c r="B2835" t="s">
        <v>39</v>
      </c>
      <c r="C2835" t="s">
        <v>40</v>
      </c>
      <c r="D2835">
        <v>1</v>
      </c>
      <c r="E2835" t="s">
        <v>4791</v>
      </c>
      <c r="F2835" t="s">
        <v>4283</v>
      </c>
      <c r="G2835">
        <v>6799</v>
      </c>
      <c r="H2835">
        <v>0</v>
      </c>
      <c r="I2835">
        <v>75000</v>
      </c>
      <c r="J2835">
        <v>95000</v>
      </c>
      <c r="K2835" t="s">
        <v>30</v>
      </c>
      <c r="L2835" t="s">
        <v>78</v>
      </c>
      <c r="M2835" t="s">
        <v>1042</v>
      </c>
      <c r="N2835" t="s">
        <v>4792</v>
      </c>
      <c r="O2835" t="s">
        <v>4285</v>
      </c>
      <c r="P2835" t="s">
        <v>7060</v>
      </c>
      <c r="Q2835" t="s">
        <v>7439</v>
      </c>
      <c r="R2835" t="s">
        <v>4793</v>
      </c>
      <c r="S2835" t="s">
        <v>35</v>
      </c>
      <c r="T2835" t="str">
        <f t="shared" si="132"/>
        <v>--4 + years BA experience highly preferred  --Knowledgeable in gathering, reviewing and analyzing end-users requirements Adept at creating conceptual prototypes and mock-ups  --Strong workflow and modeling skills, including: brainstorm, business function, data and database, network and enterprise, and UML  --Knowledgeable in business process modeling and requirements traceability techniques  --Excellent written communication, including validating/verifying and technical writing skills  --Exceptional verbal communication and problem solving skills, including: soliciting, clarifying, affirming, consensus-building, and non-verbal/unspoken  --Demonstrated requirements elicitation aptitude and talent  --Familiar with and intellectually curious about a wide range of technologies and applications, including: web-based applications deployed in a multi-tier environment; mobile phone applications; electronic data exchanges   --Effective at communicating technical concepts to non-technical users   --Requirement prioritization and organization and analysis capabilities  --Good understanding of system engineering concepts  --Proficient in Use Case driven requirements gathering  --Modeling techniques and methods experience  --Possess or working towards an IIBAƒ€š‚® certification.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35">
        <f t="shared" si="133"/>
        <v>0</v>
      </c>
      <c r="V2835" s="3">
        <v>0</v>
      </c>
      <c r="W2835" s="3">
        <f t="shared" si="134"/>
        <v>0</v>
      </c>
      <c r="X2835" s="3">
        <v>0</v>
      </c>
      <c r="Y2835" s="3">
        <v>0</v>
      </c>
      <c r="Z2835" s="3">
        <v>0</v>
      </c>
      <c r="AA2835" s="3">
        <v>0</v>
      </c>
      <c r="AB2835" s="3">
        <v>0</v>
      </c>
      <c r="AD2835" t="s">
        <v>58</v>
      </c>
      <c r="AE2835" s="1">
        <v>42542</v>
      </c>
      <c r="AG2835" s="1">
        <v>42542</v>
      </c>
      <c r="AH2835" s="1">
        <v>42598</v>
      </c>
    </row>
    <row r="2836" spans="1:34" x14ac:dyDescent="0.3">
      <c r="A2836">
        <v>243558</v>
      </c>
      <c r="B2836" t="s">
        <v>49</v>
      </c>
      <c r="C2836" t="s">
        <v>26</v>
      </c>
      <c r="D2836">
        <v>1</v>
      </c>
      <c r="E2836" t="s">
        <v>4794</v>
      </c>
      <c r="F2836" t="s">
        <v>773</v>
      </c>
      <c r="G2836">
        <v>95005</v>
      </c>
      <c r="H2836" t="s">
        <v>219</v>
      </c>
      <c r="I2836">
        <v>65107</v>
      </c>
      <c r="J2836">
        <v>125000</v>
      </c>
      <c r="K2836" t="s">
        <v>30</v>
      </c>
      <c r="L2836" t="s">
        <v>904</v>
      </c>
      <c r="M2836" t="s">
        <v>624</v>
      </c>
      <c r="N2836" t="s">
        <v>8549</v>
      </c>
      <c r="O2836" t="s">
        <v>776</v>
      </c>
      <c r="P2836" t="s">
        <v>8550</v>
      </c>
      <c r="Q2836" t="s">
        <v>55</v>
      </c>
      <c r="R2836" t="s">
        <v>56</v>
      </c>
      <c r="S2836" t="s">
        <v>549</v>
      </c>
      <c r="T2836" t="str">
        <f t="shared" si="132"/>
        <v>‚  Tax Law (J.D, and/ or LL.M.)  7-10 years or more of proven expertise in state and local tax matters with tax law expertise.   Experience in addressing tax matters with taxpayers' representatives such as CPAs and     attorneys, and state and local tax officials.  Strong analytical and negotiation skills.  Strong organizational and leadership skills.  Excellent verbal and written communication skills. In compliance with federal law, all persons hired will be required to verify identity and eligibility to work in the United States and to complete the required employment eligibility verification document form upon hire.</v>
      </c>
      <c r="U2836">
        <f t="shared" si="133"/>
        <v>0</v>
      </c>
      <c r="V2836" s="3">
        <v>0</v>
      </c>
      <c r="W2836" s="3">
        <f t="shared" si="134"/>
        <v>0</v>
      </c>
      <c r="X2836" s="3">
        <v>0</v>
      </c>
      <c r="Y2836" s="3">
        <v>0</v>
      </c>
      <c r="Z2836" s="3">
        <v>0</v>
      </c>
      <c r="AA2836" s="3">
        <v>0</v>
      </c>
      <c r="AB2836" s="3">
        <v>0</v>
      </c>
      <c r="AD2836" t="s">
        <v>38</v>
      </c>
      <c r="AE2836" s="1">
        <v>42551</v>
      </c>
      <c r="AG2836" s="1">
        <v>42551</v>
      </c>
      <c r="AH2836" s="1">
        <v>42598</v>
      </c>
    </row>
    <row r="2837" spans="1:34" x14ac:dyDescent="0.3">
      <c r="A2837">
        <v>243558</v>
      </c>
      <c r="B2837" t="s">
        <v>49</v>
      </c>
      <c r="C2837" t="s">
        <v>40</v>
      </c>
      <c r="D2837">
        <v>1</v>
      </c>
      <c r="E2837" t="s">
        <v>4794</v>
      </c>
      <c r="F2837" t="s">
        <v>773</v>
      </c>
      <c r="G2837">
        <v>95005</v>
      </c>
      <c r="H2837" t="s">
        <v>219</v>
      </c>
      <c r="I2837">
        <v>65107</v>
      </c>
      <c r="J2837">
        <v>125000</v>
      </c>
      <c r="K2837" t="s">
        <v>30</v>
      </c>
      <c r="L2837" t="s">
        <v>904</v>
      </c>
      <c r="M2837" t="s">
        <v>624</v>
      </c>
      <c r="N2837" t="s">
        <v>8549</v>
      </c>
      <c r="O2837" t="s">
        <v>776</v>
      </c>
      <c r="P2837" t="s">
        <v>8550</v>
      </c>
      <c r="Q2837" t="s">
        <v>55</v>
      </c>
      <c r="R2837" t="s">
        <v>56</v>
      </c>
      <c r="S2837" t="s">
        <v>549</v>
      </c>
      <c r="T2837" t="str">
        <f t="shared" si="132"/>
        <v>‚  Tax Law (J.D, and/ or LL.M.)  7-10 years or more of proven expertise in state and local tax matters with tax law expertise.   Experience in addressing tax matters with taxpayers' representatives such as CPAs and     attorneys, and state and local tax officials.  Strong analytical and negotiation skills.  Strong organizational and leadership skills.  Excellent verbal and written communication skills. In compliance with federal law, all persons hired will be required to verify identity and eligibility to work in the United States and to complete the required employment eligibility verification document form upon hire.</v>
      </c>
      <c r="U2837">
        <f t="shared" si="133"/>
        <v>0</v>
      </c>
      <c r="V2837" s="3">
        <v>0</v>
      </c>
      <c r="W2837" s="3">
        <f t="shared" si="134"/>
        <v>0</v>
      </c>
      <c r="X2837" s="3">
        <v>0</v>
      </c>
      <c r="Y2837" s="3">
        <v>0</v>
      </c>
      <c r="Z2837" s="3">
        <v>0</v>
      </c>
      <c r="AA2837" s="3">
        <v>0</v>
      </c>
      <c r="AB2837" s="3">
        <v>0</v>
      </c>
      <c r="AD2837" t="s">
        <v>38</v>
      </c>
      <c r="AE2837" s="1">
        <v>42551</v>
      </c>
      <c r="AG2837" s="1">
        <v>42551</v>
      </c>
      <c r="AH2837" s="1">
        <v>42598</v>
      </c>
    </row>
    <row r="2838" spans="1:34" x14ac:dyDescent="0.3">
      <c r="A2838">
        <v>243561</v>
      </c>
      <c r="B2838" t="s">
        <v>59</v>
      </c>
      <c r="C2838" t="s">
        <v>26</v>
      </c>
      <c r="D2838">
        <v>1</v>
      </c>
      <c r="E2838" t="s">
        <v>8551</v>
      </c>
      <c r="F2838" t="s">
        <v>4795</v>
      </c>
      <c r="G2838">
        <v>91722</v>
      </c>
      <c r="H2838">
        <v>0</v>
      </c>
      <c r="I2838">
        <v>218</v>
      </c>
      <c r="J2838">
        <v>218</v>
      </c>
      <c r="K2838" t="s">
        <v>247</v>
      </c>
      <c r="L2838" t="s">
        <v>4796</v>
      </c>
      <c r="M2838" t="s">
        <v>4797</v>
      </c>
      <c r="N2838" t="s">
        <v>8552</v>
      </c>
      <c r="O2838" t="s">
        <v>8553</v>
      </c>
      <c r="P2838" t="s">
        <v>8554</v>
      </c>
      <c r="Q2838" t="s">
        <v>1808</v>
      </c>
      <c r="R2838" t="s">
        <v>266</v>
      </c>
      <c r="S2838" t="s">
        <v>4798</v>
      </c>
      <c r="T2838" t="str">
        <f t="shared" si="132"/>
        <v>A Motor Vehicle Driver‚„s license valid in the State of New York. This license must be maintained for the duration of employment. All candidates shall be required to obtain and maintain any license or licenses necessary to perform the duties of the position.  Medical Requirements:	Candidates will be required to wear a respirator while performing the essential functions of this job within certain designated areas requiring respiratory protection.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 duration of their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2838">
        <f t="shared" si="133"/>
        <v>0</v>
      </c>
      <c r="V2838" s="3">
        <v>0</v>
      </c>
      <c r="W2838" s="3">
        <f t="shared" si="134"/>
        <v>0</v>
      </c>
      <c r="X2838" s="3">
        <v>0</v>
      </c>
      <c r="Y2838" s="3">
        <v>0</v>
      </c>
      <c r="Z2838" s="3">
        <v>0</v>
      </c>
      <c r="AA2838" s="3">
        <v>0</v>
      </c>
      <c r="AB2838" s="3">
        <v>0</v>
      </c>
      <c r="AD2838" t="s">
        <v>38</v>
      </c>
      <c r="AE2838" s="1">
        <v>42543</v>
      </c>
      <c r="AG2838" s="1">
        <v>42543</v>
      </c>
      <c r="AH2838" s="1">
        <v>42598</v>
      </c>
    </row>
    <row r="2839" spans="1:34" x14ac:dyDescent="0.3">
      <c r="A2839">
        <v>243674</v>
      </c>
      <c r="B2839" t="s">
        <v>2309</v>
      </c>
      <c r="C2839" t="s">
        <v>40</v>
      </c>
      <c r="D2839">
        <v>1</v>
      </c>
      <c r="E2839" t="s">
        <v>4799</v>
      </c>
      <c r="F2839" t="s">
        <v>636</v>
      </c>
      <c r="G2839">
        <v>10056</v>
      </c>
      <c r="H2839" t="s">
        <v>70</v>
      </c>
      <c r="I2839">
        <v>88417</v>
      </c>
      <c r="J2839">
        <v>209652</v>
      </c>
      <c r="K2839" t="s">
        <v>30</v>
      </c>
      <c r="L2839" t="s">
        <v>1348</v>
      </c>
      <c r="M2839" t="s">
        <v>3084</v>
      </c>
      <c r="N2839" t="s">
        <v>8555</v>
      </c>
      <c r="O2839" t="s">
        <v>639</v>
      </c>
      <c r="P2839" t="s">
        <v>8556</v>
      </c>
      <c r="Q2839" t="s">
        <v>35</v>
      </c>
      <c r="R2839" t="s">
        <v>2312</v>
      </c>
      <c r="S2839" t="s">
        <v>4800</v>
      </c>
      <c r="T2839" t="str">
        <f t="shared" si="132"/>
        <v xml:space="preserve">‚Executive-level experience; a strategic thinker and consensus builder who is knowledgeable about homeless policy and related program operations. Exceptional oral and written communication skills in order to effectively convey the agency vision to staff, providers, and the public and a demonstrated ability to achieve desired outcomes.Working knowledge of New York City and State regulations that govern DHS.Experience working with homeless individuals and/or families.Working familiarity with DHS policies and procedures.Extensive experience in social services, health, or other human services operations and administration.  </v>
      </c>
      <c r="U2839">
        <f t="shared" si="133"/>
        <v>0</v>
      </c>
      <c r="V2839" s="3">
        <v>0</v>
      </c>
      <c r="W2839" s="3">
        <f t="shared" si="134"/>
        <v>0</v>
      </c>
      <c r="X2839" s="3">
        <v>0</v>
      </c>
      <c r="Y2839" s="3">
        <v>0</v>
      </c>
      <c r="Z2839" s="3">
        <v>0</v>
      </c>
      <c r="AA2839" s="3">
        <v>0</v>
      </c>
      <c r="AB2839" s="3">
        <v>0</v>
      </c>
      <c r="AD2839" t="s">
        <v>4801</v>
      </c>
      <c r="AE2839" s="1">
        <v>42543</v>
      </c>
      <c r="AG2839" s="1">
        <v>42543</v>
      </c>
      <c r="AH2839" s="1">
        <v>42598</v>
      </c>
    </row>
    <row r="2840" spans="1:34" x14ac:dyDescent="0.3">
      <c r="A2840">
        <v>243674</v>
      </c>
      <c r="B2840" t="s">
        <v>2309</v>
      </c>
      <c r="C2840" t="s">
        <v>26</v>
      </c>
      <c r="D2840">
        <v>1</v>
      </c>
      <c r="E2840" t="s">
        <v>4799</v>
      </c>
      <c r="F2840" t="s">
        <v>636</v>
      </c>
      <c r="G2840">
        <v>10056</v>
      </c>
      <c r="H2840" t="s">
        <v>70</v>
      </c>
      <c r="I2840">
        <v>88417</v>
      </c>
      <c r="J2840">
        <v>209652</v>
      </c>
      <c r="K2840" t="s">
        <v>30</v>
      </c>
      <c r="L2840" t="s">
        <v>1348</v>
      </c>
      <c r="M2840" t="s">
        <v>3084</v>
      </c>
      <c r="N2840" t="s">
        <v>8555</v>
      </c>
      <c r="O2840" t="s">
        <v>639</v>
      </c>
      <c r="P2840" t="s">
        <v>8556</v>
      </c>
      <c r="Q2840" t="s">
        <v>35</v>
      </c>
      <c r="R2840" t="s">
        <v>2312</v>
      </c>
      <c r="S2840" t="s">
        <v>4800</v>
      </c>
      <c r="T2840" t="str">
        <f t="shared" si="132"/>
        <v xml:space="preserve">‚Executive-level experience; a strategic thinker and consensus builder who is knowledgeable about homeless policy and related program operations. Exceptional oral and written communication skills in order to effectively convey the agency vision to staff, providers, and the public and a demonstrated ability to achieve desired outcomes.Working knowledge of New York City and State regulations that govern DHS.Experience working with homeless individuals and/or families.Working familiarity with DHS policies and procedures.Extensive experience in social services, health, or other human services operations and administration.  </v>
      </c>
      <c r="U2840">
        <f t="shared" si="133"/>
        <v>0</v>
      </c>
      <c r="V2840" s="3">
        <v>0</v>
      </c>
      <c r="W2840" s="3">
        <f t="shared" si="134"/>
        <v>0</v>
      </c>
      <c r="X2840" s="3">
        <v>0</v>
      </c>
      <c r="Y2840" s="3">
        <v>0</v>
      </c>
      <c r="Z2840" s="3">
        <v>0</v>
      </c>
      <c r="AA2840" s="3">
        <v>0</v>
      </c>
      <c r="AB2840" s="3">
        <v>0</v>
      </c>
      <c r="AD2840" t="s">
        <v>4801</v>
      </c>
      <c r="AE2840" s="1">
        <v>42543</v>
      </c>
      <c r="AG2840" s="1">
        <v>42543</v>
      </c>
      <c r="AH2840" s="1">
        <v>42598</v>
      </c>
    </row>
    <row r="2841" spans="1:34" x14ac:dyDescent="0.3">
      <c r="A2841">
        <v>243676</v>
      </c>
      <c r="B2841" t="s">
        <v>39</v>
      </c>
      <c r="C2841" t="s">
        <v>26</v>
      </c>
      <c r="D2841">
        <v>1</v>
      </c>
      <c r="E2841" t="s">
        <v>4802</v>
      </c>
      <c r="F2841" t="s">
        <v>42</v>
      </c>
      <c r="G2841">
        <v>21744</v>
      </c>
      <c r="H2841">
        <v>2</v>
      </c>
      <c r="I2841">
        <v>68239</v>
      </c>
      <c r="J2841">
        <v>78475</v>
      </c>
      <c r="K2841" t="s">
        <v>30</v>
      </c>
      <c r="L2841" t="s">
        <v>78</v>
      </c>
      <c r="M2841" t="s">
        <v>1486</v>
      </c>
      <c r="N2841" t="s">
        <v>8557</v>
      </c>
      <c r="O2841" t="s">
        <v>46</v>
      </c>
      <c r="P2841" t="s">
        <v>8558</v>
      </c>
      <c r="Q2841" t="s">
        <v>7439</v>
      </c>
      <c r="R2841" t="s">
        <v>4803</v>
      </c>
      <c r="S2841" t="s">
        <v>35</v>
      </c>
      <c r="T2841" t="str">
        <f t="shared" si="132"/>
        <v>-A Master‚„s degree in Public Administration, Business Administration, Public Health or an equivalent graduate degree  -Extensive knowledge and/or experience in strategic planning or systems planning  -Strong communication and meeting facilitation skills  -Experience with organizing large scale events including town hall style meetings   -Project management skills   -Strong research and writing skills   -Ability to work in a very fast paced environment and meet tight deadlines   -Experience working in the field of behavioral healthcare, healthcare, and/or social services  -Familiarity with conducting needs assessments  -Strong public speaking skills  -Well versed in the Microsoft suite  -Ability to develop and sustain situational awareness of needs of various stakeholders   -Ability to develop and sustain situational awareness of needs of various stakeholders.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41">
        <f t="shared" si="133"/>
        <v>0</v>
      </c>
      <c r="V2841" s="3">
        <v>0</v>
      </c>
      <c r="W2841" s="3">
        <f t="shared" si="134"/>
        <v>0</v>
      </c>
      <c r="X2841" s="3">
        <v>0</v>
      </c>
      <c r="Y2841" s="3">
        <v>0</v>
      </c>
      <c r="Z2841" s="3">
        <v>0</v>
      </c>
      <c r="AA2841" s="3">
        <v>0</v>
      </c>
      <c r="AB2841" s="3">
        <v>0</v>
      </c>
      <c r="AD2841" t="s">
        <v>38</v>
      </c>
      <c r="AE2841" s="1">
        <v>42543</v>
      </c>
      <c r="AG2841" s="1">
        <v>42543</v>
      </c>
      <c r="AH2841" s="1">
        <v>42598</v>
      </c>
    </row>
    <row r="2842" spans="1:34" x14ac:dyDescent="0.3">
      <c r="A2842">
        <v>243676</v>
      </c>
      <c r="B2842" t="s">
        <v>39</v>
      </c>
      <c r="C2842" t="s">
        <v>40</v>
      </c>
      <c r="D2842">
        <v>1</v>
      </c>
      <c r="E2842" t="s">
        <v>4802</v>
      </c>
      <c r="F2842" t="s">
        <v>42</v>
      </c>
      <c r="G2842">
        <v>21744</v>
      </c>
      <c r="H2842">
        <v>2</v>
      </c>
      <c r="I2842">
        <v>68239</v>
      </c>
      <c r="J2842">
        <v>78475</v>
      </c>
      <c r="K2842" t="s">
        <v>30</v>
      </c>
      <c r="L2842" t="s">
        <v>78</v>
      </c>
      <c r="M2842" t="s">
        <v>1486</v>
      </c>
      <c r="N2842" t="s">
        <v>8557</v>
      </c>
      <c r="O2842" t="s">
        <v>46</v>
      </c>
      <c r="P2842" t="s">
        <v>8558</v>
      </c>
      <c r="Q2842" t="s">
        <v>7439</v>
      </c>
      <c r="R2842" t="s">
        <v>4803</v>
      </c>
      <c r="S2842" t="s">
        <v>35</v>
      </c>
      <c r="T2842" t="str">
        <f t="shared" si="132"/>
        <v>-A Master‚„s degree in Public Administration, Business Administration, Public Health or an equivalent graduate degree  -Extensive knowledge and/or experience in strategic planning or systems planning  -Strong communication and meeting facilitation skills  -Experience with organizing large scale events including town hall style meetings   -Project management skills   -Strong research and writing skills   -Ability to work in a very fast paced environment and meet tight deadlines   -Experience working in the field of behavioral healthcare, healthcare, and/or social services  -Familiarity with conducting needs assessments  -Strong public speaking skills  -Well versed in the Microsoft suite  -Ability to develop and sustain situational awareness of needs of various stakeholders   -Ability to develop and sustain situational awareness of needs of various stakeholders.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42">
        <f t="shared" si="133"/>
        <v>0</v>
      </c>
      <c r="V2842" s="3">
        <v>0</v>
      </c>
      <c r="W2842" s="3">
        <f t="shared" si="134"/>
        <v>0</v>
      </c>
      <c r="X2842" s="3">
        <v>0</v>
      </c>
      <c r="Y2842" s="3">
        <v>0</v>
      </c>
      <c r="Z2842" s="3">
        <v>0</v>
      </c>
      <c r="AA2842" s="3">
        <v>0</v>
      </c>
      <c r="AB2842" s="3">
        <v>0</v>
      </c>
      <c r="AD2842" t="s">
        <v>38</v>
      </c>
      <c r="AE2842" s="1">
        <v>42543</v>
      </c>
      <c r="AG2842" s="1">
        <v>42543</v>
      </c>
      <c r="AH2842" s="1">
        <v>42598</v>
      </c>
    </row>
    <row r="2843" spans="1:34" x14ac:dyDescent="0.3">
      <c r="A2843">
        <v>243684</v>
      </c>
      <c r="B2843" t="s">
        <v>2146</v>
      </c>
      <c r="C2843" t="s">
        <v>26</v>
      </c>
      <c r="D2843">
        <v>1</v>
      </c>
      <c r="E2843" t="s">
        <v>622</v>
      </c>
      <c r="F2843" t="s">
        <v>623</v>
      </c>
      <c r="G2843">
        <v>60910</v>
      </c>
      <c r="H2843">
        <v>0</v>
      </c>
      <c r="I2843">
        <v>41057</v>
      </c>
      <c r="J2843">
        <v>47215</v>
      </c>
      <c r="K2843" t="s">
        <v>30</v>
      </c>
      <c r="L2843" t="s">
        <v>2149</v>
      </c>
      <c r="M2843" t="s">
        <v>7059</v>
      </c>
      <c r="N2843" t="s">
        <v>8559</v>
      </c>
      <c r="O2843" t="s">
        <v>626</v>
      </c>
      <c r="P2843" t="s">
        <v>7946</v>
      </c>
      <c r="Q2843" t="s">
        <v>35</v>
      </c>
      <c r="R2843" t="s">
        <v>8560</v>
      </c>
      <c r="S2843" t="s">
        <v>3145</v>
      </c>
      <c r="T2843" t="str">
        <f t="shared" si="132"/>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2843">
        <f t="shared" si="133"/>
        <v>0</v>
      </c>
      <c r="V2843" s="3">
        <v>1</v>
      </c>
      <c r="W2843" s="3">
        <f t="shared" si="134"/>
        <v>0</v>
      </c>
      <c r="X2843" s="3">
        <v>0</v>
      </c>
      <c r="Y2843" s="3">
        <v>0</v>
      </c>
      <c r="Z2843" s="3">
        <v>0</v>
      </c>
      <c r="AA2843" s="3">
        <v>0</v>
      </c>
      <c r="AB2843" s="3">
        <v>0</v>
      </c>
      <c r="AD2843" t="s">
        <v>38</v>
      </c>
      <c r="AE2843" s="1">
        <v>42543</v>
      </c>
      <c r="AG2843" s="1">
        <v>42552</v>
      </c>
      <c r="AH2843" s="1">
        <v>42598</v>
      </c>
    </row>
    <row r="2844" spans="1:34" x14ac:dyDescent="0.3">
      <c r="A2844">
        <v>243561</v>
      </c>
      <c r="B2844" t="s">
        <v>59</v>
      </c>
      <c r="C2844" t="s">
        <v>40</v>
      </c>
      <c r="D2844">
        <v>1</v>
      </c>
      <c r="E2844" t="s">
        <v>8551</v>
      </c>
      <c r="F2844" t="s">
        <v>4795</v>
      </c>
      <c r="G2844">
        <v>91722</v>
      </c>
      <c r="H2844">
        <v>0</v>
      </c>
      <c r="I2844">
        <v>218</v>
      </c>
      <c r="J2844">
        <v>218</v>
      </c>
      <c r="K2844" t="s">
        <v>247</v>
      </c>
      <c r="L2844" t="s">
        <v>4796</v>
      </c>
      <c r="M2844" t="s">
        <v>4797</v>
      </c>
      <c r="N2844" t="s">
        <v>8552</v>
      </c>
      <c r="O2844" t="s">
        <v>8553</v>
      </c>
      <c r="P2844" t="s">
        <v>8554</v>
      </c>
      <c r="Q2844" t="s">
        <v>1808</v>
      </c>
      <c r="R2844" t="s">
        <v>266</v>
      </c>
      <c r="S2844" t="s">
        <v>4798</v>
      </c>
      <c r="T2844" t="str">
        <f t="shared" si="132"/>
        <v>A Motor Vehicle Driver‚„s license valid in the State of New York. This license must be maintained for the duration of employment. All candidates shall be required to obtain and maintain any license or licenses necessary to perform the duties of the position.  Medical Requirements:	Candidates will be required to wear a respirator while performing the essential functions of this job within certain designated areas requiring respiratory protection.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 duration of their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2844">
        <f t="shared" si="133"/>
        <v>0</v>
      </c>
      <c r="V2844" s="3">
        <v>0</v>
      </c>
      <c r="W2844" s="3">
        <f t="shared" si="134"/>
        <v>0</v>
      </c>
      <c r="X2844" s="3">
        <v>0</v>
      </c>
      <c r="Y2844" s="3">
        <v>0</v>
      </c>
      <c r="Z2844" s="3">
        <v>0</v>
      </c>
      <c r="AA2844" s="3">
        <v>0</v>
      </c>
      <c r="AB2844" s="3">
        <v>0</v>
      </c>
      <c r="AD2844" t="s">
        <v>38</v>
      </c>
      <c r="AE2844" s="1">
        <v>42543</v>
      </c>
      <c r="AG2844" s="1">
        <v>42543</v>
      </c>
      <c r="AH2844" s="1">
        <v>42598</v>
      </c>
    </row>
    <row r="2845" spans="1:34" x14ac:dyDescent="0.3">
      <c r="A2845">
        <v>243565</v>
      </c>
      <c r="B2845" t="s">
        <v>244</v>
      </c>
      <c r="C2845" t="s">
        <v>26</v>
      </c>
      <c r="D2845">
        <v>1</v>
      </c>
      <c r="E2845" t="s">
        <v>2178</v>
      </c>
      <c r="F2845" t="s">
        <v>504</v>
      </c>
      <c r="G2845">
        <v>31105</v>
      </c>
      <c r="H2845">
        <v>0</v>
      </c>
      <c r="I2845">
        <v>37492</v>
      </c>
      <c r="J2845">
        <v>59863</v>
      </c>
      <c r="K2845" t="s">
        <v>30</v>
      </c>
      <c r="L2845" t="s">
        <v>521</v>
      </c>
      <c r="M2845" t="s">
        <v>608</v>
      </c>
      <c r="N2845" t="s">
        <v>8561</v>
      </c>
      <c r="O2845" t="s">
        <v>7128</v>
      </c>
      <c r="P2845" t="s">
        <v>8562</v>
      </c>
      <c r="Q2845" t="s">
        <v>4804</v>
      </c>
      <c r="R2845" t="s">
        <v>4805</v>
      </c>
      <c r="S2845" t="s">
        <v>35</v>
      </c>
      <c r="T2845" t="str">
        <f t="shared" si="132"/>
        <v>Computer literacy, proficiency in Microsoft Word, Excel and Access. Knowledge and experience working with low voltage equipment is beneficial. Possession of a valid NYS Driver‚„s License with no more than 3 violation points is needed. *** IN ORDER TO BE CONSIDERED FOR THIS POSITION CANDIDATES MUST BE SERVING PERMANENTLY IN THE TITLE OF INVESTIGATOR ***</v>
      </c>
      <c r="U2845">
        <f t="shared" si="133"/>
        <v>0</v>
      </c>
      <c r="V2845" s="3">
        <v>1</v>
      </c>
      <c r="W2845" s="3">
        <f t="shared" si="134"/>
        <v>0</v>
      </c>
      <c r="X2845" s="3">
        <v>0</v>
      </c>
      <c r="Y2845" s="3">
        <v>0</v>
      </c>
      <c r="Z2845" s="3">
        <v>0</v>
      </c>
      <c r="AA2845" s="3">
        <v>0</v>
      </c>
      <c r="AB2845" s="3">
        <v>0</v>
      </c>
      <c r="AD2845" t="s">
        <v>38</v>
      </c>
      <c r="AE2845" s="1">
        <v>42543</v>
      </c>
      <c r="AG2845" s="1">
        <v>42543</v>
      </c>
      <c r="AH2845" s="1">
        <v>42598</v>
      </c>
    </row>
    <row r="2846" spans="1:34" x14ac:dyDescent="0.3">
      <c r="A2846">
        <v>243565</v>
      </c>
      <c r="B2846" t="s">
        <v>244</v>
      </c>
      <c r="C2846" t="s">
        <v>26</v>
      </c>
      <c r="D2846">
        <v>1</v>
      </c>
      <c r="E2846" t="s">
        <v>2178</v>
      </c>
      <c r="F2846" t="s">
        <v>504</v>
      </c>
      <c r="G2846">
        <v>31105</v>
      </c>
      <c r="H2846">
        <v>0</v>
      </c>
      <c r="I2846">
        <v>37492</v>
      </c>
      <c r="J2846">
        <v>59863</v>
      </c>
      <c r="K2846" t="s">
        <v>30</v>
      </c>
      <c r="L2846" t="s">
        <v>521</v>
      </c>
      <c r="M2846" t="s">
        <v>608</v>
      </c>
      <c r="N2846" t="s">
        <v>8561</v>
      </c>
      <c r="O2846" t="s">
        <v>7128</v>
      </c>
      <c r="P2846" t="s">
        <v>8562</v>
      </c>
      <c r="Q2846" t="s">
        <v>4804</v>
      </c>
      <c r="R2846" t="s">
        <v>4805</v>
      </c>
      <c r="S2846" t="s">
        <v>35</v>
      </c>
      <c r="T2846" t="str">
        <f t="shared" si="132"/>
        <v>Computer literacy, proficiency in Microsoft Word, Excel and Access. Knowledge and experience working with low voltage equipment is beneficial. Possession of a valid NYS Driver‚„s License with no more than 3 violation points is needed. *** IN ORDER TO BE CONSIDERED FOR THIS POSITION CANDIDATES MUST BE SERVING PERMANENTLY IN THE TITLE OF INVESTIGATOR ***</v>
      </c>
      <c r="U2846">
        <f t="shared" si="133"/>
        <v>0</v>
      </c>
      <c r="V2846" s="3">
        <v>1</v>
      </c>
      <c r="W2846" s="3">
        <f t="shared" si="134"/>
        <v>0</v>
      </c>
      <c r="X2846" s="3">
        <v>0</v>
      </c>
      <c r="Y2846" s="3">
        <v>0</v>
      </c>
      <c r="Z2846" s="3">
        <v>0</v>
      </c>
      <c r="AA2846" s="3">
        <v>0</v>
      </c>
      <c r="AB2846" s="3">
        <v>0</v>
      </c>
      <c r="AD2846" t="s">
        <v>38</v>
      </c>
      <c r="AE2846" s="1">
        <v>42543</v>
      </c>
      <c r="AG2846" s="1">
        <v>42543</v>
      </c>
      <c r="AH2846" s="1">
        <v>42598</v>
      </c>
    </row>
    <row r="2847" spans="1:34" x14ac:dyDescent="0.3">
      <c r="A2847">
        <v>243684</v>
      </c>
      <c r="B2847" t="s">
        <v>2146</v>
      </c>
      <c r="C2847" t="s">
        <v>40</v>
      </c>
      <c r="D2847">
        <v>1</v>
      </c>
      <c r="E2847" t="s">
        <v>622</v>
      </c>
      <c r="F2847" t="s">
        <v>623</v>
      </c>
      <c r="G2847">
        <v>60910</v>
      </c>
      <c r="H2847">
        <v>0</v>
      </c>
      <c r="I2847">
        <v>41057</v>
      </c>
      <c r="J2847">
        <v>47215</v>
      </c>
      <c r="K2847" t="s">
        <v>30</v>
      </c>
      <c r="L2847" t="s">
        <v>2149</v>
      </c>
      <c r="M2847" t="s">
        <v>7059</v>
      </c>
      <c r="N2847" t="s">
        <v>8559</v>
      </c>
      <c r="O2847" t="s">
        <v>626</v>
      </c>
      <c r="P2847" t="s">
        <v>7946</v>
      </c>
      <c r="Q2847" t="s">
        <v>35</v>
      </c>
      <c r="R2847" t="s">
        <v>8560</v>
      </c>
      <c r="S2847" t="s">
        <v>3145</v>
      </c>
      <c r="T2847" t="str">
        <f t="shared" si="132"/>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2847">
        <f t="shared" si="133"/>
        <v>0</v>
      </c>
      <c r="V2847" s="3">
        <v>1</v>
      </c>
      <c r="W2847" s="3">
        <f t="shared" si="134"/>
        <v>0</v>
      </c>
      <c r="X2847" s="3">
        <v>0</v>
      </c>
      <c r="Y2847" s="3">
        <v>0</v>
      </c>
      <c r="Z2847" s="3">
        <v>0</v>
      </c>
      <c r="AA2847" s="3">
        <v>0</v>
      </c>
      <c r="AB2847" s="3">
        <v>0</v>
      </c>
      <c r="AD2847" t="s">
        <v>38</v>
      </c>
      <c r="AE2847" s="1">
        <v>42543</v>
      </c>
      <c r="AG2847" s="1">
        <v>42552</v>
      </c>
      <c r="AH2847" s="1">
        <v>42598</v>
      </c>
    </row>
    <row r="2848" spans="1:34" x14ac:dyDescent="0.3">
      <c r="A2848">
        <v>243688</v>
      </c>
      <c r="B2848" t="s">
        <v>108</v>
      </c>
      <c r="C2848" t="s">
        <v>26</v>
      </c>
      <c r="D2848">
        <v>1</v>
      </c>
      <c r="E2848" t="s">
        <v>4806</v>
      </c>
      <c r="F2848" t="s">
        <v>4675</v>
      </c>
      <c r="G2848">
        <v>13615</v>
      </c>
      <c r="H2848">
        <v>1</v>
      </c>
      <c r="I2848">
        <v>37046</v>
      </c>
      <c r="J2848">
        <v>47955</v>
      </c>
      <c r="K2848" t="s">
        <v>30</v>
      </c>
      <c r="L2848" t="s">
        <v>111</v>
      </c>
      <c r="M2848" t="s">
        <v>2132</v>
      </c>
      <c r="N2848" t="s">
        <v>8563</v>
      </c>
      <c r="O2848" t="s">
        <v>8505</v>
      </c>
      <c r="P2848" t="s">
        <v>4807</v>
      </c>
      <c r="Q2848" t="s">
        <v>4808</v>
      </c>
      <c r="R2848" t="s">
        <v>811</v>
      </c>
      <c r="S2848" t="s">
        <v>35</v>
      </c>
      <c r="T2848" t="str">
        <f t="shared" si="132"/>
        <v>Significant knowledge of computer software:    MS Office Suite  and operating systems including Win7, Win10, and Mac OS.   Knowledge of the following is a plus: Visio, Crystal Reports, MS Project, VPN.  Strong experience with pc hardware required.  Analytical skills necessary to troubleshoot user problems and determine user needs and system requirements.  Strong interpersonal skills: possesses a customer satisfaction mentality with the ability to train both inexperienced &amp; experienced users in the use of technology.  Ability to effectively communicate both in writing and orally with all levels of internal users.  Understands network protocols and methodologies and can support TCP/IP and Network Protocols in a Microsoft environment.  Willingness and ability to work flexible hours.    Physical ability to lift and install equipment (computers and peripherals) in and around desks and in small places. Provides help desk support to end users through visits, phone calls and Help Desk software for daily hardware/software/mobile system issues. Installs PCs and desktop applications, including upgrades as assigned.  Preferably, candidates are permanent in the Computer Service Technician title.  Otherwise, candidates must upload, along with their resume, a copy of their receipt that they have filed for the Computer Service Technician Civil Service Exam (Exam # 5018 ).   Personal information, other than your name, on the receipt may be removed prior to submitting the receipt.</v>
      </c>
      <c r="U2848">
        <f t="shared" si="133"/>
        <v>0</v>
      </c>
      <c r="V2848" s="3">
        <v>0</v>
      </c>
      <c r="W2848" s="3">
        <f t="shared" si="134"/>
        <v>0</v>
      </c>
      <c r="X2848" s="3">
        <v>0</v>
      </c>
      <c r="Y2848" s="3">
        <v>0</v>
      </c>
      <c r="Z2848" s="3">
        <v>0</v>
      </c>
      <c r="AA2848" s="3">
        <v>0</v>
      </c>
      <c r="AB2848" s="3">
        <v>0</v>
      </c>
      <c r="AD2848" t="s">
        <v>38</v>
      </c>
      <c r="AE2848" s="1">
        <v>42543</v>
      </c>
      <c r="AG2848" s="1">
        <v>42543</v>
      </c>
      <c r="AH2848" s="1">
        <v>42598</v>
      </c>
    </row>
    <row r="2849" spans="1:34" x14ac:dyDescent="0.3">
      <c r="A2849">
        <v>243688</v>
      </c>
      <c r="B2849" t="s">
        <v>108</v>
      </c>
      <c r="C2849" t="s">
        <v>40</v>
      </c>
      <c r="D2849">
        <v>1</v>
      </c>
      <c r="E2849" t="s">
        <v>4806</v>
      </c>
      <c r="F2849" t="s">
        <v>4675</v>
      </c>
      <c r="G2849">
        <v>13615</v>
      </c>
      <c r="H2849">
        <v>1</v>
      </c>
      <c r="I2849">
        <v>37046</v>
      </c>
      <c r="J2849">
        <v>47955</v>
      </c>
      <c r="K2849" t="s">
        <v>30</v>
      </c>
      <c r="L2849" t="s">
        <v>111</v>
      </c>
      <c r="M2849" t="s">
        <v>2132</v>
      </c>
      <c r="N2849" t="s">
        <v>8563</v>
      </c>
      <c r="O2849" t="s">
        <v>8505</v>
      </c>
      <c r="P2849" t="s">
        <v>4807</v>
      </c>
      <c r="Q2849" t="s">
        <v>4808</v>
      </c>
      <c r="R2849" t="s">
        <v>811</v>
      </c>
      <c r="S2849" t="s">
        <v>35</v>
      </c>
      <c r="T2849" t="str">
        <f t="shared" si="132"/>
        <v>Significant knowledge of computer software:    MS Office Suite  and operating systems including Win7, Win10, and Mac OS.   Knowledge of the following is a plus: Visio, Crystal Reports, MS Project, VPN.  Strong experience with pc hardware required.  Analytical skills necessary to troubleshoot user problems and determine user needs and system requirements.  Strong interpersonal skills: possesses a customer satisfaction mentality with the ability to train both inexperienced &amp; experienced users in the use of technology.  Ability to effectively communicate both in writing and orally with all levels of internal users.  Understands network protocols and methodologies and can support TCP/IP and Network Protocols in a Microsoft environment.  Willingness and ability to work flexible hours.    Physical ability to lift and install equipment (computers and peripherals) in and around desks and in small places. Provides help desk support to end users through visits, phone calls and Help Desk software for daily hardware/software/mobile system issues. Installs PCs and desktop applications, including upgrades as assigned.  Preferably, candidates are permanent in the Computer Service Technician title.  Otherwise, candidates must upload, along with their resume, a copy of their receipt that they have filed for the Computer Service Technician Civil Service Exam (Exam # 5018 ).   Personal information, other than your name, on the receipt may be removed prior to submitting the receipt.</v>
      </c>
      <c r="U2849">
        <f t="shared" si="133"/>
        <v>0</v>
      </c>
      <c r="V2849" s="3">
        <v>0</v>
      </c>
      <c r="W2849" s="3">
        <f t="shared" si="134"/>
        <v>0</v>
      </c>
      <c r="X2849" s="3">
        <v>0</v>
      </c>
      <c r="Y2849" s="3">
        <v>0</v>
      </c>
      <c r="Z2849" s="3">
        <v>0</v>
      </c>
      <c r="AA2849" s="3">
        <v>0</v>
      </c>
      <c r="AB2849" s="3">
        <v>0</v>
      </c>
      <c r="AD2849" t="s">
        <v>38</v>
      </c>
      <c r="AE2849" s="1">
        <v>42543</v>
      </c>
      <c r="AG2849" s="1">
        <v>42543</v>
      </c>
      <c r="AH2849" s="1">
        <v>42598</v>
      </c>
    </row>
    <row r="2850" spans="1:34" x14ac:dyDescent="0.3">
      <c r="A2850">
        <v>243692</v>
      </c>
      <c r="B2850" t="s">
        <v>184</v>
      </c>
      <c r="C2850" t="s">
        <v>40</v>
      </c>
      <c r="D2850">
        <v>1</v>
      </c>
      <c r="E2850" t="s">
        <v>1212</v>
      </c>
      <c r="F2850" t="s">
        <v>1213</v>
      </c>
      <c r="G2850">
        <v>50910</v>
      </c>
      <c r="H2850">
        <v>0</v>
      </c>
      <c r="I2850">
        <v>69252</v>
      </c>
      <c r="J2850">
        <v>69252</v>
      </c>
      <c r="K2850" t="s">
        <v>30</v>
      </c>
      <c r="L2850" t="s">
        <v>648</v>
      </c>
      <c r="M2850" t="s">
        <v>804</v>
      </c>
      <c r="N2850" t="s">
        <v>7286</v>
      </c>
      <c r="O2850" t="s">
        <v>1214</v>
      </c>
      <c r="P2850" t="s">
        <v>7287</v>
      </c>
      <c r="Q2850" t="s">
        <v>7266</v>
      </c>
      <c r="R2850" t="s">
        <v>1215</v>
      </c>
      <c r="S2850" t="s">
        <v>35</v>
      </c>
      <c r="T2850" t="str">
        <f t="shared" si="132"/>
        <v>The preferred candidate should possess the following: a minimum of (3) years recent nursing experience in a clinical setting (hospital or ambulatory care) or primary health care, experience with applicable computer-based software (Word, Excel, Access) and specific experience in pediatric and adolescent nursing. Registered nurses with experience in pediatric or adolescent psychiatry or in child welfare are highly preferred. A valid New York State registered Nurse License. Bachelor‚„s Degree of Science in Nursing and MSN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850">
        <f t="shared" si="133"/>
        <v>0</v>
      </c>
      <c r="V2850" s="3">
        <v>1</v>
      </c>
      <c r="W2850" s="3">
        <f t="shared" si="134"/>
        <v>0</v>
      </c>
      <c r="X2850" s="3">
        <v>0</v>
      </c>
      <c r="Y2850" s="3">
        <v>0</v>
      </c>
      <c r="Z2850" s="3">
        <v>0</v>
      </c>
      <c r="AA2850" s="3">
        <v>0</v>
      </c>
      <c r="AB2850" s="3">
        <v>0</v>
      </c>
      <c r="AD2850" t="s">
        <v>38</v>
      </c>
      <c r="AE2850" s="1">
        <v>42551</v>
      </c>
      <c r="AG2850" s="1">
        <v>42552</v>
      </c>
      <c r="AH2850" s="1">
        <v>42598</v>
      </c>
    </row>
    <row r="2851" spans="1:34" x14ac:dyDescent="0.3">
      <c r="A2851">
        <v>243567</v>
      </c>
      <c r="B2851" t="s">
        <v>39</v>
      </c>
      <c r="C2851" t="s">
        <v>40</v>
      </c>
      <c r="D2851">
        <v>1</v>
      </c>
      <c r="E2851" t="s">
        <v>4350</v>
      </c>
      <c r="F2851" t="s">
        <v>51</v>
      </c>
      <c r="G2851">
        <v>10050</v>
      </c>
      <c r="H2851" t="s">
        <v>52</v>
      </c>
      <c r="I2851">
        <v>53051</v>
      </c>
      <c r="J2851">
        <v>100000</v>
      </c>
      <c r="K2851" t="s">
        <v>30</v>
      </c>
      <c r="L2851" t="s">
        <v>78</v>
      </c>
      <c r="M2851" t="s">
        <v>1042</v>
      </c>
      <c r="N2851" t="s">
        <v>8540</v>
      </c>
      <c r="O2851" t="s">
        <v>54</v>
      </c>
      <c r="P2851" t="s">
        <v>8541</v>
      </c>
      <c r="Q2851" t="s">
        <v>7439</v>
      </c>
      <c r="R2851" t="s">
        <v>4773</v>
      </c>
      <c r="S2851" t="s">
        <v>35</v>
      </c>
      <c r="T2851" t="str">
        <f t="shared" si="132"/>
        <v>‚ 5+ years of experience in a role as project manager leading complex, enterprise-wide technical and/or business initiatives   5+ years of experience with managing SDLC Waterfall and/or Agile methodology projects   5 + years of experience in creating project management artifacts (project charter, project plan, timelines (MS Project or other project management software), requirements documents, project and resource planning, deployment plans, support plans, conversion plans   5+ years in gathering requirements, business analysis, use cases and creating functional requirements documents   PMP certification preferred but not mandatory   Public health experience is a plus.  Detail-oriented with no loss of big picture objectives.   Ability to prioritize and multi-task effectively under tight deadlines.   Excellent written/verbal communication skills with exceptional presentation abilities to senior management and other key stakeholders.   Negotiation and conflict management skills;  Demonstrate leadership and team building skills; Ability to be a systems thinker with attention to quality.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51">
        <f t="shared" si="133"/>
        <v>1</v>
      </c>
      <c r="V2851" s="3">
        <v>0</v>
      </c>
      <c r="W2851" s="3">
        <f t="shared" si="134"/>
        <v>1</v>
      </c>
      <c r="X2851" s="3">
        <v>0</v>
      </c>
      <c r="Y2851" s="3">
        <v>0</v>
      </c>
      <c r="Z2851" s="3">
        <v>0</v>
      </c>
      <c r="AA2851" s="3">
        <v>0</v>
      </c>
      <c r="AB2851" s="3">
        <v>0</v>
      </c>
      <c r="AD2851" t="s">
        <v>58</v>
      </c>
      <c r="AE2851" s="1">
        <v>42542</v>
      </c>
      <c r="AG2851" s="1">
        <v>42542</v>
      </c>
      <c r="AH2851" s="1">
        <v>42598</v>
      </c>
    </row>
    <row r="2852" spans="1:34" x14ac:dyDescent="0.3">
      <c r="A2852">
        <v>243569</v>
      </c>
      <c r="B2852" t="s">
        <v>210</v>
      </c>
      <c r="C2852" t="s">
        <v>40</v>
      </c>
      <c r="D2852">
        <v>1</v>
      </c>
      <c r="E2852" t="s">
        <v>4809</v>
      </c>
      <c r="F2852" t="s">
        <v>540</v>
      </c>
      <c r="G2852">
        <v>60860</v>
      </c>
      <c r="H2852">
        <v>1</v>
      </c>
      <c r="I2852">
        <v>38251</v>
      </c>
      <c r="J2852">
        <v>65771</v>
      </c>
      <c r="K2852" t="s">
        <v>30</v>
      </c>
      <c r="L2852" t="s">
        <v>213</v>
      </c>
      <c r="M2852" t="s">
        <v>4810</v>
      </c>
      <c r="N2852" t="s">
        <v>6934</v>
      </c>
      <c r="O2852" t="s">
        <v>7137</v>
      </c>
      <c r="P2852" t="s">
        <v>8564</v>
      </c>
      <c r="Q2852" t="s">
        <v>35</v>
      </c>
      <c r="R2852" t="s">
        <v>8565</v>
      </c>
      <c r="S2852" t="s">
        <v>35</v>
      </c>
      <c r="T2852" t="str">
        <f t="shared" si="132"/>
        <v xml:space="preserve">‚Knowledge of emergency response and small business needsProven track record of delivering results in a fast-paced, demanding work environmentAbility to work within cross-organizational multi-disciplinary teams Excellent written and oral communications skillsExperience using customer relationship management tools or other database systems in order to track and manage services and outcomes desiredExcellent interpersonal, organizational, strategic thinking and quantitative/qualitative skillsPossession of a driver‚„s license valued in New York City Knowledge of New York City neighborhoods  </v>
      </c>
      <c r="U2852">
        <f t="shared" si="133"/>
        <v>0</v>
      </c>
      <c r="V2852" s="3">
        <v>0</v>
      </c>
      <c r="W2852" s="3">
        <f t="shared" si="134"/>
        <v>0</v>
      </c>
      <c r="X2852" s="3">
        <v>0</v>
      </c>
      <c r="Y2852" s="3">
        <v>0</v>
      </c>
      <c r="Z2852" s="3">
        <v>0</v>
      </c>
      <c r="AA2852" s="3">
        <v>0</v>
      </c>
      <c r="AB2852" s="3">
        <v>0</v>
      </c>
      <c r="AD2852" t="s">
        <v>38</v>
      </c>
      <c r="AE2852" s="1">
        <v>42544</v>
      </c>
      <c r="AG2852" s="1">
        <v>42544</v>
      </c>
      <c r="AH2852" s="1">
        <v>42598</v>
      </c>
    </row>
    <row r="2853" spans="1:34" x14ac:dyDescent="0.3">
      <c r="A2853">
        <v>243569</v>
      </c>
      <c r="B2853" t="s">
        <v>210</v>
      </c>
      <c r="C2853" t="s">
        <v>26</v>
      </c>
      <c r="D2853">
        <v>1</v>
      </c>
      <c r="E2853" t="s">
        <v>4809</v>
      </c>
      <c r="F2853" t="s">
        <v>540</v>
      </c>
      <c r="G2853">
        <v>60860</v>
      </c>
      <c r="H2853">
        <v>1</v>
      </c>
      <c r="I2853">
        <v>38251</v>
      </c>
      <c r="J2853">
        <v>65771</v>
      </c>
      <c r="K2853" t="s">
        <v>30</v>
      </c>
      <c r="L2853" t="s">
        <v>213</v>
      </c>
      <c r="M2853" t="s">
        <v>4810</v>
      </c>
      <c r="N2853" t="s">
        <v>6934</v>
      </c>
      <c r="O2853" t="s">
        <v>7137</v>
      </c>
      <c r="P2853" t="s">
        <v>8564</v>
      </c>
      <c r="Q2853" t="s">
        <v>35</v>
      </c>
      <c r="R2853" t="s">
        <v>8565</v>
      </c>
      <c r="S2853" t="s">
        <v>35</v>
      </c>
      <c r="T2853" t="str">
        <f t="shared" si="132"/>
        <v xml:space="preserve">‚Knowledge of emergency response and small business needsProven track record of delivering results in a fast-paced, demanding work environmentAbility to work within cross-organizational multi-disciplinary teams Excellent written and oral communications skillsExperience using customer relationship management tools or other database systems in order to track and manage services and outcomes desiredExcellent interpersonal, organizational, strategic thinking and quantitative/qualitative skillsPossession of a driver‚„s license valued in New York City Knowledge of New York City neighborhoods  </v>
      </c>
      <c r="U2853">
        <f t="shared" si="133"/>
        <v>0</v>
      </c>
      <c r="V2853" s="3">
        <v>0</v>
      </c>
      <c r="W2853" s="3">
        <f t="shared" si="134"/>
        <v>0</v>
      </c>
      <c r="X2853" s="3">
        <v>0</v>
      </c>
      <c r="Y2853" s="3">
        <v>0</v>
      </c>
      <c r="Z2853" s="3">
        <v>0</v>
      </c>
      <c r="AA2853" s="3">
        <v>0</v>
      </c>
      <c r="AB2853" s="3">
        <v>0</v>
      </c>
      <c r="AD2853" t="s">
        <v>38</v>
      </c>
      <c r="AE2853" s="1">
        <v>42544</v>
      </c>
      <c r="AG2853" s="1">
        <v>42544</v>
      </c>
      <c r="AH2853" s="1">
        <v>42598</v>
      </c>
    </row>
    <row r="2854" spans="1:34" x14ac:dyDescent="0.3">
      <c r="A2854">
        <v>243692</v>
      </c>
      <c r="B2854" t="s">
        <v>184</v>
      </c>
      <c r="C2854" t="s">
        <v>26</v>
      </c>
      <c r="D2854">
        <v>1</v>
      </c>
      <c r="E2854" t="s">
        <v>1212</v>
      </c>
      <c r="F2854" t="s">
        <v>1213</v>
      </c>
      <c r="G2854">
        <v>50910</v>
      </c>
      <c r="H2854">
        <v>0</v>
      </c>
      <c r="I2854">
        <v>69252</v>
      </c>
      <c r="J2854">
        <v>69252</v>
      </c>
      <c r="K2854" t="s">
        <v>30</v>
      </c>
      <c r="L2854" t="s">
        <v>648</v>
      </c>
      <c r="M2854" t="s">
        <v>804</v>
      </c>
      <c r="N2854" t="s">
        <v>7286</v>
      </c>
      <c r="O2854" t="s">
        <v>1214</v>
      </c>
      <c r="P2854" t="s">
        <v>7287</v>
      </c>
      <c r="Q2854" t="s">
        <v>7266</v>
      </c>
      <c r="R2854" t="s">
        <v>1215</v>
      </c>
      <c r="S2854" t="s">
        <v>35</v>
      </c>
      <c r="T2854" t="str">
        <f t="shared" si="132"/>
        <v>The preferred candidate should possess the following: a minimum of (3) years recent nursing experience in a clinical setting (hospital or ambulatory care) or primary health care, experience with applicable computer-based software (Word, Excel, Access) and specific experience in pediatric and adolescent nursing. Registered nurses with experience in pediatric or adolescent psychiatry or in child welfare are highly preferred. A valid New York State registered Nurse License. Bachelor‚„s Degree of Science in Nursing and MSN preferred.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2854">
        <f t="shared" si="133"/>
        <v>0</v>
      </c>
      <c r="V2854" s="3">
        <v>1</v>
      </c>
      <c r="W2854" s="3">
        <f t="shared" si="134"/>
        <v>0</v>
      </c>
      <c r="X2854" s="3">
        <v>0</v>
      </c>
      <c r="Y2854" s="3">
        <v>0</v>
      </c>
      <c r="Z2854" s="3">
        <v>0</v>
      </c>
      <c r="AA2854" s="3">
        <v>0</v>
      </c>
      <c r="AB2854" s="3">
        <v>0</v>
      </c>
      <c r="AD2854" t="s">
        <v>38</v>
      </c>
      <c r="AE2854" s="1">
        <v>42551</v>
      </c>
      <c r="AG2854" s="1">
        <v>42552</v>
      </c>
      <c r="AH2854" s="1">
        <v>42598</v>
      </c>
    </row>
    <row r="2855" spans="1:34" x14ac:dyDescent="0.3">
      <c r="A2855">
        <v>243699</v>
      </c>
      <c r="B2855" t="s">
        <v>1559</v>
      </c>
      <c r="C2855" t="s">
        <v>26</v>
      </c>
      <c r="D2855">
        <v>1</v>
      </c>
      <c r="E2855" t="s">
        <v>4811</v>
      </c>
      <c r="F2855" t="s">
        <v>42</v>
      </c>
      <c r="G2855">
        <v>21744</v>
      </c>
      <c r="H2855">
        <v>2</v>
      </c>
      <c r="I2855">
        <v>68239</v>
      </c>
      <c r="J2855">
        <v>83000</v>
      </c>
      <c r="K2855" t="s">
        <v>30</v>
      </c>
      <c r="L2855" t="s">
        <v>2551</v>
      </c>
      <c r="M2855" t="s">
        <v>4812</v>
      </c>
      <c r="N2855" t="s">
        <v>8566</v>
      </c>
      <c r="O2855" t="s">
        <v>46</v>
      </c>
      <c r="P2855" t="s">
        <v>8567</v>
      </c>
      <c r="Q2855" t="s">
        <v>35</v>
      </c>
      <c r="R2855" t="s">
        <v>4813</v>
      </c>
      <c r="S2855" t="s">
        <v>4814</v>
      </c>
      <c r="T2855" t="str">
        <f t="shared" si="132"/>
        <v xml:space="preserve">‚ Knowledge of federal and state social service programs.   Excellent oral and written communication skills.  </v>
      </c>
      <c r="U2855">
        <f t="shared" si="133"/>
        <v>0</v>
      </c>
      <c r="V2855" s="3">
        <v>0</v>
      </c>
      <c r="W2855" s="3">
        <f t="shared" si="134"/>
        <v>0</v>
      </c>
      <c r="X2855" s="3">
        <v>0</v>
      </c>
      <c r="Y2855" s="3">
        <v>0</v>
      </c>
      <c r="Z2855" s="3">
        <v>0</v>
      </c>
      <c r="AA2855" s="3">
        <v>0</v>
      </c>
      <c r="AB2855" s="3">
        <v>0</v>
      </c>
      <c r="AD2855" t="s">
        <v>38</v>
      </c>
      <c r="AE2855" s="1">
        <v>42592</v>
      </c>
      <c r="AF2855" s="1">
        <v>42622</v>
      </c>
      <c r="AG2855" s="1">
        <v>42591</v>
      </c>
      <c r="AH2855" s="1">
        <v>42598</v>
      </c>
    </row>
    <row r="2856" spans="1:34" x14ac:dyDescent="0.3">
      <c r="A2856">
        <v>243699</v>
      </c>
      <c r="B2856" t="s">
        <v>1559</v>
      </c>
      <c r="C2856" t="s">
        <v>40</v>
      </c>
      <c r="D2856">
        <v>1</v>
      </c>
      <c r="E2856" t="s">
        <v>4811</v>
      </c>
      <c r="F2856" t="s">
        <v>42</v>
      </c>
      <c r="G2856">
        <v>21744</v>
      </c>
      <c r="H2856">
        <v>2</v>
      </c>
      <c r="I2856">
        <v>68239</v>
      </c>
      <c r="J2856">
        <v>83000</v>
      </c>
      <c r="K2856" t="s">
        <v>30</v>
      </c>
      <c r="L2856" t="s">
        <v>2551</v>
      </c>
      <c r="M2856" t="s">
        <v>4812</v>
      </c>
      <c r="N2856" t="s">
        <v>8566</v>
      </c>
      <c r="O2856" t="s">
        <v>46</v>
      </c>
      <c r="P2856" t="s">
        <v>8567</v>
      </c>
      <c r="Q2856" t="s">
        <v>35</v>
      </c>
      <c r="R2856" t="s">
        <v>4813</v>
      </c>
      <c r="S2856" t="s">
        <v>4814</v>
      </c>
      <c r="T2856" t="str">
        <f t="shared" si="132"/>
        <v xml:space="preserve">‚ Knowledge of federal and state social service programs.   Excellent oral and written communication skills.  </v>
      </c>
      <c r="U2856">
        <f t="shared" si="133"/>
        <v>0</v>
      </c>
      <c r="V2856" s="3">
        <v>0</v>
      </c>
      <c r="W2856" s="3">
        <f t="shared" si="134"/>
        <v>0</v>
      </c>
      <c r="X2856" s="3">
        <v>0</v>
      </c>
      <c r="Y2856" s="3">
        <v>0</v>
      </c>
      <c r="Z2856" s="3">
        <v>0</v>
      </c>
      <c r="AA2856" s="3">
        <v>0</v>
      </c>
      <c r="AB2856" s="3">
        <v>0</v>
      </c>
      <c r="AD2856" t="s">
        <v>38</v>
      </c>
      <c r="AE2856" s="1">
        <v>42592</v>
      </c>
      <c r="AF2856" s="1">
        <v>42622</v>
      </c>
      <c r="AG2856" s="1">
        <v>42591</v>
      </c>
      <c r="AH2856" s="1">
        <v>42598</v>
      </c>
    </row>
    <row r="2857" spans="1:34" x14ac:dyDescent="0.3">
      <c r="A2857">
        <v>243703</v>
      </c>
      <c r="B2857" t="s">
        <v>1125</v>
      </c>
      <c r="C2857" t="s">
        <v>40</v>
      </c>
      <c r="D2857">
        <v>1</v>
      </c>
      <c r="E2857" t="s">
        <v>1447</v>
      </c>
      <c r="F2857" t="s">
        <v>1444</v>
      </c>
      <c r="G2857">
        <v>31143</v>
      </c>
      <c r="H2857">
        <v>1</v>
      </c>
      <c r="I2857">
        <v>40772</v>
      </c>
      <c r="J2857">
        <v>50000</v>
      </c>
      <c r="K2857" t="s">
        <v>30</v>
      </c>
      <c r="L2857" t="s">
        <v>954</v>
      </c>
      <c r="M2857" t="s">
        <v>1128</v>
      </c>
      <c r="N2857" t="s">
        <v>8135</v>
      </c>
      <c r="O2857" t="s">
        <v>1445</v>
      </c>
      <c r="P2857" t="s">
        <v>8568</v>
      </c>
      <c r="Q2857" t="s">
        <v>35</v>
      </c>
      <c r="R2857" t="s">
        <v>4815</v>
      </c>
      <c r="S2857" t="s">
        <v>35</v>
      </c>
      <c r="T2857" t="str">
        <f t="shared" si="132"/>
        <v xml:space="preserve">‚	Excellent interpersonal skills.  	Ability to work efficiently and effectively, both independently and in a team environment.  	Detail-oriented and organized, with the ability to multi-task and operate in a fast-paced environment.	Ability to exercise discretion on sensitive and confidential matters. 	Interest in being trained and certified as a New York State Peace Officer is a plus.  	Familiarity with New York City government is a plus.  </v>
      </c>
      <c r="U2857">
        <f t="shared" si="133"/>
        <v>0</v>
      </c>
      <c r="V2857" s="3">
        <v>0</v>
      </c>
      <c r="W2857" s="3">
        <f t="shared" si="134"/>
        <v>0</v>
      </c>
      <c r="X2857" s="3">
        <v>0</v>
      </c>
      <c r="Y2857" s="3">
        <v>0</v>
      </c>
      <c r="Z2857" s="3">
        <v>0</v>
      </c>
      <c r="AA2857" s="3">
        <v>0</v>
      </c>
      <c r="AB2857" s="3">
        <v>0</v>
      </c>
      <c r="AD2857" t="s">
        <v>38</v>
      </c>
      <c r="AE2857" s="1">
        <v>42543</v>
      </c>
      <c r="AF2857" s="1">
        <v>42633</v>
      </c>
      <c r="AG2857" s="1">
        <v>42543</v>
      </c>
      <c r="AH2857" s="1">
        <v>42598</v>
      </c>
    </row>
    <row r="2858" spans="1:34" x14ac:dyDescent="0.3">
      <c r="A2858">
        <v>243572</v>
      </c>
      <c r="B2858" t="s">
        <v>59</v>
      </c>
      <c r="C2858" t="s">
        <v>26</v>
      </c>
      <c r="D2858">
        <v>1</v>
      </c>
      <c r="E2858" t="s">
        <v>4669</v>
      </c>
      <c r="F2858" t="s">
        <v>713</v>
      </c>
      <c r="G2858">
        <v>13631</v>
      </c>
      <c r="H2858">
        <v>3</v>
      </c>
      <c r="I2858">
        <v>69215</v>
      </c>
      <c r="J2858">
        <v>101324</v>
      </c>
      <c r="K2858" t="s">
        <v>30</v>
      </c>
      <c r="L2858" t="s">
        <v>1806</v>
      </c>
      <c r="M2858" t="s">
        <v>4816</v>
      </c>
      <c r="N2858" t="s">
        <v>8569</v>
      </c>
      <c r="O2858" t="s">
        <v>2283</v>
      </c>
      <c r="P2858" t="s">
        <v>8570</v>
      </c>
      <c r="Q2858" t="s">
        <v>4817</v>
      </c>
      <c r="R2858" t="s">
        <v>266</v>
      </c>
      <c r="S2858" t="s">
        <v>2835</v>
      </c>
      <c r="T2858" t="str">
        <f t="shared" si="132"/>
        <v>A 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Kingston is a City in Ulster County New York, approximately 91 miles North of New York City.</v>
      </c>
      <c r="U2858">
        <f t="shared" si="133"/>
        <v>0</v>
      </c>
      <c r="V2858" s="3">
        <v>0</v>
      </c>
      <c r="W2858" s="3">
        <f t="shared" si="134"/>
        <v>0</v>
      </c>
      <c r="X2858" s="3">
        <v>0</v>
      </c>
      <c r="Y2858" s="3">
        <v>0</v>
      </c>
      <c r="Z2858" s="3">
        <v>0</v>
      </c>
      <c r="AA2858" s="3">
        <v>0</v>
      </c>
      <c r="AB2858" s="3">
        <v>0</v>
      </c>
      <c r="AD2858" t="s">
        <v>899</v>
      </c>
      <c r="AE2858" s="1">
        <v>42543</v>
      </c>
      <c r="AG2858" s="1">
        <v>42543</v>
      </c>
      <c r="AH2858" s="1">
        <v>42598</v>
      </c>
    </row>
    <row r="2859" spans="1:34" x14ac:dyDescent="0.3">
      <c r="A2859">
        <v>243572</v>
      </c>
      <c r="B2859" t="s">
        <v>59</v>
      </c>
      <c r="C2859" t="s">
        <v>40</v>
      </c>
      <c r="D2859">
        <v>1</v>
      </c>
      <c r="E2859" t="s">
        <v>4669</v>
      </c>
      <c r="F2859" t="s">
        <v>713</v>
      </c>
      <c r="G2859">
        <v>13631</v>
      </c>
      <c r="H2859">
        <v>3</v>
      </c>
      <c r="I2859">
        <v>69215</v>
      </c>
      <c r="J2859">
        <v>101324</v>
      </c>
      <c r="K2859" t="s">
        <v>30</v>
      </c>
      <c r="L2859" t="s">
        <v>1806</v>
      </c>
      <c r="M2859" t="s">
        <v>4816</v>
      </c>
      <c r="N2859" t="s">
        <v>8569</v>
      </c>
      <c r="O2859" t="s">
        <v>2283</v>
      </c>
      <c r="P2859" t="s">
        <v>8570</v>
      </c>
      <c r="Q2859" t="s">
        <v>4817</v>
      </c>
      <c r="R2859" t="s">
        <v>266</v>
      </c>
      <c r="S2859" t="s">
        <v>2835</v>
      </c>
      <c r="T2859" t="str">
        <f t="shared" si="132"/>
        <v>A Driver‚„s License valid in the State of New York.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Kingston is a City in Ulster County New York, approximately 91 miles North of New York City.</v>
      </c>
      <c r="U2859">
        <f t="shared" si="133"/>
        <v>0</v>
      </c>
      <c r="V2859" s="3">
        <v>0</v>
      </c>
      <c r="W2859" s="3">
        <f t="shared" si="134"/>
        <v>0</v>
      </c>
      <c r="X2859" s="3">
        <v>0</v>
      </c>
      <c r="Y2859" s="3">
        <v>0</v>
      </c>
      <c r="Z2859" s="3">
        <v>0</v>
      </c>
      <c r="AA2859" s="3">
        <v>0</v>
      </c>
      <c r="AB2859" s="3">
        <v>0</v>
      </c>
      <c r="AD2859" t="s">
        <v>899</v>
      </c>
      <c r="AE2859" s="1">
        <v>42543</v>
      </c>
      <c r="AG2859" s="1">
        <v>42543</v>
      </c>
      <c r="AH2859" s="1">
        <v>42598</v>
      </c>
    </row>
    <row r="2860" spans="1:34" x14ac:dyDescent="0.3">
      <c r="A2860">
        <v>243578</v>
      </c>
      <c r="B2860" t="s">
        <v>2518</v>
      </c>
      <c r="C2860" t="s">
        <v>26</v>
      </c>
      <c r="D2860">
        <v>1</v>
      </c>
      <c r="E2860" t="s">
        <v>3323</v>
      </c>
      <c r="F2860" t="s">
        <v>326</v>
      </c>
      <c r="G2860">
        <v>56057</v>
      </c>
      <c r="H2860">
        <v>0</v>
      </c>
      <c r="I2860">
        <v>34644</v>
      </c>
      <c r="J2860">
        <v>40000</v>
      </c>
      <c r="K2860" t="s">
        <v>30</v>
      </c>
      <c r="L2860" t="s">
        <v>637</v>
      </c>
      <c r="M2860" t="s">
        <v>2971</v>
      </c>
      <c r="N2860" t="s">
        <v>8571</v>
      </c>
      <c r="O2860" t="s">
        <v>329</v>
      </c>
      <c r="P2860" t="s">
        <v>8503</v>
      </c>
      <c r="Q2860" t="s">
        <v>35</v>
      </c>
      <c r="R2860" t="s">
        <v>2521</v>
      </c>
      <c r="S2860" t="s">
        <v>35</v>
      </c>
      <c r="T2860" t="str">
        <f t="shared" si="132"/>
        <v xml:space="preserve">‚	Good organizational and communication skills	Ability to work independently	Have proficiency in Microsoft Word, PowerPoint, Visio Access, Outlook,  and Excel	Be able to handle confidential matters	History of volunteerism, such as service in the AmeriCorps or Peace Corps, is viewed favorably.  </v>
      </c>
      <c r="U2860">
        <f t="shared" si="133"/>
        <v>0</v>
      </c>
      <c r="V2860" s="3">
        <v>0</v>
      </c>
      <c r="W2860" s="3">
        <f t="shared" si="134"/>
        <v>0</v>
      </c>
      <c r="X2860" s="3">
        <v>0</v>
      </c>
      <c r="Y2860" s="3">
        <v>0</v>
      </c>
      <c r="Z2860" s="3">
        <v>0</v>
      </c>
      <c r="AA2860" s="3">
        <v>0</v>
      </c>
      <c r="AB2860" s="3">
        <v>0</v>
      </c>
      <c r="AD2860" t="s">
        <v>38</v>
      </c>
      <c r="AE2860" s="1">
        <v>42550</v>
      </c>
      <c r="AG2860" s="1">
        <v>42550</v>
      </c>
      <c r="AH2860" s="1">
        <v>42598</v>
      </c>
    </row>
    <row r="2861" spans="1:34" x14ac:dyDescent="0.3">
      <c r="A2861">
        <v>243578</v>
      </c>
      <c r="B2861" t="s">
        <v>2518</v>
      </c>
      <c r="C2861" t="s">
        <v>40</v>
      </c>
      <c r="D2861">
        <v>1</v>
      </c>
      <c r="E2861" t="s">
        <v>3323</v>
      </c>
      <c r="F2861" t="s">
        <v>326</v>
      </c>
      <c r="G2861">
        <v>56057</v>
      </c>
      <c r="H2861">
        <v>0</v>
      </c>
      <c r="I2861">
        <v>34644</v>
      </c>
      <c r="J2861">
        <v>40000</v>
      </c>
      <c r="K2861" t="s">
        <v>30</v>
      </c>
      <c r="L2861" t="s">
        <v>637</v>
      </c>
      <c r="M2861" t="s">
        <v>2971</v>
      </c>
      <c r="N2861" t="s">
        <v>8571</v>
      </c>
      <c r="O2861" t="s">
        <v>329</v>
      </c>
      <c r="P2861" t="s">
        <v>8503</v>
      </c>
      <c r="Q2861" t="s">
        <v>35</v>
      </c>
      <c r="R2861" t="s">
        <v>2521</v>
      </c>
      <c r="S2861" t="s">
        <v>35</v>
      </c>
      <c r="T2861" t="str">
        <f t="shared" si="132"/>
        <v xml:space="preserve">‚	Good organizational and communication skills	Ability to work independently	Have proficiency in Microsoft Word, PowerPoint, Visio Access, Outlook,  and Excel	Be able to handle confidential matters	History of volunteerism, such as service in the AmeriCorps or Peace Corps, is viewed favorably.  </v>
      </c>
      <c r="U2861">
        <f t="shared" si="133"/>
        <v>0</v>
      </c>
      <c r="V2861" s="3">
        <v>0</v>
      </c>
      <c r="W2861" s="3">
        <f t="shared" si="134"/>
        <v>0</v>
      </c>
      <c r="X2861" s="3">
        <v>0</v>
      </c>
      <c r="Y2861" s="3">
        <v>0</v>
      </c>
      <c r="Z2861" s="3">
        <v>0</v>
      </c>
      <c r="AA2861" s="3">
        <v>0</v>
      </c>
      <c r="AB2861" s="3">
        <v>0</v>
      </c>
      <c r="AD2861" t="s">
        <v>38</v>
      </c>
      <c r="AE2861" s="1">
        <v>42550</v>
      </c>
      <c r="AG2861" s="1">
        <v>42550</v>
      </c>
      <c r="AH2861" s="1">
        <v>42598</v>
      </c>
    </row>
    <row r="2862" spans="1:34" x14ac:dyDescent="0.3">
      <c r="A2862">
        <v>243581</v>
      </c>
      <c r="B2862" t="s">
        <v>2518</v>
      </c>
      <c r="C2862" t="s">
        <v>40</v>
      </c>
      <c r="D2862">
        <v>1</v>
      </c>
      <c r="E2862" t="s">
        <v>3323</v>
      </c>
      <c r="F2862" t="s">
        <v>326</v>
      </c>
      <c r="G2862">
        <v>56057</v>
      </c>
      <c r="H2862">
        <v>0</v>
      </c>
      <c r="I2862">
        <v>34644</v>
      </c>
      <c r="J2862">
        <v>40000</v>
      </c>
      <c r="K2862" t="s">
        <v>30</v>
      </c>
      <c r="L2862" t="s">
        <v>637</v>
      </c>
      <c r="M2862" t="s">
        <v>4658</v>
      </c>
      <c r="N2862" t="s">
        <v>8502</v>
      </c>
      <c r="O2862" t="s">
        <v>329</v>
      </c>
      <c r="P2862" t="s">
        <v>8503</v>
      </c>
      <c r="Q2862" t="s">
        <v>35</v>
      </c>
      <c r="R2862" t="s">
        <v>2521</v>
      </c>
      <c r="S2862" t="s">
        <v>35</v>
      </c>
      <c r="T2862" t="str">
        <f t="shared" si="132"/>
        <v xml:space="preserve">‚	Good organizational and communication skills	Ability to work independently	Have proficiency in Microsoft Word, PowerPoint, Visio Access, Outlook,  and Excel	Be able to handle confidential matters	History of volunteerism, such as service in the AmeriCorps or Peace Corps, is viewed favorably.  </v>
      </c>
      <c r="U2862">
        <f t="shared" si="133"/>
        <v>0</v>
      </c>
      <c r="V2862" s="3">
        <v>0</v>
      </c>
      <c r="W2862" s="3">
        <f t="shared" si="134"/>
        <v>0</v>
      </c>
      <c r="X2862" s="3">
        <v>0</v>
      </c>
      <c r="Y2862" s="3">
        <v>0</v>
      </c>
      <c r="Z2862" s="3">
        <v>0</v>
      </c>
      <c r="AA2862" s="3">
        <v>0</v>
      </c>
      <c r="AB2862" s="3">
        <v>0</v>
      </c>
      <c r="AD2862" t="s">
        <v>38</v>
      </c>
      <c r="AE2862" s="1">
        <v>42550</v>
      </c>
      <c r="AG2862" s="1">
        <v>42550</v>
      </c>
      <c r="AH2862" s="1">
        <v>42598</v>
      </c>
    </row>
    <row r="2863" spans="1:34" x14ac:dyDescent="0.3">
      <c r="A2863">
        <v>243703</v>
      </c>
      <c r="B2863" t="s">
        <v>1125</v>
      </c>
      <c r="C2863" t="s">
        <v>26</v>
      </c>
      <c r="D2863">
        <v>1</v>
      </c>
      <c r="E2863" t="s">
        <v>1447</v>
      </c>
      <c r="F2863" t="s">
        <v>1444</v>
      </c>
      <c r="G2863">
        <v>31143</v>
      </c>
      <c r="H2863">
        <v>1</v>
      </c>
      <c r="I2863">
        <v>40772</v>
      </c>
      <c r="J2863">
        <v>50000</v>
      </c>
      <c r="K2863" t="s">
        <v>30</v>
      </c>
      <c r="L2863" t="s">
        <v>954</v>
      </c>
      <c r="M2863" t="s">
        <v>1128</v>
      </c>
      <c r="N2863" t="s">
        <v>8135</v>
      </c>
      <c r="O2863" t="s">
        <v>1445</v>
      </c>
      <c r="P2863" t="s">
        <v>8568</v>
      </c>
      <c r="Q2863" t="s">
        <v>35</v>
      </c>
      <c r="R2863" t="s">
        <v>4815</v>
      </c>
      <c r="S2863" t="s">
        <v>35</v>
      </c>
      <c r="T2863" t="str">
        <f t="shared" si="132"/>
        <v xml:space="preserve">‚	Excellent interpersonal skills.  	Ability to work efficiently and effectively, both independently and in a team environment.  	Detail-oriented and organized, with the ability to multi-task and operate in a fast-paced environment.	Ability to exercise discretion on sensitive and confidential matters. 	Interest in being trained and certified as a New York State Peace Officer is a plus.  	Familiarity with New York City government is a plus.  </v>
      </c>
      <c r="U2863">
        <f t="shared" si="133"/>
        <v>0</v>
      </c>
      <c r="V2863" s="3">
        <v>0</v>
      </c>
      <c r="W2863" s="3">
        <f t="shared" si="134"/>
        <v>0</v>
      </c>
      <c r="X2863" s="3">
        <v>0</v>
      </c>
      <c r="Y2863" s="3">
        <v>0</v>
      </c>
      <c r="Z2863" s="3">
        <v>0</v>
      </c>
      <c r="AA2863" s="3">
        <v>0</v>
      </c>
      <c r="AB2863" s="3">
        <v>0</v>
      </c>
      <c r="AD2863" t="s">
        <v>38</v>
      </c>
      <c r="AE2863" s="1">
        <v>42543</v>
      </c>
      <c r="AF2863" s="1">
        <v>42633</v>
      </c>
      <c r="AG2863" s="1">
        <v>42543</v>
      </c>
      <c r="AH2863" s="1">
        <v>42598</v>
      </c>
    </row>
    <row r="2864" spans="1:34" x14ac:dyDescent="0.3">
      <c r="A2864">
        <v>243707</v>
      </c>
      <c r="B2864" t="s">
        <v>39</v>
      </c>
      <c r="C2864" t="s">
        <v>40</v>
      </c>
      <c r="D2864">
        <v>1</v>
      </c>
      <c r="E2864" t="s">
        <v>4818</v>
      </c>
      <c r="F2864" t="s">
        <v>42</v>
      </c>
      <c r="G2864">
        <v>21744</v>
      </c>
      <c r="H2864">
        <v>2</v>
      </c>
      <c r="I2864">
        <v>68239</v>
      </c>
      <c r="J2864">
        <v>85644</v>
      </c>
      <c r="K2864" t="s">
        <v>30</v>
      </c>
      <c r="L2864" t="s">
        <v>78</v>
      </c>
      <c r="M2864" t="s">
        <v>1236</v>
      </c>
      <c r="N2864" t="s">
        <v>4819</v>
      </c>
      <c r="O2864" t="s">
        <v>46</v>
      </c>
      <c r="P2864" t="s">
        <v>4820</v>
      </c>
      <c r="Q2864" t="s">
        <v>7439</v>
      </c>
      <c r="R2864" t="s">
        <v>4821</v>
      </c>
      <c r="S2864" t="s">
        <v>35</v>
      </c>
      <c r="T2864" t="str">
        <f t="shared" si="132"/>
        <v>A Master's degree from an accredited college of psychology, social work, counseling or public health and at least one (1) year of satisfactory full-time professional experience.  Excellent interpersonal, communication, and organizational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64">
        <f t="shared" si="133"/>
        <v>0</v>
      </c>
      <c r="V2864" s="3">
        <v>0</v>
      </c>
      <c r="W2864" s="3">
        <f t="shared" si="134"/>
        <v>0</v>
      </c>
      <c r="X2864" s="3">
        <v>0</v>
      </c>
      <c r="Y2864" s="3">
        <v>0</v>
      </c>
      <c r="Z2864" s="3">
        <v>0</v>
      </c>
      <c r="AA2864" s="3">
        <v>0</v>
      </c>
      <c r="AB2864" s="3">
        <v>0</v>
      </c>
      <c r="AD2864" t="s">
        <v>38</v>
      </c>
      <c r="AE2864" s="1">
        <v>42544</v>
      </c>
      <c r="AG2864" s="1">
        <v>42544</v>
      </c>
      <c r="AH2864" s="1">
        <v>42598</v>
      </c>
    </row>
    <row r="2865" spans="1:34" x14ac:dyDescent="0.3">
      <c r="A2865">
        <v>243707</v>
      </c>
      <c r="B2865" t="s">
        <v>39</v>
      </c>
      <c r="C2865" t="s">
        <v>26</v>
      </c>
      <c r="D2865">
        <v>1</v>
      </c>
      <c r="E2865" t="s">
        <v>4818</v>
      </c>
      <c r="F2865" t="s">
        <v>42</v>
      </c>
      <c r="G2865">
        <v>21744</v>
      </c>
      <c r="H2865">
        <v>2</v>
      </c>
      <c r="I2865">
        <v>68239</v>
      </c>
      <c r="J2865">
        <v>85644</v>
      </c>
      <c r="K2865" t="s">
        <v>30</v>
      </c>
      <c r="L2865" t="s">
        <v>78</v>
      </c>
      <c r="M2865" t="s">
        <v>1236</v>
      </c>
      <c r="N2865" t="s">
        <v>4819</v>
      </c>
      <c r="O2865" t="s">
        <v>46</v>
      </c>
      <c r="P2865" t="s">
        <v>4820</v>
      </c>
      <c r="Q2865" t="s">
        <v>7439</v>
      </c>
      <c r="R2865" t="s">
        <v>4821</v>
      </c>
      <c r="S2865" t="s">
        <v>35</v>
      </c>
      <c r="T2865" t="str">
        <f t="shared" si="132"/>
        <v>A Master's degree from an accredited college of psychology, social work, counseling or public health and at least one (1) year of satisfactory full-time professional experience.  Excellent interpersonal, communication, and organizational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65">
        <f t="shared" si="133"/>
        <v>0</v>
      </c>
      <c r="V2865" s="3">
        <v>0</v>
      </c>
      <c r="W2865" s="3">
        <f t="shared" si="134"/>
        <v>0</v>
      </c>
      <c r="X2865" s="3">
        <v>0</v>
      </c>
      <c r="Y2865" s="3">
        <v>0</v>
      </c>
      <c r="Z2865" s="3">
        <v>0</v>
      </c>
      <c r="AA2865" s="3">
        <v>0</v>
      </c>
      <c r="AB2865" s="3">
        <v>0</v>
      </c>
      <c r="AD2865" t="s">
        <v>38</v>
      </c>
      <c r="AE2865" s="1">
        <v>42544</v>
      </c>
      <c r="AG2865" s="1">
        <v>42544</v>
      </c>
      <c r="AH2865" s="1">
        <v>42598</v>
      </c>
    </row>
    <row r="2866" spans="1:34" x14ac:dyDescent="0.3">
      <c r="A2866">
        <v>243874</v>
      </c>
      <c r="B2866" t="s">
        <v>39</v>
      </c>
      <c r="C2866" t="s">
        <v>26</v>
      </c>
      <c r="D2866">
        <v>10</v>
      </c>
      <c r="E2866" t="s">
        <v>4822</v>
      </c>
      <c r="F2866" t="s">
        <v>4823</v>
      </c>
      <c r="G2866">
        <v>21537</v>
      </c>
      <c r="H2866">
        <v>0</v>
      </c>
      <c r="I2866">
        <v>35440</v>
      </c>
      <c r="J2866">
        <v>40756</v>
      </c>
      <c r="K2866" t="s">
        <v>30</v>
      </c>
      <c r="L2866" t="s">
        <v>43</v>
      </c>
      <c r="M2866" t="s">
        <v>79</v>
      </c>
      <c r="N2866" t="s">
        <v>4824</v>
      </c>
      <c r="O2866" t="s">
        <v>4825</v>
      </c>
      <c r="P2866" t="s">
        <v>4826</v>
      </c>
      <c r="Q2866" t="s">
        <v>8572</v>
      </c>
      <c r="R2866" t="s">
        <v>4827</v>
      </c>
      <c r="S2866" t="s">
        <v>35</v>
      </c>
      <c r="T2866" t="str">
        <f t="shared" si="132"/>
        <v>--Ideal candidate must be able to climb ladders and work in confined spaces, work in high altitudes (building roofs) in order to perform water testing;  --Pass medical clearance and FIT testing for wearing proper PPE respirators and must complete and pass Agency required trainings and be in compliance with position related certificates and licenses.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v>
      </c>
      <c r="U2866">
        <f t="shared" si="133"/>
        <v>0</v>
      </c>
      <c r="V2866" s="3">
        <v>0</v>
      </c>
      <c r="W2866" s="3">
        <f t="shared" si="134"/>
        <v>0</v>
      </c>
      <c r="X2866" s="3">
        <v>0</v>
      </c>
      <c r="Y2866" s="3">
        <v>0</v>
      </c>
      <c r="Z2866" s="3">
        <v>0</v>
      </c>
      <c r="AA2866" s="3">
        <v>0</v>
      </c>
      <c r="AB2866" s="3">
        <v>0</v>
      </c>
      <c r="AD2866" t="s">
        <v>38</v>
      </c>
      <c r="AE2866" s="1">
        <v>42545</v>
      </c>
      <c r="AG2866" s="1">
        <v>42545</v>
      </c>
      <c r="AH2866" s="1">
        <v>42598</v>
      </c>
    </row>
    <row r="2867" spans="1:34" x14ac:dyDescent="0.3">
      <c r="A2867">
        <v>243874</v>
      </c>
      <c r="B2867" t="s">
        <v>39</v>
      </c>
      <c r="C2867" t="s">
        <v>40</v>
      </c>
      <c r="D2867">
        <v>10</v>
      </c>
      <c r="E2867" t="s">
        <v>4822</v>
      </c>
      <c r="F2867" t="s">
        <v>4823</v>
      </c>
      <c r="G2867">
        <v>21537</v>
      </c>
      <c r="H2867">
        <v>0</v>
      </c>
      <c r="I2867">
        <v>35440</v>
      </c>
      <c r="J2867">
        <v>40756</v>
      </c>
      <c r="K2867" t="s">
        <v>30</v>
      </c>
      <c r="L2867" t="s">
        <v>43</v>
      </c>
      <c r="M2867" t="s">
        <v>79</v>
      </c>
      <c r="N2867" t="s">
        <v>4824</v>
      </c>
      <c r="O2867" t="s">
        <v>4825</v>
      </c>
      <c r="P2867" t="s">
        <v>4826</v>
      </c>
      <c r="Q2867" t="s">
        <v>8572</v>
      </c>
      <c r="R2867" t="s">
        <v>4827</v>
      </c>
      <c r="S2867" t="s">
        <v>35</v>
      </c>
      <c r="T2867" t="str">
        <f t="shared" si="132"/>
        <v>--Ideal candidate must be able to climb ladders and work in confined spaces, work in high altitudes (building roofs) in order to perform water testing;  --Pass medical clearance and FIT testing for wearing proper PPE respirators and must complete and pass Agency required trainings and be in compliance with position related certificates and licenses.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v>
      </c>
      <c r="U2867">
        <f t="shared" si="133"/>
        <v>0</v>
      </c>
      <c r="V2867" s="3">
        <v>0</v>
      </c>
      <c r="W2867" s="3">
        <f t="shared" si="134"/>
        <v>0</v>
      </c>
      <c r="X2867" s="3">
        <v>0</v>
      </c>
      <c r="Y2867" s="3">
        <v>0</v>
      </c>
      <c r="Z2867" s="3">
        <v>0</v>
      </c>
      <c r="AA2867" s="3">
        <v>0</v>
      </c>
      <c r="AB2867" s="3">
        <v>0</v>
      </c>
      <c r="AD2867" t="s">
        <v>38</v>
      </c>
      <c r="AE2867" s="1">
        <v>42545</v>
      </c>
      <c r="AG2867" s="1">
        <v>42545</v>
      </c>
      <c r="AH2867" s="1">
        <v>42598</v>
      </c>
    </row>
    <row r="2868" spans="1:34" x14ac:dyDescent="0.3">
      <c r="A2868">
        <v>243876</v>
      </c>
      <c r="B2868" t="s">
        <v>39</v>
      </c>
      <c r="C2868" t="s">
        <v>26</v>
      </c>
      <c r="D2868">
        <v>9</v>
      </c>
      <c r="E2868" t="s">
        <v>2729</v>
      </c>
      <c r="F2868" t="s">
        <v>263</v>
      </c>
      <c r="G2868">
        <v>21538</v>
      </c>
      <c r="H2868">
        <v>2</v>
      </c>
      <c r="I2868">
        <v>47839</v>
      </c>
      <c r="J2868">
        <v>70058</v>
      </c>
      <c r="K2868" t="s">
        <v>30</v>
      </c>
      <c r="L2868" t="s">
        <v>78</v>
      </c>
      <c r="M2868" t="s">
        <v>79</v>
      </c>
      <c r="N2868" t="s">
        <v>6783</v>
      </c>
      <c r="O2868" t="s">
        <v>265</v>
      </c>
      <c r="P2868" t="s">
        <v>35</v>
      </c>
      <c r="Q2868" t="s">
        <v>2730</v>
      </c>
      <c r="R2868" t="s">
        <v>4828</v>
      </c>
      <c r="S2868" t="s">
        <v>35</v>
      </c>
      <c r="T2868" t="str">
        <f t="shared" si="132"/>
        <v xml:space="preserve">  License Requirement Must possess a motor vehicle driver license valid in the State of New York. This license must be maintained for the duration of employment.   Required Skills: Pass medical clearance and FIT testing for wearing proper PPE respirators  Climb ladders and work in confined spaces, work in high altitudes (building roofs) in order to perform water testing.  Must complete and pass Agency required trainings and be in compliance with position related certificates and licenses.</v>
      </c>
      <c r="U2868">
        <f t="shared" si="133"/>
        <v>0</v>
      </c>
      <c r="V2868" s="3">
        <v>0</v>
      </c>
      <c r="W2868" s="3">
        <f t="shared" si="134"/>
        <v>0</v>
      </c>
      <c r="X2868" s="3">
        <v>0</v>
      </c>
      <c r="Y2868" s="3">
        <v>0</v>
      </c>
      <c r="Z2868" s="3">
        <v>0</v>
      </c>
      <c r="AA2868" s="3">
        <v>0</v>
      </c>
      <c r="AB2868" s="3">
        <v>0</v>
      </c>
      <c r="AD2868" t="s">
        <v>38</v>
      </c>
      <c r="AE2868" s="1">
        <v>42545</v>
      </c>
      <c r="AG2868" s="1">
        <v>42545</v>
      </c>
      <c r="AH2868" s="1">
        <v>42598</v>
      </c>
    </row>
    <row r="2869" spans="1:34" x14ac:dyDescent="0.3">
      <c r="A2869">
        <v>243876</v>
      </c>
      <c r="B2869" t="s">
        <v>39</v>
      </c>
      <c r="C2869" t="s">
        <v>40</v>
      </c>
      <c r="D2869">
        <v>9</v>
      </c>
      <c r="E2869" t="s">
        <v>2729</v>
      </c>
      <c r="F2869" t="s">
        <v>263</v>
      </c>
      <c r="G2869">
        <v>21538</v>
      </c>
      <c r="H2869">
        <v>2</v>
      </c>
      <c r="I2869">
        <v>47839</v>
      </c>
      <c r="J2869">
        <v>70058</v>
      </c>
      <c r="K2869" t="s">
        <v>30</v>
      </c>
      <c r="L2869" t="s">
        <v>78</v>
      </c>
      <c r="M2869" t="s">
        <v>79</v>
      </c>
      <c r="N2869" t="s">
        <v>6783</v>
      </c>
      <c r="O2869" t="s">
        <v>265</v>
      </c>
      <c r="P2869" t="s">
        <v>35</v>
      </c>
      <c r="Q2869" t="s">
        <v>2730</v>
      </c>
      <c r="R2869" t="s">
        <v>4828</v>
      </c>
      <c r="S2869" t="s">
        <v>35</v>
      </c>
      <c r="T2869" t="str">
        <f t="shared" si="132"/>
        <v xml:space="preserve">  License Requirement Must possess a motor vehicle driver license valid in the State of New York. This license must be maintained for the duration of employment.   Required Skills: Pass medical clearance and FIT testing for wearing proper PPE respirators  Climb ladders and work in confined spaces, work in high altitudes (building roofs) in order to perform water testing.  Must complete and pass Agency required trainings and be in compliance with position related certificates and licenses.</v>
      </c>
      <c r="U2869">
        <f t="shared" si="133"/>
        <v>0</v>
      </c>
      <c r="V2869" s="3">
        <v>0</v>
      </c>
      <c r="W2869" s="3">
        <f t="shared" si="134"/>
        <v>0</v>
      </c>
      <c r="X2869" s="3">
        <v>0</v>
      </c>
      <c r="Y2869" s="3">
        <v>0</v>
      </c>
      <c r="Z2869" s="3">
        <v>0</v>
      </c>
      <c r="AA2869" s="3">
        <v>0</v>
      </c>
      <c r="AB2869" s="3">
        <v>0</v>
      </c>
      <c r="AD2869" t="s">
        <v>38</v>
      </c>
      <c r="AE2869" s="1">
        <v>42545</v>
      </c>
      <c r="AG2869" s="1">
        <v>42545</v>
      </c>
      <c r="AH2869" s="1">
        <v>42598</v>
      </c>
    </row>
    <row r="2870" spans="1:34" x14ac:dyDescent="0.3">
      <c r="A2870">
        <v>243885</v>
      </c>
      <c r="B2870" t="s">
        <v>3435</v>
      </c>
      <c r="C2870" t="s">
        <v>26</v>
      </c>
      <c r="D2870">
        <v>4</v>
      </c>
      <c r="E2870" t="s">
        <v>4829</v>
      </c>
      <c r="F2870" t="s">
        <v>2096</v>
      </c>
      <c r="G2870">
        <v>13621</v>
      </c>
      <c r="H2870">
        <v>1</v>
      </c>
      <c r="I2870">
        <v>46303</v>
      </c>
      <c r="J2870">
        <v>67469</v>
      </c>
      <c r="K2870" t="s">
        <v>30</v>
      </c>
      <c r="L2870" t="s">
        <v>3455</v>
      </c>
      <c r="M2870" t="s">
        <v>3946</v>
      </c>
      <c r="N2870" t="s">
        <v>4830</v>
      </c>
      <c r="O2870" t="s">
        <v>2099</v>
      </c>
      <c r="P2870" t="s">
        <v>35</v>
      </c>
      <c r="Q2870" t="s">
        <v>35</v>
      </c>
      <c r="R2870" t="s">
        <v>1031</v>
      </c>
      <c r="S2870" t="s">
        <v>4693</v>
      </c>
      <c r="T2870" t="str">
        <f t="shared" si="132"/>
        <v xml:space="preserve">   </v>
      </c>
      <c r="U2870">
        <f t="shared" si="133"/>
        <v>0</v>
      </c>
      <c r="V2870" s="3">
        <v>0</v>
      </c>
      <c r="W2870" s="3">
        <f t="shared" si="134"/>
        <v>0</v>
      </c>
      <c r="X2870" s="3">
        <v>0</v>
      </c>
      <c r="Y2870" s="3">
        <v>0</v>
      </c>
      <c r="Z2870" s="3">
        <v>0</v>
      </c>
      <c r="AA2870" s="3">
        <v>0</v>
      </c>
      <c r="AB2870" s="3">
        <v>0</v>
      </c>
      <c r="AD2870" t="s">
        <v>58</v>
      </c>
      <c r="AE2870" s="1">
        <v>42551</v>
      </c>
      <c r="AG2870" s="1">
        <v>42551</v>
      </c>
      <c r="AH2870" s="1">
        <v>42598</v>
      </c>
    </row>
    <row r="2871" spans="1:34" x14ac:dyDescent="0.3">
      <c r="A2871">
        <v>243885</v>
      </c>
      <c r="B2871" t="s">
        <v>3435</v>
      </c>
      <c r="C2871" t="s">
        <v>40</v>
      </c>
      <c r="D2871">
        <v>4</v>
      </c>
      <c r="E2871" t="s">
        <v>4829</v>
      </c>
      <c r="F2871" t="s">
        <v>2096</v>
      </c>
      <c r="G2871">
        <v>13621</v>
      </c>
      <c r="H2871">
        <v>1</v>
      </c>
      <c r="I2871">
        <v>46303</v>
      </c>
      <c r="J2871">
        <v>67469</v>
      </c>
      <c r="K2871" t="s">
        <v>30</v>
      </c>
      <c r="L2871" t="s">
        <v>3455</v>
      </c>
      <c r="M2871" t="s">
        <v>3946</v>
      </c>
      <c r="N2871" t="s">
        <v>4830</v>
      </c>
      <c r="O2871" t="s">
        <v>2099</v>
      </c>
      <c r="P2871" t="s">
        <v>35</v>
      </c>
      <c r="Q2871" t="s">
        <v>35</v>
      </c>
      <c r="R2871" t="s">
        <v>1031</v>
      </c>
      <c r="S2871" t="s">
        <v>4693</v>
      </c>
      <c r="T2871" t="str">
        <f t="shared" si="132"/>
        <v xml:space="preserve">   </v>
      </c>
      <c r="U2871">
        <f t="shared" si="133"/>
        <v>0</v>
      </c>
      <c r="V2871" s="3">
        <v>0</v>
      </c>
      <c r="W2871" s="3">
        <f t="shared" si="134"/>
        <v>0</v>
      </c>
      <c r="X2871" s="3">
        <v>0</v>
      </c>
      <c r="Y2871" s="3">
        <v>0</v>
      </c>
      <c r="Z2871" s="3">
        <v>0</v>
      </c>
      <c r="AA2871" s="3">
        <v>0</v>
      </c>
      <c r="AB2871" s="3">
        <v>0</v>
      </c>
      <c r="AD2871" t="s">
        <v>58</v>
      </c>
      <c r="AE2871" s="1">
        <v>42551</v>
      </c>
      <c r="AG2871" s="1">
        <v>42551</v>
      </c>
      <c r="AH2871" s="1">
        <v>42598</v>
      </c>
    </row>
    <row r="2872" spans="1:34" x14ac:dyDescent="0.3">
      <c r="A2872">
        <v>244201</v>
      </c>
      <c r="B2872" t="s">
        <v>2874</v>
      </c>
      <c r="C2872" t="s">
        <v>40</v>
      </c>
      <c r="D2872">
        <v>1</v>
      </c>
      <c r="E2872" t="s">
        <v>4831</v>
      </c>
      <c r="F2872" t="s">
        <v>191</v>
      </c>
      <c r="G2872">
        <v>13632</v>
      </c>
      <c r="H2872">
        <v>2</v>
      </c>
      <c r="I2872">
        <v>77157</v>
      </c>
      <c r="J2872">
        <v>96981</v>
      </c>
      <c r="K2872" t="s">
        <v>30</v>
      </c>
      <c r="L2872" t="s">
        <v>31</v>
      </c>
      <c r="M2872" t="s">
        <v>4832</v>
      </c>
      <c r="N2872" t="s">
        <v>4833</v>
      </c>
      <c r="O2872" t="s">
        <v>7083</v>
      </c>
      <c r="P2872" t="s">
        <v>4834</v>
      </c>
      <c r="Q2872" t="s">
        <v>35</v>
      </c>
      <c r="R2872" t="s">
        <v>4835</v>
      </c>
      <c r="S2872" t="s">
        <v>35</v>
      </c>
      <c r="T2872" t="str">
        <f t="shared" si="132"/>
        <v xml:space="preserve">In addition to having knowledge of PeopleSoft 9.0 and the core HR application, candidate should have at least 5 years of hands on experience performing business analysis and supporting various PeopleSoft HRMS modules such as eRecruit, Training Administration, Benefits Administration and Performance Management; thorough understanding of PeopleSoft tables, relational databases, and their impact throughout the application; experienced using Application Designer, advanced PeopleSoft Query; proficient in SQL and similar query tools; expert in MS Excel (i.e. pivot tables, vlookup, and other advanced Excel functions and formulas) and proficient in MS Access; possess  analytical, problem solving, and excellent communications skills; ability to handle multiple concurrent tasks; work collaboratively in a team environment with internal and external entities.  </v>
      </c>
      <c r="U2872">
        <f t="shared" si="133"/>
        <v>1</v>
      </c>
      <c r="V2872" s="3">
        <v>1</v>
      </c>
      <c r="W2872" s="3">
        <f t="shared" si="134"/>
        <v>1</v>
      </c>
      <c r="X2872" s="3">
        <v>0</v>
      </c>
      <c r="Y2872" s="3">
        <v>0</v>
      </c>
      <c r="Z2872" s="3">
        <v>1</v>
      </c>
      <c r="AA2872" s="3">
        <v>0</v>
      </c>
      <c r="AB2872" s="3">
        <v>1</v>
      </c>
      <c r="AD2872" t="s">
        <v>58</v>
      </c>
      <c r="AE2872" s="1">
        <v>42585</v>
      </c>
      <c r="AF2872" s="1">
        <v>42615</v>
      </c>
      <c r="AG2872" s="1">
        <v>42585</v>
      </c>
      <c r="AH2872" s="1">
        <v>42598</v>
      </c>
    </row>
    <row r="2873" spans="1:34" x14ac:dyDescent="0.3">
      <c r="A2873">
        <v>243886</v>
      </c>
      <c r="B2873" t="s">
        <v>49</v>
      </c>
      <c r="C2873" t="s">
        <v>26</v>
      </c>
      <c r="D2873">
        <v>1</v>
      </c>
      <c r="E2873" t="s">
        <v>4836</v>
      </c>
      <c r="F2873" t="s">
        <v>551</v>
      </c>
      <c r="G2873">
        <v>10124</v>
      </c>
      <c r="H2873">
        <v>1</v>
      </c>
      <c r="I2873">
        <v>42856</v>
      </c>
      <c r="J2873">
        <v>49284</v>
      </c>
      <c r="K2873" t="s">
        <v>30</v>
      </c>
      <c r="L2873" t="s">
        <v>546</v>
      </c>
      <c r="M2873" t="s">
        <v>4837</v>
      </c>
      <c r="N2873" t="s">
        <v>6935</v>
      </c>
      <c r="O2873" t="s">
        <v>7055</v>
      </c>
      <c r="P2873" t="s">
        <v>8573</v>
      </c>
      <c r="Q2873" t="s">
        <v>4838</v>
      </c>
      <c r="R2873" t="s">
        <v>4839</v>
      </c>
      <c r="S2873" t="s">
        <v>549</v>
      </c>
      <c r="T2873" t="str">
        <f t="shared" si="132"/>
        <v>‚ Ability to work independently and to handle multiple priorities. Good communication and writing skills. Team player. Ability to work productively under pressure. In compliance with federal law, all persons hired will be required to verify identity and eligibility to work in the United States and to complete the required employment eligibility verification document form upon hire.  NOTE: Permanent and non-competitive Principal Administrative Associates will be considered for an interview. Please include your Employee Identification Number (EIN) when applying and indicate in your cover letter if you are a permanent or non-competitive Principal Administrative Associate.</v>
      </c>
      <c r="U2873">
        <f t="shared" si="133"/>
        <v>0</v>
      </c>
      <c r="V2873" s="3">
        <v>0</v>
      </c>
      <c r="W2873" s="3">
        <f t="shared" si="134"/>
        <v>0</v>
      </c>
      <c r="X2873" s="3">
        <v>0</v>
      </c>
      <c r="Y2873" s="3">
        <v>0</v>
      </c>
      <c r="Z2873" s="3">
        <v>0</v>
      </c>
      <c r="AA2873" s="3">
        <v>0</v>
      </c>
      <c r="AB2873" s="3">
        <v>0</v>
      </c>
      <c r="AD2873" t="s">
        <v>38</v>
      </c>
      <c r="AE2873" s="1">
        <v>42549</v>
      </c>
      <c r="AG2873" s="1">
        <v>42590</v>
      </c>
      <c r="AH2873" s="1">
        <v>42598</v>
      </c>
    </row>
    <row r="2874" spans="1:34" x14ac:dyDescent="0.3">
      <c r="A2874">
        <v>243886</v>
      </c>
      <c r="B2874" t="s">
        <v>49</v>
      </c>
      <c r="C2874" t="s">
        <v>26</v>
      </c>
      <c r="D2874">
        <v>1</v>
      </c>
      <c r="E2874" t="s">
        <v>4836</v>
      </c>
      <c r="F2874" t="s">
        <v>551</v>
      </c>
      <c r="G2874">
        <v>10124</v>
      </c>
      <c r="H2874">
        <v>1</v>
      </c>
      <c r="I2874">
        <v>42856</v>
      </c>
      <c r="J2874">
        <v>49284</v>
      </c>
      <c r="K2874" t="s">
        <v>30</v>
      </c>
      <c r="L2874" t="s">
        <v>546</v>
      </c>
      <c r="M2874" t="s">
        <v>4837</v>
      </c>
      <c r="N2874" t="s">
        <v>6935</v>
      </c>
      <c r="O2874" t="s">
        <v>7055</v>
      </c>
      <c r="P2874" t="s">
        <v>8573</v>
      </c>
      <c r="Q2874" t="s">
        <v>4838</v>
      </c>
      <c r="R2874" t="s">
        <v>4839</v>
      </c>
      <c r="S2874" t="s">
        <v>549</v>
      </c>
      <c r="T2874" t="str">
        <f t="shared" si="132"/>
        <v>‚ Ability to work independently and to handle multiple priorities. Good communication and writing skills. Team player. Ability to work productively under pressure. In compliance with federal law, all persons hired will be required to verify identity and eligibility to work in the United States and to complete the required employment eligibility verification document form upon hire.  NOTE: Permanent and non-competitive Principal Administrative Associates will be considered for an interview. Please include your Employee Identification Number (EIN) when applying and indicate in your cover letter if you are a permanent or non-competitive Principal Administrative Associate.</v>
      </c>
      <c r="U2874">
        <f t="shared" si="133"/>
        <v>0</v>
      </c>
      <c r="V2874" s="3">
        <v>0</v>
      </c>
      <c r="W2874" s="3">
        <f t="shared" si="134"/>
        <v>0</v>
      </c>
      <c r="X2874" s="3">
        <v>0</v>
      </c>
      <c r="Y2874" s="3">
        <v>0</v>
      </c>
      <c r="Z2874" s="3">
        <v>0</v>
      </c>
      <c r="AA2874" s="3">
        <v>0</v>
      </c>
      <c r="AB2874" s="3">
        <v>0</v>
      </c>
      <c r="AD2874" t="s">
        <v>38</v>
      </c>
      <c r="AE2874" s="1">
        <v>42549</v>
      </c>
      <c r="AG2874" s="1">
        <v>42590</v>
      </c>
      <c r="AH2874" s="1">
        <v>42598</v>
      </c>
    </row>
    <row r="2875" spans="1:34" x14ac:dyDescent="0.3">
      <c r="A2875">
        <v>243887</v>
      </c>
      <c r="B2875" t="s">
        <v>3435</v>
      </c>
      <c r="C2875" t="s">
        <v>26</v>
      </c>
      <c r="D2875">
        <v>1</v>
      </c>
      <c r="E2875" t="s">
        <v>4840</v>
      </c>
      <c r="F2875" t="s">
        <v>2577</v>
      </c>
      <c r="G2875">
        <v>10074</v>
      </c>
      <c r="H2875" t="s">
        <v>52</v>
      </c>
      <c r="I2875">
        <v>53051</v>
      </c>
      <c r="J2875">
        <v>145991</v>
      </c>
      <c r="K2875" t="s">
        <v>30</v>
      </c>
      <c r="L2875" t="s">
        <v>3455</v>
      </c>
      <c r="M2875" t="s">
        <v>3946</v>
      </c>
      <c r="N2875" t="s">
        <v>4841</v>
      </c>
      <c r="O2875" t="s">
        <v>2578</v>
      </c>
      <c r="P2875" t="s">
        <v>35</v>
      </c>
      <c r="Q2875" t="s">
        <v>35</v>
      </c>
      <c r="R2875" t="s">
        <v>1031</v>
      </c>
      <c r="S2875" t="s">
        <v>4693</v>
      </c>
      <c r="T2875" t="str">
        <f t="shared" si="132"/>
        <v xml:space="preserve">   </v>
      </c>
      <c r="U2875">
        <f t="shared" si="133"/>
        <v>0</v>
      </c>
      <c r="V2875" s="3">
        <v>0</v>
      </c>
      <c r="W2875" s="3">
        <f t="shared" si="134"/>
        <v>0</v>
      </c>
      <c r="X2875" s="3">
        <v>0</v>
      </c>
      <c r="Y2875" s="3">
        <v>0</v>
      </c>
      <c r="Z2875" s="3">
        <v>0</v>
      </c>
      <c r="AA2875" s="3">
        <v>0</v>
      </c>
      <c r="AB2875" s="3">
        <v>0</v>
      </c>
      <c r="AD2875" t="s">
        <v>58</v>
      </c>
      <c r="AE2875" s="1">
        <v>42551</v>
      </c>
      <c r="AG2875" s="1">
        <v>42551</v>
      </c>
      <c r="AH2875" s="1">
        <v>42598</v>
      </c>
    </row>
    <row r="2876" spans="1:34" x14ac:dyDescent="0.3">
      <c r="A2876">
        <v>243887</v>
      </c>
      <c r="B2876" t="s">
        <v>3435</v>
      </c>
      <c r="C2876" t="s">
        <v>40</v>
      </c>
      <c r="D2876">
        <v>1</v>
      </c>
      <c r="E2876" t="s">
        <v>4840</v>
      </c>
      <c r="F2876" t="s">
        <v>2577</v>
      </c>
      <c r="G2876">
        <v>10074</v>
      </c>
      <c r="H2876" t="s">
        <v>52</v>
      </c>
      <c r="I2876">
        <v>53051</v>
      </c>
      <c r="J2876">
        <v>145991</v>
      </c>
      <c r="K2876" t="s">
        <v>30</v>
      </c>
      <c r="L2876" t="s">
        <v>3455</v>
      </c>
      <c r="M2876" t="s">
        <v>3946</v>
      </c>
      <c r="N2876" t="s">
        <v>4841</v>
      </c>
      <c r="O2876" t="s">
        <v>2578</v>
      </c>
      <c r="P2876" t="s">
        <v>35</v>
      </c>
      <c r="Q2876" t="s">
        <v>35</v>
      </c>
      <c r="R2876" t="s">
        <v>1031</v>
      </c>
      <c r="S2876" t="s">
        <v>4693</v>
      </c>
      <c r="T2876" t="str">
        <f t="shared" si="132"/>
        <v xml:space="preserve">   </v>
      </c>
      <c r="U2876">
        <f t="shared" si="133"/>
        <v>0</v>
      </c>
      <c r="V2876" s="3">
        <v>0</v>
      </c>
      <c r="W2876" s="3">
        <f t="shared" si="134"/>
        <v>0</v>
      </c>
      <c r="X2876" s="3">
        <v>0</v>
      </c>
      <c r="Y2876" s="3">
        <v>0</v>
      </c>
      <c r="Z2876" s="3">
        <v>0</v>
      </c>
      <c r="AA2876" s="3">
        <v>0</v>
      </c>
      <c r="AB2876" s="3">
        <v>0</v>
      </c>
      <c r="AD2876" t="s">
        <v>58</v>
      </c>
      <c r="AE2876" s="1">
        <v>42551</v>
      </c>
      <c r="AG2876" s="1">
        <v>42551</v>
      </c>
      <c r="AH2876" s="1">
        <v>42598</v>
      </c>
    </row>
    <row r="2877" spans="1:34" x14ac:dyDescent="0.3">
      <c r="A2877">
        <v>244330</v>
      </c>
      <c r="B2877" t="s">
        <v>25</v>
      </c>
      <c r="C2877" t="s">
        <v>26</v>
      </c>
      <c r="D2877">
        <v>2</v>
      </c>
      <c r="E2877" t="s">
        <v>4842</v>
      </c>
      <c r="F2877" t="s">
        <v>2096</v>
      </c>
      <c r="G2877">
        <v>13621</v>
      </c>
      <c r="H2877">
        <v>3</v>
      </c>
      <c r="I2877">
        <v>66300</v>
      </c>
      <c r="J2877">
        <v>88000</v>
      </c>
      <c r="K2877" t="s">
        <v>30</v>
      </c>
      <c r="L2877" t="s">
        <v>192</v>
      </c>
      <c r="M2877" t="s">
        <v>535</v>
      </c>
      <c r="N2877" t="s">
        <v>4843</v>
      </c>
      <c r="O2877" t="s">
        <v>2099</v>
      </c>
      <c r="P2877" t="s">
        <v>8574</v>
      </c>
      <c r="Q2877" t="s">
        <v>35</v>
      </c>
      <c r="R2877" t="s">
        <v>4844</v>
      </c>
      <c r="S2877" t="s">
        <v>4845</v>
      </c>
      <c r="T2877" t="str">
        <f t="shared" si="132"/>
        <v xml:space="preserve">The successful candidate should possess the following: 3+ years‚„ experience in Sun System administration; in-depth installation, configuration, administration and tuning enterprise class servers; HP VMWare Virtualization; Solaris 8, 9, 10; RHEL Linux 5.x / 6.x / 7.x; experience working in large scale data center operations with Sun Enterprise Servers (especially 10k, 12k, and/or 15k); ability to perform tasks under supervision of Level 2 or above personnel when necessary; knowledge of Veritas Products (Volume Manager, Cluster Server) &amp; Solaris Volume Mgr; Sun Java Web Server, Weblogic &amp; Siebel Server; Novell Enterprise Directory Services; Oracle Database Sun Management Center, Sendmail, Solaris Security, Jumpstart, &amp; LDAP; TIVOLI, BLADELOGIC, NETIQ, VMWARE, DNS, NFS, Solaris Zones, RedHat Satellite Server, etc.; excellent written and verbal communication skills are required as well as analytic, organization, presentation, customer service and facilitation skills and the ability to manage multiple tasks under tight deadlines; experience with web layer products such as IPlanet Web server or other Web-related products is a plus; Any of the following certifications a plus: Solaris Certified Systems Administrator; Red Hat Certified Systems Administrator/Engineer; Linux Professional Institute Certification; VMWare Certified Professional; Veritas Certified Professional; Cisco Certified Network Administrator; Certified Information Systems Security Professional.  </v>
      </c>
      <c r="U2877">
        <f t="shared" si="133"/>
        <v>0</v>
      </c>
      <c r="V2877" s="3">
        <v>0</v>
      </c>
      <c r="W2877" s="3">
        <f t="shared" si="134"/>
        <v>0</v>
      </c>
      <c r="X2877" s="3">
        <v>0</v>
      </c>
      <c r="Y2877" s="3">
        <v>0</v>
      </c>
      <c r="Z2877" s="3">
        <v>0</v>
      </c>
      <c r="AA2877" s="3">
        <v>0</v>
      </c>
      <c r="AB2877" s="3">
        <v>0</v>
      </c>
      <c r="AD2877" t="s">
        <v>58</v>
      </c>
      <c r="AE2877" s="1">
        <v>42563</v>
      </c>
      <c r="AG2877" s="1">
        <v>42563</v>
      </c>
      <c r="AH2877" s="1">
        <v>42598</v>
      </c>
    </row>
    <row r="2878" spans="1:34" x14ac:dyDescent="0.3">
      <c r="A2878">
        <v>244013</v>
      </c>
      <c r="B2878" t="s">
        <v>25</v>
      </c>
      <c r="C2878" t="s">
        <v>26</v>
      </c>
      <c r="D2878">
        <v>2</v>
      </c>
      <c r="E2878" t="s">
        <v>3681</v>
      </c>
      <c r="F2878" t="s">
        <v>2096</v>
      </c>
      <c r="G2878">
        <v>13621</v>
      </c>
      <c r="H2878">
        <v>2</v>
      </c>
      <c r="I2878">
        <v>55556</v>
      </c>
      <c r="J2878">
        <v>75794</v>
      </c>
      <c r="K2878" t="s">
        <v>30</v>
      </c>
      <c r="L2878" t="s">
        <v>192</v>
      </c>
      <c r="M2878" t="s">
        <v>3670</v>
      </c>
      <c r="N2878" t="s">
        <v>8575</v>
      </c>
      <c r="O2878" t="s">
        <v>2099</v>
      </c>
      <c r="P2878" t="s">
        <v>8576</v>
      </c>
      <c r="Q2878" t="s">
        <v>35</v>
      </c>
      <c r="R2878" t="s">
        <v>4846</v>
      </c>
      <c r="S2878" t="s">
        <v>3653</v>
      </c>
      <c r="T2878" t="str">
        <f t="shared" si="132"/>
        <v xml:space="preserve">The successful candidate should possess the following: Ability to lead meetings in a professional manner; ability to Build and foster a positive team environment; ability to work with minimum or no supervision; advanced working knowledge of various test equipment t (ie; fiber optic light metric source, OTDR, EXFO, 4 pair tester and circuit level test equipment); familiarity with industry standard procedures and vendor specifications; advanced working knowledge of all available network management systems &amp; tracking systems; work in a remote hands/WebEx capability as required with various support groups, vendors and senior personnel; knowledge of Microsoft Office applications (Word, Excel, PowerPoint, Office); maintain valid driver‚„s license; excellent customer service skills; ability to travel as required via mass transit with all the necessary equipment; should be a self-starter, keep detailed notes and documentation; the ability to lift equipment up to 49 lbs. and participate in group lifts of 50 lbs. or more. Cisco Certification a plus.  </v>
      </c>
      <c r="U2878">
        <f t="shared" si="133"/>
        <v>0</v>
      </c>
      <c r="V2878" s="3">
        <v>1</v>
      </c>
      <c r="W2878" s="3">
        <f t="shared" si="134"/>
        <v>0</v>
      </c>
      <c r="X2878" s="3">
        <v>0</v>
      </c>
      <c r="Y2878" s="3">
        <v>0</v>
      </c>
      <c r="Z2878" s="3">
        <v>0</v>
      </c>
      <c r="AA2878" s="3">
        <v>0</v>
      </c>
      <c r="AB2878" s="3">
        <v>0</v>
      </c>
      <c r="AD2878" t="s">
        <v>58</v>
      </c>
      <c r="AE2878" s="1">
        <v>42558</v>
      </c>
      <c r="AG2878" s="1">
        <v>42558</v>
      </c>
      <c r="AH2878" s="1">
        <v>42598</v>
      </c>
    </row>
    <row r="2879" spans="1:34" x14ac:dyDescent="0.3">
      <c r="A2879">
        <v>244013</v>
      </c>
      <c r="B2879" t="s">
        <v>25</v>
      </c>
      <c r="C2879" t="s">
        <v>40</v>
      </c>
      <c r="D2879">
        <v>2</v>
      </c>
      <c r="E2879" t="s">
        <v>3681</v>
      </c>
      <c r="F2879" t="s">
        <v>2096</v>
      </c>
      <c r="G2879">
        <v>13621</v>
      </c>
      <c r="H2879">
        <v>2</v>
      </c>
      <c r="I2879">
        <v>55556</v>
      </c>
      <c r="J2879">
        <v>75794</v>
      </c>
      <c r="K2879" t="s">
        <v>30</v>
      </c>
      <c r="L2879" t="s">
        <v>192</v>
      </c>
      <c r="M2879" t="s">
        <v>3670</v>
      </c>
      <c r="N2879" t="s">
        <v>8575</v>
      </c>
      <c r="O2879" t="s">
        <v>2099</v>
      </c>
      <c r="P2879" t="s">
        <v>8576</v>
      </c>
      <c r="Q2879" t="s">
        <v>35</v>
      </c>
      <c r="R2879" t="s">
        <v>4846</v>
      </c>
      <c r="S2879" t="s">
        <v>3653</v>
      </c>
      <c r="T2879" t="str">
        <f t="shared" si="132"/>
        <v xml:space="preserve">The successful candidate should possess the following: Ability to lead meetings in a professional manner; ability to Build and foster a positive team environment; ability to work with minimum or no supervision; advanced working knowledge of various test equipment t (ie; fiber optic light metric source, OTDR, EXFO, 4 pair tester and circuit level test equipment); familiarity with industry standard procedures and vendor specifications; advanced working knowledge of all available network management systems &amp; tracking systems; work in a remote hands/WebEx capability as required with various support groups, vendors and senior personnel; knowledge of Microsoft Office applications (Word, Excel, PowerPoint, Office); maintain valid driver‚„s license; excellent customer service skills; ability to travel as required via mass transit with all the necessary equipment; should be a self-starter, keep detailed notes and documentation; the ability to lift equipment up to 49 lbs. and participate in group lifts of 50 lbs. or more. Cisco Certification a plus.  </v>
      </c>
      <c r="U2879">
        <f t="shared" si="133"/>
        <v>0</v>
      </c>
      <c r="V2879" s="3">
        <v>1</v>
      </c>
      <c r="W2879" s="3">
        <f t="shared" si="134"/>
        <v>0</v>
      </c>
      <c r="X2879" s="3">
        <v>0</v>
      </c>
      <c r="Y2879" s="3">
        <v>0</v>
      </c>
      <c r="Z2879" s="3">
        <v>0</v>
      </c>
      <c r="AA2879" s="3">
        <v>0</v>
      </c>
      <c r="AB2879" s="3">
        <v>0</v>
      </c>
      <c r="AD2879" t="s">
        <v>58</v>
      </c>
      <c r="AE2879" s="1">
        <v>42558</v>
      </c>
      <c r="AG2879" s="1">
        <v>42558</v>
      </c>
      <c r="AH2879" s="1">
        <v>42598</v>
      </c>
    </row>
    <row r="2880" spans="1:34" x14ac:dyDescent="0.3">
      <c r="A2880">
        <v>244014</v>
      </c>
      <c r="B2880" t="s">
        <v>39</v>
      </c>
      <c r="C2880" t="s">
        <v>26</v>
      </c>
      <c r="D2880">
        <v>3</v>
      </c>
      <c r="E2880" t="s">
        <v>4538</v>
      </c>
      <c r="F2880" t="s">
        <v>851</v>
      </c>
      <c r="G2880">
        <v>51011</v>
      </c>
      <c r="H2880">
        <v>2</v>
      </c>
      <c r="I2880">
        <v>33</v>
      </c>
      <c r="J2880">
        <v>38</v>
      </c>
      <c r="K2880" t="s">
        <v>141</v>
      </c>
      <c r="L2880" t="s">
        <v>513</v>
      </c>
      <c r="M2880" t="s">
        <v>436</v>
      </c>
      <c r="N2880" t="s">
        <v>4540</v>
      </c>
      <c r="O2880" t="s">
        <v>7206</v>
      </c>
      <c r="P2880" t="s">
        <v>4541</v>
      </c>
      <c r="Q2880" t="s">
        <v>8421</v>
      </c>
      <c r="R2880" t="s">
        <v>4847</v>
      </c>
      <c r="S2880" t="s">
        <v>35</v>
      </c>
      <c r="T2880" t="str">
        <f t="shared" si="132"/>
        <v>--Expertise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80">
        <f t="shared" si="133"/>
        <v>0</v>
      </c>
      <c r="V2880" s="3">
        <v>1</v>
      </c>
      <c r="W2880" s="3">
        <f t="shared" si="134"/>
        <v>0</v>
      </c>
      <c r="X2880" s="3">
        <v>0</v>
      </c>
      <c r="Y2880" s="3">
        <v>0</v>
      </c>
      <c r="Z2880" s="3">
        <v>0</v>
      </c>
      <c r="AA2880" s="3">
        <v>0</v>
      </c>
      <c r="AB2880" s="3">
        <v>0</v>
      </c>
      <c r="AD2880" t="s">
        <v>58</v>
      </c>
      <c r="AE2880" s="1">
        <v>42548</v>
      </c>
      <c r="AG2880" s="1">
        <v>42548</v>
      </c>
      <c r="AH2880" s="1">
        <v>42598</v>
      </c>
    </row>
    <row r="2881" spans="1:34" x14ac:dyDescent="0.3">
      <c r="A2881">
        <v>244015</v>
      </c>
      <c r="B2881" t="s">
        <v>4489</v>
      </c>
      <c r="C2881" t="s">
        <v>40</v>
      </c>
      <c r="D2881">
        <v>1</v>
      </c>
      <c r="E2881" t="s">
        <v>4779</v>
      </c>
      <c r="F2881" t="s">
        <v>42</v>
      </c>
      <c r="G2881">
        <v>21744</v>
      </c>
      <c r="H2881">
        <v>3</v>
      </c>
      <c r="I2881">
        <v>76340</v>
      </c>
      <c r="J2881">
        <v>87791</v>
      </c>
      <c r="K2881" t="s">
        <v>30</v>
      </c>
      <c r="L2881" t="s">
        <v>224</v>
      </c>
      <c r="M2881" t="s">
        <v>4491</v>
      </c>
      <c r="N2881" t="s">
        <v>8543</v>
      </c>
      <c r="O2881" t="s">
        <v>46</v>
      </c>
      <c r="P2881" t="s">
        <v>4780</v>
      </c>
      <c r="Q2881" t="s">
        <v>35</v>
      </c>
      <c r="R2881" t="s">
        <v>8544</v>
      </c>
      <c r="S2881" t="s">
        <v>35</v>
      </c>
      <c r="T2881" t="str">
        <f t="shared" si="132"/>
        <v xml:space="preserve">1.   Possess advanced skill set, methods, and knowledge required to contribute to advanced            research/recommendations on relevant issues. 2.    Experience in research and analysis in the area of equal employment practices. 3.    Experience in development and analysis of availability and utilization data. 4.    Experience analyzing data for design and development of databases. 5.    The ability to produce high quality presentations and analyses upon request. 6.    Strong analytical, research and organization skills, as well as excellent written and oral skills.  </v>
      </c>
      <c r="U2881">
        <f t="shared" si="133"/>
        <v>0</v>
      </c>
      <c r="V2881" s="3">
        <v>0</v>
      </c>
      <c r="W2881" s="3">
        <f t="shared" si="134"/>
        <v>0</v>
      </c>
      <c r="X2881" s="3">
        <v>0</v>
      </c>
      <c r="Y2881" s="3">
        <v>0</v>
      </c>
      <c r="Z2881" s="3">
        <v>0</v>
      </c>
      <c r="AA2881" s="3">
        <v>0</v>
      </c>
      <c r="AB2881" s="3">
        <v>0</v>
      </c>
      <c r="AD2881" t="s">
        <v>38</v>
      </c>
      <c r="AE2881" s="1">
        <v>42587</v>
      </c>
      <c r="AF2881" s="1">
        <v>42601</v>
      </c>
      <c r="AG2881" s="1">
        <v>42580</v>
      </c>
      <c r="AH2881" s="1">
        <v>42598</v>
      </c>
    </row>
    <row r="2882" spans="1:34" x14ac:dyDescent="0.3">
      <c r="A2882">
        <v>244330</v>
      </c>
      <c r="B2882" t="s">
        <v>25</v>
      </c>
      <c r="C2882" t="s">
        <v>40</v>
      </c>
      <c r="D2882">
        <v>2</v>
      </c>
      <c r="E2882" t="s">
        <v>4842</v>
      </c>
      <c r="F2882" t="s">
        <v>2096</v>
      </c>
      <c r="G2882">
        <v>13621</v>
      </c>
      <c r="H2882">
        <v>3</v>
      </c>
      <c r="I2882">
        <v>66300</v>
      </c>
      <c r="J2882">
        <v>88000</v>
      </c>
      <c r="K2882" t="s">
        <v>30</v>
      </c>
      <c r="L2882" t="s">
        <v>192</v>
      </c>
      <c r="M2882" t="s">
        <v>535</v>
      </c>
      <c r="N2882" t="s">
        <v>4843</v>
      </c>
      <c r="O2882" t="s">
        <v>2099</v>
      </c>
      <c r="P2882" t="s">
        <v>8574</v>
      </c>
      <c r="Q2882" t="s">
        <v>35</v>
      </c>
      <c r="R2882" t="s">
        <v>4844</v>
      </c>
      <c r="S2882" t="s">
        <v>4845</v>
      </c>
      <c r="T2882" t="str">
        <f t="shared" si="132"/>
        <v xml:space="preserve">The successful candidate should possess the following: 3+ years‚„ experience in Sun System administration; in-depth installation, configuration, administration and tuning enterprise class servers; HP VMWare Virtualization; Solaris 8, 9, 10; RHEL Linux 5.x / 6.x / 7.x; experience working in large scale data center operations with Sun Enterprise Servers (especially 10k, 12k, and/or 15k); ability to perform tasks under supervision of Level 2 or above personnel when necessary; knowledge of Veritas Products (Volume Manager, Cluster Server) &amp; Solaris Volume Mgr; Sun Java Web Server, Weblogic &amp; Siebel Server; Novell Enterprise Directory Services; Oracle Database Sun Management Center, Sendmail, Solaris Security, Jumpstart, &amp; LDAP; TIVOLI, BLADELOGIC, NETIQ, VMWARE, DNS, NFS, Solaris Zones, RedHat Satellite Server, etc.; excellent written and verbal communication skills are required as well as analytic, organization, presentation, customer service and facilitation skills and the ability to manage multiple tasks under tight deadlines; experience with web layer products such as IPlanet Web server or other Web-related products is a plus; Any of the following certifications a plus: Solaris Certified Systems Administrator; Red Hat Certified Systems Administrator/Engineer; Linux Professional Institute Certification; VMWare Certified Professional; Veritas Certified Professional; Cisco Certified Network Administrator; Certified Information Systems Security Professional.  </v>
      </c>
      <c r="U2882">
        <f t="shared" si="133"/>
        <v>0</v>
      </c>
      <c r="V2882" s="3">
        <v>0</v>
      </c>
      <c r="W2882" s="3">
        <f t="shared" si="134"/>
        <v>0</v>
      </c>
      <c r="X2882" s="3">
        <v>0</v>
      </c>
      <c r="Y2882" s="3">
        <v>0</v>
      </c>
      <c r="Z2882" s="3">
        <v>0</v>
      </c>
      <c r="AA2882" s="3">
        <v>0</v>
      </c>
      <c r="AB2882" s="3">
        <v>0</v>
      </c>
      <c r="AD2882" t="s">
        <v>58</v>
      </c>
      <c r="AE2882" s="1">
        <v>42563</v>
      </c>
      <c r="AG2882" s="1">
        <v>42563</v>
      </c>
      <c r="AH2882" s="1">
        <v>42598</v>
      </c>
    </row>
    <row r="2883" spans="1:34" x14ac:dyDescent="0.3">
      <c r="A2883">
        <v>244380</v>
      </c>
      <c r="B2883" t="s">
        <v>210</v>
      </c>
      <c r="C2883" t="s">
        <v>26</v>
      </c>
      <c r="D2883">
        <v>1</v>
      </c>
      <c r="E2883" t="s">
        <v>4848</v>
      </c>
      <c r="F2883" t="s">
        <v>218</v>
      </c>
      <c r="G2883">
        <v>10009</v>
      </c>
      <c r="H2883" t="s">
        <v>240</v>
      </c>
      <c r="I2883">
        <v>58675</v>
      </c>
      <c r="J2883">
        <v>156793</v>
      </c>
      <c r="K2883" t="s">
        <v>30</v>
      </c>
      <c r="L2883" t="s">
        <v>213</v>
      </c>
      <c r="M2883" t="s">
        <v>3638</v>
      </c>
      <c r="N2883" t="s">
        <v>8577</v>
      </c>
      <c r="O2883" t="s">
        <v>221</v>
      </c>
      <c r="P2883" t="s">
        <v>8578</v>
      </c>
      <c r="Q2883" t="s">
        <v>35</v>
      </c>
      <c r="R2883" t="s">
        <v>8579</v>
      </c>
      <c r="S2883" t="s">
        <v>35</v>
      </c>
      <c r="T2883" t="str">
        <f t="shared" ref="T2883:T2946" si="135">P2883&amp;" "&amp;Q2883</f>
        <v xml:space="preserve">‚Proven track record and demonstrated experience in entrepreneurship, economic development, or public policy. Knowledge of challenges facing women business owners and strategies to advance their economic security.4-6 years of professional experience; advanced degree in an associated field is preferred.Excellent written and oral communication and strategic thinking skills.Delivers high quality and fast work products.Additional language capacity in Spanish and/or Mandarin.  </v>
      </c>
      <c r="U2883">
        <f t="shared" ref="U2883:U2946" si="136">D2883*W2883</f>
        <v>0</v>
      </c>
      <c r="V2883" s="3">
        <v>0</v>
      </c>
      <c r="W2883" s="3">
        <f t="shared" ref="W2883:W2946" si="137">IF(OR(ISNUMBER(SEARCH("data analytics",$T2883)), ISNUMBER(SEARCH("data analysis",$T2883)), ISNUMBER(SEARCH("analyze data", $T2883)),ISNUMBER(SEARCH("business intelligence", $T2883)),ISNUMBER(SEARCH("business analysis",$T2883))),1,0)</f>
        <v>0</v>
      </c>
      <c r="X2883" s="3">
        <v>0</v>
      </c>
      <c r="Y2883" s="3">
        <v>0</v>
      </c>
      <c r="Z2883" s="3">
        <v>0</v>
      </c>
      <c r="AA2883" s="3">
        <v>0</v>
      </c>
      <c r="AB2883" s="3">
        <v>0</v>
      </c>
      <c r="AD2883" t="s">
        <v>38</v>
      </c>
      <c r="AE2883" s="1">
        <v>42549</v>
      </c>
      <c r="AG2883" s="1">
        <v>42549</v>
      </c>
      <c r="AH2883" s="1">
        <v>42598</v>
      </c>
    </row>
    <row r="2884" spans="1:34" x14ac:dyDescent="0.3">
      <c r="A2884">
        <v>244380</v>
      </c>
      <c r="B2884" t="s">
        <v>210</v>
      </c>
      <c r="C2884" t="s">
        <v>40</v>
      </c>
      <c r="D2884">
        <v>1</v>
      </c>
      <c r="E2884" t="s">
        <v>4848</v>
      </c>
      <c r="F2884" t="s">
        <v>218</v>
      </c>
      <c r="G2884">
        <v>10009</v>
      </c>
      <c r="H2884" t="s">
        <v>240</v>
      </c>
      <c r="I2884">
        <v>58675</v>
      </c>
      <c r="J2884">
        <v>156793</v>
      </c>
      <c r="K2884" t="s">
        <v>30</v>
      </c>
      <c r="L2884" t="s">
        <v>213</v>
      </c>
      <c r="M2884" t="s">
        <v>3638</v>
      </c>
      <c r="N2884" t="s">
        <v>8577</v>
      </c>
      <c r="O2884" t="s">
        <v>221</v>
      </c>
      <c r="P2884" t="s">
        <v>8578</v>
      </c>
      <c r="Q2884" t="s">
        <v>35</v>
      </c>
      <c r="R2884" t="s">
        <v>8579</v>
      </c>
      <c r="S2884" t="s">
        <v>35</v>
      </c>
      <c r="T2884" t="str">
        <f t="shared" si="135"/>
        <v xml:space="preserve">‚Proven track record and demonstrated experience in entrepreneurship, economic development, or public policy. Knowledge of challenges facing women business owners and strategies to advance their economic security.4-6 years of professional experience; advanced degree in an associated field is preferred.Excellent written and oral communication and strategic thinking skills.Delivers high quality and fast work products.Additional language capacity in Spanish and/or Mandarin.  </v>
      </c>
      <c r="U2884">
        <f t="shared" si="136"/>
        <v>0</v>
      </c>
      <c r="V2884" s="3">
        <v>0</v>
      </c>
      <c r="W2884" s="3">
        <f t="shared" si="137"/>
        <v>0</v>
      </c>
      <c r="X2884" s="3">
        <v>0</v>
      </c>
      <c r="Y2884" s="3">
        <v>0</v>
      </c>
      <c r="Z2884" s="3">
        <v>0</v>
      </c>
      <c r="AA2884" s="3">
        <v>0</v>
      </c>
      <c r="AB2884" s="3">
        <v>0</v>
      </c>
      <c r="AD2884" t="s">
        <v>38</v>
      </c>
      <c r="AE2884" s="1">
        <v>42549</v>
      </c>
      <c r="AG2884" s="1">
        <v>42549</v>
      </c>
      <c r="AH2884" s="1">
        <v>42598</v>
      </c>
    </row>
    <row r="2885" spans="1:34" x14ac:dyDescent="0.3">
      <c r="A2885">
        <v>244014</v>
      </c>
      <c r="B2885" t="s">
        <v>39</v>
      </c>
      <c r="C2885" t="s">
        <v>40</v>
      </c>
      <c r="D2885">
        <v>3</v>
      </c>
      <c r="E2885" t="s">
        <v>4538</v>
      </c>
      <c r="F2885" t="s">
        <v>851</v>
      </c>
      <c r="G2885">
        <v>51011</v>
      </c>
      <c r="H2885">
        <v>2</v>
      </c>
      <c r="I2885">
        <v>33</v>
      </c>
      <c r="J2885">
        <v>38</v>
      </c>
      <c r="K2885" t="s">
        <v>141</v>
      </c>
      <c r="L2885" t="s">
        <v>513</v>
      </c>
      <c r="M2885" t="s">
        <v>436</v>
      </c>
      <c r="N2885" t="s">
        <v>4540</v>
      </c>
      <c r="O2885" t="s">
        <v>7206</v>
      </c>
      <c r="P2885" t="s">
        <v>4541</v>
      </c>
      <c r="Q2885" t="s">
        <v>8421</v>
      </c>
      <c r="R2885" t="s">
        <v>4847</v>
      </c>
      <c r="S2885" t="s">
        <v>35</v>
      </c>
      <c r="T2885" t="str">
        <f t="shared" si="135"/>
        <v>--Expertise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885">
        <f t="shared" si="136"/>
        <v>0</v>
      </c>
      <c r="V2885" s="3">
        <v>1</v>
      </c>
      <c r="W2885" s="3">
        <f t="shared" si="137"/>
        <v>0</v>
      </c>
      <c r="X2885" s="3">
        <v>0</v>
      </c>
      <c r="Y2885" s="3">
        <v>0</v>
      </c>
      <c r="Z2885" s="3">
        <v>0</v>
      </c>
      <c r="AA2885" s="3">
        <v>0</v>
      </c>
      <c r="AB2885" s="3">
        <v>0</v>
      </c>
      <c r="AD2885" t="s">
        <v>58</v>
      </c>
      <c r="AE2885" s="1">
        <v>42548</v>
      </c>
      <c r="AG2885" s="1">
        <v>42548</v>
      </c>
      <c r="AH2885" s="1">
        <v>42598</v>
      </c>
    </row>
    <row r="2886" spans="1:34" x14ac:dyDescent="0.3">
      <c r="A2886">
        <v>246734</v>
      </c>
      <c r="B2886" t="s">
        <v>184</v>
      </c>
      <c r="C2886" t="s">
        <v>26</v>
      </c>
      <c r="D2886">
        <v>1</v>
      </c>
      <c r="E2886" t="s">
        <v>4849</v>
      </c>
      <c r="F2886" t="s">
        <v>652</v>
      </c>
      <c r="G2886">
        <v>12627</v>
      </c>
      <c r="H2886">
        <v>0</v>
      </c>
      <c r="I2886">
        <v>63817</v>
      </c>
      <c r="J2886">
        <v>95022</v>
      </c>
      <c r="K2886" t="s">
        <v>30</v>
      </c>
      <c r="L2886" t="s">
        <v>186</v>
      </c>
      <c r="M2886" t="s">
        <v>1200</v>
      </c>
      <c r="N2886" t="s">
        <v>8580</v>
      </c>
      <c r="O2886" t="s">
        <v>7163</v>
      </c>
      <c r="P2886" t="s">
        <v>35</v>
      </c>
      <c r="Q2886" t="s">
        <v>7232</v>
      </c>
      <c r="R2886" t="s">
        <v>640</v>
      </c>
      <c r="S2886" t="s">
        <v>35</v>
      </c>
      <c r="T2886" t="str">
        <f t="shared" si="135"/>
        <v xml:space="preserve">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v>
      </c>
      <c r="U2886">
        <f t="shared" si="136"/>
        <v>0</v>
      </c>
      <c r="V2886" s="3">
        <v>0</v>
      </c>
      <c r="W2886" s="3">
        <f t="shared" si="137"/>
        <v>0</v>
      </c>
      <c r="X2886" s="3">
        <v>0</v>
      </c>
      <c r="Y2886" s="3">
        <v>0</v>
      </c>
      <c r="Z2886" s="3">
        <v>0</v>
      </c>
      <c r="AA2886" s="3">
        <v>0</v>
      </c>
      <c r="AB2886" s="3">
        <v>0</v>
      </c>
      <c r="AD2886" t="s">
        <v>38</v>
      </c>
      <c r="AE2886" s="1">
        <v>42587</v>
      </c>
      <c r="AG2886" s="1">
        <v>42590</v>
      </c>
      <c r="AH2886" s="1">
        <v>42598</v>
      </c>
    </row>
    <row r="2887" spans="1:34" x14ac:dyDescent="0.3">
      <c r="A2887">
        <v>244018</v>
      </c>
      <c r="B2887" t="s">
        <v>666</v>
      </c>
      <c r="C2887" t="s">
        <v>40</v>
      </c>
      <c r="D2887">
        <v>2</v>
      </c>
      <c r="E2887" t="s">
        <v>4304</v>
      </c>
      <c r="F2887" t="s">
        <v>191</v>
      </c>
      <c r="G2887">
        <v>13632</v>
      </c>
      <c r="H2887">
        <v>2</v>
      </c>
      <c r="I2887">
        <v>77157</v>
      </c>
      <c r="J2887">
        <v>99406</v>
      </c>
      <c r="K2887" t="s">
        <v>30</v>
      </c>
      <c r="L2887" t="s">
        <v>2218</v>
      </c>
      <c r="M2887" t="s">
        <v>2219</v>
      </c>
      <c r="N2887" t="s">
        <v>8581</v>
      </c>
      <c r="O2887" t="s">
        <v>7083</v>
      </c>
      <c r="P2887" t="s">
        <v>8582</v>
      </c>
      <c r="Q2887" t="s">
        <v>35</v>
      </c>
      <c r="R2887" t="s">
        <v>4850</v>
      </c>
      <c r="S2887" t="s">
        <v>35</v>
      </c>
      <c r="T2887" t="str">
        <f t="shared" si="135"/>
        <v xml:space="preserve">The JAVA Developer must have:  	 Five years working experience in programming Core Java, JEE ‚€œ Servlets, JSP, JSTL 2.0, Java Beans and Design Patterns. A strong understanding of SOAP- and REST-based web services, SOA principles, and web services standards. An understanding of XML standards and XSLT 2.0. Good analytical, written and verbal communication skills.  In addition, knowledge of Oracle ADF, PL/SQL is a plus.  </v>
      </c>
      <c r="U2887">
        <f t="shared" si="136"/>
        <v>0</v>
      </c>
      <c r="V2887" s="3">
        <v>0</v>
      </c>
      <c r="W2887" s="3">
        <f t="shared" si="137"/>
        <v>0</v>
      </c>
      <c r="X2887" s="3">
        <v>0</v>
      </c>
      <c r="Y2887" s="3">
        <v>0</v>
      </c>
      <c r="Z2887" s="3">
        <v>1</v>
      </c>
      <c r="AA2887" s="3">
        <v>0</v>
      </c>
      <c r="AB2887" s="3">
        <v>0</v>
      </c>
      <c r="AD2887" t="s">
        <v>58</v>
      </c>
      <c r="AE2887" s="1">
        <v>42571</v>
      </c>
      <c r="AG2887" s="1">
        <v>42570</v>
      </c>
      <c r="AH2887" s="1">
        <v>42598</v>
      </c>
    </row>
    <row r="2888" spans="1:34" x14ac:dyDescent="0.3">
      <c r="A2888">
        <v>244018</v>
      </c>
      <c r="B2888" t="s">
        <v>666</v>
      </c>
      <c r="C2888" t="s">
        <v>26</v>
      </c>
      <c r="D2888">
        <v>2</v>
      </c>
      <c r="E2888" t="s">
        <v>4304</v>
      </c>
      <c r="F2888" t="s">
        <v>191</v>
      </c>
      <c r="G2888">
        <v>13632</v>
      </c>
      <c r="H2888">
        <v>2</v>
      </c>
      <c r="I2888">
        <v>77157</v>
      </c>
      <c r="J2888">
        <v>99406</v>
      </c>
      <c r="K2888" t="s">
        <v>30</v>
      </c>
      <c r="L2888" t="s">
        <v>2218</v>
      </c>
      <c r="M2888" t="s">
        <v>2219</v>
      </c>
      <c r="N2888" t="s">
        <v>8581</v>
      </c>
      <c r="O2888" t="s">
        <v>7083</v>
      </c>
      <c r="P2888" t="s">
        <v>8582</v>
      </c>
      <c r="Q2888" t="s">
        <v>35</v>
      </c>
      <c r="R2888" t="s">
        <v>4850</v>
      </c>
      <c r="S2888" t="s">
        <v>35</v>
      </c>
      <c r="T2888" t="str">
        <f t="shared" si="135"/>
        <v xml:space="preserve">The JAVA Developer must have:  	 Five years working experience in programming Core Java, JEE ‚€œ Servlets, JSP, JSTL 2.0, Java Beans and Design Patterns. A strong understanding of SOAP- and REST-based web services, SOA principles, and web services standards. An understanding of XML standards and XSLT 2.0. Good analytical, written and verbal communication skills.  In addition, knowledge of Oracle ADF, PL/SQL is a plus.  </v>
      </c>
      <c r="U2888">
        <f t="shared" si="136"/>
        <v>0</v>
      </c>
      <c r="V2888" s="3">
        <v>0</v>
      </c>
      <c r="W2888" s="3">
        <f t="shared" si="137"/>
        <v>0</v>
      </c>
      <c r="X2888" s="3">
        <v>0</v>
      </c>
      <c r="Y2888" s="3">
        <v>0</v>
      </c>
      <c r="Z2888" s="3">
        <v>1</v>
      </c>
      <c r="AA2888" s="3">
        <v>0</v>
      </c>
      <c r="AB2888" s="3">
        <v>0</v>
      </c>
      <c r="AD2888" t="s">
        <v>58</v>
      </c>
      <c r="AE2888" s="1">
        <v>42571</v>
      </c>
      <c r="AG2888" s="1">
        <v>42570</v>
      </c>
      <c r="AH2888" s="1">
        <v>42598</v>
      </c>
    </row>
    <row r="2889" spans="1:34" x14ac:dyDescent="0.3">
      <c r="A2889">
        <v>244385</v>
      </c>
      <c r="B2889" t="s">
        <v>210</v>
      </c>
      <c r="C2889" t="s">
        <v>26</v>
      </c>
      <c r="D2889">
        <v>1</v>
      </c>
      <c r="E2889" t="s">
        <v>4851</v>
      </c>
      <c r="F2889" t="s">
        <v>540</v>
      </c>
      <c r="G2889">
        <v>60860</v>
      </c>
      <c r="H2889">
        <v>1</v>
      </c>
      <c r="I2889">
        <v>38251</v>
      </c>
      <c r="J2889">
        <v>65771</v>
      </c>
      <c r="K2889" t="s">
        <v>30</v>
      </c>
      <c r="L2889" t="s">
        <v>213</v>
      </c>
      <c r="M2889" t="s">
        <v>3638</v>
      </c>
      <c r="N2889" t="s">
        <v>8583</v>
      </c>
      <c r="O2889" t="s">
        <v>7137</v>
      </c>
      <c r="P2889" t="s">
        <v>8584</v>
      </c>
      <c r="Q2889" t="s">
        <v>35</v>
      </c>
      <c r="R2889" t="s">
        <v>8585</v>
      </c>
      <c r="S2889" t="s">
        <v>35</v>
      </c>
      <c r="T2889" t="str">
        <f t="shared" si="135"/>
        <v xml:space="preserve">‚Proven track record and demonstrated experience in entrepreneurship, economic development, or public policy. Knowledge of challenges facing women business owners and strategies to advance their economic security.2-4 years‚„ professional experience; advanced degree in an associated field is preferred.Excellent written and oral communication and strategic thinking skills.  </v>
      </c>
      <c r="U2889">
        <f t="shared" si="136"/>
        <v>0</v>
      </c>
      <c r="V2889" s="3">
        <v>0</v>
      </c>
      <c r="W2889" s="3">
        <f t="shared" si="137"/>
        <v>0</v>
      </c>
      <c r="X2889" s="3">
        <v>0</v>
      </c>
      <c r="Y2889" s="3">
        <v>0</v>
      </c>
      <c r="Z2889" s="3">
        <v>0</v>
      </c>
      <c r="AA2889" s="3">
        <v>0</v>
      </c>
      <c r="AB2889" s="3">
        <v>0</v>
      </c>
      <c r="AD2889" t="s">
        <v>38</v>
      </c>
      <c r="AE2889" s="1">
        <v>42577</v>
      </c>
      <c r="AG2889" s="1">
        <v>42577</v>
      </c>
      <c r="AH2889" s="1">
        <v>42598</v>
      </c>
    </row>
    <row r="2890" spans="1:34" x14ac:dyDescent="0.3">
      <c r="A2890">
        <v>244385</v>
      </c>
      <c r="B2890" t="s">
        <v>210</v>
      </c>
      <c r="C2890" t="s">
        <v>40</v>
      </c>
      <c r="D2890">
        <v>1</v>
      </c>
      <c r="E2890" t="s">
        <v>4851</v>
      </c>
      <c r="F2890" t="s">
        <v>540</v>
      </c>
      <c r="G2890">
        <v>60860</v>
      </c>
      <c r="H2890">
        <v>1</v>
      </c>
      <c r="I2890">
        <v>38251</v>
      </c>
      <c r="J2890">
        <v>65771</v>
      </c>
      <c r="K2890" t="s">
        <v>30</v>
      </c>
      <c r="L2890" t="s">
        <v>213</v>
      </c>
      <c r="M2890" t="s">
        <v>3638</v>
      </c>
      <c r="N2890" t="s">
        <v>8583</v>
      </c>
      <c r="O2890" t="s">
        <v>7137</v>
      </c>
      <c r="P2890" t="s">
        <v>8584</v>
      </c>
      <c r="Q2890" t="s">
        <v>35</v>
      </c>
      <c r="R2890" t="s">
        <v>8585</v>
      </c>
      <c r="S2890" t="s">
        <v>35</v>
      </c>
      <c r="T2890" t="str">
        <f t="shared" si="135"/>
        <v xml:space="preserve">‚Proven track record and demonstrated experience in entrepreneurship, economic development, or public policy. Knowledge of challenges facing women business owners and strategies to advance their economic security.2-4 years‚„ professional experience; advanced degree in an associated field is preferred.Excellent written and oral communication and strategic thinking skills.  </v>
      </c>
      <c r="U2890">
        <f t="shared" si="136"/>
        <v>0</v>
      </c>
      <c r="V2890" s="3">
        <v>0</v>
      </c>
      <c r="W2890" s="3">
        <f t="shared" si="137"/>
        <v>0</v>
      </c>
      <c r="X2890" s="3">
        <v>0</v>
      </c>
      <c r="Y2890" s="3">
        <v>0</v>
      </c>
      <c r="Z2890" s="3">
        <v>0</v>
      </c>
      <c r="AA2890" s="3">
        <v>0</v>
      </c>
      <c r="AB2890" s="3">
        <v>0</v>
      </c>
      <c r="AD2890" t="s">
        <v>38</v>
      </c>
      <c r="AE2890" s="1">
        <v>42577</v>
      </c>
      <c r="AG2890" s="1">
        <v>42577</v>
      </c>
      <c r="AH2890" s="1">
        <v>42598</v>
      </c>
    </row>
    <row r="2891" spans="1:34" x14ac:dyDescent="0.3">
      <c r="A2891">
        <v>244452</v>
      </c>
      <c r="B2891" t="s">
        <v>1125</v>
      </c>
      <c r="C2891" t="s">
        <v>26</v>
      </c>
      <c r="D2891">
        <v>1</v>
      </c>
      <c r="E2891" t="s">
        <v>3323</v>
      </c>
      <c r="F2891" t="s">
        <v>326</v>
      </c>
      <c r="G2891">
        <v>56057</v>
      </c>
      <c r="H2891">
        <v>0</v>
      </c>
      <c r="I2891">
        <v>34644</v>
      </c>
      <c r="J2891">
        <v>40000</v>
      </c>
      <c r="K2891" t="s">
        <v>30</v>
      </c>
      <c r="L2891" t="s">
        <v>954</v>
      </c>
      <c r="M2891" t="s">
        <v>4852</v>
      </c>
      <c r="N2891" t="s">
        <v>8586</v>
      </c>
      <c r="O2891" t="s">
        <v>329</v>
      </c>
      <c r="P2891" t="s">
        <v>8587</v>
      </c>
      <c r="Q2891" t="s">
        <v>3408</v>
      </c>
      <c r="R2891" t="s">
        <v>4853</v>
      </c>
      <c r="S2891" t="s">
        <v>35</v>
      </c>
      <c r="T2891" t="str">
        <f t="shared" si="135"/>
        <v>‚	A four-year high school diploma or its educational equivalent	Excellent oral and written communication skills	Excellent interpersonal skills	Proficient use of Microsoft software applications (Outlook, Word, Excel)	Self-motivated and organized	Bilingual Appointments are subject to Office of Management &amp; Budget approval for budgeted headcount.</v>
      </c>
      <c r="U2891">
        <f t="shared" si="136"/>
        <v>0</v>
      </c>
      <c r="V2891" s="3">
        <v>0</v>
      </c>
      <c r="W2891" s="3">
        <f t="shared" si="137"/>
        <v>0</v>
      </c>
      <c r="X2891" s="3">
        <v>0</v>
      </c>
      <c r="Y2891" s="3">
        <v>0</v>
      </c>
      <c r="Z2891" s="3">
        <v>0</v>
      </c>
      <c r="AA2891" s="3">
        <v>0</v>
      </c>
      <c r="AB2891" s="3">
        <v>0</v>
      </c>
      <c r="AD2891" t="s">
        <v>38</v>
      </c>
      <c r="AE2891" s="1">
        <v>42550</v>
      </c>
      <c r="AF2891" s="1">
        <v>42640</v>
      </c>
      <c r="AG2891" s="1">
        <v>42550</v>
      </c>
      <c r="AH2891" s="1">
        <v>42598</v>
      </c>
    </row>
    <row r="2892" spans="1:34" x14ac:dyDescent="0.3">
      <c r="A2892">
        <v>244452</v>
      </c>
      <c r="B2892" t="s">
        <v>1125</v>
      </c>
      <c r="C2892" t="s">
        <v>40</v>
      </c>
      <c r="D2892">
        <v>1</v>
      </c>
      <c r="E2892" t="s">
        <v>3323</v>
      </c>
      <c r="F2892" t="s">
        <v>326</v>
      </c>
      <c r="G2892">
        <v>56057</v>
      </c>
      <c r="H2892">
        <v>0</v>
      </c>
      <c r="I2892">
        <v>34644</v>
      </c>
      <c r="J2892">
        <v>40000</v>
      </c>
      <c r="K2892" t="s">
        <v>30</v>
      </c>
      <c r="L2892" t="s">
        <v>954</v>
      </c>
      <c r="M2892" t="s">
        <v>4852</v>
      </c>
      <c r="N2892" t="s">
        <v>8586</v>
      </c>
      <c r="O2892" t="s">
        <v>329</v>
      </c>
      <c r="P2892" t="s">
        <v>8587</v>
      </c>
      <c r="Q2892" t="s">
        <v>3408</v>
      </c>
      <c r="R2892" t="s">
        <v>4853</v>
      </c>
      <c r="S2892" t="s">
        <v>35</v>
      </c>
      <c r="T2892" t="str">
        <f t="shared" si="135"/>
        <v>‚	A four-year high school diploma or its educational equivalent	Excellent oral and written communication skills	Excellent interpersonal skills	Proficient use of Microsoft software applications (Outlook, Word, Excel)	Self-motivated and organized	Bilingual Appointments are subject to Office of Management &amp; Budget approval for budgeted headcount.</v>
      </c>
      <c r="U2892">
        <f t="shared" si="136"/>
        <v>0</v>
      </c>
      <c r="V2892" s="3">
        <v>0</v>
      </c>
      <c r="W2892" s="3">
        <f t="shared" si="137"/>
        <v>0</v>
      </c>
      <c r="X2892" s="3">
        <v>0</v>
      </c>
      <c r="Y2892" s="3">
        <v>0</v>
      </c>
      <c r="Z2892" s="3">
        <v>0</v>
      </c>
      <c r="AA2892" s="3">
        <v>0</v>
      </c>
      <c r="AB2892" s="3">
        <v>0</v>
      </c>
      <c r="AD2892" t="s">
        <v>38</v>
      </c>
      <c r="AE2892" s="1">
        <v>42550</v>
      </c>
      <c r="AF2892" s="1">
        <v>42640</v>
      </c>
      <c r="AG2892" s="1">
        <v>42550</v>
      </c>
      <c r="AH2892" s="1">
        <v>42598</v>
      </c>
    </row>
    <row r="2893" spans="1:34" x14ac:dyDescent="0.3">
      <c r="A2893">
        <v>244021</v>
      </c>
      <c r="B2893" t="s">
        <v>39</v>
      </c>
      <c r="C2893" t="s">
        <v>40</v>
      </c>
      <c r="D2893">
        <v>1</v>
      </c>
      <c r="E2893" t="s">
        <v>4854</v>
      </c>
      <c r="F2893" t="s">
        <v>574</v>
      </c>
      <c r="G2893">
        <v>40510</v>
      </c>
      <c r="H2893">
        <v>2</v>
      </c>
      <c r="I2893">
        <v>50623</v>
      </c>
      <c r="J2893">
        <v>80988</v>
      </c>
      <c r="K2893" t="s">
        <v>30</v>
      </c>
      <c r="L2893" t="s">
        <v>78</v>
      </c>
      <c r="M2893" t="s">
        <v>390</v>
      </c>
      <c r="N2893" t="s">
        <v>4855</v>
      </c>
      <c r="O2893" t="s">
        <v>577</v>
      </c>
      <c r="P2893" t="e">
        <f>--Three or more years of experience in finance/accounting/grants management  --Strong analytical Background  --proficiency in Microsoft Excel and Word  --experience in budget and grants management  --Strong organizational and Administrative skills  --Excellent oral, interpersonal and written communication skills</f>
        <v>#NAME?</v>
      </c>
      <c r="Q2893" t="s">
        <v>35</v>
      </c>
      <c r="R2893" t="s">
        <v>4856</v>
      </c>
      <c r="S2893" t="s">
        <v>35</v>
      </c>
      <c r="T2893" t="e">
        <f t="shared" si="135"/>
        <v>#NAME?</v>
      </c>
      <c r="U2893">
        <f t="shared" si="136"/>
        <v>0</v>
      </c>
      <c r="V2893" s="3">
        <v>0</v>
      </c>
      <c r="W2893" s="3">
        <f t="shared" si="137"/>
        <v>0</v>
      </c>
      <c r="X2893" s="3">
        <v>0</v>
      </c>
      <c r="Y2893" s="3">
        <v>0</v>
      </c>
      <c r="Z2893" s="3">
        <v>0</v>
      </c>
      <c r="AA2893" s="3">
        <v>0</v>
      </c>
      <c r="AB2893" s="3">
        <v>0</v>
      </c>
      <c r="AD2893" t="s">
        <v>38</v>
      </c>
      <c r="AE2893" s="1">
        <v>42548</v>
      </c>
      <c r="AG2893" s="1">
        <v>42548</v>
      </c>
      <c r="AH2893" s="1">
        <v>42598</v>
      </c>
    </row>
    <row r="2894" spans="1:34" x14ac:dyDescent="0.3">
      <c r="A2894">
        <v>244021</v>
      </c>
      <c r="B2894" t="s">
        <v>39</v>
      </c>
      <c r="C2894" t="s">
        <v>26</v>
      </c>
      <c r="D2894">
        <v>1</v>
      </c>
      <c r="E2894" t="s">
        <v>4854</v>
      </c>
      <c r="F2894" t="s">
        <v>574</v>
      </c>
      <c r="G2894">
        <v>40510</v>
      </c>
      <c r="H2894">
        <v>2</v>
      </c>
      <c r="I2894">
        <v>50623</v>
      </c>
      <c r="J2894">
        <v>80988</v>
      </c>
      <c r="K2894" t="s">
        <v>30</v>
      </c>
      <c r="L2894" t="s">
        <v>78</v>
      </c>
      <c r="M2894" t="s">
        <v>390</v>
      </c>
      <c r="N2894" t="s">
        <v>4855</v>
      </c>
      <c r="O2894" t="s">
        <v>577</v>
      </c>
      <c r="P2894" t="e">
        <f>--Three or more years of experience in finance/accounting/grants management  --Strong analytical Background  --proficiency in Microsoft Excel and Word  --experience in budget and grants management  --Strong organizational and Administrative skills  --Excellent oral, interpersonal and written communication skills</f>
        <v>#NAME?</v>
      </c>
      <c r="Q2894" t="s">
        <v>35</v>
      </c>
      <c r="R2894" t="s">
        <v>4856</v>
      </c>
      <c r="S2894" t="s">
        <v>35</v>
      </c>
      <c r="T2894" t="e">
        <f t="shared" si="135"/>
        <v>#NAME?</v>
      </c>
      <c r="U2894">
        <f t="shared" si="136"/>
        <v>0</v>
      </c>
      <c r="V2894" s="3">
        <v>0</v>
      </c>
      <c r="W2894" s="3">
        <f t="shared" si="137"/>
        <v>0</v>
      </c>
      <c r="X2894" s="3">
        <v>0</v>
      </c>
      <c r="Y2894" s="3">
        <v>0</v>
      </c>
      <c r="Z2894" s="3">
        <v>0</v>
      </c>
      <c r="AA2894" s="3">
        <v>0</v>
      </c>
      <c r="AB2894" s="3">
        <v>0</v>
      </c>
      <c r="AD2894" t="s">
        <v>38</v>
      </c>
      <c r="AE2894" s="1">
        <v>42548</v>
      </c>
      <c r="AG2894" s="1">
        <v>42548</v>
      </c>
      <c r="AH2894" s="1">
        <v>42598</v>
      </c>
    </row>
    <row r="2895" spans="1:34" x14ac:dyDescent="0.3">
      <c r="A2895">
        <v>243897</v>
      </c>
      <c r="B2895" t="s">
        <v>3435</v>
      </c>
      <c r="C2895" t="s">
        <v>40</v>
      </c>
      <c r="D2895">
        <v>1</v>
      </c>
      <c r="E2895" t="s">
        <v>4857</v>
      </c>
      <c r="F2895" t="s">
        <v>4858</v>
      </c>
      <c r="G2895">
        <v>82987</v>
      </c>
      <c r="H2895" t="s">
        <v>52</v>
      </c>
      <c r="I2895">
        <v>53051</v>
      </c>
      <c r="J2895">
        <v>145991</v>
      </c>
      <c r="K2895" t="s">
        <v>30</v>
      </c>
      <c r="L2895" t="s">
        <v>3455</v>
      </c>
      <c r="M2895" t="s">
        <v>3946</v>
      </c>
      <c r="N2895" t="s">
        <v>4859</v>
      </c>
      <c r="O2895" t="s">
        <v>4860</v>
      </c>
      <c r="P2895" t="s">
        <v>35</v>
      </c>
      <c r="Q2895" t="s">
        <v>35</v>
      </c>
      <c r="R2895" t="s">
        <v>3441</v>
      </c>
      <c r="S2895" t="s">
        <v>4861</v>
      </c>
      <c r="T2895" t="str">
        <f t="shared" si="135"/>
        <v xml:space="preserve">   </v>
      </c>
      <c r="U2895">
        <f t="shared" si="136"/>
        <v>0</v>
      </c>
      <c r="V2895" s="3">
        <v>0</v>
      </c>
      <c r="W2895" s="3">
        <f t="shared" si="137"/>
        <v>0</v>
      </c>
      <c r="X2895" s="3">
        <v>0</v>
      </c>
      <c r="Y2895" s="3">
        <v>0</v>
      </c>
      <c r="Z2895" s="3">
        <v>0</v>
      </c>
      <c r="AA2895" s="3">
        <v>0</v>
      </c>
      <c r="AB2895" s="3">
        <v>0</v>
      </c>
      <c r="AD2895" t="s">
        <v>58</v>
      </c>
      <c r="AE2895" s="1">
        <v>42551</v>
      </c>
      <c r="AG2895" s="1">
        <v>42551</v>
      </c>
      <c r="AH2895" s="1">
        <v>42598</v>
      </c>
    </row>
    <row r="2896" spans="1:34" x14ac:dyDescent="0.3">
      <c r="A2896">
        <v>244028</v>
      </c>
      <c r="B2896" t="s">
        <v>666</v>
      </c>
      <c r="C2896" t="s">
        <v>40</v>
      </c>
      <c r="D2896">
        <v>1</v>
      </c>
      <c r="E2896" t="s">
        <v>4862</v>
      </c>
      <c r="F2896" t="s">
        <v>713</v>
      </c>
      <c r="G2896">
        <v>13631</v>
      </c>
      <c r="H2896">
        <v>3</v>
      </c>
      <c r="I2896">
        <v>69215</v>
      </c>
      <c r="J2896">
        <v>101324</v>
      </c>
      <c r="K2896" t="s">
        <v>30</v>
      </c>
      <c r="L2896" t="s">
        <v>2218</v>
      </c>
      <c r="M2896" t="s">
        <v>4863</v>
      </c>
      <c r="N2896" t="s">
        <v>4864</v>
      </c>
      <c r="O2896" t="s">
        <v>2283</v>
      </c>
      <c r="P2896" t="s">
        <v>4865</v>
      </c>
      <c r="Q2896" t="s">
        <v>35</v>
      </c>
      <c r="R2896" t="s">
        <v>2222</v>
      </c>
      <c r="S2896" t="s">
        <v>35</v>
      </c>
      <c r="T2896" t="str">
        <f t="shared" si="135"/>
        <v xml:space="preserve">Ability to work with all types of data (structured and un-structured) in various settings.  Experience in Oracle, SQL,PLSQL, Discoverer, TOAD, R, STATA, Tableau, OBIEE, etc.  Excellent communication skills, writing and documentation ability.  Great team player with genuine ability and willingness to work with others.  </v>
      </c>
      <c r="U2896">
        <f t="shared" si="136"/>
        <v>0</v>
      </c>
      <c r="V2896" s="3">
        <v>0</v>
      </c>
      <c r="W2896" s="3">
        <f t="shared" si="137"/>
        <v>0</v>
      </c>
      <c r="X2896" s="3">
        <v>0</v>
      </c>
      <c r="Y2896" s="3">
        <v>1</v>
      </c>
      <c r="Z2896" s="3">
        <v>1</v>
      </c>
      <c r="AA2896" s="3">
        <v>0</v>
      </c>
      <c r="AB2896" s="3">
        <v>0</v>
      </c>
      <c r="AD2896" t="s">
        <v>58</v>
      </c>
      <c r="AE2896" s="1">
        <v>42598</v>
      </c>
      <c r="AG2896" s="1">
        <v>42597</v>
      </c>
      <c r="AH2896" s="1">
        <v>42598</v>
      </c>
    </row>
    <row r="2897" spans="1:34" x14ac:dyDescent="0.3">
      <c r="A2897">
        <v>244455</v>
      </c>
      <c r="B2897" t="s">
        <v>25</v>
      </c>
      <c r="C2897" t="s">
        <v>40</v>
      </c>
      <c r="D2897">
        <v>1</v>
      </c>
      <c r="E2897" t="s">
        <v>4866</v>
      </c>
      <c r="F2897" t="s">
        <v>51</v>
      </c>
      <c r="G2897">
        <v>10050</v>
      </c>
      <c r="H2897" t="s">
        <v>796</v>
      </c>
      <c r="I2897">
        <v>73144</v>
      </c>
      <c r="J2897">
        <v>150000</v>
      </c>
      <c r="K2897" t="s">
        <v>30</v>
      </c>
      <c r="L2897" t="s">
        <v>1868</v>
      </c>
      <c r="M2897" t="s">
        <v>3772</v>
      </c>
      <c r="N2897" t="s">
        <v>8588</v>
      </c>
      <c r="O2897" t="s">
        <v>54</v>
      </c>
      <c r="P2897" t="s">
        <v>4867</v>
      </c>
      <c r="Q2897" t="s">
        <v>35</v>
      </c>
      <c r="R2897" t="s">
        <v>4868</v>
      </c>
      <c r="S2897" t="s">
        <v>354</v>
      </c>
      <c r="T2897" t="str">
        <f t="shared" si="135"/>
        <v xml:space="preserve">The preferred candidate should have the following: At least 10 years of software project management experience with full SDLC, preferably with at least 5 years in the public sector; hands-on experience with agile and scrum project methodology; extensive knowledge and experience working with Microsoft technologies; cloud and virtual infrastructure knowledge a plus; excellent client management skills with demonstrated experience working with both technical and non-technical resources and stakeholders; experience concisely explaining technical concepts to executive audiences and articulating the business value of a given technical solution; excellent analytical, creative, and organizational skills; PMP certification.  </v>
      </c>
      <c r="U2897">
        <f t="shared" si="136"/>
        <v>0</v>
      </c>
      <c r="V2897" s="3">
        <v>0</v>
      </c>
      <c r="W2897" s="3">
        <f t="shared" si="137"/>
        <v>0</v>
      </c>
      <c r="X2897" s="3">
        <v>0</v>
      </c>
      <c r="Y2897" s="3">
        <v>0</v>
      </c>
      <c r="Z2897" s="3">
        <v>0</v>
      </c>
      <c r="AA2897" s="3">
        <v>0</v>
      </c>
      <c r="AB2897" s="3">
        <v>0</v>
      </c>
      <c r="AD2897" t="s">
        <v>58</v>
      </c>
      <c r="AE2897" s="1">
        <v>42552</v>
      </c>
      <c r="AG2897" s="1">
        <v>42552</v>
      </c>
      <c r="AH2897" s="1">
        <v>42598</v>
      </c>
    </row>
    <row r="2898" spans="1:34" x14ac:dyDescent="0.3">
      <c r="A2898">
        <v>244455</v>
      </c>
      <c r="B2898" t="s">
        <v>25</v>
      </c>
      <c r="C2898" t="s">
        <v>26</v>
      </c>
      <c r="D2898">
        <v>1</v>
      </c>
      <c r="E2898" t="s">
        <v>4866</v>
      </c>
      <c r="F2898" t="s">
        <v>51</v>
      </c>
      <c r="G2898">
        <v>10050</v>
      </c>
      <c r="H2898" t="s">
        <v>796</v>
      </c>
      <c r="I2898">
        <v>73144</v>
      </c>
      <c r="J2898">
        <v>150000</v>
      </c>
      <c r="K2898" t="s">
        <v>30</v>
      </c>
      <c r="L2898" t="s">
        <v>1868</v>
      </c>
      <c r="M2898" t="s">
        <v>3772</v>
      </c>
      <c r="N2898" t="s">
        <v>8588</v>
      </c>
      <c r="O2898" t="s">
        <v>54</v>
      </c>
      <c r="P2898" t="s">
        <v>4867</v>
      </c>
      <c r="Q2898" t="s">
        <v>35</v>
      </c>
      <c r="R2898" t="s">
        <v>4868</v>
      </c>
      <c r="S2898" t="s">
        <v>354</v>
      </c>
      <c r="T2898" t="str">
        <f t="shared" si="135"/>
        <v xml:space="preserve">The preferred candidate should have the following: At least 10 years of software project management experience with full SDLC, preferably with at least 5 years in the public sector; hands-on experience with agile and scrum project methodology; extensive knowledge and experience working with Microsoft technologies; cloud and virtual infrastructure knowledge a plus; excellent client management skills with demonstrated experience working with both technical and non-technical resources and stakeholders; experience concisely explaining technical concepts to executive audiences and articulating the business value of a given technical solution; excellent analytical, creative, and organizational skills; PMP certification.  </v>
      </c>
      <c r="U2898">
        <f t="shared" si="136"/>
        <v>0</v>
      </c>
      <c r="V2898" s="3">
        <v>0</v>
      </c>
      <c r="W2898" s="3">
        <f t="shared" si="137"/>
        <v>0</v>
      </c>
      <c r="X2898" s="3">
        <v>0</v>
      </c>
      <c r="Y2898" s="3">
        <v>0</v>
      </c>
      <c r="Z2898" s="3">
        <v>0</v>
      </c>
      <c r="AA2898" s="3">
        <v>0</v>
      </c>
      <c r="AB2898" s="3">
        <v>0</v>
      </c>
      <c r="AD2898" t="s">
        <v>58</v>
      </c>
      <c r="AE2898" s="1">
        <v>42552</v>
      </c>
      <c r="AG2898" s="1">
        <v>42552</v>
      </c>
      <c r="AH2898" s="1">
        <v>42598</v>
      </c>
    </row>
    <row r="2899" spans="1:34" x14ac:dyDescent="0.3">
      <c r="A2899">
        <v>244464</v>
      </c>
      <c r="B2899" t="s">
        <v>2874</v>
      </c>
      <c r="C2899" t="s">
        <v>40</v>
      </c>
      <c r="D2899">
        <v>1</v>
      </c>
      <c r="E2899" t="s">
        <v>2364</v>
      </c>
      <c r="F2899" t="s">
        <v>1709</v>
      </c>
      <c r="G2899">
        <v>54739</v>
      </c>
      <c r="H2899">
        <v>0</v>
      </c>
      <c r="I2899">
        <v>54128</v>
      </c>
      <c r="J2899">
        <v>80000</v>
      </c>
      <c r="K2899" t="s">
        <v>30</v>
      </c>
      <c r="L2899" t="s">
        <v>797</v>
      </c>
      <c r="M2899" t="s">
        <v>4869</v>
      </c>
      <c r="N2899" t="s">
        <v>8589</v>
      </c>
      <c r="O2899" t="s">
        <v>4870</v>
      </c>
      <c r="P2899" t="s">
        <v>8590</v>
      </c>
      <c r="Q2899" t="s">
        <v>35</v>
      </c>
      <c r="R2899" t="s">
        <v>4871</v>
      </c>
      <c r="S2899" t="s">
        <v>35</v>
      </c>
      <c r="T2899" t="str">
        <f t="shared" si="135"/>
        <v xml:space="preserve">The qualified candidate should possess excellent analytical, problem solving, and communication skills (verbal and written), should be well organized, and be able to quickly develop a working knowledge of the City‚„s operations.  In addition, intermediate to advanced experience with the Microsoft Office suite of applications is essential, including Excel, PowerPoint, Project, and Visio. Business analysis and systems development life cycle (SDLC) experience working on an enterprise wide, large-scale implementation is strongly preferred.  Previous Human Resources and PeopleSoft analytical experience is a plus.  </v>
      </c>
      <c r="U2899">
        <f t="shared" si="136"/>
        <v>1</v>
      </c>
      <c r="V2899" s="3">
        <v>1</v>
      </c>
      <c r="W2899" s="3">
        <f t="shared" si="137"/>
        <v>1</v>
      </c>
      <c r="X2899" s="3">
        <v>0</v>
      </c>
      <c r="Y2899" s="3">
        <v>0</v>
      </c>
      <c r="Z2899" s="3">
        <v>0</v>
      </c>
      <c r="AA2899" s="3">
        <v>0</v>
      </c>
      <c r="AB2899" s="3">
        <v>0</v>
      </c>
      <c r="AD2899" t="s">
        <v>38</v>
      </c>
      <c r="AE2899" s="1">
        <v>42585</v>
      </c>
      <c r="AF2899" s="1">
        <v>42645</v>
      </c>
      <c r="AG2899" s="1">
        <v>42585</v>
      </c>
      <c r="AH2899" s="1">
        <v>42598</v>
      </c>
    </row>
    <row r="2900" spans="1:34" x14ac:dyDescent="0.3">
      <c r="A2900">
        <v>244180</v>
      </c>
      <c r="B2900" t="s">
        <v>49</v>
      </c>
      <c r="C2900" t="s">
        <v>40</v>
      </c>
      <c r="D2900">
        <v>1</v>
      </c>
      <c r="E2900" t="s">
        <v>2877</v>
      </c>
      <c r="F2900" t="s">
        <v>51</v>
      </c>
      <c r="G2900">
        <v>10050</v>
      </c>
      <c r="H2900" t="s">
        <v>240</v>
      </c>
      <c r="I2900">
        <v>58675</v>
      </c>
      <c r="J2900">
        <v>105000</v>
      </c>
      <c r="K2900" t="s">
        <v>30</v>
      </c>
      <c r="L2900" t="s">
        <v>546</v>
      </c>
      <c r="M2900" t="s">
        <v>1025</v>
      </c>
      <c r="N2900" t="s">
        <v>8591</v>
      </c>
      <c r="O2900" t="s">
        <v>54</v>
      </c>
      <c r="P2900" t="s">
        <v>8592</v>
      </c>
      <c r="Q2900" t="s">
        <v>4872</v>
      </c>
      <c r="R2900" t="s">
        <v>2666</v>
      </c>
      <c r="S2900" t="s">
        <v>549</v>
      </c>
      <c r="T2900" t="str">
        <f t="shared" si="135"/>
        <v>‚ 3+ years of project management experience, experience with formal SDLC &amp; AGILE   business analysis methodologies. Ability to analyze and understand complex business processes, experience with proactive   management of vendor deliverables, schedule, and risks. Working well with technical and   non-technical resources. Ability to communicate and document reasons for changes in schedule and to mitigate future   recurrences. Provide a thorough assessment of the impact of the changes in existing systems, with details   on the changes in interfaces, design elements and the changes on the downstream systems   to incorporate new dataflows and workflows. Assess potential changes, and work with    multiple stakeholders to implement the workflows within time, cost and scope constraints. Construct an ordered work breakdown structure with priorities, assess amount of effort, in   order to align implementation timelines. Estimate with the help of the technology team the    amount of time/effort necessary to be put in for the first release and subsequent releases.   Construct ordered release list with clear improvements within releases. Construct a backlog of tasks in an AGILE implementation framework as a stakeholder and    backlog owner, and follow through task implementation on a regular basis. Scrum master experience. Maintain a detailed list of Business Requirements and work with all systems managers and   technology team by providing them with detailed requirements definition and design options.    Construct Business Requirement documents and functional requirement documents. Closely work with all systems and technology team in implementation and testing phase to   ensure that the designed system aligns with Business Requirements and technology strategy.   Create a list of bugs and issues within the system and track them using HP ALM and Jira   Backlogs. Experience with electronic payment solutions including familiarity with both web form post    and API integration methods. Ability to concurrently manage multiple projects. Ability to take strategic direction from executive management and give senior-level   presentations; exceptional communications skills, both written and verbal and the ability to    interface with multiple organizational levels. In compliance with Federal law, all persons hired will be required to verify identity and eligibility to work in the United States and to complete the required employment eligibility verification document form upon hire.  Applicants may be required to provide a writing sample prior to their interview.</v>
      </c>
      <c r="U2900">
        <f t="shared" si="136"/>
        <v>1</v>
      </c>
      <c r="V2900" s="3">
        <v>0</v>
      </c>
      <c r="W2900" s="3">
        <f t="shared" si="137"/>
        <v>1</v>
      </c>
      <c r="X2900" s="3">
        <v>0</v>
      </c>
      <c r="Y2900" s="3">
        <v>0</v>
      </c>
      <c r="Z2900" s="3">
        <v>0</v>
      </c>
      <c r="AA2900" s="3">
        <v>0</v>
      </c>
      <c r="AB2900" s="3">
        <v>0</v>
      </c>
      <c r="AD2900" t="s">
        <v>58</v>
      </c>
      <c r="AE2900" s="1">
        <v>42579</v>
      </c>
      <c r="AF2900" s="1">
        <v>42609</v>
      </c>
      <c r="AG2900" s="1">
        <v>42579</v>
      </c>
      <c r="AH2900" s="1">
        <v>42598</v>
      </c>
    </row>
    <row r="2901" spans="1:34" x14ac:dyDescent="0.3">
      <c r="A2901">
        <v>244464</v>
      </c>
      <c r="B2901" t="s">
        <v>2874</v>
      </c>
      <c r="C2901" t="s">
        <v>26</v>
      </c>
      <c r="D2901">
        <v>1</v>
      </c>
      <c r="E2901" t="s">
        <v>2364</v>
      </c>
      <c r="F2901" t="s">
        <v>1709</v>
      </c>
      <c r="G2901">
        <v>54739</v>
      </c>
      <c r="H2901">
        <v>0</v>
      </c>
      <c r="I2901">
        <v>54128</v>
      </c>
      <c r="J2901">
        <v>80000</v>
      </c>
      <c r="K2901" t="s">
        <v>30</v>
      </c>
      <c r="L2901" t="s">
        <v>797</v>
      </c>
      <c r="M2901" t="s">
        <v>4869</v>
      </c>
      <c r="N2901" t="s">
        <v>8589</v>
      </c>
      <c r="O2901" t="s">
        <v>4870</v>
      </c>
      <c r="P2901" t="s">
        <v>8590</v>
      </c>
      <c r="Q2901" t="s">
        <v>35</v>
      </c>
      <c r="R2901" t="s">
        <v>4871</v>
      </c>
      <c r="S2901" t="s">
        <v>35</v>
      </c>
      <c r="T2901" t="str">
        <f t="shared" si="135"/>
        <v xml:space="preserve">The qualified candidate should possess excellent analytical, problem solving, and communication skills (verbal and written), should be well organized, and be able to quickly develop a working knowledge of the City‚„s operations.  In addition, intermediate to advanced experience with the Microsoft Office suite of applications is essential, including Excel, PowerPoint, Project, and Visio. Business analysis and systems development life cycle (SDLC) experience working on an enterprise wide, large-scale implementation is strongly preferred.  Previous Human Resources and PeopleSoft analytical experience is a plus.  </v>
      </c>
      <c r="U2901">
        <f t="shared" si="136"/>
        <v>1</v>
      </c>
      <c r="V2901" s="3">
        <v>1</v>
      </c>
      <c r="W2901" s="3">
        <f t="shared" si="137"/>
        <v>1</v>
      </c>
      <c r="X2901" s="3">
        <v>0</v>
      </c>
      <c r="Y2901" s="3">
        <v>0</v>
      </c>
      <c r="Z2901" s="3">
        <v>0</v>
      </c>
      <c r="AA2901" s="3">
        <v>0</v>
      </c>
      <c r="AB2901" s="3">
        <v>0</v>
      </c>
      <c r="AD2901" t="s">
        <v>38</v>
      </c>
      <c r="AE2901" s="1">
        <v>42585</v>
      </c>
      <c r="AF2901" s="1">
        <v>42645</v>
      </c>
      <c r="AG2901" s="1">
        <v>42585</v>
      </c>
      <c r="AH2901" s="1">
        <v>42598</v>
      </c>
    </row>
    <row r="2902" spans="1:34" x14ac:dyDescent="0.3">
      <c r="A2902">
        <v>244757</v>
      </c>
      <c r="B2902" t="s">
        <v>184</v>
      </c>
      <c r="C2902" t="s">
        <v>40</v>
      </c>
      <c r="D2902">
        <v>1</v>
      </c>
      <c r="E2902" t="s">
        <v>3251</v>
      </c>
      <c r="F2902" t="s">
        <v>636</v>
      </c>
      <c r="G2902">
        <v>10056</v>
      </c>
      <c r="H2902" t="s">
        <v>52</v>
      </c>
      <c r="I2902">
        <v>53051</v>
      </c>
      <c r="J2902">
        <v>100000</v>
      </c>
      <c r="K2902" t="s">
        <v>30</v>
      </c>
      <c r="L2902" t="s">
        <v>186</v>
      </c>
      <c r="M2902" t="s">
        <v>4873</v>
      </c>
      <c r="N2902" t="s">
        <v>8593</v>
      </c>
      <c r="O2902" t="s">
        <v>639</v>
      </c>
      <c r="P2902" t="s">
        <v>4874</v>
      </c>
      <c r="Q2902" t="s">
        <v>8594</v>
      </c>
      <c r="R2902" t="s">
        <v>99</v>
      </c>
      <c r="S2902" t="s">
        <v>35</v>
      </c>
      <c r="T2902" t="str">
        <f t="shared" si="135"/>
        <v>The ideal candidate must have strong managerial, leadership, and customer service skills; excellent oral and written communication skills; the ability to work in a fast-paced environment, pay attention to detail, meet deadlines, and work well with multiple stakeholders.  In addition, the preferred candidate will possess strong analytical thinking, advanced knowledge of statistics and superb technical skills. The preferred candidate should possess: (1) programing expertise in SQL and other statistical and data analysis applications such as R, SAS and SPSS, (2) Background in child welfare policy and operations a plus, but not required. Section 424-A of the New York Social Services Law requires an authorized agency to inquire whether a candidate for employment with child-caring responsibilities has been the subject of a child abuse and maltreatment report.  It is important that you file for, take, and pass the Administrative Director Social Services (ADSS) in order to avoid being ‚Å“bumped‚ out of your position when the Eligible List for this title is established.  Go to http://www.nyc.gov/html/dcas/html/work/exam_monthly.shtml for the exam schedule and application.</v>
      </c>
      <c r="U2902">
        <f t="shared" si="136"/>
        <v>1</v>
      </c>
      <c r="V2902" s="3">
        <v>0</v>
      </c>
      <c r="W2902" s="3">
        <f t="shared" si="137"/>
        <v>1</v>
      </c>
      <c r="X2902" s="3">
        <v>0</v>
      </c>
      <c r="Y2902" s="3">
        <v>0</v>
      </c>
      <c r="Z2902" s="3">
        <v>1</v>
      </c>
      <c r="AA2902" s="3">
        <v>0</v>
      </c>
      <c r="AB2902" s="3">
        <v>0</v>
      </c>
      <c r="AD2902" t="s">
        <v>58</v>
      </c>
      <c r="AE2902" s="1">
        <v>42556</v>
      </c>
      <c r="AF2902" s="1">
        <v>42601</v>
      </c>
      <c r="AG2902" s="1">
        <v>42594</v>
      </c>
      <c r="AH2902" s="1">
        <v>42598</v>
      </c>
    </row>
    <row r="2903" spans="1:34" x14ac:dyDescent="0.3">
      <c r="A2903">
        <v>244028</v>
      </c>
      <c r="B2903" t="s">
        <v>666</v>
      </c>
      <c r="C2903" t="s">
        <v>26</v>
      </c>
      <c r="D2903">
        <v>1</v>
      </c>
      <c r="E2903" t="s">
        <v>4862</v>
      </c>
      <c r="F2903" t="s">
        <v>713</v>
      </c>
      <c r="G2903">
        <v>13631</v>
      </c>
      <c r="H2903">
        <v>3</v>
      </c>
      <c r="I2903">
        <v>69215</v>
      </c>
      <c r="J2903">
        <v>101324</v>
      </c>
      <c r="K2903" t="s">
        <v>30</v>
      </c>
      <c r="L2903" t="s">
        <v>2218</v>
      </c>
      <c r="M2903" t="s">
        <v>4863</v>
      </c>
      <c r="N2903" t="s">
        <v>4864</v>
      </c>
      <c r="O2903" t="s">
        <v>2283</v>
      </c>
      <c r="P2903" t="s">
        <v>4865</v>
      </c>
      <c r="Q2903" t="s">
        <v>35</v>
      </c>
      <c r="R2903" t="s">
        <v>2222</v>
      </c>
      <c r="S2903" t="s">
        <v>35</v>
      </c>
      <c r="T2903" t="str">
        <f t="shared" si="135"/>
        <v xml:space="preserve">Ability to work with all types of data (structured and un-structured) in various settings.  Experience in Oracle, SQL,PLSQL, Discoverer, TOAD, R, STATA, Tableau, OBIEE, etc.  Excellent communication skills, writing and documentation ability.  Great team player with genuine ability and willingness to work with others.  </v>
      </c>
      <c r="U2903">
        <f t="shared" si="136"/>
        <v>0</v>
      </c>
      <c r="V2903" s="3">
        <v>0</v>
      </c>
      <c r="W2903" s="3">
        <f t="shared" si="137"/>
        <v>0</v>
      </c>
      <c r="X2903" s="3">
        <v>0</v>
      </c>
      <c r="Y2903" s="3">
        <v>1</v>
      </c>
      <c r="Z2903" s="3">
        <v>1</v>
      </c>
      <c r="AA2903" s="3">
        <v>0</v>
      </c>
      <c r="AB2903" s="3">
        <v>0</v>
      </c>
      <c r="AD2903" t="s">
        <v>58</v>
      </c>
      <c r="AE2903" s="1">
        <v>42598</v>
      </c>
      <c r="AG2903" s="1">
        <v>42597</v>
      </c>
      <c r="AH2903" s="1">
        <v>42598</v>
      </c>
    </row>
    <row r="2904" spans="1:34" x14ac:dyDescent="0.3">
      <c r="A2904">
        <v>244029</v>
      </c>
      <c r="B2904" t="s">
        <v>39</v>
      </c>
      <c r="C2904" t="s">
        <v>40</v>
      </c>
      <c r="D2904">
        <v>1</v>
      </c>
      <c r="E2904" t="s">
        <v>4875</v>
      </c>
      <c r="F2904" t="s">
        <v>42</v>
      </c>
      <c r="G2904">
        <v>21744</v>
      </c>
      <c r="H2904">
        <v>3</v>
      </c>
      <c r="I2904">
        <v>76340</v>
      </c>
      <c r="J2904">
        <v>100322</v>
      </c>
      <c r="K2904" t="s">
        <v>30</v>
      </c>
      <c r="L2904" t="s">
        <v>78</v>
      </c>
      <c r="M2904" t="s">
        <v>672</v>
      </c>
      <c r="N2904" t="s">
        <v>4876</v>
      </c>
      <c r="O2904" t="s">
        <v>46</v>
      </c>
      <c r="P2904" t="s">
        <v>4877</v>
      </c>
      <c r="Q2904" t="s">
        <v>7985</v>
      </c>
      <c r="R2904" t="s">
        <v>4878</v>
      </c>
      <c r="S2904" t="s">
        <v>35</v>
      </c>
      <c r="T2904" t="str">
        <f t="shared" si="135"/>
        <v>--Master's or doctoral level degree in public health or related field is required  -- Excellent analytic skills, including expertise in SAS, Excel, Access and PowerPoint  -- Experience in managing, cleaning and analyzing large surveillance and/or research datasets. Understanding of complex surveillance and epidemiologic monitoring systems  -- Familiarity with NYC surveillance system and/or similar system of other large jurisdiction and familiarity with the history of HIV and AIDS in New York  --Detail-oriented, conscientious, responsive   Excellent interpersonal skills  --Experience with providing epidemiologic data to non-scientists and other lay audiences is a plus. Strong written and verbal communication skills  -- Ability to handle multiple and diverse priorities.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04">
        <f t="shared" si="136"/>
        <v>0</v>
      </c>
      <c r="V2904" s="3">
        <v>1</v>
      </c>
      <c r="W2904" s="3">
        <f t="shared" si="137"/>
        <v>0</v>
      </c>
      <c r="X2904" s="3">
        <v>0</v>
      </c>
      <c r="Y2904" s="3">
        <v>0</v>
      </c>
      <c r="Z2904" s="3">
        <v>0</v>
      </c>
      <c r="AA2904" s="3">
        <v>0</v>
      </c>
      <c r="AB2904" s="3">
        <v>0</v>
      </c>
      <c r="AD2904" t="s">
        <v>38</v>
      </c>
      <c r="AE2904" s="1">
        <v>42549</v>
      </c>
      <c r="AG2904" s="1">
        <v>42549</v>
      </c>
      <c r="AH2904" s="1">
        <v>42598</v>
      </c>
    </row>
    <row r="2905" spans="1:34" x14ac:dyDescent="0.3">
      <c r="A2905">
        <v>244180</v>
      </c>
      <c r="B2905" t="s">
        <v>49</v>
      </c>
      <c r="C2905" t="s">
        <v>26</v>
      </c>
      <c r="D2905">
        <v>1</v>
      </c>
      <c r="E2905" t="s">
        <v>2877</v>
      </c>
      <c r="F2905" t="s">
        <v>51</v>
      </c>
      <c r="G2905">
        <v>10050</v>
      </c>
      <c r="H2905" t="s">
        <v>240</v>
      </c>
      <c r="I2905">
        <v>58675</v>
      </c>
      <c r="J2905">
        <v>105000</v>
      </c>
      <c r="K2905" t="s">
        <v>30</v>
      </c>
      <c r="L2905" t="s">
        <v>546</v>
      </c>
      <c r="M2905" t="s">
        <v>1025</v>
      </c>
      <c r="N2905" t="s">
        <v>8591</v>
      </c>
      <c r="O2905" t="s">
        <v>54</v>
      </c>
      <c r="P2905" t="s">
        <v>8592</v>
      </c>
      <c r="Q2905" t="s">
        <v>4872</v>
      </c>
      <c r="R2905" t="s">
        <v>2666</v>
      </c>
      <c r="S2905" t="s">
        <v>549</v>
      </c>
      <c r="T2905" t="str">
        <f t="shared" si="135"/>
        <v>‚ 3+ years of project management experience, experience with formal SDLC &amp; AGILE   business analysis methodologies. Ability to analyze and understand complex business processes, experience with proactive   management of vendor deliverables, schedule, and risks. Working well with technical and   non-technical resources. Ability to communicate and document reasons for changes in schedule and to mitigate future   recurrences. Provide a thorough assessment of the impact of the changes in existing systems, with details   on the changes in interfaces, design elements and the changes on the downstream systems   to incorporate new dataflows and workflows. Assess potential changes, and work with    multiple stakeholders to implement the workflows within time, cost and scope constraints. Construct an ordered work breakdown structure with priorities, assess amount of effort, in   order to align implementation timelines. Estimate with the help of the technology team the    amount of time/effort necessary to be put in for the first release and subsequent releases.   Construct ordered release list with clear improvements within releases. Construct a backlog of tasks in an AGILE implementation framework as a stakeholder and    backlog owner, and follow through task implementation on a regular basis. Scrum master experience. Maintain a detailed list of Business Requirements and work with all systems managers and   technology team by providing them with detailed requirements definition and design options.    Construct Business Requirement documents and functional requirement documents. Closely work with all systems and technology team in implementation and testing phase to   ensure that the designed system aligns with Business Requirements and technology strategy.   Create a list of bugs and issues within the system and track them using HP ALM and Jira   Backlogs. Experience with electronic payment solutions including familiarity with both web form post    and API integration methods. Ability to concurrently manage multiple projects. Ability to take strategic direction from executive management and give senior-level   presentations; exceptional communications skills, both written and verbal and the ability to    interface with multiple organizational levels. In compliance with Federal law, all persons hired will be required to verify identity and eligibility to work in the United States and to complete the required employment eligibility verification document form upon hire.  Applicants may be required to provide a writing sample prior to their interview.</v>
      </c>
      <c r="U2905">
        <f t="shared" si="136"/>
        <v>1</v>
      </c>
      <c r="V2905" s="3">
        <v>0</v>
      </c>
      <c r="W2905" s="3">
        <f t="shared" si="137"/>
        <v>1</v>
      </c>
      <c r="X2905" s="3">
        <v>0</v>
      </c>
      <c r="Y2905" s="3">
        <v>0</v>
      </c>
      <c r="Z2905" s="3">
        <v>0</v>
      </c>
      <c r="AA2905" s="3">
        <v>0</v>
      </c>
      <c r="AB2905" s="3">
        <v>0</v>
      </c>
      <c r="AD2905" t="s">
        <v>58</v>
      </c>
      <c r="AE2905" s="1">
        <v>42579</v>
      </c>
      <c r="AF2905" s="1">
        <v>42609</v>
      </c>
      <c r="AG2905" s="1">
        <v>42579</v>
      </c>
      <c r="AH2905" s="1">
        <v>42598</v>
      </c>
    </row>
    <row r="2906" spans="1:34" x14ac:dyDescent="0.3">
      <c r="A2906">
        <v>244029</v>
      </c>
      <c r="B2906" t="s">
        <v>39</v>
      </c>
      <c r="C2906" t="s">
        <v>26</v>
      </c>
      <c r="D2906">
        <v>1</v>
      </c>
      <c r="E2906" t="s">
        <v>4875</v>
      </c>
      <c r="F2906" t="s">
        <v>42</v>
      </c>
      <c r="G2906">
        <v>21744</v>
      </c>
      <c r="H2906">
        <v>3</v>
      </c>
      <c r="I2906">
        <v>76340</v>
      </c>
      <c r="J2906">
        <v>100322</v>
      </c>
      <c r="K2906" t="s">
        <v>30</v>
      </c>
      <c r="L2906" t="s">
        <v>78</v>
      </c>
      <c r="M2906" t="s">
        <v>672</v>
      </c>
      <c r="N2906" t="s">
        <v>4876</v>
      </c>
      <c r="O2906" t="s">
        <v>46</v>
      </c>
      <c r="P2906" t="s">
        <v>4877</v>
      </c>
      <c r="Q2906" t="s">
        <v>7985</v>
      </c>
      <c r="R2906" t="s">
        <v>4878</v>
      </c>
      <c r="S2906" t="s">
        <v>35</v>
      </c>
      <c r="T2906" t="str">
        <f t="shared" si="135"/>
        <v>--Master's or doctoral level degree in public health or related field is required  -- Excellent analytic skills, including expertise in SAS, Excel, Access and PowerPoint  -- Experience in managing, cleaning and analyzing large surveillance and/or research datasets. Understanding of complex surveillance and epidemiologic monitoring systems  -- Familiarity with NYC surveillance system and/or similar system of other large jurisdiction and familiarity with the history of HIV and AIDS in New York  --Detail-oriented, conscientious, responsive   Excellent interpersonal skills  --Experience with providing epidemiologic data to non-scientists and other lay audiences is a plus. Strong written and verbal communication skills  -- Ability to handle multiple and diverse priorities.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06">
        <f t="shared" si="136"/>
        <v>0</v>
      </c>
      <c r="V2906" s="3">
        <v>1</v>
      </c>
      <c r="W2906" s="3">
        <f t="shared" si="137"/>
        <v>0</v>
      </c>
      <c r="X2906" s="3">
        <v>0</v>
      </c>
      <c r="Y2906" s="3">
        <v>0</v>
      </c>
      <c r="Z2906" s="3">
        <v>0</v>
      </c>
      <c r="AA2906" s="3">
        <v>0</v>
      </c>
      <c r="AB2906" s="3">
        <v>0</v>
      </c>
      <c r="AD2906" t="s">
        <v>38</v>
      </c>
      <c r="AE2906" s="1">
        <v>42549</v>
      </c>
      <c r="AG2906" s="1">
        <v>42549</v>
      </c>
      <c r="AH2906" s="1">
        <v>42598</v>
      </c>
    </row>
    <row r="2907" spans="1:34" x14ac:dyDescent="0.3">
      <c r="A2907">
        <v>244030</v>
      </c>
      <c r="B2907" t="s">
        <v>2874</v>
      </c>
      <c r="C2907" t="s">
        <v>26</v>
      </c>
      <c r="D2907">
        <v>1</v>
      </c>
      <c r="E2907" t="s">
        <v>4879</v>
      </c>
      <c r="F2907" t="s">
        <v>4880</v>
      </c>
      <c r="G2907">
        <v>13392</v>
      </c>
      <c r="H2907">
        <v>0</v>
      </c>
      <c r="I2907">
        <v>80000</v>
      </c>
      <c r="J2907">
        <v>120000</v>
      </c>
      <c r="K2907" t="s">
        <v>30</v>
      </c>
      <c r="L2907" t="s">
        <v>797</v>
      </c>
      <c r="M2907" t="s">
        <v>4328</v>
      </c>
      <c r="N2907" t="s">
        <v>8595</v>
      </c>
      <c r="O2907" t="s">
        <v>4881</v>
      </c>
      <c r="P2907" t="s">
        <v>8596</v>
      </c>
      <c r="Q2907" t="s">
        <v>35</v>
      </c>
      <c r="R2907" t="s">
        <v>4882</v>
      </c>
      <c r="S2907" t="s">
        <v>35</v>
      </c>
      <c r="T2907" t="str">
        <f t="shared" si="135"/>
        <v xml:space="preserve">‚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two (2) years of relevant professional experience, or A baccalaureate degree from an accredited college and demonstrated equivalent expertise in a responsible supervisory, administrative or research capacity in the appropriate field of specialization, with at least four (4) years of relevant professional experience;	Proven record of initiating and managing complex, interdisciplinary projects involving multiple stakeholders including frontline staff as well as Executive level leadership	Experience mediating among groups with competing perspectives; overseeing (and improving the operational efficiency) of complicated organizations; and pioneering innovative solutions to intricate problems; 	Strong organizational skills to ensure timely completion of assigned projects;	Strong strategic planning, policy development and project management skills.	Ability to think outside the box to analyze and modify organizational structures with an eye toward improvement, accountability and control. This includes the ability to distill complex material into actionable recommendations	Ability to think creatively and inspire innovation among team members; 	A willingness to consider new approaches; 	Strong written and verbal communication skills;  	Advanced knowledge of MS Office Suite, particularly PowerPoint and Project; 	Proficiency in SAS, STATA, SQL, R, SPSS and/or other statistical software a plus;	An understanding and interest in urban issues, especially New York City policy and operations, is preferred.  </v>
      </c>
      <c r="U2907">
        <f t="shared" si="136"/>
        <v>0</v>
      </c>
      <c r="V2907" s="3">
        <v>0</v>
      </c>
      <c r="W2907" s="3">
        <f t="shared" si="137"/>
        <v>0</v>
      </c>
      <c r="X2907" s="3">
        <v>0</v>
      </c>
      <c r="Y2907" s="3">
        <v>0</v>
      </c>
      <c r="Z2907" s="3">
        <v>1</v>
      </c>
      <c r="AA2907" s="3">
        <v>0</v>
      </c>
      <c r="AB2907" s="3">
        <v>0</v>
      </c>
      <c r="AD2907" t="s">
        <v>38</v>
      </c>
      <c r="AE2907" s="1">
        <v>42585</v>
      </c>
      <c r="AF2907" s="1">
        <v>42647</v>
      </c>
      <c r="AG2907" s="1">
        <v>42585</v>
      </c>
      <c r="AH2907" s="1">
        <v>42598</v>
      </c>
    </row>
    <row r="2908" spans="1:34" x14ac:dyDescent="0.3">
      <c r="A2908">
        <v>244757</v>
      </c>
      <c r="B2908" t="s">
        <v>184</v>
      </c>
      <c r="C2908" t="s">
        <v>26</v>
      </c>
      <c r="D2908">
        <v>1</v>
      </c>
      <c r="E2908" t="s">
        <v>3251</v>
      </c>
      <c r="F2908" t="s">
        <v>636</v>
      </c>
      <c r="G2908">
        <v>10056</v>
      </c>
      <c r="H2908" t="s">
        <v>52</v>
      </c>
      <c r="I2908">
        <v>53051</v>
      </c>
      <c r="J2908">
        <v>100000</v>
      </c>
      <c r="K2908" t="s">
        <v>30</v>
      </c>
      <c r="L2908" t="s">
        <v>186</v>
      </c>
      <c r="M2908" t="s">
        <v>4873</v>
      </c>
      <c r="N2908" t="s">
        <v>8593</v>
      </c>
      <c r="O2908" t="s">
        <v>639</v>
      </c>
      <c r="P2908" t="s">
        <v>4874</v>
      </c>
      <c r="Q2908" t="s">
        <v>8594</v>
      </c>
      <c r="R2908" t="s">
        <v>99</v>
      </c>
      <c r="S2908" t="s">
        <v>35</v>
      </c>
      <c r="T2908" t="str">
        <f t="shared" si="135"/>
        <v>The ideal candidate must have strong managerial, leadership, and customer service skills; excellent oral and written communication skills; the ability to work in a fast-paced environment, pay attention to detail, meet deadlines, and work well with multiple stakeholders.  In addition, the preferred candidate will possess strong analytical thinking, advanced knowledge of statistics and superb technical skills. The preferred candidate should possess: (1) programing expertise in SQL and other statistical and data analysis applications such as R, SAS and SPSS, (2) Background in child welfare policy and operations a plus, but not required. Section 424-A of the New York Social Services Law requires an authorized agency to inquire whether a candidate for employment with child-caring responsibilities has been the subject of a child abuse and maltreatment report.  It is important that you file for, take, and pass the Administrative Director Social Services (ADSS) in order to avoid being ‚Å“bumped‚ out of your position when the Eligible List for this title is established.  Go to http://www.nyc.gov/html/dcas/html/work/exam_monthly.shtml for the exam schedule and application.</v>
      </c>
      <c r="U2908">
        <f t="shared" si="136"/>
        <v>1</v>
      </c>
      <c r="V2908" s="3">
        <v>0</v>
      </c>
      <c r="W2908" s="3">
        <f t="shared" si="137"/>
        <v>1</v>
      </c>
      <c r="X2908" s="3">
        <v>0</v>
      </c>
      <c r="Y2908" s="3">
        <v>0</v>
      </c>
      <c r="Z2908" s="3">
        <v>1</v>
      </c>
      <c r="AA2908" s="3">
        <v>0</v>
      </c>
      <c r="AB2908" s="3">
        <v>0</v>
      </c>
      <c r="AD2908" t="s">
        <v>58</v>
      </c>
      <c r="AE2908" s="1">
        <v>42556</v>
      </c>
      <c r="AF2908" s="1">
        <v>42601</v>
      </c>
      <c r="AG2908" s="1">
        <v>42594</v>
      </c>
      <c r="AH2908" s="1">
        <v>42598</v>
      </c>
    </row>
    <row r="2909" spans="1:34" x14ac:dyDescent="0.3">
      <c r="A2909">
        <v>244763</v>
      </c>
      <c r="B2909" t="s">
        <v>184</v>
      </c>
      <c r="C2909" t="s">
        <v>40</v>
      </c>
      <c r="D2909">
        <v>1</v>
      </c>
      <c r="E2909" t="s">
        <v>4883</v>
      </c>
      <c r="F2909" t="s">
        <v>636</v>
      </c>
      <c r="G2909">
        <v>10056</v>
      </c>
      <c r="H2909" t="s">
        <v>52</v>
      </c>
      <c r="I2909">
        <v>53051</v>
      </c>
      <c r="J2909">
        <v>100000</v>
      </c>
      <c r="K2909" t="s">
        <v>30</v>
      </c>
      <c r="L2909" t="s">
        <v>186</v>
      </c>
      <c r="M2909" t="s">
        <v>4873</v>
      </c>
      <c r="N2909" t="s">
        <v>8597</v>
      </c>
      <c r="O2909" t="s">
        <v>639</v>
      </c>
      <c r="P2909" t="s">
        <v>8598</v>
      </c>
      <c r="Q2909" t="s">
        <v>8594</v>
      </c>
      <c r="R2909" t="s">
        <v>99</v>
      </c>
      <c r="S2909" t="s">
        <v>35</v>
      </c>
      <c r="T2909" t="str">
        <f t="shared" si="135"/>
        <v>The ideal candidate must have strong managerial, leadership, and customer service skills; excellent oral and written communication skills; the ability to work in a fast-paced environment, pay attention to detail, meet deadlines, and work well with multiple stakeholders.  In addition, the preferred candidate should possess the following: Master‚„s degree in social science, management science, or a related field, or a Bachelor‚„s degree and strong experience in government or public policy; experience conducting operational analyses or process evaluations; strong research skills; excellent oral and written communication and presentation skills; proven experience managing and completing projects involving stakeholders from varied backgrounds, roles and communities; proficiency with Microsoft Office software, including Word, Outlook, Excel, and PowerPoint; ability to work on multiple projects effectively and efficiently, both independently and collaboratively with a team; strong organizational skills and attention to detail; and a commitment to a collegial workplace. Section 424-A of the New York Social Services Law requires an authorized agency to inquire whether a candidate for employment with child-caring responsibilities has been the subject of a child abuse and maltreatment report.  It is important that you file for, take, and pass the Administrative Director Social Services (ADSS) in order to avoid being ‚Å“bumped‚ out of your position when the Eligible List for this title is established.  Go to http://www.nyc.gov/html/dcas/html/work/exam_monthly.shtml for the exam schedule and application.</v>
      </c>
      <c r="U2909">
        <f t="shared" si="136"/>
        <v>0</v>
      </c>
      <c r="V2909" s="3">
        <v>1</v>
      </c>
      <c r="W2909" s="3">
        <f t="shared" si="137"/>
        <v>0</v>
      </c>
      <c r="X2909" s="3">
        <v>0</v>
      </c>
      <c r="Y2909" s="3">
        <v>0</v>
      </c>
      <c r="Z2909" s="3">
        <v>0</v>
      </c>
      <c r="AA2909" s="3">
        <v>0</v>
      </c>
      <c r="AB2909" s="3">
        <v>0</v>
      </c>
      <c r="AD2909" t="s">
        <v>58</v>
      </c>
      <c r="AE2909" s="1">
        <v>42556</v>
      </c>
      <c r="AF2909" s="1">
        <v>42601</v>
      </c>
      <c r="AG2909" s="1">
        <v>42594</v>
      </c>
      <c r="AH2909" s="1">
        <v>42598</v>
      </c>
    </row>
    <row r="2910" spans="1:34" x14ac:dyDescent="0.3">
      <c r="A2910">
        <v>244763</v>
      </c>
      <c r="B2910" t="s">
        <v>184</v>
      </c>
      <c r="C2910" t="s">
        <v>26</v>
      </c>
      <c r="D2910">
        <v>1</v>
      </c>
      <c r="E2910" t="s">
        <v>4883</v>
      </c>
      <c r="F2910" t="s">
        <v>636</v>
      </c>
      <c r="G2910">
        <v>10056</v>
      </c>
      <c r="H2910" t="s">
        <v>52</v>
      </c>
      <c r="I2910">
        <v>53051</v>
      </c>
      <c r="J2910">
        <v>100000</v>
      </c>
      <c r="K2910" t="s">
        <v>30</v>
      </c>
      <c r="L2910" t="s">
        <v>186</v>
      </c>
      <c r="M2910" t="s">
        <v>4873</v>
      </c>
      <c r="N2910" t="s">
        <v>8597</v>
      </c>
      <c r="O2910" t="s">
        <v>639</v>
      </c>
      <c r="P2910" t="s">
        <v>8598</v>
      </c>
      <c r="Q2910" t="s">
        <v>8594</v>
      </c>
      <c r="R2910" t="s">
        <v>99</v>
      </c>
      <c r="S2910" t="s">
        <v>35</v>
      </c>
      <c r="T2910" t="str">
        <f t="shared" si="135"/>
        <v>The ideal candidate must have strong managerial, leadership, and customer service skills; excellent oral and written communication skills; the ability to work in a fast-paced environment, pay attention to detail, meet deadlines, and work well with multiple stakeholders.  In addition, the preferred candidate should possess the following: Master‚„s degree in social science, management science, or a related field, or a Bachelor‚„s degree and strong experience in government or public policy; experience conducting operational analyses or process evaluations; strong research skills; excellent oral and written communication and presentation skills; proven experience managing and completing projects involving stakeholders from varied backgrounds, roles and communities; proficiency with Microsoft Office software, including Word, Outlook, Excel, and PowerPoint; ability to work on multiple projects effectively and efficiently, both independently and collaboratively with a team; strong organizational skills and attention to detail; and a commitment to a collegial workplace. Section 424-A of the New York Social Services Law requires an authorized agency to inquire whether a candidate for employment with child-caring responsibilities has been the subject of a child abuse and maltreatment report.  It is important that you file for, take, and pass the Administrative Director Social Services (ADSS) in order to avoid being ‚Å“bumped‚ out of your position when the Eligible List for this title is established.  Go to http://www.nyc.gov/html/dcas/html/work/exam_monthly.shtml for the exam schedule and application.</v>
      </c>
      <c r="U2910">
        <f t="shared" si="136"/>
        <v>0</v>
      </c>
      <c r="V2910" s="3">
        <v>1</v>
      </c>
      <c r="W2910" s="3">
        <f t="shared" si="137"/>
        <v>0</v>
      </c>
      <c r="X2910" s="3">
        <v>0</v>
      </c>
      <c r="Y2910" s="3">
        <v>0</v>
      </c>
      <c r="Z2910" s="3">
        <v>0</v>
      </c>
      <c r="AA2910" s="3">
        <v>0</v>
      </c>
      <c r="AB2910" s="3">
        <v>0</v>
      </c>
      <c r="AD2910" t="s">
        <v>58</v>
      </c>
      <c r="AE2910" s="1">
        <v>42556</v>
      </c>
      <c r="AF2910" s="1">
        <v>42601</v>
      </c>
      <c r="AG2910" s="1">
        <v>42594</v>
      </c>
      <c r="AH2910" s="1">
        <v>42598</v>
      </c>
    </row>
    <row r="2911" spans="1:34" x14ac:dyDescent="0.3">
      <c r="A2911">
        <v>244778</v>
      </c>
      <c r="B2911" t="s">
        <v>184</v>
      </c>
      <c r="C2911" t="s">
        <v>26</v>
      </c>
      <c r="D2911">
        <v>1</v>
      </c>
      <c r="E2911" t="s">
        <v>4884</v>
      </c>
      <c r="F2911" t="s">
        <v>636</v>
      </c>
      <c r="G2911">
        <v>10056</v>
      </c>
      <c r="H2911" t="s">
        <v>52</v>
      </c>
      <c r="I2911">
        <v>53051</v>
      </c>
      <c r="J2911">
        <v>100000</v>
      </c>
      <c r="K2911" t="s">
        <v>30</v>
      </c>
      <c r="L2911" t="s">
        <v>186</v>
      </c>
      <c r="M2911" t="s">
        <v>1845</v>
      </c>
      <c r="N2911" t="s">
        <v>8599</v>
      </c>
      <c r="O2911" t="s">
        <v>639</v>
      </c>
      <c r="P2911" t="s">
        <v>8598</v>
      </c>
      <c r="Q2911" t="s">
        <v>8594</v>
      </c>
      <c r="R2911" t="s">
        <v>99</v>
      </c>
      <c r="S2911" t="s">
        <v>35</v>
      </c>
      <c r="T2911" t="str">
        <f t="shared" si="135"/>
        <v>The ideal candidate must have strong managerial, leadership, and customer service skills; excellent oral and written communication skills; the ability to work in a fast-paced environment, pay attention to detail, meet deadlines, and work well with multiple stakeholders.  In addition, the preferred candidate should possess the following: Master‚„s degree in social science, management science, or a related field, or a Bachelor‚„s degree and strong experience in government or public policy; experience conducting operational analyses or process evaluations; strong research skills; excellent oral and written communication and presentation skills; proven experience managing and completing projects involving stakeholders from varied backgrounds, roles and communities; proficiency with Microsoft Office software, including Word, Outlook, Excel, and PowerPoint; ability to work on multiple projects effectively and efficiently, both independently and collaboratively with a team; strong organizational skills and attention to detail; and a commitment to a collegial workplace. Section 424-A of the New York Social Services Law requires an authorized agency to inquire whether a candidate for employment with child-caring responsibilities has been the subject of a child abuse and maltreatment report.  It is important that you file for, take, and pass the Administrative Director Social Services (ADSS) in order to avoid being ‚Å“bumped‚ out of your position when the Eligible List for this title is established.  Go to http://www.nyc.gov/html/dcas/html/work/exam_monthly.shtml for the exam schedule and application.</v>
      </c>
      <c r="U2911">
        <f t="shared" si="136"/>
        <v>0</v>
      </c>
      <c r="V2911" s="3">
        <v>1</v>
      </c>
      <c r="W2911" s="3">
        <f t="shared" si="137"/>
        <v>0</v>
      </c>
      <c r="X2911" s="3">
        <v>0</v>
      </c>
      <c r="Y2911" s="3">
        <v>0</v>
      </c>
      <c r="Z2911" s="3">
        <v>0</v>
      </c>
      <c r="AA2911" s="3">
        <v>0</v>
      </c>
      <c r="AB2911" s="3">
        <v>0</v>
      </c>
      <c r="AD2911" t="s">
        <v>58</v>
      </c>
      <c r="AE2911" s="1">
        <v>42556</v>
      </c>
      <c r="AF2911" s="1">
        <v>42601</v>
      </c>
      <c r="AG2911" s="1">
        <v>42594</v>
      </c>
      <c r="AH2911" s="1">
        <v>42598</v>
      </c>
    </row>
    <row r="2912" spans="1:34" x14ac:dyDescent="0.3">
      <c r="A2912">
        <v>244778</v>
      </c>
      <c r="B2912" t="s">
        <v>184</v>
      </c>
      <c r="C2912" t="s">
        <v>40</v>
      </c>
      <c r="D2912">
        <v>1</v>
      </c>
      <c r="E2912" t="s">
        <v>4884</v>
      </c>
      <c r="F2912" t="s">
        <v>636</v>
      </c>
      <c r="G2912">
        <v>10056</v>
      </c>
      <c r="H2912" t="s">
        <v>52</v>
      </c>
      <c r="I2912">
        <v>53051</v>
      </c>
      <c r="J2912">
        <v>100000</v>
      </c>
      <c r="K2912" t="s">
        <v>30</v>
      </c>
      <c r="L2912" t="s">
        <v>186</v>
      </c>
      <c r="M2912" t="s">
        <v>1845</v>
      </c>
      <c r="N2912" t="s">
        <v>8599</v>
      </c>
      <c r="O2912" t="s">
        <v>639</v>
      </c>
      <c r="P2912" t="s">
        <v>8598</v>
      </c>
      <c r="Q2912" t="s">
        <v>8594</v>
      </c>
      <c r="R2912" t="s">
        <v>99</v>
      </c>
      <c r="S2912" t="s">
        <v>35</v>
      </c>
      <c r="T2912" t="str">
        <f t="shared" si="135"/>
        <v>The ideal candidate must have strong managerial, leadership, and customer service skills; excellent oral and written communication skills; the ability to work in a fast-paced environment, pay attention to detail, meet deadlines, and work well with multiple stakeholders.  In addition, the preferred candidate should possess the following: Master‚„s degree in social science, management science, or a related field, or a Bachelor‚„s degree and strong experience in government or public policy; experience conducting operational analyses or process evaluations; strong research skills; excellent oral and written communication and presentation skills; proven experience managing and completing projects involving stakeholders from varied backgrounds, roles and communities; proficiency with Microsoft Office software, including Word, Outlook, Excel, and PowerPoint; ability to work on multiple projects effectively and efficiently, both independently and collaboratively with a team; strong organizational skills and attention to detail; and a commitment to a collegial workplace. Section 424-A of the New York Social Services Law requires an authorized agency to inquire whether a candidate for employment with child-caring responsibilities has been the subject of a child abuse and maltreatment report.  It is important that you file for, take, and pass the Administrative Director Social Services (ADSS) in order to avoid being ‚Å“bumped‚ out of your position when the Eligible List for this title is established.  Go to http://www.nyc.gov/html/dcas/html/work/exam_monthly.shtml for the exam schedule and application.</v>
      </c>
      <c r="U2912">
        <f t="shared" si="136"/>
        <v>0</v>
      </c>
      <c r="V2912" s="3">
        <v>1</v>
      </c>
      <c r="W2912" s="3">
        <f t="shared" si="137"/>
        <v>0</v>
      </c>
      <c r="X2912" s="3">
        <v>0</v>
      </c>
      <c r="Y2912" s="3">
        <v>0</v>
      </c>
      <c r="Z2912" s="3">
        <v>0</v>
      </c>
      <c r="AA2912" s="3">
        <v>0</v>
      </c>
      <c r="AB2912" s="3">
        <v>0</v>
      </c>
      <c r="AD2912" t="s">
        <v>58</v>
      </c>
      <c r="AE2912" s="1">
        <v>42556</v>
      </c>
      <c r="AF2912" s="1">
        <v>42601</v>
      </c>
      <c r="AG2912" s="1">
        <v>42594</v>
      </c>
      <c r="AH2912" s="1">
        <v>42598</v>
      </c>
    </row>
    <row r="2913" spans="1:34" x14ac:dyDescent="0.3">
      <c r="A2913">
        <v>244791</v>
      </c>
      <c r="B2913" t="s">
        <v>59</v>
      </c>
      <c r="C2913" t="s">
        <v>26</v>
      </c>
      <c r="D2913">
        <v>1</v>
      </c>
      <c r="E2913" t="s">
        <v>4885</v>
      </c>
      <c r="F2913" t="s">
        <v>360</v>
      </c>
      <c r="G2913">
        <v>20215</v>
      </c>
      <c r="H2913">
        <v>2</v>
      </c>
      <c r="I2913">
        <v>72805</v>
      </c>
      <c r="J2913">
        <v>101148</v>
      </c>
      <c r="K2913" t="s">
        <v>30</v>
      </c>
      <c r="L2913" t="s">
        <v>1525</v>
      </c>
      <c r="M2913" t="s">
        <v>1526</v>
      </c>
      <c r="N2913" t="s">
        <v>8600</v>
      </c>
      <c r="O2913" t="s">
        <v>7109</v>
      </c>
      <c r="P2913" t="s">
        <v>8601</v>
      </c>
      <c r="Q2913" t="s">
        <v>35</v>
      </c>
      <c r="R2913" t="s">
        <v>1251</v>
      </c>
      <c r="S2913" t="s">
        <v>35</v>
      </c>
      <c r="T2913" t="str">
        <f t="shared" si="135"/>
        <v xml:space="preserve">‚ Candidate must be familiar with software such as Microsoft Office, AutoCAD, and Scheduling software such as Primavera and Project. Familiar with Project Manager Information Systems (PMIS) such as e-Builder Familiar with construction cost estimating  Candidates with Special Inspection certifications and/or EHS certifications, preferred  Candidate must possess a valid Driver‚„s License Candidate must have great organizational and communication skills  </v>
      </c>
      <c r="U2913">
        <f t="shared" si="136"/>
        <v>0</v>
      </c>
      <c r="V2913" s="3">
        <v>0</v>
      </c>
      <c r="W2913" s="3">
        <f t="shared" si="137"/>
        <v>0</v>
      </c>
      <c r="X2913" s="3">
        <v>0</v>
      </c>
      <c r="Y2913" s="3">
        <v>0</v>
      </c>
      <c r="Z2913" s="3">
        <v>0</v>
      </c>
      <c r="AA2913" s="3">
        <v>0</v>
      </c>
      <c r="AB2913" s="3">
        <v>0</v>
      </c>
      <c r="AD2913" t="s">
        <v>58</v>
      </c>
      <c r="AE2913" s="1">
        <v>42570</v>
      </c>
      <c r="AG2913" s="1">
        <v>42578</v>
      </c>
      <c r="AH2913" s="1">
        <v>42598</v>
      </c>
    </row>
    <row r="2914" spans="1:34" x14ac:dyDescent="0.3">
      <c r="A2914">
        <v>244030</v>
      </c>
      <c r="B2914" t="s">
        <v>2874</v>
      </c>
      <c r="C2914" t="s">
        <v>40</v>
      </c>
      <c r="D2914">
        <v>1</v>
      </c>
      <c r="E2914" t="s">
        <v>4879</v>
      </c>
      <c r="F2914" t="s">
        <v>4880</v>
      </c>
      <c r="G2914">
        <v>13392</v>
      </c>
      <c r="H2914">
        <v>0</v>
      </c>
      <c r="I2914">
        <v>80000</v>
      </c>
      <c r="J2914">
        <v>120000</v>
      </c>
      <c r="K2914" t="s">
        <v>30</v>
      </c>
      <c r="L2914" t="s">
        <v>797</v>
      </c>
      <c r="M2914" t="s">
        <v>4328</v>
      </c>
      <c r="N2914" t="s">
        <v>8595</v>
      </c>
      <c r="O2914" t="s">
        <v>4881</v>
      </c>
      <c r="P2914" t="s">
        <v>8596</v>
      </c>
      <c r="Q2914" t="s">
        <v>35</v>
      </c>
      <c r="R2914" t="s">
        <v>4882</v>
      </c>
      <c r="S2914" t="s">
        <v>35</v>
      </c>
      <c r="T2914" t="str">
        <f t="shared" si="135"/>
        <v xml:space="preserve">‚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two (2) years of relevant professional experience, or A baccalaureate degree from an accredited college and demonstrated equivalent expertise in a responsible supervisory, administrative or research capacity in the appropriate field of specialization, with at least four (4) years of relevant professional experience;	Proven record of initiating and managing complex, interdisciplinary projects involving multiple stakeholders including frontline staff as well as Executive level leadership	Experience mediating among groups with competing perspectives; overseeing (and improving the operational efficiency) of complicated organizations; and pioneering innovative solutions to intricate problems; 	Strong organizational skills to ensure timely completion of assigned projects;	Strong strategic planning, policy development and project management skills.	Ability to think outside the box to analyze and modify organizational structures with an eye toward improvement, accountability and control. This includes the ability to distill complex material into actionable recommendations	Ability to think creatively and inspire innovation among team members; 	A willingness to consider new approaches; 	Strong written and verbal communication skills;  	Advanced knowledge of MS Office Suite, particularly PowerPoint and Project; 	Proficiency in SAS, STATA, SQL, R, SPSS and/or other statistical software a plus;	An understanding and interest in urban issues, especially New York City policy and operations, is preferred.  </v>
      </c>
      <c r="U2914">
        <f t="shared" si="136"/>
        <v>0</v>
      </c>
      <c r="V2914" s="3">
        <v>0</v>
      </c>
      <c r="W2914" s="3">
        <f t="shared" si="137"/>
        <v>0</v>
      </c>
      <c r="X2914" s="3">
        <v>0</v>
      </c>
      <c r="Y2914" s="3">
        <v>0</v>
      </c>
      <c r="Z2914" s="3">
        <v>1</v>
      </c>
      <c r="AA2914" s="3">
        <v>0</v>
      </c>
      <c r="AB2914" s="3">
        <v>0</v>
      </c>
      <c r="AD2914" t="s">
        <v>38</v>
      </c>
      <c r="AE2914" s="1">
        <v>42585</v>
      </c>
      <c r="AF2914" s="1">
        <v>42647</v>
      </c>
      <c r="AG2914" s="1">
        <v>42585</v>
      </c>
      <c r="AH2914" s="1">
        <v>42598</v>
      </c>
    </row>
    <row r="2915" spans="1:34" x14ac:dyDescent="0.3">
      <c r="A2915">
        <v>244031</v>
      </c>
      <c r="B2915" t="s">
        <v>666</v>
      </c>
      <c r="C2915" t="s">
        <v>26</v>
      </c>
      <c r="D2915">
        <v>1</v>
      </c>
      <c r="E2915" t="s">
        <v>4886</v>
      </c>
      <c r="F2915" t="s">
        <v>191</v>
      </c>
      <c r="G2915">
        <v>13632</v>
      </c>
      <c r="H2915">
        <v>2</v>
      </c>
      <c r="I2915">
        <v>77157</v>
      </c>
      <c r="J2915">
        <v>99406</v>
      </c>
      <c r="K2915" t="s">
        <v>30</v>
      </c>
      <c r="L2915" t="s">
        <v>2218</v>
      </c>
      <c r="M2915" t="s">
        <v>2219</v>
      </c>
      <c r="N2915" t="s">
        <v>6936</v>
      </c>
      <c r="O2915" t="s">
        <v>7083</v>
      </c>
      <c r="P2915" t="s">
        <v>8602</v>
      </c>
      <c r="Q2915" t="s">
        <v>35</v>
      </c>
      <c r="R2915" t="s">
        <v>4401</v>
      </c>
      <c r="S2915" t="s">
        <v>35</v>
      </c>
      <c r="T2915" t="str">
        <f t="shared" si="135"/>
        <v xml:space="preserve">Experience in Windows hardware and operating systems, LanDesk, Computer Aided Dispatch Systems, Mobile Data Terminals, Automatic Vehicle Location Systems, Mapping, MS Office/Project/Access/Visio, VMS, DCL, Windows batch files desired.  Must have excellent writing and communication skills, attention to detail and be a self-starter.   Motor Vehicle Driver‚„s License valid in the State of New York is preferred.  </v>
      </c>
      <c r="U2915">
        <f t="shared" si="136"/>
        <v>0</v>
      </c>
      <c r="V2915" s="3">
        <v>0</v>
      </c>
      <c r="W2915" s="3">
        <f t="shared" si="137"/>
        <v>0</v>
      </c>
      <c r="X2915" s="3">
        <v>0</v>
      </c>
      <c r="Y2915" s="3">
        <v>0</v>
      </c>
      <c r="Z2915" s="3">
        <v>0</v>
      </c>
      <c r="AA2915" s="3">
        <v>0</v>
      </c>
      <c r="AB2915" s="3">
        <v>0</v>
      </c>
      <c r="AD2915" t="s">
        <v>58</v>
      </c>
      <c r="AE2915" s="1">
        <v>42566</v>
      </c>
      <c r="AG2915" s="1">
        <v>42565</v>
      </c>
      <c r="AH2915" s="1">
        <v>42598</v>
      </c>
    </row>
    <row r="2916" spans="1:34" x14ac:dyDescent="0.3">
      <c r="A2916">
        <v>244031</v>
      </c>
      <c r="B2916" t="s">
        <v>666</v>
      </c>
      <c r="C2916" t="s">
        <v>40</v>
      </c>
      <c r="D2916">
        <v>1</v>
      </c>
      <c r="E2916" t="s">
        <v>4886</v>
      </c>
      <c r="F2916" t="s">
        <v>191</v>
      </c>
      <c r="G2916">
        <v>13632</v>
      </c>
      <c r="H2916">
        <v>2</v>
      </c>
      <c r="I2916">
        <v>77157</v>
      </c>
      <c r="J2916">
        <v>99406</v>
      </c>
      <c r="K2916" t="s">
        <v>30</v>
      </c>
      <c r="L2916" t="s">
        <v>2218</v>
      </c>
      <c r="M2916" t="s">
        <v>2219</v>
      </c>
      <c r="N2916" t="s">
        <v>6936</v>
      </c>
      <c r="O2916" t="s">
        <v>7083</v>
      </c>
      <c r="P2916" t="s">
        <v>8602</v>
      </c>
      <c r="Q2916" t="s">
        <v>35</v>
      </c>
      <c r="R2916" t="s">
        <v>4401</v>
      </c>
      <c r="S2916" t="s">
        <v>35</v>
      </c>
      <c r="T2916" t="str">
        <f t="shared" si="135"/>
        <v xml:space="preserve">Experience in Windows hardware and operating systems, LanDesk, Computer Aided Dispatch Systems, Mobile Data Terminals, Automatic Vehicle Location Systems, Mapping, MS Office/Project/Access/Visio, VMS, DCL, Windows batch files desired.  Must have excellent writing and communication skills, attention to detail and be a self-starter.   Motor Vehicle Driver‚„s License valid in the State of New York is preferred.  </v>
      </c>
      <c r="U2916">
        <f t="shared" si="136"/>
        <v>0</v>
      </c>
      <c r="V2916" s="3">
        <v>0</v>
      </c>
      <c r="W2916" s="3">
        <f t="shared" si="137"/>
        <v>0</v>
      </c>
      <c r="X2916" s="3">
        <v>0</v>
      </c>
      <c r="Y2916" s="3">
        <v>0</v>
      </c>
      <c r="Z2916" s="3">
        <v>0</v>
      </c>
      <c r="AA2916" s="3">
        <v>0</v>
      </c>
      <c r="AB2916" s="3">
        <v>0</v>
      </c>
      <c r="AD2916" t="s">
        <v>58</v>
      </c>
      <c r="AE2916" s="1">
        <v>42566</v>
      </c>
      <c r="AG2916" s="1">
        <v>42565</v>
      </c>
      <c r="AH2916" s="1">
        <v>42598</v>
      </c>
    </row>
    <row r="2917" spans="1:34" x14ac:dyDescent="0.3">
      <c r="A2917">
        <v>244034</v>
      </c>
      <c r="B2917" t="s">
        <v>39</v>
      </c>
      <c r="C2917" t="s">
        <v>40</v>
      </c>
      <c r="D2917">
        <v>1</v>
      </c>
      <c r="E2917" t="s">
        <v>4887</v>
      </c>
      <c r="F2917" t="s">
        <v>191</v>
      </c>
      <c r="G2917">
        <v>13632</v>
      </c>
      <c r="H2917">
        <v>2</v>
      </c>
      <c r="I2917">
        <v>77157</v>
      </c>
      <c r="J2917">
        <v>99406</v>
      </c>
      <c r="K2917" t="s">
        <v>30</v>
      </c>
      <c r="L2917" t="s">
        <v>78</v>
      </c>
      <c r="M2917" t="s">
        <v>976</v>
      </c>
      <c r="N2917" t="s">
        <v>4888</v>
      </c>
      <c r="O2917" t="s">
        <v>7083</v>
      </c>
      <c r="P2917" t="s">
        <v>4889</v>
      </c>
      <c r="Q2917" t="s">
        <v>7439</v>
      </c>
      <c r="R2917" t="s">
        <v>4890</v>
      </c>
      <c r="S2917" t="s">
        <v>35</v>
      </c>
      <c r="T2917" t="str">
        <f t="shared" si="135"/>
        <v>The prospective employee should be familiar and have strong experience with the following technologies/software: MVC, C#, ASP.NET, VS2010/VS2012/VS2013, .Net Framework 4/4.5, XML, Web Services, SQL Server 2008/2012, Reporting Service, Crystal report, .Net development.   The selected candidate should possess 3+ years of experience designing and building applications with object-oriented software development methodologies and practices using .NET and related technologies.   Demonstrated knowledge and understanding of project life-cycle management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17">
        <f t="shared" si="136"/>
        <v>0</v>
      </c>
      <c r="V2917" s="3">
        <v>0</v>
      </c>
      <c r="W2917" s="3">
        <f t="shared" si="137"/>
        <v>0</v>
      </c>
      <c r="X2917" s="3">
        <v>0</v>
      </c>
      <c r="Y2917" s="3">
        <v>0</v>
      </c>
      <c r="Z2917" s="3">
        <v>1</v>
      </c>
      <c r="AA2917" s="3">
        <v>0</v>
      </c>
      <c r="AB2917" s="3">
        <v>0</v>
      </c>
      <c r="AD2917" t="s">
        <v>58</v>
      </c>
      <c r="AE2917" s="1">
        <v>42548</v>
      </c>
      <c r="AG2917" s="1">
        <v>42548</v>
      </c>
      <c r="AH2917" s="1">
        <v>42598</v>
      </c>
    </row>
    <row r="2918" spans="1:34" x14ac:dyDescent="0.3">
      <c r="A2918">
        <v>244034</v>
      </c>
      <c r="B2918" t="s">
        <v>39</v>
      </c>
      <c r="C2918" t="s">
        <v>26</v>
      </c>
      <c r="D2918">
        <v>1</v>
      </c>
      <c r="E2918" t="s">
        <v>4887</v>
      </c>
      <c r="F2918" t="s">
        <v>191</v>
      </c>
      <c r="G2918">
        <v>13632</v>
      </c>
      <c r="H2918">
        <v>2</v>
      </c>
      <c r="I2918">
        <v>77157</v>
      </c>
      <c r="J2918">
        <v>99406</v>
      </c>
      <c r="K2918" t="s">
        <v>30</v>
      </c>
      <c r="L2918" t="s">
        <v>78</v>
      </c>
      <c r="M2918" t="s">
        <v>976</v>
      </c>
      <c r="N2918" t="s">
        <v>4888</v>
      </c>
      <c r="O2918" t="s">
        <v>7083</v>
      </c>
      <c r="P2918" t="s">
        <v>4889</v>
      </c>
      <c r="Q2918" t="s">
        <v>7439</v>
      </c>
      <c r="R2918" t="s">
        <v>4890</v>
      </c>
      <c r="S2918" t="s">
        <v>35</v>
      </c>
      <c r="T2918" t="str">
        <f t="shared" si="135"/>
        <v>The prospective employee should be familiar and have strong experience with the following technologies/software: MVC, C#, ASP.NET, VS2010/VS2012/VS2013, .Net Framework 4/4.5, XML, Web Services, SQL Server 2008/2012, Reporting Service, Crystal report, .Net development.   The selected candidate should possess 3+ years of experience designing and building applications with object-oriented software development methodologies and practices using .NET and related technologies.   Demonstrated knowledge and understanding of project life-cycle management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18">
        <f t="shared" si="136"/>
        <v>0</v>
      </c>
      <c r="V2918" s="3">
        <v>0</v>
      </c>
      <c r="W2918" s="3">
        <f t="shared" si="137"/>
        <v>0</v>
      </c>
      <c r="X2918" s="3">
        <v>0</v>
      </c>
      <c r="Y2918" s="3">
        <v>0</v>
      </c>
      <c r="Z2918" s="3">
        <v>1</v>
      </c>
      <c r="AA2918" s="3">
        <v>0</v>
      </c>
      <c r="AB2918" s="3">
        <v>0</v>
      </c>
      <c r="AD2918" t="s">
        <v>58</v>
      </c>
      <c r="AE2918" s="1">
        <v>42548</v>
      </c>
      <c r="AG2918" s="1">
        <v>42548</v>
      </c>
      <c r="AH2918" s="1">
        <v>42598</v>
      </c>
    </row>
    <row r="2919" spans="1:34" x14ac:dyDescent="0.3">
      <c r="A2919">
        <v>243892</v>
      </c>
      <c r="B2919" t="s">
        <v>3435</v>
      </c>
      <c r="C2919" t="s">
        <v>26</v>
      </c>
      <c r="D2919">
        <v>1</v>
      </c>
      <c r="E2919" t="s">
        <v>4891</v>
      </c>
      <c r="F2919" t="s">
        <v>2577</v>
      </c>
      <c r="G2919">
        <v>10074</v>
      </c>
      <c r="H2919" t="s">
        <v>219</v>
      </c>
      <c r="I2919">
        <v>65107</v>
      </c>
      <c r="J2919">
        <v>173663</v>
      </c>
      <c r="K2919" t="s">
        <v>30</v>
      </c>
      <c r="L2919" t="s">
        <v>3455</v>
      </c>
      <c r="M2919" t="s">
        <v>4892</v>
      </c>
      <c r="N2919" t="s">
        <v>4893</v>
      </c>
      <c r="O2919" t="s">
        <v>2578</v>
      </c>
      <c r="P2919" t="s">
        <v>35</v>
      </c>
      <c r="Q2919" t="s">
        <v>35</v>
      </c>
      <c r="R2919" t="s">
        <v>1031</v>
      </c>
      <c r="S2919" t="s">
        <v>4693</v>
      </c>
      <c r="T2919" t="str">
        <f t="shared" si="135"/>
        <v xml:space="preserve">   </v>
      </c>
      <c r="U2919">
        <f t="shared" si="136"/>
        <v>0</v>
      </c>
      <c r="V2919" s="3">
        <v>0</v>
      </c>
      <c r="W2919" s="3">
        <f t="shared" si="137"/>
        <v>0</v>
      </c>
      <c r="X2919" s="3">
        <v>0</v>
      </c>
      <c r="Y2919" s="3">
        <v>0</v>
      </c>
      <c r="Z2919" s="3">
        <v>0</v>
      </c>
      <c r="AA2919" s="3">
        <v>0</v>
      </c>
      <c r="AB2919" s="3">
        <v>0</v>
      </c>
      <c r="AD2919" t="s">
        <v>58</v>
      </c>
      <c r="AE2919" s="1">
        <v>42551</v>
      </c>
      <c r="AG2919" s="1">
        <v>42551</v>
      </c>
      <c r="AH2919" s="1">
        <v>42598</v>
      </c>
    </row>
    <row r="2920" spans="1:34" x14ac:dyDescent="0.3">
      <c r="A2920">
        <v>243892</v>
      </c>
      <c r="B2920" t="s">
        <v>3435</v>
      </c>
      <c r="C2920" t="s">
        <v>40</v>
      </c>
      <c r="D2920">
        <v>1</v>
      </c>
      <c r="E2920" t="s">
        <v>4891</v>
      </c>
      <c r="F2920" t="s">
        <v>2577</v>
      </c>
      <c r="G2920">
        <v>10074</v>
      </c>
      <c r="H2920" t="s">
        <v>219</v>
      </c>
      <c r="I2920">
        <v>65107</v>
      </c>
      <c r="J2920">
        <v>173663</v>
      </c>
      <c r="K2920" t="s">
        <v>30</v>
      </c>
      <c r="L2920" t="s">
        <v>3455</v>
      </c>
      <c r="M2920" t="s">
        <v>4892</v>
      </c>
      <c r="N2920" t="s">
        <v>4893</v>
      </c>
      <c r="O2920" t="s">
        <v>2578</v>
      </c>
      <c r="P2920" t="s">
        <v>35</v>
      </c>
      <c r="Q2920" t="s">
        <v>35</v>
      </c>
      <c r="R2920" t="s">
        <v>1031</v>
      </c>
      <c r="S2920" t="s">
        <v>4693</v>
      </c>
      <c r="T2920" t="str">
        <f t="shared" si="135"/>
        <v xml:space="preserve">   </v>
      </c>
      <c r="U2920">
        <f t="shared" si="136"/>
        <v>0</v>
      </c>
      <c r="V2920" s="3">
        <v>0</v>
      </c>
      <c r="W2920" s="3">
        <f t="shared" si="137"/>
        <v>0</v>
      </c>
      <c r="X2920" s="3">
        <v>0</v>
      </c>
      <c r="Y2920" s="3">
        <v>0</v>
      </c>
      <c r="Z2920" s="3">
        <v>0</v>
      </c>
      <c r="AA2920" s="3">
        <v>0</v>
      </c>
      <c r="AB2920" s="3">
        <v>0</v>
      </c>
      <c r="AD2920" t="s">
        <v>58</v>
      </c>
      <c r="AE2920" s="1">
        <v>42551</v>
      </c>
      <c r="AG2920" s="1">
        <v>42551</v>
      </c>
      <c r="AH2920" s="1">
        <v>42598</v>
      </c>
    </row>
    <row r="2921" spans="1:34" x14ac:dyDescent="0.3">
      <c r="A2921">
        <v>243894</v>
      </c>
      <c r="B2921" t="s">
        <v>3435</v>
      </c>
      <c r="C2921" t="s">
        <v>40</v>
      </c>
      <c r="D2921">
        <v>2</v>
      </c>
      <c r="E2921" t="s">
        <v>4894</v>
      </c>
      <c r="F2921" t="s">
        <v>2096</v>
      </c>
      <c r="G2921">
        <v>13621</v>
      </c>
      <c r="H2921">
        <v>3</v>
      </c>
      <c r="I2921">
        <v>66300</v>
      </c>
      <c r="J2921">
        <v>101324</v>
      </c>
      <c r="K2921" t="s">
        <v>30</v>
      </c>
      <c r="L2921" t="s">
        <v>3455</v>
      </c>
      <c r="M2921" t="s">
        <v>3946</v>
      </c>
      <c r="N2921" t="s">
        <v>4895</v>
      </c>
      <c r="O2921" t="s">
        <v>2099</v>
      </c>
      <c r="P2921" t="s">
        <v>35</v>
      </c>
      <c r="Q2921" t="s">
        <v>35</v>
      </c>
      <c r="R2921" t="s">
        <v>1031</v>
      </c>
      <c r="S2921" t="s">
        <v>4693</v>
      </c>
      <c r="T2921" t="str">
        <f t="shared" si="135"/>
        <v xml:space="preserve">   </v>
      </c>
      <c r="U2921">
        <f t="shared" si="136"/>
        <v>0</v>
      </c>
      <c r="V2921" s="3">
        <v>0</v>
      </c>
      <c r="W2921" s="3">
        <f t="shared" si="137"/>
        <v>0</v>
      </c>
      <c r="X2921" s="3">
        <v>0</v>
      </c>
      <c r="Y2921" s="3">
        <v>0</v>
      </c>
      <c r="Z2921" s="3">
        <v>0</v>
      </c>
      <c r="AA2921" s="3">
        <v>0</v>
      </c>
      <c r="AB2921" s="3">
        <v>0</v>
      </c>
      <c r="AD2921" t="s">
        <v>58</v>
      </c>
      <c r="AE2921" s="1">
        <v>42551</v>
      </c>
      <c r="AG2921" s="1">
        <v>42551</v>
      </c>
      <c r="AH2921" s="1">
        <v>42598</v>
      </c>
    </row>
    <row r="2922" spans="1:34" x14ac:dyDescent="0.3">
      <c r="A2922">
        <v>243894</v>
      </c>
      <c r="B2922" t="s">
        <v>3435</v>
      </c>
      <c r="C2922" t="s">
        <v>26</v>
      </c>
      <c r="D2922">
        <v>2</v>
      </c>
      <c r="E2922" t="s">
        <v>4894</v>
      </c>
      <c r="F2922" t="s">
        <v>2096</v>
      </c>
      <c r="G2922">
        <v>13621</v>
      </c>
      <c r="H2922">
        <v>3</v>
      </c>
      <c r="I2922">
        <v>66300</v>
      </c>
      <c r="J2922">
        <v>101324</v>
      </c>
      <c r="K2922" t="s">
        <v>30</v>
      </c>
      <c r="L2922" t="s">
        <v>3455</v>
      </c>
      <c r="M2922" t="s">
        <v>3946</v>
      </c>
      <c r="N2922" t="s">
        <v>4895</v>
      </c>
      <c r="O2922" t="s">
        <v>2099</v>
      </c>
      <c r="P2922" t="s">
        <v>35</v>
      </c>
      <c r="Q2922" t="s">
        <v>35</v>
      </c>
      <c r="R2922" t="s">
        <v>1031</v>
      </c>
      <c r="S2922" t="s">
        <v>4693</v>
      </c>
      <c r="T2922" t="str">
        <f t="shared" si="135"/>
        <v xml:space="preserve">   </v>
      </c>
      <c r="U2922">
        <f t="shared" si="136"/>
        <v>0</v>
      </c>
      <c r="V2922" s="3">
        <v>0</v>
      </c>
      <c r="W2922" s="3">
        <f t="shared" si="137"/>
        <v>0</v>
      </c>
      <c r="X2922" s="3">
        <v>0</v>
      </c>
      <c r="Y2922" s="3">
        <v>0</v>
      </c>
      <c r="Z2922" s="3">
        <v>0</v>
      </c>
      <c r="AA2922" s="3">
        <v>0</v>
      </c>
      <c r="AB2922" s="3">
        <v>0</v>
      </c>
      <c r="AD2922" t="s">
        <v>58</v>
      </c>
      <c r="AE2922" s="1">
        <v>42551</v>
      </c>
      <c r="AG2922" s="1">
        <v>42551</v>
      </c>
      <c r="AH2922" s="1">
        <v>42598</v>
      </c>
    </row>
    <row r="2923" spans="1:34" x14ac:dyDescent="0.3">
      <c r="A2923">
        <v>243895</v>
      </c>
      <c r="B2923" t="s">
        <v>39</v>
      </c>
      <c r="C2923" t="s">
        <v>40</v>
      </c>
      <c r="D2923">
        <v>1</v>
      </c>
      <c r="E2923" t="s">
        <v>4655</v>
      </c>
      <c r="F2923" t="s">
        <v>959</v>
      </c>
      <c r="G2923">
        <v>52613</v>
      </c>
      <c r="H2923">
        <v>0</v>
      </c>
      <c r="I2923">
        <v>46163</v>
      </c>
      <c r="J2923">
        <v>57063</v>
      </c>
      <c r="K2923" t="s">
        <v>30</v>
      </c>
      <c r="L2923" t="s">
        <v>78</v>
      </c>
      <c r="M2923" t="s">
        <v>1175</v>
      </c>
      <c r="N2923" t="s">
        <v>8603</v>
      </c>
      <c r="O2923" t="s">
        <v>960</v>
      </c>
      <c r="P2923" t="s">
        <v>4896</v>
      </c>
      <c r="Q2923" t="s">
        <v>7439</v>
      </c>
      <c r="R2923" t="s">
        <v>4897</v>
      </c>
      <c r="S2923" t="s">
        <v>35</v>
      </c>
      <c r="T2923" t="str">
        <f t="shared" si="135"/>
        <v>Extensive, knowledge of community mental health resources; excellent interpersonal and communication skills; ability to interface with service providers from all sectors of the service system; and strong organizational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23">
        <f t="shared" si="136"/>
        <v>0</v>
      </c>
      <c r="V2923" s="3">
        <v>0</v>
      </c>
      <c r="W2923" s="3">
        <f t="shared" si="137"/>
        <v>0</v>
      </c>
      <c r="X2923" s="3">
        <v>0</v>
      </c>
      <c r="Y2923" s="3">
        <v>0</v>
      </c>
      <c r="Z2923" s="3">
        <v>0</v>
      </c>
      <c r="AA2923" s="3">
        <v>0</v>
      </c>
      <c r="AB2923" s="3">
        <v>0</v>
      </c>
      <c r="AD2923" t="s">
        <v>38</v>
      </c>
      <c r="AE2923" s="1">
        <v>42545</v>
      </c>
      <c r="AG2923" s="1">
        <v>42545</v>
      </c>
      <c r="AH2923" s="1">
        <v>42598</v>
      </c>
    </row>
    <row r="2924" spans="1:34" x14ac:dyDescent="0.3">
      <c r="A2924">
        <v>243895</v>
      </c>
      <c r="B2924" t="s">
        <v>39</v>
      </c>
      <c r="C2924" t="s">
        <v>26</v>
      </c>
      <c r="D2924">
        <v>1</v>
      </c>
      <c r="E2924" t="s">
        <v>4655</v>
      </c>
      <c r="F2924" t="s">
        <v>959</v>
      </c>
      <c r="G2924">
        <v>52613</v>
      </c>
      <c r="H2924">
        <v>0</v>
      </c>
      <c r="I2924">
        <v>46163</v>
      </c>
      <c r="J2924">
        <v>57063</v>
      </c>
      <c r="K2924" t="s">
        <v>30</v>
      </c>
      <c r="L2924" t="s">
        <v>78</v>
      </c>
      <c r="M2924" t="s">
        <v>1175</v>
      </c>
      <c r="N2924" t="s">
        <v>8603</v>
      </c>
      <c r="O2924" t="s">
        <v>960</v>
      </c>
      <c r="P2924" t="s">
        <v>4896</v>
      </c>
      <c r="Q2924" t="s">
        <v>7439</v>
      </c>
      <c r="R2924" t="s">
        <v>4897</v>
      </c>
      <c r="S2924" t="s">
        <v>35</v>
      </c>
      <c r="T2924" t="str">
        <f t="shared" si="135"/>
        <v>Extensive, knowledge of community mental health resources; excellent interpersonal and communication skills; ability to interface with service providers from all sectors of the service system; and strong organizational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24">
        <f t="shared" si="136"/>
        <v>0</v>
      </c>
      <c r="V2924" s="3">
        <v>0</v>
      </c>
      <c r="W2924" s="3">
        <f t="shared" si="137"/>
        <v>0</v>
      </c>
      <c r="X2924" s="3">
        <v>0</v>
      </c>
      <c r="Y2924" s="3">
        <v>0</v>
      </c>
      <c r="Z2924" s="3">
        <v>0</v>
      </c>
      <c r="AA2924" s="3">
        <v>0</v>
      </c>
      <c r="AB2924" s="3">
        <v>0</v>
      </c>
      <c r="AD2924" t="s">
        <v>38</v>
      </c>
      <c r="AE2924" s="1">
        <v>42545</v>
      </c>
      <c r="AG2924" s="1">
        <v>42545</v>
      </c>
      <c r="AH2924" s="1">
        <v>42598</v>
      </c>
    </row>
    <row r="2925" spans="1:34" x14ac:dyDescent="0.3">
      <c r="A2925">
        <v>243897</v>
      </c>
      <c r="B2925" t="s">
        <v>3435</v>
      </c>
      <c r="C2925" t="s">
        <v>26</v>
      </c>
      <c r="D2925">
        <v>1</v>
      </c>
      <c r="E2925" t="s">
        <v>4857</v>
      </c>
      <c r="F2925" t="s">
        <v>4858</v>
      </c>
      <c r="G2925">
        <v>82987</v>
      </c>
      <c r="H2925" t="s">
        <v>52</v>
      </c>
      <c r="I2925">
        <v>53051</v>
      </c>
      <c r="J2925">
        <v>145991</v>
      </c>
      <c r="K2925" t="s">
        <v>30</v>
      </c>
      <c r="L2925" t="s">
        <v>3455</v>
      </c>
      <c r="M2925" t="s">
        <v>3946</v>
      </c>
      <c r="N2925" t="s">
        <v>4859</v>
      </c>
      <c r="O2925" t="s">
        <v>4860</v>
      </c>
      <c r="P2925" t="s">
        <v>35</v>
      </c>
      <c r="Q2925" t="s">
        <v>35</v>
      </c>
      <c r="R2925" t="s">
        <v>3441</v>
      </c>
      <c r="S2925" t="s">
        <v>4861</v>
      </c>
      <c r="T2925" t="str">
        <f t="shared" si="135"/>
        <v xml:space="preserve">   </v>
      </c>
      <c r="U2925">
        <f t="shared" si="136"/>
        <v>0</v>
      </c>
      <c r="V2925" s="3">
        <v>0</v>
      </c>
      <c r="W2925" s="3">
        <f t="shared" si="137"/>
        <v>0</v>
      </c>
      <c r="X2925" s="3">
        <v>0</v>
      </c>
      <c r="Y2925" s="3">
        <v>0</v>
      </c>
      <c r="Z2925" s="3">
        <v>0</v>
      </c>
      <c r="AA2925" s="3">
        <v>0</v>
      </c>
      <c r="AB2925" s="3">
        <v>0</v>
      </c>
      <c r="AD2925" t="s">
        <v>58</v>
      </c>
      <c r="AE2925" s="1">
        <v>42551</v>
      </c>
      <c r="AG2925" s="1">
        <v>42551</v>
      </c>
      <c r="AH2925" s="1">
        <v>42598</v>
      </c>
    </row>
    <row r="2926" spans="1:34" x14ac:dyDescent="0.3">
      <c r="A2926">
        <v>244037</v>
      </c>
      <c r="B2926" t="s">
        <v>2939</v>
      </c>
      <c r="C2926" t="s">
        <v>40</v>
      </c>
      <c r="D2926">
        <v>1</v>
      </c>
      <c r="E2926" t="s">
        <v>4898</v>
      </c>
      <c r="F2926" t="s">
        <v>642</v>
      </c>
      <c r="G2926">
        <v>22122</v>
      </c>
      <c r="H2926">
        <v>1</v>
      </c>
      <c r="I2926">
        <v>50000</v>
      </c>
      <c r="J2926">
        <v>60000</v>
      </c>
      <c r="K2926" t="s">
        <v>30</v>
      </c>
      <c r="L2926" t="s">
        <v>4899</v>
      </c>
      <c r="M2926" t="s">
        <v>4900</v>
      </c>
      <c r="N2926" t="s">
        <v>8604</v>
      </c>
      <c r="O2926" t="s">
        <v>7159</v>
      </c>
      <c r="P2926" t="s">
        <v>8605</v>
      </c>
      <c r="Q2926" t="s">
        <v>35</v>
      </c>
      <c r="R2926" t="s">
        <v>8606</v>
      </c>
      <c r="S2926" t="s">
        <v>35</v>
      </c>
      <c r="T2926" t="str">
        <f t="shared" si="135"/>
        <v xml:space="preserve">‚	Ability to work effectively in a team structure to complete tasks in a timely fashion under minimal supervision; manage multiple projects simultaneously	Ability to establish credibility, including the ability to organize and lead public meetings effectively and inclusively	Experience in successfully managing inter-agency and consultant teams including architects, planners and other planning and design professionals on large, complex projects	Proficiency in using tools such as Adobe Creative Suite, SketchUp, GIS and MS Office, including the ability to identify new adaptations of such tools preferred	Demonstrated ability to review technical details in residential, mixed-use and commercial site plans and review zoning calculations relating to both citywide zoning and Special Districts	Demonstrated ability to self-manage, as well as superior project management skills, including the ability to complete tasks in a timely fashion with minimal supervision	Demonstrated leadership skills	Excellent presentation and written communication skills; experience speaking publicly and making effective presentations	Strong influence skills and proven ability to negotiate sensitive issues	Demonstrated initiative, ability to work independently and communicate ideas effectively	Experience in community coordination and outreach, including managing public meetings and advisory committees	Experience conducting studies, writing reports and technical memos	Familiarity with NYC Zoning Resolution, ULURP, and/or CEQR preferred  </v>
      </c>
      <c r="U2926">
        <f t="shared" si="136"/>
        <v>0</v>
      </c>
      <c r="V2926" s="3">
        <v>0</v>
      </c>
      <c r="W2926" s="3">
        <f t="shared" si="137"/>
        <v>0</v>
      </c>
      <c r="X2926" s="3">
        <v>0</v>
      </c>
      <c r="Y2926" s="3">
        <v>0</v>
      </c>
      <c r="Z2926" s="3">
        <v>0</v>
      </c>
      <c r="AA2926" s="3">
        <v>0</v>
      </c>
      <c r="AB2926" s="3">
        <v>0</v>
      </c>
      <c r="AD2926" t="s">
        <v>38</v>
      </c>
      <c r="AE2926" s="1">
        <v>42548</v>
      </c>
      <c r="AF2926" s="1">
        <v>42608</v>
      </c>
      <c r="AG2926" s="1">
        <v>42584</v>
      </c>
      <c r="AH2926" s="1">
        <v>42598</v>
      </c>
    </row>
    <row r="2927" spans="1:34" x14ac:dyDescent="0.3">
      <c r="A2927">
        <v>244037</v>
      </c>
      <c r="B2927" t="s">
        <v>2939</v>
      </c>
      <c r="C2927" t="s">
        <v>26</v>
      </c>
      <c r="D2927">
        <v>1</v>
      </c>
      <c r="E2927" t="s">
        <v>4898</v>
      </c>
      <c r="F2927" t="s">
        <v>642</v>
      </c>
      <c r="G2927">
        <v>22122</v>
      </c>
      <c r="H2927">
        <v>1</v>
      </c>
      <c r="I2927">
        <v>50000</v>
      </c>
      <c r="J2927">
        <v>60000</v>
      </c>
      <c r="K2927" t="s">
        <v>30</v>
      </c>
      <c r="L2927" t="s">
        <v>4899</v>
      </c>
      <c r="M2927" t="s">
        <v>4900</v>
      </c>
      <c r="N2927" t="s">
        <v>8604</v>
      </c>
      <c r="O2927" t="s">
        <v>7159</v>
      </c>
      <c r="P2927" t="s">
        <v>8605</v>
      </c>
      <c r="Q2927" t="s">
        <v>35</v>
      </c>
      <c r="R2927" t="s">
        <v>8606</v>
      </c>
      <c r="S2927" t="s">
        <v>35</v>
      </c>
      <c r="T2927" t="str">
        <f t="shared" si="135"/>
        <v xml:space="preserve">‚	Ability to work effectively in a team structure to complete tasks in a timely fashion under minimal supervision; manage multiple projects simultaneously	Ability to establish credibility, including the ability to organize and lead public meetings effectively and inclusively	Experience in successfully managing inter-agency and consultant teams including architects, planners and other planning and design professionals on large, complex projects	Proficiency in using tools such as Adobe Creative Suite, SketchUp, GIS and MS Office, including the ability to identify new adaptations of such tools preferred	Demonstrated ability to review technical details in residential, mixed-use and commercial site plans and review zoning calculations relating to both citywide zoning and Special Districts	Demonstrated ability to self-manage, as well as superior project management skills, including the ability to complete tasks in a timely fashion with minimal supervision	Demonstrated leadership skills	Excellent presentation and written communication skills; experience speaking publicly and making effective presentations	Strong influence skills and proven ability to negotiate sensitive issues	Demonstrated initiative, ability to work independently and communicate ideas effectively	Experience in community coordination and outreach, including managing public meetings and advisory committees	Experience conducting studies, writing reports and technical memos	Familiarity with NYC Zoning Resolution, ULURP, and/or CEQR preferred  </v>
      </c>
      <c r="U2927">
        <f t="shared" si="136"/>
        <v>0</v>
      </c>
      <c r="V2927" s="3">
        <v>0</v>
      </c>
      <c r="W2927" s="3">
        <f t="shared" si="137"/>
        <v>0</v>
      </c>
      <c r="X2927" s="3">
        <v>0</v>
      </c>
      <c r="Y2927" s="3">
        <v>0</v>
      </c>
      <c r="Z2927" s="3">
        <v>0</v>
      </c>
      <c r="AA2927" s="3">
        <v>0</v>
      </c>
      <c r="AB2927" s="3">
        <v>0</v>
      </c>
      <c r="AD2927" t="s">
        <v>38</v>
      </c>
      <c r="AE2927" s="1">
        <v>42548</v>
      </c>
      <c r="AF2927" s="1">
        <v>42608</v>
      </c>
      <c r="AG2927" s="1">
        <v>42584</v>
      </c>
      <c r="AH2927" s="1">
        <v>42598</v>
      </c>
    </row>
    <row r="2928" spans="1:34" x14ac:dyDescent="0.3">
      <c r="A2928">
        <v>244135</v>
      </c>
      <c r="B2928" t="s">
        <v>2819</v>
      </c>
      <c r="C2928" t="s">
        <v>26</v>
      </c>
      <c r="D2928">
        <v>1</v>
      </c>
      <c r="E2928" t="s">
        <v>4901</v>
      </c>
      <c r="F2928" t="s">
        <v>2821</v>
      </c>
      <c r="G2928">
        <v>6766</v>
      </c>
      <c r="H2928">
        <v>1</v>
      </c>
      <c r="I2928">
        <v>60000</v>
      </c>
      <c r="J2928">
        <v>70000</v>
      </c>
      <c r="K2928" t="s">
        <v>30</v>
      </c>
      <c r="L2928" t="s">
        <v>2822</v>
      </c>
      <c r="M2928" t="s">
        <v>2949</v>
      </c>
      <c r="N2928" t="s">
        <v>6937</v>
      </c>
      <c r="O2928" t="s">
        <v>7806</v>
      </c>
      <c r="P2928" t="s">
        <v>8607</v>
      </c>
      <c r="Q2928" t="s">
        <v>35</v>
      </c>
      <c r="R2928" t="s">
        <v>4902</v>
      </c>
      <c r="S2928" t="s">
        <v>8608</v>
      </c>
      <c r="T2928" t="str">
        <f t="shared" si="135"/>
        <v xml:space="preserve">‚ Working knowledge of the Americans with Disabilities Act (ADA), Rehabilitation Act, and           related State, City and local laws and regulations pertaining to accommodating people with      disabilities and access and functional needs, and experience working with issues pertaining       to special needs populations Law degree from an accredited law school  Familiarity with the 2010 ADA Standards for Accessible Design   Demonstrated experience with quantitative analysis and data manipulation Experience working for or with emergency management organizations  Ability to work with a wide variety of stakeholders  Strong computer skills (Microsoft Office applications: Word, Excel, Access, and PowerPoint) Experience managing multiple projects in a high pressure work environment  Existing productive relationships with key contacts in the special needs sector in NYC  Experience engaging community stakeholders in work efforts Ability to understand complex emergency preparedness plans Experience applying the concepts, theories, and practices of emergency management to real-   world plans Experience with vendor management.   Ability to analyze, evaluate, and manage program operations  Experience working for or with emergency management organizations  </v>
      </c>
      <c r="U2928">
        <f t="shared" si="136"/>
        <v>0</v>
      </c>
      <c r="V2928" s="3">
        <v>1</v>
      </c>
      <c r="W2928" s="3">
        <f t="shared" si="137"/>
        <v>0</v>
      </c>
      <c r="X2928" s="3">
        <v>0</v>
      </c>
      <c r="Y2928" s="3">
        <v>0</v>
      </c>
      <c r="Z2928" s="3">
        <v>0</v>
      </c>
      <c r="AA2928" s="3">
        <v>0</v>
      </c>
      <c r="AB2928" s="3">
        <v>0</v>
      </c>
      <c r="AD2928" t="s">
        <v>38</v>
      </c>
      <c r="AE2928" s="1">
        <v>42558</v>
      </c>
      <c r="AG2928" s="1">
        <v>42558</v>
      </c>
      <c r="AH2928" s="1">
        <v>42598</v>
      </c>
    </row>
    <row r="2929" spans="1:34" x14ac:dyDescent="0.3">
      <c r="A2929">
        <v>243898</v>
      </c>
      <c r="B2929" t="s">
        <v>39</v>
      </c>
      <c r="C2929" t="s">
        <v>26</v>
      </c>
      <c r="D2929">
        <v>100</v>
      </c>
      <c r="E2929" t="s">
        <v>2153</v>
      </c>
      <c r="F2929" t="s">
        <v>931</v>
      </c>
      <c r="G2929">
        <v>31215</v>
      </c>
      <c r="H2929">
        <v>1</v>
      </c>
      <c r="I2929">
        <v>41199</v>
      </c>
      <c r="J2929">
        <v>47379</v>
      </c>
      <c r="K2929" t="s">
        <v>30</v>
      </c>
      <c r="L2929" t="s">
        <v>513</v>
      </c>
      <c r="M2929" t="s">
        <v>1330</v>
      </c>
      <c r="N2929" t="s">
        <v>8325</v>
      </c>
      <c r="O2929" t="s">
        <v>7361</v>
      </c>
      <c r="P2929" t="s">
        <v>2726</v>
      </c>
      <c r="Q2929" t="s">
        <v>7439</v>
      </c>
      <c r="R2929" t="s">
        <v>4903</v>
      </c>
      <c r="S2929" t="s">
        <v>35</v>
      </c>
      <c r="T2929" t="str">
        <f t="shared" si="135"/>
        <v>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29">
        <f t="shared" si="136"/>
        <v>0</v>
      </c>
      <c r="V2929" s="3">
        <v>0</v>
      </c>
      <c r="W2929" s="3">
        <f t="shared" si="137"/>
        <v>0</v>
      </c>
      <c r="X2929" s="3">
        <v>0</v>
      </c>
      <c r="Y2929" s="3">
        <v>0</v>
      </c>
      <c r="Z2929" s="3">
        <v>0</v>
      </c>
      <c r="AA2929" s="3">
        <v>0</v>
      </c>
      <c r="AB2929" s="3">
        <v>0</v>
      </c>
      <c r="AD2929" t="s">
        <v>38</v>
      </c>
      <c r="AE2929" s="1">
        <v>42545</v>
      </c>
      <c r="AG2929" s="1">
        <v>42545</v>
      </c>
      <c r="AH2929" s="1">
        <v>42598</v>
      </c>
    </row>
    <row r="2930" spans="1:34" x14ac:dyDescent="0.3">
      <c r="A2930">
        <v>243898</v>
      </c>
      <c r="B2930" t="s">
        <v>39</v>
      </c>
      <c r="C2930" t="s">
        <v>40</v>
      </c>
      <c r="D2930">
        <v>100</v>
      </c>
      <c r="E2930" t="s">
        <v>2153</v>
      </c>
      <c r="F2930" t="s">
        <v>931</v>
      </c>
      <c r="G2930">
        <v>31215</v>
      </c>
      <c r="H2930">
        <v>1</v>
      </c>
      <c r="I2930">
        <v>41199</v>
      </c>
      <c r="J2930">
        <v>47379</v>
      </c>
      <c r="K2930" t="s">
        <v>30</v>
      </c>
      <c r="L2930" t="s">
        <v>513</v>
      </c>
      <c r="M2930" t="s">
        <v>1330</v>
      </c>
      <c r="N2930" t="s">
        <v>8325</v>
      </c>
      <c r="O2930" t="s">
        <v>7361</v>
      </c>
      <c r="P2930" t="s">
        <v>2726</v>
      </c>
      <c r="Q2930" t="s">
        <v>7439</v>
      </c>
      <c r="R2930" t="s">
        <v>4903</v>
      </c>
      <c r="S2930" t="s">
        <v>35</v>
      </c>
      <c r="T2930" t="str">
        <f t="shared" si="135"/>
        <v>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30">
        <f t="shared" si="136"/>
        <v>0</v>
      </c>
      <c r="V2930" s="3">
        <v>0</v>
      </c>
      <c r="W2930" s="3">
        <f t="shared" si="137"/>
        <v>0</v>
      </c>
      <c r="X2930" s="3">
        <v>0</v>
      </c>
      <c r="Y2930" s="3">
        <v>0</v>
      </c>
      <c r="Z2930" s="3">
        <v>0</v>
      </c>
      <c r="AA2930" s="3">
        <v>0</v>
      </c>
      <c r="AB2930" s="3">
        <v>0</v>
      </c>
      <c r="AD2930" t="s">
        <v>38</v>
      </c>
      <c r="AE2930" s="1">
        <v>42545</v>
      </c>
      <c r="AG2930" s="1">
        <v>42545</v>
      </c>
      <c r="AH2930" s="1">
        <v>42598</v>
      </c>
    </row>
    <row r="2931" spans="1:34" x14ac:dyDescent="0.3">
      <c r="A2931">
        <v>243930</v>
      </c>
      <c r="B2931" t="s">
        <v>59</v>
      </c>
      <c r="C2931" t="s">
        <v>26</v>
      </c>
      <c r="D2931">
        <v>1</v>
      </c>
      <c r="E2931" t="s">
        <v>262</v>
      </c>
      <c r="F2931" t="s">
        <v>263</v>
      </c>
      <c r="G2931">
        <v>21538</v>
      </c>
      <c r="H2931">
        <v>2</v>
      </c>
      <c r="I2931">
        <v>47839</v>
      </c>
      <c r="J2931">
        <v>70058</v>
      </c>
      <c r="K2931" t="s">
        <v>30</v>
      </c>
      <c r="L2931" t="s">
        <v>4904</v>
      </c>
      <c r="M2931" t="s">
        <v>4905</v>
      </c>
      <c r="N2931" t="s">
        <v>4906</v>
      </c>
      <c r="O2931" t="s">
        <v>265</v>
      </c>
      <c r="P2931" t="s">
        <v>35</v>
      </c>
      <c r="Q2931" t="s">
        <v>4907</v>
      </c>
      <c r="R2931" t="s">
        <v>266</v>
      </c>
      <c r="S2931" t="s">
        <v>2835</v>
      </c>
      <c r="T2931" t="str">
        <f t="shared" si="135"/>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Hawthorne is a hamlet in the Town of Mount Pleasant, Westchester County, New York approximately 28 miles north of mid-town Manhattan.</v>
      </c>
      <c r="U2931">
        <f t="shared" si="136"/>
        <v>0</v>
      </c>
      <c r="V2931" s="3">
        <v>0</v>
      </c>
      <c r="W2931" s="3">
        <f t="shared" si="137"/>
        <v>0</v>
      </c>
      <c r="X2931" s="3">
        <v>0</v>
      </c>
      <c r="Y2931" s="3">
        <v>0</v>
      </c>
      <c r="Z2931" s="3">
        <v>0</v>
      </c>
      <c r="AA2931" s="3">
        <v>0</v>
      </c>
      <c r="AB2931" s="3">
        <v>0</v>
      </c>
      <c r="AD2931" t="s">
        <v>899</v>
      </c>
      <c r="AE2931" s="1">
        <v>42559</v>
      </c>
      <c r="AG2931" s="1">
        <v>42559</v>
      </c>
      <c r="AH2931" s="1">
        <v>42598</v>
      </c>
    </row>
    <row r="2932" spans="1:34" x14ac:dyDescent="0.3">
      <c r="A2932">
        <v>244135</v>
      </c>
      <c r="B2932" t="s">
        <v>2819</v>
      </c>
      <c r="C2932" t="s">
        <v>40</v>
      </c>
      <c r="D2932">
        <v>1</v>
      </c>
      <c r="E2932" t="s">
        <v>4901</v>
      </c>
      <c r="F2932" t="s">
        <v>2821</v>
      </c>
      <c r="G2932">
        <v>6766</v>
      </c>
      <c r="H2932">
        <v>1</v>
      </c>
      <c r="I2932">
        <v>60000</v>
      </c>
      <c r="J2932">
        <v>70000</v>
      </c>
      <c r="K2932" t="s">
        <v>30</v>
      </c>
      <c r="L2932" t="s">
        <v>2822</v>
      </c>
      <c r="M2932" t="s">
        <v>2949</v>
      </c>
      <c r="N2932" t="s">
        <v>6937</v>
      </c>
      <c r="O2932" t="s">
        <v>7806</v>
      </c>
      <c r="P2932" t="s">
        <v>8607</v>
      </c>
      <c r="Q2932" t="s">
        <v>35</v>
      </c>
      <c r="R2932" t="s">
        <v>4902</v>
      </c>
      <c r="S2932" t="s">
        <v>8608</v>
      </c>
      <c r="T2932" t="str">
        <f t="shared" si="135"/>
        <v xml:space="preserve">‚ Working knowledge of the Americans with Disabilities Act (ADA), Rehabilitation Act, and           related State, City and local laws and regulations pertaining to accommodating people with      disabilities and access and functional needs, and experience working with issues pertaining       to special needs populations Law degree from an accredited law school  Familiarity with the 2010 ADA Standards for Accessible Design   Demonstrated experience with quantitative analysis and data manipulation Experience working for or with emergency management organizations  Ability to work with a wide variety of stakeholders  Strong computer skills (Microsoft Office applications: Word, Excel, Access, and PowerPoint) Experience managing multiple projects in a high pressure work environment  Existing productive relationships with key contacts in the special needs sector in NYC  Experience engaging community stakeholders in work efforts Ability to understand complex emergency preparedness plans Experience applying the concepts, theories, and practices of emergency management to real-   world plans Experience with vendor management.   Ability to analyze, evaluate, and manage program operations  Experience working for or with emergency management organizations  </v>
      </c>
      <c r="U2932">
        <f t="shared" si="136"/>
        <v>0</v>
      </c>
      <c r="V2932" s="3">
        <v>1</v>
      </c>
      <c r="W2932" s="3">
        <f t="shared" si="137"/>
        <v>0</v>
      </c>
      <c r="X2932" s="3">
        <v>0</v>
      </c>
      <c r="Y2932" s="3">
        <v>0</v>
      </c>
      <c r="Z2932" s="3">
        <v>0</v>
      </c>
      <c r="AA2932" s="3">
        <v>0</v>
      </c>
      <c r="AB2932" s="3">
        <v>0</v>
      </c>
      <c r="AD2932" t="s">
        <v>38</v>
      </c>
      <c r="AE2932" s="1">
        <v>42558</v>
      </c>
      <c r="AG2932" s="1">
        <v>42558</v>
      </c>
      <c r="AH2932" s="1">
        <v>42598</v>
      </c>
    </row>
    <row r="2933" spans="1:34" x14ac:dyDescent="0.3">
      <c r="A2933">
        <v>244136</v>
      </c>
      <c r="B2933" t="s">
        <v>59</v>
      </c>
      <c r="C2933" t="s">
        <v>40</v>
      </c>
      <c r="D2933">
        <v>1</v>
      </c>
      <c r="E2933" t="s">
        <v>4908</v>
      </c>
      <c r="F2933" t="s">
        <v>2922</v>
      </c>
      <c r="G2933">
        <v>34190</v>
      </c>
      <c r="H2933">
        <v>0</v>
      </c>
      <c r="I2933">
        <v>53997</v>
      </c>
      <c r="J2933">
        <v>75307</v>
      </c>
      <c r="K2933" t="s">
        <v>30</v>
      </c>
      <c r="L2933" t="s">
        <v>62</v>
      </c>
      <c r="M2933" t="s">
        <v>85</v>
      </c>
      <c r="N2933" t="s">
        <v>8609</v>
      </c>
      <c r="O2933" t="s">
        <v>2923</v>
      </c>
      <c r="P2933" t="s">
        <v>4909</v>
      </c>
      <c r="Q2933" t="s">
        <v>35</v>
      </c>
      <c r="R2933" t="s">
        <v>4024</v>
      </c>
      <c r="S2933" t="s">
        <v>4910</v>
      </c>
      <c r="T2933" t="str">
        <f t="shared" si="135"/>
        <v xml:space="preserve">CDL  </v>
      </c>
      <c r="U2933">
        <f t="shared" si="136"/>
        <v>0</v>
      </c>
      <c r="V2933" s="3">
        <v>0</v>
      </c>
      <c r="W2933" s="3">
        <f t="shared" si="137"/>
        <v>0</v>
      </c>
      <c r="X2933" s="3">
        <v>0</v>
      </c>
      <c r="Y2933" s="3">
        <v>0</v>
      </c>
      <c r="Z2933" s="3">
        <v>0</v>
      </c>
      <c r="AA2933" s="3">
        <v>0</v>
      </c>
      <c r="AB2933" s="3">
        <v>0</v>
      </c>
      <c r="AD2933" t="s">
        <v>38</v>
      </c>
      <c r="AE2933" s="1">
        <v>42570</v>
      </c>
      <c r="AG2933" s="1">
        <v>42573</v>
      </c>
      <c r="AH2933" s="1">
        <v>42598</v>
      </c>
    </row>
    <row r="2934" spans="1:34" x14ac:dyDescent="0.3">
      <c r="A2934">
        <v>244136</v>
      </c>
      <c r="B2934" t="s">
        <v>59</v>
      </c>
      <c r="C2934" t="s">
        <v>26</v>
      </c>
      <c r="D2934">
        <v>1</v>
      </c>
      <c r="E2934" t="s">
        <v>4908</v>
      </c>
      <c r="F2934" t="s">
        <v>2922</v>
      </c>
      <c r="G2934">
        <v>34190</v>
      </c>
      <c r="H2934">
        <v>0</v>
      </c>
      <c r="I2934">
        <v>53997</v>
      </c>
      <c r="J2934">
        <v>75307</v>
      </c>
      <c r="K2934" t="s">
        <v>30</v>
      </c>
      <c r="L2934" t="s">
        <v>62</v>
      </c>
      <c r="M2934" t="s">
        <v>85</v>
      </c>
      <c r="N2934" t="s">
        <v>8609</v>
      </c>
      <c r="O2934" t="s">
        <v>2923</v>
      </c>
      <c r="P2934" t="s">
        <v>4909</v>
      </c>
      <c r="Q2934" t="s">
        <v>35</v>
      </c>
      <c r="R2934" t="s">
        <v>4024</v>
      </c>
      <c r="S2934" t="s">
        <v>4910</v>
      </c>
      <c r="T2934" t="str">
        <f t="shared" si="135"/>
        <v xml:space="preserve">CDL  </v>
      </c>
      <c r="U2934">
        <f t="shared" si="136"/>
        <v>0</v>
      </c>
      <c r="V2934" s="3">
        <v>0</v>
      </c>
      <c r="W2934" s="3">
        <f t="shared" si="137"/>
        <v>0</v>
      </c>
      <c r="X2934" s="3">
        <v>0</v>
      </c>
      <c r="Y2934" s="3">
        <v>0</v>
      </c>
      <c r="Z2934" s="3">
        <v>0</v>
      </c>
      <c r="AA2934" s="3">
        <v>0</v>
      </c>
      <c r="AB2934" s="3">
        <v>0</v>
      </c>
      <c r="AD2934" t="s">
        <v>38</v>
      </c>
      <c r="AE2934" s="1">
        <v>42570</v>
      </c>
      <c r="AG2934" s="1">
        <v>42573</v>
      </c>
      <c r="AH2934" s="1">
        <v>42598</v>
      </c>
    </row>
    <row r="2935" spans="1:34" x14ac:dyDescent="0.3">
      <c r="A2935">
        <v>243930</v>
      </c>
      <c r="B2935" t="s">
        <v>59</v>
      </c>
      <c r="C2935" t="s">
        <v>40</v>
      </c>
      <c r="D2935">
        <v>1</v>
      </c>
      <c r="E2935" t="s">
        <v>262</v>
      </c>
      <c r="F2935" t="s">
        <v>263</v>
      </c>
      <c r="G2935">
        <v>21538</v>
      </c>
      <c r="H2935">
        <v>2</v>
      </c>
      <c r="I2935">
        <v>47839</v>
      </c>
      <c r="J2935">
        <v>70058</v>
      </c>
      <c r="K2935" t="s">
        <v>30</v>
      </c>
      <c r="L2935" t="s">
        <v>4904</v>
      </c>
      <c r="M2935" t="s">
        <v>4905</v>
      </c>
      <c r="N2935" t="s">
        <v>4906</v>
      </c>
      <c r="O2935" t="s">
        <v>265</v>
      </c>
      <c r="P2935" t="s">
        <v>35</v>
      </c>
      <c r="Q2935" t="s">
        <v>4907</v>
      </c>
      <c r="R2935" t="s">
        <v>266</v>
      </c>
      <c r="S2935" t="s">
        <v>2835</v>
      </c>
      <c r="T2935" t="str">
        <f t="shared" si="135"/>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Hawthorne is a hamlet in the Town of Mount Pleasant, Westchester County, New York approximately 28 miles north of mid-town Manhattan.</v>
      </c>
      <c r="U2935">
        <f t="shared" si="136"/>
        <v>0</v>
      </c>
      <c r="V2935" s="3">
        <v>0</v>
      </c>
      <c r="W2935" s="3">
        <f t="shared" si="137"/>
        <v>0</v>
      </c>
      <c r="X2935" s="3">
        <v>0</v>
      </c>
      <c r="Y2935" s="3">
        <v>0</v>
      </c>
      <c r="Z2935" s="3">
        <v>0</v>
      </c>
      <c r="AA2935" s="3">
        <v>0</v>
      </c>
      <c r="AB2935" s="3">
        <v>0</v>
      </c>
      <c r="AD2935" t="s">
        <v>899</v>
      </c>
      <c r="AE2935" s="1">
        <v>42559</v>
      </c>
      <c r="AG2935" s="1">
        <v>42559</v>
      </c>
      <c r="AH2935" s="1">
        <v>42598</v>
      </c>
    </row>
    <row r="2936" spans="1:34" x14ac:dyDescent="0.3">
      <c r="A2936">
        <v>243944</v>
      </c>
      <c r="B2936" t="s">
        <v>4911</v>
      </c>
      <c r="C2936" t="s">
        <v>40</v>
      </c>
      <c r="D2936">
        <v>1</v>
      </c>
      <c r="E2936" t="s">
        <v>4912</v>
      </c>
      <c r="F2936" t="s">
        <v>326</v>
      </c>
      <c r="G2936">
        <v>56057</v>
      </c>
      <c r="H2936">
        <v>0</v>
      </c>
      <c r="I2936">
        <v>34644</v>
      </c>
      <c r="J2936">
        <v>57655</v>
      </c>
      <c r="K2936" t="s">
        <v>30</v>
      </c>
      <c r="L2936" t="s">
        <v>2456</v>
      </c>
      <c r="M2936" t="s">
        <v>4913</v>
      </c>
      <c r="N2936" t="s">
        <v>4914</v>
      </c>
      <c r="O2936" t="s">
        <v>329</v>
      </c>
      <c r="P2936" t="s">
        <v>4915</v>
      </c>
      <c r="Q2936" t="s">
        <v>35</v>
      </c>
      <c r="R2936" t="s">
        <v>4916</v>
      </c>
      <c r="S2936" t="s">
        <v>4917</v>
      </c>
      <c r="T2936" t="str">
        <f t="shared" si="135"/>
        <v xml:space="preserve">Strong writing skills are a must and skills in web development are strongly preferred. THOSE WITH A BACKGROUND IN TEACHING, IMPROVISATION, STORYTELLING, AND/OR WRITING AND PERFORMING ORIGINAL MATERIAL IN FRONT OF AN AUDIENCE ARE STRONGLY ENCOURAGED TO APPLY.  </v>
      </c>
      <c r="U2936">
        <f t="shared" si="136"/>
        <v>0</v>
      </c>
      <c r="V2936" s="3">
        <v>0</v>
      </c>
      <c r="W2936" s="3">
        <f t="shared" si="137"/>
        <v>0</v>
      </c>
      <c r="X2936" s="3">
        <v>0</v>
      </c>
      <c r="Y2936" s="3">
        <v>0</v>
      </c>
      <c r="Z2936" s="3">
        <v>0</v>
      </c>
      <c r="AA2936" s="3">
        <v>0</v>
      </c>
      <c r="AB2936" s="3">
        <v>0</v>
      </c>
      <c r="AD2936" t="s">
        <v>38</v>
      </c>
      <c r="AE2936" s="1">
        <v>42548</v>
      </c>
      <c r="AG2936" s="1">
        <v>42548</v>
      </c>
      <c r="AH2936" s="1">
        <v>42598</v>
      </c>
    </row>
    <row r="2937" spans="1:34" x14ac:dyDescent="0.3">
      <c r="A2937">
        <v>243944</v>
      </c>
      <c r="B2937" t="s">
        <v>4911</v>
      </c>
      <c r="C2937" t="s">
        <v>26</v>
      </c>
      <c r="D2937">
        <v>1</v>
      </c>
      <c r="E2937" t="s">
        <v>4912</v>
      </c>
      <c r="F2937" t="s">
        <v>326</v>
      </c>
      <c r="G2937">
        <v>56057</v>
      </c>
      <c r="H2937">
        <v>0</v>
      </c>
      <c r="I2937">
        <v>34644</v>
      </c>
      <c r="J2937">
        <v>57655</v>
      </c>
      <c r="K2937" t="s">
        <v>30</v>
      </c>
      <c r="L2937" t="s">
        <v>2456</v>
      </c>
      <c r="M2937" t="s">
        <v>4913</v>
      </c>
      <c r="N2937" t="s">
        <v>4914</v>
      </c>
      <c r="O2937" t="s">
        <v>329</v>
      </c>
      <c r="P2937" t="s">
        <v>4915</v>
      </c>
      <c r="Q2937" t="s">
        <v>35</v>
      </c>
      <c r="R2937" t="s">
        <v>4916</v>
      </c>
      <c r="S2937" t="s">
        <v>4917</v>
      </c>
      <c r="T2937" t="str">
        <f t="shared" si="135"/>
        <v xml:space="preserve">Strong writing skills are a must and skills in web development are strongly preferred. THOSE WITH A BACKGROUND IN TEACHING, IMPROVISATION, STORYTELLING, AND/OR WRITING AND PERFORMING ORIGINAL MATERIAL IN FRONT OF AN AUDIENCE ARE STRONGLY ENCOURAGED TO APPLY.  </v>
      </c>
      <c r="U2937">
        <f t="shared" si="136"/>
        <v>0</v>
      </c>
      <c r="V2937" s="3">
        <v>0</v>
      </c>
      <c r="W2937" s="3">
        <f t="shared" si="137"/>
        <v>0</v>
      </c>
      <c r="X2937" s="3">
        <v>0</v>
      </c>
      <c r="Y2937" s="3">
        <v>0</v>
      </c>
      <c r="Z2937" s="3">
        <v>0</v>
      </c>
      <c r="AA2937" s="3">
        <v>0</v>
      </c>
      <c r="AB2937" s="3">
        <v>0</v>
      </c>
      <c r="AD2937" t="s">
        <v>38</v>
      </c>
      <c r="AE2937" s="1">
        <v>42548</v>
      </c>
      <c r="AG2937" s="1">
        <v>42548</v>
      </c>
      <c r="AH2937" s="1">
        <v>42598</v>
      </c>
    </row>
    <row r="2938" spans="1:34" x14ac:dyDescent="0.3">
      <c r="A2938">
        <v>243947</v>
      </c>
      <c r="B2938" t="s">
        <v>59</v>
      </c>
      <c r="C2938" t="s">
        <v>26</v>
      </c>
      <c r="D2938">
        <v>1</v>
      </c>
      <c r="E2938" t="s">
        <v>4918</v>
      </c>
      <c r="F2938" t="s">
        <v>4811</v>
      </c>
      <c r="G2938">
        <v>22426</v>
      </c>
      <c r="H2938">
        <v>0</v>
      </c>
      <c r="I2938">
        <v>51586</v>
      </c>
      <c r="J2938">
        <v>77404</v>
      </c>
      <c r="K2938" t="s">
        <v>30</v>
      </c>
      <c r="L2938" t="s">
        <v>62</v>
      </c>
      <c r="M2938" t="s">
        <v>3060</v>
      </c>
      <c r="N2938" t="s">
        <v>8610</v>
      </c>
      <c r="O2938" t="s">
        <v>8611</v>
      </c>
      <c r="P2938" t="s">
        <v>8612</v>
      </c>
      <c r="Q2938" t="s">
        <v>2508</v>
      </c>
      <c r="R2938" t="s">
        <v>1527</v>
      </c>
      <c r="S2938" t="s">
        <v>35</v>
      </c>
      <c r="T2938" t="str">
        <f t="shared" si="135"/>
        <v>The ideal candidate will have demonstrated previous experience with demand management, urban planning, and/or water policy. This position will be part of a highly dynamic team working on a range of complex tasks simultaneously.  The most suitable candidate would also possess the following skills: 	Ability to apply independent judgment on complex issues and to resolve problems effectively	Strong organizational and analytical skills	Excellent written and oral communication and presentation skills	The ability to work with multiple senior managers and staff teams to help achieve the strategic vision of the Department	Ability to manage and motivate staff	A valid New York State Driver‚„s License is preferred	Proficiency in GIS is desired but not required.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2938">
        <f t="shared" si="136"/>
        <v>0</v>
      </c>
      <c r="V2938" s="3">
        <v>0</v>
      </c>
      <c r="W2938" s="3">
        <f t="shared" si="137"/>
        <v>0</v>
      </c>
      <c r="X2938" s="3">
        <v>0</v>
      </c>
      <c r="Y2938" s="3">
        <v>0</v>
      </c>
      <c r="Z2938" s="3">
        <v>0</v>
      </c>
      <c r="AA2938" s="3">
        <v>0</v>
      </c>
      <c r="AB2938" s="3">
        <v>0</v>
      </c>
      <c r="AD2938" t="s">
        <v>38</v>
      </c>
      <c r="AE2938" s="1">
        <v>42559</v>
      </c>
      <c r="AG2938" s="1">
        <v>42559</v>
      </c>
      <c r="AH2938" s="1">
        <v>42598</v>
      </c>
    </row>
    <row r="2939" spans="1:34" x14ac:dyDescent="0.3">
      <c r="A2939">
        <v>244168</v>
      </c>
      <c r="B2939" t="s">
        <v>1158</v>
      </c>
      <c r="C2939" t="s">
        <v>26</v>
      </c>
      <c r="D2939">
        <v>1</v>
      </c>
      <c r="E2939" t="s">
        <v>4919</v>
      </c>
      <c r="F2939" t="s">
        <v>1168</v>
      </c>
      <c r="G2939">
        <v>56058</v>
      </c>
      <c r="H2939">
        <v>0</v>
      </c>
      <c r="I2939">
        <v>48895</v>
      </c>
      <c r="J2939">
        <v>75900</v>
      </c>
      <c r="K2939" t="s">
        <v>30</v>
      </c>
      <c r="L2939" t="s">
        <v>1161</v>
      </c>
      <c r="M2939" t="s">
        <v>4920</v>
      </c>
      <c r="N2939" t="s">
        <v>8613</v>
      </c>
      <c r="O2939" t="s">
        <v>1170</v>
      </c>
      <c r="P2939" t="s">
        <v>4921</v>
      </c>
      <c r="Q2939" t="s">
        <v>35</v>
      </c>
      <c r="R2939" t="s">
        <v>4922</v>
      </c>
      <c r="S2939" t="s">
        <v>1166</v>
      </c>
      <c r="T2939" t="str">
        <f t="shared" si="135"/>
        <v xml:space="preserve">The selected candidate should have strong analytical and computer skills, including proficiency using Microsoft Word and Access queries and reports. Strong client-service ethics, as well as excellent organizational and interpersonal skills, and prior knowledge of Local Law 129 and Local Law 1 are required.  </v>
      </c>
      <c r="U2939">
        <f t="shared" si="136"/>
        <v>0</v>
      </c>
      <c r="V2939" s="3">
        <v>0</v>
      </c>
      <c r="W2939" s="3">
        <f t="shared" si="137"/>
        <v>0</v>
      </c>
      <c r="X2939" s="3">
        <v>0</v>
      </c>
      <c r="Y2939" s="3">
        <v>0</v>
      </c>
      <c r="Z2939" s="3">
        <v>0</v>
      </c>
      <c r="AA2939" s="3">
        <v>0</v>
      </c>
      <c r="AB2939" s="3">
        <v>0</v>
      </c>
      <c r="AD2939" t="s">
        <v>38</v>
      </c>
      <c r="AE2939" s="1">
        <v>42562</v>
      </c>
      <c r="AG2939" s="1">
        <v>42591</v>
      </c>
      <c r="AH2939" s="1">
        <v>42598</v>
      </c>
    </row>
    <row r="2940" spans="1:34" x14ac:dyDescent="0.3">
      <c r="A2940">
        <v>244168</v>
      </c>
      <c r="B2940" t="s">
        <v>1158</v>
      </c>
      <c r="C2940" t="s">
        <v>40</v>
      </c>
      <c r="D2940">
        <v>1</v>
      </c>
      <c r="E2940" t="s">
        <v>4919</v>
      </c>
      <c r="F2940" t="s">
        <v>1168</v>
      </c>
      <c r="G2940">
        <v>56058</v>
      </c>
      <c r="H2940">
        <v>0</v>
      </c>
      <c r="I2940">
        <v>48895</v>
      </c>
      <c r="J2940">
        <v>75900</v>
      </c>
      <c r="K2940" t="s">
        <v>30</v>
      </c>
      <c r="L2940" t="s">
        <v>1161</v>
      </c>
      <c r="M2940" t="s">
        <v>4920</v>
      </c>
      <c r="N2940" t="s">
        <v>8613</v>
      </c>
      <c r="O2940" t="s">
        <v>1170</v>
      </c>
      <c r="P2940" t="s">
        <v>4921</v>
      </c>
      <c r="Q2940" t="s">
        <v>35</v>
      </c>
      <c r="R2940" t="s">
        <v>4922</v>
      </c>
      <c r="S2940" t="s">
        <v>1166</v>
      </c>
      <c r="T2940" t="str">
        <f t="shared" si="135"/>
        <v xml:space="preserve">The selected candidate should have strong analytical and computer skills, including proficiency using Microsoft Word and Access queries and reports. Strong client-service ethics, as well as excellent organizational and interpersonal skills, and prior knowledge of Local Law 129 and Local Law 1 are required.  </v>
      </c>
      <c r="U2940">
        <f t="shared" si="136"/>
        <v>0</v>
      </c>
      <c r="V2940" s="3">
        <v>0</v>
      </c>
      <c r="W2940" s="3">
        <f t="shared" si="137"/>
        <v>0</v>
      </c>
      <c r="X2940" s="3">
        <v>0</v>
      </c>
      <c r="Y2940" s="3">
        <v>0</v>
      </c>
      <c r="Z2940" s="3">
        <v>0</v>
      </c>
      <c r="AA2940" s="3">
        <v>0</v>
      </c>
      <c r="AB2940" s="3">
        <v>0</v>
      </c>
      <c r="AD2940" t="s">
        <v>38</v>
      </c>
      <c r="AE2940" s="1">
        <v>42562</v>
      </c>
      <c r="AG2940" s="1">
        <v>42591</v>
      </c>
      <c r="AH2940" s="1">
        <v>42598</v>
      </c>
    </row>
    <row r="2941" spans="1:34" x14ac:dyDescent="0.3">
      <c r="A2941">
        <v>243947</v>
      </c>
      <c r="B2941" t="s">
        <v>59</v>
      </c>
      <c r="C2941" t="s">
        <v>26</v>
      </c>
      <c r="D2941">
        <v>1</v>
      </c>
      <c r="E2941" t="s">
        <v>4918</v>
      </c>
      <c r="F2941" t="s">
        <v>4811</v>
      </c>
      <c r="G2941">
        <v>22426</v>
      </c>
      <c r="H2941">
        <v>0</v>
      </c>
      <c r="I2941">
        <v>51586</v>
      </c>
      <c r="J2941">
        <v>77404</v>
      </c>
      <c r="K2941" t="s">
        <v>30</v>
      </c>
      <c r="L2941" t="s">
        <v>62</v>
      </c>
      <c r="M2941" t="s">
        <v>3060</v>
      </c>
      <c r="N2941" t="s">
        <v>8610</v>
      </c>
      <c r="O2941" t="s">
        <v>8611</v>
      </c>
      <c r="P2941" t="s">
        <v>8612</v>
      </c>
      <c r="Q2941" t="s">
        <v>2508</v>
      </c>
      <c r="R2941" t="s">
        <v>1527</v>
      </c>
      <c r="S2941" t="s">
        <v>35</v>
      </c>
      <c r="T2941" t="str">
        <f t="shared" si="135"/>
        <v>The ideal candidate will have demonstrated previous experience with demand management, urban planning, and/or water policy. This position will be part of a highly dynamic team working on a range of complex tasks simultaneously.  The most suitable candidate would also possess the following skills: 	Ability to apply independent judgment on complex issues and to resolve problems effectively	Strong organizational and analytical skills	Excellent written and oral communication and presentation skills	The ability to work with multiple senior managers and staff teams to help achieve the strategic vision of the Department	Ability to manage and motivate staff	A valid New York State Driver‚„s License is preferred	Proficiency in GIS is desired but not required.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2941">
        <f t="shared" si="136"/>
        <v>0</v>
      </c>
      <c r="V2941" s="3">
        <v>0</v>
      </c>
      <c r="W2941" s="3">
        <f t="shared" si="137"/>
        <v>0</v>
      </c>
      <c r="X2941" s="3">
        <v>0</v>
      </c>
      <c r="Y2941" s="3">
        <v>0</v>
      </c>
      <c r="Z2941" s="3">
        <v>0</v>
      </c>
      <c r="AA2941" s="3">
        <v>0</v>
      </c>
      <c r="AB2941" s="3">
        <v>0</v>
      </c>
      <c r="AD2941" t="s">
        <v>38</v>
      </c>
      <c r="AE2941" s="1">
        <v>42559</v>
      </c>
      <c r="AG2941" s="1">
        <v>42559</v>
      </c>
      <c r="AH2941" s="1">
        <v>42598</v>
      </c>
    </row>
    <row r="2942" spans="1:34" x14ac:dyDescent="0.3">
      <c r="A2942">
        <v>243948</v>
      </c>
      <c r="B2942" t="s">
        <v>4911</v>
      </c>
      <c r="C2942" t="s">
        <v>26</v>
      </c>
      <c r="D2942">
        <v>1</v>
      </c>
      <c r="E2942" t="s">
        <v>4923</v>
      </c>
      <c r="F2942" t="s">
        <v>326</v>
      </c>
      <c r="G2942">
        <v>56057</v>
      </c>
      <c r="H2942">
        <v>0</v>
      </c>
      <c r="I2942">
        <v>34644</v>
      </c>
      <c r="J2942">
        <v>57655</v>
      </c>
      <c r="K2942" t="s">
        <v>30</v>
      </c>
      <c r="L2942" t="s">
        <v>2456</v>
      </c>
      <c r="M2942" t="s">
        <v>4913</v>
      </c>
      <c r="N2942" t="s">
        <v>4924</v>
      </c>
      <c r="O2942" t="s">
        <v>329</v>
      </c>
      <c r="P2942" t="s">
        <v>4925</v>
      </c>
      <c r="Q2942" t="s">
        <v>35</v>
      </c>
      <c r="R2942" t="s">
        <v>4926</v>
      </c>
      <c r="S2942" t="s">
        <v>4917</v>
      </c>
      <c r="T2942" t="str">
        <f t="shared" si="135"/>
        <v xml:space="preserve">Strong writing skills are a must and skills in video edition (particularly Adobe Premier) are strongly preferred. THOSE WITH A BACKGROUND IN TEACHING, IMPROVISATION, STORYTELLING, AND/OR WRITING AND PERFORMING ORIGINAL MATERIAL IN FRONT OF AN AUDIENCE ARE STRONGLY ENCOURAGED TO APPLY.  </v>
      </c>
      <c r="U2942">
        <f t="shared" si="136"/>
        <v>0</v>
      </c>
      <c r="V2942" s="3">
        <v>0</v>
      </c>
      <c r="W2942" s="3">
        <f t="shared" si="137"/>
        <v>0</v>
      </c>
      <c r="X2942" s="3">
        <v>0</v>
      </c>
      <c r="Y2942" s="3">
        <v>0</v>
      </c>
      <c r="Z2942" s="3">
        <v>0</v>
      </c>
      <c r="AA2942" s="3">
        <v>0</v>
      </c>
      <c r="AB2942" s="3">
        <v>0</v>
      </c>
      <c r="AD2942" t="s">
        <v>38</v>
      </c>
      <c r="AE2942" s="1">
        <v>42548</v>
      </c>
      <c r="AG2942" s="1">
        <v>42548</v>
      </c>
      <c r="AH2942" s="1">
        <v>42598</v>
      </c>
    </row>
    <row r="2943" spans="1:34" x14ac:dyDescent="0.3">
      <c r="A2943">
        <v>243948</v>
      </c>
      <c r="B2943" t="s">
        <v>4911</v>
      </c>
      <c r="C2943" t="s">
        <v>40</v>
      </c>
      <c r="D2943">
        <v>1</v>
      </c>
      <c r="E2943" t="s">
        <v>4923</v>
      </c>
      <c r="F2943" t="s">
        <v>326</v>
      </c>
      <c r="G2943">
        <v>56057</v>
      </c>
      <c r="H2943">
        <v>0</v>
      </c>
      <c r="I2943">
        <v>34644</v>
      </c>
      <c r="J2943">
        <v>57655</v>
      </c>
      <c r="K2943" t="s">
        <v>30</v>
      </c>
      <c r="L2943" t="s">
        <v>2456</v>
      </c>
      <c r="M2943" t="s">
        <v>4913</v>
      </c>
      <c r="N2943" t="s">
        <v>4924</v>
      </c>
      <c r="O2943" t="s">
        <v>329</v>
      </c>
      <c r="P2943" t="s">
        <v>4925</v>
      </c>
      <c r="Q2943" t="s">
        <v>35</v>
      </c>
      <c r="R2943" t="s">
        <v>4926</v>
      </c>
      <c r="S2943" t="s">
        <v>4917</v>
      </c>
      <c r="T2943" t="str">
        <f t="shared" si="135"/>
        <v xml:space="preserve">Strong writing skills are a must and skills in video edition (particularly Adobe Premier) are strongly preferred. THOSE WITH A BACKGROUND IN TEACHING, IMPROVISATION, STORYTELLING, AND/OR WRITING AND PERFORMING ORIGINAL MATERIAL IN FRONT OF AN AUDIENCE ARE STRONGLY ENCOURAGED TO APPLY.  </v>
      </c>
      <c r="U2943">
        <f t="shared" si="136"/>
        <v>0</v>
      </c>
      <c r="V2943" s="3">
        <v>0</v>
      </c>
      <c r="W2943" s="3">
        <f t="shared" si="137"/>
        <v>0</v>
      </c>
      <c r="X2943" s="3">
        <v>0</v>
      </c>
      <c r="Y2943" s="3">
        <v>0</v>
      </c>
      <c r="Z2943" s="3">
        <v>0</v>
      </c>
      <c r="AA2943" s="3">
        <v>0</v>
      </c>
      <c r="AB2943" s="3">
        <v>0</v>
      </c>
      <c r="AD2943" t="s">
        <v>38</v>
      </c>
      <c r="AE2943" s="1">
        <v>42548</v>
      </c>
      <c r="AG2943" s="1">
        <v>42548</v>
      </c>
      <c r="AH2943" s="1">
        <v>42598</v>
      </c>
    </row>
    <row r="2944" spans="1:34" x14ac:dyDescent="0.3">
      <c r="A2944">
        <v>243960</v>
      </c>
      <c r="B2944" t="s">
        <v>25</v>
      </c>
      <c r="C2944" t="s">
        <v>40</v>
      </c>
      <c r="D2944">
        <v>2</v>
      </c>
      <c r="E2944" t="s">
        <v>4927</v>
      </c>
      <c r="F2944" t="s">
        <v>1617</v>
      </c>
      <c r="G2944">
        <v>13622</v>
      </c>
      <c r="H2944">
        <v>0</v>
      </c>
      <c r="I2944">
        <v>69253</v>
      </c>
      <c r="J2944">
        <v>100000</v>
      </c>
      <c r="K2944" t="s">
        <v>30</v>
      </c>
      <c r="L2944" t="s">
        <v>192</v>
      </c>
      <c r="M2944" t="s">
        <v>535</v>
      </c>
      <c r="N2944" t="s">
        <v>6938</v>
      </c>
      <c r="O2944" t="s">
        <v>7400</v>
      </c>
      <c r="P2944" t="s">
        <v>8614</v>
      </c>
      <c r="Q2944" t="s">
        <v>35</v>
      </c>
      <c r="R2944" t="s">
        <v>4928</v>
      </c>
      <c r="S2944" t="s">
        <v>196</v>
      </c>
      <c r="T2944" t="str">
        <f t="shared" si="135"/>
        <v xml:space="preserve">The preferred candidate should possess the following: 	Advanced knowledge of optical time-domain reflectometer (OTDR);	Expert knowledge of optical time-domain reflectometer (OTDR) and interpretation of test results;	Advanced knowledge of Outside Plant Designs;	Advanced knowledge of various circuit test equipment DS1 -10G;	Expert knowledge of circuit test equipment DS1 -10G, this includes problem identification and resolution;	Experience in isolating network problems on IP network devices, switches, routers etc;	Advanced knowledge of fiber cabling, patch panels, structured cabling design and engineering;	Advanced knowledge of network management systems;	Experience in creating reports, process and procedure documentation as required;	Advanced knowledge of all available network management systems, tickets systems and related databases;	Working knowledge of Microsoft Office applications;	Advanced knowledge of optical network transport, management systems and telecommunications equipment;	Maintain a valid driver‚„s license;	Ability to travel as required via mass transit or provided transportation with all necessary equipment to all five boroughs and DR sites as necessary;	Ability to work varied shifts/days in accordance with the needs of the agency;	Ability to lift 49lbs. Participate in group lift of 50lbs or more.  </v>
      </c>
      <c r="U2944">
        <f t="shared" si="136"/>
        <v>0</v>
      </c>
      <c r="V2944" s="3">
        <v>0</v>
      </c>
      <c r="W2944" s="3">
        <f t="shared" si="137"/>
        <v>0</v>
      </c>
      <c r="X2944" s="3">
        <v>0</v>
      </c>
      <c r="Y2944" s="3">
        <v>0</v>
      </c>
      <c r="Z2944" s="3">
        <v>0</v>
      </c>
      <c r="AA2944" s="3">
        <v>0</v>
      </c>
      <c r="AB2944" s="3">
        <v>0</v>
      </c>
      <c r="AD2944" t="s">
        <v>58</v>
      </c>
      <c r="AE2944" s="1">
        <v>42558</v>
      </c>
      <c r="AG2944" s="1">
        <v>42558</v>
      </c>
      <c r="AH2944" s="1">
        <v>42598</v>
      </c>
    </row>
    <row r="2945" spans="1:34" x14ac:dyDescent="0.3">
      <c r="A2945">
        <v>243960</v>
      </c>
      <c r="B2945" t="s">
        <v>25</v>
      </c>
      <c r="C2945" t="s">
        <v>26</v>
      </c>
      <c r="D2945">
        <v>2</v>
      </c>
      <c r="E2945" t="s">
        <v>4927</v>
      </c>
      <c r="F2945" t="s">
        <v>1617</v>
      </c>
      <c r="G2945">
        <v>13622</v>
      </c>
      <c r="H2945">
        <v>0</v>
      </c>
      <c r="I2945">
        <v>69253</v>
      </c>
      <c r="J2945">
        <v>100000</v>
      </c>
      <c r="K2945" t="s">
        <v>30</v>
      </c>
      <c r="L2945" t="s">
        <v>192</v>
      </c>
      <c r="M2945" t="s">
        <v>535</v>
      </c>
      <c r="N2945" t="s">
        <v>6938</v>
      </c>
      <c r="O2945" t="s">
        <v>7400</v>
      </c>
      <c r="P2945" t="s">
        <v>8614</v>
      </c>
      <c r="Q2945" t="s">
        <v>35</v>
      </c>
      <c r="R2945" t="s">
        <v>4928</v>
      </c>
      <c r="S2945" t="s">
        <v>196</v>
      </c>
      <c r="T2945" t="str">
        <f t="shared" si="135"/>
        <v xml:space="preserve">The preferred candidate should possess the following: 	Advanced knowledge of optical time-domain reflectometer (OTDR);	Expert knowledge of optical time-domain reflectometer (OTDR) and interpretation of test results;	Advanced knowledge of Outside Plant Designs;	Advanced knowledge of various circuit test equipment DS1 -10G;	Expert knowledge of circuit test equipment DS1 -10G, this includes problem identification and resolution;	Experience in isolating network problems on IP network devices, switches, routers etc;	Advanced knowledge of fiber cabling, patch panels, structured cabling design and engineering;	Advanced knowledge of network management systems;	Experience in creating reports, process and procedure documentation as required;	Advanced knowledge of all available network management systems, tickets systems and related databases;	Working knowledge of Microsoft Office applications;	Advanced knowledge of optical network transport, management systems and telecommunications equipment;	Maintain a valid driver‚„s license;	Ability to travel as required via mass transit or provided transportation with all necessary equipment to all five boroughs and DR sites as necessary;	Ability to work varied shifts/days in accordance with the needs of the agency;	Ability to lift 49lbs. Participate in group lift of 50lbs or more.  </v>
      </c>
      <c r="U2945">
        <f t="shared" si="136"/>
        <v>0</v>
      </c>
      <c r="V2945" s="3">
        <v>0</v>
      </c>
      <c r="W2945" s="3">
        <f t="shared" si="137"/>
        <v>0</v>
      </c>
      <c r="X2945" s="3">
        <v>0</v>
      </c>
      <c r="Y2945" s="3">
        <v>0</v>
      </c>
      <c r="Z2945" s="3">
        <v>0</v>
      </c>
      <c r="AA2945" s="3">
        <v>0</v>
      </c>
      <c r="AB2945" s="3">
        <v>0</v>
      </c>
      <c r="AD2945" t="s">
        <v>58</v>
      </c>
      <c r="AE2945" s="1">
        <v>42558</v>
      </c>
      <c r="AG2945" s="1">
        <v>42558</v>
      </c>
      <c r="AH2945" s="1">
        <v>42598</v>
      </c>
    </row>
    <row r="2946" spans="1:34" x14ac:dyDescent="0.3">
      <c r="A2946">
        <v>244184</v>
      </c>
      <c r="B2946" t="s">
        <v>2819</v>
      </c>
      <c r="C2946" t="s">
        <v>26</v>
      </c>
      <c r="D2946">
        <v>1</v>
      </c>
      <c r="E2946" t="s">
        <v>4929</v>
      </c>
      <c r="F2946" t="s">
        <v>2821</v>
      </c>
      <c r="G2946">
        <v>6766</v>
      </c>
      <c r="H2946">
        <v>1</v>
      </c>
      <c r="I2946">
        <v>60000</v>
      </c>
      <c r="J2946">
        <v>70000</v>
      </c>
      <c r="K2946" t="s">
        <v>30</v>
      </c>
      <c r="L2946" t="s">
        <v>2822</v>
      </c>
      <c r="M2946" t="s">
        <v>2949</v>
      </c>
      <c r="N2946" t="s">
        <v>6939</v>
      </c>
      <c r="O2946" t="s">
        <v>7806</v>
      </c>
      <c r="P2946" t="s">
        <v>8615</v>
      </c>
      <c r="Q2946" t="s">
        <v>4930</v>
      </c>
      <c r="R2946" t="s">
        <v>4931</v>
      </c>
      <c r="S2946" t="s">
        <v>8616</v>
      </c>
      <c r="T2946" t="str">
        <f t="shared" si="135"/>
        <v>‚	Excellent verbal and written communication skills	Ability to work well under pressure	Previous experience with training as well as curriculum development and design	Experience with web-based eLearning training products	Technical aptitude to learn new applications	Strong graphic design experience	Knowledge of adult learning models and instructional design	Excellent meeting and time management skills	Ability to work on multiple projects concurrently	Strong public speaking skills NOTE: ONLY THOSE CANDIDATES UNDER CONSIDERATION WILL BE CONTACTED.  -AN EQUAL OPPORTUNITY EMPLOYER- Special accommodations will be provided for disabled applicants</v>
      </c>
      <c r="U2946">
        <f t="shared" si="136"/>
        <v>0</v>
      </c>
      <c r="V2946" s="3">
        <v>0</v>
      </c>
      <c r="W2946" s="3">
        <f t="shared" si="137"/>
        <v>0</v>
      </c>
      <c r="X2946" s="3">
        <v>0</v>
      </c>
      <c r="Y2946" s="3">
        <v>0</v>
      </c>
      <c r="Z2946" s="3">
        <v>0</v>
      </c>
      <c r="AA2946" s="3">
        <v>0</v>
      </c>
      <c r="AB2946" s="3">
        <v>0</v>
      </c>
      <c r="AD2946" t="s">
        <v>38</v>
      </c>
      <c r="AE2946" s="1">
        <v>42558</v>
      </c>
      <c r="AG2946" s="1">
        <v>42558</v>
      </c>
      <c r="AH2946" s="1">
        <v>42598</v>
      </c>
    </row>
    <row r="2947" spans="1:34" x14ac:dyDescent="0.3">
      <c r="A2947">
        <v>244184</v>
      </c>
      <c r="B2947" t="s">
        <v>2819</v>
      </c>
      <c r="C2947" t="s">
        <v>40</v>
      </c>
      <c r="D2947">
        <v>1</v>
      </c>
      <c r="E2947" t="s">
        <v>4929</v>
      </c>
      <c r="F2947" t="s">
        <v>2821</v>
      </c>
      <c r="G2947">
        <v>6766</v>
      </c>
      <c r="H2947">
        <v>1</v>
      </c>
      <c r="I2947">
        <v>60000</v>
      </c>
      <c r="J2947">
        <v>70000</v>
      </c>
      <c r="K2947" t="s">
        <v>30</v>
      </c>
      <c r="L2947" t="s">
        <v>2822</v>
      </c>
      <c r="M2947" t="s">
        <v>2949</v>
      </c>
      <c r="N2947" t="s">
        <v>6939</v>
      </c>
      <c r="O2947" t="s">
        <v>7806</v>
      </c>
      <c r="P2947" t="s">
        <v>8615</v>
      </c>
      <c r="Q2947" t="s">
        <v>4930</v>
      </c>
      <c r="R2947" t="s">
        <v>4931</v>
      </c>
      <c r="S2947" t="s">
        <v>8616</v>
      </c>
      <c r="T2947" t="str">
        <f t="shared" ref="T2947:T3010" si="138">P2947&amp;" "&amp;Q2947</f>
        <v>‚	Excellent verbal and written communication skills	Ability to work well under pressure	Previous experience with training as well as curriculum development and design	Experience with web-based eLearning training products	Technical aptitude to learn new applications	Strong graphic design experience	Knowledge of adult learning models and instructional design	Excellent meeting and time management skills	Ability to work on multiple projects concurrently	Strong public speaking skills NOTE: ONLY THOSE CANDIDATES UNDER CONSIDERATION WILL BE CONTACTED.  -AN EQUAL OPPORTUNITY EMPLOYER- Special accommodations will be provided for disabled applicants</v>
      </c>
      <c r="U2947">
        <f t="shared" ref="U2947:U3010" si="139">D2947*W2947</f>
        <v>0</v>
      </c>
      <c r="V2947" s="3">
        <v>0</v>
      </c>
      <c r="W2947" s="3">
        <f t="shared" ref="W2947:W3010" si="140">IF(OR(ISNUMBER(SEARCH("data analytics",$T2947)), ISNUMBER(SEARCH("data analysis",$T2947)), ISNUMBER(SEARCH("analyze data", $T2947)),ISNUMBER(SEARCH("business intelligence", $T2947)),ISNUMBER(SEARCH("business analysis",$T2947))),1,0)</f>
        <v>0</v>
      </c>
      <c r="X2947" s="3">
        <v>0</v>
      </c>
      <c r="Y2947" s="3">
        <v>0</v>
      </c>
      <c r="Z2947" s="3">
        <v>0</v>
      </c>
      <c r="AA2947" s="3">
        <v>0</v>
      </c>
      <c r="AB2947" s="3">
        <v>0</v>
      </c>
      <c r="AD2947" t="s">
        <v>38</v>
      </c>
      <c r="AE2947" s="1">
        <v>42558</v>
      </c>
      <c r="AG2947" s="1">
        <v>42558</v>
      </c>
      <c r="AH2947" s="1">
        <v>42598</v>
      </c>
    </row>
    <row r="2948" spans="1:34" x14ac:dyDescent="0.3">
      <c r="A2948">
        <v>244201</v>
      </c>
      <c r="B2948" t="s">
        <v>2874</v>
      </c>
      <c r="C2948" t="s">
        <v>26</v>
      </c>
      <c r="D2948">
        <v>1</v>
      </c>
      <c r="E2948" t="s">
        <v>4831</v>
      </c>
      <c r="F2948" t="s">
        <v>191</v>
      </c>
      <c r="G2948">
        <v>13632</v>
      </c>
      <c r="H2948">
        <v>2</v>
      </c>
      <c r="I2948">
        <v>77157</v>
      </c>
      <c r="J2948">
        <v>96981</v>
      </c>
      <c r="K2948" t="s">
        <v>30</v>
      </c>
      <c r="L2948" t="s">
        <v>31</v>
      </c>
      <c r="M2948" t="s">
        <v>4832</v>
      </c>
      <c r="N2948" t="s">
        <v>4833</v>
      </c>
      <c r="O2948" t="s">
        <v>7083</v>
      </c>
      <c r="P2948" t="s">
        <v>4834</v>
      </c>
      <c r="Q2948" t="s">
        <v>35</v>
      </c>
      <c r="R2948" t="s">
        <v>4835</v>
      </c>
      <c r="S2948" t="s">
        <v>35</v>
      </c>
      <c r="T2948" t="str">
        <f t="shared" si="138"/>
        <v xml:space="preserve">In addition to having knowledge of PeopleSoft 9.0 and the core HR application, candidate should have at least 5 years of hands on experience performing business analysis and supporting various PeopleSoft HRMS modules such as eRecruit, Training Administration, Benefits Administration and Performance Management; thorough understanding of PeopleSoft tables, relational databases, and their impact throughout the application; experienced using Application Designer, advanced PeopleSoft Query; proficient in SQL and similar query tools; expert in MS Excel (i.e. pivot tables, vlookup, and other advanced Excel functions and formulas) and proficient in MS Access; possess  analytical, problem solving, and excellent communications skills; ability to handle multiple concurrent tasks; work collaboratively in a team environment with internal and external entities.  </v>
      </c>
      <c r="U2948">
        <f t="shared" si="139"/>
        <v>1</v>
      </c>
      <c r="V2948" s="3">
        <v>1</v>
      </c>
      <c r="W2948" s="3">
        <f t="shared" si="140"/>
        <v>1</v>
      </c>
      <c r="X2948" s="3">
        <v>0</v>
      </c>
      <c r="Y2948" s="3">
        <v>0</v>
      </c>
      <c r="Z2948" s="3">
        <v>1</v>
      </c>
      <c r="AA2948" s="3">
        <v>0</v>
      </c>
      <c r="AB2948" s="3">
        <v>1</v>
      </c>
      <c r="AD2948" t="s">
        <v>58</v>
      </c>
      <c r="AE2948" s="1">
        <v>42585</v>
      </c>
      <c r="AF2948" s="1">
        <v>42615</v>
      </c>
      <c r="AG2948" s="1">
        <v>42585</v>
      </c>
      <c r="AH2948" s="1">
        <v>42598</v>
      </c>
    </row>
    <row r="2949" spans="1:34" x14ac:dyDescent="0.3">
      <c r="A2949">
        <v>243961</v>
      </c>
      <c r="B2949" t="s">
        <v>59</v>
      </c>
      <c r="C2949" t="s">
        <v>40</v>
      </c>
      <c r="D2949">
        <v>2</v>
      </c>
      <c r="E2949" t="s">
        <v>4932</v>
      </c>
      <c r="F2949" t="s">
        <v>372</v>
      </c>
      <c r="G2949">
        <v>13651</v>
      </c>
      <c r="H2949">
        <v>1</v>
      </c>
      <c r="I2949">
        <v>46303</v>
      </c>
      <c r="J2949">
        <v>63929</v>
      </c>
      <c r="K2949" t="s">
        <v>30</v>
      </c>
      <c r="L2949" t="s">
        <v>164</v>
      </c>
      <c r="M2949" t="s">
        <v>3551</v>
      </c>
      <c r="N2949" t="s">
        <v>8617</v>
      </c>
      <c r="O2949" t="s">
        <v>374</v>
      </c>
      <c r="P2949" t="s">
        <v>8618</v>
      </c>
      <c r="Q2949" t="s">
        <v>35</v>
      </c>
      <c r="R2949" t="s">
        <v>1251</v>
      </c>
      <c r="S2949" t="s">
        <v>35</v>
      </c>
      <c r="T2949" t="str">
        <f t="shared" si="138"/>
        <v xml:space="preserve">‚ One to three years‚„ experience in requirements gathering, configuration, and training/rollout in the e-Builder platform. One to three years‚„ experience working with Tableau and Microsoft Azure  Three to five years‚„ experience providing business systems analyst support using formalized industry-accepted Requirement Analysis and Business Analysis techniques and methods to provide. Experience with all aspects of creating and reviewing technical system documentation such as architectural diagrams, process flows and data flow diagrams. Excellent computer skills.  Advanced experience with Microsoft Office products such as Word, Access, PowerPoint, Excel and Visio Proficient in Requirements Analysis, and Business Analysis Self-motivated and directed. Keen attention to detail Excellent interpersonal communication skills are essential  Strong oral and written communication skills Ability to maintain confidentiality and handle sensitive matters with discretion and tact Ability to work within a team and independently Manage multiple tasks that are time-sensitive; have the ability to prioritize. Reliable and prompt  </v>
      </c>
      <c r="U2949">
        <f t="shared" si="139"/>
        <v>2</v>
      </c>
      <c r="V2949" s="3">
        <v>1</v>
      </c>
      <c r="W2949" s="3">
        <f t="shared" si="140"/>
        <v>1</v>
      </c>
      <c r="X2949" s="3">
        <v>0</v>
      </c>
      <c r="Y2949" s="3">
        <v>1</v>
      </c>
      <c r="Z2949" s="3">
        <v>0</v>
      </c>
      <c r="AA2949" s="3">
        <v>0</v>
      </c>
      <c r="AB2949" s="3">
        <v>0</v>
      </c>
      <c r="AD2949" t="s">
        <v>58</v>
      </c>
      <c r="AE2949" s="1">
        <v>42564</v>
      </c>
      <c r="AG2949" s="1">
        <v>42564</v>
      </c>
      <c r="AH2949" s="1">
        <v>42598</v>
      </c>
    </row>
    <row r="2950" spans="1:34" x14ac:dyDescent="0.3">
      <c r="A2950">
        <v>243961</v>
      </c>
      <c r="B2950" t="s">
        <v>59</v>
      </c>
      <c r="C2950" t="s">
        <v>26</v>
      </c>
      <c r="D2950">
        <v>2</v>
      </c>
      <c r="E2950" t="s">
        <v>4932</v>
      </c>
      <c r="F2950" t="s">
        <v>372</v>
      </c>
      <c r="G2950">
        <v>13651</v>
      </c>
      <c r="H2950">
        <v>1</v>
      </c>
      <c r="I2950">
        <v>46303</v>
      </c>
      <c r="J2950">
        <v>63929</v>
      </c>
      <c r="K2950" t="s">
        <v>30</v>
      </c>
      <c r="L2950" t="s">
        <v>164</v>
      </c>
      <c r="M2950" t="s">
        <v>3551</v>
      </c>
      <c r="N2950" t="s">
        <v>8617</v>
      </c>
      <c r="O2950" t="s">
        <v>374</v>
      </c>
      <c r="P2950" t="s">
        <v>8618</v>
      </c>
      <c r="Q2950" t="s">
        <v>35</v>
      </c>
      <c r="R2950" t="s">
        <v>1251</v>
      </c>
      <c r="S2950" t="s">
        <v>35</v>
      </c>
      <c r="T2950" t="str">
        <f t="shared" si="138"/>
        <v xml:space="preserve">‚ One to three years‚„ experience in requirements gathering, configuration, and training/rollout in the e-Builder platform. One to three years‚„ experience working with Tableau and Microsoft Azure  Three to five years‚„ experience providing business systems analyst support using formalized industry-accepted Requirement Analysis and Business Analysis techniques and methods to provide. Experience with all aspects of creating and reviewing technical system documentation such as architectural diagrams, process flows and data flow diagrams. Excellent computer skills.  Advanced experience with Microsoft Office products such as Word, Access, PowerPoint, Excel and Visio Proficient in Requirements Analysis, and Business Analysis Self-motivated and directed. Keen attention to detail Excellent interpersonal communication skills are essential  Strong oral and written communication skills Ability to maintain confidentiality and handle sensitive matters with discretion and tact Ability to work within a team and independently Manage multiple tasks that are time-sensitive; have the ability to prioritize. Reliable and prompt  </v>
      </c>
      <c r="U2950">
        <f t="shared" si="139"/>
        <v>2</v>
      </c>
      <c r="V2950" s="3">
        <v>1</v>
      </c>
      <c r="W2950" s="3">
        <f t="shared" si="140"/>
        <v>1</v>
      </c>
      <c r="X2950" s="3">
        <v>0</v>
      </c>
      <c r="Y2950" s="3">
        <v>1</v>
      </c>
      <c r="Z2950" s="3">
        <v>0</v>
      </c>
      <c r="AA2950" s="3">
        <v>0</v>
      </c>
      <c r="AB2950" s="3">
        <v>0</v>
      </c>
      <c r="AD2950" t="s">
        <v>58</v>
      </c>
      <c r="AE2950" s="1">
        <v>42564</v>
      </c>
      <c r="AG2950" s="1">
        <v>42564</v>
      </c>
      <c r="AH2950" s="1">
        <v>42598</v>
      </c>
    </row>
    <row r="2951" spans="1:34" x14ac:dyDescent="0.3">
      <c r="A2951">
        <v>243963</v>
      </c>
      <c r="B2951" t="s">
        <v>59</v>
      </c>
      <c r="C2951" t="s">
        <v>26</v>
      </c>
      <c r="D2951">
        <v>1</v>
      </c>
      <c r="E2951" t="s">
        <v>4933</v>
      </c>
      <c r="F2951" t="s">
        <v>2829</v>
      </c>
      <c r="G2951">
        <v>20403</v>
      </c>
      <c r="H2951">
        <v>0</v>
      </c>
      <c r="I2951">
        <v>46466</v>
      </c>
      <c r="J2951">
        <v>56270</v>
      </c>
      <c r="K2951" t="s">
        <v>30</v>
      </c>
      <c r="L2951" t="s">
        <v>4934</v>
      </c>
      <c r="M2951" t="s">
        <v>4935</v>
      </c>
      <c r="N2951" t="s">
        <v>4936</v>
      </c>
      <c r="O2951" t="s">
        <v>2831</v>
      </c>
      <c r="P2951" t="s">
        <v>4937</v>
      </c>
      <c r="Q2951" t="s">
        <v>4938</v>
      </c>
      <c r="R2951" t="s">
        <v>266</v>
      </c>
      <c r="S2951" t="s">
        <v>2835</v>
      </c>
      <c r="T2951" t="str">
        <f t="shared" si="138"/>
        <v>A Motor Vehicle Driver License valid in the State of New York. This license must be maintained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Wappingers Falls is a Village in Dutchess County New York approximately 70 miles north of New York City.</v>
      </c>
      <c r="U2951">
        <f t="shared" si="139"/>
        <v>0</v>
      </c>
      <c r="V2951" s="3">
        <v>0</v>
      </c>
      <c r="W2951" s="3">
        <f t="shared" si="140"/>
        <v>0</v>
      </c>
      <c r="X2951" s="3">
        <v>0</v>
      </c>
      <c r="Y2951" s="3">
        <v>0</v>
      </c>
      <c r="Z2951" s="3">
        <v>0</v>
      </c>
      <c r="AA2951" s="3">
        <v>0</v>
      </c>
      <c r="AB2951" s="3">
        <v>0</v>
      </c>
      <c r="AD2951" t="s">
        <v>899</v>
      </c>
      <c r="AE2951" s="1">
        <v>42559</v>
      </c>
      <c r="AG2951" s="1">
        <v>42559</v>
      </c>
      <c r="AH2951" s="1">
        <v>42598</v>
      </c>
    </row>
    <row r="2952" spans="1:34" x14ac:dyDescent="0.3">
      <c r="A2952">
        <v>243963</v>
      </c>
      <c r="B2952" t="s">
        <v>59</v>
      </c>
      <c r="C2952" t="s">
        <v>40</v>
      </c>
      <c r="D2952">
        <v>1</v>
      </c>
      <c r="E2952" t="s">
        <v>4933</v>
      </c>
      <c r="F2952" t="s">
        <v>2829</v>
      </c>
      <c r="G2952">
        <v>20403</v>
      </c>
      <c r="H2952">
        <v>0</v>
      </c>
      <c r="I2952">
        <v>46466</v>
      </c>
      <c r="J2952">
        <v>56270</v>
      </c>
      <c r="K2952" t="s">
        <v>30</v>
      </c>
      <c r="L2952" t="s">
        <v>4934</v>
      </c>
      <c r="M2952" t="s">
        <v>4935</v>
      </c>
      <c r="N2952" t="s">
        <v>4936</v>
      </c>
      <c r="O2952" t="s">
        <v>2831</v>
      </c>
      <c r="P2952" t="s">
        <v>4937</v>
      </c>
      <c r="Q2952" t="s">
        <v>4938</v>
      </c>
      <c r="R2952" t="s">
        <v>266</v>
      </c>
      <c r="S2952" t="s">
        <v>2835</v>
      </c>
      <c r="T2952" t="str">
        <f t="shared" si="138"/>
        <v>A Motor Vehicle Driver License valid in the State of New York. This license must be maintained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Wappingers Falls is a Village in Dutchess County New York approximately 70 miles north of New York City.</v>
      </c>
      <c r="U2952">
        <f t="shared" si="139"/>
        <v>0</v>
      </c>
      <c r="V2952" s="3">
        <v>0</v>
      </c>
      <c r="W2952" s="3">
        <f t="shared" si="140"/>
        <v>0</v>
      </c>
      <c r="X2952" s="3">
        <v>0</v>
      </c>
      <c r="Y2952" s="3">
        <v>0</v>
      </c>
      <c r="Z2952" s="3">
        <v>0</v>
      </c>
      <c r="AA2952" s="3">
        <v>0</v>
      </c>
      <c r="AB2952" s="3">
        <v>0</v>
      </c>
      <c r="AD2952" t="s">
        <v>899</v>
      </c>
      <c r="AE2952" s="1">
        <v>42559</v>
      </c>
      <c r="AG2952" s="1">
        <v>42559</v>
      </c>
      <c r="AH2952" s="1">
        <v>42598</v>
      </c>
    </row>
    <row r="2953" spans="1:34" x14ac:dyDescent="0.3">
      <c r="A2953">
        <v>243827</v>
      </c>
      <c r="B2953" t="s">
        <v>3435</v>
      </c>
      <c r="C2953" t="s">
        <v>26</v>
      </c>
      <c r="D2953">
        <v>2</v>
      </c>
      <c r="E2953" t="s">
        <v>1168</v>
      </c>
      <c r="F2953" t="s">
        <v>1168</v>
      </c>
      <c r="G2953">
        <v>56058</v>
      </c>
      <c r="H2953">
        <v>0</v>
      </c>
      <c r="I2953">
        <v>48895</v>
      </c>
      <c r="J2953">
        <v>75900</v>
      </c>
      <c r="K2953" t="s">
        <v>30</v>
      </c>
      <c r="L2953" t="s">
        <v>3455</v>
      </c>
      <c r="M2953" t="s">
        <v>4193</v>
      </c>
      <c r="N2953" t="s">
        <v>4723</v>
      </c>
      <c r="O2953" t="s">
        <v>1170</v>
      </c>
      <c r="P2953" t="s">
        <v>35</v>
      </c>
      <c r="Q2953" t="s">
        <v>35</v>
      </c>
      <c r="R2953" t="s">
        <v>1031</v>
      </c>
      <c r="S2953" t="s">
        <v>4693</v>
      </c>
      <c r="T2953" t="str">
        <f t="shared" si="138"/>
        <v xml:space="preserve">   </v>
      </c>
      <c r="U2953">
        <f t="shared" si="139"/>
        <v>0</v>
      </c>
      <c r="V2953" s="3">
        <v>0</v>
      </c>
      <c r="W2953" s="3">
        <f t="shared" si="140"/>
        <v>0</v>
      </c>
      <c r="X2953" s="3">
        <v>0</v>
      </c>
      <c r="Y2953" s="3">
        <v>0</v>
      </c>
      <c r="Z2953" s="3">
        <v>0</v>
      </c>
      <c r="AA2953" s="3">
        <v>0</v>
      </c>
      <c r="AB2953" s="3">
        <v>0</v>
      </c>
      <c r="AD2953" t="s">
        <v>38</v>
      </c>
      <c r="AE2953" s="1">
        <v>42551</v>
      </c>
      <c r="AG2953" s="1">
        <v>42551</v>
      </c>
      <c r="AH2953" s="1">
        <v>42598</v>
      </c>
    </row>
    <row r="2954" spans="1:34" x14ac:dyDescent="0.3">
      <c r="A2954">
        <v>243831</v>
      </c>
      <c r="B2954" t="s">
        <v>3435</v>
      </c>
      <c r="C2954" t="s">
        <v>26</v>
      </c>
      <c r="D2954">
        <v>2</v>
      </c>
      <c r="E2954" t="s">
        <v>1168</v>
      </c>
      <c r="F2954" t="s">
        <v>1168</v>
      </c>
      <c r="G2954">
        <v>56058</v>
      </c>
      <c r="H2954">
        <v>0</v>
      </c>
      <c r="I2954">
        <v>48895</v>
      </c>
      <c r="J2954">
        <v>75900</v>
      </c>
      <c r="K2954" t="s">
        <v>30</v>
      </c>
      <c r="L2954" t="s">
        <v>3455</v>
      </c>
      <c r="M2954" t="s">
        <v>4041</v>
      </c>
      <c r="N2954" t="s">
        <v>4939</v>
      </c>
      <c r="O2954" t="s">
        <v>1170</v>
      </c>
      <c r="P2954" t="s">
        <v>35</v>
      </c>
      <c r="Q2954" t="s">
        <v>35</v>
      </c>
      <c r="R2954" t="s">
        <v>1031</v>
      </c>
      <c r="S2954" t="s">
        <v>4693</v>
      </c>
      <c r="T2954" t="str">
        <f t="shared" si="138"/>
        <v xml:space="preserve">   </v>
      </c>
      <c r="U2954">
        <f t="shared" si="139"/>
        <v>0</v>
      </c>
      <c r="V2954" s="3">
        <v>0</v>
      </c>
      <c r="W2954" s="3">
        <f t="shared" si="140"/>
        <v>0</v>
      </c>
      <c r="X2954" s="3">
        <v>0</v>
      </c>
      <c r="Y2954" s="3">
        <v>0</v>
      </c>
      <c r="Z2954" s="3">
        <v>0</v>
      </c>
      <c r="AA2954" s="3">
        <v>0</v>
      </c>
      <c r="AB2954" s="3">
        <v>0</v>
      </c>
      <c r="AD2954" t="s">
        <v>38</v>
      </c>
      <c r="AE2954" s="1">
        <v>42551</v>
      </c>
      <c r="AG2954" s="1">
        <v>42551</v>
      </c>
      <c r="AH2954" s="1">
        <v>42598</v>
      </c>
    </row>
    <row r="2955" spans="1:34" x14ac:dyDescent="0.3">
      <c r="A2955">
        <v>243831</v>
      </c>
      <c r="B2955" t="s">
        <v>3435</v>
      </c>
      <c r="C2955" t="s">
        <v>40</v>
      </c>
      <c r="D2955">
        <v>2</v>
      </c>
      <c r="E2955" t="s">
        <v>1168</v>
      </c>
      <c r="F2955" t="s">
        <v>1168</v>
      </c>
      <c r="G2955">
        <v>56058</v>
      </c>
      <c r="H2955">
        <v>0</v>
      </c>
      <c r="I2955">
        <v>48895</v>
      </c>
      <c r="J2955">
        <v>75900</v>
      </c>
      <c r="K2955" t="s">
        <v>30</v>
      </c>
      <c r="L2955" t="s">
        <v>3455</v>
      </c>
      <c r="M2955" t="s">
        <v>4041</v>
      </c>
      <c r="N2955" t="s">
        <v>4939</v>
      </c>
      <c r="O2955" t="s">
        <v>1170</v>
      </c>
      <c r="P2955" t="s">
        <v>35</v>
      </c>
      <c r="Q2955" t="s">
        <v>35</v>
      </c>
      <c r="R2955" t="s">
        <v>1031</v>
      </c>
      <c r="S2955" t="s">
        <v>4693</v>
      </c>
      <c r="T2955" t="str">
        <f t="shared" si="138"/>
        <v xml:space="preserve">   </v>
      </c>
      <c r="U2955">
        <f t="shared" si="139"/>
        <v>0</v>
      </c>
      <c r="V2955" s="3">
        <v>0</v>
      </c>
      <c r="W2955" s="3">
        <f t="shared" si="140"/>
        <v>0</v>
      </c>
      <c r="X2955" s="3">
        <v>0</v>
      </c>
      <c r="Y2955" s="3">
        <v>0</v>
      </c>
      <c r="Z2955" s="3">
        <v>0</v>
      </c>
      <c r="AA2955" s="3">
        <v>0</v>
      </c>
      <c r="AB2955" s="3">
        <v>0</v>
      </c>
      <c r="AD2955" t="s">
        <v>38</v>
      </c>
      <c r="AE2955" s="1">
        <v>42551</v>
      </c>
      <c r="AG2955" s="1">
        <v>42551</v>
      </c>
      <c r="AH2955" s="1">
        <v>42598</v>
      </c>
    </row>
    <row r="2956" spans="1:34" x14ac:dyDescent="0.3">
      <c r="A2956">
        <v>243832</v>
      </c>
      <c r="B2956" t="s">
        <v>3435</v>
      </c>
      <c r="C2956" t="s">
        <v>26</v>
      </c>
      <c r="D2956">
        <v>1</v>
      </c>
      <c r="E2956" t="s">
        <v>1168</v>
      </c>
      <c r="F2956" t="s">
        <v>1168</v>
      </c>
      <c r="G2956">
        <v>56058</v>
      </c>
      <c r="H2956">
        <v>0</v>
      </c>
      <c r="I2956">
        <v>48895</v>
      </c>
      <c r="J2956">
        <v>75900</v>
      </c>
      <c r="K2956" t="s">
        <v>30</v>
      </c>
      <c r="L2956" t="s">
        <v>4940</v>
      </c>
      <c r="M2956" t="s">
        <v>4941</v>
      </c>
      <c r="N2956" t="s">
        <v>4942</v>
      </c>
      <c r="O2956" t="s">
        <v>1170</v>
      </c>
      <c r="P2956" t="s">
        <v>35</v>
      </c>
      <c r="Q2956" t="s">
        <v>35</v>
      </c>
      <c r="R2956" t="s">
        <v>3441</v>
      </c>
      <c r="S2956" t="s">
        <v>4693</v>
      </c>
      <c r="T2956" t="str">
        <f t="shared" si="138"/>
        <v xml:space="preserve">   </v>
      </c>
      <c r="U2956">
        <f t="shared" si="139"/>
        <v>0</v>
      </c>
      <c r="V2956" s="3">
        <v>0</v>
      </c>
      <c r="W2956" s="3">
        <f t="shared" si="140"/>
        <v>0</v>
      </c>
      <c r="X2956" s="3">
        <v>0</v>
      </c>
      <c r="Y2956" s="3">
        <v>0</v>
      </c>
      <c r="Z2956" s="3">
        <v>0</v>
      </c>
      <c r="AA2956" s="3">
        <v>0</v>
      </c>
      <c r="AB2956" s="3">
        <v>0</v>
      </c>
      <c r="AD2956" t="s">
        <v>38</v>
      </c>
      <c r="AE2956" s="1">
        <v>42551</v>
      </c>
      <c r="AG2956" s="1">
        <v>42551</v>
      </c>
      <c r="AH2956" s="1">
        <v>42598</v>
      </c>
    </row>
    <row r="2957" spans="1:34" x14ac:dyDescent="0.3">
      <c r="A2957">
        <v>243839</v>
      </c>
      <c r="B2957" t="s">
        <v>39</v>
      </c>
      <c r="C2957" t="s">
        <v>26</v>
      </c>
      <c r="D2957">
        <v>1</v>
      </c>
      <c r="E2957" t="s">
        <v>4943</v>
      </c>
      <c r="F2957" t="s">
        <v>42</v>
      </c>
      <c r="G2957">
        <v>21744</v>
      </c>
      <c r="H2957">
        <v>3</v>
      </c>
      <c r="I2957">
        <v>76340</v>
      </c>
      <c r="J2957">
        <v>87791</v>
      </c>
      <c r="K2957" t="s">
        <v>30</v>
      </c>
      <c r="L2957" t="s">
        <v>78</v>
      </c>
      <c r="M2957" t="s">
        <v>1078</v>
      </c>
      <c r="N2957" t="s">
        <v>8619</v>
      </c>
      <c r="O2957" t="s">
        <v>46</v>
      </c>
      <c r="P2957" t="s">
        <v>4944</v>
      </c>
      <c r="Q2957" t="s">
        <v>7439</v>
      </c>
      <c r="R2957" t="s">
        <v>4945</v>
      </c>
      <c r="S2957" t="s">
        <v>35</v>
      </c>
      <c r="T2957" t="str">
        <f t="shared" si="138"/>
        <v>The successful candidate will have strong analytic and statistical skills with the ability to manipulate and analyze data using sophisticated statistical software such as SAS, R, or SPSS. Knowledge of SQL is also preferred., or SPSS. Competency in the use of Microsoft Word, Excel, and PowerPoint, is required. A background and experience with research, program evaluation methodologies, survey development and implementation, and data analysis is required. The candidate will have excellent written and oral communication skills, and experience with scientific writing.  In addition, the preferred candidate will be very self-motivated and self-disciplined, will have a strong sense of teamwork, and will have the ability to get along with a wide range of people. The ability to work independently, solve problems, and research issues is imperative. The individual will possess project management skills and the capacity to lead and advise staff involved in various projects as well as an ability to easily adapt to multiple programmatic (Treatment, Rehabilitation, Case Management, Housing, etc) and/or functional areas (Administration, Finance, Budgeting and Contracting) to support Bureau-wide programmatic planning.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57">
        <f t="shared" si="139"/>
        <v>1</v>
      </c>
      <c r="V2957" s="3">
        <v>1</v>
      </c>
      <c r="W2957" s="3">
        <f t="shared" si="140"/>
        <v>1</v>
      </c>
      <c r="X2957" s="3">
        <v>0</v>
      </c>
      <c r="Y2957" s="3">
        <v>0</v>
      </c>
      <c r="Z2957" s="3">
        <v>1</v>
      </c>
      <c r="AA2957" s="3">
        <v>0</v>
      </c>
      <c r="AB2957" s="3">
        <v>0</v>
      </c>
      <c r="AD2957" t="s">
        <v>38</v>
      </c>
      <c r="AE2957" s="1">
        <v>42545</v>
      </c>
      <c r="AG2957" s="1">
        <v>42545</v>
      </c>
      <c r="AH2957" s="1">
        <v>42598</v>
      </c>
    </row>
    <row r="2958" spans="1:34" x14ac:dyDescent="0.3">
      <c r="A2958">
        <v>243965</v>
      </c>
      <c r="B2958" t="s">
        <v>4911</v>
      </c>
      <c r="C2958" t="s">
        <v>40</v>
      </c>
      <c r="D2958">
        <v>1</v>
      </c>
      <c r="E2958" t="s">
        <v>4946</v>
      </c>
      <c r="F2958" t="s">
        <v>485</v>
      </c>
      <c r="G2958">
        <v>30087</v>
      </c>
      <c r="H2958">
        <v>2</v>
      </c>
      <c r="I2958">
        <v>64394</v>
      </c>
      <c r="J2958">
        <v>96499</v>
      </c>
      <c r="K2958" t="s">
        <v>30</v>
      </c>
      <c r="L2958" t="s">
        <v>2456</v>
      </c>
      <c r="M2958" t="s">
        <v>4913</v>
      </c>
      <c r="N2958" t="s">
        <v>4947</v>
      </c>
      <c r="O2958" t="s">
        <v>488</v>
      </c>
      <c r="P2958" t="s">
        <v>4948</v>
      </c>
      <c r="Q2958" t="s">
        <v>35</v>
      </c>
      <c r="R2958" t="s">
        <v>4949</v>
      </c>
      <c r="S2958" t="s">
        <v>4950</v>
      </c>
      <c r="T2958" t="str">
        <f t="shared" si="138"/>
        <v xml:space="preserve">Computer skills essential.  </v>
      </c>
      <c r="U2958">
        <f t="shared" si="139"/>
        <v>0</v>
      </c>
      <c r="V2958" s="3">
        <v>0</v>
      </c>
      <c r="W2958" s="3">
        <f t="shared" si="140"/>
        <v>0</v>
      </c>
      <c r="X2958" s="3">
        <v>0</v>
      </c>
      <c r="Y2958" s="3">
        <v>0</v>
      </c>
      <c r="Z2958" s="3">
        <v>0</v>
      </c>
      <c r="AA2958" s="3">
        <v>0</v>
      </c>
      <c r="AB2958" s="3">
        <v>0</v>
      </c>
      <c r="AD2958" t="s">
        <v>38</v>
      </c>
      <c r="AE2958" s="1">
        <v>42548</v>
      </c>
      <c r="AG2958" s="1">
        <v>42548</v>
      </c>
      <c r="AH2958" s="1">
        <v>42598</v>
      </c>
    </row>
    <row r="2959" spans="1:34" x14ac:dyDescent="0.3">
      <c r="A2959">
        <v>243977</v>
      </c>
      <c r="B2959" t="s">
        <v>39</v>
      </c>
      <c r="C2959" t="s">
        <v>40</v>
      </c>
      <c r="D2959">
        <v>2</v>
      </c>
      <c r="E2959" t="s">
        <v>1921</v>
      </c>
      <c r="F2959" t="s">
        <v>1168</v>
      </c>
      <c r="G2959">
        <v>56058</v>
      </c>
      <c r="H2959">
        <v>0</v>
      </c>
      <c r="I2959">
        <v>48895</v>
      </c>
      <c r="J2959">
        <v>75900</v>
      </c>
      <c r="K2959" t="s">
        <v>30</v>
      </c>
      <c r="L2959" t="s">
        <v>3376</v>
      </c>
      <c r="M2959" t="s">
        <v>1514</v>
      </c>
      <c r="N2959" t="s">
        <v>8620</v>
      </c>
      <c r="O2959" t="s">
        <v>1170</v>
      </c>
      <c r="P2959" t="s">
        <v>4951</v>
      </c>
      <c r="Q2959" t="s">
        <v>35</v>
      </c>
      <c r="R2959" t="s">
        <v>4952</v>
      </c>
      <c r="S2959" t="s">
        <v>35</v>
      </c>
      <c r="T2959" t="str">
        <f t="shared" si="138"/>
        <v xml:space="preserve">Bilingual Spanish/English  </v>
      </c>
      <c r="U2959">
        <f t="shared" si="139"/>
        <v>0</v>
      </c>
      <c r="V2959" s="3">
        <v>0</v>
      </c>
      <c r="W2959" s="3">
        <f t="shared" si="140"/>
        <v>0</v>
      </c>
      <c r="X2959" s="3">
        <v>0</v>
      </c>
      <c r="Y2959" s="3">
        <v>0</v>
      </c>
      <c r="Z2959" s="3">
        <v>0</v>
      </c>
      <c r="AA2959" s="3">
        <v>0</v>
      </c>
      <c r="AB2959" s="3">
        <v>0</v>
      </c>
      <c r="AD2959" t="s">
        <v>38</v>
      </c>
      <c r="AE2959" s="1">
        <v>42548</v>
      </c>
      <c r="AG2959" s="1">
        <v>42548</v>
      </c>
      <c r="AH2959" s="1">
        <v>42598</v>
      </c>
    </row>
    <row r="2960" spans="1:34" x14ac:dyDescent="0.3">
      <c r="A2960">
        <v>243965</v>
      </c>
      <c r="B2960" t="s">
        <v>4911</v>
      </c>
      <c r="C2960" t="s">
        <v>26</v>
      </c>
      <c r="D2960">
        <v>1</v>
      </c>
      <c r="E2960" t="s">
        <v>4946</v>
      </c>
      <c r="F2960" t="s">
        <v>485</v>
      </c>
      <c r="G2960">
        <v>30087</v>
      </c>
      <c r="H2960">
        <v>2</v>
      </c>
      <c r="I2960">
        <v>64394</v>
      </c>
      <c r="J2960">
        <v>96499</v>
      </c>
      <c r="K2960" t="s">
        <v>30</v>
      </c>
      <c r="L2960" t="s">
        <v>2456</v>
      </c>
      <c r="M2960" t="s">
        <v>4913</v>
      </c>
      <c r="N2960" t="s">
        <v>4947</v>
      </c>
      <c r="O2960" t="s">
        <v>488</v>
      </c>
      <c r="P2960" t="s">
        <v>4948</v>
      </c>
      <c r="Q2960" t="s">
        <v>35</v>
      </c>
      <c r="R2960" t="s">
        <v>4949</v>
      </c>
      <c r="S2960" t="s">
        <v>4950</v>
      </c>
      <c r="T2960" t="str">
        <f t="shared" si="138"/>
        <v xml:space="preserve">Computer skills essential.  </v>
      </c>
      <c r="U2960">
        <f t="shared" si="139"/>
        <v>0</v>
      </c>
      <c r="V2960" s="3">
        <v>0</v>
      </c>
      <c r="W2960" s="3">
        <f t="shared" si="140"/>
        <v>0</v>
      </c>
      <c r="X2960" s="3">
        <v>0</v>
      </c>
      <c r="Y2960" s="3">
        <v>0</v>
      </c>
      <c r="Z2960" s="3">
        <v>0</v>
      </c>
      <c r="AA2960" s="3">
        <v>0</v>
      </c>
      <c r="AB2960" s="3">
        <v>0</v>
      </c>
      <c r="AD2960" t="s">
        <v>38</v>
      </c>
      <c r="AE2960" s="1">
        <v>42548</v>
      </c>
      <c r="AG2960" s="1">
        <v>42548</v>
      </c>
      <c r="AH2960" s="1">
        <v>42598</v>
      </c>
    </row>
    <row r="2961" spans="1:34" x14ac:dyDescent="0.3">
      <c r="A2961">
        <v>243966</v>
      </c>
      <c r="B2961" t="s">
        <v>39</v>
      </c>
      <c r="C2961" t="s">
        <v>40</v>
      </c>
      <c r="D2961">
        <v>50</v>
      </c>
      <c r="E2961" t="s">
        <v>2153</v>
      </c>
      <c r="F2961" t="s">
        <v>931</v>
      </c>
      <c r="G2961">
        <v>31215</v>
      </c>
      <c r="H2961">
        <v>1</v>
      </c>
      <c r="I2961">
        <v>41199</v>
      </c>
      <c r="J2961">
        <v>47379</v>
      </c>
      <c r="K2961" t="s">
        <v>30</v>
      </c>
      <c r="L2961" t="s">
        <v>513</v>
      </c>
      <c r="M2961" t="s">
        <v>1330</v>
      </c>
      <c r="N2961" t="s">
        <v>8325</v>
      </c>
      <c r="O2961" t="s">
        <v>7361</v>
      </c>
      <c r="P2961" t="s">
        <v>8621</v>
      </c>
      <c r="Q2961" t="s">
        <v>7439</v>
      </c>
      <c r="R2961" t="s">
        <v>4953</v>
      </c>
      <c r="S2961" t="s">
        <v>35</v>
      </c>
      <c r="T2961" t="str">
        <f t="shared" si="138"/>
        <v>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FLEXIBLE SCHEDULE:                Tuesday - Saturday  Tuesday ‚€œ  Friday 2:30pm -11:00pm,  Saturday ‚€œ 10am to 6pm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61">
        <f t="shared" si="139"/>
        <v>0</v>
      </c>
      <c r="V2961" s="3">
        <v>0</v>
      </c>
      <c r="W2961" s="3">
        <f t="shared" si="140"/>
        <v>0</v>
      </c>
      <c r="X2961" s="3">
        <v>0</v>
      </c>
      <c r="Y2961" s="3">
        <v>0</v>
      </c>
      <c r="Z2961" s="3">
        <v>0</v>
      </c>
      <c r="AA2961" s="3">
        <v>0</v>
      </c>
      <c r="AB2961" s="3">
        <v>0</v>
      </c>
      <c r="AD2961" t="s">
        <v>38</v>
      </c>
      <c r="AE2961" s="1">
        <v>42548</v>
      </c>
      <c r="AG2961" s="1">
        <v>42548</v>
      </c>
      <c r="AH2961" s="1">
        <v>42598</v>
      </c>
    </row>
    <row r="2962" spans="1:34" x14ac:dyDescent="0.3">
      <c r="A2962">
        <v>243966</v>
      </c>
      <c r="B2962" t="s">
        <v>39</v>
      </c>
      <c r="C2962" t="s">
        <v>26</v>
      </c>
      <c r="D2962">
        <v>50</v>
      </c>
      <c r="E2962" t="s">
        <v>2153</v>
      </c>
      <c r="F2962" t="s">
        <v>931</v>
      </c>
      <c r="G2962">
        <v>31215</v>
      </c>
      <c r="H2962">
        <v>1</v>
      </c>
      <c r="I2962">
        <v>41199</v>
      </c>
      <c r="J2962">
        <v>47379</v>
      </c>
      <c r="K2962" t="s">
        <v>30</v>
      </c>
      <c r="L2962" t="s">
        <v>513</v>
      </c>
      <c r="M2962" t="s">
        <v>1330</v>
      </c>
      <c r="N2962" t="s">
        <v>8325</v>
      </c>
      <c r="O2962" t="s">
        <v>7361</v>
      </c>
      <c r="P2962" t="s">
        <v>8621</v>
      </c>
      <c r="Q2962" t="s">
        <v>7439</v>
      </c>
      <c r="R2962" t="s">
        <v>4953</v>
      </c>
      <c r="S2962" t="s">
        <v>35</v>
      </c>
      <c r="T2962" t="str">
        <f t="shared" si="138"/>
        <v>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FLEXIBLE SCHEDULE:                Tuesday - Saturday  Tuesday ‚€œ  Friday 2:30pm -11:00pm,  Saturday ‚€œ 10am to 6pm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62">
        <f t="shared" si="139"/>
        <v>0</v>
      </c>
      <c r="V2962" s="3">
        <v>0</v>
      </c>
      <c r="W2962" s="3">
        <f t="shared" si="140"/>
        <v>0</v>
      </c>
      <c r="X2962" s="3">
        <v>0</v>
      </c>
      <c r="Y2962" s="3">
        <v>0</v>
      </c>
      <c r="Z2962" s="3">
        <v>0</v>
      </c>
      <c r="AA2962" s="3">
        <v>0</v>
      </c>
      <c r="AB2962" s="3">
        <v>0</v>
      </c>
      <c r="AD2962" t="s">
        <v>38</v>
      </c>
      <c r="AE2962" s="1">
        <v>42548</v>
      </c>
      <c r="AG2962" s="1">
        <v>42548</v>
      </c>
      <c r="AH2962" s="1">
        <v>42598</v>
      </c>
    </row>
    <row r="2963" spans="1:34" x14ac:dyDescent="0.3">
      <c r="A2963">
        <v>243977</v>
      </c>
      <c r="B2963" t="s">
        <v>39</v>
      </c>
      <c r="C2963" t="s">
        <v>26</v>
      </c>
      <c r="D2963">
        <v>2</v>
      </c>
      <c r="E2963" t="s">
        <v>1921</v>
      </c>
      <c r="F2963" t="s">
        <v>1168</v>
      </c>
      <c r="G2963">
        <v>56058</v>
      </c>
      <c r="H2963">
        <v>0</v>
      </c>
      <c r="I2963">
        <v>48895</v>
      </c>
      <c r="J2963">
        <v>75900</v>
      </c>
      <c r="K2963" t="s">
        <v>30</v>
      </c>
      <c r="L2963" t="s">
        <v>3376</v>
      </c>
      <c r="M2963" t="s">
        <v>1514</v>
      </c>
      <c r="N2963" t="s">
        <v>8620</v>
      </c>
      <c r="O2963" t="s">
        <v>1170</v>
      </c>
      <c r="P2963" t="s">
        <v>4951</v>
      </c>
      <c r="Q2963" t="s">
        <v>35</v>
      </c>
      <c r="R2963" t="s">
        <v>4952</v>
      </c>
      <c r="S2963" t="s">
        <v>35</v>
      </c>
      <c r="T2963" t="str">
        <f t="shared" si="138"/>
        <v xml:space="preserve">Bilingual Spanish/English  </v>
      </c>
      <c r="U2963">
        <f t="shared" si="139"/>
        <v>0</v>
      </c>
      <c r="V2963" s="3">
        <v>0</v>
      </c>
      <c r="W2963" s="3">
        <f t="shared" si="140"/>
        <v>0</v>
      </c>
      <c r="X2963" s="3">
        <v>0</v>
      </c>
      <c r="Y2963" s="3">
        <v>0</v>
      </c>
      <c r="Z2963" s="3">
        <v>0</v>
      </c>
      <c r="AA2963" s="3">
        <v>0</v>
      </c>
      <c r="AB2963" s="3">
        <v>0</v>
      </c>
      <c r="AD2963" t="s">
        <v>38</v>
      </c>
      <c r="AE2963" s="1">
        <v>42548</v>
      </c>
      <c r="AG2963" s="1">
        <v>42548</v>
      </c>
      <c r="AH2963" s="1">
        <v>42598</v>
      </c>
    </row>
    <row r="2964" spans="1:34" x14ac:dyDescent="0.3">
      <c r="A2964">
        <v>243839</v>
      </c>
      <c r="B2964" t="s">
        <v>39</v>
      </c>
      <c r="C2964" t="s">
        <v>40</v>
      </c>
      <c r="D2964">
        <v>1</v>
      </c>
      <c r="E2964" t="s">
        <v>4943</v>
      </c>
      <c r="F2964" t="s">
        <v>42</v>
      </c>
      <c r="G2964">
        <v>21744</v>
      </c>
      <c r="H2964">
        <v>3</v>
      </c>
      <c r="I2964">
        <v>76340</v>
      </c>
      <c r="J2964">
        <v>87791</v>
      </c>
      <c r="K2964" t="s">
        <v>30</v>
      </c>
      <c r="L2964" t="s">
        <v>78</v>
      </c>
      <c r="M2964" t="s">
        <v>1078</v>
      </c>
      <c r="N2964" t="s">
        <v>8619</v>
      </c>
      <c r="O2964" t="s">
        <v>46</v>
      </c>
      <c r="P2964" t="s">
        <v>4944</v>
      </c>
      <c r="Q2964" t="s">
        <v>7439</v>
      </c>
      <c r="R2964" t="s">
        <v>4945</v>
      </c>
      <c r="S2964" t="s">
        <v>35</v>
      </c>
      <c r="T2964" t="str">
        <f t="shared" si="138"/>
        <v>The successful candidate will have strong analytic and statistical skills with the ability to manipulate and analyze data using sophisticated statistical software such as SAS, R, or SPSS. Knowledge of SQL is also preferred., or SPSS. Competency in the use of Microsoft Word, Excel, and PowerPoint, is required. A background and experience with research, program evaluation methodologies, survey development and implementation, and data analysis is required. The candidate will have excellent written and oral communication skills, and experience with scientific writing.  In addition, the preferred candidate will be very self-motivated and self-disciplined, will have a strong sense of teamwork, and will have the ability to get along with a wide range of people. The ability to work independently, solve problems, and research issues is imperative. The individual will possess project management skills and the capacity to lead and advise staff involved in various projects as well as an ability to easily adapt to multiple programmatic (Treatment, Rehabilitation, Case Management, Housing, etc) and/or functional areas (Administration, Finance, Budgeting and Contracting) to support Bureau-wide programmatic planning.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64">
        <f t="shared" si="139"/>
        <v>1</v>
      </c>
      <c r="V2964" s="3">
        <v>1</v>
      </c>
      <c r="W2964" s="3">
        <f t="shared" si="140"/>
        <v>1</v>
      </c>
      <c r="X2964" s="3">
        <v>0</v>
      </c>
      <c r="Y2964" s="3">
        <v>0</v>
      </c>
      <c r="Z2964" s="3">
        <v>1</v>
      </c>
      <c r="AA2964" s="3">
        <v>0</v>
      </c>
      <c r="AB2964" s="3">
        <v>0</v>
      </c>
      <c r="AD2964" t="s">
        <v>38</v>
      </c>
      <c r="AE2964" s="1">
        <v>42545</v>
      </c>
      <c r="AG2964" s="1">
        <v>42545</v>
      </c>
      <c r="AH2964" s="1">
        <v>42598</v>
      </c>
    </row>
    <row r="2965" spans="1:34" x14ac:dyDescent="0.3">
      <c r="A2965">
        <v>243847</v>
      </c>
      <c r="B2965" t="s">
        <v>39</v>
      </c>
      <c r="C2965" t="s">
        <v>26</v>
      </c>
      <c r="D2965">
        <v>1</v>
      </c>
      <c r="E2965" t="s">
        <v>4954</v>
      </c>
      <c r="F2965" t="s">
        <v>1168</v>
      </c>
      <c r="G2965">
        <v>56058</v>
      </c>
      <c r="H2965">
        <v>0</v>
      </c>
      <c r="I2965">
        <v>48895</v>
      </c>
      <c r="J2965">
        <v>75900</v>
      </c>
      <c r="K2965" t="s">
        <v>30</v>
      </c>
      <c r="L2965" t="s">
        <v>78</v>
      </c>
      <c r="M2965" t="s">
        <v>4955</v>
      </c>
      <c r="N2965" t="s">
        <v>8622</v>
      </c>
      <c r="O2965" t="s">
        <v>1170</v>
      </c>
      <c r="P2965" t="s">
        <v>4956</v>
      </c>
      <c r="Q2965" t="s">
        <v>7439</v>
      </c>
      <c r="R2965" t="s">
        <v>4957</v>
      </c>
      <c r="S2965" t="s">
        <v>35</v>
      </c>
      <c r="T2965" t="str">
        <f t="shared" si="138"/>
        <v>--Strong interpersonal skills; Ability to thrive working within a team-based environment.  --Emergency management experience, particularly in the area disaster human services.  Working with or within nonprofit organizations or coalitions engaged in disaster planning, response or recovery a plus.     --Experience with group facilitation, in a community setting.   --Excellent oral and written communication skills. Emergency Response Plan writing experience a plus (must submit writing samples).   --Strong organizational skills. Ability to prioritize and handle multiple assignments; an ability to work with all levels of staff, inside and outside of the Agency.   --Ability to establish priorities and work independently.  --Knowledge of New York City agencies, social service organizations and familiarity with the concepts of functional needs planning   --Strong computer skills. Familiarity with project management software,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65">
        <f t="shared" si="139"/>
        <v>0</v>
      </c>
      <c r="V2965" s="3">
        <v>0</v>
      </c>
      <c r="W2965" s="3">
        <f t="shared" si="140"/>
        <v>0</v>
      </c>
      <c r="X2965" s="3">
        <v>0</v>
      </c>
      <c r="Y2965" s="3">
        <v>0</v>
      </c>
      <c r="Z2965" s="3">
        <v>0</v>
      </c>
      <c r="AA2965" s="3">
        <v>0</v>
      </c>
      <c r="AB2965" s="3">
        <v>0</v>
      </c>
      <c r="AD2965" t="s">
        <v>38</v>
      </c>
      <c r="AE2965" s="1">
        <v>42545</v>
      </c>
      <c r="AG2965" s="1">
        <v>42545</v>
      </c>
      <c r="AH2965" s="1">
        <v>42598</v>
      </c>
    </row>
    <row r="2966" spans="1:34" x14ac:dyDescent="0.3">
      <c r="A2966">
        <v>243847</v>
      </c>
      <c r="B2966" t="s">
        <v>39</v>
      </c>
      <c r="C2966" t="s">
        <v>40</v>
      </c>
      <c r="D2966">
        <v>1</v>
      </c>
      <c r="E2966" t="s">
        <v>4954</v>
      </c>
      <c r="F2966" t="s">
        <v>1168</v>
      </c>
      <c r="G2966">
        <v>56058</v>
      </c>
      <c r="H2966">
        <v>0</v>
      </c>
      <c r="I2966">
        <v>48895</v>
      </c>
      <c r="J2966">
        <v>75900</v>
      </c>
      <c r="K2966" t="s">
        <v>30</v>
      </c>
      <c r="L2966" t="s">
        <v>78</v>
      </c>
      <c r="M2966" t="s">
        <v>4955</v>
      </c>
      <c r="N2966" t="s">
        <v>8622</v>
      </c>
      <c r="O2966" t="s">
        <v>1170</v>
      </c>
      <c r="P2966" t="s">
        <v>4956</v>
      </c>
      <c r="Q2966" t="s">
        <v>7439</v>
      </c>
      <c r="R2966" t="s">
        <v>4957</v>
      </c>
      <c r="S2966" t="s">
        <v>35</v>
      </c>
      <c r="T2966" t="str">
        <f t="shared" si="138"/>
        <v>--Strong interpersonal skills; Ability to thrive working within a team-based environment.  --Emergency management experience, particularly in the area disaster human services.  Working with or within nonprofit organizations or coalitions engaged in disaster planning, response or recovery a plus.     --Experience with group facilitation, in a community setting.   --Excellent oral and written communication skills. Emergency Response Plan writing experience a plus (must submit writing samples).   --Strong organizational skills. Ability to prioritize and handle multiple assignments; an ability to work with all levels of staff, inside and outside of the Agency.   --Ability to establish priorities and work independently.  --Knowledge of New York City agencies, social service organizations and familiarity with the concepts of functional needs planning   --Strong computer skills. Familiarity with project management software,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66">
        <f t="shared" si="139"/>
        <v>0</v>
      </c>
      <c r="V2966" s="3">
        <v>0</v>
      </c>
      <c r="W2966" s="3">
        <f t="shared" si="140"/>
        <v>0</v>
      </c>
      <c r="X2966" s="3">
        <v>0</v>
      </c>
      <c r="Y2966" s="3">
        <v>0</v>
      </c>
      <c r="Z2966" s="3">
        <v>0</v>
      </c>
      <c r="AA2966" s="3">
        <v>0</v>
      </c>
      <c r="AB2966" s="3">
        <v>0</v>
      </c>
      <c r="AD2966" t="s">
        <v>38</v>
      </c>
      <c r="AE2966" s="1">
        <v>42545</v>
      </c>
      <c r="AG2966" s="1">
        <v>42545</v>
      </c>
      <c r="AH2966" s="1">
        <v>42598</v>
      </c>
    </row>
    <row r="2967" spans="1:34" x14ac:dyDescent="0.3">
      <c r="A2967">
        <v>243851</v>
      </c>
      <c r="B2967" t="s">
        <v>39</v>
      </c>
      <c r="C2967" t="s">
        <v>26</v>
      </c>
      <c r="D2967">
        <v>1</v>
      </c>
      <c r="E2967" t="s">
        <v>4958</v>
      </c>
      <c r="F2967" t="s">
        <v>1654</v>
      </c>
      <c r="G2967">
        <v>6663</v>
      </c>
      <c r="H2967">
        <v>2</v>
      </c>
      <c r="I2967">
        <v>73980</v>
      </c>
      <c r="J2967">
        <v>83630</v>
      </c>
      <c r="K2967" t="s">
        <v>30</v>
      </c>
      <c r="L2967" t="s">
        <v>319</v>
      </c>
      <c r="M2967" t="s">
        <v>2089</v>
      </c>
      <c r="N2967" t="s">
        <v>2680</v>
      </c>
      <c r="O2967" t="s">
        <v>7406</v>
      </c>
      <c r="P2967" t="s">
        <v>2681</v>
      </c>
      <c r="Q2967" t="s">
        <v>7439</v>
      </c>
      <c r="R2967" t="s">
        <v>4959</v>
      </c>
      <c r="S2967" t="s">
        <v>35</v>
      </c>
      <c r="T2967" t="str">
        <f t="shared" si="138"/>
        <v>Must possess extensive knowledge of pharmacology and clear communication skills; second language skills are desired, but not required.     **NOTE: Work schedule is 37.5 hours per week including Overnights, Weekends &amp; Holidays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67">
        <f t="shared" si="139"/>
        <v>0</v>
      </c>
      <c r="V2967" s="3">
        <v>0</v>
      </c>
      <c r="W2967" s="3">
        <f t="shared" si="140"/>
        <v>0</v>
      </c>
      <c r="X2967" s="3">
        <v>0</v>
      </c>
      <c r="Y2967" s="3">
        <v>0</v>
      </c>
      <c r="Z2967" s="3">
        <v>0</v>
      </c>
      <c r="AA2967" s="3">
        <v>0</v>
      </c>
      <c r="AB2967" s="3">
        <v>0</v>
      </c>
      <c r="AD2967" t="s">
        <v>58</v>
      </c>
      <c r="AE2967" s="1">
        <v>42545</v>
      </c>
      <c r="AG2967" s="1">
        <v>42545</v>
      </c>
      <c r="AH2967" s="1">
        <v>42598</v>
      </c>
    </row>
    <row r="2968" spans="1:34" x14ac:dyDescent="0.3">
      <c r="A2968">
        <v>243851</v>
      </c>
      <c r="B2968" t="s">
        <v>39</v>
      </c>
      <c r="C2968" t="s">
        <v>40</v>
      </c>
      <c r="D2968">
        <v>1</v>
      </c>
      <c r="E2968" t="s">
        <v>4958</v>
      </c>
      <c r="F2968" t="s">
        <v>1654</v>
      </c>
      <c r="G2968">
        <v>6663</v>
      </c>
      <c r="H2968">
        <v>2</v>
      </c>
      <c r="I2968">
        <v>73980</v>
      </c>
      <c r="J2968">
        <v>83630</v>
      </c>
      <c r="K2968" t="s">
        <v>30</v>
      </c>
      <c r="L2968" t="s">
        <v>319</v>
      </c>
      <c r="M2968" t="s">
        <v>2089</v>
      </c>
      <c r="N2968" t="s">
        <v>2680</v>
      </c>
      <c r="O2968" t="s">
        <v>7406</v>
      </c>
      <c r="P2968" t="s">
        <v>2681</v>
      </c>
      <c r="Q2968" t="s">
        <v>7439</v>
      </c>
      <c r="R2968" t="s">
        <v>4959</v>
      </c>
      <c r="S2968" t="s">
        <v>35</v>
      </c>
      <c r="T2968" t="str">
        <f t="shared" si="138"/>
        <v>Must possess extensive knowledge of pharmacology and clear communication skills; second language skills are desired, but not required.     **NOTE: Work schedule is 37.5 hours per week including Overnights, Weekends &amp; Holidays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68">
        <f t="shared" si="139"/>
        <v>0</v>
      </c>
      <c r="V2968" s="3">
        <v>0</v>
      </c>
      <c r="W2968" s="3">
        <f t="shared" si="140"/>
        <v>0</v>
      </c>
      <c r="X2968" s="3">
        <v>0</v>
      </c>
      <c r="Y2968" s="3">
        <v>0</v>
      </c>
      <c r="Z2968" s="3">
        <v>0</v>
      </c>
      <c r="AA2968" s="3">
        <v>0</v>
      </c>
      <c r="AB2968" s="3">
        <v>0</v>
      </c>
      <c r="AD2968" t="s">
        <v>58</v>
      </c>
      <c r="AE2968" s="1">
        <v>42545</v>
      </c>
      <c r="AG2968" s="1">
        <v>42545</v>
      </c>
      <c r="AH2968" s="1">
        <v>42598</v>
      </c>
    </row>
    <row r="2969" spans="1:34" x14ac:dyDescent="0.3">
      <c r="A2969">
        <v>243978</v>
      </c>
      <c r="B2969" t="s">
        <v>666</v>
      </c>
      <c r="C2969" t="s">
        <v>26</v>
      </c>
      <c r="D2969">
        <v>1</v>
      </c>
      <c r="E2969" t="s">
        <v>3782</v>
      </c>
      <c r="F2969" t="s">
        <v>191</v>
      </c>
      <c r="G2969">
        <v>13632</v>
      </c>
      <c r="H2969">
        <v>3</v>
      </c>
      <c r="I2969">
        <v>83323</v>
      </c>
      <c r="J2969">
        <v>108101</v>
      </c>
      <c r="K2969" t="s">
        <v>30</v>
      </c>
      <c r="L2969" t="s">
        <v>2218</v>
      </c>
      <c r="M2969" t="s">
        <v>2219</v>
      </c>
      <c r="N2969" t="s">
        <v>8623</v>
      </c>
      <c r="O2969" t="s">
        <v>7083</v>
      </c>
      <c r="P2969" t="s">
        <v>8624</v>
      </c>
      <c r="Q2969" t="s">
        <v>35</v>
      </c>
      <c r="R2969" t="s">
        <v>2999</v>
      </c>
      <c r="S2969" t="s">
        <v>35</v>
      </c>
      <c r="T2969" t="str">
        <f t="shared" si="138"/>
        <v xml:space="preserve">The Senior Business Analyst must have:  Minimum of five years‚„ experience as an end-to-end business analyst for a large, complex technical and/or data project implementation.   Strong working knowledge of the software development lifecycle, Agile and Iterative project methodologies, user/system/functional requirements development, and user acceptance testing.  Ability to manage communications, including meetings, agendas, meeting minutes and action items.  Knowledge of risk management, issue management, escalation management and the ability to create, manage and/or review lessons learned from current or previous projects to establish on going best practices.  User experience design knowledge, cloud computing knowledge, exposure to Scrum methodologies and business process management.  Knowledge of various project implementation methodologies, including executing the most effective approach based on project need.    Conflict resolution/negotiation skills.  </v>
      </c>
      <c r="U2969">
        <f t="shared" si="139"/>
        <v>0</v>
      </c>
      <c r="V2969" s="3">
        <v>0</v>
      </c>
      <c r="W2969" s="3">
        <f t="shared" si="140"/>
        <v>0</v>
      </c>
      <c r="X2969" s="3">
        <v>0</v>
      </c>
      <c r="Y2969" s="3">
        <v>0</v>
      </c>
      <c r="Z2969" s="3">
        <v>0</v>
      </c>
      <c r="AA2969" s="3">
        <v>0</v>
      </c>
      <c r="AB2969" s="3">
        <v>0</v>
      </c>
      <c r="AD2969" t="s">
        <v>58</v>
      </c>
      <c r="AE2969" s="1">
        <v>42566</v>
      </c>
      <c r="AG2969" s="1">
        <v>42565</v>
      </c>
      <c r="AH2969" s="1">
        <v>42598</v>
      </c>
    </row>
    <row r="2970" spans="1:34" x14ac:dyDescent="0.3">
      <c r="A2970">
        <v>243978</v>
      </c>
      <c r="B2970" t="s">
        <v>666</v>
      </c>
      <c r="C2970" t="s">
        <v>40</v>
      </c>
      <c r="D2970">
        <v>1</v>
      </c>
      <c r="E2970" t="s">
        <v>3782</v>
      </c>
      <c r="F2970" t="s">
        <v>191</v>
      </c>
      <c r="G2970">
        <v>13632</v>
      </c>
      <c r="H2970">
        <v>3</v>
      </c>
      <c r="I2970">
        <v>83323</v>
      </c>
      <c r="J2970">
        <v>108101</v>
      </c>
      <c r="K2970" t="s">
        <v>30</v>
      </c>
      <c r="L2970" t="s">
        <v>2218</v>
      </c>
      <c r="M2970" t="s">
        <v>2219</v>
      </c>
      <c r="N2970" t="s">
        <v>8623</v>
      </c>
      <c r="O2970" t="s">
        <v>7083</v>
      </c>
      <c r="P2970" t="s">
        <v>8624</v>
      </c>
      <c r="Q2970" t="s">
        <v>35</v>
      </c>
      <c r="R2970" t="s">
        <v>2999</v>
      </c>
      <c r="S2970" t="s">
        <v>35</v>
      </c>
      <c r="T2970" t="str">
        <f t="shared" si="138"/>
        <v xml:space="preserve">The Senior Business Analyst must have:  Minimum of five years‚„ experience as an end-to-end business analyst for a large, complex technical and/or data project implementation.   Strong working knowledge of the software development lifecycle, Agile and Iterative project methodologies, user/system/functional requirements development, and user acceptance testing.  Ability to manage communications, including meetings, agendas, meeting minutes and action items.  Knowledge of risk management, issue management, escalation management and the ability to create, manage and/or review lessons learned from current or previous projects to establish on going best practices.  User experience design knowledge, cloud computing knowledge, exposure to Scrum methodologies and business process management.  Knowledge of various project implementation methodologies, including executing the most effective approach based on project need.    Conflict resolution/negotiation skills.  </v>
      </c>
      <c r="U2970">
        <f t="shared" si="139"/>
        <v>0</v>
      </c>
      <c r="V2970" s="3">
        <v>0</v>
      </c>
      <c r="W2970" s="3">
        <f t="shared" si="140"/>
        <v>0</v>
      </c>
      <c r="X2970" s="3">
        <v>0</v>
      </c>
      <c r="Y2970" s="3">
        <v>0</v>
      </c>
      <c r="Z2970" s="3">
        <v>0</v>
      </c>
      <c r="AA2970" s="3">
        <v>0</v>
      </c>
      <c r="AB2970" s="3">
        <v>0</v>
      </c>
      <c r="AD2970" t="s">
        <v>58</v>
      </c>
      <c r="AE2970" s="1">
        <v>42566</v>
      </c>
      <c r="AG2970" s="1">
        <v>42565</v>
      </c>
      <c r="AH2970" s="1">
        <v>42598</v>
      </c>
    </row>
    <row r="2971" spans="1:34" x14ac:dyDescent="0.3">
      <c r="A2971">
        <v>243982</v>
      </c>
      <c r="B2971" t="s">
        <v>3435</v>
      </c>
      <c r="C2971" t="s">
        <v>26</v>
      </c>
      <c r="D2971">
        <v>1</v>
      </c>
      <c r="E2971" t="s">
        <v>1148</v>
      </c>
      <c r="F2971" t="s">
        <v>1148</v>
      </c>
      <c r="G2971">
        <v>56056</v>
      </c>
      <c r="H2971">
        <v>0</v>
      </c>
      <c r="I2971">
        <v>29391</v>
      </c>
      <c r="J2971">
        <v>38131</v>
      </c>
      <c r="K2971" t="s">
        <v>30</v>
      </c>
      <c r="L2971" t="s">
        <v>3455</v>
      </c>
      <c r="M2971" t="s">
        <v>4960</v>
      </c>
      <c r="N2971" t="s">
        <v>4961</v>
      </c>
      <c r="O2971" t="s">
        <v>1150</v>
      </c>
      <c r="P2971" t="s">
        <v>35</v>
      </c>
      <c r="Q2971" t="s">
        <v>35</v>
      </c>
      <c r="R2971" t="s">
        <v>3441</v>
      </c>
      <c r="S2971" t="s">
        <v>4693</v>
      </c>
      <c r="T2971" t="str">
        <f t="shared" si="138"/>
        <v xml:space="preserve">   </v>
      </c>
      <c r="U2971">
        <f t="shared" si="139"/>
        <v>0</v>
      </c>
      <c r="V2971" s="3">
        <v>0</v>
      </c>
      <c r="W2971" s="3">
        <f t="shared" si="140"/>
        <v>0</v>
      </c>
      <c r="X2971" s="3">
        <v>0</v>
      </c>
      <c r="Y2971" s="3">
        <v>0</v>
      </c>
      <c r="Z2971" s="3">
        <v>0</v>
      </c>
      <c r="AA2971" s="3">
        <v>0</v>
      </c>
      <c r="AB2971" s="3">
        <v>0</v>
      </c>
      <c r="AD2971" t="s">
        <v>38</v>
      </c>
      <c r="AE2971" s="1">
        <v>42551</v>
      </c>
      <c r="AG2971" s="1">
        <v>42551</v>
      </c>
      <c r="AH2971" s="1">
        <v>42598</v>
      </c>
    </row>
    <row r="2972" spans="1:34" x14ac:dyDescent="0.3">
      <c r="A2972">
        <v>243982</v>
      </c>
      <c r="B2972" t="s">
        <v>3435</v>
      </c>
      <c r="C2972" t="s">
        <v>40</v>
      </c>
      <c r="D2972">
        <v>1</v>
      </c>
      <c r="E2972" t="s">
        <v>1148</v>
      </c>
      <c r="F2972" t="s">
        <v>1148</v>
      </c>
      <c r="G2972">
        <v>56056</v>
      </c>
      <c r="H2972">
        <v>0</v>
      </c>
      <c r="I2972">
        <v>29391</v>
      </c>
      <c r="J2972">
        <v>38131</v>
      </c>
      <c r="K2972" t="s">
        <v>30</v>
      </c>
      <c r="L2972" t="s">
        <v>3455</v>
      </c>
      <c r="M2972" t="s">
        <v>4960</v>
      </c>
      <c r="N2972" t="s">
        <v>4961</v>
      </c>
      <c r="O2972" t="s">
        <v>1150</v>
      </c>
      <c r="P2972" t="s">
        <v>35</v>
      </c>
      <c r="Q2972" t="s">
        <v>35</v>
      </c>
      <c r="R2972" t="s">
        <v>3441</v>
      </c>
      <c r="S2972" t="s">
        <v>4693</v>
      </c>
      <c r="T2972" t="str">
        <f t="shared" si="138"/>
        <v xml:space="preserve">   </v>
      </c>
      <c r="U2972">
        <f t="shared" si="139"/>
        <v>0</v>
      </c>
      <c r="V2972" s="3">
        <v>0</v>
      </c>
      <c r="W2972" s="3">
        <f t="shared" si="140"/>
        <v>0</v>
      </c>
      <c r="X2972" s="3">
        <v>0</v>
      </c>
      <c r="Y2972" s="3">
        <v>0</v>
      </c>
      <c r="Z2972" s="3">
        <v>0</v>
      </c>
      <c r="AA2972" s="3">
        <v>0</v>
      </c>
      <c r="AB2972" s="3">
        <v>0</v>
      </c>
      <c r="AD2972" t="s">
        <v>38</v>
      </c>
      <c r="AE2972" s="1">
        <v>42551</v>
      </c>
      <c r="AG2972" s="1">
        <v>42551</v>
      </c>
      <c r="AH2972" s="1">
        <v>42598</v>
      </c>
    </row>
    <row r="2973" spans="1:34" x14ac:dyDescent="0.3">
      <c r="A2973">
        <v>243992</v>
      </c>
      <c r="B2973" t="s">
        <v>39</v>
      </c>
      <c r="C2973" t="s">
        <v>40</v>
      </c>
      <c r="D2973">
        <v>1</v>
      </c>
      <c r="E2973" t="s">
        <v>4962</v>
      </c>
      <c r="F2973" t="s">
        <v>1409</v>
      </c>
      <c r="G2973">
        <v>51001</v>
      </c>
      <c r="H2973">
        <v>2</v>
      </c>
      <c r="I2973">
        <v>64510</v>
      </c>
      <c r="J2973">
        <v>85644</v>
      </c>
      <c r="K2973" t="s">
        <v>30</v>
      </c>
      <c r="L2973" t="s">
        <v>78</v>
      </c>
      <c r="M2973" t="s">
        <v>2129</v>
      </c>
      <c r="N2973" t="s">
        <v>8625</v>
      </c>
      <c r="O2973" t="s">
        <v>1411</v>
      </c>
      <c r="P2973" t="s">
        <v>4963</v>
      </c>
      <c r="Q2973" t="s">
        <v>7439</v>
      </c>
      <c r="R2973" t="s">
        <v>4964</v>
      </c>
      <c r="S2973" t="s">
        <v>35</v>
      </c>
      <c r="T2973" t="str">
        <f t="shared" si="138"/>
        <v>-	Advanced training and experience in quality improvement techniques and methodologies, training and technical assistance and implementation of evidence-based practices  -	Outstanding knowledge of or experience working in school settings  -	Experience working in a complex environment with multiple stakeholders and partners, including government agencies at federal, state, or City levels  -	Outstanding interpersonal, written and verbal communication skills  -	Able to work independently and to multi-task in a fast-paced, high volume environment -	Proficiency in Excel, Word, PowerPoint.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73">
        <f t="shared" si="139"/>
        <v>0</v>
      </c>
      <c r="V2973" s="3">
        <v>1</v>
      </c>
      <c r="W2973" s="3">
        <f t="shared" si="140"/>
        <v>0</v>
      </c>
      <c r="X2973" s="3">
        <v>0</v>
      </c>
      <c r="Y2973" s="3">
        <v>0</v>
      </c>
      <c r="Z2973" s="3">
        <v>0</v>
      </c>
      <c r="AA2973" s="3">
        <v>0</v>
      </c>
      <c r="AB2973" s="3">
        <v>0</v>
      </c>
      <c r="AD2973" t="s">
        <v>519</v>
      </c>
      <c r="AE2973" s="1">
        <v>42551</v>
      </c>
      <c r="AG2973" s="1">
        <v>42551</v>
      </c>
      <c r="AH2973" s="1">
        <v>42598</v>
      </c>
    </row>
    <row r="2974" spans="1:34" x14ac:dyDescent="0.3">
      <c r="A2974">
        <v>243852</v>
      </c>
      <c r="B2974" t="s">
        <v>39</v>
      </c>
      <c r="C2974" t="s">
        <v>40</v>
      </c>
      <c r="D2974">
        <v>1</v>
      </c>
      <c r="E2974" t="s">
        <v>4965</v>
      </c>
      <c r="F2974" t="s">
        <v>42</v>
      </c>
      <c r="G2974">
        <v>21744</v>
      </c>
      <c r="H2974">
        <v>2</v>
      </c>
      <c r="I2974">
        <v>68239</v>
      </c>
      <c r="J2974">
        <v>85644</v>
      </c>
      <c r="K2974" t="s">
        <v>30</v>
      </c>
      <c r="L2974" t="s">
        <v>78</v>
      </c>
      <c r="M2974" t="s">
        <v>1486</v>
      </c>
      <c r="N2974" t="s">
        <v>4966</v>
      </c>
      <c r="O2974" t="s">
        <v>46</v>
      </c>
      <c r="P2974" t="s">
        <v>4967</v>
      </c>
      <c r="Q2974" t="s">
        <v>7439</v>
      </c>
      <c r="R2974" t="s">
        <v>4968</v>
      </c>
      <c r="S2974" t="s">
        <v>35</v>
      </c>
      <c r="T2974" t="str">
        <f t="shared" si="138"/>
        <v>-	Demonstrated track record of leading and writing community-based behavioral health materials  -	Knowledge of evaluation to inform strategic and tactical decisions  -	Strong analytic and statistical skills with experience in analyzing data  -	Ability to work collaboratively in a cross-disciplinary team environment, including both internal and external partners, and in a fast-paced environment  -	Familiarity with behavioral health, including adult and child mental health, substance use, developmental disabilities, community-based mental health, social determinants of health and health equity  -	Experience with scientific writing.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74">
        <f t="shared" si="139"/>
        <v>0</v>
      </c>
      <c r="V2974" s="3">
        <v>0</v>
      </c>
      <c r="W2974" s="3">
        <f t="shared" si="140"/>
        <v>0</v>
      </c>
      <c r="X2974" s="3">
        <v>0</v>
      </c>
      <c r="Y2974" s="3">
        <v>0</v>
      </c>
      <c r="Z2974" s="3">
        <v>0</v>
      </c>
      <c r="AA2974" s="3">
        <v>0</v>
      </c>
      <c r="AB2974" s="3">
        <v>0</v>
      </c>
      <c r="AD2974" t="s">
        <v>38</v>
      </c>
      <c r="AE2974" s="1">
        <v>42545</v>
      </c>
      <c r="AG2974" s="1">
        <v>42545</v>
      </c>
      <c r="AH2974" s="1">
        <v>42598</v>
      </c>
    </row>
    <row r="2975" spans="1:34" x14ac:dyDescent="0.3">
      <c r="A2975">
        <v>243852</v>
      </c>
      <c r="B2975" t="s">
        <v>39</v>
      </c>
      <c r="C2975" t="s">
        <v>26</v>
      </c>
      <c r="D2975">
        <v>1</v>
      </c>
      <c r="E2975" t="s">
        <v>4965</v>
      </c>
      <c r="F2975" t="s">
        <v>42</v>
      </c>
      <c r="G2975">
        <v>21744</v>
      </c>
      <c r="H2975">
        <v>2</v>
      </c>
      <c r="I2975">
        <v>68239</v>
      </c>
      <c r="J2975">
        <v>85644</v>
      </c>
      <c r="K2975" t="s">
        <v>30</v>
      </c>
      <c r="L2975" t="s">
        <v>78</v>
      </c>
      <c r="M2975" t="s">
        <v>1486</v>
      </c>
      <c r="N2975" t="s">
        <v>4966</v>
      </c>
      <c r="O2975" t="s">
        <v>46</v>
      </c>
      <c r="P2975" t="s">
        <v>4967</v>
      </c>
      <c r="Q2975" t="s">
        <v>7439</v>
      </c>
      <c r="R2975" t="s">
        <v>4968</v>
      </c>
      <c r="S2975" t="s">
        <v>35</v>
      </c>
      <c r="T2975" t="str">
        <f t="shared" si="138"/>
        <v>-	Demonstrated track record of leading and writing community-based behavioral health materials  -	Knowledge of evaluation to inform strategic and tactical decisions  -	Strong analytic and statistical skills with experience in analyzing data  -	Ability to work collaboratively in a cross-disciplinary team environment, including both internal and external partners, and in a fast-paced environment  -	Familiarity with behavioral health, including adult and child mental health, substance use, developmental disabilities, community-based mental health, social determinants of health and health equity  -	Experience with scientific writing.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75">
        <f t="shared" si="139"/>
        <v>0</v>
      </c>
      <c r="V2975" s="3">
        <v>0</v>
      </c>
      <c r="W2975" s="3">
        <f t="shared" si="140"/>
        <v>0</v>
      </c>
      <c r="X2975" s="3">
        <v>0</v>
      </c>
      <c r="Y2975" s="3">
        <v>0</v>
      </c>
      <c r="Z2975" s="3">
        <v>0</v>
      </c>
      <c r="AA2975" s="3">
        <v>0</v>
      </c>
      <c r="AB2975" s="3">
        <v>0</v>
      </c>
      <c r="AD2975" t="s">
        <v>38</v>
      </c>
      <c r="AE2975" s="1">
        <v>42545</v>
      </c>
      <c r="AG2975" s="1">
        <v>42545</v>
      </c>
      <c r="AH2975" s="1">
        <v>42598</v>
      </c>
    </row>
    <row r="2976" spans="1:34" x14ac:dyDescent="0.3">
      <c r="A2976">
        <v>243854</v>
      </c>
      <c r="B2976" t="s">
        <v>1757</v>
      </c>
      <c r="C2976" t="s">
        <v>26</v>
      </c>
      <c r="D2976">
        <v>1</v>
      </c>
      <c r="E2976" t="s">
        <v>4969</v>
      </c>
      <c r="F2976" t="s">
        <v>540</v>
      </c>
      <c r="G2976">
        <v>60860</v>
      </c>
      <c r="H2976">
        <v>1</v>
      </c>
      <c r="I2976">
        <v>50000</v>
      </c>
      <c r="J2976">
        <v>65000</v>
      </c>
      <c r="K2976" t="s">
        <v>30</v>
      </c>
      <c r="L2976" t="s">
        <v>797</v>
      </c>
      <c r="M2976" t="s">
        <v>3004</v>
      </c>
      <c r="N2976" t="s">
        <v>8626</v>
      </c>
      <c r="O2976" t="s">
        <v>7137</v>
      </c>
      <c r="P2976" t="s">
        <v>8627</v>
      </c>
      <c r="Q2976" t="s">
        <v>8049</v>
      </c>
      <c r="R2976" t="s">
        <v>4146</v>
      </c>
      <c r="S2976" t="s">
        <v>35</v>
      </c>
      <c r="T2976" t="str">
        <f t="shared" si="138"/>
        <v>‚ Experience and familiarity with the mission and operations of a large public institutional    investment environment, particularly large public pension funds;  Superior writing, communication, research and presentation skills;  Exceptional organizational, time management and administrative skills and ability to coordinate    multiple diverse projects and set and meet deadlines  Ability to maintain confidentiality of work-related information and materials  Knowledge of Microsoft Word, Excel, PowerPoint and Access  Note: Cover letter should detail the possession of preferred skills. Certain residency requirements may apply.  We appreciate every applicant‚„s interest; however, only those under consideration will be contacted.  Note: Vacancy notices listed as ‚Å“Until Filled‚ will be posted for at least five work days.</v>
      </c>
      <c r="U2976">
        <f t="shared" si="139"/>
        <v>0</v>
      </c>
      <c r="V2976" s="3">
        <v>1</v>
      </c>
      <c r="W2976" s="3">
        <f t="shared" si="140"/>
        <v>0</v>
      </c>
      <c r="X2976" s="3">
        <v>0</v>
      </c>
      <c r="Y2976" s="3">
        <v>0</v>
      </c>
      <c r="Z2976" s="3">
        <v>0</v>
      </c>
      <c r="AA2976" s="3">
        <v>0</v>
      </c>
      <c r="AB2976" s="3">
        <v>0</v>
      </c>
      <c r="AD2976" t="s">
        <v>38</v>
      </c>
      <c r="AE2976" s="1">
        <v>42545</v>
      </c>
      <c r="AG2976" s="1">
        <v>42545</v>
      </c>
      <c r="AH2976" s="1">
        <v>42598</v>
      </c>
    </row>
    <row r="2977" spans="1:34" x14ac:dyDescent="0.3">
      <c r="A2977">
        <v>243992</v>
      </c>
      <c r="B2977" t="s">
        <v>39</v>
      </c>
      <c r="C2977" t="s">
        <v>26</v>
      </c>
      <c r="D2977">
        <v>1</v>
      </c>
      <c r="E2977" t="s">
        <v>4962</v>
      </c>
      <c r="F2977" t="s">
        <v>1409</v>
      </c>
      <c r="G2977">
        <v>51001</v>
      </c>
      <c r="H2977">
        <v>2</v>
      </c>
      <c r="I2977">
        <v>64510</v>
      </c>
      <c r="J2977">
        <v>85644</v>
      </c>
      <c r="K2977" t="s">
        <v>30</v>
      </c>
      <c r="L2977" t="s">
        <v>78</v>
      </c>
      <c r="M2977" t="s">
        <v>2129</v>
      </c>
      <c r="N2977" t="s">
        <v>8625</v>
      </c>
      <c r="O2977" t="s">
        <v>1411</v>
      </c>
      <c r="P2977" t="s">
        <v>4963</v>
      </c>
      <c r="Q2977" t="s">
        <v>7439</v>
      </c>
      <c r="R2977" t="s">
        <v>4964</v>
      </c>
      <c r="S2977" t="s">
        <v>35</v>
      </c>
      <c r="T2977" t="str">
        <f t="shared" si="138"/>
        <v>-	Advanced training and experience in quality improvement techniques and methodologies, training and technical assistance and implementation of evidence-based practices  -	Outstanding knowledge of or experience working in school settings  -	Experience working in a complex environment with multiple stakeholders and partners, including government agencies at federal, state, or City levels  -	Outstanding interpersonal, written and verbal communication skills  -	Able to work independently and to multi-task in a fast-paced, high volume environment -	Proficiency in Excel, Word, PowerPoint.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77">
        <f t="shared" si="139"/>
        <v>0</v>
      </c>
      <c r="V2977" s="3">
        <v>1</v>
      </c>
      <c r="W2977" s="3">
        <f t="shared" si="140"/>
        <v>0</v>
      </c>
      <c r="X2977" s="3">
        <v>0</v>
      </c>
      <c r="Y2977" s="3">
        <v>0</v>
      </c>
      <c r="Z2977" s="3">
        <v>0</v>
      </c>
      <c r="AA2977" s="3">
        <v>0</v>
      </c>
      <c r="AB2977" s="3">
        <v>0</v>
      </c>
      <c r="AD2977" t="s">
        <v>519</v>
      </c>
      <c r="AE2977" s="1">
        <v>42551</v>
      </c>
      <c r="AG2977" s="1">
        <v>42551</v>
      </c>
      <c r="AH2977" s="1">
        <v>42598</v>
      </c>
    </row>
    <row r="2978" spans="1:34" x14ac:dyDescent="0.3">
      <c r="A2978">
        <v>246432</v>
      </c>
      <c r="B2978" t="s">
        <v>1158</v>
      </c>
      <c r="C2978" t="s">
        <v>26</v>
      </c>
      <c r="D2978">
        <v>2</v>
      </c>
      <c r="E2978" t="s">
        <v>4970</v>
      </c>
      <c r="F2978" t="s">
        <v>1202</v>
      </c>
      <c r="G2978">
        <v>10004</v>
      </c>
      <c r="H2978" t="s">
        <v>240</v>
      </c>
      <c r="I2978">
        <v>58675</v>
      </c>
      <c r="J2978">
        <v>156793</v>
      </c>
      <c r="K2978" t="s">
        <v>30</v>
      </c>
      <c r="L2978" t="s">
        <v>1161</v>
      </c>
      <c r="M2978" t="s">
        <v>1952</v>
      </c>
      <c r="N2978" t="s">
        <v>4971</v>
      </c>
      <c r="O2978" t="s">
        <v>1207</v>
      </c>
      <c r="P2978" t="s">
        <v>4972</v>
      </c>
      <c r="Q2978" t="s">
        <v>35</v>
      </c>
      <c r="R2978" t="s">
        <v>4973</v>
      </c>
      <c r="S2978" t="s">
        <v>1888</v>
      </c>
      <c r="T2978" t="str">
        <f t="shared" si="138"/>
        <v xml:space="preserve">Preference will be given to candidates with at least 10 years of experience in a managerial, administrative or supervisory position.  </v>
      </c>
      <c r="U2978">
        <f t="shared" si="139"/>
        <v>0</v>
      </c>
      <c r="V2978" s="3">
        <v>0</v>
      </c>
      <c r="W2978" s="3">
        <f t="shared" si="140"/>
        <v>0</v>
      </c>
      <c r="X2978" s="3">
        <v>0</v>
      </c>
      <c r="Y2978" s="3">
        <v>0</v>
      </c>
      <c r="Z2978" s="3">
        <v>0</v>
      </c>
      <c r="AA2978" s="3">
        <v>0</v>
      </c>
      <c r="AB2978" s="3">
        <v>0</v>
      </c>
      <c r="AD2978" t="s">
        <v>58</v>
      </c>
      <c r="AE2978" s="1">
        <v>42563</v>
      </c>
      <c r="AG2978" s="1">
        <v>42564</v>
      </c>
      <c r="AH2978" s="1">
        <v>42598</v>
      </c>
    </row>
    <row r="2979" spans="1:34" x14ac:dyDescent="0.3">
      <c r="A2979">
        <v>243993</v>
      </c>
      <c r="B2979" t="s">
        <v>59</v>
      </c>
      <c r="C2979" t="s">
        <v>40</v>
      </c>
      <c r="D2979">
        <v>1</v>
      </c>
      <c r="E2979" t="s">
        <v>4974</v>
      </c>
      <c r="F2979" t="s">
        <v>239</v>
      </c>
      <c r="G2979" t="s">
        <v>1889</v>
      </c>
      <c r="H2979">
        <v>0</v>
      </c>
      <c r="I2979">
        <v>48535</v>
      </c>
      <c r="J2979">
        <v>134433</v>
      </c>
      <c r="K2979" t="s">
        <v>30</v>
      </c>
      <c r="L2979" t="s">
        <v>164</v>
      </c>
      <c r="M2979" t="s">
        <v>3551</v>
      </c>
      <c r="N2979" t="s">
        <v>8628</v>
      </c>
      <c r="O2979" t="s">
        <v>1890</v>
      </c>
      <c r="P2979" t="s">
        <v>8629</v>
      </c>
      <c r="Q2979" t="s">
        <v>35</v>
      </c>
      <c r="R2979" t="s">
        <v>4684</v>
      </c>
      <c r="S2979" t="s">
        <v>35</v>
      </c>
      <c r="T2979" t="str">
        <f t="shared" si="138"/>
        <v xml:space="preserve">1. 4-year degree in Engineering or Construction Management (or related field). 2. 3-10 year related work experience in engineering and construction, in particular in the development of scheduling, scheduling analysis, cost estimating, cost control, budgets, reporting and record/document control 3.  Advanced Proficiency in Microsoft Office ‚€œ Excel, Access and Projects 4.  Strong organization, writing and communication skills 5.  Project Management experience  6.  Ability to work under limited supervision and to handle multiple assignments with limited time constraints 7.  Demonstrated personal initiative, responsibility, leadership and flexibility  Special Requirements:  In addition to meeting the qualification requirements for Assignment Level I, candidates must have at least one additional year of experience as described in ‚Å“1‚ above in a supervisory capacity or have served for at least one year as a project manager for a large and/or complex construction project.  </v>
      </c>
      <c r="U2979">
        <f t="shared" si="139"/>
        <v>0</v>
      </c>
      <c r="V2979" s="3">
        <v>1</v>
      </c>
      <c r="W2979" s="3">
        <f t="shared" si="140"/>
        <v>0</v>
      </c>
      <c r="X2979" s="3">
        <v>0</v>
      </c>
      <c r="Y2979" s="3">
        <v>0</v>
      </c>
      <c r="Z2979" s="3">
        <v>0</v>
      </c>
      <c r="AA2979" s="3">
        <v>0</v>
      </c>
      <c r="AB2979" s="3">
        <v>0</v>
      </c>
      <c r="AD2979" t="s">
        <v>58</v>
      </c>
      <c r="AE2979" s="1">
        <v>42559</v>
      </c>
      <c r="AG2979" s="1">
        <v>42559</v>
      </c>
      <c r="AH2979" s="1">
        <v>42598</v>
      </c>
    </row>
    <row r="2980" spans="1:34" x14ac:dyDescent="0.3">
      <c r="A2980">
        <v>243993</v>
      </c>
      <c r="B2980" t="s">
        <v>59</v>
      </c>
      <c r="C2980" t="s">
        <v>26</v>
      </c>
      <c r="D2980">
        <v>1</v>
      </c>
      <c r="E2980" t="s">
        <v>4974</v>
      </c>
      <c r="F2980" t="s">
        <v>239</v>
      </c>
      <c r="G2980" t="s">
        <v>1889</v>
      </c>
      <c r="H2980">
        <v>0</v>
      </c>
      <c r="I2980">
        <v>48535</v>
      </c>
      <c r="J2980">
        <v>134433</v>
      </c>
      <c r="K2980" t="s">
        <v>30</v>
      </c>
      <c r="L2980" t="s">
        <v>164</v>
      </c>
      <c r="M2980" t="s">
        <v>3551</v>
      </c>
      <c r="N2980" t="s">
        <v>8628</v>
      </c>
      <c r="O2980" t="s">
        <v>1890</v>
      </c>
      <c r="P2980" t="s">
        <v>8629</v>
      </c>
      <c r="Q2980" t="s">
        <v>35</v>
      </c>
      <c r="R2980" t="s">
        <v>4684</v>
      </c>
      <c r="S2980" t="s">
        <v>35</v>
      </c>
      <c r="T2980" t="str">
        <f t="shared" si="138"/>
        <v xml:space="preserve">1. 4-year degree in Engineering or Construction Management (or related field). 2. 3-10 year related work experience in engineering and construction, in particular in the development of scheduling, scheduling analysis, cost estimating, cost control, budgets, reporting and record/document control 3.  Advanced Proficiency in Microsoft Office ‚€œ Excel, Access and Projects 4.  Strong organization, writing and communication skills 5.  Project Management experience  6.  Ability to work under limited supervision and to handle multiple assignments with limited time constraints 7.  Demonstrated personal initiative, responsibility, leadership and flexibility  Special Requirements:  In addition to meeting the qualification requirements for Assignment Level I, candidates must have at least one additional year of experience as described in ‚Å“1‚ above in a supervisory capacity or have served for at least one year as a project manager for a large and/or complex construction project.  </v>
      </c>
      <c r="U2980">
        <f t="shared" si="139"/>
        <v>0</v>
      </c>
      <c r="V2980" s="3">
        <v>1</v>
      </c>
      <c r="W2980" s="3">
        <f t="shared" si="140"/>
        <v>0</v>
      </c>
      <c r="X2980" s="3">
        <v>0</v>
      </c>
      <c r="Y2980" s="3">
        <v>0</v>
      </c>
      <c r="Z2980" s="3">
        <v>0</v>
      </c>
      <c r="AA2980" s="3">
        <v>0</v>
      </c>
      <c r="AB2980" s="3">
        <v>0</v>
      </c>
      <c r="AD2980" t="s">
        <v>58</v>
      </c>
      <c r="AE2980" s="1">
        <v>42559</v>
      </c>
      <c r="AG2980" s="1">
        <v>42559</v>
      </c>
      <c r="AH2980" s="1">
        <v>42598</v>
      </c>
    </row>
    <row r="2981" spans="1:34" x14ac:dyDescent="0.3">
      <c r="A2981">
        <v>243996</v>
      </c>
      <c r="B2981" t="s">
        <v>59</v>
      </c>
      <c r="C2981" t="s">
        <v>26</v>
      </c>
      <c r="D2981">
        <v>1</v>
      </c>
      <c r="E2981" t="s">
        <v>800</v>
      </c>
      <c r="F2981" t="s">
        <v>372</v>
      </c>
      <c r="G2981">
        <v>13651</v>
      </c>
      <c r="H2981">
        <v>1</v>
      </c>
      <c r="I2981">
        <v>46303</v>
      </c>
      <c r="J2981">
        <v>63929</v>
      </c>
      <c r="K2981" t="s">
        <v>30</v>
      </c>
      <c r="L2981" t="s">
        <v>164</v>
      </c>
      <c r="M2981" t="s">
        <v>4347</v>
      </c>
      <c r="N2981" t="s">
        <v>8630</v>
      </c>
      <c r="O2981" t="s">
        <v>374</v>
      </c>
      <c r="P2981" t="s">
        <v>4975</v>
      </c>
      <c r="Q2981" t="s">
        <v>4976</v>
      </c>
      <c r="R2981" t="s">
        <v>99</v>
      </c>
      <c r="S2981" t="s">
        <v>35</v>
      </c>
      <c r="T2981" t="str">
        <f t="shared" si="138"/>
        <v>Experience with ESRI ArcGIS 10.x application suite, extensions and add-ons (ArcHydro preferred). Experience with Database Platforms: ArcSDE, MS SQL, MS Access. Programming Experience: SQL, Java, Python. Excellent analytic, problem solving, verbal and written communication skills.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981">
        <f t="shared" si="139"/>
        <v>0</v>
      </c>
      <c r="V2981" s="3">
        <v>0</v>
      </c>
      <c r="W2981" s="3">
        <f t="shared" si="140"/>
        <v>0</v>
      </c>
      <c r="X2981" s="3">
        <v>1</v>
      </c>
      <c r="Y2981" s="3">
        <v>0</v>
      </c>
      <c r="Z2981" s="3">
        <v>1</v>
      </c>
      <c r="AA2981" s="3">
        <v>0</v>
      </c>
      <c r="AB2981" s="3">
        <v>0</v>
      </c>
      <c r="AD2981" t="s">
        <v>58</v>
      </c>
      <c r="AE2981" s="1">
        <v>42559</v>
      </c>
      <c r="AG2981" s="1">
        <v>42559</v>
      </c>
      <c r="AH2981" s="1">
        <v>42598</v>
      </c>
    </row>
    <row r="2982" spans="1:34" x14ac:dyDescent="0.3">
      <c r="A2982">
        <v>243854</v>
      </c>
      <c r="B2982" t="s">
        <v>1757</v>
      </c>
      <c r="C2982" t="s">
        <v>26</v>
      </c>
      <c r="D2982">
        <v>1</v>
      </c>
      <c r="E2982" t="s">
        <v>4969</v>
      </c>
      <c r="F2982" t="s">
        <v>540</v>
      </c>
      <c r="G2982">
        <v>60860</v>
      </c>
      <c r="H2982">
        <v>1</v>
      </c>
      <c r="I2982">
        <v>50000</v>
      </c>
      <c r="J2982">
        <v>65000</v>
      </c>
      <c r="K2982" t="s">
        <v>30</v>
      </c>
      <c r="L2982" t="s">
        <v>797</v>
      </c>
      <c r="M2982" t="s">
        <v>3004</v>
      </c>
      <c r="N2982" t="s">
        <v>8626</v>
      </c>
      <c r="O2982" t="s">
        <v>7137</v>
      </c>
      <c r="P2982" t="s">
        <v>8627</v>
      </c>
      <c r="Q2982" t="s">
        <v>8049</v>
      </c>
      <c r="R2982" t="s">
        <v>4146</v>
      </c>
      <c r="S2982" t="s">
        <v>35</v>
      </c>
      <c r="T2982" t="str">
        <f t="shared" si="138"/>
        <v>‚ Experience and familiarity with the mission and operations of a large public institutional    investment environment, particularly large public pension funds;  Superior writing, communication, research and presentation skills;  Exceptional organizational, time management and administrative skills and ability to coordinate    multiple diverse projects and set and meet deadlines  Ability to maintain confidentiality of work-related information and materials  Knowledge of Microsoft Word, Excel, PowerPoint and Access  Note: Cover letter should detail the possession of preferred skills. Certain residency requirements may apply.  We appreciate every applicant‚„s interest; however, only those under consideration will be contacted.  Note: Vacancy notices listed as ‚Å“Until Filled‚ will be posted for at least five work days.</v>
      </c>
      <c r="U2982">
        <f t="shared" si="139"/>
        <v>0</v>
      </c>
      <c r="V2982" s="3">
        <v>1</v>
      </c>
      <c r="W2982" s="3">
        <f t="shared" si="140"/>
        <v>0</v>
      </c>
      <c r="X2982" s="3">
        <v>0</v>
      </c>
      <c r="Y2982" s="3">
        <v>0</v>
      </c>
      <c r="Z2982" s="3">
        <v>0</v>
      </c>
      <c r="AA2982" s="3">
        <v>0</v>
      </c>
      <c r="AB2982" s="3">
        <v>0</v>
      </c>
      <c r="AD2982" t="s">
        <v>38</v>
      </c>
      <c r="AE2982" s="1">
        <v>42545</v>
      </c>
      <c r="AG2982" s="1">
        <v>42545</v>
      </c>
      <c r="AH2982" s="1">
        <v>42598</v>
      </c>
    </row>
    <row r="2983" spans="1:34" x14ac:dyDescent="0.3">
      <c r="A2983">
        <v>243854</v>
      </c>
      <c r="B2983" t="s">
        <v>1757</v>
      </c>
      <c r="C2983" t="s">
        <v>40</v>
      </c>
      <c r="D2983">
        <v>1</v>
      </c>
      <c r="E2983" t="s">
        <v>4969</v>
      </c>
      <c r="F2983" t="s">
        <v>540</v>
      </c>
      <c r="G2983">
        <v>60860</v>
      </c>
      <c r="H2983">
        <v>1</v>
      </c>
      <c r="I2983">
        <v>50000</v>
      </c>
      <c r="J2983">
        <v>65000</v>
      </c>
      <c r="K2983" t="s">
        <v>30</v>
      </c>
      <c r="L2983" t="s">
        <v>797</v>
      </c>
      <c r="M2983" t="s">
        <v>3004</v>
      </c>
      <c r="N2983" t="s">
        <v>8626</v>
      </c>
      <c r="O2983" t="s">
        <v>7137</v>
      </c>
      <c r="P2983" t="s">
        <v>8627</v>
      </c>
      <c r="Q2983" t="s">
        <v>8049</v>
      </c>
      <c r="R2983" t="s">
        <v>4146</v>
      </c>
      <c r="S2983" t="s">
        <v>35</v>
      </c>
      <c r="T2983" t="str">
        <f t="shared" si="138"/>
        <v>‚ Experience and familiarity with the mission and operations of a large public institutional    investment environment, particularly large public pension funds;  Superior writing, communication, research and presentation skills;  Exceptional organizational, time management and administrative skills and ability to coordinate    multiple diverse projects and set and meet deadlines  Ability to maintain confidentiality of work-related information and materials  Knowledge of Microsoft Word, Excel, PowerPoint and Access  Note: Cover letter should detail the possession of preferred skills. Certain residency requirements may apply.  We appreciate every applicant‚„s interest; however, only those under consideration will be contacted.  Note: Vacancy notices listed as ‚Å“Until Filled‚ will be posted for at least five work days.</v>
      </c>
      <c r="U2983">
        <f t="shared" si="139"/>
        <v>0</v>
      </c>
      <c r="V2983" s="3">
        <v>1</v>
      </c>
      <c r="W2983" s="3">
        <f t="shared" si="140"/>
        <v>0</v>
      </c>
      <c r="X2983" s="3">
        <v>0</v>
      </c>
      <c r="Y2983" s="3">
        <v>0</v>
      </c>
      <c r="Z2983" s="3">
        <v>0</v>
      </c>
      <c r="AA2983" s="3">
        <v>0</v>
      </c>
      <c r="AB2983" s="3">
        <v>0</v>
      </c>
      <c r="AD2983" t="s">
        <v>38</v>
      </c>
      <c r="AE2983" s="1">
        <v>42545</v>
      </c>
      <c r="AG2983" s="1">
        <v>42545</v>
      </c>
      <c r="AH2983" s="1">
        <v>42598</v>
      </c>
    </row>
    <row r="2984" spans="1:34" x14ac:dyDescent="0.3">
      <c r="A2984">
        <v>243856</v>
      </c>
      <c r="B2984" t="s">
        <v>39</v>
      </c>
      <c r="C2984" t="s">
        <v>40</v>
      </c>
      <c r="D2984">
        <v>1</v>
      </c>
      <c r="E2984" t="s">
        <v>3483</v>
      </c>
      <c r="F2984" t="s">
        <v>1404</v>
      </c>
      <c r="G2984">
        <v>21514</v>
      </c>
      <c r="H2984">
        <v>1</v>
      </c>
      <c r="I2984">
        <v>54094</v>
      </c>
      <c r="J2984">
        <v>75271</v>
      </c>
      <c r="K2984" t="s">
        <v>30</v>
      </c>
      <c r="L2984" t="s">
        <v>319</v>
      </c>
      <c r="M2984" t="s">
        <v>7056</v>
      </c>
      <c r="N2984" t="s">
        <v>4977</v>
      </c>
      <c r="O2984" t="s">
        <v>1406</v>
      </c>
      <c r="P2984" t="s">
        <v>4978</v>
      </c>
      <c r="Q2984" t="s">
        <v>1296</v>
      </c>
      <c r="R2984" t="s">
        <v>4979</v>
      </c>
      <c r="S2984" t="s">
        <v>35</v>
      </c>
      <c r="T2984" t="str">
        <f t="shared" si="138"/>
        <v>Background and experience in working with pathogenic organisms, validating lab developed tests, performing PCR, whole genome sequencing and other molecular biology assays, performing microbiological assays and familiarity with BSL2 practices and laboratory information systems are preferred.  It is preferred that the applicant possess or be eligible for a NYS Clinical Laboratory Technologist license as described in Part 58, Article 165 of the New York State Education Law effective August 7, 2008. Strong verbal and written communication skills. Ability to work well within a management team environment. **Applicant must possess or be eligible for a New York State Clinical Laboratory Technologist License.  ***Employees must maintain a New York State (NYS) Laboratory Technologist license for the duration of employment.</v>
      </c>
      <c r="U2984">
        <f t="shared" si="139"/>
        <v>0</v>
      </c>
      <c r="V2984" s="3">
        <v>0</v>
      </c>
      <c r="W2984" s="3">
        <f t="shared" si="140"/>
        <v>0</v>
      </c>
      <c r="X2984" s="3">
        <v>0</v>
      </c>
      <c r="Y2984" s="3">
        <v>0</v>
      </c>
      <c r="Z2984" s="3">
        <v>0</v>
      </c>
      <c r="AA2984" s="3">
        <v>0</v>
      </c>
      <c r="AB2984" s="3">
        <v>0</v>
      </c>
      <c r="AD2984" t="s">
        <v>38</v>
      </c>
      <c r="AE2984" s="1">
        <v>42545</v>
      </c>
      <c r="AG2984" s="1">
        <v>42565</v>
      </c>
      <c r="AH2984" s="1">
        <v>42598</v>
      </c>
    </row>
    <row r="2985" spans="1:34" x14ac:dyDescent="0.3">
      <c r="A2985">
        <v>243996</v>
      </c>
      <c r="B2985" t="s">
        <v>59</v>
      </c>
      <c r="C2985" t="s">
        <v>40</v>
      </c>
      <c r="D2985">
        <v>1</v>
      </c>
      <c r="E2985" t="s">
        <v>800</v>
      </c>
      <c r="F2985" t="s">
        <v>372</v>
      </c>
      <c r="G2985">
        <v>13651</v>
      </c>
      <c r="H2985">
        <v>1</v>
      </c>
      <c r="I2985">
        <v>46303</v>
      </c>
      <c r="J2985">
        <v>63929</v>
      </c>
      <c r="K2985" t="s">
        <v>30</v>
      </c>
      <c r="L2985" t="s">
        <v>164</v>
      </c>
      <c r="M2985" t="s">
        <v>4347</v>
      </c>
      <c r="N2985" t="s">
        <v>8630</v>
      </c>
      <c r="O2985" t="s">
        <v>374</v>
      </c>
      <c r="P2985" t="s">
        <v>4975</v>
      </c>
      <c r="Q2985" t="s">
        <v>4976</v>
      </c>
      <c r="R2985" t="s">
        <v>99</v>
      </c>
      <c r="S2985" t="s">
        <v>35</v>
      </c>
      <c r="T2985" t="str">
        <f t="shared" si="138"/>
        <v>Experience with ESRI ArcGIS 10.x application suite, extensions and add-ons (ArcHydro preferred). Experience with Database Platforms: ArcSDE, MS SQL, MS Access. Programming Experience: SQL, Java, Python. Excellent analytic, problem solving, verbal and written communication skills.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2985">
        <f t="shared" si="139"/>
        <v>0</v>
      </c>
      <c r="V2985" s="3">
        <v>0</v>
      </c>
      <c r="W2985" s="3">
        <f t="shared" si="140"/>
        <v>0</v>
      </c>
      <c r="X2985" s="3">
        <v>1</v>
      </c>
      <c r="Y2985" s="3">
        <v>0</v>
      </c>
      <c r="Z2985" s="3">
        <v>1</v>
      </c>
      <c r="AA2985" s="3">
        <v>0</v>
      </c>
      <c r="AB2985" s="3">
        <v>0</v>
      </c>
      <c r="AD2985" t="s">
        <v>58</v>
      </c>
      <c r="AE2985" s="1">
        <v>42559</v>
      </c>
      <c r="AG2985" s="1">
        <v>42559</v>
      </c>
      <c r="AH2985" s="1">
        <v>42598</v>
      </c>
    </row>
    <row r="2986" spans="1:34" x14ac:dyDescent="0.3">
      <c r="A2986">
        <v>244002</v>
      </c>
      <c r="B2986" t="s">
        <v>2200</v>
      </c>
      <c r="C2986" t="s">
        <v>26</v>
      </c>
      <c r="D2986">
        <v>1</v>
      </c>
      <c r="E2986" t="s">
        <v>4980</v>
      </c>
      <c r="F2986" t="s">
        <v>51</v>
      </c>
      <c r="G2986">
        <v>10050</v>
      </c>
      <c r="H2986" t="s">
        <v>52</v>
      </c>
      <c r="I2986">
        <v>53051</v>
      </c>
      <c r="J2986">
        <v>112000</v>
      </c>
      <c r="K2986" t="s">
        <v>30</v>
      </c>
      <c r="L2986" t="s">
        <v>1938</v>
      </c>
      <c r="M2986" t="s">
        <v>2202</v>
      </c>
      <c r="N2986" t="s">
        <v>4981</v>
      </c>
      <c r="O2986" t="s">
        <v>54</v>
      </c>
      <c r="P2986" t="s">
        <v>8631</v>
      </c>
      <c r="Q2986" t="s">
        <v>35</v>
      </c>
      <c r="R2986" t="s">
        <v>4982</v>
      </c>
      <c r="S2986" t="s">
        <v>2204</v>
      </c>
      <c r="T2986" t="str">
        <f t="shared" si="138"/>
        <v xml:space="preserve">‚     Strong knowledge in SQL      Demonstrate thorough knowledge of basic Java skills     Demonstrate thorough knowledge of Spring     Strong knowledge of data integration between heterogeneous environment     Strong knowledge of Hibernate      Ability to determine system performance and optimization     Ability to rapidly comprehend and interpret the database data structures from the business perspective     Familiarity with WebSphere Application Server     Familiarity with Struts, Unit testing frameworks, Selenium     Familiarity with Continuous Integration     Strong written, verbal, and interpersonal communication skills     Good task and time management skills     Knowledge of .NET, Power Builder, MQ and DB2 is a plus  </v>
      </c>
      <c r="U2986">
        <f t="shared" si="139"/>
        <v>0</v>
      </c>
      <c r="V2986" s="3">
        <v>0</v>
      </c>
      <c r="W2986" s="3">
        <f t="shared" si="140"/>
        <v>0</v>
      </c>
      <c r="X2986" s="3">
        <v>0</v>
      </c>
      <c r="Y2986" s="3">
        <v>0</v>
      </c>
      <c r="Z2986" s="3">
        <v>1</v>
      </c>
      <c r="AA2986" s="3">
        <v>0</v>
      </c>
      <c r="AB2986" s="3">
        <v>0</v>
      </c>
      <c r="AD2986" t="s">
        <v>58</v>
      </c>
      <c r="AE2986" s="1">
        <v>42548</v>
      </c>
      <c r="AG2986" s="1">
        <v>42548</v>
      </c>
      <c r="AH2986" s="1">
        <v>42598</v>
      </c>
    </row>
    <row r="2987" spans="1:34" x14ac:dyDescent="0.3">
      <c r="A2987">
        <v>244002</v>
      </c>
      <c r="B2987" t="s">
        <v>2200</v>
      </c>
      <c r="C2987" t="s">
        <v>40</v>
      </c>
      <c r="D2987">
        <v>1</v>
      </c>
      <c r="E2987" t="s">
        <v>4980</v>
      </c>
      <c r="F2987" t="s">
        <v>51</v>
      </c>
      <c r="G2987">
        <v>10050</v>
      </c>
      <c r="H2987" t="s">
        <v>52</v>
      </c>
      <c r="I2987">
        <v>53051</v>
      </c>
      <c r="J2987">
        <v>112000</v>
      </c>
      <c r="K2987" t="s">
        <v>30</v>
      </c>
      <c r="L2987" t="s">
        <v>1938</v>
      </c>
      <c r="M2987" t="s">
        <v>2202</v>
      </c>
      <c r="N2987" t="s">
        <v>4981</v>
      </c>
      <c r="O2987" t="s">
        <v>54</v>
      </c>
      <c r="P2987" t="s">
        <v>8631</v>
      </c>
      <c r="Q2987" t="s">
        <v>35</v>
      </c>
      <c r="R2987" t="s">
        <v>4982</v>
      </c>
      <c r="S2987" t="s">
        <v>2204</v>
      </c>
      <c r="T2987" t="str">
        <f t="shared" si="138"/>
        <v xml:space="preserve">‚     Strong knowledge in SQL      Demonstrate thorough knowledge of basic Java skills     Demonstrate thorough knowledge of Spring     Strong knowledge of data integration between heterogeneous environment     Strong knowledge of Hibernate      Ability to determine system performance and optimization     Ability to rapidly comprehend and interpret the database data structures from the business perspective     Familiarity with WebSphere Application Server     Familiarity with Struts, Unit testing frameworks, Selenium     Familiarity with Continuous Integration     Strong written, verbal, and interpersonal communication skills     Good task and time management skills     Knowledge of .NET, Power Builder, MQ and DB2 is a plus  </v>
      </c>
      <c r="U2987">
        <f t="shared" si="139"/>
        <v>0</v>
      </c>
      <c r="V2987" s="3">
        <v>0</v>
      </c>
      <c r="W2987" s="3">
        <f t="shared" si="140"/>
        <v>0</v>
      </c>
      <c r="X2987" s="3">
        <v>0</v>
      </c>
      <c r="Y2987" s="3">
        <v>0</v>
      </c>
      <c r="Z2987" s="3">
        <v>1</v>
      </c>
      <c r="AA2987" s="3">
        <v>0</v>
      </c>
      <c r="AB2987" s="3">
        <v>0</v>
      </c>
      <c r="AD2987" t="s">
        <v>58</v>
      </c>
      <c r="AE2987" s="1">
        <v>42548</v>
      </c>
      <c r="AG2987" s="1">
        <v>42548</v>
      </c>
      <c r="AH2987" s="1">
        <v>42598</v>
      </c>
    </row>
    <row r="2988" spans="1:34" x14ac:dyDescent="0.3">
      <c r="A2988">
        <v>243856</v>
      </c>
      <c r="B2988" t="s">
        <v>39</v>
      </c>
      <c r="C2988" t="s">
        <v>26</v>
      </c>
      <c r="D2988">
        <v>1</v>
      </c>
      <c r="E2988" t="s">
        <v>3483</v>
      </c>
      <c r="F2988" t="s">
        <v>1404</v>
      </c>
      <c r="G2988">
        <v>21514</v>
      </c>
      <c r="H2988">
        <v>1</v>
      </c>
      <c r="I2988">
        <v>54094</v>
      </c>
      <c r="J2988">
        <v>75271</v>
      </c>
      <c r="K2988" t="s">
        <v>30</v>
      </c>
      <c r="L2988" t="s">
        <v>319</v>
      </c>
      <c r="M2988" t="s">
        <v>7056</v>
      </c>
      <c r="N2988" t="s">
        <v>4977</v>
      </c>
      <c r="O2988" t="s">
        <v>1406</v>
      </c>
      <c r="P2988" t="s">
        <v>4978</v>
      </c>
      <c r="Q2988" t="s">
        <v>1296</v>
      </c>
      <c r="R2988" t="s">
        <v>4979</v>
      </c>
      <c r="S2988" t="s">
        <v>35</v>
      </c>
      <c r="T2988" t="str">
        <f t="shared" si="138"/>
        <v>Background and experience in working with pathogenic organisms, validating lab developed tests, performing PCR, whole genome sequencing and other molecular biology assays, performing microbiological assays and familiarity with BSL2 practices and laboratory information systems are preferred.  It is preferred that the applicant possess or be eligible for a NYS Clinical Laboratory Technologist license as described in Part 58, Article 165 of the New York State Education Law effective August 7, 2008. Strong verbal and written communication skills. Ability to work well within a management team environment. **Applicant must possess or be eligible for a New York State Clinical Laboratory Technologist License.  ***Employees must maintain a New York State (NYS) Laboratory Technologist license for the duration of employment.</v>
      </c>
      <c r="U2988">
        <f t="shared" si="139"/>
        <v>0</v>
      </c>
      <c r="V2988" s="3">
        <v>0</v>
      </c>
      <c r="W2988" s="3">
        <f t="shared" si="140"/>
        <v>0</v>
      </c>
      <c r="X2988" s="3">
        <v>0</v>
      </c>
      <c r="Y2988" s="3">
        <v>0</v>
      </c>
      <c r="Z2988" s="3">
        <v>0</v>
      </c>
      <c r="AA2988" s="3">
        <v>0</v>
      </c>
      <c r="AB2988" s="3">
        <v>0</v>
      </c>
      <c r="AD2988" t="s">
        <v>38</v>
      </c>
      <c r="AE2988" s="1">
        <v>42545</v>
      </c>
      <c r="AG2988" s="1">
        <v>42565</v>
      </c>
      <c r="AH2988" s="1">
        <v>42598</v>
      </c>
    </row>
    <row r="2989" spans="1:34" x14ac:dyDescent="0.3">
      <c r="A2989">
        <v>243865</v>
      </c>
      <c r="B2989" t="s">
        <v>39</v>
      </c>
      <c r="C2989" t="s">
        <v>40</v>
      </c>
      <c r="D2989">
        <v>1</v>
      </c>
      <c r="E2989" t="s">
        <v>4983</v>
      </c>
      <c r="F2989" t="s">
        <v>4984</v>
      </c>
      <c r="G2989">
        <v>51190</v>
      </c>
      <c r="H2989">
        <v>0</v>
      </c>
      <c r="I2989">
        <v>30247</v>
      </c>
      <c r="J2989">
        <v>38928</v>
      </c>
      <c r="K2989" t="s">
        <v>30</v>
      </c>
      <c r="L2989" t="s">
        <v>2191</v>
      </c>
      <c r="M2989" t="s">
        <v>923</v>
      </c>
      <c r="N2989" t="s">
        <v>6940</v>
      </c>
      <c r="O2989" t="s">
        <v>4985</v>
      </c>
      <c r="P2989" t="s">
        <v>35</v>
      </c>
      <c r="Q2989" t="s">
        <v>7439</v>
      </c>
      <c r="R2989" t="s">
        <v>4986</v>
      </c>
      <c r="S2989" t="s">
        <v>35</v>
      </c>
      <c r="T2989" t="str">
        <f t="shared" si="138"/>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89">
        <f t="shared" si="139"/>
        <v>0</v>
      </c>
      <c r="V2989" s="3">
        <v>0</v>
      </c>
      <c r="W2989" s="3">
        <f t="shared" si="140"/>
        <v>0</v>
      </c>
      <c r="X2989" s="3">
        <v>0</v>
      </c>
      <c r="Y2989" s="3">
        <v>0</v>
      </c>
      <c r="Z2989" s="3">
        <v>0</v>
      </c>
      <c r="AA2989" s="3">
        <v>0</v>
      </c>
      <c r="AB2989" s="3">
        <v>0</v>
      </c>
      <c r="AD2989" t="s">
        <v>38</v>
      </c>
      <c r="AE2989" s="1">
        <v>42545</v>
      </c>
      <c r="AG2989" s="1">
        <v>42545</v>
      </c>
      <c r="AH2989" s="1">
        <v>42598</v>
      </c>
    </row>
    <row r="2990" spans="1:34" x14ac:dyDescent="0.3">
      <c r="A2990">
        <v>243865</v>
      </c>
      <c r="B2990" t="s">
        <v>39</v>
      </c>
      <c r="C2990" t="s">
        <v>26</v>
      </c>
      <c r="D2990">
        <v>1</v>
      </c>
      <c r="E2990" t="s">
        <v>4983</v>
      </c>
      <c r="F2990" t="s">
        <v>4984</v>
      </c>
      <c r="G2990">
        <v>51190</v>
      </c>
      <c r="H2990">
        <v>0</v>
      </c>
      <c r="I2990">
        <v>30247</v>
      </c>
      <c r="J2990">
        <v>38928</v>
      </c>
      <c r="K2990" t="s">
        <v>30</v>
      </c>
      <c r="L2990" t="s">
        <v>2191</v>
      </c>
      <c r="M2990" t="s">
        <v>923</v>
      </c>
      <c r="N2990" t="s">
        <v>6940</v>
      </c>
      <c r="O2990" t="s">
        <v>4985</v>
      </c>
      <c r="P2990" t="s">
        <v>35</v>
      </c>
      <c r="Q2990" t="s">
        <v>7439</v>
      </c>
      <c r="R2990" t="s">
        <v>4986</v>
      </c>
      <c r="S2990" t="s">
        <v>35</v>
      </c>
      <c r="T2990" t="str">
        <f t="shared" si="138"/>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90">
        <f t="shared" si="139"/>
        <v>0</v>
      </c>
      <c r="V2990" s="3">
        <v>0</v>
      </c>
      <c r="W2990" s="3">
        <f t="shared" si="140"/>
        <v>0</v>
      </c>
      <c r="X2990" s="3">
        <v>0</v>
      </c>
      <c r="Y2990" s="3">
        <v>0</v>
      </c>
      <c r="Z2990" s="3">
        <v>0</v>
      </c>
      <c r="AA2990" s="3">
        <v>0</v>
      </c>
      <c r="AB2990" s="3">
        <v>0</v>
      </c>
      <c r="AD2990" t="s">
        <v>38</v>
      </c>
      <c r="AE2990" s="1">
        <v>42545</v>
      </c>
      <c r="AG2990" s="1">
        <v>42545</v>
      </c>
      <c r="AH2990" s="1">
        <v>42598</v>
      </c>
    </row>
    <row r="2991" spans="1:34" x14ac:dyDescent="0.3">
      <c r="A2991">
        <v>244008</v>
      </c>
      <c r="B2991" t="s">
        <v>39</v>
      </c>
      <c r="C2991" t="s">
        <v>26</v>
      </c>
      <c r="D2991">
        <v>1</v>
      </c>
      <c r="E2991" t="s">
        <v>4987</v>
      </c>
      <c r="F2991" t="s">
        <v>42</v>
      </c>
      <c r="G2991">
        <v>21744</v>
      </c>
      <c r="H2991">
        <v>3</v>
      </c>
      <c r="I2991">
        <v>76340</v>
      </c>
      <c r="J2991">
        <v>100322</v>
      </c>
      <c r="K2991" t="s">
        <v>30</v>
      </c>
      <c r="L2991" t="s">
        <v>78</v>
      </c>
      <c r="M2991" t="s">
        <v>1236</v>
      </c>
      <c r="N2991" t="s">
        <v>8632</v>
      </c>
      <c r="O2991" t="s">
        <v>46</v>
      </c>
      <c r="P2991" t="s">
        <v>35</v>
      </c>
      <c r="Q2991" t="s">
        <v>7439</v>
      </c>
      <c r="R2991" t="s">
        <v>4988</v>
      </c>
      <c r="S2991" t="s">
        <v>35</v>
      </c>
      <c r="T2991" t="str">
        <f t="shared" si="138"/>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91">
        <f t="shared" si="139"/>
        <v>0</v>
      </c>
      <c r="V2991" s="3">
        <v>0</v>
      </c>
      <c r="W2991" s="3">
        <f t="shared" si="140"/>
        <v>0</v>
      </c>
      <c r="X2991" s="3">
        <v>0</v>
      </c>
      <c r="Y2991" s="3">
        <v>0</v>
      </c>
      <c r="Z2991" s="3">
        <v>0</v>
      </c>
      <c r="AA2991" s="3">
        <v>0</v>
      </c>
      <c r="AB2991" s="3">
        <v>0</v>
      </c>
      <c r="AD2991" t="s">
        <v>38</v>
      </c>
      <c r="AE2991" s="1">
        <v>42548</v>
      </c>
      <c r="AG2991" s="1">
        <v>42548</v>
      </c>
      <c r="AH2991" s="1">
        <v>42598</v>
      </c>
    </row>
    <row r="2992" spans="1:34" x14ac:dyDescent="0.3">
      <c r="A2992">
        <v>244008</v>
      </c>
      <c r="B2992" t="s">
        <v>39</v>
      </c>
      <c r="C2992" t="s">
        <v>40</v>
      </c>
      <c r="D2992">
        <v>1</v>
      </c>
      <c r="E2992" t="s">
        <v>4987</v>
      </c>
      <c r="F2992" t="s">
        <v>42</v>
      </c>
      <c r="G2992">
        <v>21744</v>
      </c>
      <c r="H2992">
        <v>3</v>
      </c>
      <c r="I2992">
        <v>76340</v>
      </c>
      <c r="J2992">
        <v>100322</v>
      </c>
      <c r="K2992" t="s">
        <v>30</v>
      </c>
      <c r="L2992" t="s">
        <v>78</v>
      </c>
      <c r="M2992" t="s">
        <v>1236</v>
      </c>
      <c r="N2992" t="s">
        <v>8632</v>
      </c>
      <c r="O2992" t="s">
        <v>46</v>
      </c>
      <c r="P2992" t="s">
        <v>35</v>
      </c>
      <c r="Q2992" t="s">
        <v>7439</v>
      </c>
      <c r="R2992" t="s">
        <v>4988</v>
      </c>
      <c r="S2992" t="s">
        <v>35</v>
      </c>
      <c r="T2992" t="str">
        <f t="shared" si="138"/>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2992">
        <f t="shared" si="139"/>
        <v>0</v>
      </c>
      <c r="V2992" s="3">
        <v>0</v>
      </c>
      <c r="W2992" s="3">
        <f t="shared" si="140"/>
        <v>0</v>
      </c>
      <c r="X2992" s="3">
        <v>0</v>
      </c>
      <c r="Y2992" s="3">
        <v>0</v>
      </c>
      <c r="Z2992" s="3">
        <v>0</v>
      </c>
      <c r="AA2992" s="3">
        <v>0</v>
      </c>
      <c r="AB2992" s="3">
        <v>0</v>
      </c>
      <c r="AD2992" t="s">
        <v>38</v>
      </c>
      <c r="AE2992" s="1">
        <v>42548</v>
      </c>
      <c r="AG2992" s="1">
        <v>42548</v>
      </c>
      <c r="AH2992" s="1">
        <v>42598</v>
      </c>
    </row>
    <row r="2993" spans="1:34" x14ac:dyDescent="0.3">
      <c r="A2993">
        <v>244011</v>
      </c>
      <c r="B2993" t="s">
        <v>2874</v>
      </c>
      <c r="C2993" t="s">
        <v>40</v>
      </c>
      <c r="D2993">
        <v>1</v>
      </c>
      <c r="E2993" t="s">
        <v>4989</v>
      </c>
      <c r="F2993" t="s">
        <v>1709</v>
      </c>
      <c r="G2993">
        <v>54739</v>
      </c>
      <c r="H2993">
        <v>0</v>
      </c>
      <c r="I2993">
        <v>65000</v>
      </c>
      <c r="J2993">
        <v>90000</v>
      </c>
      <c r="K2993" t="s">
        <v>30</v>
      </c>
      <c r="L2993" t="s">
        <v>797</v>
      </c>
      <c r="M2993" t="s">
        <v>4328</v>
      </c>
      <c r="N2993" t="s">
        <v>8633</v>
      </c>
      <c r="O2993" t="s">
        <v>4990</v>
      </c>
      <c r="P2993" t="s">
        <v>6941</v>
      </c>
      <c r="Q2993" t="s">
        <v>35</v>
      </c>
      <c r="R2993" t="s">
        <v>4991</v>
      </c>
      <c r="S2993" t="s">
        <v>35</v>
      </c>
      <c r="T2993" t="str">
        <f t="shared" si="138"/>
        <v xml:space="preserve">Preferred Skills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or A baccalaureate degree from an accredited college and demonstrated equivalent expertise in a responsible supervisory, administrative or research capacity in the appropriate field of specialization, with at least two (2) years of relevant professional experience;	Proven record of initiating and managing complex, interdisciplinary projects involving multiple stakeholders including frontline staff as well as Executive level leadership	Experience mediating among groups with competing perspectives; overseeing (and improving the operational efficiency) of complicated organizations; and pioneering innovative solutions to intricate problems; 	Strong organizational skills to ensure timely completion of assigned projects;	Strong strategic planning, policy development and project management skills.	Ability to think outside the box to analyze and modify organizational structures with an eye toward improvement, accountability and control. This includes the ability to distill complex material into actionable recommendations	Ability to think creatively and inspire innovation among team members; 	A willingness to consider new approaches; 	Strong written and verbal communication skills;  	Advanced knowledge of MS Office Suite, particularly PowerPoint and Project; 	Proficiency in SAS, STATA, SQL, R, SPSS and/or other statistical software a plus;	An understanding and interest in urban issues, especially New York City policy and operations, is preferred.  </v>
      </c>
      <c r="U2993">
        <f t="shared" si="139"/>
        <v>0</v>
      </c>
      <c r="V2993" s="3">
        <v>0</v>
      </c>
      <c r="W2993" s="3">
        <f t="shared" si="140"/>
        <v>0</v>
      </c>
      <c r="X2993" s="3">
        <v>0</v>
      </c>
      <c r="Y2993" s="3">
        <v>0</v>
      </c>
      <c r="Z2993" s="3">
        <v>1</v>
      </c>
      <c r="AA2993" s="3">
        <v>0</v>
      </c>
      <c r="AB2993" s="3">
        <v>0</v>
      </c>
      <c r="AD2993" t="s">
        <v>38</v>
      </c>
      <c r="AE2993" s="1">
        <v>42585</v>
      </c>
      <c r="AF2993" s="1">
        <v>42647</v>
      </c>
      <c r="AG2993" s="1">
        <v>42585</v>
      </c>
      <c r="AH2993" s="1">
        <v>42598</v>
      </c>
    </row>
    <row r="2994" spans="1:34" x14ac:dyDescent="0.3">
      <c r="A2994">
        <v>244011</v>
      </c>
      <c r="B2994" t="s">
        <v>2874</v>
      </c>
      <c r="C2994" t="s">
        <v>26</v>
      </c>
      <c r="D2994">
        <v>1</v>
      </c>
      <c r="E2994" t="s">
        <v>4989</v>
      </c>
      <c r="F2994" t="s">
        <v>1709</v>
      </c>
      <c r="G2994">
        <v>54739</v>
      </c>
      <c r="H2994">
        <v>0</v>
      </c>
      <c r="I2994">
        <v>65000</v>
      </c>
      <c r="J2994">
        <v>90000</v>
      </c>
      <c r="K2994" t="s">
        <v>30</v>
      </c>
      <c r="L2994" t="s">
        <v>797</v>
      </c>
      <c r="M2994" t="s">
        <v>4328</v>
      </c>
      <c r="N2994" t="s">
        <v>8633</v>
      </c>
      <c r="O2994" t="s">
        <v>4990</v>
      </c>
      <c r="P2994" t="s">
        <v>6941</v>
      </c>
      <c r="Q2994" t="s">
        <v>35</v>
      </c>
      <c r="R2994" t="s">
        <v>4991</v>
      </c>
      <c r="S2994" t="s">
        <v>35</v>
      </c>
      <c r="T2994" t="str">
        <f t="shared" si="138"/>
        <v xml:space="preserve">Preferred Skills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or A baccalaureate degree from an accredited college and demonstrated equivalent expertise in a responsible supervisory, administrative or research capacity in the appropriate field of specialization, with at least two (2) years of relevant professional experience;	Proven record of initiating and managing complex, interdisciplinary projects involving multiple stakeholders including frontline staff as well as Executive level leadership	Experience mediating among groups with competing perspectives; overseeing (and improving the operational efficiency) of complicated organizations; and pioneering innovative solutions to intricate problems; 	Strong organizational skills to ensure timely completion of assigned projects;	Strong strategic planning, policy development and project management skills.	Ability to think outside the box to analyze and modify organizational structures with an eye toward improvement, accountability and control. This includes the ability to distill complex material into actionable recommendations	Ability to think creatively and inspire innovation among team members; 	A willingness to consider new approaches; 	Strong written and verbal communication skills;  	Advanced knowledge of MS Office Suite, particularly PowerPoint and Project; 	Proficiency in SAS, STATA, SQL, R, SPSS and/or other statistical software a plus;	An understanding and interest in urban issues, especially New York City policy and operations, is preferred.  </v>
      </c>
      <c r="U2994">
        <f t="shared" si="139"/>
        <v>0</v>
      </c>
      <c r="V2994" s="3">
        <v>0</v>
      </c>
      <c r="W2994" s="3">
        <f t="shared" si="140"/>
        <v>0</v>
      </c>
      <c r="X2994" s="3">
        <v>0</v>
      </c>
      <c r="Y2994" s="3">
        <v>0</v>
      </c>
      <c r="Z2994" s="3">
        <v>1</v>
      </c>
      <c r="AA2994" s="3">
        <v>0</v>
      </c>
      <c r="AB2994" s="3">
        <v>0</v>
      </c>
      <c r="AD2994" t="s">
        <v>38</v>
      </c>
      <c r="AE2994" s="1">
        <v>42585</v>
      </c>
      <c r="AF2994" s="1">
        <v>42647</v>
      </c>
      <c r="AG2994" s="1">
        <v>42585</v>
      </c>
      <c r="AH2994" s="1">
        <v>42598</v>
      </c>
    </row>
    <row r="2995" spans="1:34" x14ac:dyDescent="0.3">
      <c r="A2995">
        <v>246430</v>
      </c>
      <c r="B2995" t="s">
        <v>1158</v>
      </c>
      <c r="C2995" t="s">
        <v>26</v>
      </c>
      <c r="D2995">
        <v>2</v>
      </c>
      <c r="E2995" t="s">
        <v>4970</v>
      </c>
      <c r="F2995" t="s">
        <v>568</v>
      </c>
      <c r="G2995">
        <v>10015</v>
      </c>
      <c r="H2995" t="s">
        <v>240</v>
      </c>
      <c r="I2995">
        <v>58675</v>
      </c>
      <c r="J2995">
        <v>156793</v>
      </c>
      <c r="K2995" t="s">
        <v>30</v>
      </c>
      <c r="L2995" t="s">
        <v>1161</v>
      </c>
      <c r="M2995" t="s">
        <v>1575</v>
      </c>
      <c r="N2995" t="s">
        <v>4992</v>
      </c>
      <c r="O2995" t="s">
        <v>3189</v>
      </c>
      <c r="P2995" t="s">
        <v>4972</v>
      </c>
      <c r="Q2995" t="s">
        <v>35</v>
      </c>
      <c r="R2995" t="s">
        <v>4993</v>
      </c>
      <c r="S2995" t="s">
        <v>1888</v>
      </c>
      <c r="T2995" t="str">
        <f t="shared" si="138"/>
        <v xml:space="preserve">Preference will be given to candidates with at least 10 years of experience in a managerial, administrative or supervisory position.  </v>
      </c>
      <c r="U2995">
        <f t="shared" si="139"/>
        <v>0</v>
      </c>
      <c r="V2995" s="3">
        <v>0</v>
      </c>
      <c r="W2995" s="3">
        <f t="shared" si="140"/>
        <v>0</v>
      </c>
      <c r="X2995" s="3">
        <v>0</v>
      </c>
      <c r="Y2995" s="3">
        <v>0</v>
      </c>
      <c r="Z2995" s="3">
        <v>0</v>
      </c>
      <c r="AA2995" s="3">
        <v>0</v>
      </c>
      <c r="AB2995" s="3">
        <v>0</v>
      </c>
      <c r="AD2995" t="s">
        <v>58</v>
      </c>
      <c r="AE2995" s="1">
        <v>42563</v>
      </c>
      <c r="AG2995" s="1">
        <v>42563</v>
      </c>
      <c r="AH2995" s="1">
        <v>42598</v>
      </c>
    </row>
    <row r="2996" spans="1:34" x14ac:dyDescent="0.3">
      <c r="A2996">
        <v>246430</v>
      </c>
      <c r="B2996" t="s">
        <v>1158</v>
      </c>
      <c r="C2996" t="s">
        <v>40</v>
      </c>
      <c r="D2996">
        <v>2</v>
      </c>
      <c r="E2996" t="s">
        <v>4970</v>
      </c>
      <c r="F2996" t="s">
        <v>568</v>
      </c>
      <c r="G2996">
        <v>10015</v>
      </c>
      <c r="H2996" t="s">
        <v>240</v>
      </c>
      <c r="I2996">
        <v>58675</v>
      </c>
      <c r="J2996">
        <v>156793</v>
      </c>
      <c r="K2996" t="s">
        <v>30</v>
      </c>
      <c r="L2996" t="s">
        <v>1161</v>
      </c>
      <c r="M2996" t="s">
        <v>1575</v>
      </c>
      <c r="N2996" t="s">
        <v>4992</v>
      </c>
      <c r="O2996" t="s">
        <v>3189</v>
      </c>
      <c r="P2996" t="s">
        <v>4972</v>
      </c>
      <c r="Q2996" t="s">
        <v>35</v>
      </c>
      <c r="R2996" t="s">
        <v>4993</v>
      </c>
      <c r="S2996" t="s">
        <v>1888</v>
      </c>
      <c r="T2996" t="str">
        <f t="shared" si="138"/>
        <v xml:space="preserve">Preference will be given to candidates with at least 10 years of experience in a managerial, administrative or supervisory position.  </v>
      </c>
      <c r="U2996">
        <f t="shared" si="139"/>
        <v>0</v>
      </c>
      <c r="V2996" s="3">
        <v>0</v>
      </c>
      <c r="W2996" s="3">
        <f t="shared" si="140"/>
        <v>0</v>
      </c>
      <c r="X2996" s="3">
        <v>0</v>
      </c>
      <c r="Y2996" s="3">
        <v>0</v>
      </c>
      <c r="Z2996" s="3">
        <v>0</v>
      </c>
      <c r="AA2996" s="3">
        <v>0</v>
      </c>
      <c r="AB2996" s="3">
        <v>0</v>
      </c>
      <c r="AD2996" t="s">
        <v>58</v>
      </c>
      <c r="AE2996" s="1">
        <v>42563</v>
      </c>
      <c r="AG2996" s="1">
        <v>42563</v>
      </c>
      <c r="AH2996" s="1">
        <v>42598</v>
      </c>
    </row>
    <row r="2997" spans="1:34" x14ac:dyDescent="0.3">
      <c r="A2997">
        <v>246432</v>
      </c>
      <c r="B2997" t="s">
        <v>1158</v>
      </c>
      <c r="C2997" t="s">
        <v>40</v>
      </c>
      <c r="D2997">
        <v>2</v>
      </c>
      <c r="E2997" t="s">
        <v>4970</v>
      </c>
      <c r="F2997" t="s">
        <v>1202</v>
      </c>
      <c r="G2997">
        <v>10004</v>
      </c>
      <c r="H2997" t="s">
        <v>240</v>
      </c>
      <c r="I2997">
        <v>58675</v>
      </c>
      <c r="J2997">
        <v>156793</v>
      </c>
      <c r="K2997" t="s">
        <v>30</v>
      </c>
      <c r="L2997" t="s">
        <v>1161</v>
      </c>
      <c r="M2997" t="s">
        <v>1952</v>
      </c>
      <c r="N2997" t="s">
        <v>4971</v>
      </c>
      <c r="O2997" t="s">
        <v>1207</v>
      </c>
      <c r="P2997" t="s">
        <v>4972</v>
      </c>
      <c r="Q2997" t="s">
        <v>35</v>
      </c>
      <c r="R2997" t="s">
        <v>4973</v>
      </c>
      <c r="S2997" t="s">
        <v>1888</v>
      </c>
      <c r="T2997" t="str">
        <f t="shared" si="138"/>
        <v xml:space="preserve">Preference will be given to candidates with at least 10 years of experience in a managerial, administrative or supervisory position.  </v>
      </c>
      <c r="U2997">
        <f t="shared" si="139"/>
        <v>0</v>
      </c>
      <c r="V2997" s="3">
        <v>0</v>
      </c>
      <c r="W2997" s="3">
        <f t="shared" si="140"/>
        <v>0</v>
      </c>
      <c r="X2997" s="3">
        <v>0</v>
      </c>
      <c r="Y2997" s="3">
        <v>0</v>
      </c>
      <c r="Z2997" s="3">
        <v>0</v>
      </c>
      <c r="AA2997" s="3">
        <v>0</v>
      </c>
      <c r="AB2997" s="3">
        <v>0</v>
      </c>
      <c r="AD2997" t="s">
        <v>58</v>
      </c>
      <c r="AE2997" s="1">
        <v>42563</v>
      </c>
      <c r="AG2997" s="1">
        <v>42564</v>
      </c>
      <c r="AH2997" s="1">
        <v>42598</v>
      </c>
    </row>
    <row r="2998" spans="1:34" x14ac:dyDescent="0.3">
      <c r="A2998">
        <v>246440</v>
      </c>
      <c r="B2998" t="s">
        <v>39</v>
      </c>
      <c r="C2998" t="s">
        <v>26</v>
      </c>
      <c r="D2998">
        <v>1</v>
      </c>
      <c r="E2998" t="s">
        <v>4994</v>
      </c>
      <c r="F2998" t="s">
        <v>42</v>
      </c>
      <c r="G2998">
        <v>21744</v>
      </c>
      <c r="H2998">
        <v>2</v>
      </c>
      <c r="I2998">
        <v>68239</v>
      </c>
      <c r="J2998">
        <v>85644</v>
      </c>
      <c r="K2998" t="s">
        <v>30</v>
      </c>
      <c r="L2998" t="s">
        <v>78</v>
      </c>
      <c r="M2998" t="s">
        <v>4699</v>
      </c>
      <c r="N2998" t="s">
        <v>4995</v>
      </c>
      <c r="O2998" t="s">
        <v>46</v>
      </c>
      <c r="P2998" t="e">
        <f>--experience with data integration tools like Rhapsody and Pentaho and reporting tools like SSIS, Tableau, Microsoft BI, and LogiXML  --knowledge of public Health reporting requirements, disease surveillance information system management, HIPAA Standards and Meaningful use  --Excellent project management, communication, and writing skills  --ability to work with external entities such as providers, hospitals, laboratory technical staff and Federal, Local and State public Health jurisdictions, and internal end-users  --knowledge of messaging Standards such as HT7, XML, CDC PHIN-VADS, LOINC and SNOMED a plus.</f>
        <v>#NAME?</v>
      </c>
      <c r="Q2998" t="s">
        <v>7439</v>
      </c>
      <c r="R2998" t="s">
        <v>4996</v>
      </c>
      <c r="S2998" t="s">
        <v>35</v>
      </c>
      <c r="T2998" t="e">
        <f t="shared" si="138"/>
        <v>#NAME?</v>
      </c>
      <c r="U2998">
        <f t="shared" si="139"/>
        <v>0</v>
      </c>
      <c r="V2998" s="3">
        <v>0</v>
      </c>
      <c r="W2998" s="3">
        <f t="shared" si="140"/>
        <v>0</v>
      </c>
      <c r="X2998" s="3">
        <v>0</v>
      </c>
      <c r="Y2998" s="3">
        <v>0</v>
      </c>
      <c r="Z2998" s="3">
        <v>0</v>
      </c>
      <c r="AA2998" s="3">
        <v>0</v>
      </c>
      <c r="AB2998" s="3">
        <v>0</v>
      </c>
      <c r="AD2998" t="s">
        <v>38</v>
      </c>
      <c r="AE2998" s="1">
        <v>42559</v>
      </c>
      <c r="AG2998" s="1">
        <v>42559</v>
      </c>
      <c r="AH2998" s="1">
        <v>42598</v>
      </c>
    </row>
    <row r="2999" spans="1:34" x14ac:dyDescent="0.3">
      <c r="A2999">
        <v>245329</v>
      </c>
      <c r="B2999" t="s">
        <v>184</v>
      </c>
      <c r="C2999" t="s">
        <v>26</v>
      </c>
      <c r="D2999">
        <v>1</v>
      </c>
      <c r="E2999" t="s">
        <v>4997</v>
      </c>
      <c r="F2999" t="s">
        <v>191</v>
      </c>
      <c r="G2999">
        <v>13632</v>
      </c>
      <c r="H2999">
        <v>3</v>
      </c>
      <c r="I2999">
        <v>83323</v>
      </c>
      <c r="J2999">
        <v>108101</v>
      </c>
      <c r="K2999" t="s">
        <v>30</v>
      </c>
      <c r="L2999" t="s">
        <v>186</v>
      </c>
      <c r="M2999" t="s">
        <v>332</v>
      </c>
      <c r="N2999" t="s">
        <v>6942</v>
      </c>
      <c r="O2999" t="s">
        <v>7083</v>
      </c>
      <c r="P2999" t="s">
        <v>8634</v>
      </c>
      <c r="Q2999" t="s">
        <v>8635</v>
      </c>
      <c r="R2999" t="s">
        <v>201</v>
      </c>
      <c r="S2999" t="s">
        <v>35</v>
      </c>
      <c r="T2999" t="str">
        <f t="shared" si="138"/>
        <v>The preferred candidate should possess at least 3 years of demonstrated practice using MS Visio for flowcharting and MS Office suite; a minimum of 3 years of research and business analysis for client services and system enhancement; at least 3 years‚„ experience in writing user documentation, testing scripts, training materials, systems manuals and user guides; at least 3 years of demonstrated practice using MS Project; demonstrated experience in user interface analysis and testing; understanding in System Development Life Cycle (SDLC) methodologies; demonstrated experience using modeling language such as UML; knowledge of using Axure for wire frame; knowledge of Docushare; knowledge of TOAD or other database management packages; ability to work independently and communicate with staff of all levels as well as users and other divisions and agencies; experience in mentoring and planning knowledge transfer to other business analysts. Section 424-A of the New York Social Services Law requires an authorized agency to inquire whether a candidate for employment with child-caring responsibilities has been the subject of a child abuse and maltreatment report.   Please Note:  In order to be considered for this position, it is important that you permanent not provisional in the Civil Service title of Computer Specialist, Software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2999">
        <f t="shared" si="139"/>
        <v>1</v>
      </c>
      <c r="V2999" s="3">
        <v>0</v>
      </c>
      <c r="W2999" s="3">
        <f t="shared" si="140"/>
        <v>1</v>
      </c>
      <c r="X2999" s="3">
        <v>0</v>
      </c>
      <c r="Y2999" s="3">
        <v>0</v>
      </c>
      <c r="Z2999" s="3">
        <v>0</v>
      </c>
      <c r="AA2999" s="3">
        <v>0</v>
      </c>
      <c r="AB2999" s="3">
        <v>1</v>
      </c>
      <c r="AD2999" t="s">
        <v>58</v>
      </c>
      <c r="AE2999" s="1">
        <v>42552</v>
      </c>
      <c r="AG2999" s="1">
        <v>42563</v>
      </c>
      <c r="AH2999" s="1">
        <v>42598</v>
      </c>
    </row>
    <row r="3000" spans="1:34" x14ac:dyDescent="0.3">
      <c r="A3000">
        <v>245329</v>
      </c>
      <c r="B3000" t="s">
        <v>184</v>
      </c>
      <c r="C3000" t="s">
        <v>40</v>
      </c>
      <c r="D3000">
        <v>1</v>
      </c>
      <c r="E3000" t="s">
        <v>4997</v>
      </c>
      <c r="F3000" t="s">
        <v>191</v>
      </c>
      <c r="G3000">
        <v>13632</v>
      </c>
      <c r="H3000">
        <v>3</v>
      </c>
      <c r="I3000">
        <v>83323</v>
      </c>
      <c r="J3000">
        <v>108101</v>
      </c>
      <c r="K3000" t="s">
        <v>30</v>
      </c>
      <c r="L3000" t="s">
        <v>186</v>
      </c>
      <c r="M3000" t="s">
        <v>332</v>
      </c>
      <c r="N3000" t="s">
        <v>6942</v>
      </c>
      <c r="O3000" t="s">
        <v>7083</v>
      </c>
      <c r="P3000" t="s">
        <v>8634</v>
      </c>
      <c r="Q3000" t="s">
        <v>8635</v>
      </c>
      <c r="R3000" t="s">
        <v>201</v>
      </c>
      <c r="S3000" t="s">
        <v>35</v>
      </c>
      <c r="T3000" t="str">
        <f t="shared" si="138"/>
        <v>The preferred candidate should possess at least 3 years of demonstrated practice using MS Visio for flowcharting and MS Office suite; a minimum of 3 years of research and business analysis for client services and system enhancement; at least 3 years‚„ experience in writing user documentation, testing scripts, training materials, systems manuals and user guides; at least 3 years of demonstrated practice using MS Project; demonstrated experience in user interface analysis and testing; understanding in System Development Life Cycle (SDLC) methodologies; demonstrated experience using modeling language such as UML; knowledge of using Axure for wire frame; knowledge of Docushare; knowledge of TOAD or other database management packages; ability to work independently and communicate with staff of all levels as well as users and other divisions and agencies; experience in mentoring and planning knowledge transfer to other business analysts. Section 424-A of the New York Social Services Law requires an authorized agency to inquire whether a candidate for employment with child-caring responsibilities has been the subject of a child abuse and maltreatment report.   Please Note:  In order to be considered for this position, it is important that you permanent not provisional in the Civil Service title of Computer Specialist, Software or file for, take, and pass the exam in the civil service title listed above in order to avoid being ‚Å“bumped‚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v>
      </c>
      <c r="U3000">
        <f t="shared" si="139"/>
        <v>1</v>
      </c>
      <c r="V3000" s="3">
        <v>0</v>
      </c>
      <c r="W3000" s="3">
        <f t="shared" si="140"/>
        <v>1</v>
      </c>
      <c r="X3000" s="3">
        <v>0</v>
      </c>
      <c r="Y3000" s="3">
        <v>0</v>
      </c>
      <c r="Z3000" s="3">
        <v>0</v>
      </c>
      <c r="AA3000" s="3">
        <v>0</v>
      </c>
      <c r="AB3000" s="3">
        <v>1</v>
      </c>
      <c r="AD3000" t="s">
        <v>58</v>
      </c>
      <c r="AE3000" s="1">
        <v>42552</v>
      </c>
      <c r="AG3000" s="1">
        <v>42563</v>
      </c>
      <c r="AH3000" s="1">
        <v>42598</v>
      </c>
    </row>
    <row r="3001" spans="1:34" x14ac:dyDescent="0.3">
      <c r="A3001">
        <v>245330</v>
      </c>
      <c r="B3001" t="s">
        <v>184</v>
      </c>
      <c r="C3001" t="s">
        <v>26</v>
      </c>
      <c r="D3001">
        <v>3</v>
      </c>
      <c r="E3001" t="s">
        <v>4998</v>
      </c>
      <c r="F3001" t="s">
        <v>191</v>
      </c>
      <c r="G3001">
        <v>13632</v>
      </c>
      <c r="H3001">
        <v>2</v>
      </c>
      <c r="I3001">
        <v>77157</v>
      </c>
      <c r="J3001">
        <v>99406</v>
      </c>
      <c r="K3001" t="s">
        <v>30</v>
      </c>
      <c r="L3001" t="s">
        <v>186</v>
      </c>
      <c r="M3001" t="s">
        <v>332</v>
      </c>
      <c r="N3001" t="s">
        <v>8636</v>
      </c>
      <c r="O3001" t="s">
        <v>7083</v>
      </c>
      <c r="P3001" t="s">
        <v>8637</v>
      </c>
      <c r="Q3001" t="s">
        <v>8638</v>
      </c>
      <c r="R3001" t="s">
        <v>201</v>
      </c>
      <c r="S3001" t="s">
        <v>35</v>
      </c>
      <c r="T3001" t="str">
        <f t="shared" si="138"/>
        <v>The preferred candidate will possess 5+ years‚„ in J2EE web technologies; Experience with CRM tools such as MS Dynamics; Experience with C#, .Net 3.5 or higher and Visual Studio; Experience with MS SQL Server 2008 or above as well as SQL Server Integration Services (SSIS); Core Java; multi-threading, concurrency, annotations, collections, etc. Furthermore, preferred candidate will have hands-on experience developing in Open Source Java (MyFaces/Rich Faces, spring, Hibernate, Struts), web services and strong knowledge of HTML, XML, JavaScript, AJAX, EJB, IBM MQ Series, Java Server Pages/Faces, JDeveloper, Eclipse, CSS, Servlets, and MVC. Candidate should have programming experience in Oracle SQL, PL/SQL, and BI Publisher. In addition, the preferred candidate will exhibit experience in creation of Procedures/functions. Candidate will exhibit familiarity with application servers, namely OAS and Web logic, Tomcat;  XML technologies including DTD/XSD, XPATH, and Object XML mapping; Unit testing (JUnit/Mock), Continuous integration, and Agile methodologies.  Knowledge of and experience with working on common design patterns and industry standards as well experience with version control systems, preferably PVCS is preferred. A candidate versed in different development methodologies (Iterative, Agile, Scrum etc.) along with strong communication, analysis, and problem solving skills; experience in creation of design documents; the ability to learn quickly is self-motivated, and enthusiastic; work well within a team environment and with minimal supervision. Furthermore, the preferred candidate should be comfortable working with clearly defined project plans and contributing estimates to the planning process; demonstrate the ability to meet and deliver on deadlines and work well under pressure; and follow guidelines and standards as set forth by ACS and OIT.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In order to be considered for this position, it is important that you permanent not provisional in the Civil Service title of Computer Specialist, Software or file for, take, and pass the exam in the civil service title listed above in order to avoid being ‚Å“bumped‚ out of your position when the Eligible List for this title is established.  Go to http://www.nyc.gov/html/dcas/html/work/exam_monthly.shtml    for the exam schedule and application.</v>
      </c>
      <c r="U3001">
        <f t="shared" si="139"/>
        <v>0</v>
      </c>
      <c r="V3001" s="3">
        <v>0</v>
      </c>
      <c r="W3001" s="3">
        <f t="shared" si="140"/>
        <v>0</v>
      </c>
      <c r="X3001" s="3">
        <v>0</v>
      </c>
      <c r="Y3001" s="3">
        <v>0</v>
      </c>
      <c r="Z3001" s="3">
        <v>1</v>
      </c>
      <c r="AA3001" s="3">
        <v>0</v>
      </c>
      <c r="AB3001" s="3">
        <v>0</v>
      </c>
      <c r="AD3001" t="s">
        <v>58</v>
      </c>
      <c r="AE3001" s="1">
        <v>42552</v>
      </c>
      <c r="AG3001" s="1">
        <v>42564</v>
      </c>
      <c r="AH3001" s="1">
        <v>42598</v>
      </c>
    </row>
    <row r="3002" spans="1:34" x14ac:dyDescent="0.3">
      <c r="A3002">
        <v>246440</v>
      </c>
      <c r="B3002" t="s">
        <v>39</v>
      </c>
      <c r="C3002" t="s">
        <v>40</v>
      </c>
      <c r="D3002">
        <v>1</v>
      </c>
      <c r="E3002" t="s">
        <v>4994</v>
      </c>
      <c r="F3002" t="s">
        <v>42</v>
      </c>
      <c r="G3002">
        <v>21744</v>
      </c>
      <c r="H3002">
        <v>2</v>
      </c>
      <c r="I3002">
        <v>68239</v>
      </c>
      <c r="J3002">
        <v>85644</v>
      </c>
      <c r="K3002" t="s">
        <v>30</v>
      </c>
      <c r="L3002" t="s">
        <v>78</v>
      </c>
      <c r="M3002" t="s">
        <v>4699</v>
      </c>
      <c r="N3002" t="s">
        <v>4995</v>
      </c>
      <c r="O3002" t="s">
        <v>46</v>
      </c>
      <c r="P3002" t="e">
        <f>--experience with data integration tools like Rhapsody and Pentaho and reporting tools like SSIS, Tableau, Microsoft BI, and LogiXML  --knowledge of public Health reporting requirements, disease surveillance information system management, HIPAA Standards and Meaningful use  --Excellent project management, communication, and writing skills  --ability to work with external entities such as providers, hospitals, laboratory technical staff and Federal, Local and State public Health jurisdictions, and internal end-users  --knowledge of messaging Standards such as HT7, XML, CDC PHIN-VADS, LOINC and SNOMED a plus.</f>
        <v>#NAME?</v>
      </c>
      <c r="Q3002" t="s">
        <v>7439</v>
      </c>
      <c r="R3002" t="s">
        <v>4996</v>
      </c>
      <c r="S3002" t="s">
        <v>35</v>
      </c>
      <c r="T3002" t="e">
        <f t="shared" si="138"/>
        <v>#NAME?</v>
      </c>
      <c r="U3002">
        <f t="shared" si="139"/>
        <v>0</v>
      </c>
      <c r="V3002" s="3">
        <v>0</v>
      </c>
      <c r="W3002" s="3">
        <f t="shared" si="140"/>
        <v>0</v>
      </c>
      <c r="X3002" s="3">
        <v>0</v>
      </c>
      <c r="Y3002" s="3">
        <v>0</v>
      </c>
      <c r="Z3002" s="3">
        <v>0</v>
      </c>
      <c r="AA3002" s="3">
        <v>0</v>
      </c>
      <c r="AB3002" s="3">
        <v>0</v>
      </c>
      <c r="AD3002" t="s">
        <v>38</v>
      </c>
      <c r="AE3002" s="1">
        <v>42559</v>
      </c>
      <c r="AG3002" s="1">
        <v>42559</v>
      </c>
      <c r="AH3002" s="1">
        <v>42598</v>
      </c>
    </row>
    <row r="3003" spans="1:34" x14ac:dyDescent="0.3">
      <c r="A3003">
        <v>246443</v>
      </c>
      <c r="B3003" t="s">
        <v>2518</v>
      </c>
      <c r="C3003" t="s">
        <v>26</v>
      </c>
      <c r="D3003">
        <v>2</v>
      </c>
      <c r="E3003" t="s">
        <v>4999</v>
      </c>
      <c r="F3003" t="s">
        <v>4188</v>
      </c>
      <c r="G3003">
        <v>30086</v>
      </c>
      <c r="H3003">
        <v>0</v>
      </c>
      <c r="I3003">
        <v>33</v>
      </c>
      <c r="J3003">
        <v>33</v>
      </c>
      <c r="K3003" t="s">
        <v>141</v>
      </c>
      <c r="L3003" t="s">
        <v>111</v>
      </c>
      <c r="M3003" t="s">
        <v>2652</v>
      </c>
      <c r="N3003" t="s">
        <v>8639</v>
      </c>
      <c r="O3003" t="s">
        <v>4189</v>
      </c>
      <c r="P3003" t="s">
        <v>5000</v>
      </c>
      <c r="Q3003" t="s">
        <v>35</v>
      </c>
      <c r="R3003" t="s">
        <v>8640</v>
      </c>
      <c r="S3003" t="s">
        <v>35</v>
      </c>
      <c r="T3003" t="str">
        <f t="shared" si="138"/>
        <v xml:space="preserve">Preference will be given to candidates who can demonstrate excellent writing, legal research, analytical skills and demonstrated interest in administrative law.  History of volunteerism, such as service in the AmeriCorps or Peace Corps, is viewed favorably.  </v>
      </c>
      <c r="U3003">
        <f t="shared" si="139"/>
        <v>0</v>
      </c>
      <c r="V3003" s="3">
        <v>0</v>
      </c>
      <c r="W3003" s="3">
        <f t="shared" si="140"/>
        <v>0</v>
      </c>
      <c r="X3003" s="3">
        <v>0</v>
      </c>
      <c r="Y3003" s="3">
        <v>0</v>
      </c>
      <c r="Z3003" s="3">
        <v>0</v>
      </c>
      <c r="AA3003" s="3">
        <v>0</v>
      </c>
      <c r="AB3003" s="3">
        <v>0</v>
      </c>
      <c r="AD3003" t="s">
        <v>38</v>
      </c>
      <c r="AE3003" s="1">
        <v>42577</v>
      </c>
      <c r="AG3003" s="1">
        <v>42577</v>
      </c>
      <c r="AH3003" s="1">
        <v>42598</v>
      </c>
    </row>
    <row r="3004" spans="1:34" x14ac:dyDescent="0.3">
      <c r="A3004">
        <v>246443</v>
      </c>
      <c r="B3004" t="s">
        <v>2518</v>
      </c>
      <c r="C3004" t="s">
        <v>40</v>
      </c>
      <c r="D3004">
        <v>2</v>
      </c>
      <c r="E3004" t="s">
        <v>4999</v>
      </c>
      <c r="F3004" t="s">
        <v>4188</v>
      </c>
      <c r="G3004">
        <v>30086</v>
      </c>
      <c r="H3004">
        <v>0</v>
      </c>
      <c r="I3004">
        <v>33</v>
      </c>
      <c r="J3004">
        <v>33</v>
      </c>
      <c r="K3004" t="s">
        <v>141</v>
      </c>
      <c r="L3004" t="s">
        <v>111</v>
      </c>
      <c r="M3004" t="s">
        <v>2652</v>
      </c>
      <c r="N3004" t="s">
        <v>8639</v>
      </c>
      <c r="O3004" t="s">
        <v>4189</v>
      </c>
      <c r="P3004" t="s">
        <v>5000</v>
      </c>
      <c r="Q3004" t="s">
        <v>35</v>
      </c>
      <c r="R3004" t="s">
        <v>8640</v>
      </c>
      <c r="S3004" t="s">
        <v>35</v>
      </c>
      <c r="T3004" t="str">
        <f t="shared" si="138"/>
        <v xml:space="preserve">Preference will be given to candidates who can demonstrate excellent writing, legal research, analytical skills and demonstrated interest in administrative law.  History of volunteerism, such as service in the AmeriCorps or Peace Corps, is viewed favorably.  </v>
      </c>
      <c r="U3004">
        <f t="shared" si="139"/>
        <v>0</v>
      </c>
      <c r="V3004" s="3">
        <v>0</v>
      </c>
      <c r="W3004" s="3">
        <f t="shared" si="140"/>
        <v>0</v>
      </c>
      <c r="X3004" s="3">
        <v>0</v>
      </c>
      <c r="Y3004" s="3">
        <v>0</v>
      </c>
      <c r="Z3004" s="3">
        <v>0</v>
      </c>
      <c r="AA3004" s="3">
        <v>0</v>
      </c>
      <c r="AB3004" s="3">
        <v>0</v>
      </c>
      <c r="AD3004" t="s">
        <v>38</v>
      </c>
      <c r="AE3004" s="1">
        <v>42577</v>
      </c>
      <c r="AG3004" s="1">
        <v>42577</v>
      </c>
      <c r="AH3004" s="1">
        <v>42598</v>
      </c>
    </row>
    <row r="3005" spans="1:34" x14ac:dyDescent="0.3">
      <c r="A3005">
        <v>246451</v>
      </c>
      <c r="B3005" t="s">
        <v>2223</v>
      </c>
      <c r="C3005" t="s">
        <v>40</v>
      </c>
      <c r="D3005">
        <v>1</v>
      </c>
      <c r="E3005" t="s">
        <v>5001</v>
      </c>
      <c r="F3005" t="s">
        <v>326</v>
      </c>
      <c r="G3005">
        <v>56057</v>
      </c>
      <c r="H3005">
        <v>0</v>
      </c>
      <c r="I3005">
        <v>34644</v>
      </c>
      <c r="J3005">
        <v>57655</v>
      </c>
      <c r="K3005" t="s">
        <v>30</v>
      </c>
      <c r="L3005" t="s">
        <v>2226</v>
      </c>
      <c r="M3005" t="s">
        <v>171</v>
      </c>
      <c r="N3005" t="s">
        <v>8641</v>
      </c>
      <c r="O3005" t="s">
        <v>329</v>
      </c>
      <c r="P3005" t="s">
        <v>8642</v>
      </c>
      <c r="Q3005" t="s">
        <v>35</v>
      </c>
      <c r="R3005" t="s">
        <v>5002</v>
      </c>
      <c r="S3005" t="s">
        <v>5003</v>
      </c>
      <c r="T3005" t="str">
        <f t="shared" si="138"/>
        <v xml:space="preserve">‚ Bachelor‚„s Degree; Minimum of 2 years of successful human resources experience in a NYC government agency;  Knowledge of  NYCAPS, CHRMS and PMS;  Proficient in MS Word, MS Excel and MS PowerPoint; Strong work ethic, attention to detail, and ability to complete tasks in a timely fashion with limited supervision.  </v>
      </c>
      <c r="U3005">
        <f t="shared" si="139"/>
        <v>0</v>
      </c>
      <c r="V3005" s="3">
        <v>1</v>
      </c>
      <c r="W3005" s="3">
        <f t="shared" si="140"/>
        <v>0</v>
      </c>
      <c r="X3005" s="3">
        <v>0</v>
      </c>
      <c r="Y3005" s="3">
        <v>0</v>
      </c>
      <c r="Z3005" s="3">
        <v>0</v>
      </c>
      <c r="AA3005" s="3">
        <v>0</v>
      </c>
      <c r="AB3005" s="3">
        <v>0</v>
      </c>
      <c r="AD3005" t="s">
        <v>38</v>
      </c>
      <c r="AE3005" s="1">
        <v>42557</v>
      </c>
      <c r="AF3005" s="1">
        <v>42601</v>
      </c>
      <c r="AG3005" s="1">
        <v>42587</v>
      </c>
      <c r="AH3005" s="1">
        <v>42598</v>
      </c>
    </row>
    <row r="3006" spans="1:34" x14ac:dyDescent="0.3">
      <c r="A3006">
        <v>246451</v>
      </c>
      <c r="B3006" t="s">
        <v>2223</v>
      </c>
      <c r="C3006" t="s">
        <v>26</v>
      </c>
      <c r="D3006">
        <v>1</v>
      </c>
      <c r="E3006" t="s">
        <v>5001</v>
      </c>
      <c r="F3006" t="s">
        <v>326</v>
      </c>
      <c r="G3006">
        <v>56057</v>
      </c>
      <c r="H3006">
        <v>0</v>
      </c>
      <c r="I3006">
        <v>34644</v>
      </c>
      <c r="J3006">
        <v>57655</v>
      </c>
      <c r="K3006" t="s">
        <v>30</v>
      </c>
      <c r="L3006" t="s">
        <v>2226</v>
      </c>
      <c r="M3006" t="s">
        <v>171</v>
      </c>
      <c r="N3006" t="s">
        <v>8641</v>
      </c>
      <c r="O3006" t="s">
        <v>329</v>
      </c>
      <c r="P3006" t="s">
        <v>8642</v>
      </c>
      <c r="Q3006" t="s">
        <v>35</v>
      </c>
      <c r="R3006" t="s">
        <v>5002</v>
      </c>
      <c r="S3006" t="s">
        <v>5003</v>
      </c>
      <c r="T3006" t="str">
        <f t="shared" si="138"/>
        <v xml:space="preserve">‚ Bachelor‚„s Degree; Minimum of 2 years of successful human resources experience in a NYC government agency;  Knowledge of  NYCAPS, CHRMS and PMS;  Proficient in MS Word, MS Excel and MS PowerPoint; Strong work ethic, attention to detail, and ability to complete tasks in a timely fashion with limited supervision.  </v>
      </c>
      <c r="U3006">
        <f t="shared" si="139"/>
        <v>0</v>
      </c>
      <c r="V3006" s="3">
        <v>1</v>
      </c>
      <c r="W3006" s="3">
        <f t="shared" si="140"/>
        <v>0</v>
      </c>
      <c r="X3006" s="3">
        <v>0</v>
      </c>
      <c r="Y3006" s="3">
        <v>0</v>
      </c>
      <c r="Z3006" s="3">
        <v>0</v>
      </c>
      <c r="AA3006" s="3">
        <v>0</v>
      </c>
      <c r="AB3006" s="3">
        <v>0</v>
      </c>
      <c r="AD3006" t="s">
        <v>38</v>
      </c>
      <c r="AE3006" s="1">
        <v>42557</v>
      </c>
      <c r="AF3006" s="1">
        <v>42601</v>
      </c>
      <c r="AG3006" s="1">
        <v>42587</v>
      </c>
      <c r="AH3006" s="1">
        <v>42598</v>
      </c>
    </row>
    <row r="3007" spans="1:34" x14ac:dyDescent="0.3">
      <c r="A3007">
        <v>245330</v>
      </c>
      <c r="B3007" t="s">
        <v>184</v>
      </c>
      <c r="C3007" t="s">
        <v>40</v>
      </c>
      <c r="D3007">
        <v>3</v>
      </c>
      <c r="E3007" t="s">
        <v>4998</v>
      </c>
      <c r="F3007" t="s">
        <v>191</v>
      </c>
      <c r="G3007">
        <v>13632</v>
      </c>
      <c r="H3007">
        <v>2</v>
      </c>
      <c r="I3007">
        <v>77157</v>
      </c>
      <c r="J3007">
        <v>99406</v>
      </c>
      <c r="K3007" t="s">
        <v>30</v>
      </c>
      <c r="L3007" t="s">
        <v>186</v>
      </c>
      <c r="M3007" t="s">
        <v>332</v>
      </c>
      <c r="N3007" t="s">
        <v>8636</v>
      </c>
      <c r="O3007" t="s">
        <v>7083</v>
      </c>
      <c r="P3007" t="s">
        <v>8637</v>
      </c>
      <c r="Q3007" t="s">
        <v>8638</v>
      </c>
      <c r="R3007" t="s">
        <v>201</v>
      </c>
      <c r="S3007" t="s">
        <v>35</v>
      </c>
      <c r="T3007" t="str">
        <f t="shared" si="138"/>
        <v>The preferred candidate will possess 5+ years‚„ in J2EE web technologies; Experience with CRM tools such as MS Dynamics; Experience with C#, .Net 3.5 or higher and Visual Studio; Experience with MS SQL Server 2008 or above as well as SQL Server Integration Services (SSIS); Core Java; multi-threading, concurrency, annotations, collections, etc. Furthermore, preferred candidate will have hands-on experience developing in Open Source Java (MyFaces/Rich Faces, spring, Hibernate, Struts), web services and strong knowledge of HTML, XML, JavaScript, AJAX, EJB, IBM MQ Series, Java Server Pages/Faces, JDeveloper, Eclipse, CSS, Servlets, and MVC. Candidate should have programming experience in Oracle SQL, PL/SQL, and BI Publisher. In addition, the preferred candidate will exhibit experience in creation of Procedures/functions. Candidate will exhibit familiarity with application servers, namely OAS and Web logic, Tomcat;  XML technologies including DTD/XSD, XPATH, and Object XML mapping; Unit testing (JUnit/Mock), Continuous integration, and Agile methodologies.  Knowledge of and experience with working on common design patterns and industry standards as well experience with version control systems, preferably PVCS is preferred. A candidate versed in different development methodologies (Iterative, Agile, Scrum etc.) along with strong communication, analysis, and problem solving skills; experience in creation of design documents; the ability to learn quickly is self-motivated, and enthusiastic; work well within a team environment and with minimal supervision. Furthermore, the preferred candidate should be comfortable working with clearly defined project plans and contributing estimates to the planning process; demonstrate the ability to meet and deliver on deadlines and work well under pressure; and follow guidelines and standards as set forth by ACS and OIT.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In order to be considered for this position, it is important that you permanent not provisional in the Civil Service title of Computer Specialist, Software or file for, take, and pass the exam in the civil service title listed above in order to avoid being ‚Å“bumped‚ out of your position when the Eligible List for this title is established.  Go to http://www.nyc.gov/html/dcas/html/work/exam_monthly.shtml    for the exam schedule and application.</v>
      </c>
      <c r="U3007">
        <f t="shared" si="139"/>
        <v>0</v>
      </c>
      <c r="V3007" s="3">
        <v>0</v>
      </c>
      <c r="W3007" s="3">
        <f t="shared" si="140"/>
        <v>0</v>
      </c>
      <c r="X3007" s="3">
        <v>0</v>
      </c>
      <c r="Y3007" s="3">
        <v>0</v>
      </c>
      <c r="Z3007" s="3">
        <v>1</v>
      </c>
      <c r="AA3007" s="3">
        <v>0</v>
      </c>
      <c r="AB3007" s="3">
        <v>0</v>
      </c>
      <c r="AD3007" t="s">
        <v>58</v>
      </c>
      <c r="AE3007" s="1">
        <v>42552</v>
      </c>
      <c r="AG3007" s="1">
        <v>42564</v>
      </c>
      <c r="AH3007" s="1">
        <v>42598</v>
      </c>
    </row>
    <row r="3008" spans="1:34" x14ac:dyDescent="0.3">
      <c r="A3008">
        <v>245333</v>
      </c>
      <c r="B3008" t="s">
        <v>1281</v>
      </c>
      <c r="C3008" t="s">
        <v>26</v>
      </c>
      <c r="D3008">
        <v>1</v>
      </c>
      <c r="E3008" t="s">
        <v>5004</v>
      </c>
      <c r="F3008" t="s">
        <v>191</v>
      </c>
      <c r="G3008">
        <v>13632</v>
      </c>
      <c r="H3008">
        <v>3</v>
      </c>
      <c r="I3008">
        <v>83323</v>
      </c>
      <c r="J3008">
        <v>85000</v>
      </c>
      <c r="K3008" t="s">
        <v>30</v>
      </c>
      <c r="L3008" t="s">
        <v>4784</v>
      </c>
      <c r="M3008" t="s">
        <v>2574</v>
      </c>
      <c r="N3008" t="s">
        <v>6943</v>
      </c>
      <c r="O3008" t="s">
        <v>7083</v>
      </c>
      <c r="P3008" t="s">
        <v>6944</v>
      </c>
      <c r="Q3008" t="s">
        <v>35</v>
      </c>
      <c r="R3008" t="s">
        <v>4617</v>
      </c>
      <c r="S3008" t="s">
        <v>35</v>
      </c>
      <c r="T3008" t="str">
        <f t="shared" si="138"/>
        <v xml:space="preserve">Essential	Installation, configuration, customization and upgrades of Microsoft operating systems (Windows 2008 R2, 2012, etc.) and associated Microsoft server based products Proven working experience in installing, configuring and troubleshooting Windows based environments.	Experience with virtualization and containerization (e.g., VMware, Vcenter)	Experience with monitoring systems (e.g SolarWinds)	Scripting and programming skills (e.g., shell scripts, Perl, Ruby, Python,C#)	Solid networking knowledge (OSI network layers, TCP/IP)	Proficiency with the MS Office suite (including Project, Visio, Access); Remedy (BMC Software).	Excellent written and oral communication skills.   Preferred	Experience with Oracle DB, MS SQL Server, VMs, MS SSRS, custom built interfaces, JBoss, Apache, application clustering, and load balancing strategies.	Proficiency with the MS Office suite (including Project, Visio, Access); Remedy (BMC Software).	MCSA certified or working towards certification  </v>
      </c>
      <c r="U3008">
        <f t="shared" si="139"/>
        <v>0</v>
      </c>
      <c r="V3008" s="3">
        <v>0</v>
      </c>
      <c r="W3008" s="3">
        <f t="shared" si="140"/>
        <v>0</v>
      </c>
      <c r="X3008" s="3">
        <v>1</v>
      </c>
      <c r="Y3008" s="3">
        <v>0</v>
      </c>
      <c r="Z3008" s="3">
        <v>1</v>
      </c>
      <c r="AA3008" s="3">
        <v>0</v>
      </c>
      <c r="AB3008" s="3">
        <v>0</v>
      </c>
      <c r="AD3008" t="s">
        <v>58</v>
      </c>
      <c r="AE3008" s="1">
        <v>42551</v>
      </c>
      <c r="AF3008" s="1">
        <v>42611</v>
      </c>
      <c r="AG3008" s="1">
        <v>42551</v>
      </c>
      <c r="AH3008" s="1">
        <v>42598</v>
      </c>
    </row>
    <row r="3009" spans="1:34" x14ac:dyDescent="0.3">
      <c r="A3009">
        <v>245333</v>
      </c>
      <c r="B3009" t="s">
        <v>1281</v>
      </c>
      <c r="C3009" t="s">
        <v>40</v>
      </c>
      <c r="D3009">
        <v>1</v>
      </c>
      <c r="E3009" t="s">
        <v>5004</v>
      </c>
      <c r="F3009" t="s">
        <v>191</v>
      </c>
      <c r="G3009">
        <v>13632</v>
      </c>
      <c r="H3009">
        <v>3</v>
      </c>
      <c r="I3009">
        <v>83323</v>
      </c>
      <c r="J3009">
        <v>85000</v>
      </c>
      <c r="K3009" t="s">
        <v>30</v>
      </c>
      <c r="L3009" t="s">
        <v>4784</v>
      </c>
      <c r="M3009" t="s">
        <v>2574</v>
      </c>
      <c r="N3009" t="s">
        <v>6943</v>
      </c>
      <c r="O3009" t="s">
        <v>7083</v>
      </c>
      <c r="P3009" t="s">
        <v>6944</v>
      </c>
      <c r="Q3009" t="s">
        <v>35</v>
      </c>
      <c r="R3009" t="s">
        <v>4617</v>
      </c>
      <c r="S3009" t="s">
        <v>35</v>
      </c>
      <c r="T3009" t="str">
        <f t="shared" si="138"/>
        <v xml:space="preserve">Essential	Installation, configuration, customization and upgrades of Microsoft operating systems (Windows 2008 R2, 2012, etc.) and associated Microsoft server based products Proven working experience in installing, configuring and troubleshooting Windows based environments.	Experience with virtualization and containerization (e.g., VMware, Vcenter)	Experience with monitoring systems (e.g SolarWinds)	Scripting and programming skills (e.g., shell scripts, Perl, Ruby, Python,C#)	Solid networking knowledge (OSI network layers, TCP/IP)	Proficiency with the MS Office suite (including Project, Visio, Access); Remedy (BMC Software).	Excellent written and oral communication skills.   Preferred	Experience with Oracle DB, MS SQL Server, VMs, MS SSRS, custom built interfaces, JBoss, Apache, application clustering, and load balancing strategies.	Proficiency with the MS Office suite (including Project, Visio, Access); Remedy (BMC Software).	MCSA certified or working towards certification  </v>
      </c>
      <c r="U3009">
        <f t="shared" si="139"/>
        <v>0</v>
      </c>
      <c r="V3009" s="3">
        <v>0</v>
      </c>
      <c r="W3009" s="3">
        <f t="shared" si="140"/>
        <v>0</v>
      </c>
      <c r="X3009" s="3">
        <v>1</v>
      </c>
      <c r="Y3009" s="3">
        <v>0</v>
      </c>
      <c r="Z3009" s="3">
        <v>1</v>
      </c>
      <c r="AA3009" s="3">
        <v>0</v>
      </c>
      <c r="AB3009" s="3">
        <v>0</v>
      </c>
      <c r="AD3009" t="s">
        <v>58</v>
      </c>
      <c r="AE3009" s="1">
        <v>42551</v>
      </c>
      <c r="AF3009" s="1">
        <v>42611</v>
      </c>
      <c r="AG3009" s="1">
        <v>42551</v>
      </c>
      <c r="AH3009" s="1">
        <v>42598</v>
      </c>
    </row>
    <row r="3010" spans="1:34" x14ac:dyDescent="0.3">
      <c r="A3010">
        <v>246456</v>
      </c>
      <c r="B3010" t="s">
        <v>2223</v>
      </c>
      <c r="C3010" t="s">
        <v>40</v>
      </c>
      <c r="D3010">
        <v>1</v>
      </c>
      <c r="E3010" t="s">
        <v>5005</v>
      </c>
      <c r="F3010" t="s">
        <v>2461</v>
      </c>
      <c r="G3010">
        <v>82976</v>
      </c>
      <c r="H3010" t="s">
        <v>52</v>
      </c>
      <c r="I3010">
        <v>53051</v>
      </c>
      <c r="J3010">
        <v>100000</v>
      </c>
      <c r="K3010" t="s">
        <v>30</v>
      </c>
      <c r="L3010" t="s">
        <v>2226</v>
      </c>
      <c r="M3010" t="s">
        <v>171</v>
      </c>
      <c r="N3010" t="s">
        <v>8643</v>
      </c>
      <c r="O3010" t="s">
        <v>2665</v>
      </c>
      <c r="P3010" t="s">
        <v>8644</v>
      </c>
      <c r="Q3010" t="s">
        <v>35</v>
      </c>
      <c r="R3010" t="s">
        <v>5006</v>
      </c>
      <c r="S3010" t="s">
        <v>2230</v>
      </c>
      <c r="T3010" t="str">
        <f t="shared" si="138"/>
        <v xml:space="preserve">‚ Extensive working knowledge of the NYC Financial Management System (FMS); Extensive knowledge of NYC Procurement Policy Board Rules;   Strong analytical and organizational skills; Excellent written and oral Communication skills.  </v>
      </c>
      <c r="U3010">
        <f t="shared" si="139"/>
        <v>0</v>
      </c>
      <c r="V3010" s="3">
        <v>0</v>
      </c>
      <c r="W3010" s="3">
        <f t="shared" si="140"/>
        <v>0</v>
      </c>
      <c r="X3010" s="3">
        <v>0</v>
      </c>
      <c r="Y3010" s="3">
        <v>0</v>
      </c>
      <c r="Z3010" s="3">
        <v>0</v>
      </c>
      <c r="AA3010" s="3">
        <v>0</v>
      </c>
      <c r="AB3010" s="3">
        <v>0</v>
      </c>
      <c r="AD3010" t="s">
        <v>38</v>
      </c>
      <c r="AE3010" s="1">
        <v>42558</v>
      </c>
      <c r="AF3010" s="1">
        <v>42601</v>
      </c>
      <c r="AG3010" s="1">
        <v>42587</v>
      </c>
      <c r="AH3010" s="1">
        <v>42598</v>
      </c>
    </row>
    <row r="3011" spans="1:34" x14ac:dyDescent="0.3">
      <c r="A3011">
        <v>245345</v>
      </c>
      <c r="B3011" t="s">
        <v>39</v>
      </c>
      <c r="C3011" t="s">
        <v>26</v>
      </c>
      <c r="D3011">
        <v>1</v>
      </c>
      <c r="E3011" t="s">
        <v>5007</v>
      </c>
      <c r="F3011" t="s">
        <v>1160</v>
      </c>
      <c r="G3011">
        <v>34202</v>
      </c>
      <c r="H3011">
        <v>1</v>
      </c>
      <c r="I3011">
        <v>51586</v>
      </c>
      <c r="J3011">
        <v>77404</v>
      </c>
      <c r="K3011" t="s">
        <v>30</v>
      </c>
      <c r="L3011" t="s">
        <v>78</v>
      </c>
      <c r="M3011" t="s">
        <v>4744</v>
      </c>
      <c r="N3011" t="s">
        <v>8645</v>
      </c>
      <c r="O3011" t="s">
        <v>7269</v>
      </c>
      <c r="P3011" t="s">
        <v>8646</v>
      </c>
      <c r="Q3011" t="s">
        <v>7439</v>
      </c>
      <c r="R3011" t="s">
        <v>5008</v>
      </c>
      <c r="S3011" t="s">
        <v>35</v>
      </c>
      <c r="T3011" t="str">
        <f t="shared" ref="T3011:T3074" si="141">P3011&amp;" "&amp;Q3011</f>
        <v>‚	Ability to develop, communicate and present design concepts clearly. 	Strong communication skills (writing and verbal) and excellent graphic presentation skills. 	Experience with energy efficient design analysis. 	Ability to conduct research, investigations, studies or examinations related to electrical/mechanical  engineering functions in application during the construction process. 	Required proficiency in AutoCAD and Revit, with a working knowledge of Adobe Design Suite and Archibus. 	Ability to work on multiple projects at the same time. 	Strong organizational skills and attention to detail.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11">
        <f t="shared" ref="U3011:U3074" si="142">D3011*W3011</f>
        <v>0</v>
      </c>
      <c r="V3011" s="3">
        <v>0</v>
      </c>
      <c r="W3011" s="3">
        <f t="shared" ref="W3011:W3074" si="143">IF(OR(ISNUMBER(SEARCH("data analytics",$T3011)), ISNUMBER(SEARCH("data analysis",$T3011)), ISNUMBER(SEARCH("analyze data", $T3011)),ISNUMBER(SEARCH("business intelligence", $T3011)),ISNUMBER(SEARCH("business analysis",$T3011))),1,0)</f>
        <v>0</v>
      </c>
      <c r="X3011" s="3">
        <v>0</v>
      </c>
      <c r="Y3011" s="3">
        <v>0</v>
      </c>
      <c r="Z3011" s="3">
        <v>0</v>
      </c>
      <c r="AA3011" s="3">
        <v>0</v>
      </c>
      <c r="AB3011" s="3">
        <v>0</v>
      </c>
      <c r="AD3011" t="s">
        <v>58</v>
      </c>
      <c r="AE3011" s="1">
        <v>42559</v>
      </c>
      <c r="AG3011" s="1">
        <v>42559</v>
      </c>
      <c r="AH3011" s="1">
        <v>42598</v>
      </c>
    </row>
    <row r="3012" spans="1:34" x14ac:dyDescent="0.3">
      <c r="A3012">
        <v>246454</v>
      </c>
      <c r="B3012" t="s">
        <v>2518</v>
      </c>
      <c r="C3012" t="s">
        <v>40</v>
      </c>
      <c r="D3012">
        <v>1</v>
      </c>
      <c r="E3012" t="s">
        <v>2767</v>
      </c>
      <c r="F3012" t="s">
        <v>1738</v>
      </c>
      <c r="G3012">
        <v>52406</v>
      </c>
      <c r="H3012">
        <v>0</v>
      </c>
      <c r="I3012">
        <v>15</v>
      </c>
      <c r="J3012">
        <v>17</v>
      </c>
      <c r="K3012" t="s">
        <v>141</v>
      </c>
      <c r="L3012" t="s">
        <v>637</v>
      </c>
      <c r="M3012" t="s">
        <v>2971</v>
      </c>
      <c r="N3012" t="s">
        <v>8647</v>
      </c>
      <c r="O3012" t="s">
        <v>1739</v>
      </c>
      <c r="P3012" t="s">
        <v>8648</v>
      </c>
      <c r="Q3012" t="s">
        <v>5009</v>
      </c>
      <c r="R3012" t="s">
        <v>2521</v>
      </c>
      <c r="S3012" t="s">
        <v>35</v>
      </c>
      <c r="T3012" t="str">
        <f t="shared" si="141"/>
        <v>‚ Good organizational and communication skills  Ability to work independently  Have proficiency in Microsoft Word, PowerPoint, Visio Access, Outlook, and Excel  Be able to handle confidential matters  History of volunteerism, such as service in the AmeriCorps or Peace Corps, is viewed favorably. 1.	A four (4) year high school diploma or its educational equivalent. 2.	The ability to understand and carry out simple instructions.</v>
      </c>
      <c r="U3012">
        <f t="shared" si="142"/>
        <v>0</v>
      </c>
      <c r="V3012" s="3">
        <v>1</v>
      </c>
      <c r="W3012" s="3">
        <f t="shared" si="143"/>
        <v>0</v>
      </c>
      <c r="X3012" s="3">
        <v>0</v>
      </c>
      <c r="Y3012" s="3">
        <v>0</v>
      </c>
      <c r="Z3012" s="3">
        <v>0</v>
      </c>
      <c r="AA3012" s="3">
        <v>0</v>
      </c>
      <c r="AB3012" s="3">
        <v>0</v>
      </c>
      <c r="AD3012" t="s">
        <v>38</v>
      </c>
      <c r="AE3012" s="1">
        <v>42577</v>
      </c>
      <c r="AG3012" s="1">
        <v>42577</v>
      </c>
      <c r="AH3012" s="1">
        <v>42598</v>
      </c>
    </row>
    <row r="3013" spans="1:34" x14ac:dyDescent="0.3">
      <c r="A3013">
        <v>246454</v>
      </c>
      <c r="B3013" t="s">
        <v>2518</v>
      </c>
      <c r="C3013" t="s">
        <v>26</v>
      </c>
      <c r="D3013">
        <v>1</v>
      </c>
      <c r="E3013" t="s">
        <v>2767</v>
      </c>
      <c r="F3013" t="s">
        <v>1738</v>
      </c>
      <c r="G3013">
        <v>52406</v>
      </c>
      <c r="H3013">
        <v>0</v>
      </c>
      <c r="I3013">
        <v>15</v>
      </c>
      <c r="J3013">
        <v>17</v>
      </c>
      <c r="K3013" t="s">
        <v>141</v>
      </c>
      <c r="L3013" t="s">
        <v>637</v>
      </c>
      <c r="M3013" t="s">
        <v>2971</v>
      </c>
      <c r="N3013" t="s">
        <v>8647</v>
      </c>
      <c r="O3013" t="s">
        <v>1739</v>
      </c>
      <c r="P3013" t="s">
        <v>8648</v>
      </c>
      <c r="Q3013" t="s">
        <v>5009</v>
      </c>
      <c r="R3013" t="s">
        <v>2521</v>
      </c>
      <c r="S3013" t="s">
        <v>35</v>
      </c>
      <c r="T3013" t="str">
        <f t="shared" si="141"/>
        <v>‚ Good organizational and communication skills  Ability to work independently  Have proficiency in Microsoft Word, PowerPoint, Visio Access, Outlook, and Excel  Be able to handle confidential matters  History of volunteerism, such as service in the AmeriCorps or Peace Corps, is viewed favorably. 1.	A four (4) year high school diploma or its educational equivalent. 2.	The ability to understand and carry out simple instructions.</v>
      </c>
      <c r="U3013">
        <f t="shared" si="142"/>
        <v>0</v>
      </c>
      <c r="V3013" s="3">
        <v>1</v>
      </c>
      <c r="W3013" s="3">
        <f t="shared" si="143"/>
        <v>0</v>
      </c>
      <c r="X3013" s="3">
        <v>0</v>
      </c>
      <c r="Y3013" s="3">
        <v>0</v>
      </c>
      <c r="Z3013" s="3">
        <v>0</v>
      </c>
      <c r="AA3013" s="3">
        <v>0</v>
      </c>
      <c r="AB3013" s="3">
        <v>0</v>
      </c>
      <c r="AD3013" t="s">
        <v>38</v>
      </c>
      <c r="AE3013" s="1">
        <v>42577</v>
      </c>
      <c r="AG3013" s="1">
        <v>42577</v>
      </c>
      <c r="AH3013" s="1">
        <v>42598</v>
      </c>
    </row>
    <row r="3014" spans="1:34" x14ac:dyDescent="0.3">
      <c r="A3014">
        <v>246456</v>
      </c>
      <c r="B3014" t="s">
        <v>2223</v>
      </c>
      <c r="C3014" t="s">
        <v>26</v>
      </c>
      <c r="D3014">
        <v>1</v>
      </c>
      <c r="E3014" t="s">
        <v>5005</v>
      </c>
      <c r="F3014" t="s">
        <v>2461</v>
      </c>
      <c r="G3014">
        <v>82976</v>
      </c>
      <c r="H3014" t="s">
        <v>52</v>
      </c>
      <c r="I3014">
        <v>53051</v>
      </c>
      <c r="J3014">
        <v>100000</v>
      </c>
      <c r="K3014" t="s">
        <v>30</v>
      </c>
      <c r="L3014" t="s">
        <v>2226</v>
      </c>
      <c r="M3014" t="s">
        <v>171</v>
      </c>
      <c r="N3014" t="s">
        <v>8643</v>
      </c>
      <c r="O3014" t="s">
        <v>2665</v>
      </c>
      <c r="P3014" t="s">
        <v>8644</v>
      </c>
      <c r="Q3014" t="s">
        <v>35</v>
      </c>
      <c r="R3014" t="s">
        <v>5006</v>
      </c>
      <c r="S3014" t="s">
        <v>2230</v>
      </c>
      <c r="T3014" t="str">
        <f t="shared" si="141"/>
        <v xml:space="preserve">‚ Extensive working knowledge of the NYC Financial Management System (FMS); Extensive knowledge of NYC Procurement Policy Board Rules;   Strong analytical and organizational skills; Excellent written and oral Communication skills.  </v>
      </c>
      <c r="U3014">
        <f t="shared" si="142"/>
        <v>0</v>
      </c>
      <c r="V3014" s="3">
        <v>0</v>
      </c>
      <c r="W3014" s="3">
        <f t="shared" si="143"/>
        <v>0</v>
      </c>
      <c r="X3014" s="3">
        <v>0</v>
      </c>
      <c r="Y3014" s="3">
        <v>0</v>
      </c>
      <c r="Z3014" s="3">
        <v>0</v>
      </c>
      <c r="AA3014" s="3">
        <v>0</v>
      </c>
      <c r="AB3014" s="3">
        <v>0</v>
      </c>
      <c r="AD3014" t="s">
        <v>38</v>
      </c>
      <c r="AE3014" s="1">
        <v>42558</v>
      </c>
      <c r="AF3014" s="1">
        <v>42601</v>
      </c>
      <c r="AG3014" s="1">
        <v>42587</v>
      </c>
      <c r="AH3014" s="1">
        <v>42598</v>
      </c>
    </row>
    <row r="3015" spans="1:34" x14ac:dyDescent="0.3">
      <c r="A3015">
        <v>245345</v>
      </c>
      <c r="B3015" t="s">
        <v>39</v>
      </c>
      <c r="C3015" t="s">
        <v>40</v>
      </c>
      <c r="D3015">
        <v>1</v>
      </c>
      <c r="E3015" t="s">
        <v>5007</v>
      </c>
      <c r="F3015" t="s">
        <v>1160</v>
      </c>
      <c r="G3015">
        <v>34202</v>
      </c>
      <c r="H3015">
        <v>1</v>
      </c>
      <c r="I3015">
        <v>51586</v>
      </c>
      <c r="J3015">
        <v>77404</v>
      </c>
      <c r="K3015" t="s">
        <v>30</v>
      </c>
      <c r="L3015" t="s">
        <v>78</v>
      </c>
      <c r="M3015" t="s">
        <v>4744</v>
      </c>
      <c r="N3015" t="s">
        <v>8645</v>
      </c>
      <c r="O3015" t="s">
        <v>7269</v>
      </c>
      <c r="P3015" t="s">
        <v>8646</v>
      </c>
      <c r="Q3015" t="s">
        <v>7439</v>
      </c>
      <c r="R3015" t="s">
        <v>5008</v>
      </c>
      <c r="S3015" t="s">
        <v>35</v>
      </c>
      <c r="T3015" t="str">
        <f t="shared" si="141"/>
        <v>‚	Ability to develop, communicate and present design concepts clearly. 	Strong communication skills (writing and verbal) and excellent graphic presentation skills. 	Experience with energy efficient design analysis. 	Ability to conduct research, investigations, studies or examinations related to electrical/mechanical  engineering functions in application during the construction process. 	Required proficiency in AutoCAD and Revit, with a working knowledge of Adobe Design Suite and Archibus. 	Ability to work on multiple projects at the same time. 	Strong organizational skills and attention to detail.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15">
        <f t="shared" si="142"/>
        <v>0</v>
      </c>
      <c r="V3015" s="3">
        <v>0</v>
      </c>
      <c r="W3015" s="3">
        <f t="shared" si="143"/>
        <v>0</v>
      </c>
      <c r="X3015" s="3">
        <v>0</v>
      </c>
      <c r="Y3015" s="3">
        <v>0</v>
      </c>
      <c r="Z3015" s="3">
        <v>0</v>
      </c>
      <c r="AA3015" s="3">
        <v>0</v>
      </c>
      <c r="AB3015" s="3">
        <v>0</v>
      </c>
      <c r="AD3015" t="s">
        <v>58</v>
      </c>
      <c r="AE3015" s="1">
        <v>42559</v>
      </c>
      <c r="AG3015" s="1">
        <v>42559</v>
      </c>
      <c r="AH3015" s="1">
        <v>42598</v>
      </c>
    </row>
    <row r="3016" spans="1:34" x14ac:dyDescent="0.3">
      <c r="A3016">
        <v>245355</v>
      </c>
      <c r="B3016" t="s">
        <v>39</v>
      </c>
      <c r="C3016" t="s">
        <v>26</v>
      </c>
      <c r="D3016">
        <v>1</v>
      </c>
      <c r="E3016" t="s">
        <v>5010</v>
      </c>
      <c r="F3016" t="s">
        <v>1168</v>
      </c>
      <c r="G3016">
        <v>56058</v>
      </c>
      <c r="H3016">
        <v>0</v>
      </c>
      <c r="I3016">
        <v>48895</v>
      </c>
      <c r="J3016">
        <v>75900</v>
      </c>
      <c r="K3016" t="s">
        <v>30</v>
      </c>
      <c r="L3016" t="s">
        <v>78</v>
      </c>
      <c r="M3016" t="s">
        <v>1179</v>
      </c>
      <c r="N3016" t="s">
        <v>5011</v>
      </c>
      <c r="O3016" t="s">
        <v>1170</v>
      </c>
      <c r="P3016" t="s">
        <v>35</v>
      </c>
      <c r="Q3016" t="s">
        <v>7439</v>
      </c>
      <c r="R3016" t="s">
        <v>5012</v>
      </c>
      <c r="S3016" t="s">
        <v>35</v>
      </c>
      <c r="T3016" t="str">
        <f t="shared" si="141"/>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16">
        <f t="shared" si="142"/>
        <v>0</v>
      </c>
      <c r="V3016" s="3">
        <v>0</v>
      </c>
      <c r="W3016" s="3">
        <f t="shared" si="143"/>
        <v>0</v>
      </c>
      <c r="X3016" s="3">
        <v>0</v>
      </c>
      <c r="Y3016" s="3">
        <v>0</v>
      </c>
      <c r="Z3016" s="3">
        <v>0</v>
      </c>
      <c r="AA3016" s="3">
        <v>0</v>
      </c>
      <c r="AB3016" s="3">
        <v>0</v>
      </c>
      <c r="AD3016" t="s">
        <v>38</v>
      </c>
      <c r="AE3016" s="1">
        <v>42551</v>
      </c>
      <c r="AG3016" s="1">
        <v>42551</v>
      </c>
      <c r="AH3016" s="1">
        <v>42598</v>
      </c>
    </row>
    <row r="3017" spans="1:34" x14ac:dyDescent="0.3">
      <c r="A3017">
        <v>245355</v>
      </c>
      <c r="B3017" t="s">
        <v>39</v>
      </c>
      <c r="C3017" t="s">
        <v>40</v>
      </c>
      <c r="D3017">
        <v>1</v>
      </c>
      <c r="E3017" t="s">
        <v>5010</v>
      </c>
      <c r="F3017" t="s">
        <v>1168</v>
      </c>
      <c r="G3017">
        <v>56058</v>
      </c>
      <c r="H3017">
        <v>0</v>
      </c>
      <c r="I3017">
        <v>48895</v>
      </c>
      <c r="J3017">
        <v>75900</v>
      </c>
      <c r="K3017" t="s">
        <v>30</v>
      </c>
      <c r="L3017" t="s">
        <v>78</v>
      </c>
      <c r="M3017" t="s">
        <v>1179</v>
      </c>
      <c r="N3017" t="s">
        <v>5011</v>
      </c>
      <c r="O3017" t="s">
        <v>1170</v>
      </c>
      <c r="P3017" t="s">
        <v>35</v>
      </c>
      <c r="Q3017" t="s">
        <v>7439</v>
      </c>
      <c r="R3017" t="s">
        <v>5012</v>
      </c>
      <c r="S3017" t="s">
        <v>35</v>
      </c>
      <c r="T3017" t="str">
        <f t="shared" si="141"/>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17">
        <f t="shared" si="142"/>
        <v>0</v>
      </c>
      <c r="V3017" s="3">
        <v>0</v>
      </c>
      <c r="W3017" s="3">
        <f t="shared" si="143"/>
        <v>0</v>
      </c>
      <c r="X3017" s="3">
        <v>0</v>
      </c>
      <c r="Y3017" s="3">
        <v>0</v>
      </c>
      <c r="Z3017" s="3">
        <v>0</v>
      </c>
      <c r="AA3017" s="3">
        <v>0</v>
      </c>
      <c r="AB3017" s="3">
        <v>0</v>
      </c>
      <c r="AD3017" t="s">
        <v>38</v>
      </c>
      <c r="AE3017" s="1">
        <v>42551</v>
      </c>
      <c r="AG3017" s="1">
        <v>42551</v>
      </c>
      <c r="AH3017" s="1">
        <v>42598</v>
      </c>
    </row>
    <row r="3018" spans="1:34" x14ac:dyDescent="0.3">
      <c r="A3018">
        <v>245392</v>
      </c>
      <c r="B3018" t="s">
        <v>39</v>
      </c>
      <c r="C3018" t="s">
        <v>26</v>
      </c>
      <c r="D3018">
        <v>1</v>
      </c>
      <c r="E3018" t="s">
        <v>5013</v>
      </c>
      <c r="F3018" t="s">
        <v>42</v>
      </c>
      <c r="G3018">
        <v>21744</v>
      </c>
      <c r="H3018">
        <v>1</v>
      </c>
      <c r="I3018">
        <v>57969</v>
      </c>
      <c r="J3018">
        <v>70142</v>
      </c>
      <c r="K3018" t="s">
        <v>30</v>
      </c>
      <c r="L3018" t="s">
        <v>78</v>
      </c>
      <c r="M3018" t="s">
        <v>1598</v>
      </c>
      <c r="N3018" t="s">
        <v>6945</v>
      </c>
      <c r="O3018" t="s">
        <v>46</v>
      </c>
      <c r="P3018" t="s">
        <v>8649</v>
      </c>
      <c r="Q3018" t="s">
        <v>7439</v>
      </c>
      <c r="R3018" t="s">
        <v>5014</v>
      </c>
      <c r="S3018" t="s">
        <v>35</v>
      </c>
      <c r="T3018" t="str">
        <f t="shared" si="141"/>
        <v>‚	Excellent written and oral communication skills 	Familiar with certain data analytical tools such as SAS, STATA or SPSS  	Ability to work collaboratively in a cross-disciplinary team environment 	Demonstrated organizational skills and detail orientation 	Experience with scientific writing preferred 	Competency in Microsoft Office (Word, Excel, and PowerPoint) 	Knowledge of database relationship 	Willingness to adapt to new data structures and tackle novel problems creatively 	Working knowledge of or interest in a range of public health topics.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18">
        <f t="shared" si="142"/>
        <v>0</v>
      </c>
      <c r="V3018" s="3">
        <v>1</v>
      </c>
      <c r="W3018" s="3">
        <f t="shared" si="143"/>
        <v>0</v>
      </c>
      <c r="X3018" s="3">
        <v>0</v>
      </c>
      <c r="Y3018" s="3">
        <v>0</v>
      </c>
      <c r="Z3018" s="3">
        <v>0</v>
      </c>
      <c r="AA3018" s="3">
        <v>0</v>
      </c>
      <c r="AB3018" s="3">
        <v>0</v>
      </c>
      <c r="AD3018" t="s">
        <v>38</v>
      </c>
      <c r="AE3018" s="1">
        <v>42552</v>
      </c>
      <c r="AG3018" s="1">
        <v>42552</v>
      </c>
      <c r="AH3018" s="1">
        <v>42598</v>
      </c>
    </row>
    <row r="3019" spans="1:34" x14ac:dyDescent="0.3">
      <c r="A3019">
        <v>246463</v>
      </c>
      <c r="B3019" t="s">
        <v>39</v>
      </c>
      <c r="C3019" t="s">
        <v>26</v>
      </c>
      <c r="D3019">
        <v>1</v>
      </c>
      <c r="E3019" t="s">
        <v>5015</v>
      </c>
      <c r="F3019" t="s">
        <v>4494</v>
      </c>
      <c r="G3019" t="s">
        <v>4495</v>
      </c>
      <c r="H3019">
        <v>0</v>
      </c>
      <c r="I3019">
        <v>53051</v>
      </c>
      <c r="J3019">
        <v>140066</v>
      </c>
      <c r="K3019" t="s">
        <v>30</v>
      </c>
      <c r="L3019" t="s">
        <v>78</v>
      </c>
      <c r="M3019" t="s">
        <v>2708</v>
      </c>
      <c r="N3019" t="s">
        <v>5016</v>
      </c>
      <c r="O3019" t="s">
        <v>8650</v>
      </c>
      <c r="P3019" t="e">
        <f>--Working knowledge of government and Community process and structures  --experience Working with media that targets varying racial and ethnic communities  --experience in developing, writing, and editing a wide range of materials is important and ability to interpret, synthesize, and communicate technical information to non-technical audiences  --Considerable knowledge of social marketing and strategic communication strategies, Working  --experience in Working on campaigns and/or Community outreach.</f>
        <v>#NAME?</v>
      </c>
      <c r="Q3019" t="s">
        <v>7439</v>
      </c>
      <c r="R3019" t="s">
        <v>5017</v>
      </c>
      <c r="S3019" t="s">
        <v>35</v>
      </c>
      <c r="T3019" t="e">
        <f t="shared" si="141"/>
        <v>#NAME?</v>
      </c>
      <c r="U3019">
        <f t="shared" si="142"/>
        <v>0</v>
      </c>
      <c r="V3019" s="3">
        <v>0</v>
      </c>
      <c r="W3019" s="3">
        <f t="shared" si="143"/>
        <v>0</v>
      </c>
      <c r="X3019" s="3">
        <v>0</v>
      </c>
      <c r="Y3019" s="3">
        <v>0</v>
      </c>
      <c r="Z3019" s="3">
        <v>0</v>
      </c>
      <c r="AA3019" s="3">
        <v>0</v>
      </c>
      <c r="AB3019" s="3">
        <v>0</v>
      </c>
      <c r="AD3019" t="s">
        <v>38</v>
      </c>
      <c r="AE3019" s="1">
        <v>42557</v>
      </c>
      <c r="AG3019" s="1">
        <v>42557</v>
      </c>
      <c r="AH3019" s="1">
        <v>42598</v>
      </c>
    </row>
    <row r="3020" spans="1:34" x14ac:dyDescent="0.3">
      <c r="A3020">
        <v>246463</v>
      </c>
      <c r="B3020" t="s">
        <v>39</v>
      </c>
      <c r="C3020" t="s">
        <v>40</v>
      </c>
      <c r="D3020">
        <v>1</v>
      </c>
      <c r="E3020" t="s">
        <v>5015</v>
      </c>
      <c r="F3020" t="s">
        <v>4494</v>
      </c>
      <c r="G3020" t="s">
        <v>4495</v>
      </c>
      <c r="H3020">
        <v>0</v>
      </c>
      <c r="I3020">
        <v>53051</v>
      </c>
      <c r="J3020">
        <v>140066</v>
      </c>
      <c r="K3020" t="s">
        <v>30</v>
      </c>
      <c r="L3020" t="s">
        <v>78</v>
      </c>
      <c r="M3020" t="s">
        <v>2708</v>
      </c>
      <c r="N3020" t="s">
        <v>5016</v>
      </c>
      <c r="O3020" t="s">
        <v>8650</v>
      </c>
      <c r="P3020" t="e">
        <f>--Working knowledge of government and Community process and structures  --experience Working with media that targets varying racial and ethnic communities  --experience in developing, writing, and editing a wide range of materials is important and ability to interpret, synthesize, and communicate technical information to non-technical audiences  --Considerable knowledge of social marketing and strategic communication strategies, Working  --experience in Working on campaigns and/or Community outreach.</f>
        <v>#NAME?</v>
      </c>
      <c r="Q3020" t="s">
        <v>7439</v>
      </c>
      <c r="R3020" t="s">
        <v>5017</v>
      </c>
      <c r="S3020" t="s">
        <v>35</v>
      </c>
      <c r="T3020" t="e">
        <f t="shared" si="141"/>
        <v>#NAME?</v>
      </c>
      <c r="U3020">
        <f t="shared" si="142"/>
        <v>0</v>
      </c>
      <c r="V3020" s="3">
        <v>0</v>
      </c>
      <c r="W3020" s="3">
        <f t="shared" si="143"/>
        <v>0</v>
      </c>
      <c r="X3020" s="3">
        <v>0</v>
      </c>
      <c r="Y3020" s="3">
        <v>0</v>
      </c>
      <c r="Z3020" s="3">
        <v>0</v>
      </c>
      <c r="AA3020" s="3">
        <v>0</v>
      </c>
      <c r="AB3020" s="3">
        <v>0</v>
      </c>
      <c r="AD3020" t="s">
        <v>38</v>
      </c>
      <c r="AE3020" s="1">
        <v>42557</v>
      </c>
      <c r="AG3020" s="1">
        <v>42557</v>
      </c>
      <c r="AH3020" s="1">
        <v>42598</v>
      </c>
    </row>
    <row r="3021" spans="1:34" x14ac:dyDescent="0.3">
      <c r="A3021">
        <v>246469</v>
      </c>
      <c r="B3021" t="s">
        <v>210</v>
      </c>
      <c r="C3021" t="s">
        <v>40</v>
      </c>
      <c r="D3021">
        <v>1</v>
      </c>
      <c r="E3021" t="s">
        <v>5018</v>
      </c>
      <c r="F3021" t="s">
        <v>540</v>
      </c>
      <c r="G3021">
        <v>60860</v>
      </c>
      <c r="H3021">
        <v>1</v>
      </c>
      <c r="I3021">
        <v>38251</v>
      </c>
      <c r="J3021">
        <v>65771</v>
      </c>
      <c r="K3021" t="s">
        <v>30</v>
      </c>
      <c r="L3021" t="s">
        <v>213</v>
      </c>
      <c r="M3021" t="s">
        <v>1141</v>
      </c>
      <c r="N3021" t="s">
        <v>8651</v>
      </c>
      <c r="O3021" t="s">
        <v>7137</v>
      </c>
      <c r="P3021" t="s">
        <v>6946</v>
      </c>
      <c r="Q3021" t="s">
        <v>35</v>
      </c>
      <c r="R3021" t="s">
        <v>8652</v>
      </c>
      <c r="S3021" t="s">
        <v>35</v>
      </c>
      <c r="T3021" t="str">
        <f t="shared" si="141"/>
        <v xml:space="preserve">Preferred Skills  Successful Project Managers will also have proficiency or strong interest in at least one of the following skillsets: Fluency or proficiency in Spanish, Mandarin, or other foreign language strongly preferredCommunity organizing techniques and best practicesRetail and commercial leasing, including analysis of vacancy data and retail leakagePlace-making tools, including best practices around public space activation, design, and programmingFacilitation of large community meetings or design charrettes, including conflict resolution techniquesData analysis and Geographic Information Systems (GIS)Graphic design and Adobe Creative SuiteProgram evaluation and data tracking, including developing metrics to measure outputs and outcomesGraphic design, and making visual representations of data and processes in easy to understand formats  </v>
      </c>
      <c r="U3021">
        <f t="shared" si="142"/>
        <v>1</v>
      </c>
      <c r="V3021" s="3">
        <v>0</v>
      </c>
      <c r="W3021" s="3">
        <f t="shared" si="143"/>
        <v>1</v>
      </c>
      <c r="X3021" s="3">
        <v>0</v>
      </c>
      <c r="Y3021" s="3">
        <v>0</v>
      </c>
      <c r="Z3021" s="3">
        <v>0</v>
      </c>
      <c r="AA3021" s="3">
        <v>0</v>
      </c>
      <c r="AB3021" s="3">
        <v>0</v>
      </c>
      <c r="AD3021" t="s">
        <v>38</v>
      </c>
      <c r="AE3021" s="1">
        <v>42558</v>
      </c>
      <c r="AG3021" s="1">
        <v>42558</v>
      </c>
      <c r="AH3021" s="1">
        <v>42598</v>
      </c>
    </row>
    <row r="3022" spans="1:34" x14ac:dyDescent="0.3">
      <c r="A3022">
        <v>246469</v>
      </c>
      <c r="B3022" t="s">
        <v>210</v>
      </c>
      <c r="C3022" t="s">
        <v>26</v>
      </c>
      <c r="D3022">
        <v>1</v>
      </c>
      <c r="E3022" t="s">
        <v>5018</v>
      </c>
      <c r="F3022" t="s">
        <v>540</v>
      </c>
      <c r="G3022">
        <v>60860</v>
      </c>
      <c r="H3022">
        <v>1</v>
      </c>
      <c r="I3022">
        <v>38251</v>
      </c>
      <c r="J3022">
        <v>65771</v>
      </c>
      <c r="K3022" t="s">
        <v>30</v>
      </c>
      <c r="L3022" t="s">
        <v>213</v>
      </c>
      <c r="M3022" t="s">
        <v>1141</v>
      </c>
      <c r="N3022" t="s">
        <v>8651</v>
      </c>
      <c r="O3022" t="s">
        <v>7137</v>
      </c>
      <c r="P3022" t="s">
        <v>6946</v>
      </c>
      <c r="Q3022" t="s">
        <v>35</v>
      </c>
      <c r="R3022" t="s">
        <v>8652</v>
      </c>
      <c r="S3022" t="s">
        <v>35</v>
      </c>
      <c r="T3022" t="str">
        <f t="shared" si="141"/>
        <v xml:space="preserve">Preferred Skills  Successful Project Managers will also have proficiency or strong interest in at least one of the following skillsets: Fluency or proficiency in Spanish, Mandarin, or other foreign language strongly preferredCommunity organizing techniques and best practicesRetail and commercial leasing, including analysis of vacancy data and retail leakagePlace-making tools, including best practices around public space activation, design, and programmingFacilitation of large community meetings or design charrettes, including conflict resolution techniquesData analysis and Geographic Information Systems (GIS)Graphic design and Adobe Creative SuiteProgram evaluation and data tracking, including developing metrics to measure outputs and outcomesGraphic design, and making visual representations of data and processes in easy to understand formats  </v>
      </c>
      <c r="U3022">
        <f t="shared" si="142"/>
        <v>1</v>
      </c>
      <c r="V3022" s="3">
        <v>0</v>
      </c>
      <c r="W3022" s="3">
        <f t="shared" si="143"/>
        <v>1</v>
      </c>
      <c r="X3022" s="3">
        <v>0</v>
      </c>
      <c r="Y3022" s="3">
        <v>0</v>
      </c>
      <c r="Z3022" s="3">
        <v>0</v>
      </c>
      <c r="AA3022" s="3">
        <v>0</v>
      </c>
      <c r="AB3022" s="3">
        <v>0</v>
      </c>
      <c r="AD3022" t="s">
        <v>38</v>
      </c>
      <c r="AE3022" s="1">
        <v>42558</v>
      </c>
      <c r="AG3022" s="1">
        <v>42558</v>
      </c>
      <c r="AH3022" s="1">
        <v>42598</v>
      </c>
    </row>
    <row r="3023" spans="1:34" x14ac:dyDescent="0.3">
      <c r="A3023">
        <v>245392</v>
      </c>
      <c r="B3023" t="s">
        <v>39</v>
      </c>
      <c r="C3023" t="s">
        <v>40</v>
      </c>
      <c r="D3023">
        <v>1</v>
      </c>
      <c r="E3023" t="s">
        <v>5013</v>
      </c>
      <c r="F3023" t="s">
        <v>42</v>
      </c>
      <c r="G3023">
        <v>21744</v>
      </c>
      <c r="H3023">
        <v>1</v>
      </c>
      <c r="I3023">
        <v>57969</v>
      </c>
      <c r="J3023">
        <v>70142</v>
      </c>
      <c r="K3023" t="s">
        <v>30</v>
      </c>
      <c r="L3023" t="s">
        <v>78</v>
      </c>
      <c r="M3023" t="s">
        <v>1598</v>
      </c>
      <c r="N3023" t="s">
        <v>6945</v>
      </c>
      <c r="O3023" t="s">
        <v>46</v>
      </c>
      <c r="P3023" t="s">
        <v>8649</v>
      </c>
      <c r="Q3023" t="s">
        <v>7439</v>
      </c>
      <c r="R3023" t="s">
        <v>5014</v>
      </c>
      <c r="S3023" t="s">
        <v>35</v>
      </c>
      <c r="T3023" t="str">
        <f t="shared" si="141"/>
        <v>‚	Excellent written and oral communication skills 	Familiar with certain data analytical tools such as SAS, STATA or SPSS  	Ability to work collaboratively in a cross-disciplinary team environment 	Demonstrated organizational skills and detail orientation 	Experience with scientific writing preferred 	Competency in Microsoft Office (Word, Excel, and PowerPoint) 	Knowledge of database relationship 	Willingness to adapt to new data structures and tackle novel problems creatively 	Working knowledge of or interest in a range of public health topics.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23">
        <f t="shared" si="142"/>
        <v>0</v>
      </c>
      <c r="V3023" s="3">
        <v>1</v>
      </c>
      <c r="W3023" s="3">
        <f t="shared" si="143"/>
        <v>0</v>
      </c>
      <c r="X3023" s="3">
        <v>0</v>
      </c>
      <c r="Y3023" s="3">
        <v>0</v>
      </c>
      <c r="Z3023" s="3">
        <v>0</v>
      </c>
      <c r="AA3023" s="3">
        <v>0</v>
      </c>
      <c r="AB3023" s="3">
        <v>0</v>
      </c>
      <c r="AD3023" t="s">
        <v>38</v>
      </c>
      <c r="AE3023" s="1">
        <v>42552</v>
      </c>
      <c r="AG3023" s="1">
        <v>42552</v>
      </c>
      <c r="AH3023" s="1">
        <v>42598</v>
      </c>
    </row>
    <row r="3024" spans="1:34" x14ac:dyDescent="0.3">
      <c r="A3024">
        <v>245407</v>
      </c>
      <c r="B3024" t="s">
        <v>2309</v>
      </c>
      <c r="C3024" t="s">
        <v>26</v>
      </c>
      <c r="D3024">
        <v>1</v>
      </c>
      <c r="E3024" t="s">
        <v>5019</v>
      </c>
      <c r="F3024" t="s">
        <v>1168</v>
      </c>
      <c r="G3024">
        <v>56058</v>
      </c>
      <c r="H3024">
        <v>0</v>
      </c>
      <c r="I3024">
        <v>48895</v>
      </c>
      <c r="J3024">
        <v>75900</v>
      </c>
      <c r="K3024" t="s">
        <v>30</v>
      </c>
      <c r="L3024" t="s">
        <v>1348</v>
      </c>
      <c r="M3024" t="s">
        <v>2311</v>
      </c>
      <c r="N3024" t="s">
        <v>8653</v>
      </c>
      <c r="O3024" t="s">
        <v>1170</v>
      </c>
      <c r="P3024" t="s">
        <v>8654</v>
      </c>
      <c r="Q3024" t="s">
        <v>35</v>
      </c>
      <c r="R3024" t="s">
        <v>2312</v>
      </c>
      <c r="S3024" t="s">
        <v>2313</v>
      </c>
      <c r="T3024" t="str">
        <f t="shared" si="141"/>
        <v xml:space="preserve">‚  GIS  Knowledge of Microsoft Office Suite  </v>
      </c>
      <c r="U3024">
        <f t="shared" si="142"/>
        <v>0</v>
      </c>
      <c r="V3024" s="3">
        <v>0</v>
      </c>
      <c r="W3024" s="3">
        <f t="shared" si="143"/>
        <v>0</v>
      </c>
      <c r="X3024" s="3">
        <v>0</v>
      </c>
      <c r="Y3024" s="3">
        <v>0</v>
      </c>
      <c r="Z3024" s="3">
        <v>0</v>
      </c>
      <c r="AA3024" s="3">
        <v>0</v>
      </c>
      <c r="AB3024" s="3">
        <v>0</v>
      </c>
      <c r="AD3024" t="s">
        <v>38</v>
      </c>
      <c r="AE3024" s="1">
        <v>42551</v>
      </c>
      <c r="AG3024" s="1">
        <v>42558</v>
      </c>
      <c r="AH3024" s="1">
        <v>42598</v>
      </c>
    </row>
    <row r="3025" spans="1:34" x14ac:dyDescent="0.3">
      <c r="A3025">
        <v>245407</v>
      </c>
      <c r="B3025" t="s">
        <v>2309</v>
      </c>
      <c r="C3025" t="s">
        <v>40</v>
      </c>
      <c r="D3025">
        <v>1</v>
      </c>
      <c r="E3025" t="s">
        <v>5019</v>
      </c>
      <c r="F3025" t="s">
        <v>1168</v>
      </c>
      <c r="G3025">
        <v>56058</v>
      </c>
      <c r="H3025">
        <v>0</v>
      </c>
      <c r="I3025">
        <v>48895</v>
      </c>
      <c r="J3025">
        <v>75900</v>
      </c>
      <c r="K3025" t="s">
        <v>30</v>
      </c>
      <c r="L3025" t="s">
        <v>1348</v>
      </c>
      <c r="M3025" t="s">
        <v>2311</v>
      </c>
      <c r="N3025" t="s">
        <v>8653</v>
      </c>
      <c r="O3025" t="s">
        <v>1170</v>
      </c>
      <c r="P3025" t="s">
        <v>8654</v>
      </c>
      <c r="Q3025" t="s">
        <v>35</v>
      </c>
      <c r="R3025" t="s">
        <v>2312</v>
      </c>
      <c r="S3025" t="s">
        <v>2313</v>
      </c>
      <c r="T3025" t="str">
        <f t="shared" si="141"/>
        <v xml:space="preserve">‚  GIS  Knowledge of Microsoft Office Suite  </v>
      </c>
      <c r="U3025">
        <f t="shared" si="142"/>
        <v>0</v>
      </c>
      <c r="V3025" s="3">
        <v>0</v>
      </c>
      <c r="W3025" s="3">
        <f t="shared" si="143"/>
        <v>0</v>
      </c>
      <c r="X3025" s="3">
        <v>0</v>
      </c>
      <c r="Y3025" s="3">
        <v>0</v>
      </c>
      <c r="Z3025" s="3">
        <v>0</v>
      </c>
      <c r="AA3025" s="3">
        <v>0</v>
      </c>
      <c r="AB3025" s="3">
        <v>0</v>
      </c>
      <c r="AD3025" t="s">
        <v>38</v>
      </c>
      <c r="AE3025" s="1">
        <v>42551</v>
      </c>
      <c r="AG3025" s="1">
        <v>42558</v>
      </c>
      <c r="AH3025" s="1">
        <v>42598</v>
      </c>
    </row>
    <row r="3026" spans="1:34" x14ac:dyDescent="0.3">
      <c r="A3026">
        <v>245412</v>
      </c>
      <c r="B3026" t="s">
        <v>1281</v>
      </c>
      <c r="C3026" t="s">
        <v>26</v>
      </c>
      <c r="D3026">
        <v>1</v>
      </c>
      <c r="E3026" t="s">
        <v>5020</v>
      </c>
      <c r="F3026" t="s">
        <v>2096</v>
      </c>
      <c r="G3026">
        <v>13621</v>
      </c>
      <c r="H3026">
        <v>2</v>
      </c>
      <c r="I3026">
        <v>55556</v>
      </c>
      <c r="J3026">
        <v>82776</v>
      </c>
      <c r="K3026" t="s">
        <v>30</v>
      </c>
      <c r="L3026" t="s">
        <v>4784</v>
      </c>
      <c r="M3026" t="s">
        <v>2574</v>
      </c>
      <c r="N3026" t="s">
        <v>6947</v>
      </c>
      <c r="O3026" t="s">
        <v>2099</v>
      </c>
      <c r="P3026" t="s">
        <v>6948</v>
      </c>
      <c r="Q3026" t="s">
        <v>35</v>
      </c>
      <c r="R3026" t="s">
        <v>4617</v>
      </c>
      <c r="S3026" t="s">
        <v>35</v>
      </c>
      <c r="T3026" t="str">
        <f t="shared" si="141"/>
        <v xml:space="preserve">Essential	Familiar with Enterprise Wi-Fi Deployments 	Good understanding of Cisco internetworks, routing and switching and related protocols, LAN/WAN is required (Spanning tree, VTP, EIGRP, Layer 2 and Layer 3 connectivity and troubleshooting.	Familiar with VOIP systems  Plus, but not required: CCNA certification MCP  </v>
      </c>
      <c r="U3026">
        <f t="shared" si="142"/>
        <v>0</v>
      </c>
      <c r="V3026" s="3">
        <v>0</v>
      </c>
      <c r="W3026" s="3">
        <f t="shared" si="143"/>
        <v>0</v>
      </c>
      <c r="X3026" s="3">
        <v>0</v>
      </c>
      <c r="Y3026" s="3">
        <v>0</v>
      </c>
      <c r="Z3026" s="3">
        <v>0</v>
      </c>
      <c r="AA3026" s="3">
        <v>0</v>
      </c>
      <c r="AB3026" s="3">
        <v>0</v>
      </c>
      <c r="AD3026" t="s">
        <v>58</v>
      </c>
      <c r="AE3026" s="1">
        <v>42551</v>
      </c>
      <c r="AF3026" s="1">
        <v>42611</v>
      </c>
      <c r="AG3026" s="1">
        <v>42551</v>
      </c>
      <c r="AH3026" s="1">
        <v>42598</v>
      </c>
    </row>
    <row r="3027" spans="1:34" x14ac:dyDescent="0.3">
      <c r="A3027">
        <v>245412</v>
      </c>
      <c r="B3027" t="s">
        <v>1281</v>
      </c>
      <c r="C3027" t="s">
        <v>40</v>
      </c>
      <c r="D3027">
        <v>1</v>
      </c>
      <c r="E3027" t="s">
        <v>5020</v>
      </c>
      <c r="F3027" t="s">
        <v>2096</v>
      </c>
      <c r="G3027">
        <v>13621</v>
      </c>
      <c r="H3027">
        <v>2</v>
      </c>
      <c r="I3027">
        <v>55556</v>
      </c>
      <c r="J3027">
        <v>82776</v>
      </c>
      <c r="K3027" t="s">
        <v>30</v>
      </c>
      <c r="L3027" t="s">
        <v>4784</v>
      </c>
      <c r="M3027" t="s">
        <v>2574</v>
      </c>
      <c r="N3027" t="s">
        <v>6947</v>
      </c>
      <c r="O3027" t="s">
        <v>2099</v>
      </c>
      <c r="P3027" t="s">
        <v>6948</v>
      </c>
      <c r="Q3027" t="s">
        <v>35</v>
      </c>
      <c r="R3027" t="s">
        <v>4617</v>
      </c>
      <c r="S3027" t="s">
        <v>35</v>
      </c>
      <c r="T3027" t="str">
        <f t="shared" si="141"/>
        <v xml:space="preserve">Essential	Familiar with Enterprise Wi-Fi Deployments 	Good understanding of Cisco internetworks, routing and switching and related protocols, LAN/WAN is required (Spanning tree, VTP, EIGRP, Layer 2 and Layer 3 connectivity and troubleshooting.	Familiar with VOIP systems  Plus, but not required: CCNA certification MCP  </v>
      </c>
      <c r="U3027">
        <f t="shared" si="142"/>
        <v>0</v>
      </c>
      <c r="V3027" s="3">
        <v>0</v>
      </c>
      <c r="W3027" s="3">
        <f t="shared" si="143"/>
        <v>0</v>
      </c>
      <c r="X3027" s="3">
        <v>0</v>
      </c>
      <c r="Y3027" s="3">
        <v>0</v>
      </c>
      <c r="Z3027" s="3">
        <v>0</v>
      </c>
      <c r="AA3027" s="3">
        <v>0</v>
      </c>
      <c r="AB3027" s="3">
        <v>0</v>
      </c>
      <c r="AD3027" t="s">
        <v>58</v>
      </c>
      <c r="AE3027" s="1">
        <v>42551</v>
      </c>
      <c r="AF3027" s="1">
        <v>42611</v>
      </c>
      <c r="AG3027" s="1">
        <v>42551</v>
      </c>
      <c r="AH3027" s="1">
        <v>42598</v>
      </c>
    </row>
    <row r="3028" spans="1:34" x14ac:dyDescent="0.3">
      <c r="A3028">
        <v>244791</v>
      </c>
      <c r="B3028" t="s">
        <v>59</v>
      </c>
      <c r="C3028" t="s">
        <v>40</v>
      </c>
      <c r="D3028">
        <v>1</v>
      </c>
      <c r="E3028" t="s">
        <v>4885</v>
      </c>
      <c r="F3028" t="s">
        <v>360</v>
      </c>
      <c r="G3028">
        <v>20215</v>
      </c>
      <c r="H3028">
        <v>2</v>
      </c>
      <c r="I3028">
        <v>72805</v>
      </c>
      <c r="J3028">
        <v>101148</v>
      </c>
      <c r="K3028" t="s">
        <v>30</v>
      </c>
      <c r="L3028" t="s">
        <v>1525</v>
      </c>
      <c r="M3028" t="s">
        <v>1526</v>
      </c>
      <c r="N3028" t="s">
        <v>8600</v>
      </c>
      <c r="O3028" t="s">
        <v>7109</v>
      </c>
      <c r="P3028" t="s">
        <v>8601</v>
      </c>
      <c r="Q3028" t="s">
        <v>35</v>
      </c>
      <c r="R3028" t="s">
        <v>1251</v>
      </c>
      <c r="S3028" t="s">
        <v>35</v>
      </c>
      <c r="T3028" t="str">
        <f t="shared" si="141"/>
        <v xml:space="preserve">‚ Candidate must be familiar with software such as Microsoft Office, AutoCAD, and Scheduling software such as Primavera and Project. Familiar with Project Manager Information Systems (PMIS) such as e-Builder Familiar with construction cost estimating  Candidates with Special Inspection certifications and/or EHS certifications, preferred  Candidate must possess a valid Driver‚„s License Candidate must have great organizational and communication skills  </v>
      </c>
      <c r="U3028">
        <f t="shared" si="142"/>
        <v>0</v>
      </c>
      <c r="V3028" s="3">
        <v>0</v>
      </c>
      <c r="W3028" s="3">
        <f t="shared" si="143"/>
        <v>0</v>
      </c>
      <c r="X3028" s="3">
        <v>0</v>
      </c>
      <c r="Y3028" s="3">
        <v>0</v>
      </c>
      <c r="Z3028" s="3">
        <v>0</v>
      </c>
      <c r="AA3028" s="3">
        <v>0</v>
      </c>
      <c r="AB3028" s="3">
        <v>0</v>
      </c>
      <c r="AD3028" t="s">
        <v>58</v>
      </c>
      <c r="AE3028" s="1">
        <v>42570</v>
      </c>
      <c r="AG3028" s="1">
        <v>42578</v>
      </c>
      <c r="AH3028" s="1">
        <v>42598</v>
      </c>
    </row>
    <row r="3029" spans="1:34" x14ac:dyDescent="0.3">
      <c r="A3029">
        <v>246547</v>
      </c>
      <c r="B3029" t="s">
        <v>184</v>
      </c>
      <c r="C3029" t="s">
        <v>26</v>
      </c>
      <c r="D3029">
        <v>1</v>
      </c>
      <c r="E3029" t="s">
        <v>5021</v>
      </c>
      <c r="F3029" t="s">
        <v>51</v>
      </c>
      <c r="G3029">
        <v>10050</v>
      </c>
      <c r="H3029" t="s">
        <v>52</v>
      </c>
      <c r="I3029">
        <v>53051</v>
      </c>
      <c r="J3029">
        <v>145991</v>
      </c>
      <c r="K3029" t="s">
        <v>30</v>
      </c>
      <c r="L3029" t="s">
        <v>186</v>
      </c>
      <c r="M3029" t="s">
        <v>332</v>
      </c>
      <c r="N3029" t="s">
        <v>8655</v>
      </c>
      <c r="O3029" t="s">
        <v>54</v>
      </c>
      <c r="P3029" t="s">
        <v>5022</v>
      </c>
      <c r="Q3029" t="s">
        <v>7266</v>
      </c>
      <c r="R3029" t="s">
        <v>201</v>
      </c>
      <c r="S3029" t="s">
        <v>35</v>
      </c>
      <c r="T3029" t="str">
        <f t="shared" si="141"/>
        <v>The preferred candidate will possess at least 4+ years of experience in a role as IT project manager leading complex, enterprise-wide technical and/or business initiatives; 4+ years of experience with managing SDLC Waterfall and/or Agile methodology projects; 4+ years of experience in creating project management artifacts (project charter, project plan, timelines (MS Project or other project management software), requirements documents, project and resource planning, deployment plans, support plans, conversion plans; 4+ years in gathering requirements, business analysis, use cases and creating functional requirements documents. In addition, 3+ years of experience managing web based applications especially; 3 + years in vendor management; 1+ year experience managing application projects developed on MS Dynamics CRM; Experience working with City of New York agencies is a plus but not mandatory; PMP certification preferred but not mandatory.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3029">
        <f t="shared" si="142"/>
        <v>1</v>
      </c>
      <c r="V3029" s="3">
        <v>0</v>
      </c>
      <c r="W3029" s="3">
        <f t="shared" si="143"/>
        <v>1</v>
      </c>
      <c r="X3029" s="3">
        <v>0</v>
      </c>
      <c r="Y3029" s="3">
        <v>0</v>
      </c>
      <c r="Z3029" s="3">
        <v>0</v>
      </c>
      <c r="AA3029" s="3">
        <v>0</v>
      </c>
      <c r="AB3029" s="3">
        <v>0</v>
      </c>
      <c r="AD3029" t="s">
        <v>202</v>
      </c>
      <c r="AE3029" s="1">
        <v>42566</v>
      </c>
      <c r="AG3029" s="1">
        <v>42566</v>
      </c>
      <c r="AH3029" s="1">
        <v>42598</v>
      </c>
    </row>
    <row r="3030" spans="1:34" x14ac:dyDescent="0.3">
      <c r="A3030">
        <v>246547</v>
      </c>
      <c r="B3030" t="s">
        <v>184</v>
      </c>
      <c r="C3030" t="s">
        <v>40</v>
      </c>
      <c r="D3030">
        <v>1</v>
      </c>
      <c r="E3030" t="s">
        <v>5021</v>
      </c>
      <c r="F3030" t="s">
        <v>51</v>
      </c>
      <c r="G3030">
        <v>10050</v>
      </c>
      <c r="H3030" t="s">
        <v>52</v>
      </c>
      <c r="I3030">
        <v>53051</v>
      </c>
      <c r="J3030">
        <v>145991</v>
      </c>
      <c r="K3030" t="s">
        <v>30</v>
      </c>
      <c r="L3030" t="s">
        <v>186</v>
      </c>
      <c r="M3030" t="s">
        <v>332</v>
      </c>
      <c r="N3030" t="s">
        <v>8655</v>
      </c>
      <c r="O3030" t="s">
        <v>54</v>
      </c>
      <c r="P3030" t="s">
        <v>5022</v>
      </c>
      <c r="Q3030" t="s">
        <v>7266</v>
      </c>
      <c r="R3030" t="s">
        <v>201</v>
      </c>
      <c r="S3030" t="s">
        <v>35</v>
      </c>
      <c r="T3030" t="str">
        <f t="shared" si="141"/>
        <v>The preferred candidate will possess at least 4+ years of experience in a role as IT project manager leading complex, enterprise-wide technical and/or business initiatives; 4+ years of experience with managing SDLC Waterfall and/or Agile methodology projects; 4+ years of experience in creating project management artifacts (project charter, project plan, timelines (MS Project or other project management software), requirements documents, project and resource planning, deployment plans, support plans, conversion plans; 4+ years in gathering requirements, business analysis, use cases and creating functional requirements documents. In addition, 3+ years of experience managing web based applications especially; 3 + years in vendor management; 1+ year experience managing application projects developed on MS Dynamics CRM; Experience working with City of New York agencies is a plus but not mandatory; PMP certification preferred but not mandatory.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3030">
        <f t="shared" si="142"/>
        <v>1</v>
      </c>
      <c r="V3030" s="3">
        <v>0</v>
      </c>
      <c r="W3030" s="3">
        <f t="shared" si="143"/>
        <v>1</v>
      </c>
      <c r="X3030" s="3">
        <v>0</v>
      </c>
      <c r="Y3030" s="3">
        <v>0</v>
      </c>
      <c r="Z3030" s="3">
        <v>0</v>
      </c>
      <c r="AA3030" s="3">
        <v>0</v>
      </c>
      <c r="AB3030" s="3">
        <v>0</v>
      </c>
      <c r="AD3030" t="s">
        <v>202</v>
      </c>
      <c r="AE3030" s="1">
        <v>42566</v>
      </c>
      <c r="AG3030" s="1">
        <v>42566</v>
      </c>
      <c r="AH3030" s="1">
        <v>42598</v>
      </c>
    </row>
    <row r="3031" spans="1:34" x14ac:dyDescent="0.3">
      <c r="A3031">
        <v>246598</v>
      </c>
      <c r="B3031" t="s">
        <v>49</v>
      </c>
      <c r="C3031" t="s">
        <v>26</v>
      </c>
      <c r="D3031">
        <v>2</v>
      </c>
      <c r="E3031" t="s">
        <v>5023</v>
      </c>
      <c r="F3031" t="s">
        <v>191</v>
      </c>
      <c r="G3031">
        <v>13632</v>
      </c>
      <c r="H3031">
        <v>3</v>
      </c>
      <c r="I3031">
        <v>83323</v>
      </c>
      <c r="J3031">
        <v>108000</v>
      </c>
      <c r="K3031" t="s">
        <v>30</v>
      </c>
      <c r="L3031" t="s">
        <v>31</v>
      </c>
      <c r="M3031" t="s">
        <v>2468</v>
      </c>
      <c r="N3031" t="s">
        <v>8656</v>
      </c>
      <c r="O3031" t="s">
        <v>7083</v>
      </c>
      <c r="P3031" t="s">
        <v>8657</v>
      </c>
      <c r="Q3031" t="s">
        <v>5024</v>
      </c>
      <c r="R3031" t="s">
        <v>56</v>
      </c>
      <c r="S3031" t="s">
        <v>549</v>
      </c>
      <c r="T3031" t="str">
        <f t="shared" si="141"/>
        <v>‚ Development experience in SharePoint 2010.  Knowledge of SQL Server Data Tools (SSDT), SQL Server Analysis Services (SSAS), and SQL   Server Report Services (SSRS). HTML, CSS, or any IDE tool. Excellent analytical and numerical skills. Ability to interact on all levels in a professional manner. Ability to convert technical concepts into understandable language. Well organized with strong time management skills. In compliance with Federal law, all persons hired will be required to verify identity and eligibility to work in the United States and to complete the required employment eligibility verification document form upon hire.  NOTE: This position is open to applicants who have filed for the Open Competitive Computer Specialist (Software) Exam (#6020), the Promotional Computer Specialist (Software) Exam (#6514), or those who are already permanent in the Computer Specialist (Software) title. Please indicate in your cover letter if you have filed for these exams or are already permanent in the Computer Specialist (Software) title.</v>
      </c>
      <c r="U3031">
        <f t="shared" si="142"/>
        <v>0</v>
      </c>
      <c r="V3031" s="3">
        <v>0</v>
      </c>
      <c r="W3031" s="3">
        <f t="shared" si="143"/>
        <v>0</v>
      </c>
      <c r="X3031" s="3">
        <v>0</v>
      </c>
      <c r="Y3031" s="3">
        <v>0</v>
      </c>
      <c r="Z3031" s="3">
        <v>1</v>
      </c>
      <c r="AA3031" s="3">
        <v>0</v>
      </c>
      <c r="AB3031" s="3">
        <v>0</v>
      </c>
      <c r="AD3031" t="s">
        <v>899</v>
      </c>
      <c r="AE3031" s="1">
        <v>42573</v>
      </c>
      <c r="AG3031" s="1">
        <v>42573</v>
      </c>
      <c r="AH3031" s="1">
        <v>42598</v>
      </c>
    </row>
    <row r="3032" spans="1:34" x14ac:dyDescent="0.3">
      <c r="A3032">
        <v>246598</v>
      </c>
      <c r="B3032" t="s">
        <v>49</v>
      </c>
      <c r="C3032" t="s">
        <v>40</v>
      </c>
      <c r="D3032">
        <v>2</v>
      </c>
      <c r="E3032" t="s">
        <v>5023</v>
      </c>
      <c r="F3032" t="s">
        <v>191</v>
      </c>
      <c r="G3032">
        <v>13632</v>
      </c>
      <c r="H3032">
        <v>3</v>
      </c>
      <c r="I3032">
        <v>83323</v>
      </c>
      <c r="J3032">
        <v>108000</v>
      </c>
      <c r="K3032" t="s">
        <v>30</v>
      </c>
      <c r="L3032" t="s">
        <v>31</v>
      </c>
      <c r="M3032" t="s">
        <v>2468</v>
      </c>
      <c r="N3032" t="s">
        <v>8656</v>
      </c>
      <c r="O3032" t="s">
        <v>7083</v>
      </c>
      <c r="P3032" t="s">
        <v>8657</v>
      </c>
      <c r="Q3032" t="s">
        <v>5024</v>
      </c>
      <c r="R3032" t="s">
        <v>56</v>
      </c>
      <c r="S3032" t="s">
        <v>549</v>
      </c>
      <c r="T3032" t="str">
        <f t="shared" si="141"/>
        <v>‚ Development experience in SharePoint 2010.  Knowledge of SQL Server Data Tools (SSDT), SQL Server Analysis Services (SSAS), and SQL   Server Report Services (SSRS). HTML, CSS, or any IDE tool. Excellent analytical and numerical skills. Ability to interact on all levels in a professional manner. Ability to convert technical concepts into understandable language. Well organized with strong time management skills. In compliance with Federal law, all persons hired will be required to verify identity and eligibility to work in the United States and to complete the required employment eligibility verification document form upon hire.  NOTE: This position is open to applicants who have filed for the Open Competitive Computer Specialist (Software) Exam (#6020), the Promotional Computer Specialist (Software) Exam (#6514), or those who are already permanent in the Computer Specialist (Software) title. Please indicate in your cover letter if you have filed for these exams or are already permanent in the Computer Specialist (Software) title.</v>
      </c>
      <c r="U3032">
        <f t="shared" si="142"/>
        <v>0</v>
      </c>
      <c r="V3032" s="3">
        <v>0</v>
      </c>
      <c r="W3032" s="3">
        <f t="shared" si="143"/>
        <v>0</v>
      </c>
      <c r="X3032" s="3">
        <v>0</v>
      </c>
      <c r="Y3032" s="3">
        <v>0</v>
      </c>
      <c r="Z3032" s="3">
        <v>1</v>
      </c>
      <c r="AA3032" s="3">
        <v>0</v>
      </c>
      <c r="AB3032" s="3">
        <v>0</v>
      </c>
      <c r="AD3032" t="s">
        <v>899</v>
      </c>
      <c r="AE3032" s="1">
        <v>42573</v>
      </c>
      <c r="AG3032" s="1">
        <v>42573</v>
      </c>
      <c r="AH3032" s="1">
        <v>42598</v>
      </c>
    </row>
    <row r="3033" spans="1:34" x14ac:dyDescent="0.3">
      <c r="A3033">
        <v>244817</v>
      </c>
      <c r="B3033" t="s">
        <v>2874</v>
      </c>
      <c r="C3033" t="s">
        <v>26</v>
      </c>
      <c r="D3033">
        <v>1</v>
      </c>
      <c r="E3033" t="s">
        <v>5025</v>
      </c>
      <c r="F3033" t="s">
        <v>91</v>
      </c>
      <c r="G3033" t="s">
        <v>405</v>
      </c>
      <c r="H3033">
        <v>0</v>
      </c>
      <c r="I3033">
        <v>70000</v>
      </c>
      <c r="J3033">
        <v>80000</v>
      </c>
      <c r="K3033" t="s">
        <v>30</v>
      </c>
      <c r="L3033" t="s">
        <v>797</v>
      </c>
      <c r="M3033" t="s">
        <v>5026</v>
      </c>
      <c r="N3033" t="s">
        <v>8658</v>
      </c>
      <c r="O3033" t="s">
        <v>409</v>
      </c>
      <c r="P3033" t="s">
        <v>5027</v>
      </c>
      <c r="Q3033" t="s">
        <v>35</v>
      </c>
      <c r="R3033" t="s">
        <v>5028</v>
      </c>
      <c r="S3033" t="s">
        <v>35</v>
      </c>
      <c r="T3033" t="str">
        <f t="shared" si="141"/>
        <v xml:space="preserve">Candidates who have experience in conflict-of-interest prevention protocols and principles of fiduciary obligation, familiarity with green technology and finance, and complex lease and construction financing transactions are preferred.  Similarly, law school graduates, or candidates having a working knowledge of laws, rules regulations and public land use processes that impact municipal leasing transactions, candidates with experience interacting with City agencies, and individuals who have established and monitored performance metrics are also preferred.  </v>
      </c>
      <c r="U3033">
        <f t="shared" si="142"/>
        <v>0</v>
      </c>
      <c r="V3033" s="3">
        <v>0</v>
      </c>
      <c r="W3033" s="3">
        <f t="shared" si="143"/>
        <v>0</v>
      </c>
      <c r="X3033" s="3">
        <v>0</v>
      </c>
      <c r="Y3033" s="3">
        <v>0</v>
      </c>
      <c r="Z3033" s="3">
        <v>0</v>
      </c>
      <c r="AA3033" s="3">
        <v>0</v>
      </c>
      <c r="AB3033" s="3">
        <v>0</v>
      </c>
      <c r="AD3033" t="s">
        <v>38</v>
      </c>
      <c r="AE3033" s="1">
        <v>42585</v>
      </c>
      <c r="AF3033" s="1">
        <v>42645</v>
      </c>
      <c r="AG3033" s="1">
        <v>42585</v>
      </c>
      <c r="AH3033" s="1">
        <v>42598</v>
      </c>
    </row>
    <row r="3034" spans="1:34" x14ac:dyDescent="0.3">
      <c r="A3034">
        <v>245415</v>
      </c>
      <c r="B3034" t="s">
        <v>1281</v>
      </c>
      <c r="C3034" t="s">
        <v>26</v>
      </c>
      <c r="D3034">
        <v>3</v>
      </c>
      <c r="E3034" t="s">
        <v>5029</v>
      </c>
      <c r="F3034" t="s">
        <v>2096</v>
      </c>
      <c r="G3034">
        <v>13621</v>
      </c>
      <c r="H3034">
        <v>2</v>
      </c>
      <c r="I3034">
        <v>55556</v>
      </c>
      <c r="J3034">
        <v>82776</v>
      </c>
      <c r="K3034" t="s">
        <v>30</v>
      </c>
      <c r="L3034" t="s">
        <v>4784</v>
      </c>
      <c r="M3034" t="s">
        <v>2574</v>
      </c>
      <c r="N3034" t="s">
        <v>6949</v>
      </c>
      <c r="O3034" t="s">
        <v>2099</v>
      </c>
      <c r="P3034" t="s">
        <v>8659</v>
      </c>
      <c r="Q3034" t="s">
        <v>35</v>
      </c>
      <c r="R3034" t="s">
        <v>4617</v>
      </c>
      <c r="S3034" t="s">
        <v>35</v>
      </c>
      <c r="T3034" t="str">
        <f t="shared" si="141"/>
        <v xml:space="preserve">‚	Strong computer related background including knowledge of software applications and hardware.	Trouble-shooting and analytical skills, including the ability to anticipate and act on customer‚„s needs	Think proactively and be able to work in a rapidly changing and multi-tasked environment. 	Excellent communication skills and the ability to work in a team effort environment.  </v>
      </c>
      <c r="U3034">
        <f t="shared" si="142"/>
        <v>0</v>
      </c>
      <c r="V3034" s="3">
        <v>0</v>
      </c>
      <c r="W3034" s="3">
        <f t="shared" si="143"/>
        <v>0</v>
      </c>
      <c r="X3034" s="3">
        <v>0</v>
      </c>
      <c r="Y3034" s="3">
        <v>0</v>
      </c>
      <c r="Z3034" s="3">
        <v>0</v>
      </c>
      <c r="AA3034" s="3">
        <v>0</v>
      </c>
      <c r="AB3034" s="3">
        <v>0</v>
      </c>
      <c r="AD3034" t="s">
        <v>58</v>
      </c>
      <c r="AE3034" s="1">
        <v>42551</v>
      </c>
      <c r="AF3034" s="1">
        <v>42611</v>
      </c>
      <c r="AG3034" s="1">
        <v>42551</v>
      </c>
      <c r="AH3034" s="1">
        <v>42598</v>
      </c>
    </row>
    <row r="3035" spans="1:34" x14ac:dyDescent="0.3">
      <c r="A3035">
        <v>245415</v>
      </c>
      <c r="B3035" t="s">
        <v>1281</v>
      </c>
      <c r="C3035" t="s">
        <v>40</v>
      </c>
      <c r="D3035">
        <v>3</v>
      </c>
      <c r="E3035" t="s">
        <v>5029</v>
      </c>
      <c r="F3035" t="s">
        <v>2096</v>
      </c>
      <c r="G3035">
        <v>13621</v>
      </c>
      <c r="H3035">
        <v>2</v>
      </c>
      <c r="I3035">
        <v>55556</v>
      </c>
      <c r="J3035">
        <v>82776</v>
      </c>
      <c r="K3035" t="s">
        <v>30</v>
      </c>
      <c r="L3035" t="s">
        <v>4784</v>
      </c>
      <c r="M3035" t="s">
        <v>2574</v>
      </c>
      <c r="N3035" t="s">
        <v>6949</v>
      </c>
      <c r="O3035" t="s">
        <v>2099</v>
      </c>
      <c r="P3035" t="s">
        <v>8659</v>
      </c>
      <c r="Q3035" t="s">
        <v>35</v>
      </c>
      <c r="R3035" t="s">
        <v>4617</v>
      </c>
      <c r="S3035" t="s">
        <v>35</v>
      </c>
      <c r="T3035" t="str">
        <f t="shared" si="141"/>
        <v xml:space="preserve">‚	Strong computer related background including knowledge of software applications and hardware.	Trouble-shooting and analytical skills, including the ability to anticipate and act on customer‚„s needs	Think proactively and be able to work in a rapidly changing and multi-tasked environment. 	Excellent communication skills and the ability to work in a team effort environment.  </v>
      </c>
      <c r="U3035">
        <f t="shared" si="142"/>
        <v>0</v>
      </c>
      <c r="V3035" s="3">
        <v>0</v>
      </c>
      <c r="W3035" s="3">
        <f t="shared" si="143"/>
        <v>0</v>
      </c>
      <c r="X3035" s="3">
        <v>0</v>
      </c>
      <c r="Y3035" s="3">
        <v>0</v>
      </c>
      <c r="Z3035" s="3">
        <v>0</v>
      </c>
      <c r="AA3035" s="3">
        <v>0</v>
      </c>
      <c r="AB3035" s="3">
        <v>0</v>
      </c>
      <c r="AD3035" t="s">
        <v>58</v>
      </c>
      <c r="AE3035" s="1">
        <v>42551</v>
      </c>
      <c r="AF3035" s="1">
        <v>42611</v>
      </c>
      <c r="AG3035" s="1">
        <v>42551</v>
      </c>
      <c r="AH3035" s="1">
        <v>42598</v>
      </c>
    </row>
    <row r="3036" spans="1:34" x14ac:dyDescent="0.3">
      <c r="A3036">
        <v>245428</v>
      </c>
      <c r="B3036" t="s">
        <v>1281</v>
      </c>
      <c r="C3036" t="s">
        <v>40</v>
      </c>
      <c r="D3036">
        <v>1</v>
      </c>
      <c r="E3036" t="s">
        <v>4295</v>
      </c>
      <c r="F3036" t="s">
        <v>191</v>
      </c>
      <c r="G3036">
        <v>13632</v>
      </c>
      <c r="H3036">
        <v>4</v>
      </c>
      <c r="I3036">
        <v>89383</v>
      </c>
      <c r="J3036">
        <v>100000</v>
      </c>
      <c r="K3036" t="s">
        <v>30</v>
      </c>
      <c r="L3036" t="s">
        <v>4784</v>
      </c>
      <c r="M3036" t="s">
        <v>2574</v>
      </c>
      <c r="N3036" t="s">
        <v>8660</v>
      </c>
      <c r="O3036" t="s">
        <v>7083</v>
      </c>
      <c r="P3036" t="s">
        <v>8661</v>
      </c>
      <c r="Q3036" t="s">
        <v>35</v>
      </c>
      <c r="R3036" t="s">
        <v>4617</v>
      </c>
      <c r="S3036" t="s">
        <v>35</v>
      </c>
      <c r="T3036" t="str">
        <f t="shared" si="141"/>
        <v xml:space="preserve">‚7+ years substantive hands-on application development skills including C#/VB.NET, XML, MS SQL Server, IIS, JavaScript; writing application software, data analysis, data access, data structures, data manipulation, programming, testing, implementation, technical user documentation, software conversionsExperience with architecture, design, and development of .NET web applicationExcellent knowledge of CSS, XML, JQuery, AngularJS, SQL, SSRS and web servicesExperience with SQL performance optimization and tuning. Experience with Agile development processes, methodologies, and tools. Proficiency with Object Oriented architecture and development, analysis of complex business systems.Substantive hands-on experience with the Microsoft Dynamics is a huge plus.Substantive hands-on experience with EMC document management products (e.g. Documentum, Captiva)Proven experience with working in a team. Proven customer service track record with all levels of staff and customers / the publicDesire, enthusiasm and demonstrated track record for performing hands-on, detail-oriented work successfully both alone/independently and on teams in leading and supporting rolesStrong communication and writing skills, ability to create innovate and engaging documentation that is highly effective Experience with source control management system and continuous integration/development environments.Proficiency with the MS Office suite (including Project, Visio, Access); Remedy (BMC Software)Proven track record effectively working directly with computer systems architects.  </v>
      </c>
      <c r="U3036">
        <f t="shared" si="142"/>
        <v>1</v>
      </c>
      <c r="V3036" s="3">
        <v>0</v>
      </c>
      <c r="W3036" s="3">
        <f t="shared" si="143"/>
        <v>1</v>
      </c>
      <c r="X3036" s="3">
        <v>0</v>
      </c>
      <c r="Y3036" s="3">
        <v>0</v>
      </c>
      <c r="Z3036" s="3">
        <v>1</v>
      </c>
      <c r="AA3036" s="3">
        <v>0</v>
      </c>
      <c r="AB3036" s="3">
        <v>0</v>
      </c>
      <c r="AD3036" t="s">
        <v>58</v>
      </c>
      <c r="AE3036" s="1">
        <v>42551</v>
      </c>
      <c r="AF3036" s="1">
        <v>42641</v>
      </c>
      <c r="AG3036" s="1">
        <v>42572</v>
      </c>
      <c r="AH3036" s="1">
        <v>42598</v>
      </c>
    </row>
    <row r="3037" spans="1:34" x14ac:dyDescent="0.3">
      <c r="A3037">
        <v>245428</v>
      </c>
      <c r="B3037" t="s">
        <v>1281</v>
      </c>
      <c r="C3037" t="s">
        <v>26</v>
      </c>
      <c r="D3037">
        <v>1</v>
      </c>
      <c r="E3037" t="s">
        <v>4295</v>
      </c>
      <c r="F3037" t="s">
        <v>191</v>
      </c>
      <c r="G3037">
        <v>13632</v>
      </c>
      <c r="H3037">
        <v>4</v>
      </c>
      <c r="I3037">
        <v>89383</v>
      </c>
      <c r="J3037">
        <v>100000</v>
      </c>
      <c r="K3037" t="s">
        <v>30</v>
      </c>
      <c r="L3037" t="s">
        <v>4784</v>
      </c>
      <c r="M3037" t="s">
        <v>2574</v>
      </c>
      <c r="N3037" t="s">
        <v>8660</v>
      </c>
      <c r="O3037" t="s">
        <v>7083</v>
      </c>
      <c r="P3037" t="s">
        <v>8661</v>
      </c>
      <c r="Q3037" t="s">
        <v>35</v>
      </c>
      <c r="R3037" t="s">
        <v>4617</v>
      </c>
      <c r="S3037" t="s">
        <v>35</v>
      </c>
      <c r="T3037" t="str">
        <f t="shared" si="141"/>
        <v xml:space="preserve">‚7+ years substantive hands-on application development skills including C#/VB.NET, XML, MS SQL Server, IIS, JavaScript; writing application software, data analysis, data access, data structures, data manipulation, programming, testing, implementation, technical user documentation, software conversionsExperience with architecture, design, and development of .NET web applicationExcellent knowledge of CSS, XML, JQuery, AngularJS, SQL, SSRS and web servicesExperience with SQL performance optimization and tuning. Experience with Agile development processes, methodologies, and tools. Proficiency with Object Oriented architecture and development, analysis of complex business systems.Substantive hands-on experience with the Microsoft Dynamics is a huge plus.Substantive hands-on experience with EMC document management products (e.g. Documentum, Captiva)Proven experience with working in a team. Proven customer service track record with all levels of staff and customers / the publicDesire, enthusiasm and demonstrated track record for performing hands-on, detail-oriented work successfully both alone/independently and on teams in leading and supporting rolesStrong communication and writing skills, ability to create innovate and engaging documentation that is highly effective Experience with source control management system and continuous integration/development environments.Proficiency with the MS Office suite (including Project, Visio, Access); Remedy (BMC Software)Proven track record effectively working directly with computer systems architects.  </v>
      </c>
      <c r="U3037">
        <f t="shared" si="142"/>
        <v>1</v>
      </c>
      <c r="V3037" s="3">
        <v>0</v>
      </c>
      <c r="W3037" s="3">
        <f t="shared" si="143"/>
        <v>1</v>
      </c>
      <c r="X3037" s="3">
        <v>0</v>
      </c>
      <c r="Y3037" s="3">
        <v>0</v>
      </c>
      <c r="Z3037" s="3">
        <v>1</v>
      </c>
      <c r="AA3037" s="3">
        <v>0</v>
      </c>
      <c r="AB3037" s="3">
        <v>0</v>
      </c>
      <c r="AD3037" t="s">
        <v>58</v>
      </c>
      <c r="AE3037" s="1">
        <v>42551</v>
      </c>
      <c r="AF3037" s="1">
        <v>42641</v>
      </c>
      <c r="AG3037" s="1">
        <v>42572</v>
      </c>
      <c r="AH3037" s="1">
        <v>42598</v>
      </c>
    </row>
    <row r="3038" spans="1:34" x14ac:dyDescent="0.3">
      <c r="A3038">
        <v>246632</v>
      </c>
      <c r="B3038" t="s">
        <v>25</v>
      </c>
      <c r="C3038" t="s">
        <v>40</v>
      </c>
      <c r="D3038">
        <v>1</v>
      </c>
      <c r="E3038" t="s">
        <v>5030</v>
      </c>
      <c r="F3038" t="s">
        <v>2461</v>
      </c>
      <c r="G3038" t="s">
        <v>2462</v>
      </c>
      <c r="H3038">
        <v>0</v>
      </c>
      <c r="I3038">
        <v>57517</v>
      </c>
      <c r="J3038">
        <v>72000</v>
      </c>
      <c r="K3038" t="s">
        <v>30</v>
      </c>
      <c r="L3038" t="s">
        <v>350</v>
      </c>
      <c r="M3038" t="s">
        <v>351</v>
      </c>
      <c r="N3038" t="s">
        <v>5031</v>
      </c>
      <c r="O3038" t="s">
        <v>2464</v>
      </c>
      <c r="P3038" t="s">
        <v>5032</v>
      </c>
      <c r="Q3038" t="s">
        <v>35</v>
      </c>
      <c r="R3038" t="s">
        <v>5033</v>
      </c>
      <c r="S3038" t="s">
        <v>354</v>
      </c>
      <c r="T3038" t="str">
        <f t="shared" si="141"/>
        <v xml:space="preserve">The preferred candidate should possess the following: Experience in contract administration, financial management or procurement; knowledge of NYC Procurement Policy Board Rules, working knowledge of the Financial Management System (FMS), strong knowledge of Microsoft Office products such as Word and Excel; excellent written and verbal communications skills; organizational skills and the ability to handle multiple tasks under tight deadlines.  </v>
      </c>
      <c r="U3038">
        <f t="shared" si="142"/>
        <v>0</v>
      </c>
      <c r="V3038" s="3">
        <v>0</v>
      </c>
      <c r="W3038" s="3">
        <f t="shared" si="143"/>
        <v>0</v>
      </c>
      <c r="X3038" s="3">
        <v>0</v>
      </c>
      <c r="Y3038" s="3">
        <v>0</v>
      </c>
      <c r="Z3038" s="3">
        <v>0</v>
      </c>
      <c r="AA3038" s="3">
        <v>0</v>
      </c>
      <c r="AB3038" s="3">
        <v>0</v>
      </c>
      <c r="AD3038" t="s">
        <v>38</v>
      </c>
      <c r="AE3038" s="1">
        <v>42570</v>
      </c>
      <c r="AG3038" s="1">
        <v>42570</v>
      </c>
      <c r="AH3038" s="1">
        <v>42598</v>
      </c>
    </row>
    <row r="3039" spans="1:34" x14ac:dyDescent="0.3">
      <c r="A3039">
        <v>246632</v>
      </c>
      <c r="B3039" t="s">
        <v>25</v>
      </c>
      <c r="C3039" t="s">
        <v>26</v>
      </c>
      <c r="D3039">
        <v>1</v>
      </c>
      <c r="E3039" t="s">
        <v>5030</v>
      </c>
      <c r="F3039" t="s">
        <v>2461</v>
      </c>
      <c r="G3039" t="s">
        <v>2462</v>
      </c>
      <c r="H3039">
        <v>0</v>
      </c>
      <c r="I3039">
        <v>57517</v>
      </c>
      <c r="J3039">
        <v>72000</v>
      </c>
      <c r="K3039" t="s">
        <v>30</v>
      </c>
      <c r="L3039" t="s">
        <v>350</v>
      </c>
      <c r="M3039" t="s">
        <v>351</v>
      </c>
      <c r="N3039" t="s">
        <v>5031</v>
      </c>
      <c r="O3039" t="s">
        <v>2464</v>
      </c>
      <c r="P3039" t="s">
        <v>5032</v>
      </c>
      <c r="Q3039" t="s">
        <v>35</v>
      </c>
      <c r="R3039" t="s">
        <v>5033</v>
      </c>
      <c r="S3039" t="s">
        <v>354</v>
      </c>
      <c r="T3039" t="str">
        <f t="shared" si="141"/>
        <v xml:space="preserve">The preferred candidate should possess the following: Experience in contract administration, financial management or procurement; knowledge of NYC Procurement Policy Board Rules, working knowledge of the Financial Management System (FMS), strong knowledge of Microsoft Office products such as Word and Excel; excellent written and verbal communications skills; organizational skills and the ability to handle multiple tasks under tight deadlines.  </v>
      </c>
      <c r="U3039">
        <f t="shared" si="142"/>
        <v>0</v>
      </c>
      <c r="V3039" s="3">
        <v>0</v>
      </c>
      <c r="W3039" s="3">
        <f t="shared" si="143"/>
        <v>0</v>
      </c>
      <c r="X3039" s="3">
        <v>0</v>
      </c>
      <c r="Y3039" s="3">
        <v>0</v>
      </c>
      <c r="Z3039" s="3">
        <v>0</v>
      </c>
      <c r="AA3039" s="3">
        <v>0</v>
      </c>
      <c r="AB3039" s="3">
        <v>0</v>
      </c>
      <c r="AD3039" t="s">
        <v>38</v>
      </c>
      <c r="AE3039" s="1">
        <v>42570</v>
      </c>
      <c r="AG3039" s="1">
        <v>42570</v>
      </c>
      <c r="AH3039" s="1">
        <v>42598</v>
      </c>
    </row>
    <row r="3040" spans="1:34" x14ac:dyDescent="0.3">
      <c r="A3040">
        <v>246636</v>
      </c>
      <c r="B3040" t="s">
        <v>25</v>
      </c>
      <c r="C3040" t="s">
        <v>40</v>
      </c>
      <c r="D3040">
        <v>2</v>
      </c>
      <c r="E3040" t="s">
        <v>5034</v>
      </c>
      <c r="F3040" t="s">
        <v>2096</v>
      </c>
      <c r="G3040">
        <v>13621</v>
      </c>
      <c r="H3040">
        <v>1</v>
      </c>
      <c r="I3040">
        <v>46303</v>
      </c>
      <c r="J3040">
        <v>65000</v>
      </c>
      <c r="K3040" t="s">
        <v>30</v>
      </c>
      <c r="L3040" t="s">
        <v>192</v>
      </c>
      <c r="M3040" t="s">
        <v>535</v>
      </c>
      <c r="N3040" t="s">
        <v>5035</v>
      </c>
      <c r="O3040" t="s">
        <v>2099</v>
      </c>
      <c r="P3040" t="s">
        <v>8662</v>
      </c>
      <c r="Q3040" t="s">
        <v>35</v>
      </c>
      <c r="R3040" t="s">
        <v>5036</v>
      </c>
      <c r="S3040" t="s">
        <v>196</v>
      </c>
      <c r="T3040" t="str">
        <f t="shared" si="141"/>
        <v xml:space="preserve">The preferred candidate should possess the following: 3+ years‚„ experience working in a service desk environment; knowledge of installation, configuration &amp; troubleshooting; proficiency with Microsoft Office suites; Printers, and desktop/laptop hardware components; knowledge of remote desktop access software utilized to troubleshoot issues remotely; excellent verbal and written communication skills, problem solving skills, customer service and interpersonal skills; ability to multitask and perform in a high-paced/high pressure environment; ability to work independently; knowledge of Remedy ITSM or other tool;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and effective telephone etiquette; excellent troubleshooting and analytical skills; ability to react quickly and calmly to emergency situations, recognize and understand others' reactions; exceptional interpersonal skills, with a focus on listening and questioning skills; solid relationship management and performance management skills; ability to effectively prioritize and execute tasks in a high-pressure environment; proven analytical and problem-solving abilities; demonstrated knowledge and accomplishment in analyzing, diagnosing and recommending solutions for hardware and software problems; team-oriented and skilled in working within a collaborative environment; able to investigate and research; ability to present ideas in business-friendly and user-friendly language; knowledge of monitoring software and auto-ticketing a plus; Certification in either: A+, MCP, or MCSE; ITIL v3 certification and/or equivalent work experience.  </v>
      </c>
      <c r="U3040">
        <f t="shared" si="142"/>
        <v>0</v>
      </c>
      <c r="V3040" s="3">
        <v>0</v>
      </c>
      <c r="W3040" s="3">
        <f t="shared" si="143"/>
        <v>0</v>
      </c>
      <c r="X3040" s="3">
        <v>0</v>
      </c>
      <c r="Y3040" s="3">
        <v>0</v>
      </c>
      <c r="Z3040" s="3">
        <v>0</v>
      </c>
      <c r="AA3040" s="3">
        <v>0</v>
      </c>
      <c r="AB3040" s="3">
        <v>0</v>
      </c>
      <c r="AD3040" t="s">
        <v>58</v>
      </c>
      <c r="AE3040" s="1">
        <v>42559</v>
      </c>
      <c r="AG3040" s="1">
        <v>42559</v>
      </c>
      <c r="AH3040" s="1">
        <v>42598</v>
      </c>
    </row>
    <row r="3041" spans="1:34" x14ac:dyDescent="0.3">
      <c r="A3041">
        <v>246636</v>
      </c>
      <c r="B3041" t="s">
        <v>25</v>
      </c>
      <c r="C3041" t="s">
        <v>26</v>
      </c>
      <c r="D3041">
        <v>2</v>
      </c>
      <c r="E3041" t="s">
        <v>5034</v>
      </c>
      <c r="F3041" t="s">
        <v>2096</v>
      </c>
      <c r="G3041">
        <v>13621</v>
      </c>
      <c r="H3041">
        <v>1</v>
      </c>
      <c r="I3041">
        <v>46303</v>
      </c>
      <c r="J3041">
        <v>65000</v>
      </c>
      <c r="K3041" t="s">
        <v>30</v>
      </c>
      <c r="L3041" t="s">
        <v>192</v>
      </c>
      <c r="M3041" t="s">
        <v>535</v>
      </c>
      <c r="N3041" t="s">
        <v>5035</v>
      </c>
      <c r="O3041" t="s">
        <v>2099</v>
      </c>
      <c r="P3041" t="s">
        <v>8662</v>
      </c>
      <c r="Q3041" t="s">
        <v>35</v>
      </c>
      <c r="R3041" t="s">
        <v>5036</v>
      </c>
      <c r="S3041" t="s">
        <v>196</v>
      </c>
      <c r="T3041" t="str">
        <f t="shared" si="141"/>
        <v xml:space="preserve">The preferred candidate should possess the following: 3+ years‚„ experience working in a service desk environment; knowledge of installation, configuration &amp; troubleshooting; proficiency with Microsoft Office suites; Printers, and desktop/laptop hardware components; knowledge of remote desktop access software utilized to troubleshoot issues remotely; excellent verbal and written communication skills, problem solving skills, customer service and interpersonal skills; ability to multitask and perform in a high-paced/high pressure environment; ability to work independently; knowledge of Remedy ITSM or other tool;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and effective telephone etiquette; excellent troubleshooting and analytical skills; ability to react quickly and calmly to emergency situations, recognize and understand others' reactions; exceptional interpersonal skills, with a focus on listening and questioning skills; solid relationship management and performance management skills; ability to effectively prioritize and execute tasks in a high-pressure environment; proven analytical and problem-solving abilities; demonstrated knowledge and accomplishment in analyzing, diagnosing and recommending solutions for hardware and software problems; team-oriented and skilled in working within a collaborative environment; able to investigate and research; ability to present ideas in business-friendly and user-friendly language; knowledge of monitoring software and auto-ticketing a plus; Certification in either: A+, MCP, or MCSE; ITIL v3 certification and/or equivalent work experience.  </v>
      </c>
      <c r="U3041">
        <f t="shared" si="142"/>
        <v>0</v>
      </c>
      <c r="V3041" s="3">
        <v>0</v>
      </c>
      <c r="W3041" s="3">
        <f t="shared" si="143"/>
        <v>0</v>
      </c>
      <c r="X3041" s="3">
        <v>0</v>
      </c>
      <c r="Y3041" s="3">
        <v>0</v>
      </c>
      <c r="Z3041" s="3">
        <v>0</v>
      </c>
      <c r="AA3041" s="3">
        <v>0</v>
      </c>
      <c r="AB3041" s="3">
        <v>0</v>
      </c>
      <c r="AD3041" t="s">
        <v>58</v>
      </c>
      <c r="AE3041" s="1">
        <v>42559</v>
      </c>
      <c r="AG3041" s="1">
        <v>42559</v>
      </c>
      <c r="AH3041" s="1">
        <v>42598</v>
      </c>
    </row>
    <row r="3042" spans="1:34" x14ac:dyDescent="0.3">
      <c r="A3042">
        <v>245432</v>
      </c>
      <c r="B3042" t="s">
        <v>1281</v>
      </c>
      <c r="C3042" t="s">
        <v>26</v>
      </c>
      <c r="D3042">
        <v>1</v>
      </c>
      <c r="E3042" t="s">
        <v>4295</v>
      </c>
      <c r="F3042" t="s">
        <v>51</v>
      </c>
      <c r="G3042">
        <v>10050</v>
      </c>
      <c r="H3042" t="s">
        <v>52</v>
      </c>
      <c r="I3042">
        <v>53051</v>
      </c>
      <c r="J3042">
        <v>100000</v>
      </c>
      <c r="K3042" t="s">
        <v>30</v>
      </c>
      <c r="L3042" t="s">
        <v>4784</v>
      </c>
      <c r="M3042" t="s">
        <v>2574</v>
      </c>
      <c r="N3042" t="s">
        <v>8660</v>
      </c>
      <c r="O3042" t="s">
        <v>54</v>
      </c>
      <c r="P3042" t="s">
        <v>8661</v>
      </c>
      <c r="Q3042" t="s">
        <v>35</v>
      </c>
      <c r="R3042" t="s">
        <v>4617</v>
      </c>
      <c r="S3042" t="s">
        <v>35</v>
      </c>
      <c r="T3042" t="str">
        <f t="shared" si="141"/>
        <v xml:space="preserve">‚7+ years substantive hands-on application development skills including C#/VB.NET, XML, MS SQL Server, IIS, JavaScript; writing application software, data analysis, data access, data structures, data manipulation, programming, testing, implementation, technical user documentation, software conversionsExperience with architecture, design, and development of .NET web applicationExcellent knowledge of CSS, XML, JQuery, AngularJS, SQL, SSRS and web servicesExperience with SQL performance optimization and tuning. Experience with Agile development processes, methodologies, and tools. Proficiency with Object Oriented architecture and development, analysis of complex business systems.Substantive hands-on experience with the Microsoft Dynamics is a huge plus.Substantive hands-on experience with EMC document management products (e.g. Documentum, Captiva)Proven experience with working in a team. Proven customer service track record with all levels of staff and customers / the publicDesire, enthusiasm and demonstrated track record for performing hands-on, detail-oriented work successfully both alone/independently and on teams in leading and supporting rolesStrong communication and writing skills, ability to create innovate and engaging documentation that is highly effective Experience with source control management system and continuous integration/development environments.Proficiency with the MS Office suite (including Project, Visio, Access); Remedy (BMC Software)Proven track record effectively working directly with computer systems architects.  </v>
      </c>
      <c r="U3042">
        <f t="shared" si="142"/>
        <v>1</v>
      </c>
      <c r="V3042" s="3">
        <v>0</v>
      </c>
      <c r="W3042" s="3">
        <f t="shared" si="143"/>
        <v>1</v>
      </c>
      <c r="X3042" s="3">
        <v>0</v>
      </c>
      <c r="Y3042" s="3">
        <v>0</v>
      </c>
      <c r="Z3042" s="3">
        <v>1</v>
      </c>
      <c r="AA3042" s="3">
        <v>0</v>
      </c>
      <c r="AB3042" s="3">
        <v>0</v>
      </c>
      <c r="AD3042" t="s">
        <v>58</v>
      </c>
      <c r="AE3042" s="1">
        <v>42551</v>
      </c>
      <c r="AF3042" s="1">
        <v>42611</v>
      </c>
      <c r="AG3042" s="1">
        <v>42551</v>
      </c>
      <c r="AH3042" s="1">
        <v>42598</v>
      </c>
    </row>
    <row r="3043" spans="1:34" x14ac:dyDescent="0.3">
      <c r="A3043">
        <v>245432</v>
      </c>
      <c r="B3043" t="s">
        <v>1281</v>
      </c>
      <c r="C3043" t="s">
        <v>40</v>
      </c>
      <c r="D3043">
        <v>1</v>
      </c>
      <c r="E3043" t="s">
        <v>4295</v>
      </c>
      <c r="F3043" t="s">
        <v>51</v>
      </c>
      <c r="G3043">
        <v>10050</v>
      </c>
      <c r="H3043" t="s">
        <v>52</v>
      </c>
      <c r="I3043">
        <v>53051</v>
      </c>
      <c r="J3043">
        <v>100000</v>
      </c>
      <c r="K3043" t="s">
        <v>30</v>
      </c>
      <c r="L3043" t="s">
        <v>4784</v>
      </c>
      <c r="M3043" t="s">
        <v>2574</v>
      </c>
      <c r="N3043" t="s">
        <v>8660</v>
      </c>
      <c r="O3043" t="s">
        <v>54</v>
      </c>
      <c r="P3043" t="s">
        <v>8661</v>
      </c>
      <c r="Q3043" t="s">
        <v>35</v>
      </c>
      <c r="R3043" t="s">
        <v>4617</v>
      </c>
      <c r="S3043" t="s">
        <v>35</v>
      </c>
      <c r="T3043" t="str">
        <f t="shared" si="141"/>
        <v xml:space="preserve">‚7+ years substantive hands-on application development skills including C#/VB.NET, XML, MS SQL Server, IIS, JavaScript; writing application software, data analysis, data access, data structures, data manipulation, programming, testing, implementation, technical user documentation, software conversionsExperience with architecture, design, and development of .NET web applicationExcellent knowledge of CSS, XML, JQuery, AngularJS, SQL, SSRS and web servicesExperience with SQL performance optimization and tuning. Experience with Agile development processes, methodologies, and tools. Proficiency with Object Oriented architecture and development, analysis of complex business systems.Substantive hands-on experience with the Microsoft Dynamics is a huge plus.Substantive hands-on experience with EMC document management products (e.g. Documentum, Captiva)Proven experience with working in a team. Proven customer service track record with all levels of staff and customers / the publicDesire, enthusiasm and demonstrated track record for performing hands-on, detail-oriented work successfully both alone/independently and on teams in leading and supporting rolesStrong communication and writing skills, ability to create innovate and engaging documentation that is highly effective Experience with source control management system and continuous integration/development environments.Proficiency with the MS Office suite (including Project, Visio, Access); Remedy (BMC Software)Proven track record effectively working directly with computer systems architects.  </v>
      </c>
      <c r="U3043">
        <f t="shared" si="142"/>
        <v>1</v>
      </c>
      <c r="V3043" s="3">
        <v>0</v>
      </c>
      <c r="W3043" s="3">
        <f t="shared" si="143"/>
        <v>1</v>
      </c>
      <c r="X3043" s="3">
        <v>0</v>
      </c>
      <c r="Y3043" s="3">
        <v>0</v>
      </c>
      <c r="Z3043" s="3">
        <v>1</v>
      </c>
      <c r="AA3043" s="3">
        <v>0</v>
      </c>
      <c r="AB3043" s="3">
        <v>0</v>
      </c>
      <c r="AD3043" t="s">
        <v>58</v>
      </c>
      <c r="AE3043" s="1">
        <v>42551</v>
      </c>
      <c r="AF3043" s="1">
        <v>42611</v>
      </c>
      <c r="AG3043" s="1">
        <v>42551</v>
      </c>
      <c r="AH3043" s="1">
        <v>42598</v>
      </c>
    </row>
    <row r="3044" spans="1:34" x14ac:dyDescent="0.3">
      <c r="A3044">
        <v>245436</v>
      </c>
      <c r="B3044" t="s">
        <v>1281</v>
      </c>
      <c r="C3044" t="s">
        <v>26</v>
      </c>
      <c r="D3044">
        <v>1</v>
      </c>
      <c r="E3044" t="s">
        <v>2532</v>
      </c>
      <c r="F3044" t="s">
        <v>110</v>
      </c>
      <c r="G3044">
        <v>10251</v>
      </c>
      <c r="H3044">
        <v>3</v>
      </c>
      <c r="I3044">
        <v>32888</v>
      </c>
      <c r="J3044">
        <v>44000</v>
      </c>
      <c r="K3044" t="s">
        <v>30</v>
      </c>
      <c r="L3044" t="s">
        <v>4784</v>
      </c>
      <c r="M3044" t="s">
        <v>971</v>
      </c>
      <c r="N3044" t="s">
        <v>5037</v>
      </c>
      <c r="O3044" t="s">
        <v>113</v>
      </c>
      <c r="P3044" t="s">
        <v>8663</v>
      </c>
      <c r="Q3044" t="s">
        <v>5038</v>
      </c>
      <c r="R3044" t="s">
        <v>4617</v>
      </c>
      <c r="S3044" t="s">
        <v>35</v>
      </c>
      <c r="T3044" t="str">
        <f t="shared" si="141"/>
        <v>‚ Excellent communication and organizational skills. Strong computer skills including ability to use Word, Excel, Outlook, Visio, PMS, CHRMS and NYCAPS. Working knowledge of PMS, NYCAPS and CltyTlme a must.  Special consideration will be given to those candidates who possess payroll, timekeeping and leave administration skills. ONLY PERMANENT CLERICAL ASSOCIATES WILL BE CONSIDERED</v>
      </c>
      <c r="U3044">
        <f t="shared" si="142"/>
        <v>0</v>
      </c>
      <c r="V3044" s="3">
        <v>1</v>
      </c>
      <c r="W3044" s="3">
        <f t="shared" si="143"/>
        <v>0</v>
      </c>
      <c r="X3044" s="3">
        <v>0</v>
      </c>
      <c r="Y3044" s="3">
        <v>0</v>
      </c>
      <c r="Z3044" s="3">
        <v>0</v>
      </c>
      <c r="AA3044" s="3">
        <v>0</v>
      </c>
      <c r="AB3044" s="3">
        <v>0</v>
      </c>
      <c r="AD3044" t="s">
        <v>38</v>
      </c>
      <c r="AE3044" s="1">
        <v>42551</v>
      </c>
      <c r="AF3044" s="1">
        <v>42608</v>
      </c>
      <c r="AG3044" s="1">
        <v>42590</v>
      </c>
      <c r="AH3044" s="1">
        <v>42598</v>
      </c>
    </row>
    <row r="3045" spans="1:34" x14ac:dyDescent="0.3">
      <c r="A3045">
        <v>245588</v>
      </c>
      <c r="B3045" t="s">
        <v>888</v>
      </c>
      <c r="C3045" t="s">
        <v>40</v>
      </c>
      <c r="D3045">
        <v>1</v>
      </c>
      <c r="E3045" t="s">
        <v>5039</v>
      </c>
      <c r="F3045" t="s">
        <v>1168</v>
      </c>
      <c r="G3045">
        <v>56058</v>
      </c>
      <c r="H3045">
        <v>0</v>
      </c>
      <c r="I3045">
        <v>48895</v>
      </c>
      <c r="J3045">
        <v>65000</v>
      </c>
      <c r="K3045" t="s">
        <v>30</v>
      </c>
      <c r="L3045" t="s">
        <v>430</v>
      </c>
      <c r="M3045" t="s">
        <v>2641</v>
      </c>
      <c r="N3045" t="s">
        <v>8664</v>
      </c>
      <c r="O3045" t="s">
        <v>1170</v>
      </c>
      <c r="P3045" t="s">
        <v>8665</v>
      </c>
      <c r="Q3045" t="s">
        <v>35</v>
      </c>
      <c r="R3045" t="s">
        <v>894</v>
      </c>
      <c r="S3045" t="s">
        <v>35</v>
      </c>
      <c r="T3045" t="str">
        <f t="shared" si="141"/>
        <v xml:space="preserve">‚	Fluency in a data analysis package: SAS, STATA, Pandas, R, etc. is required	Experience with OBIEE or a similar business intelligence tool is preferred	Familiarity with relational database modeling, data warehousing, and business intelligence	Familiarity with spatial analysis and ArcGIS	Interest in software product management  Preferred Qualifications: 	A graduate degree in a relevant field is strongly preferred.	The strongest candidates will demonstrate interest in public policy, housing, or city government; however, these may be secondary to the candidate‚„s interest in applying his or her skills to the agency‚„s mission  </v>
      </c>
      <c r="U3045">
        <f t="shared" si="142"/>
        <v>1</v>
      </c>
      <c r="V3045" s="3">
        <v>0</v>
      </c>
      <c r="W3045" s="3">
        <f t="shared" si="143"/>
        <v>1</v>
      </c>
      <c r="X3045" s="3">
        <v>0</v>
      </c>
      <c r="Y3045" s="3">
        <v>0</v>
      </c>
      <c r="Z3045" s="3">
        <v>0</v>
      </c>
      <c r="AA3045" s="3">
        <v>0</v>
      </c>
      <c r="AB3045" s="3">
        <v>1</v>
      </c>
      <c r="AD3045" t="s">
        <v>38</v>
      </c>
      <c r="AE3045" s="1">
        <v>42552</v>
      </c>
      <c r="AF3045" s="1">
        <v>42642</v>
      </c>
      <c r="AG3045" s="1">
        <v>42552</v>
      </c>
      <c r="AH3045" s="1">
        <v>42598</v>
      </c>
    </row>
    <row r="3046" spans="1:34" x14ac:dyDescent="0.3">
      <c r="A3046">
        <v>244817</v>
      </c>
      <c r="B3046" t="s">
        <v>2874</v>
      </c>
      <c r="C3046" t="s">
        <v>40</v>
      </c>
      <c r="D3046">
        <v>1</v>
      </c>
      <c r="E3046" t="s">
        <v>5025</v>
      </c>
      <c r="F3046" t="s">
        <v>91</v>
      </c>
      <c r="G3046" t="s">
        <v>405</v>
      </c>
      <c r="H3046">
        <v>0</v>
      </c>
      <c r="I3046">
        <v>70000</v>
      </c>
      <c r="J3046">
        <v>80000</v>
      </c>
      <c r="K3046" t="s">
        <v>30</v>
      </c>
      <c r="L3046" t="s">
        <v>797</v>
      </c>
      <c r="M3046" t="s">
        <v>5026</v>
      </c>
      <c r="N3046" t="s">
        <v>8658</v>
      </c>
      <c r="O3046" t="s">
        <v>409</v>
      </c>
      <c r="P3046" t="s">
        <v>5027</v>
      </c>
      <c r="Q3046" t="s">
        <v>35</v>
      </c>
      <c r="R3046" t="s">
        <v>5028</v>
      </c>
      <c r="S3046" t="s">
        <v>35</v>
      </c>
      <c r="T3046" t="str">
        <f t="shared" si="141"/>
        <v xml:space="preserve">Candidates who have experience in conflict-of-interest prevention protocols and principles of fiduciary obligation, familiarity with green technology and finance, and complex lease and construction financing transactions are preferred.  Similarly, law school graduates, or candidates having a working knowledge of laws, rules regulations and public land use processes that impact municipal leasing transactions, candidates with experience interacting with City agencies, and individuals who have established and monitored performance metrics are also preferred.  </v>
      </c>
      <c r="U3046">
        <f t="shared" si="142"/>
        <v>0</v>
      </c>
      <c r="V3046" s="3">
        <v>0</v>
      </c>
      <c r="W3046" s="3">
        <f t="shared" si="143"/>
        <v>0</v>
      </c>
      <c r="X3046" s="3">
        <v>0</v>
      </c>
      <c r="Y3046" s="3">
        <v>0</v>
      </c>
      <c r="Z3046" s="3">
        <v>0</v>
      </c>
      <c r="AA3046" s="3">
        <v>0</v>
      </c>
      <c r="AB3046" s="3">
        <v>0</v>
      </c>
      <c r="AD3046" t="s">
        <v>38</v>
      </c>
      <c r="AE3046" s="1">
        <v>42585</v>
      </c>
      <c r="AF3046" s="1">
        <v>42645</v>
      </c>
      <c r="AG3046" s="1">
        <v>42585</v>
      </c>
      <c r="AH3046" s="1">
        <v>42598</v>
      </c>
    </row>
    <row r="3047" spans="1:34" x14ac:dyDescent="0.3">
      <c r="A3047">
        <v>244824</v>
      </c>
      <c r="B3047" t="s">
        <v>39</v>
      </c>
      <c r="C3047" t="s">
        <v>26</v>
      </c>
      <c r="D3047">
        <v>1</v>
      </c>
      <c r="E3047" t="s">
        <v>5040</v>
      </c>
      <c r="F3047" t="s">
        <v>1168</v>
      </c>
      <c r="G3047">
        <v>56058</v>
      </c>
      <c r="H3047">
        <v>0</v>
      </c>
      <c r="I3047">
        <v>48895</v>
      </c>
      <c r="J3047">
        <v>75900</v>
      </c>
      <c r="K3047" t="s">
        <v>30</v>
      </c>
      <c r="L3047" t="s">
        <v>78</v>
      </c>
      <c r="M3047" t="s">
        <v>1033</v>
      </c>
      <c r="N3047" t="s">
        <v>5041</v>
      </c>
      <c r="O3047" t="s">
        <v>1170</v>
      </c>
      <c r="P3047" t="s">
        <v>5042</v>
      </c>
      <c r="Q3047" t="s">
        <v>7439</v>
      </c>
      <c r="R3047" t="s">
        <v>5043</v>
      </c>
      <c r="S3047" t="s">
        <v>35</v>
      </c>
      <c r="T3047" t="str">
        <f t="shared" si="141"/>
        <v>--The incumbent must be bilingual (Spanish/English) and have knowledge of HIV/AIDS  --Must have knowledge of HIV/AIDS, HIV testing activities, large scale condom distribution, policy development and prevention with HIV positive individuals and their partners  --Excellent written, oral and interpersonal skills; ability to handle multiple and diverse assignments and priorities  --Experience working with professional staff at CBOs and HDs  --Understanding of Adult Learning Principles and how to utilize them in presentations, training and technical assistance that is evidence based  -- Proficient in Microsoft Word, Excel and PowerPoint; ability to design materials, handouts and questionnaires  --Diplomatic ability to navigate within Health Departments and Community Based Organizations with different needs.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47">
        <f t="shared" si="142"/>
        <v>0</v>
      </c>
      <c r="V3047" s="3">
        <v>1</v>
      </c>
      <c r="W3047" s="3">
        <f t="shared" si="143"/>
        <v>0</v>
      </c>
      <c r="X3047" s="3">
        <v>0</v>
      </c>
      <c r="Y3047" s="3">
        <v>0</v>
      </c>
      <c r="Z3047" s="3">
        <v>0</v>
      </c>
      <c r="AA3047" s="3">
        <v>0</v>
      </c>
      <c r="AB3047" s="3">
        <v>0</v>
      </c>
      <c r="AD3047" t="s">
        <v>38</v>
      </c>
      <c r="AE3047" s="1">
        <v>42550</v>
      </c>
      <c r="AG3047" s="1">
        <v>42550</v>
      </c>
      <c r="AH3047" s="1">
        <v>42598</v>
      </c>
    </row>
    <row r="3048" spans="1:34" x14ac:dyDescent="0.3">
      <c r="A3048">
        <v>244824</v>
      </c>
      <c r="B3048" t="s">
        <v>39</v>
      </c>
      <c r="C3048" t="s">
        <v>40</v>
      </c>
      <c r="D3048">
        <v>1</v>
      </c>
      <c r="E3048" t="s">
        <v>5040</v>
      </c>
      <c r="F3048" t="s">
        <v>1168</v>
      </c>
      <c r="G3048">
        <v>56058</v>
      </c>
      <c r="H3048">
        <v>0</v>
      </c>
      <c r="I3048">
        <v>48895</v>
      </c>
      <c r="J3048">
        <v>75900</v>
      </c>
      <c r="K3048" t="s">
        <v>30</v>
      </c>
      <c r="L3048" t="s">
        <v>78</v>
      </c>
      <c r="M3048" t="s">
        <v>1033</v>
      </c>
      <c r="N3048" t="s">
        <v>5041</v>
      </c>
      <c r="O3048" t="s">
        <v>1170</v>
      </c>
      <c r="P3048" t="s">
        <v>5042</v>
      </c>
      <c r="Q3048" t="s">
        <v>7439</v>
      </c>
      <c r="R3048" t="s">
        <v>5043</v>
      </c>
      <c r="S3048" t="s">
        <v>35</v>
      </c>
      <c r="T3048" t="str">
        <f t="shared" si="141"/>
        <v>--The incumbent must be bilingual (Spanish/English) and have knowledge of HIV/AIDS  --Must have knowledge of HIV/AIDS, HIV testing activities, large scale condom distribution, policy development and prevention with HIV positive individuals and their partners  --Excellent written, oral and interpersonal skills; ability to handle multiple and diverse assignments and priorities  --Experience working with professional staff at CBOs and HDs  --Understanding of Adult Learning Principles and how to utilize them in presentations, training and technical assistance that is evidence based  -- Proficient in Microsoft Word, Excel and PowerPoint; ability to design materials, handouts and questionnaires  --Diplomatic ability to navigate within Health Departments and Community Based Organizations with different needs.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48">
        <f t="shared" si="142"/>
        <v>0</v>
      </c>
      <c r="V3048" s="3">
        <v>1</v>
      </c>
      <c r="W3048" s="3">
        <f t="shared" si="143"/>
        <v>0</v>
      </c>
      <c r="X3048" s="3">
        <v>0</v>
      </c>
      <c r="Y3048" s="3">
        <v>0</v>
      </c>
      <c r="Z3048" s="3">
        <v>0</v>
      </c>
      <c r="AA3048" s="3">
        <v>0</v>
      </c>
      <c r="AB3048" s="3">
        <v>0</v>
      </c>
      <c r="AD3048" t="s">
        <v>38</v>
      </c>
      <c r="AE3048" s="1">
        <v>42550</v>
      </c>
      <c r="AG3048" s="1">
        <v>42550</v>
      </c>
      <c r="AH3048" s="1">
        <v>42598</v>
      </c>
    </row>
    <row r="3049" spans="1:34" x14ac:dyDescent="0.3">
      <c r="A3049">
        <v>245588</v>
      </c>
      <c r="B3049" t="s">
        <v>888</v>
      </c>
      <c r="C3049" t="s">
        <v>26</v>
      </c>
      <c r="D3049">
        <v>1</v>
      </c>
      <c r="E3049" t="s">
        <v>5039</v>
      </c>
      <c r="F3049" t="s">
        <v>1168</v>
      </c>
      <c r="G3049">
        <v>56058</v>
      </c>
      <c r="H3049">
        <v>0</v>
      </c>
      <c r="I3049">
        <v>48895</v>
      </c>
      <c r="J3049">
        <v>65000</v>
      </c>
      <c r="K3049" t="s">
        <v>30</v>
      </c>
      <c r="L3049" t="s">
        <v>430</v>
      </c>
      <c r="M3049" t="s">
        <v>2641</v>
      </c>
      <c r="N3049" t="s">
        <v>8664</v>
      </c>
      <c r="O3049" t="s">
        <v>1170</v>
      </c>
      <c r="P3049" t="s">
        <v>8665</v>
      </c>
      <c r="Q3049" t="s">
        <v>35</v>
      </c>
      <c r="R3049" t="s">
        <v>894</v>
      </c>
      <c r="S3049" t="s">
        <v>35</v>
      </c>
      <c r="T3049" t="str">
        <f t="shared" si="141"/>
        <v xml:space="preserve">‚	Fluency in a data analysis package: SAS, STATA, Pandas, R, etc. is required	Experience with OBIEE or a similar business intelligence tool is preferred	Familiarity with relational database modeling, data warehousing, and business intelligence	Familiarity with spatial analysis and ArcGIS	Interest in software product management  Preferred Qualifications: 	A graduate degree in a relevant field is strongly preferred.	The strongest candidates will demonstrate interest in public policy, housing, or city government; however, these may be secondary to the candidate‚„s interest in applying his or her skills to the agency‚„s mission  </v>
      </c>
      <c r="U3049">
        <f t="shared" si="142"/>
        <v>1</v>
      </c>
      <c r="V3049" s="3">
        <v>0</v>
      </c>
      <c r="W3049" s="3">
        <f t="shared" si="143"/>
        <v>1</v>
      </c>
      <c r="X3049" s="3">
        <v>0</v>
      </c>
      <c r="Y3049" s="3">
        <v>0</v>
      </c>
      <c r="Z3049" s="3">
        <v>0</v>
      </c>
      <c r="AA3049" s="3">
        <v>0</v>
      </c>
      <c r="AB3049" s="3">
        <v>1</v>
      </c>
      <c r="AD3049" t="s">
        <v>38</v>
      </c>
      <c r="AE3049" s="1">
        <v>42552</v>
      </c>
      <c r="AF3049" s="1">
        <v>42642</v>
      </c>
      <c r="AG3049" s="1">
        <v>42552</v>
      </c>
      <c r="AH3049" s="1">
        <v>42598</v>
      </c>
    </row>
    <row r="3050" spans="1:34" x14ac:dyDescent="0.3">
      <c r="A3050">
        <v>245637</v>
      </c>
      <c r="B3050" t="s">
        <v>2454</v>
      </c>
      <c r="C3050" t="s">
        <v>40</v>
      </c>
      <c r="D3050">
        <v>1</v>
      </c>
      <c r="E3050" t="s">
        <v>2058</v>
      </c>
      <c r="F3050" t="s">
        <v>844</v>
      </c>
      <c r="G3050">
        <v>10095</v>
      </c>
      <c r="H3050" t="s">
        <v>52</v>
      </c>
      <c r="I3050">
        <v>53051</v>
      </c>
      <c r="J3050">
        <v>85000</v>
      </c>
      <c r="K3050" t="s">
        <v>30</v>
      </c>
      <c r="L3050" t="s">
        <v>2456</v>
      </c>
      <c r="M3050" t="s">
        <v>5044</v>
      </c>
      <c r="N3050" t="s">
        <v>5045</v>
      </c>
      <c r="O3050" t="s">
        <v>847</v>
      </c>
      <c r="P3050" t="s">
        <v>5046</v>
      </c>
      <c r="Q3050" t="s">
        <v>35</v>
      </c>
      <c r="R3050" t="s">
        <v>5047</v>
      </c>
      <c r="S3050" t="s">
        <v>5048</v>
      </c>
      <c r="T3050" t="str">
        <f t="shared" si="141"/>
        <v xml:space="preserve">Knowledge of New York City contracting processes. Must possess strong oral and written communication, organizational and analytical skills Strong ability to juggle multiple projects and priorities at once. Demonstrated working knowledge of target populations shown through management of relevant programs. Extensive experience in and working knowledge of developing human services programs and program budgets. Computer literate with advance skills in Microsoft Office: Word, Excel, Power Point and Access.  </v>
      </c>
      <c r="U3050">
        <f t="shared" si="142"/>
        <v>0</v>
      </c>
      <c r="V3050" s="3">
        <v>1</v>
      </c>
      <c r="W3050" s="3">
        <f t="shared" si="143"/>
        <v>0</v>
      </c>
      <c r="X3050" s="3">
        <v>0</v>
      </c>
      <c r="Y3050" s="3">
        <v>0</v>
      </c>
      <c r="Z3050" s="3">
        <v>0</v>
      </c>
      <c r="AA3050" s="3">
        <v>0</v>
      </c>
      <c r="AB3050" s="3">
        <v>0</v>
      </c>
      <c r="AD3050" t="s">
        <v>38</v>
      </c>
      <c r="AE3050" s="1">
        <v>42593</v>
      </c>
      <c r="AG3050" s="1">
        <v>42593</v>
      </c>
      <c r="AH3050" s="1">
        <v>42598</v>
      </c>
    </row>
    <row r="3051" spans="1:34" x14ac:dyDescent="0.3">
      <c r="A3051">
        <v>245637</v>
      </c>
      <c r="B3051" t="s">
        <v>2454</v>
      </c>
      <c r="C3051" t="s">
        <v>26</v>
      </c>
      <c r="D3051">
        <v>1</v>
      </c>
      <c r="E3051" t="s">
        <v>2058</v>
      </c>
      <c r="F3051" t="s">
        <v>844</v>
      </c>
      <c r="G3051">
        <v>10095</v>
      </c>
      <c r="H3051" t="s">
        <v>52</v>
      </c>
      <c r="I3051">
        <v>53051</v>
      </c>
      <c r="J3051">
        <v>85000</v>
      </c>
      <c r="K3051" t="s">
        <v>30</v>
      </c>
      <c r="L3051" t="s">
        <v>2456</v>
      </c>
      <c r="M3051" t="s">
        <v>5044</v>
      </c>
      <c r="N3051" t="s">
        <v>5045</v>
      </c>
      <c r="O3051" t="s">
        <v>847</v>
      </c>
      <c r="P3051" t="s">
        <v>5046</v>
      </c>
      <c r="Q3051" t="s">
        <v>35</v>
      </c>
      <c r="R3051" t="s">
        <v>5047</v>
      </c>
      <c r="S3051" t="s">
        <v>5048</v>
      </c>
      <c r="T3051" t="str">
        <f t="shared" si="141"/>
        <v xml:space="preserve">Knowledge of New York City contracting processes. Must possess strong oral and written communication, organizational and analytical skills Strong ability to juggle multiple projects and priorities at once. Demonstrated working knowledge of target populations shown through management of relevant programs. Extensive experience in and working knowledge of developing human services programs and program budgets. Computer literate with advance skills in Microsoft Office: Word, Excel, Power Point and Access.  </v>
      </c>
      <c r="U3051">
        <f t="shared" si="142"/>
        <v>0</v>
      </c>
      <c r="V3051" s="3">
        <v>1</v>
      </c>
      <c r="W3051" s="3">
        <f t="shared" si="143"/>
        <v>0</v>
      </c>
      <c r="X3051" s="3">
        <v>0</v>
      </c>
      <c r="Y3051" s="3">
        <v>0</v>
      </c>
      <c r="Z3051" s="3">
        <v>0</v>
      </c>
      <c r="AA3051" s="3">
        <v>0</v>
      </c>
      <c r="AB3051" s="3">
        <v>0</v>
      </c>
      <c r="AD3051" t="s">
        <v>38</v>
      </c>
      <c r="AE3051" s="1">
        <v>42593</v>
      </c>
      <c r="AG3051" s="1">
        <v>42593</v>
      </c>
      <c r="AH3051" s="1">
        <v>42598</v>
      </c>
    </row>
    <row r="3052" spans="1:34" x14ac:dyDescent="0.3">
      <c r="A3052">
        <v>245700</v>
      </c>
      <c r="B3052" t="s">
        <v>39</v>
      </c>
      <c r="C3052" t="s">
        <v>40</v>
      </c>
      <c r="D3052">
        <v>1</v>
      </c>
      <c r="E3052" t="s">
        <v>5049</v>
      </c>
      <c r="F3052" t="s">
        <v>485</v>
      </c>
      <c r="G3052">
        <v>30087</v>
      </c>
      <c r="H3052">
        <v>1</v>
      </c>
      <c r="I3052">
        <v>57005</v>
      </c>
      <c r="J3052">
        <v>80000</v>
      </c>
      <c r="K3052" t="s">
        <v>30</v>
      </c>
      <c r="L3052" t="s">
        <v>78</v>
      </c>
      <c r="M3052" t="s">
        <v>1486</v>
      </c>
      <c r="N3052" t="s">
        <v>8666</v>
      </c>
      <c r="O3052" t="s">
        <v>488</v>
      </c>
      <c r="P3052" t="s">
        <v>5050</v>
      </c>
      <c r="Q3052" t="s">
        <v>7439</v>
      </c>
      <c r="R3052" t="s">
        <v>5051</v>
      </c>
      <c r="S3052" t="s">
        <v>35</v>
      </c>
      <c r="T3052" t="str">
        <f t="shared" si="141"/>
        <v>-	Strong research and analytical skills  -	Excellent knowledge of public policy and policy development  -	Strong project management skills   -	Excellent written, verbal and presentation skills  -	Able to work independently and in team settings and manage multiple priorities in a fast paced environment  -	Proficiency in Microsoft Word, Excel, Project, Power Point, and Outlook  -	Knowledge of and experience with the public behavioral health system especially in the areas of current trends in public and commercial health insurance, and the mental health, substance use, and/or the developmental disabilities services system  -	Ability to develop and sustain situational awareness of needs of various stakeholders.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52">
        <f t="shared" si="142"/>
        <v>0</v>
      </c>
      <c r="V3052" s="3">
        <v>1</v>
      </c>
      <c r="W3052" s="3">
        <f t="shared" si="143"/>
        <v>0</v>
      </c>
      <c r="X3052" s="3">
        <v>0</v>
      </c>
      <c r="Y3052" s="3">
        <v>0</v>
      </c>
      <c r="Z3052" s="3">
        <v>0</v>
      </c>
      <c r="AA3052" s="3">
        <v>0</v>
      </c>
      <c r="AB3052" s="3">
        <v>0</v>
      </c>
      <c r="AD3052" t="s">
        <v>38</v>
      </c>
      <c r="AE3052" s="1">
        <v>42552</v>
      </c>
      <c r="AG3052" s="1">
        <v>42552</v>
      </c>
      <c r="AH3052" s="1">
        <v>42598</v>
      </c>
    </row>
    <row r="3053" spans="1:34" x14ac:dyDescent="0.3">
      <c r="A3053">
        <v>245700</v>
      </c>
      <c r="B3053" t="s">
        <v>39</v>
      </c>
      <c r="C3053" t="s">
        <v>26</v>
      </c>
      <c r="D3053">
        <v>1</v>
      </c>
      <c r="E3053" t="s">
        <v>5049</v>
      </c>
      <c r="F3053" t="s">
        <v>485</v>
      </c>
      <c r="G3053">
        <v>30087</v>
      </c>
      <c r="H3053">
        <v>1</v>
      </c>
      <c r="I3053">
        <v>57005</v>
      </c>
      <c r="J3053">
        <v>80000</v>
      </c>
      <c r="K3053" t="s">
        <v>30</v>
      </c>
      <c r="L3053" t="s">
        <v>78</v>
      </c>
      <c r="M3053" t="s">
        <v>1486</v>
      </c>
      <c r="N3053" t="s">
        <v>8666</v>
      </c>
      <c r="O3053" t="s">
        <v>488</v>
      </c>
      <c r="P3053" t="s">
        <v>5050</v>
      </c>
      <c r="Q3053" t="s">
        <v>7439</v>
      </c>
      <c r="R3053" t="s">
        <v>5051</v>
      </c>
      <c r="S3053" t="s">
        <v>35</v>
      </c>
      <c r="T3053" t="str">
        <f t="shared" si="141"/>
        <v>-	Strong research and analytical skills  -	Excellent knowledge of public policy and policy development  -	Strong project management skills   -	Excellent written, verbal and presentation skills  -	Able to work independently and in team settings and manage multiple priorities in a fast paced environment  -	Proficiency in Microsoft Word, Excel, Project, Power Point, and Outlook  -	Knowledge of and experience with the public behavioral health system especially in the areas of current trends in public and commercial health insurance, and the mental health, substance use, and/or the developmental disabilities services system  -	Ability to develop and sustain situational awareness of needs of various stakeholders.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53">
        <f t="shared" si="142"/>
        <v>0</v>
      </c>
      <c r="V3053" s="3">
        <v>1</v>
      </c>
      <c r="W3053" s="3">
        <f t="shared" si="143"/>
        <v>0</v>
      </c>
      <c r="X3053" s="3">
        <v>0</v>
      </c>
      <c r="Y3053" s="3">
        <v>0</v>
      </c>
      <c r="Z3053" s="3">
        <v>0</v>
      </c>
      <c r="AA3053" s="3">
        <v>0</v>
      </c>
      <c r="AB3053" s="3">
        <v>0</v>
      </c>
      <c r="AD3053" t="s">
        <v>38</v>
      </c>
      <c r="AE3053" s="1">
        <v>42552</v>
      </c>
      <c r="AG3053" s="1">
        <v>42552</v>
      </c>
      <c r="AH3053" s="1">
        <v>42598</v>
      </c>
    </row>
    <row r="3054" spans="1:34" x14ac:dyDescent="0.3">
      <c r="A3054">
        <v>246788</v>
      </c>
      <c r="B3054" t="s">
        <v>108</v>
      </c>
      <c r="C3054" t="s">
        <v>40</v>
      </c>
      <c r="D3054">
        <v>6</v>
      </c>
      <c r="E3054" t="s">
        <v>1309</v>
      </c>
      <c r="F3054" t="s">
        <v>1310</v>
      </c>
      <c r="G3054">
        <v>30112</v>
      </c>
      <c r="H3054">
        <v>0</v>
      </c>
      <c r="I3054">
        <v>66499</v>
      </c>
      <c r="J3054">
        <v>91351</v>
      </c>
      <c r="K3054" t="s">
        <v>30</v>
      </c>
      <c r="L3054" t="s">
        <v>111</v>
      </c>
      <c r="M3054" t="s">
        <v>5052</v>
      </c>
      <c r="N3054" t="s">
        <v>6950</v>
      </c>
      <c r="O3054" t="s">
        <v>5053</v>
      </c>
      <c r="P3054" t="s">
        <v>35</v>
      </c>
      <c r="Q3054" t="s">
        <v>35</v>
      </c>
      <c r="R3054" t="s">
        <v>8667</v>
      </c>
      <c r="S3054" t="s">
        <v>35</v>
      </c>
      <c r="T3054" t="str">
        <f t="shared" si="141"/>
        <v xml:space="preserve">   </v>
      </c>
      <c r="U3054">
        <f t="shared" si="142"/>
        <v>0</v>
      </c>
      <c r="V3054" s="3">
        <v>0</v>
      </c>
      <c r="W3054" s="3">
        <f t="shared" si="143"/>
        <v>0</v>
      </c>
      <c r="X3054" s="3">
        <v>0</v>
      </c>
      <c r="Y3054" s="3">
        <v>0</v>
      </c>
      <c r="Z3054" s="3">
        <v>0</v>
      </c>
      <c r="AA3054" s="3">
        <v>0</v>
      </c>
      <c r="AB3054" s="3">
        <v>0</v>
      </c>
      <c r="AD3054" t="s">
        <v>58</v>
      </c>
      <c r="AE3054" s="1">
        <v>42559</v>
      </c>
      <c r="AF3054" s="1">
        <v>42619</v>
      </c>
      <c r="AG3054" s="1">
        <v>42559</v>
      </c>
      <c r="AH3054" s="1">
        <v>42598</v>
      </c>
    </row>
    <row r="3055" spans="1:34" x14ac:dyDescent="0.3">
      <c r="A3055">
        <v>244835</v>
      </c>
      <c r="B3055" t="s">
        <v>39</v>
      </c>
      <c r="C3055" t="s">
        <v>26</v>
      </c>
      <c r="D3055">
        <v>2</v>
      </c>
      <c r="E3055" t="s">
        <v>5054</v>
      </c>
      <c r="F3055" t="s">
        <v>269</v>
      </c>
      <c r="G3055">
        <v>10209</v>
      </c>
      <c r="H3055">
        <v>1</v>
      </c>
      <c r="I3055">
        <v>10</v>
      </c>
      <c r="J3055">
        <v>14</v>
      </c>
      <c r="K3055" t="s">
        <v>141</v>
      </c>
      <c r="L3055" t="s">
        <v>43</v>
      </c>
      <c r="M3055" t="s">
        <v>1330</v>
      </c>
      <c r="N3055" t="s">
        <v>5055</v>
      </c>
      <c r="O3055" t="s">
        <v>272</v>
      </c>
      <c r="P3055" t="s">
        <v>5056</v>
      </c>
      <c r="Q3055" t="s">
        <v>7439</v>
      </c>
      <c r="R3055" t="s">
        <v>5057</v>
      </c>
      <c r="S3055" t="s">
        <v>35</v>
      </c>
      <c r="T3055" t="str">
        <f t="shared" si="141"/>
        <v>Able to work until the end of August  Additional Information 35 Hours/Week when school is in session.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55">
        <f t="shared" si="142"/>
        <v>0</v>
      </c>
      <c r="V3055" s="3">
        <v>0</v>
      </c>
      <c r="W3055" s="3">
        <f t="shared" si="143"/>
        <v>0</v>
      </c>
      <c r="X3055" s="3">
        <v>0</v>
      </c>
      <c r="Y3055" s="3">
        <v>0</v>
      </c>
      <c r="Z3055" s="3">
        <v>0</v>
      </c>
      <c r="AA3055" s="3">
        <v>0</v>
      </c>
      <c r="AB3055" s="3">
        <v>0</v>
      </c>
      <c r="AD3055" t="s">
        <v>519</v>
      </c>
      <c r="AE3055" s="1">
        <v>42550</v>
      </c>
      <c r="AG3055" s="1">
        <v>42550</v>
      </c>
      <c r="AH3055" s="1">
        <v>42598</v>
      </c>
    </row>
    <row r="3056" spans="1:34" x14ac:dyDescent="0.3">
      <c r="A3056">
        <v>244835</v>
      </c>
      <c r="B3056" t="s">
        <v>39</v>
      </c>
      <c r="C3056" t="s">
        <v>40</v>
      </c>
      <c r="D3056">
        <v>2</v>
      </c>
      <c r="E3056" t="s">
        <v>5054</v>
      </c>
      <c r="F3056" t="s">
        <v>269</v>
      </c>
      <c r="G3056">
        <v>10209</v>
      </c>
      <c r="H3056">
        <v>1</v>
      </c>
      <c r="I3056">
        <v>10</v>
      </c>
      <c r="J3056">
        <v>14</v>
      </c>
      <c r="K3056" t="s">
        <v>141</v>
      </c>
      <c r="L3056" t="s">
        <v>43</v>
      </c>
      <c r="M3056" t="s">
        <v>1330</v>
      </c>
      <c r="N3056" t="s">
        <v>5055</v>
      </c>
      <c r="O3056" t="s">
        <v>272</v>
      </c>
      <c r="P3056" t="s">
        <v>5056</v>
      </c>
      <c r="Q3056" t="s">
        <v>7439</v>
      </c>
      <c r="R3056" t="s">
        <v>5057</v>
      </c>
      <c r="S3056" t="s">
        <v>35</v>
      </c>
      <c r="T3056" t="str">
        <f t="shared" si="141"/>
        <v>Able to work until the end of August  Additional Information 35 Hours/Week when school is in session.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56">
        <f t="shared" si="142"/>
        <v>0</v>
      </c>
      <c r="V3056" s="3">
        <v>0</v>
      </c>
      <c r="W3056" s="3">
        <f t="shared" si="143"/>
        <v>0</v>
      </c>
      <c r="X3056" s="3">
        <v>0</v>
      </c>
      <c r="Y3056" s="3">
        <v>0</v>
      </c>
      <c r="Z3056" s="3">
        <v>0</v>
      </c>
      <c r="AA3056" s="3">
        <v>0</v>
      </c>
      <c r="AB3056" s="3">
        <v>0</v>
      </c>
      <c r="AD3056" t="s">
        <v>519</v>
      </c>
      <c r="AE3056" s="1">
        <v>42550</v>
      </c>
      <c r="AG3056" s="1">
        <v>42550</v>
      </c>
      <c r="AH3056" s="1">
        <v>42598</v>
      </c>
    </row>
    <row r="3057" spans="1:34" x14ac:dyDescent="0.3">
      <c r="A3057">
        <v>244847</v>
      </c>
      <c r="B3057" t="s">
        <v>49</v>
      </c>
      <c r="C3057" t="s">
        <v>26</v>
      </c>
      <c r="D3057">
        <v>1</v>
      </c>
      <c r="E3057" t="s">
        <v>5058</v>
      </c>
      <c r="F3057" t="s">
        <v>110</v>
      </c>
      <c r="G3057">
        <v>10251</v>
      </c>
      <c r="H3057">
        <v>3</v>
      </c>
      <c r="I3057">
        <v>32888</v>
      </c>
      <c r="J3057">
        <v>37821</v>
      </c>
      <c r="K3057" t="s">
        <v>30</v>
      </c>
      <c r="L3057" t="s">
        <v>5059</v>
      </c>
      <c r="M3057" t="s">
        <v>5060</v>
      </c>
      <c r="N3057" t="s">
        <v>8668</v>
      </c>
      <c r="O3057" t="s">
        <v>113</v>
      </c>
      <c r="P3057" t="s">
        <v>35</v>
      </c>
      <c r="Q3057" t="s">
        <v>5061</v>
      </c>
      <c r="R3057" t="s">
        <v>56</v>
      </c>
      <c r="S3057" t="s">
        <v>549</v>
      </c>
      <c r="T3057" t="str">
        <f t="shared" si="141"/>
        <v xml:space="preserve">  In compliance with federal law, all persons hired will be required to verify identity and eligibility to work in the United States and to complete the required employment eligibility verification document form upon hire.  NOTE: Permanent and non-competitive Clerical Associates will be considered for an interview. Please include your Employee Identification Number (EIN) when applying and indicate in your cover letter if you are a permanent or non-competitive Clerical Associate.</v>
      </c>
      <c r="U3057">
        <f t="shared" si="142"/>
        <v>0</v>
      </c>
      <c r="V3057" s="3">
        <v>0</v>
      </c>
      <c r="W3057" s="3">
        <f t="shared" si="143"/>
        <v>0</v>
      </c>
      <c r="X3057" s="3">
        <v>0</v>
      </c>
      <c r="Y3057" s="3">
        <v>0</v>
      </c>
      <c r="Z3057" s="3">
        <v>0</v>
      </c>
      <c r="AA3057" s="3">
        <v>0</v>
      </c>
      <c r="AB3057" s="3">
        <v>0</v>
      </c>
      <c r="AD3057" t="s">
        <v>38</v>
      </c>
      <c r="AE3057" s="1">
        <v>42558</v>
      </c>
      <c r="AG3057" s="1">
        <v>42559</v>
      </c>
      <c r="AH3057" s="1">
        <v>42598</v>
      </c>
    </row>
    <row r="3058" spans="1:34" x14ac:dyDescent="0.3">
      <c r="A3058">
        <v>245716</v>
      </c>
      <c r="B3058" t="s">
        <v>39</v>
      </c>
      <c r="C3058" t="s">
        <v>40</v>
      </c>
      <c r="D3058">
        <v>1</v>
      </c>
      <c r="E3058" t="s">
        <v>5062</v>
      </c>
      <c r="F3058" t="s">
        <v>42</v>
      </c>
      <c r="G3058">
        <v>21744</v>
      </c>
      <c r="H3058">
        <v>1</v>
      </c>
      <c r="I3058">
        <v>57969</v>
      </c>
      <c r="J3058">
        <v>70142</v>
      </c>
      <c r="K3058" t="s">
        <v>30</v>
      </c>
      <c r="L3058" t="s">
        <v>78</v>
      </c>
      <c r="M3058" t="s">
        <v>1033</v>
      </c>
      <c r="N3058" t="s">
        <v>5063</v>
      </c>
      <c r="O3058" t="s">
        <v>46</v>
      </c>
      <c r="P3058" t="s">
        <v>5064</v>
      </c>
      <c r="Q3058" t="s">
        <v>7439</v>
      </c>
      <c r="R3058" t="s">
        <v>5065</v>
      </c>
      <c r="S3058" t="s">
        <v>35</v>
      </c>
      <c r="T3058" t="str">
        <f t="shared" si="141"/>
        <v>--Knowledge of HIV/AIDS (history, epidemiological profile, transmission, prevention, treatment, sociopolitical issues).   --Excellent written, oral, presentation, facilitation and interpersonal skills  --Ability to handle multiple and diverse assignments and priorities  --Experience working with professional staff  --Proficiency with MS Office  -- Ability to plan and carry out projects  --Comfort navigating within and among diverse institutions with competing priorities.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58">
        <f t="shared" si="142"/>
        <v>0</v>
      </c>
      <c r="V3058" s="3">
        <v>0</v>
      </c>
      <c r="W3058" s="3">
        <f t="shared" si="143"/>
        <v>0</v>
      </c>
      <c r="X3058" s="3">
        <v>0</v>
      </c>
      <c r="Y3058" s="3">
        <v>0</v>
      </c>
      <c r="Z3058" s="3">
        <v>0</v>
      </c>
      <c r="AA3058" s="3">
        <v>0</v>
      </c>
      <c r="AB3058" s="3">
        <v>0</v>
      </c>
      <c r="AD3058" t="s">
        <v>38</v>
      </c>
      <c r="AE3058" s="1">
        <v>42552</v>
      </c>
      <c r="AG3058" s="1">
        <v>42552</v>
      </c>
      <c r="AH3058" s="1">
        <v>42598</v>
      </c>
    </row>
    <row r="3059" spans="1:34" x14ac:dyDescent="0.3">
      <c r="A3059">
        <v>245716</v>
      </c>
      <c r="B3059" t="s">
        <v>39</v>
      </c>
      <c r="C3059" t="s">
        <v>26</v>
      </c>
      <c r="D3059">
        <v>1</v>
      </c>
      <c r="E3059" t="s">
        <v>5062</v>
      </c>
      <c r="F3059" t="s">
        <v>42</v>
      </c>
      <c r="G3059">
        <v>21744</v>
      </c>
      <c r="H3059">
        <v>1</v>
      </c>
      <c r="I3059">
        <v>57969</v>
      </c>
      <c r="J3059">
        <v>70142</v>
      </c>
      <c r="K3059" t="s">
        <v>30</v>
      </c>
      <c r="L3059" t="s">
        <v>78</v>
      </c>
      <c r="M3059" t="s">
        <v>1033</v>
      </c>
      <c r="N3059" t="s">
        <v>5063</v>
      </c>
      <c r="O3059" t="s">
        <v>46</v>
      </c>
      <c r="P3059" t="s">
        <v>5064</v>
      </c>
      <c r="Q3059" t="s">
        <v>7439</v>
      </c>
      <c r="R3059" t="s">
        <v>5065</v>
      </c>
      <c r="S3059" t="s">
        <v>35</v>
      </c>
      <c r="T3059" t="str">
        <f t="shared" si="141"/>
        <v>--Knowledge of HIV/AIDS (history, epidemiological profile, transmission, prevention, treatment, sociopolitical issues).   --Excellent written, oral, presentation, facilitation and interpersonal skills  --Ability to handle multiple and diverse assignments and priorities  --Experience working with professional staff  --Proficiency with MS Office  -- Ability to plan and carry out projects  --Comfort navigating within and among diverse institutions with competing priorities.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59">
        <f t="shared" si="142"/>
        <v>0</v>
      </c>
      <c r="V3059" s="3">
        <v>0</v>
      </c>
      <c r="W3059" s="3">
        <f t="shared" si="143"/>
        <v>0</v>
      </c>
      <c r="X3059" s="3">
        <v>0</v>
      </c>
      <c r="Y3059" s="3">
        <v>0</v>
      </c>
      <c r="Z3059" s="3">
        <v>0</v>
      </c>
      <c r="AA3059" s="3">
        <v>0</v>
      </c>
      <c r="AB3059" s="3">
        <v>0</v>
      </c>
      <c r="AD3059" t="s">
        <v>38</v>
      </c>
      <c r="AE3059" s="1">
        <v>42552</v>
      </c>
      <c r="AG3059" s="1">
        <v>42552</v>
      </c>
      <c r="AH3059" s="1">
        <v>42598</v>
      </c>
    </row>
    <row r="3060" spans="1:34" x14ac:dyDescent="0.3">
      <c r="A3060">
        <v>245719</v>
      </c>
      <c r="B3060" t="s">
        <v>1158</v>
      </c>
      <c r="C3060" t="s">
        <v>40</v>
      </c>
      <c r="D3060">
        <v>3</v>
      </c>
      <c r="E3060" t="s">
        <v>4970</v>
      </c>
      <c r="F3060" t="s">
        <v>568</v>
      </c>
      <c r="G3060">
        <v>10015</v>
      </c>
      <c r="H3060" t="s">
        <v>240</v>
      </c>
      <c r="I3060">
        <v>58675</v>
      </c>
      <c r="J3060">
        <v>156793</v>
      </c>
      <c r="K3060" t="s">
        <v>30</v>
      </c>
      <c r="L3060" t="s">
        <v>1161</v>
      </c>
      <c r="M3060" t="s">
        <v>1575</v>
      </c>
      <c r="N3060" t="s">
        <v>5066</v>
      </c>
      <c r="O3060" t="s">
        <v>3189</v>
      </c>
      <c r="P3060" t="s">
        <v>4972</v>
      </c>
      <c r="Q3060" t="s">
        <v>35</v>
      </c>
      <c r="R3060" t="s">
        <v>5067</v>
      </c>
      <c r="S3060" t="s">
        <v>1166</v>
      </c>
      <c r="T3060" t="str">
        <f t="shared" si="141"/>
        <v xml:space="preserve">Preference will be given to candidates with at least 10 years of experience in a managerial, administrative or supervisory position.  </v>
      </c>
      <c r="U3060">
        <f t="shared" si="142"/>
        <v>0</v>
      </c>
      <c r="V3060" s="3">
        <v>0</v>
      </c>
      <c r="W3060" s="3">
        <f t="shared" si="143"/>
        <v>0</v>
      </c>
      <c r="X3060" s="3">
        <v>0</v>
      </c>
      <c r="Y3060" s="3">
        <v>0</v>
      </c>
      <c r="Z3060" s="3">
        <v>0</v>
      </c>
      <c r="AA3060" s="3">
        <v>0</v>
      </c>
      <c r="AB3060" s="3">
        <v>0</v>
      </c>
      <c r="AD3060" t="s">
        <v>58</v>
      </c>
      <c r="AE3060" s="1">
        <v>42563</v>
      </c>
      <c r="AG3060" s="1">
        <v>42563</v>
      </c>
      <c r="AH3060" s="1">
        <v>42598</v>
      </c>
    </row>
    <row r="3061" spans="1:34" x14ac:dyDescent="0.3">
      <c r="A3061">
        <v>245719</v>
      </c>
      <c r="B3061" t="s">
        <v>1158</v>
      </c>
      <c r="C3061" t="s">
        <v>26</v>
      </c>
      <c r="D3061">
        <v>3</v>
      </c>
      <c r="E3061" t="s">
        <v>4970</v>
      </c>
      <c r="F3061" t="s">
        <v>568</v>
      </c>
      <c r="G3061">
        <v>10015</v>
      </c>
      <c r="H3061" t="s">
        <v>240</v>
      </c>
      <c r="I3061">
        <v>58675</v>
      </c>
      <c r="J3061">
        <v>156793</v>
      </c>
      <c r="K3061" t="s">
        <v>30</v>
      </c>
      <c r="L3061" t="s">
        <v>1161</v>
      </c>
      <c r="M3061" t="s">
        <v>1575</v>
      </c>
      <c r="N3061" t="s">
        <v>5066</v>
      </c>
      <c r="O3061" t="s">
        <v>3189</v>
      </c>
      <c r="P3061" t="s">
        <v>4972</v>
      </c>
      <c r="Q3061" t="s">
        <v>35</v>
      </c>
      <c r="R3061" t="s">
        <v>5067</v>
      </c>
      <c r="S3061" t="s">
        <v>1166</v>
      </c>
      <c r="T3061" t="str">
        <f t="shared" si="141"/>
        <v xml:space="preserve">Preference will be given to candidates with at least 10 years of experience in a managerial, administrative or supervisory position.  </v>
      </c>
      <c r="U3061">
        <f t="shared" si="142"/>
        <v>0</v>
      </c>
      <c r="V3061" s="3">
        <v>0</v>
      </c>
      <c r="W3061" s="3">
        <f t="shared" si="143"/>
        <v>0</v>
      </c>
      <c r="X3061" s="3">
        <v>0</v>
      </c>
      <c r="Y3061" s="3">
        <v>0</v>
      </c>
      <c r="Z3061" s="3">
        <v>0</v>
      </c>
      <c r="AA3061" s="3">
        <v>0</v>
      </c>
      <c r="AB3061" s="3">
        <v>0</v>
      </c>
      <c r="AD3061" t="s">
        <v>58</v>
      </c>
      <c r="AE3061" s="1">
        <v>42563</v>
      </c>
      <c r="AG3061" s="1">
        <v>42563</v>
      </c>
      <c r="AH3061" s="1">
        <v>42598</v>
      </c>
    </row>
    <row r="3062" spans="1:34" x14ac:dyDescent="0.3">
      <c r="A3062">
        <v>245757</v>
      </c>
      <c r="B3062" t="s">
        <v>1158</v>
      </c>
      <c r="C3062" t="s">
        <v>26</v>
      </c>
      <c r="D3062">
        <v>3</v>
      </c>
      <c r="E3062" t="s">
        <v>4970</v>
      </c>
      <c r="F3062" t="s">
        <v>1202</v>
      </c>
      <c r="G3062">
        <v>10004</v>
      </c>
      <c r="H3062" t="s">
        <v>240</v>
      </c>
      <c r="I3062">
        <v>58675</v>
      </c>
      <c r="J3062">
        <v>156793</v>
      </c>
      <c r="K3062" t="s">
        <v>30</v>
      </c>
      <c r="L3062" t="s">
        <v>1161</v>
      </c>
      <c r="M3062" t="s">
        <v>3528</v>
      </c>
      <c r="N3062" t="s">
        <v>5068</v>
      </c>
      <c r="O3062" t="s">
        <v>1207</v>
      </c>
      <c r="P3062" t="s">
        <v>4972</v>
      </c>
      <c r="Q3062" t="s">
        <v>35</v>
      </c>
      <c r="R3062" t="s">
        <v>5069</v>
      </c>
      <c r="S3062" t="s">
        <v>1166</v>
      </c>
      <c r="T3062" t="str">
        <f t="shared" si="141"/>
        <v xml:space="preserve">Preference will be given to candidates with at least 10 years of experience in a managerial, administrative or supervisory position.  </v>
      </c>
      <c r="U3062">
        <f t="shared" si="142"/>
        <v>0</v>
      </c>
      <c r="V3062" s="3">
        <v>0</v>
      </c>
      <c r="W3062" s="3">
        <f t="shared" si="143"/>
        <v>0</v>
      </c>
      <c r="X3062" s="3">
        <v>0</v>
      </c>
      <c r="Y3062" s="3">
        <v>0</v>
      </c>
      <c r="Z3062" s="3">
        <v>0</v>
      </c>
      <c r="AA3062" s="3">
        <v>0</v>
      </c>
      <c r="AB3062" s="3">
        <v>0</v>
      </c>
      <c r="AD3062" t="s">
        <v>58</v>
      </c>
      <c r="AE3062" s="1">
        <v>42563</v>
      </c>
      <c r="AG3062" s="1">
        <v>42563</v>
      </c>
      <c r="AH3062" s="1">
        <v>42598</v>
      </c>
    </row>
    <row r="3063" spans="1:34" x14ac:dyDescent="0.3">
      <c r="A3063">
        <v>244858</v>
      </c>
      <c r="B3063" t="s">
        <v>2874</v>
      </c>
      <c r="C3063" t="s">
        <v>26</v>
      </c>
      <c r="D3063">
        <v>3</v>
      </c>
      <c r="E3063" t="s">
        <v>5070</v>
      </c>
      <c r="F3063" t="s">
        <v>91</v>
      </c>
      <c r="G3063" t="s">
        <v>92</v>
      </c>
      <c r="H3063">
        <v>0</v>
      </c>
      <c r="I3063">
        <v>58675</v>
      </c>
      <c r="J3063">
        <v>100000</v>
      </c>
      <c r="K3063" t="s">
        <v>30</v>
      </c>
      <c r="L3063" t="s">
        <v>797</v>
      </c>
      <c r="M3063" t="s">
        <v>5026</v>
      </c>
      <c r="N3063" t="s">
        <v>8669</v>
      </c>
      <c r="O3063" t="s">
        <v>96</v>
      </c>
      <c r="P3063" t="s">
        <v>5027</v>
      </c>
      <c r="Q3063" t="s">
        <v>35</v>
      </c>
      <c r="R3063" t="s">
        <v>5071</v>
      </c>
      <c r="S3063" t="s">
        <v>35</v>
      </c>
      <c r="T3063" t="str">
        <f t="shared" si="141"/>
        <v xml:space="preserve">Candidates who have experience in conflict-of-interest prevention protocols and principles of fiduciary obligation, familiarity with green technology and finance, and complex lease and construction financing transactions are preferred.  Similarly, law school graduates, or candidates having a working knowledge of laws, rules regulations and public land use processes that impact municipal leasing transactions, candidates with experience interacting with City agencies, and individuals who have established and monitored performance metrics are also preferred.  </v>
      </c>
      <c r="U3063">
        <f t="shared" si="142"/>
        <v>0</v>
      </c>
      <c r="V3063" s="3">
        <v>0</v>
      </c>
      <c r="W3063" s="3">
        <f t="shared" si="143"/>
        <v>0</v>
      </c>
      <c r="X3063" s="3">
        <v>0</v>
      </c>
      <c r="Y3063" s="3">
        <v>0</v>
      </c>
      <c r="Z3063" s="3">
        <v>0</v>
      </c>
      <c r="AA3063" s="3">
        <v>0</v>
      </c>
      <c r="AB3063" s="3">
        <v>0</v>
      </c>
      <c r="AD3063" t="s">
        <v>38</v>
      </c>
      <c r="AE3063" s="1">
        <v>42585</v>
      </c>
      <c r="AF3063" s="1">
        <v>42615</v>
      </c>
      <c r="AG3063" s="1">
        <v>42585</v>
      </c>
      <c r="AH3063" s="1">
        <v>42598</v>
      </c>
    </row>
    <row r="3064" spans="1:34" x14ac:dyDescent="0.3">
      <c r="A3064">
        <v>244858</v>
      </c>
      <c r="B3064" t="s">
        <v>2874</v>
      </c>
      <c r="C3064" t="s">
        <v>40</v>
      </c>
      <c r="D3064">
        <v>3</v>
      </c>
      <c r="E3064" t="s">
        <v>5070</v>
      </c>
      <c r="F3064" t="s">
        <v>91</v>
      </c>
      <c r="G3064" t="s">
        <v>92</v>
      </c>
      <c r="H3064">
        <v>0</v>
      </c>
      <c r="I3064">
        <v>58675</v>
      </c>
      <c r="J3064">
        <v>100000</v>
      </c>
      <c r="K3064" t="s">
        <v>30</v>
      </c>
      <c r="L3064" t="s">
        <v>797</v>
      </c>
      <c r="M3064" t="s">
        <v>5026</v>
      </c>
      <c r="N3064" t="s">
        <v>8669</v>
      </c>
      <c r="O3064" t="s">
        <v>96</v>
      </c>
      <c r="P3064" t="s">
        <v>5027</v>
      </c>
      <c r="Q3064" t="s">
        <v>35</v>
      </c>
      <c r="R3064" t="s">
        <v>5071</v>
      </c>
      <c r="S3064" t="s">
        <v>35</v>
      </c>
      <c r="T3064" t="str">
        <f t="shared" si="141"/>
        <v xml:space="preserve">Candidates who have experience in conflict-of-interest prevention protocols and principles of fiduciary obligation, familiarity with green technology and finance, and complex lease and construction financing transactions are preferred.  Similarly, law school graduates, or candidates having a working knowledge of laws, rules regulations and public land use processes that impact municipal leasing transactions, candidates with experience interacting with City agencies, and individuals who have established and monitored performance metrics are also preferred.  </v>
      </c>
      <c r="U3064">
        <f t="shared" si="142"/>
        <v>0</v>
      </c>
      <c r="V3064" s="3">
        <v>0</v>
      </c>
      <c r="W3064" s="3">
        <f t="shared" si="143"/>
        <v>0</v>
      </c>
      <c r="X3064" s="3">
        <v>0</v>
      </c>
      <c r="Y3064" s="3">
        <v>0</v>
      </c>
      <c r="Z3064" s="3">
        <v>0</v>
      </c>
      <c r="AA3064" s="3">
        <v>0</v>
      </c>
      <c r="AB3064" s="3">
        <v>0</v>
      </c>
      <c r="AD3064" t="s">
        <v>38</v>
      </c>
      <c r="AE3064" s="1">
        <v>42585</v>
      </c>
      <c r="AF3064" s="1">
        <v>42615</v>
      </c>
      <c r="AG3064" s="1">
        <v>42585</v>
      </c>
      <c r="AH3064" s="1">
        <v>42598</v>
      </c>
    </row>
    <row r="3065" spans="1:34" x14ac:dyDescent="0.3">
      <c r="A3065">
        <v>244866</v>
      </c>
      <c r="B3065" t="s">
        <v>89</v>
      </c>
      <c r="C3065" t="s">
        <v>26</v>
      </c>
      <c r="D3065">
        <v>1</v>
      </c>
      <c r="E3065" t="s">
        <v>5072</v>
      </c>
      <c r="F3065" t="s">
        <v>5073</v>
      </c>
      <c r="G3065">
        <v>80305</v>
      </c>
      <c r="H3065">
        <v>0</v>
      </c>
      <c r="I3065">
        <v>43791</v>
      </c>
      <c r="J3065">
        <v>67069</v>
      </c>
      <c r="K3065" t="s">
        <v>30</v>
      </c>
      <c r="L3065" t="s">
        <v>5074</v>
      </c>
      <c r="M3065" t="s">
        <v>5075</v>
      </c>
      <c r="N3065" t="s">
        <v>5076</v>
      </c>
      <c r="O3065" t="s">
        <v>5077</v>
      </c>
      <c r="P3065" t="s">
        <v>35</v>
      </c>
      <c r="Q3065" t="s">
        <v>5078</v>
      </c>
      <c r="R3065" t="s">
        <v>5079</v>
      </c>
      <c r="S3065" t="s">
        <v>35</v>
      </c>
      <c r="T3065" t="str">
        <f t="shared" si="141"/>
        <v xml:space="preserve">  1. This position is open as a promotional opportunity only. It is not open on a direct transfer (lateral) basis.   2. Employees applying for promotional, title or level change opportunities must have served a period of one year in their current title and level (if applicable)   SPECIAL NOTE: The Department of Citywide Administration Services (DCAS) administered a civil service exam for Assistant Resident Building Superintendent on May 21, 2016. The exam filing period ended February 23, 2016, candidates applying to this posting should have filed for this exam Candidates that do not take and pass this exam will be in jeopardy of being replaced with an eligible from the upcoming civil service list.</v>
      </c>
      <c r="U3065">
        <f t="shared" si="142"/>
        <v>0</v>
      </c>
      <c r="V3065" s="3">
        <v>0</v>
      </c>
      <c r="W3065" s="3">
        <f t="shared" si="143"/>
        <v>0</v>
      </c>
      <c r="X3065" s="3">
        <v>0</v>
      </c>
      <c r="Y3065" s="3">
        <v>0</v>
      </c>
      <c r="Z3065" s="3">
        <v>0</v>
      </c>
      <c r="AA3065" s="3">
        <v>0</v>
      </c>
      <c r="AB3065" s="3">
        <v>0</v>
      </c>
      <c r="AD3065" t="s">
        <v>100</v>
      </c>
      <c r="AE3065" s="1">
        <v>42592</v>
      </c>
      <c r="AF3065" s="1">
        <v>42602</v>
      </c>
      <c r="AG3065" s="1">
        <v>42592</v>
      </c>
      <c r="AH3065" s="1">
        <v>42598</v>
      </c>
    </row>
    <row r="3066" spans="1:34" x14ac:dyDescent="0.3">
      <c r="A3066">
        <v>244872</v>
      </c>
      <c r="B3066" t="s">
        <v>39</v>
      </c>
      <c r="C3066" t="s">
        <v>40</v>
      </c>
      <c r="D3066">
        <v>1</v>
      </c>
      <c r="E3066" t="s">
        <v>5080</v>
      </c>
      <c r="F3066" t="s">
        <v>269</v>
      </c>
      <c r="G3066">
        <v>10209</v>
      </c>
      <c r="H3066">
        <v>1</v>
      </c>
      <c r="I3066">
        <v>10</v>
      </c>
      <c r="J3066">
        <v>14</v>
      </c>
      <c r="K3066" t="s">
        <v>141</v>
      </c>
      <c r="L3066" t="s">
        <v>43</v>
      </c>
      <c r="M3066" t="s">
        <v>1330</v>
      </c>
      <c r="N3066" t="s">
        <v>5081</v>
      </c>
      <c r="O3066" t="s">
        <v>272</v>
      </c>
      <c r="P3066" t="s">
        <v>35</v>
      </c>
      <c r="Q3066" t="s">
        <v>8670</v>
      </c>
      <c r="R3066" t="s">
        <v>5082</v>
      </c>
      <c r="S3066" t="s">
        <v>35</v>
      </c>
      <c r="T3066" t="str">
        <f t="shared" si="141"/>
        <v xml:space="preserve">  Ability to work until the end of August. Additional Information 35 Hours/Week - Students may be employed full-time during their vacation periods.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66">
        <f t="shared" si="142"/>
        <v>0</v>
      </c>
      <c r="V3066" s="3">
        <v>0</v>
      </c>
      <c r="W3066" s="3">
        <f t="shared" si="143"/>
        <v>0</v>
      </c>
      <c r="X3066" s="3">
        <v>0</v>
      </c>
      <c r="Y3066" s="3">
        <v>0</v>
      </c>
      <c r="Z3066" s="3">
        <v>0</v>
      </c>
      <c r="AA3066" s="3">
        <v>0</v>
      </c>
      <c r="AB3066" s="3">
        <v>0</v>
      </c>
      <c r="AD3066" t="s">
        <v>38</v>
      </c>
      <c r="AE3066" s="1">
        <v>42550</v>
      </c>
      <c r="AG3066" s="1">
        <v>42550</v>
      </c>
      <c r="AH3066" s="1">
        <v>42598</v>
      </c>
    </row>
    <row r="3067" spans="1:34" x14ac:dyDescent="0.3">
      <c r="A3067">
        <v>245757</v>
      </c>
      <c r="B3067" t="s">
        <v>1158</v>
      </c>
      <c r="C3067" t="s">
        <v>40</v>
      </c>
      <c r="D3067">
        <v>3</v>
      </c>
      <c r="E3067" t="s">
        <v>4970</v>
      </c>
      <c r="F3067" t="s">
        <v>1202</v>
      </c>
      <c r="G3067">
        <v>10004</v>
      </c>
      <c r="H3067" t="s">
        <v>240</v>
      </c>
      <c r="I3067">
        <v>58675</v>
      </c>
      <c r="J3067">
        <v>156793</v>
      </c>
      <c r="K3067" t="s">
        <v>30</v>
      </c>
      <c r="L3067" t="s">
        <v>1161</v>
      </c>
      <c r="M3067" t="s">
        <v>3528</v>
      </c>
      <c r="N3067" t="s">
        <v>5068</v>
      </c>
      <c r="O3067" t="s">
        <v>1207</v>
      </c>
      <c r="P3067" t="s">
        <v>4972</v>
      </c>
      <c r="Q3067" t="s">
        <v>35</v>
      </c>
      <c r="R3067" t="s">
        <v>5069</v>
      </c>
      <c r="S3067" t="s">
        <v>1166</v>
      </c>
      <c r="T3067" t="str">
        <f t="shared" si="141"/>
        <v xml:space="preserve">Preference will be given to candidates with at least 10 years of experience in a managerial, administrative or supervisory position.  </v>
      </c>
      <c r="U3067">
        <f t="shared" si="142"/>
        <v>0</v>
      </c>
      <c r="V3067" s="3">
        <v>0</v>
      </c>
      <c r="W3067" s="3">
        <f t="shared" si="143"/>
        <v>0</v>
      </c>
      <c r="X3067" s="3">
        <v>0</v>
      </c>
      <c r="Y3067" s="3">
        <v>0</v>
      </c>
      <c r="Z3067" s="3">
        <v>0</v>
      </c>
      <c r="AA3067" s="3">
        <v>0</v>
      </c>
      <c r="AB3067" s="3">
        <v>0</v>
      </c>
      <c r="AD3067" t="s">
        <v>58</v>
      </c>
      <c r="AE3067" s="1">
        <v>42563</v>
      </c>
      <c r="AG3067" s="1">
        <v>42563</v>
      </c>
      <c r="AH3067" s="1">
        <v>42598</v>
      </c>
    </row>
    <row r="3068" spans="1:34" x14ac:dyDescent="0.3">
      <c r="A3068">
        <v>245772</v>
      </c>
      <c r="B3068" t="s">
        <v>1158</v>
      </c>
      <c r="C3068" t="s">
        <v>40</v>
      </c>
      <c r="D3068">
        <v>3</v>
      </c>
      <c r="E3068" t="s">
        <v>4970</v>
      </c>
      <c r="F3068" t="s">
        <v>239</v>
      </c>
      <c r="G3068">
        <v>83008</v>
      </c>
      <c r="H3068" t="s">
        <v>240</v>
      </c>
      <c r="I3068">
        <v>58675</v>
      </c>
      <c r="J3068">
        <v>156793</v>
      </c>
      <c r="K3068" t="s">
        <v>30</v>
      </c>
      <c r="L3068" t="s">
        <v>1161</v>
      </c>
      <c r="M3068" t="s">
        <v>3528</v>
      </c>
      <c r="N3068" t="s">
        <v>4971</v>
      </c>
      <c r="O3068" t="s">
        <v>242</v>
      </c>
      <c r="P3068" t="s">
        <v>4972</v>
      </c>
      <c r="Q3068" t="s">
        <v>35</v>
      </c>
      <c r="R3068" t="s">
        <v>5083</v>
      </c>
      <c r="S3068" t="s">
        <v>1888</v>
      </c>
      <c r="T3068" t="str">
        <f t="shared" si="141"/>
        <v xml:space="preserve">Preference will be given to candidates with at least 10 years of experience in a managerial, administrative or supervisory position.  </v>
      </c>
      <c r="U3068">
        <f t="shared" si="142"/>
        <v>0</v>
      </c>
      <c r="V3068" s="3">
        <v>0</v>
      </c>
      <c r="W3068" s="3">
        <f t="shared" si="143"/>
        <v>0</v>
      </c>
      <c r="X3068" s="3">
        <v>0</v>
      </c>
      <c r="Y3068" s="3">
        <v>0</v>
      </c>
      <c r="Z3068" s="3">
        <v>0</v>
      </c>
      <c r="AA3068" s="3">
        <v>0</v>
      </c>
      <c r="AB3068" s="3">
        <v>0</v>
      </c>
      <c r="AD3068" t="s">
        <v>899</v>
      </c>
      <c r="AE3068" s="1">
        <v>42571</v>
      </c>
      <c r="AG3068" s="1">
        <v>42571</v>
      </c>
      <c r="AH3068" s="1">
        <v>42598</v>
      </c>
    </row>
    <row r="3069" spans="1:34" x14ac:dyDescent="0.3">
      <c r="A3069">
        <v>245772</v>
      </c>
      <c r="B3069" t="s">
        <v>1158</v>
      </c>
      <c r="C3069" t="s">
        <v>26</v>
      </c>
      <c r="D3069">
        <v>3</v>
      </c>
      <c r="E3069" t="s">
        <v>4970</v>
      </c>
      <c r="F3069" t="s">
        <v>239</v>
      </c>
      <c r="G3069">
        <v>83008</v>
      </c>
      <c r="H3069" t="s">
        <v>240</v>
      </c>
      <c r="I3069">
        <v>58675</v>
      </c>
      <c r="J3069">
        <v>156793</v>
      </c>
      <c r="K3069" t="s">
        <v>30</v>
      </c>
      <c r="L3069" t="s">
        <v>1161</v>
      </c>
      <c r="M3069" t="s">
        <v>3528</v>
      </c>
      <c r="N3069" t="s">
        <v>4971</v>
      </c>
      <c r="O3069" t="s">
        <v>242</v>
      </c>
      <c r="P3069" t="s">
        <v>4972</v>
      </c>
      <c r="Q3069" t="s">
        <v>35</v>
      </c>
      <c r="R3069" t="s">
        <v>5083</v>
      </c>
      <c r="S3069" t="s">
        <v>1888</v>
      </c>
      <c r="T3069" t="str">
        <f t="shared" si="141"/>
        <v xml:space="preserve">Preference will be given to candidates with at least 10 years of experience in a managerial, administrative or supervisory position.  </v>
      </c>
      <c r="U3069">
        <f t="shared" si="142"/>
        <v>0</v>
      </c>
      <c r="V3069" s="3">
        <v>0</v>
      </c>
      <c r="W3069" s="3">
        <f t="shared" si="143"/>
        <v>0</v>
      </c>
      <c r="X3069" s="3">
        <v>0</v>
      </c>
      <c r="Y3069" s="3">
        <v>0</v>
      </c>
      <c r="Z3069" s="3">
        <v>0</v>
      </c>
      <c r="AA3069" s="3">
        <v>0</v>
      </c>
      <c r="AB3069" s="3">
        <v>0</v>
      </c>
      <c r="AD3069" t="s">
        <v>899</v>
      </c>
      <c r="AE3069" s="1">
        <v>42571</v>
      </c>
      <c r="AG3069" s="1">
        <v>42571</v>
      </c>
      <c r="AH3069" s="1">
        <v>42598</v>
      </c>
    </row>
    <row r="3070" spans="1:34" x14ac:dyDescent="0.3">
      <c r="A3070">
        <v>245775</v>
      </c>
      <c r="B3070" t="s">
        <v>1125</v>
      </c>
      <c r="C3070" t="s">
        <v>26</v>
      </c>
      <c r="D3070">
        <v>1</v>
      </c>
      <c r="E3070" t="s">
        <v>5084</v>
      </c>
      <c r="F3070" t="s">
        <v>1444</v>
      </c>
      <c r="G3070">
        <v>31143</v>
      </c>
      <c r="H3070">
        <v>3</v>
      </c>
      <c r="I3070">
        <v>58050</v>
      </c>
      <c r="J3070">
        <v>75000</v>
      </c>
      <c r="K3070" t="s">
        <v>30</v>
      </c>
      <c r="L3070" t="s">
        <v>954</v>
      </c>
      <c r="M3070" t="s">
        <v>5085</v>
      </c>
      <c r="N3070" t="s">
        <v>8671</v>
      </c>
      <c r="O3070" t="s">
        <v>1445</v>
      </c>
      <c r="P3070" t="s">
        <v>8672</v>
      </c>
      <c r="Q3070" t="s">
        <v>3408</v>
      </c>
      <c r="R3070" t="s">
        <v>5086</v>
      </c>
      <c r="S3070" t="s">
        <v>35</v>
      </c>
      <c r="T3070" t="str">
        <f t="shared" si="141"/>
        <v>‚	A baccalaureate degree from an accredited college in accounting or a related field, including or supplemented by an advanced study of computer science or a related field.	Advance knowledge in MS Excel or Access. VBA, DAX, Power Pivot, Power Query, ability to create Pivot Tables and complex nested formulas.	Knowledge in object oriented programming. Python, PHP, Perl, C++, Java or Objective-C.	Knowledge in analytics software (i2 Analyst Notebook, Palantir, Cognos, etc).	Database related certifications from Oracle or Microsoft.	Demonstrated interest in law enforcement, criminal justice, or social service.	Strong communication skills, excellent judgment, and confidence to discuss results of analysis.	Ability to work well in a team environment and take constructive criticism and feedback on a consistent basis. Appointments are subject to Office of Management &amp; Budget approval for budgeted headcount.</v>
      </c>
      <c r="U3070">
        <f t="shared" si="142"/>
        <v>0</v>
      </c>
      <c r="V3070" s="3">
        <v>1</v>
      </c>
      <c r="W3070" s="3">
        <f t="shared" si="143"/>
        <v>0</v>
      </c>
      <c r="X3070" s="3">
        <v>1</v>
      </c>
      <c r="Y3070" s="3">
        <v>0</v>
      </c>
      <c r="Z3070" s="3">
        <v>0</v>
      </c>
      <c r="AA3070" s="3">
        <v>0</v>
      </c>
      <c r="AB3070" s="3">
        <v>0</v>
      </c>
      <c r="AD3070" t="s">
        <v>38</v>
      </c>
      <c r="AE3070" s="1">
        <v>42552</v>
      </c>
      <c r="AF3070" s="1">
        <v>42642</v>
      </c>
      <c r="AG3070" s="1">
        <v>42552</v>
      </c>
      <c r="AH3070" s="1">
        <v>42598</v>
      </c>
    </row>
    <row r="3071" spans="1:34" x14ac:dyDescent="0.3">
      <c r="A3071">
        <v>245775</v>
      </c>
      <c r="B3071" t="s">
        <v>1125</v>
      </c>
      <c r="C3071" t="s">
        <v>40</v>
      </c>
      <c r="D3071">
        <v>1</v>
      </c>
      <c r="E3071" t="s">
        <v>5084</v>
      </c>
      <c r="F3071" t="s">
        <v>1444</v>
      </c>
      <c r="G3071">
        <v>31143</v>
      </c>
      <c r="H3071">
        <v>3</v>
      </c>
      <c r="I3071">
        <v>58050</v>
      </c>
      <c r="J3071">
        <v>75000</v>
      </c>
      <c r="K3071" t="s">
        <v>30</v>
      </c>
      <c r="L3071" t="s">
        <v>954</v>
      </c>
      <c r="M3071" t="s">
        <v>5085</v>
      </c>
      <c r="N3071" t="s">
        <v>8671</v>
      </c>
      <c r="O3071" t="s">
        <v>1445</v>
      </c>
      <c r="P3071" t="s">
        <v>8672</v>
      </c>
      <c r="Q3071" t="s">
        <v>3408</v>
      </c>
      <c r="R3071" t="s">
        <v>5086</v>
      </c>
      <c r="S3071" t="s">
        <v>35</v>
      </c>
      <c r="T3071" t="str">
        <f t="shared" si="141"/>
        <v>‚	A baccalaureate degree from an accredited college in accounting or a related field, including or supplemented by an advanced study of computer science or a related field.	Advance knowledge in MS Excel or Access. VBA, DAX, Power Pivot, Power Query, ability to create Pivot Tables and complex nested formulas.	Knowledge in object oriented programming. Python, PHP, Perl, C++, Java or Objective-C.	Knowledge in analytics software (i2 Analyst Notebook, Palantir, Cognos, etc).	Database related certifications from Oracle or Microsoft.	Demonstrated interest in law enforcement, criminal justice, or social service.	Strong communication skills, excellent judgment, and confidence to discuss results of analysis.	Ability to work well in a team environment and take constructive criticism and feedback on a consistent basis. Appointments are subject to Office of Management &amp; Budget approval for budgeted headcount.</v>
      </c>
      <c r="U3071">
        <f t="shared" si="142"/>
        <v>0</v>
      </c>
      <c r="V3071" s="3">
        <v>1</v>
      </c>
      <c r="W3071" s="3">
        <f t="shared" si="143"/>
        <v>0</v>
      </c>
      <c r="X3071" s="3">
        <v>1</v>
      </c>
      <c r="Y3071" s="3">
        <v>0</v>
      </c>
      <c r="Z3071" s="3">
        <v>0</v>
      </c>
      <c r="AA3071" s="3">
        <v>0</v>
      </c>
      <c r="AB3071" s="3">
        <v>0</v>
      </c>
      <c r="AD3071" t="s">
        <v>38</v>
      </c>
      <c r="AE3071" s="1">
        <v>42552</v>
      </c>
      <c r="AF3071" s="1">
        <v>42642</v>
      </c>
      <c r="AG3071" s="1">
        <v>42552</v>
      </c>
      <c r="AH3071" s="1">
        <v>42598</v>
      </c>
    </row>
    <row r="3072" spans="1:34" x14ac:dyDescent="0.3">
      <c r="A3072">
        <v>244872</v>
      </c>
      <c r="B3072" t="s">
        <v>39</v>
      </c>
      <c r="C3072" t="s">
        <v>26</v>
      </c>
      <c r="D3072">
        <v>1</v>
      </c>
      <c r="E3072" t="s">
        <v>5080</v>
      </c>
      <c r="F3072" t="s">
        <v>269</v>
      </c>
      <c r="G3072">
        <v>10209</v>
      </c>
      <c r="H3072">
        <v>1</v>
      </c>
      <c r="I3072">
        <v>10</v>
      </c>
      <c r="J3072">
        <v>14</v>
      </c>
      <c r="K3072" t="s">
        <v>141</v>
      </c>
      <c r="L3072" t="s">
        <v>43</v>
      </c>
      <c r="M3072" t="s">
        <v>1330</v>
      </c>
      <c r="N3072" t="s">
        <v>5081</v>
      </c>
      <c r="O3072" t="s">
        <v>272</v>
      </c>
      <c r="P3072" t="s">
        <v>35</v>
      </c>
      <c r="Q3072" t="s">
        <v>8670</v>
      </c>
      <c r="R3072" t="s">
        <v>5082</v>
      </c>
      <c r="S3072" t="s">
        <v>35</v>
      </c>
      <c r="T3072" t="str">
        <f t="shared" si="141"/>
        <v xml:space="preserve">  Ability to work until the end of August. Additional Information 35 Hours/Week - Students may be employed full-time during their vacation periods.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72">
        <f t="shared" si="142"/>
        <v>0</v>
      </c>
      <c r="V3072" s="3">
        <v>0</v>
      </c>
      <c r="W3072" s="3">
        <f t="shared" si="143"/>
        <v>0</v>
      </c>
      <c r="X3072" s="3">
        <v>0</v>
      </c>
      <c r="Y3072" s="3">
        <v>0</v>
      </c>
      <c r="Z3072" s="3">
        <v>0</v>
      </c>
      <c r="AA3072" s="3">
        <v>0</v>
      </c>
      <c r="AB3072" s="3">
        <v>0</v>
      </c>
      <c r="AD3072" t="s">
        <v>38</v>
      </c>
      <c r="AE3072" s="1">
        <v>42550</v>
      </c>
      <c r="AG3072" s="1">
        <v>42550</v>
      </c>
      <c r="AH3072" s="1">
        <v>42598</v>
      </c>
    </row>
    <row r="3073" spans="1:34" x14ac:dyDescent="0.3">
      <c r="A3073">
        <v>244873</v>
      </c>
      <c r="B3073" t="s">
        <v>25</v>
      </c>
      <c r="C3073" t="s">
        <v>40</v>
      </c>
      <c r="D3073">
        <v>1</v>
      </c>
      <c r="E3073" t="s">
        <v>5087</v>
      </c>
      <c r="F3073" t="s">
        <v>540</v>
      </c>
      <c r="G3073">
        <v>60860</v>
      </c>
      <c r="H3073">
        <v>3</v>
      </c>
      <c r="I3073">
        <v>62671</v>
      </c>
      <c r="J3073">
        <v>86476</v>
      </c>
      <c r="K3073" t="s">
        <v>30</v>
      </c>
      <c r="L3073" t="s">
        <v>192</v>
      </c>
      <c r="M3073" t="s">
        <v>5088</v>
      </c>
      <c r="N3073" t="s">
        <v>8673</v>
      </c>
      <c r="O3073" t="s">
        <v>7137</v>
      </c>
      <c r="P3073" t="s">
        <v>5089</v>
      </c>
      <c r="Q3073" t="s">
        <v>5090</v>
      </c>
      <c r="R3073" t="s">
        <v>5091</v>
      </c>
      <c r="S3073" t="s">
        <v>196</v>
      </c>
      <c r="T3073" t="str">
        <f t="shared" si="141"/>
        <v>The preferred candidate is an experienced, highly motivated professional with the ability to:  perform extensive legal, economic, and technical research and analysis; synthesize large amounts of information from disparate sources; convey the information to varying audiences in a clear and concise manner; propose well-considered recommendations; and prepare, sometimes quickly, well-organized presentations , reports, briefs, or other documents from complex material.  The preferred candidate also possesses the following:  a strong sense of strategy and facility with long-term strategic planning and analytical thinking; facility with statistical and other data, and with Excel and other data analysis software, as well as PowerPoint and other presentation software; creative and innovative problem solving skills; the ability to work constructively with a wide variety of stakeholders; and strong oral and written communication skills (a writing sample is requested).  Knowledge of the telecommunications industry and technologies is desirable but not required. This is a grant funded position with an estimated duration of nine months to one year</v>
      </c>
      <c r="U3073">
        <f t="shared" si="142"/>
        <v>1</v>
      </c>
      <c r="V3073" s="3">
        <v>1</v>
      </c>
      <c r="W3073" s="3">
        <f t="shared" si="143"/>
        <v>1</v>
      </c>
      <c r="X3073" s="3">
        <v>0</v>
      </c>
      <c r="Y3073" s="3">
        <v>0</v>
      </c>
      <c r="Z3073" s="3">
        <v>0</v>
      </c>
      <c r="AA3073" s="3">
        <v>0</v>
      </c>
      <c r="AB3073" s="3">
        <v>0</v>
      </c>
      <c r="AD3073" t="s">
        <v>38</v>
      </c>
      <c r="AE3073" s="1">
        <v>42570</v>
      </c>
      <c r="AG3073" s="1">
        <v>42570</v>
      </c>
      <c r="AH3073" s="1">
        <v>42598</v>
      </c>
    </row>
    <row r="3074" spans="1:34" x14ac:dyDescent="0.3">
      <c r="A3074">
        <v>244873</v>
      </c>
      <c r="B3074" t="s">
        <v>25</v>
      </c>
      <c r="C3074" t="s">
        <v>26</v>
      </c>
      <c r="D3074">
        <v>1</v>
      </c>
      <c r="E3074" t="s">
        <v>5087</v>
      </c>
      <c r="F3074" t="s">
        <v>540</v>
      </c>
      <c r="G3074">
        <v>60860</v>
      </c>
      <c r="H3074">
        <v>3</v>
      </c>
      <c r="I3074">
        <v>62671</v>
      </c>
      <c r="J3074">
        <v>86476</v>
      </c>
      <c r="K3074" t="s">
        <v>30</v>
      </c>
      <c r="L3074" t="s">
        <v>192</v>
      </c>
      <c r="M3074" t="s">
        <v>5088</v>
      </c>
      <c r="N3074" t="s">
        <v>8673</v>
      </c>
      <c r="O3074" t="s">
        <v>7137</v>
      </c>
      <c r="P3074" t="s">
        <v>5089</v>
      </c>
      <c r="Q3074" t="s">
        <v>5090</v>
      </c>
      <c r="R3074" t="s">
        <v>5091</v>
      </c>
      <c r="S3074" t="s">
        <v>196</v>
      </c>
      <c r="T3074" t="str">
        <f t="shared" si="141"/>
        <v>The preferred candidate is an experienced, highly motivated professional with the ability to:  perform extensive legal, economic, and technical research and analysis; synthesize large amounts of information from disparate sources; convey the information to varying audiences in a clear and concise manner; propose well-considered recommendations; and prepare, sometimes quickly, well-organized presentations , reports, briefs, or other documents from complex material.  The preferred candidate also possesses the following:  a strong sense of strategy and facility with long-term strategic planning and analytical thinking; facility with statistical and other data, and with Excel and other data analysis software, as well as PowerPoint and other presentation software; creative and innovative problem solving skills; the ability to work constructively with a wide variety of stakeholders; and strong oral and written communication skills (a writing sample is requested).  Knowledge of the telecommunications industry and technologies is desirable but not required. This is a grant funded position with an estimated duration of nine months to one year</v>
      </c>
      <c r="U3074">
        <f t="shared" si="142"/>
        <v>1</v>
      </c>
      <c r="V3074" s="3">
        <v>1</v>
      </c>
      <c r="W3074" s="3">
        <f t="shared" si="143"/>
        <v>1</v>
      </c>
      <c r="X3074" s="3">
        <v>0</v>
      </c>
      <c r="Y3074" s="3">
        <v>0</v>
      </c>
      <c r="Z3074" s="3">
        <v>0</v>
      </c>
      <c r="AA3074" s="3">
        <v>0</v>
      </c>
      <c r="AB3074" s="3">
        <v>0</v>
      </c>
      <c r="AD3074" t="s">
        <v>38</v>
      </c>
      <c r="AE3074" s="1">
        <v>42570</v>
      </c>
      <c r="AG3074" s="1">
        <v>42570</v>
      </c>
      <c r="AH3074" s="1">
        <v>42598</v>
      </c>
    </row>
    <row r="3075" spans="1:34" x14ac:dyDescent="0.3">
      <c r="A3075">
        <v>245784</v>
      </c>
      <c r="B3075" t="s">
        <v>39</v>
      </c>
      <c r="C3075" t="s">
        <v>40</v>
      </c>
      <c r="D3075">
        <v>1</v>
      </c>
      <c r="E3075" t="s">
        <v>3983</v>
      </c>
      <c r="F3075" t="s">
        <v>922</v>
      </c>
      <c r="G3075">
        <v>51191</v>
      </c>
      <c r="H3075">
        <v>2</v>
      </c>
      <c r="I3075">
        <v>42489</v>
      </c>
      <c r="J3075">
        <v>54142</v>
      </c>
      <c r="K3075" t="s">
        <v>30</v>
      </c>
      <c r="L3075" t="s">
        <v>2191</v>
      </c>
      <c r="M3075" t="s">
        <v>923</v>
      </c>
      <c r="N3075" t="s">
        <v>3984</v>
      </c>
      <c r="O3075" t="s">
        <v>925</v>
      </c>
      <c r="P3075" t="s">
        <v>8674</v>
      </c>
      <c r="Q3075" t="s">
        <v>7439</v>
      </c>
      <c r="R3075" t="s">
        <v>5092</v>
      </c>
      <c r="S3075" t="s">
        <v>35</v>
      </c>
      <c r="T3075" t="str">
        <f t="shared" ref="T3075:T3138" si="144">P3075&amp;" "&amp;Q3075</f>
        <v>‚	Applicant must have a valid NYS Driver's License and the ability to operate a motor vehicle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75">
        <f t="shared" ref="U3075:U3138" si="145">D3075*W3075</f>
        <v>0</v>
      </c>
      <c r="V3075" s="3">
        <v>0</v>
      </c>
      <c r="W3075" s="3">
        <f t="shared" ref="W3075:W3138" si="146">IF(OR(ISNUMBER(SEARCH("data analytics",$T3075)), ISNUMBER(SEARCH("data analysis",$T3075)), ISNUMBER(SEARCH("analyze data", $T3075)),ISNUMBER(SEARCH("business intelligence", $T3075)),ISNUMBER(SEARCH("business analysis",$T3075))),1,0)</f>
        <v>0</v>
      </c>
      <c r="X3075" s="3">
        <v>0</v>
      </c>
      <c r="Y3075" s="3">
        <v>0</v>
      </c>
      <c r="Z3075" s="3">
        <v>0</v>
      </c>
      <c r="AA3075" s="3">
        <v>0</v>
      </c>
      <c r="AB3075" s="3">
        <v>0</v>
      </c>
      <c r="AD3075" t="s">
        <v>38</v>
      </c>
      <c r="AE3075" s="1">
        <v>42552</v>
      </c>
      <c r="AG3075" s="1">
        <v>42552</v>
      </c>
      <c r="AH3075" s="1">
        <v>42598</v>
      </c>
    </row>
    <row r="3076" spans="1:34" x14ac:dyDescent="0.3">
      <c r="A3076">
        <v>245784</v>
      </c>
      <c r="B3076" t="s">
        <v>39</v>
      </c>
      <c r="C3076" t="s">
        <v>26</v>
      </c>
      <c r="D3076">
        <v>1</v>
      </c>
      <c r="E3076" t="s">
        <v>3983</v>
      </c>
      <c r="F3076" t="s">
        <v>922</v>
      </c>
      <c r="G3076">
        <v>51191</v>
      </c>
      <c r="H3076">
        <v>2</v>
      </c>
      <c r="I3076">
        <v>42489</v>
      </c>
      <c r="J3076">
        <v>54142</v>
      </c>
      <c r="K3076" t="s">
        <v>30</v>
      </c>
      <c r="L3076" t="s">
        <v>2191</v>
      </c>
      <c r="M3076" t="s">
        <v>923</v>
      </c>
      <c r="N3076" t="s">
        <v>3984</v>
      </c>
      <c r="O3076" t="s">
        <v>925</v>
      </c>
      <c r="P3076" t="s">
        <v>8674</v>
      </c>
      <c r="Q3076" t="s">
        <v>7439</v>
      </c>
      <c r="R3076" t="s">
        <v>5092</v>
      </c>
      <c r="S3076" t="s">
        <v>35</v>
      </c>
      <c r="T3076" t="str">
        <f t="shared" si="144"/>
        <v>‚	Applicant must have a valid NYS Driver's License and the ability to operate a motor vehicle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76">
        <f t="shared" si="145"/>
        <v>0</v>
      </c>
      <c r="V3076" s="3">
        <v>0</v>
      </c>
      <c r="W3076" s="3">
        <f t="shared" si="146"/>
        <v>0</v>
      </c>
      <c r="X3076" s="3">
        <v>0</v>
      </c>
      <c r="Y3076" s="3">
        <v>0</v>
      </c>
      <c r="Z3076" s="3">
        <v>0</v>
      </c>
      <c r="AA3076" s="3">
        <v>0</v>
      </c>
      <c r="AB3076" s="3">
        <v>0</v>
      </c>
      <c r="AD3076" t="s">
        <v>38</v>
      </c>
      <c r="AE3076" s="1">
        <v>42552</v>
      </c>
      <c r="AG3076" s="1">
        <v>42552</v>
      </c>
      <c r="AH3076" s="1">
        <v>42598</v>
      </c>
    </row>
    <row r="3077" spans="1:34" x14ac:dyDescent="0.3">
      <c r="A3077">
        <v>245788</v>
      </c>
      <c r="B3077" t="s">
        <v>39</v>
      </c>
      <c r="C3077" t="s">
        <v>26</v>
      </c>
      <c r="D3077">
        <v>1</v>
      </c>
      <c r="E3077" t="s">
        <v>5093</v>
      </c>
      <c r="F3077" t="s">
        <v>42</v>
      </c>
      <c r="G3077">
        <v>21744</v>
      </c>
      <c r="H3077">
        <v>3</v>
      </c>
      <c r="I3077">
        <v>76340</v>
      </c>
      <c r="J3077">
        <v>100322</v>
      </c>
      <c r="K3077" t="s">
        <v>30</v>
      </c>
      <c r="L3077" t="s">
        <v>78</v>
      </c>
      <c r="M3077" t="s">
        <v>1382</v>
      </c>
      <c r="N3077" t="s">
        <v>5094</v>
      </c>
      <c r="O3077" t="s">
        <v>46</v>
      </c>
      <c r="P3077" t="s">
        <v>35</v>
      </c>
      <c r="Q3077" t="s">
        <v>7439</v>
      </c>
      <c r="R3077" t="s">
        <v>5095</v>
      </c>
      <c r="S3077" t="s">
        <v>35</v>
      </c>
      <c r="T3077" t="str">
        <f t="shared" si="144"/>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77">
        <f t="shared" si="145"/>
        <v>0</v>
      </c>
      <c r="V3077" s="3">
        <v>0</v>
      </c>
      <c r="W3077" s="3">
        <f t="shared" si="146"/>
        <v>0</v>
      </c>
      <c r="X3077" s="3">
        <v>0</v>
      </c>
      <c r="Y3077" s="3">
        <v>0</v>
      </c>
      <c r="Z3077" s="3">
        <v>0</v>
      </c>
      <c r="AA3077" s="3">
        <v>0</v>
      </c>
      <c r="AB3077" s="3">
        <v>0</v>
      </c>
      <c r="AD3077" t="s">
        <v>38</v>
      </c>
      <c r="AE3077" s="1">
        <v>42552</v>
      </c>
      <c r="AG3077" s="1">
        <v>42552</v>
      </c>
      <c r="AH3077" s="1">
        <v>42598</v>
      </c>
    </row>
    <row r="3078" spans="1:34" x14ac:dyDescent="0.3">
      <c r="A3078">
        <v>244880</v>
      </c>
      <c r="B3078" t="s">
        <v>39</v>
      </c>
      <c r="C3078" t="s">
        <v>26</v>
      </c>
      <c r="D3078">
        <v>1</v>
      </c>
      <c r="E3078" t="s">
        <v>5096</v>
      </c>
      <c r="F3078" t="s">
        <v>636</v>
      </c>
      <c r="G3078">
        <v>10056</v>
      </c>
      <c r="H3078" t="s">
        <v>52</v>
      </c>
      <c r="I3078">
        <v>53051</v>
      </c>
      <c r="J3078">
        <v>145991</v>
      </c>
      <c r="K3078" t="s">
        <v>30</v>
      </c>
      <c r="L3078" t="s">
        <v>78</v>
      </c>
      <c r="M3078" t="s">
        <v>2708</v>
      </c>
      <c r="N3078" t="s">
        <v>5097</v>
      </c>
      <c r="O3078" t="s">
        <v>639</v>
      </c>
      <c r="P3078" t="s">
        <v>8675</v>
      </c>
      <c r="Q3078" t="s">
        <v>7439</v>
      </c>
      <c r="R3078" t="s">
        <v>5098</v>
      </c>
      <c r="S3078" t="s">
        <v>35</v>
      </c>
      <c r="T3078" t="str">
        <f t="shared" si="144"/>
        <v>‚ Knowledge of adolescent sexual and reproductive health  Experience working in a clinical setting and /or providing health-related training   Experience with community-based research and evaluation   Experience with facilitating meetings with high-level city agency and large-scale clinic providers  Knowledge of clinical quality improvement activities   Familiarity with budgets, contract management and the preparation of financial and other reports  Excellent verbal, written and presentation skills   Managing/supervisory experience (a must).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78">
        <f t="shared" si="145"/>
        <v>0</v>
      </c>
      <c r="V3078" s="3">
        <v>0</v>
      </c>
      <c r="W3078" s="3">
        <f t="shared" si="146"/>
        <v>0</v>
      </c>
      <c r="X3078" s="3">
        <v>0</v>
      </c>
      <c r="Y3078" s="3">
        <v>0</v>
      </c>
      <c r="Z3078" s="3">
        <v>0</v>
      </c>
      <c r="AA3078" s="3">
        <v>0</v>
      </c>
      <c r="AB3078" s="3">
        <v>0</v>
      </c>
      <c r="AD3078" t="s">
        <v>58</v>
      </c>
      <c r="AE3078" s="1">
        <v>42550</v>
      </c>
      <c r="AG3078" s="1">
        <v>42550</v>
      </c>
      <c r="AH3078" s="1">
        <v>42598</v>
      </c>
    </row>
    <row r="3079" spans="1:34" x14ac:dyDescent="0.3">
      <c r="A3079">
        <v>244880</v>
      </c>
      <c r="B3079" t="s">
        <v>39</v>
      </c>
      <c r="C3079" t="s">
        <v>40</v>
      </c>
      <c r="D3079">
        <v>1</v>
      </c>
      <c r="E3079" t="s">
        <v>5096</v>
      </c>
      <c r="F3079" t="s">
        <v>636</v>
      </c>
      <c r="G3079">
        <v>10056</v>
      </c>
      <c r="H3079" t="s">
        <v>52</v>
      </c>
      <c r="I3079">
        <v>53051</v>
      </c>
      <c r="J3079">
        <v>145991</v>
      </c>
      <c r="K3079" t="s">
        <v>30</v>
      </c>
      <c r="L3079" t="s">
        <v>78</v>
      </c>
      <c r="M3079" t="s">
        <v>2708</v>
      </c>
      <c r="N3079" t="s">
        <v>5097</v>
      </c>
      <c r="O3079" t="s">
        <v>639</v>
      </c>
      <c r="P3079" t="s">
        <v>8675</v>
      </c>
      <c r="Q3079" t="s">
        <v>7439</v>
      </c>
      <c r="R3079" t="s">
        <v>5098</v>
      </c>
      <c r="S3079" t="s">
        <v>35</v>
      </c>
      <c r="T3079" t="str">
        <f t="shared" si="144"/>
        <v>‚ Knowledge of adolescent sexual and reproductive health  Experience working in a clinical setting and /or providing health-related training   Experience with community-based research and evaluation   Experience with facilitating meetings with high-level city agency and large-scale clinic providers  Knowledge of clinical quality improvement activities   Familiarity with budgets, contract management and the preparation of financial and other reports  Excellent verbal, written and presentation skills   Managing/supervisory experience (a must).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79">
        <f t="shared" si="145"/>
        <v>0</v>
      </c>
      <c r="V3079" s="3">
        <v>0</v>
      </c>
      <c r="W3079" s="3">
        <f t="shared" si="146"/>
        <v>0</v>
      </c>
      <c r="X3079" s="3">
        <v>0</v>
      </c>
      <c r="Y3079" s="3">
        <v>0</v>
      </c>
      <c r="Z3079" s="3">
        <v>0</v>
      </c>
      <c r="AA3079" s="3">
        <v>0</v>
      </c>
      <c r="AB3079" s="3">
        <v>0</v>
      </c>
      <c r="AD3079" t="s">
        <v>58</v>
      </c>
      <c r="AE3079" s="1">
        <v>42550</v>
      </c>
      <c r="AG3079" s="1">
        <v>42550</v>
      </c>
      <c r="AH3079" s="1">
        <v>42598</v>
      </c>
    </row>
    <row r="3080" spans="1:34" x14ac:dyDescent="0.3">
      <c r="A3080">
        <v>244907</v>
      </c>
      <c r="B3080" t="s">
        <v>39</v>
      </c>
      <c r="C3080" t="s">
        <v>40</v>
      </c>
      <c r="D3080">
        <v>1</v>
      </c>
      <c r="E3080" t="s">
        <v>5099</v>
      </c>
      <c r="F3080" t="s">
        <v>844</v>
      </c>
      <c r="G3080">
        <v>10095</v>
      </c>
      <c r="H3080" t="s">
        <v>240</v>
      </c>
      <c r="I3080">
        <v>58675</v>
      </c>
      <c r="J3080">
        <v>115000</v>
      </c>
      <c r="K3080" t="s">
        <v>30</v>
      </c>
      <c r="L3080" t="s">
        <v>78</v>
      </c>
      <c r="M3080" t="s">
        <v>575</v>
      </c>
      <c r="N3080" t="s">
        <v>8676</v>
      </c>
      <c r="O3080" t="s">
        <v>847</v>
      </c>
      <c r="P3080" t="s">
        <v>8677</v>
      </c>
      <c r="Q3080" t="s">
        <v>7439</v>
      </c>
      <c r="R3080" t="s">
        <v>5100</v>
      </c>
      <c r="S3080" t="s">
        <v>35</v>
      </c>
      <c r="T3080" t="str">
        <f t="shared" si="144"/>
        <v>--Preference will be given to candidates with over six years of contract management experience  --Knowledge of the City‚„s contracting process, some knowledge of the City‚„s Procurement Policy Board Rules (PPBR). Proficient in Microsoft Excel   --Additionally, strong communication, inter-personal and writing skills are preferred along with excellent supervisory, management and project management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80">
        <f t="shared" si="145"/>
        <v>0</v>
      </c>
      <c r="V3080" s="3">
        <v>1</v>
      </c>
      <c r="W3080" s="3">
        <f t="shared" si="146"/>
        <v>0</v>
      </c>
      <c r="X3080" s="3">
        <v>0</v>
      </c>
      <c r="Y3080" s="3">
        <v>0</v>
      </c>
      <c r="Z3080" s="3">
        <v>0</v>
      </c>
      <c r="AA3080" s="3">
        <v>0</v>
      </c>
      <c r="AB3080" s="3">
        <v>0</v>
      </c>
      <c r="AD3080" t="s">
        <v>38</v>
      </c>
      <c r="AE3080" s="1">
        <v>42550</v>
      </c>
      <c r="AG3080" s="1">
        <v>42550</v>
      </c>
      <c r="AH3080" s="1">
        <v>42598</v>
      </c>
    </row>
    <row r="3081" spans="1:34" x14ac:dyDescent="0.3">
      <c r="A3081">
        <v>245788</v>
      </c>
      <c r="B3081" t="s">
        <v>39</v>
      </c>
      <c r="C3081" t="s">
        <v>40</v>
      </c>
      <c r="D3081">
        <v>1</v>
      </c>
      <c r="E3081" t="s">
        <v>5093</v>
      </c>
      <c r="F3081" t="s">
        <v>42</v>
      </c>
      <c r="G3081">
        <v>21744</v>
      </c>
      <c r="H3081">
        <v>3</v>
      </c>
      <c r="I3081">
        <v>76340</v>
      </c>
      <c r="J3081">
        <v>100322</v>
      </c>
      <c r="K3081" t="s">
        <v>30</v>
      </c>
      <c r="L3081" t="s">
        <v>78</v>
      </c>
      <c r="M3081" t="s">
        <v>1382</v>
      </c>
      <c r="N3081" t="s">
        <v>5094</v>
      </c>
      <c r="O3081" t="s">
        <v>46</v>
      </c>
      <c r="P3081" t="s">
        <v>35</v>
      </c>
      <c r="Q3081" t="s">
        <v>7439</v>
      </c>
      <c r="R3081" t="s">
        <v>5095</v>
      </c>
      <c r="S3081" t="s">
        <v>35</v>
      </c>
      <c r="T3081" t="str">
        <f t="shared" si="144"/>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81">
        <f t="shared" si="145"/>
        <v>0</v>
      </c>
      <c r="V3081" s="3">
        <v>0</v>
      </c>
      <c r="W3081" s="3">
        <f t="shared" si="146"/>
        <v>0</v>
      </c>
      <c r="X3081" s="3">
        <v>0</v>
      </c>
      <c r="Y3081" s="3">
        <v>0</v>
      </c>
      <c r="Z3081" s="3">
        <v>0</v>
      </c>
      <c r="AA3081" s="3">
        <v>0</v>
      </c>
      <c r="AB3081" s="3">
        <v>0</v>
      </c>
      <c r="AD3081" t="s">
        <v>38</v>
      </c>
      <c r="AE3081" s="1">
        <v>42552</v>
      </c>
      <c r="AG3081" s="1">
        <v>42552</v>
      </c>
      <c r="AH3081" s="1">
        <v>42598</v>
      </c>
    </row>
    <row r="3082" spans="1:34" x14ac:dyDescent="0.3">
      <c r="A3082">
        <v>245790</v>
      </c>
      <c r="B3082" t="s">
        <v>39</v>
      </c>
      <c r="C3082" t="s">
        <v>40</v>
      </c>
      <c r="D3082">
        <v>1</v>
      </c>
      <c r="E3082" t="s">
        <v>5101</v>
      </c>
      <c r="F3082" t="s">
        <v>42</v>
      </c>
      <c r="G3082">
        <v>21744</v>
      </c>
      <c r="H3082">
        <v>1</v>
      </c>
      <c r="I3082">
        <v>57969</v>
      </c>
      <c r="J3082">
        <v>70142</v>
      </c>
      <c r="K3082" t="s">
        <v>30</v>
      </c>
      <c r="L3082" t="s">
        <v>78</v>
      </c>
      <c r="M3082" t="s">
        <v>2046</v>
      </c>
      <c r="N3082" t="s">
        <v>8678</v>
      </c>
      <c r="O3082" t="s">
        <v>46</v>
      </c>
      <c r="P3082" t="e">
        <f>- experience Working in a public Health, Community or mental Health setting  - experience engaging with individuals about highly sensitive topics utilizing counseling techniques  - Excellent verbal and written communication skills  - Proficient knowledge of Microsoft Office  - experience capturing data from intake and phone interviews  - knowledge of research methodology and/or program evaluation research methodology is a plus  - Bilingual candidates in Spanish, Mandarin, or Cantonese is a plus.  candidate should be highly organized with the ability to work well independently, engage with enrollees about sensitive topics, and function as part of a larger team.</f>
        <v>#NAME?</v>
      </c>
      <c r="Q3082" t="s">
        <v>7439</v>
      </c>
      <c r="R3082" t="s">
        <v>5102</v>
      </c>
      <c r="S3082" t="s">
        <v>35</v>
      </c>
      <c r="T3082" t="e">
        <f t="shared" si="144"/>
        <v>#NAME?</v>
      </c>
      <c r="U3082">
        <f t="shared" si="145"/>
        <v>0</v>
      </c>
      <c r="V3082" s="3">
        <v>0</v>
      </c>
      <c r="W3082" s="3">
        <f t="shared" si="146"/>
        <v>0</v>
      </c>
      <c r="X3082" s="3">
        <v>0</v>
      </c>
      <c r="Y3082" s="3">
        <v>0</v>
      </c>
      <c r="Z3082" s="3">
        <v>0</v>
      </c>
      <c r="AA3082" s="3">
        <v>0</v>
      </c>
      <c r="AB3082" s="3">
        <v>0</v>
      </c>
      <c r="AD3082" t="s">
        <v>38</v>
      </c>
      <c r="AE3082" s="1">
        <v>42552</v>
      </c>
      <c r="AG3082" s="1">
        <v>42552</v>
      </c>
      <c r="AH3082" s="1">
        <v>42598</v>
      </c>
    </row>
    <row r="3083" spans="1:34" x14ac:dyDescent="0.3">
      <c r="A3083">
        <v>245790</v>
      </c>
      <c r="B3083" t="s">
        <v>39</v>
      </c>
      <c r="C3083" t="s">
        <v>26</v>
      </c>
      <c r="D3083">
        <v>1</v>
      </c>
      <c r="E3083" t="s">
        <v>5101</v>
      </c>
      <c r="F3083" t="s">
        <v>42</v>
      </c>
      <c r="G3083">
        <v>21744</v>
      </c>
      <c r="H3083">
        <v>1</v>
      </c>
      <c r="I3083">
        <v>57969</v>
      </c>
      <c r="J3083">
        <v>70142</v>
      </c>
      <c r="K3083" t="s">
        <v>30</v>
      </c>
      <c r="L3083" t="s">
        <v>78</v>
      </c>
      <c r="M3083" t="s">
        <v>2046</v>
      </c>
      <c r="N3083" t="s">
        <v>8678</v>
      </c>
      <c r="O3083" t="s">
        <v>46</v>
      </c>
      <c r="P3083" t="e">
        <f>- experience Working in a public Health, Community or mental Health setting  - experience engaging with individuals about highly sensitive topics utilizing counseling techniques  - Excellent verbal and written communication skills  - Proficient knowledge of Microsoft Office  - experience capturing data from intake and phone interviews  - knowledge of research methodology and/or program evaluation research methodology is a plus  - Bilingual candidates in Spanish, Mandarin, or Cantonese is a plus.  candidate should be highly organized with the ability to work well independently, engage with enrollees about sensitive topics, and function as part of a larger team.</f>
        <v>#NAME?</v>
      </c>
      <c r="Q3083" t="s">
        <v>7439</v>
      </c>
      <c r="R3083" t="s">
        <v>5102</v>
      </c>
      <c r="S3083" t="s">
        <v>35</v>
      </c>
      <c r="T3083" t="e">
        <f t="shared" si="144"/>
        <v>#NAME?</v>
      </c>
      <c r="U3083">
        <f t="shared" si="145"/>
        <v>0</v>
      </c>
      <c r="V3083" s="3">
        <v>0</v>
      </c>
      <c r="W3083" s="3">
        <f t="shared" si="146"/>
        <v>0</v>
      </c>
      <c r="X3083" s="3">
        <v>0</v>
      </c>
      <c r="Y3083" s="3">
        <v>0</v>
      </c>
      <c r="Z3083" s="3">
        <v>0</v>
      </c>
      <c r="AA3083" s="3">
        <v>0</v>
      </c>
      <c r="AB3083" s="3">
        <v>0</v>
      </c>
      <c r="AD3083" t="s">
        <v>38</v>
      </c>
      <c r="AE3083" s="1">
        <v>42552</v>
      </c>
      <c r="AG3083" s="1">
        <v>42552</v>
      </c>
      <c r="AH3083" s="1">
        <v>42598</v>
      </c>
    </row>
    <row r="3084" spans="1:34" x14ac:dyDescent="0.3">
      <c r="A3084">
        <v>245855</v>
      </c>
      <c r="B3084" t="s">
        <v>184</v>
      </c>
      <c r="C3084" t="s">
        <v>40</v>
      </c>
      <c r="D3084">
        <v>1</v>
      </c>
      <c r="E3084" t="s">
        <v>5103</v>
      </c>
      <c r="F3084" t="s">
        <v>636</v>
      </c>
      <c r="G3084">
        <v>10056</v>
      </c>
      <c r="H3084" t="s">
        <v>52</v>
      </c>
      <c r="I3084">
        <v>53051</v>
      </c>
      <c r="J3084">
        <v>100000</v>
      </c>
      <c r="K3084" t="s">
        <v>30</v>
      </c>
      <c r="L3084" t="s">
        <v>186</v>
      </c>
      <c r="M3084" t="s">
        <v>4873</v>
      </c>
      <c r="N3084" t="s">
        <v>8679</v>
      </c>
      <c r="O3084" t="s">
        <v>639</v>
      </c>
      <c r="P3084" t="s">
        <v>5104</v>
      </c>
      <c r="Q3084" t="s">
        <v>8680</v>
      </c>
      <c r="R3084" t="s">
        <v>593</v>
      </c>
      <c r="S3084" t="s">
        <v>35</v>
      </c>
      <c r="T3084" t="str">
        <f t="shared" si="144"/>
        <v>The ideal candidate will have professional or educational experience in one or more of the following: program evaluation, collective impact, direct service experience in underserved communities, child abuse prevention, juvenile justice, criminal justice, law, program planning and management. The preferred candidate must have proven experience independently managing and completing projects involving stakeholders from varied backgrounds; proven excellent research and communications skills (both oral and written). Additionally, the preferred candidate must have demonstrated ability to manage multiple, time-sensitive responsibilities effectively and independently in a fast paced environment. Experience conducting operational reviews/process evaluations and analyzing qualitative and quantitative data, the ability to build and maintain effective working relationships across programs and with outside agencies, initiative, reliability, and resourcefulness are strongly desired. The preferred candidate will have experience with the following computer software: MS Word, Excel, Project, and PowerPoint; SPSS or another statistical software package.  The preferred candidate will have a master's degree from an accredited college in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in management or methods analysis, operations research, organizational research or program evaluation; in personnel or public administration, social services program planning/evaluation, or fiscal management; or in a related area. 18 months of this experience must have been in an executive, managerial, administrative or supervisory capacity or equivalent. Supervision must have included supervising staff performing professional work in the areas described above Section 424-A of the New York Social Services Law requires an authorized agency to inquire whether a candidate for employment with child-caring responsibilities has been the subject of a child abuse and maltreatment report.  It is important that you file for, take, and pass the Administrative Director Social Services (ADSS) in order to avoid being ‚Å“bumped‚ out of your position when the Eligible List for this title is established.  Go to http://www.nyc.gov/html/dcas/html/work/exam_monthly.shtml for the exam schedule and application</v>
      </c>
      <c r="U3084">
        <f t="shared" si="145"/>
        <v>0</v>
      </c>
      <c r="V3084" s="3">
        <v>1</v>
      </c>
      <c r="W3084" s="3">
        <f t="shared" si="146"/>
        <v>0</v>
      </c>
      <c r="X3084" s="3">
        <v>0</v>
      </c>
      <c r="Y3084" s="3">
        <v>0</v>
      </c>
      <c r="Z3084" s="3">
        <v>0</v>
      </c>
      <c r="AA3084" s="3">
        <v>0</v>
      </c>
      <c r="AB3084" s="3">
        <v>0</v>
      </c>
      <c r="AD3084" t="s">
        <v>58</v>
      </c>
      <c r="AE3084" s="1">
        <v>42556</v>
      </c>
      <c r="AF3084" s="1">
        <v>42601</v>
      </c>
      <c r="AG3084" s="1">
        <v>42594</v>
      </c>
      <c r="AH3084" s="1">
        <v>42598</v>
      </c>
    </row>
    <row r="3085" spans="1:34" x14ac:dyDescent="0.3">
      <c r="A3085">
        <v>246314</v>
      </c>
      <c r="B3085" t="s">
        <v>2200</v>
      </c>
      <c r="C3085" t="s">
        <v>26</v>
      </c>
      <c r="D3085">
        <v>1</v>
      </c>
      <c r="E3085" t="s">
        <v>5105</v>
      </c>
      <c r="F3085" t="s">
        <v>148</v>
      </c>
      <c r="G3085">
        <v>12626</v>
      </c>
      <c r="H3085">
        <v>2</v>
      </c>
      <c r="I3085">
        <v>56458</v>
      </c>
      <c r="J3085">
        <v>70546</v>
      </c>
      <c r="K3085" t="s">
        <v>30</v>
      </c>
      <c r="L3085" t="s">
        <v>1938</v>
      </c>
      <c r="M3085" t="s">
        <v>3761</v>
      </c>
      <c r="N3085" t="s">
        <v>8681</v>
      </c>
      <c r="O3085" t="s">
        <v>7077</v>
      </c>
      <c r="P3085" t="s">
        <v>8682</v>
      </c>
      <c r="Q3085" t="s">
        <v>35</v>
      </c>
      <c r="R3085" t="s">
        <v>5106</v>
      </c>
      <c r="S3085" t="s">
        <v>2204</v>
      </c>
      <c r="T3085" t="str">
        <f t="shared" si="144"/>
        <v xml:space="preserve">‚	Experience with FMS 2/3 and CHRMS	Experience with quantitative analysis and quality assurance	Strong written and oral communications skills	Proficiency in Microsoft Excel	Ability to manage multiple projects and prioritize tasks in order to meet deadlines 	This position is only open to City employees who are permanent in the civil service title of Staff Analyst.  </v>
      </c>
      <c r="U3085">
        <f t="shared" si="145"/>
        <v>0</v>
      </c>
      <c r="V3085" s="3">
        <v>0</v>
      </c>
      <c r="W3085" s="3">
        <f t="shared" si="146"/>
        <v>0</v>
      </c>
      <c r="X3085" s="3">
        <v>0</v>
      </c>
      <c r="Y3085" s="3">
        <v>0</v>
      </c>
      <c r="Z3085" s="3">
        <v>0</v>
      </c>
      <c r="AA3085" s="3">
        <v>0</v>
      </c>
      <c r="AB3085" s="3">
        <v>0</v>
      </c>
      <c r="AD3085" t="s">
        <v>38</v>
      </c>
      <c r="AE3085" s="1">
        <v>42562</v>
      </c>
      <c r="AG3085" s="1">
        <v>42562</v>
      </c>
      <c r="AH3085" s="1">
        <v>42598</v>
      </c>
    </row>
    <row r="3086" spans="1:34" x14ac:dyDescent="0.3">
      <c r="A3086">
        <v>245855</v>
      </c>
      <c r="B3086" t="s">
        <v>184</v>
      </c>
      <c r="C3086" t="s">
        <v>26</v>
      </c>
      <c r="D3086">
        <v>1</v>
      </c>
      <c r="E3086" t="s">
        <v>5103</v>
      </c>
      <c r="F3086" t="s">
        <v>636</v>
      </c>
      <c r="G3086">
        <v>10056</v>
      </c>
      <c r="H3086" t="s">
        <v>52</v>
      </c>
      <c r="I3086">
        <v>53051</v>
      </c>
      <c r="J3086">
        <v>100000</v>
      </c>
      <c r="K3086" t="s">
        <v>30</v>
      </c>
      <c r="L3086" t="s">
        <v>186</v>
      </c>
      <c r="M3086" t="s">
        <v>4873</v>
      </c>
      <c r="N3086" t="s">
        <v>8679</v>
      </c>
      <c r="O3086" t="s">
        <v>639</v>
      </c>
      <c r="P3086" t="s">
        <v>5104</v>
      </c>
      <c r="Q3086" t="s">
        <v>8680</v>
      </c>
      <c r="R3086" t="s">
        <v>593</v>
      </c>
      <c r="S3086" t="s">
        <v>35</v>
      </c>
      <c r="T3086" t="str">
        <f t="shared" si="144"/>
        <v>The ideal candidate will have professional or educational experience in one or more of the following: program evaluation, collective impact, direct service experience in underserved communities, child abuse prevention, juvenile justice, criminal justice, law, program planning and management. The preferred candidate must have proven experience independently managing and completing projects involving stakeholders from varied backgrounds; proven excellent research and communications skills (both oral and written). Additionally, the preferred candidate must have demonstrated ability to manage multiple, time-sensitive responsibilities effectively and independently in a fast paced environment. Experience conducting operational reviews/process evaluations and analyzing qualitative and quantitative data, the ability to build and maintain effective working relationships across programs and with outside agencies, initiative, reliability, and resourcefulness are strongly desired. The preferred candidate will have experience with the following computer software: MS Word, Excel, Project, and PowerPoint; SPSS or another statistical software package.  The preferred candidate will have a master's degree from an accredited college in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in management or methods analysis, operations research, organizational research or program evaluation; in personnel or public administration, social services program planning/evaluation, or fiscal management; or in a related area. 18 months of this experience must have been in an executive, managerial, administrative or supervisory capacity or equivalent. Supervision must have included supervising staff performing professional work in the areas described above Section 424-A of the New York Social Services Law requires an authorized agency to inquire whether a candidate for employment with child-caring responsibilities has been the subject of a child abuse and maltreatment report.  It is important that you file for, take, and pass the Administrative Director Social Services (ADSS) in order to avoid being ‚Å“bumped‚ out of your position when the Eligible List for this title is established.  Go to http://www.nyc.gov/html/dcas/html/work/exam_monthly.shtml for the exam schedule and application</v>
      </c>
      <c r="U3086">
        <f t="shared" si="145"/>
        <v>0</v>
      </c>
      <c r="V3086" s="3">
        <v>1</v>
      </c>
      <c r="W3086" s="3">
        <f t="shared" si="146"/>
        <v>0</v>
      </c>
      <c r="X3086" s="3">
        <v>0</v>
      </c>
      <c r="Y3086" s="3">
        <v>0</v>
      </c>
      <c r="Z3086" s="3">
        <v>0</v>
      </c>
      <c r="AA3086" s="3">
        <v>0</v>
      </c>
      <c r="AB3086" s="3">
        <v>0</v>
      </c>
      <c r="AD3086" t="s">
        <v>58</v>
      </c>
      <c r="AE3086" s="1">
        <v>42556</v>
      </c>
      <c r="AF3086" s="1">
        <v>42601</v>
      </c>
      <c r="AG3086" s="1">
        <v>42594</v>
      </c>
      <c r="AH3086" s="1">
        <v>42598</v>
      </c>
    </row>
    <row r="3087" spans="1:34" x14ac:dyDescent="0.3">
      <c r="A3087">
        <v>244907</v>
      </c>
      <c r="B3087" t="s">
        <v>39</v>
      </c>
      <c r="C3087" t="s">
        <v>26</v>
      </c>
      <c r="D3087">
        <v>1</v>
      </c>
      <c r="E3087" t="s">
        <v>5099</v>
      </c>
      <c r="F3087" t="s">
        <v>844</v>
      </c>
      <c r="G3087">
        <v>10095</v>
      </c>
      <c r="H3087" t="s">
        <v>240</v>
      </c>
      <c r="I3087">
        <v>58675</v>
      </c>
      <c r="J3087">
        <v>115000</v>
      </c>
      <c r="K3087" t="s">
        <v>30</v>
      </c>
      <c r="L3087" t="s">
        <v>78</v>
      </c>
      <c r="M3087" t="s">
        <v>575</v>
      </c>
      <c r="N3087" t="s">
        <v>8676</v>
      </c>
      <c r="O3087" t="s">
        <v>847</v>
      </c>
      <c r="P3087" t="s">
        <v>8677</v>
      </c>
      <c r="Q3087" t="s">
        <v>7439</v>
      </c>
      <c r="R3087" t="s">
        <v>5100</v>
      </c>
      <c r="S3087" t="s">
        <v>35</v>
      </c>
      <c r="T3087" t="str">
        <f t="shared" si="144"/>
        <v>--Preference will be given to candidates with over six years of contract management experience  --Knowledge of the City‚„s contracting process, some knowledge of the City‚„s Procurement Policy Board Rules (PPBR). Proficient in Microsoft Excel   --Additionally, strong communication, inter-personal and writing skills are preferred along with excellent supervisory, management and project management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087">
        <f t="shared" si="145"/>
        <v>0</v>
      </c>
      <c r="V3087" s="3">
        <v>1</v>
      </c>
      <c r="W3087" s="3">
        <f t="shared" si="146"/>
        <v>0</v>
      </c>
      <c r="X3087" s="3">
        <v>0</v>
      </c>
      <c r="Y3087" s="3">
        <v>0</v>
      </c>
      <c r="Z3087" s="3">
        <v>0</v>
      </c>
      <c r="AA3087" s="3">
        <v>0</v>
      </c>
      <c r="AB3087" s="3">
        <v>0</v>
      </c>
      <c r="AD3087" t="s">
        <v>38</v>
      </c>
      <c r="AE3087" s="1">
        <v>42550</v>
      </c>
      <c r="AG3087" s="1">
        <v>42550</v>
      </c>
      <c r="AH3087" s="1">
        <v>42598</v>
      </c>
    </row>
    <row r="3088" spans="1:34" x14ac:dyDescent="0.3">
      <c r="A3088">
        <v>244922</v>
      </c>
      <c r="B3088" t="s">
        <v>666</v>
      </c>
      <c r="C3088" t="s">
        <v>26</v>
      </c>
      <c r="D3088">
        <v>1</v>
      </c>
      <c r="E3088" t="s">
        <v>388</v>
      </c>
      <c r="F3088" t="s">
        <v>2461</v>
      </c>
      <c r="G3088" t="s">
        <v>2462</v>
      </c>
      <c r="H3088">
        <v>0</v>
      </c>
      <c r="I3088">
        <v>57517</v>
      </c>
      <c r="J3088">
        <v>85000</v>
      </c>
      <c r="K3088" t="s">
        <v>30</v>
      </c>
      <c r="L3088" t="s">
        <v>2218</v>
      </c>
      <c r="M3088" t="s">
        <v>5107</v>
      </c>
      <c r="N3088" t="s">
        <v>7061</v>
      </c>
      <c r="O3088" t="s">
        <v>2464</v>
      </c>
      <c r="P3088" t="s">
        <v>35</v>
      </c>
      <c r="Q3088" t="s">
        <v>35</v>
      </c>
      <c r="R3088" t="s">
        <v>5108</v>
      </c>
      <c r="S3088" t="s">
        <v>35</v>
      </c>
      <c r="T3088" t="str">
        <f t="shared" si="144"/>
        <v xml:space="preserve">   </v>
      </c>
      <c r="U3088">
        <f t="shared" si="145"/>
        <v>0</v>
      </c>
      <c r="V3088" s="3">
        <v>0</v>
      </c>
      <c r="W3088" s="3">
        <f t="shared" si="146"/>
        <v>0</v>
      </c>
      <c r="X3088" s="3">
        <v>0</v>
      </c>
      <c r="Y3088" s="3">
        <v>0</v>
      </c>
      <c r="Z3088" s="3">
        <v>0</v>
      </c>
      <c r="AA3088" s="3">
        <v>0</v>
      </c>
      <c r="AB3088" s="3">
        <v>0</v>
      </c>
      <c r="AD3088" t="s">
        <v>38</v>
      </c>
      <c r="AE3088" s="1">
        <v>42598</v>
      </c>
      <c r="AF3088" s="1">
        <v>42603</v>
      </c>
      <c r="AG3088" s="1">
        <v>42597</v>
      </c>
      <c r="AH3088" s="1">
        <v>42598</v>
      </c>
    </row>
    <row r="3089" spans="1:34" x14ac:dyDescent="0.3">
      <c r="A3089">
        <v>244964</v>
      </c>
      <c r="B3089" t="s">
        <v>447</v>
      </c>
      <c r="C3089" t="s">
        <v>40</v>
      </c>
      <c r="D3089">
        <v>1</v>
      </c>
      <c r="E3089" t="s">
        <v>5109</v>
      </c>
      <c r="F3089" t="s">
        <v>595</v>
      </c>
      <c r="G3089">
        <v>40502</v>
      </c>
      <c r="H3089">
        <v>2</v>
      </c>
      <c r="I3089">
        <v>67409</v>
      </c>
      <c r="J3089">
        <v>88661</v>
      </c>
      <c r="K3089" t="s">
        <v>30</v>
      </c>
      <c r="L3089" t="s">
        <v>449</v>
      </c>
      <c r="M3089" t="s">
        <v>1335</v>
      </c>
      <c r="N3089" t="s">
        <v>6951</v>
      </c>
      <c r="O3089" t="s">
        <v>598</v>
      </c>
      <c r="P3089" t="s">
        <v>8683</v>
      </c>
      <c r="Q3089" t="s">
        <v>35</v>
      </c>
      <c r="R3089" t="s">
        <v>99</v>
      </c>
      <c r="S3089" t="s">
        <v>35</v>
      </c>
      <c r="T3089" t="str">
        <f t="shared" si="144"/>
        <v xml:space="preserve">‚	The successful candidate will have experience with grants management, budgetary planning	Knowledge of Microsoft Word, Access and Excel	Degree in Accounting, Auditing or Finance	Strong written and verbal skills	Knowledge and experience in performing audits in accordance with Government Audit Standards (GAS) and analyzing financial statements for compliance with Generally Accepted Accounting Principles (GAAP)  </v>
      </c>
      <c r="U3089">
        <f t="shared" si="145"/>
        <v>0</v>
      </c>
      <c r="V3089" s="3">
        <v>0</v>
      </c>
      <c r="W3089" s="3">
        <f t="shared" si="146"/>
        <v>0</v>
      </c>
      <c r="X3089" s="3">
        <v>0</v>
      </c>
      <c r="Y3089" s="3">
        <v>0</v>
      </c>
      <c r="Z3089" s="3">
        <v>0</v>
      </c>
      <c r="AA3089" s="3">
        <v>0</v>
      </c>
      <c r="AB3089" s="3">
        <v>0</v>
      </c>
      <c r="AD3089" t="s">
        <v>38</v>
      </c>
      <c r="AE3089" s="1">
        <v>42551</v>
      </c>
      <c r="AF3089" s="1">
        <v>42601</v>
      </c>
      <c r="AG3089" s="1">
        <v>42591</v>
      </c>
      <c r="AH3089" s="1">
        <v>42598</v>
      </c>
    </row>
    <row r="3090" spans="1:34" x14ac:dyDescent="0.3">
      <c r="A3090">
        <v>244964</v>
      </c>
      <c r="B3090" t="s">
        <v>447</v>
      </c>
      <c r="C3090" t="s">
        <v>26</v>
      </c>
      <c r="D3090">
        <v>1</v>
      </c>
      <c r="E3090" t="s">
        <v>5109</v>
      </c>
      <c r="F3090" t="s">
        <v>595</v>
      </c>
      <c r="G3090">
        <v>40502</v>
      </c>
      <c r="H3090">
        <v>2</v>
      </c>
      <c r="I3090">
        <v>67409</v>
      </c>
      <c r="J3090">
        <v>88661</v>
      </c>
      <c r="K3090" t="s">
        <v>30</v>
      </c>
      <c r="L3090" t="s">
        <v>449</v>
      </c>
      <c r="M3090" t="s">
        <v>1335</v>
      </c>
      <c r="N3090" t="s">
        <v>6951</v>
      </c>
      <c r="O3090" t="s">
        <v>598</v>
      </c>
      <c r="P3090" t="s">
        <v>8683</v>
      </c>
      <c r="Q3090" t="s">
        <v>35</v>
      </c>
      <c r="R3090" t="s">
        <v>99</v>
      </c>
      <c r="S3090" t="s">
        <v>35</v>
      </c>
      <c r="T3090" t="str">
        <f t="shared" si="144"/>
        <v xml:space="preserve">‚	The successful candidate will have experience with grants management, budgetary planning	Knowledge of Microsoft Word, Access and Excel	Degree in Accounting, Auditing or Finance	Strong written and verbal skills	Knowledge and experience in performing audits in accordance with Government Audit Standards (GAS) and analyzing financial statements for compliance with Generally Accepted Accounting Principles (GAAP)  </v>
      </c>
      <c r="U3090">
        <f t="shared" si="145"/>
        <v>0</v>
      </c>
      <c r="V3090" s="3">
        <v>0</v>
      </c>
      <c r="W3090" s="3">
        <f t="shared" si="146"/>
        <v>0</v>
      </c>
      <c r="X3090" s="3">
        <v>0</v>
      </c>
      <c r="Y3090" s="3">
        <v>0</v>
      </c>
      <c r="Z3090" s="3">
        <v>0</v>
      </c>
      <c r="AA3090" s="3">
        <v>0</v>
      </c>
      <c r="AB3090" s="3">
        <v>0</v>
      </c>
      <c r="AD3090" t="s">
        <v>38</v>
      </c>
      <c r="AE3090" s="1">
        <v>42551</v>
      </c>
      <c r="AF3090" s="1">
        <v>42601</v>
      </c>
      <c r="AG3090" s="1">
        <v>42591</v>
      </c>
      <c r="AH3090" s="1">
        <v>42598</v>
      </c>
    </row>
    <row r="3091" spans="1:34" x14ac:dyDescent="0.3">
      <c r="A3091">
        <v>246241</v>
      </c>
      <c r="B3091" t="s">
        <v>49</v>
      </c>
      <c r="C3091" t="s">
        <v>26</v>
      </c>
      <c r="D3091">
        <v>1</v>
      </c>
      <c r="E3091" t="s">
        <v>897</v>
      </c>
      <c r="F3091" t="s">
        <v>51</v>
      </c>
      <c r="G3091">
        <v>10050</v>
      </c>
      <c r="H3091" t="s">
        <v>52</v>
      </c>
      <c r="I3091">
        <v>53051</v>
      </c>
      <c r="J3091">
        <v>101000</v>
      </c>
      <c r="K3091" t="s">
        <v>30</v>
      </c>
      <c r="L3091" t="s">
        <v>546</v>
      </c>
      <c r="M3091" t="s">
        <v>547</v>
      </c>
      <c r="N3091" t="s">
        <v>6952</v>
      </c>
      <c r="O3091" t="s">
        <v>54</v>
      </c>
      <c r="P3091" t="s">
        <v>7218</v>
      </c>
      <c r="Q3091" t="s">
        <v>655</v>
      </c>
      <c r="R3091" t="s">
        <v>2666</v>
      </c>
      <c r="S3091" t="s">
        <v>549</v>
      </c>
      <c r="T3091" t="str">
        <f t="shared" si="144"/>
        <v>‚ Expertise with Play Framework 2.0 and NETTY 4.0. Minimum 4 years of experience programming with Java EE, XML, Web Services and other key    Java technologies. Minimum 1 year of experience integrating UI with Java and Scala based web layer technology    Play Framework 2.0. Working knowledge of using Play in a clustered environment. Proven expertise in Web UI Technologies including XML, XHTML/HTML, DHTML, JavaScript,    CSS, HTML5. Strong experience working with relational databases. Strong experience with Application Servers (Tomcat) and Expert-level understanding of    networking protocols, in particular HTTP. Ability to share technical knowledge and clearly communicate technical concepts. Experience with database related development in Oracle 11G and PL-SQL a strong plus. Experience with SOA concepts, design, tools, techniques, best practices a strong plus. Experience in Agile/Scrum methodologies including rapid prototyping, test driven development    (TDD, BDD), continuous integration, etc. a strong plus. Relevant certifications a strong plus. In compliance with Federal law, all persons hired will be required to verify identity and eligibility to work in the United States and to complete the required employment eligibility verification document form upon hire.</v>
      </c>
      <c r="U3091">
        <f t="shared" si="145"/>
        <v>0</v>
      </c>
      <c r="V3091" s="3">
        <v>0</v>
      </c>
      <c r="W3091" s="3">
        <f t="shared" si="146"/>
        <v>0</v>
      </c>
      <c r="X3091" s="3">
        <v>0</v>
      </c>
      <c r="Y3091" s="3">
        <v>0</v>
      </c>
      <c r="Z3091" s="3">
        <v>1</v>
      </c>
      <c r="AA3091" s="3">
        <v>0</v>
      </c>
      <c r="AB3091" s="3">
        <v>1</v>
      </c>
      <c r="AD3091" t="s">
        <v>58</v>
      </c>
      <c r="AE3091" s="1">
        <v>42559</v>
      </c>
      <c r="AG3091" s="1">
        <v>42559</v>
      </c>
      <c r="AH3091" s="1">
        <v>42598</v>
      </c>
    </row>
    <row r="3092" spans="1:34" x14ac:dyDescent="0.3">
      <c r="A3092">
        <v>246241</v>
      </c>
      <c r="B3092" t="s">
        <v>49</v>
      </c>
      <c r="C3092" t="s">
        <v>40</v>
      </c>
      <c r="D3092">
        <v>1</v>
      </c>
      <c r="E3092" t="s">
        <v>897</v>
      </c>
      <c r="F3092" t="s">
        <v>51</v>
      </c>
      <c r="G3092">
        <v>10050</v>
      </c>
      <c r="H3092" t="s">
        <v>52</v>
      </c>
      <c r="I3092">
        <v>53051</v>
      </c>
      <c r="J3092">
        <v>101000</v>
      </c>
      <c r="K3092" t="s">
        <v>30</v>
      </c>
      <c r="L3092" t="s">
        <v>546</v>
      </c>
      <c r="M3092" t="s">
        <v>547</v>
      </c>
      <c r="N3092" t="s">
        <v>6952</v>
      </c>
      <c r="O3092" t="s">
        <v>54</v>
      </c>
      <c r="P3092" t="s">
        <v>7218</v>
      </c>
      <c r="Q3092" t="s">
        <v>655</v>
      </c>
      <c r="R3092" t="s">
        <v>2666</v>
      </c>
      <c r="S3092" t="s">
        <v>549</v>
      </c>
      <c r="T3092" t="str">
        <f t="shared" si="144"/>
        <v>‚ Expertise with Play Framework 2.0 and NETTY 4.0. Minimum 4 years of experience programming with Java EE, XML, Web Services and other key    Java technologies. Minimum 1 year of experience integrating UI with Java and Scala based web layer technology    Play Framework 2.0. Working knowledge of using Play in a clustered environment. Proven expertise in Web UI Technologies including XML, XHTML/HTML, DHTML, JavaScript,    CSS, HTML5. Strong experience working with relational databases. Strong experience with Application Servers (Tomcat) and Expert-level understanding of    networking protocols, in particular HTTP. Ability to share technical knowledge and clearly communicate technical concepts. Experience with database related development in Oracle 11G and PL-SQL a strong plus. Experience with SOA concepts, design, tools, techniques, best practices a strong plus. Experience in Agile/Scrum methodologies including rapid prototyping, test driven development    (TDD, BDD), continuous integration, etc. a strong plus. Relevant certifications a strong plus. In compliance with Federal law, all persons hired will be required to verify identity and eligibility to work in the United States and to complete the required employment eligibility verification document form upon hire.</v>
      </c>
      <c r="U3092">
        <f t="shared" si="145"/>
        <v>0</v>
      </c>
      <c r="V3092" s="3">
        <v>0</v>
      </c>
      <c r="W3092" s="3">
        <f t="shared" si="146"/>
        <v>0</v>
      </c>
      <c r="X3092" s="3">
        <v>0</v>
      </c>
      <c r="Y3092" s="3">
        <v>0</v>
      </c>
      <c r="Z3092" s="3">
        <v>1</v>
      </c>
      <c r="AA3092" s="3">
        <v>0</v>
      </c>
      <c r="AB3092" s="3">
        <v>1</v>
      </c>
      <c r="AD3092" t="s">
        <v>58</v>
      </c>
      <c r="AE3092" s="1">
        <v>42559</v>
      </c>
      <c r="AG3092" s="1">
        <v>42559</v>
      </c>
      <c r="AH3092" s="1">
        <v>42598</v>
      </c>
    </row>
    <row r="3093" spans="1:34" x14ac:dyDescent="0.3">
      <c r="A3093">
        <v>246284</v>
      </c>
      <c r="B3093" t="s">
        <v>873</v>
      </c>
      <c r="C3093" t="s">
        <v>40</v>
      </c>
      <c r="D3093">
        <v>1</v>
      </c>
      <c r="E3093" t="s">
        <v>5110</v>
      </c>
      <c r="F3093" t="s">
        <v>1168</v>
      </c>
      <c r="G3093">
        <v>56058</v>
      </c>
      <c r="H3093">
        <v>0</v>
      </c>
      <c r="I3093">
        <v>48895</v>
      </c>
      <c r="J3093">
        <v>75900</v>
      </c>
      <c r="K3093" t="s">
        <v>30</v>
      </c>
      <c r="L3093" t="s">
        <v>1205</v>
      </c>
      <c r="M3093" t="s">
        <v>5111</v>
      </c>
      <c r="N3093" t="s">
        <v>5112</v>
      </c>
      <c r="O3093" t="s">
        <v>1170</v>
      </c>
      <c r="P3093" t="s">
        <v>8684</v>
      </c>
      <c r="Q3093" t="s">
        <v>35</v>
      </c>
      <c r="R3093" t="s">
        <v>879</v>
      </c>
      <c r="S3093" t="s">
        <v>3728</v>
      </c>
      <c r="T3093" t="str">
        <f t="shared" si="144"/>
        <v xml:space="preserve">‚Knowledge of New York City buildings, property management, and maintenance.Knowledge of federal, state, county and city recycling policies, laws, and regulations.Prior experience managing field staff and coordinating logistics and operations between units and agencies.Ability to communicate effectively, verbally and in writing, with employees, consultants, other governmental agency representatives, city officials and the general public.Extensive Knowledge of Microsoft Office Suite including Word, Excel, Access and PowerPoint.Strong administrative, organizational, interpersonal skills, and management skills.Strong interest in and experience with sustainable waste management.Possession of a New York State Motor Vehicle Driver‚„s License.  </v>
      </c>
      <c r="U3093">
        <f t="shared" si="145"/>
        <v>0</v>
      </c>
      <c r="V3093" s="3">
        <v>1</v>
      </c>
      <c r="W3093" s="3">
        <f t="shared" si="146"/>
        <v>0</v>
      </c>
      <c r="X3093" s="3">
        <v>0</v>
      </c>
      <c r="Y3093" s="3">
        <v>0</v>
      </c>
      <c r="Z3093" s="3">
        <v>0</v>
      </c>
      <c r="AA3093" s="3">
        <v>0</v>
      </c>
      <c r="AB3093" s="3">
        <v>0</v>
      </c>
      <c r="AD3093" t="s">
        <v>38</v>
      </c>
      <c r="AE3093" s="1">
        <v>42580</v>
      </c>
      <c r="AG3093" s="1">
        <v>42580</v>
      </c>
      <c r="AH3093" s="1">
        <v>42598</v>
      </c>
    </row>
    <row r="3094" spans="1:34" x14ac:dyDescent="0.3">
      <c r="A3094">
        <v>244985</v>
      </c>
      <c r="B3094" t="s">
        <v>888</v>
      </c>
      <c r="C3094" t="s">
        <v>26</v>
      </c>
      <c r="D3094">
        <v>1</v>
      </c>
      <c r="E3094" t="s">
        <v>5113</v>
      </c>
      <c r="F3094" t="s">
        <v>326</v>
      </c>
      <c r="G3094">
        <v>56057</v>
      </c>
      <c r="H3094">
        <v>0</v>
      </c>
      <c r="I3094">
        <v>50000</v>
      </c>
      <c r="J3094">
        <v>56000</v>
      </c>
      <c r="K3094" t="s">
        <v>30</v>
      </c>
      <c r="L3094" t="s">
        <v>430</v>
      </c>
      <c r="M3094" t="s">
        <v>4475</v>
      </c>
      <c r="N3094" t="s">
        <v>8685</v>
      </c>
      <c r="O3094" t="s">
        <v>329</v>
      </c>
      <c r="P3094" t="s">
        <v>8686</v>
      </c>
      <c r="Q3094" t="s">
        <v>35</v>
      </c>
      <c r="R3094" t="s">
        <v>4161</v>
      </c>
      <c r="S3094" t="s">
        <v>35</v>
      </c>
      <c r="T3094" t="str">
        <f t="shared" si="144"/>
        <v xml:space="preserve">‚  Excellent Communication Skills.  Strong Customer Service Focus.  Computer Proficiency.  Bilingual a Plus.  Section 8 or other Rental Subsidy experience a Plus.  </v>
      </c>
      <c r="U3094">
        <f t="shared" si="145"/>
        <v>0</v>
      </c>
      <c r="V3094" s="3">
        <v>0</v>
      </c>
      <c r="W3094" s="3">
        <f t="shared" si="146"/>
        <v>0</v>
      </c>
      <c r="X3094" s="3">
        <v>0</v>
      </c>
      <c r="Y3094" s="3">
        <v>0</v>
      </c>
      <c r="Z3094" s="3">
        <v>0</v>
      </c>
      <c r="AA3094" s="3">
        <v>0</v>
      </c>
      <c r="AB3094" s="3">
        <v>0</v>
      </c>
      <c r="AD3094" t="s">
        <v>38</v>
      </c>
      <c r="AE3094" s="1">
        <v>42550</v>
      </c>
      <c r="AF3094" s="1">
        <v>42610</v>
      </c>
      <c r="AG3094" s="1">
        <v>42550</v>
      </c>
      <c r="AH3094" s="1">
        <v>42598</v>
      </c>
    </row>
    <row r="3095" spans="1:34" x14ac:dyDescent="0.3">
      <c r="A3095">
        <v>244985</v>
      </c>
      <c r="B3095" t="s">
        <v>888</v>
      </c>
      <c r="C3095" t="s">
        <v>40</v>
      </c>
      <c r="D3095">
        <v>1</v>
      </c>
      <c r="E3095" t="s">
        <v>5113</v>
      </c>
      <c r="F3095" t="s">
        <v>326</v>
      </c>
      <c r="G3095">
        <v>56057</v>
      </c>
      <c r="H3095">
        <v>0</v>
      </c>
      <c r="I3095">
        <v>50000</v>
      </c>
      <c r="J3095">
        <v>56000</v>
      </c>
      <c r="K3095" t="s">
        <v>30</v>
      </c>
      <c r="L3095" t="s">
        <v>430</v>
      </c>
      <c r="M3095" t="s">
        <v>4475</v>
      </c>
      <c r="N3095" t="s">
        <v>8685</v>
      </c>
      <c r="O3095" t="s">
        <v>329</v>
      </c>
      <c r="P3095" t="s">
        <v>8686</v>
      </c>
      <c r="Q3095" t="s">
        <v>35</v>
      </c>
      <c r="R3095" t="s">
        <v>4161</v>
      </c>
      <c r="S3095" t="s">
        <v>35</v>
      </c>
      <c r="T3095" t="str">
        <f t="shared" si="144"/>
        <v xml:space="preserve">‚  Excellent Communication Skills.  Strong Customer Service Focus.  Computer Proficiency.  Bilingual a Plus.  Section 8 or other Rental Subsidy experience a Plus.  </v>
      </c>
      <c r="U3095">
        <f t="shared" si="145"/>
        <v>0</v>
      </c>
      <c r="V3095" s="3">
        <v>0</v>
      </c>
      <c r="W3095" s="3">
        <f t="shared" si="146"/>
        <v>0</v>
      </c>
      <c r="X3095" s="3">
        <v>0</v>
      </c>
      <c r="Y3095" s="3">
        <v>0</v>
      </c>
      <c r="Z3095" s="3">
        <v>0</v>
      </c>
      <c r="AA3095" s="3">
        <v>0</v>
      </c>
      <c r="AB3095" s="3">
        <v>0</v>
      </c>
      <c r="AD3095" t="s">
        <v>38</v>
      </c>
      <c r="AE3095" s="1">
        <v>42550</v>
      </c>
      <c r="AF3095" s="1">
        <v>42610</v>
      </c>
      <c r="AG3095" s="1">
        <v>42550</v>
      </c>
      <c r="AH3095" s="1">
        <v>42598</v>
      </c>
    </row>
    <row r="3096" spans="1:34" x14ac:dyDescent="0.3">
      <c r="A3096">
        <v>245227</v>
      </c>
      <c r="B3096" t="s">
        <v>3435</v>
      </c>
      <c r="C3096" t="s">
        <v>26</v>
      </c>
      <c r="D3096">
        <v>1</v>
      </c>
      <c r="E3096" t="s">
        <v>5114</v>
      </c>
      <c r="F3096" t="s">
        <v>844</v>
      </c>
      <c r="G3096">
        <v>10095</v>
      </c>
      <c r="H3096" t="s">
        <v>52</v>
      </c>
      <c r="I3096">
        <v>53051</v>
      </c>
      <c r="J3096">
        <v>145991</v>
      </c>
      <c r="K3096" t="s">
        <v>30</v>
      </c>
      <c r="L3096" t="s">
        <v>3455</v>
      </c>
      <c r="M3096" t="s">
        <v>4041</v>
      </c>
      <c r="N3096" t="s">
        <v>8687</v>
      </c>
      <c r="O3096" t="s">
        <v>847</v>
      </c>
      <c r="P3096" t="s">
        <v>5115</v>
      </c>
      <c r="Q3096" t="s">
        <v>35</v>
      </c>
      <c r="R3096" t="s">
        <v>3441</v>
      </c>
      <c r="S3096" t="s">
        <v>3696</v>
      </c>
      <c r="T3096" t="str">
        <f t="shared" si="144"/>
        <v xml:space="preserve">CANDIDATE SHOULD HAVE STRONG ANALYTIC AND QUANTITATIVE SKILLS.  ABLE TO MEET PRESSURED DEADLINES TO SATISFY BUDGET AND FINANCIAL PLAN PREPARATION, AND UPDATE AND REPORTING REQUIREMENTS. CANDIDATE SHOULD ALSO POSSESS THE ABILITY TO MANAGE MULTIPLE, OFTEN-COMPETING PRIORITIES, AND MANAGE STAFF EFFECTIVELY TO ENSURE PROPERLY SKILLED INDIVIDUALS ARE ASSIGNED TO AND SATISFY SPECIFIC NEEDS.  CANDIDATE SHOULD HAVE EXCELLENT WRITTEN AND VERBAL COMMUNICATION SKILLS, AND POSSESS STRONG INTERPERSONAL SKILLS.  </v>
      </c>
      <c r="U3096">
        <f t="shared" si="145"/>
        <v>0</v>
      </c>
      <c r="V3096" s="3">
        <v>0</v>
      </c>
      <c r="W3096" s="3">
        <f t="shared" si="146"/>
        <v>0</v>
      </c>
      <c r="X3096" s="3">
        <v>0</v>
      </c>
      <c r="Y3096" s="3">
        <v>0</v>
      </c>
      <c r="Z3096" s="3">
        <v>0</v>
      </c>
      <c r="AA3096" s="3">
        <v>0</v>
      </c>
      <c r="AB3096" s="3">
        <v>0</v>
      </c>
      <c r="AD3096" t="s">
        <v>38</v>
      </c>
      <c r="AE3096" s="1">
        <v>42551</v>
      </c>
      <c r="AG3096" s="1">
        <v>42551</v>
      </c>
      <c r="AH3096" s="1">
        <v>42598</v>
      </c>
    </row>
    <row r="3097" spans="1:34" x14ac:dyDescent="0.3">
      <c r="A3097">
        <v>245227</v>
      </c>
      <c r="B3097" t="s">
        <v>3435</v>
      </c>
      <c r="C3097" t="s">
        <v>40</v>
      </c>
      <c r="D3097">
        <v>1</v>
      </c>
      <c r="E3097" t="s">
        <v>5114</v>
      </c>
      <c r="F3097" t="s">
        <v>844</v>
      </c>
      <c r="G3097">
        <v>10095</v>
      </c>
      <c r="H3097" t="s">
        <v>52</v>
      </c>
      <c r="I3097">
        <v>53051</v>
      </c>
      <c r="J3097">
        <v>145991</v>
      </c>
      <c r="K3097" t="s">
        <v>30</v>
      </c>
      <c r="L3097" t="s">
        <v>3455</v>
      </c>
      <c r="M3097" t="s">
        <v>4041</v>
      </c>
      <c r="N3097" t="s">
        <v>8687</v>
      </c>
      <c r="O3097" t="s">
        <v>847</v>
      </c>
      <c r="P3097" t="s">
        <v>5115</v>
      </c>
      <c r="Q3097" t="s">
        <v>35</v>
      </c>
      <c r="R3097" t="s">
        <v>3441</v>
      </c>
      <c r="S3097" t="s">
        <v>3696</v>
      </c>
      <c r="T3097" t="str">
        <f t="shared" si="144"/>
        <v xml:space="preserve">CANDIDATE SHOULD HAVE STRONG ANALYTIC AND QUANTITATIVE SKILLS.  ABLE TO MEET PRESSURED DEADLINES TO SATISFY BUDGET AND FINANCIAL PLAN PREPARATION, AND UPDATE AND REPORTING REQUIREMENTS. CANDIDATE SHOULD ALSO POSSESS THE ABILITY TO MANAGE MULTIPLE, OFTEN-COMPETING PRIORITIES, AND MANAGE STAFF EFFECTIVELY TO ENSURE PROPERLY SKILLED INDIVIDUALS ARE ASSIGNED TO AND SATISFY SPECIFIC NEEDS.  CANDIDATE SHOULD HAVE EXCELLENT WRITTEN AND VERBAL COMMUNICATION SKILLS, AND POSSESS STRONG INTERPERSONAL SKILLS.  </v>
      </c>
      <c r="U3097">
        <f t="shared" si="145"/>
        <v>0</v>
      </c>
      <c r="V3097" s="3">
        <v>0</v>
      </c>
      <c r="W3097" s="3">
        <f t="shared" si="146"/>
        <v>0</v>
      </c>
      <c r="X3097" s="3">
        <v>0</v>
      </c>
      <c r="Y3097" s="3">
        <v>0</v>
      </c>
      <c r="Z3097" s="3">
        <v>0</v>
      </c>
      <c r="AA3097" s="3">
        <v>0</v>
      </c>
      <c r="AB3097" s="3">
        <v>0</v>
      </c>
      <c r="AD3097" t="s">
        <v>38</v>
      </c>
      <c r="AE3097" s="1">
        <v>42551</v>
      </c>
      <c r="AG3097" s="1">
        <v>42551</v>
      </c>
      <c r="AH3097" s="1">
        <v>42598</v>
      </c>
    </row>
    <row r="3098" spans="1:34" x14ac:dyDescent="0.3">
      <c r="A3098">
        <v>245238</v>
      </c>
      <c r="B3098" t="s">
        <v>244</v>
      </c>
      <c r="C3098" t="s">
        <v>40</v>
      </c>
      <c r="D3098">
        <v>1</v>
      </c>
      <c r="E3098" t="s">
        <v>4663</v>
      </c>
      <c r="F3098" t="s">
        <v>2000</v>
      </c>
      <c r="G3098" t="s">
        <v>2001</v>
      </c>
      <c r="H3098">
        <v>0</v>
      </c>
      <c r="I3098">
        <v>48535</v>
      </c>
      <c r="J3098">
        <v>132061</v>
      </c>
      <c r="K3098" t="s">
        <v>30</v>
      </c>
      <c r="L3098" t="s">
        <v>521</v>
      </c>
      <c r="M3098" t="s">
        <v>990</v>
      </c>
      <c r="N3098" t="s">
        <v>5116</v>
      </c>
      <c r="O3098" t="s">
        <v>571</v>
      </c>
      <c r="P3098" t="s">
        <v>992</v>
      </c>
      <c r="Q3098" t="s">
        <v>5117</v>
      </c>
      <c r="R3098" t="s">
        <v>5118</v>
      </c>
      <c r="S3098" t="s">
        <v>994</v>
      </c>
      <c r="T3098" t="str">
        <f t="shared" si="144"/>
        <v>Ability to communicate effectively in verbal and written form.  Possession of a Motor Vehicle Driver's license valid in the State of New York is preferred. 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THIS POSITION CANDIDATES MUST HAVE FILED FOR THE ADMINISTRATIVE ENGINEER EXAM #6526 OR #6045.</v>
      </c>
      <c r="U3098">
        <f t="shared" si="145"/>
        <v>0</v>
      </c>
      <c r="V3098" s="3">
        <v>0</v>
      </c>
      <c r="W3098" s="3">
        <f t="shared" si="146"/>
        <v>0</v>
      </c>
      <c r="X3098" s="3">
        <v>0</v>
      </c>
      <c r="Y3098" s="3">
        <v>0</v>
      </c>
      <c r="Z3098" s="3">
        <v>0</v>
      </c>
      <c r="AA3098" s="3">
        <v>0</v>
      </c>
      <c r="AB3098" s="3">
        <v>0</v>
      </c>
      <c r="AD3098" t="s">
        <v>899</v>
      </c>
      <c r="AE3098" s="1">
        <v>42557</v>
      </c>
      <c r="AG3098" s="1">
        <v>42563</v>
      </c>
      <c r="AH3098" s="1">
        <v>42598</v>
      </c>
    </row>
    <row r="3099" spans="1:34" x14ac:dyDescent="0.3">
      <c r="A3099">
        <v>246284</v>
      </c>
      <c r="B3099" t="s">
        <v>873</v>
      </c>
      <c r="C3099" t="s">
        <v>26</v>
      </c>
      <c r="D3099">
        <v>1</v>
      </c>
      <c r="E3099" t="s">
        <v>5110</v>
      </c>
      <c r="F3099" t="s">
        <v>1168</v>
      </c>
      <c r="G3099">
        <v>56058</v>
      </c>
      <c r="H3099">
        <v>0</v>
      </c>
      <c r="I3099">
        <v>48895</v>
      </c>
      <c r="J3099">
        <v>75900</v>
      </c>
      <c r="K3099" t="s">
        <v>30</v>
      </c>
      <c r="L3099" t="s">
        <v>1205</v>
      </c>
      <c r="M3099" t="s">
        <v>5111</v>
      </c>
      <c r="N3099" t="s">
        <v>5112</v>
      </c>
      <c r="O3099" t="s">
        <v>1170</v>
      </c>
      <c r="P3099" t="s">
        <v>8684</v>
      </c>
      <c r="Q3099" t="s">
        <v>35</v>
      </c>
      <c r="R3099" t="s">
        <v>879</v>
      </c>
      <c r="S3099" t="s">
        <v>3728</v>
      </c>
      <c r="T3099" t="str">
        <f t="shared" si="144"/>
        <v xml:space="preserve">‚Knowledge of New York City buildings, property management, and maintenance.Knowledge of federal, state, county and city recycling policies, laws, and regulations.Prior experience managing field staff and coordinating logistics and operations between units and agencies.Ability to communicate effectively, verbally and in writing, with employees, consultants, other governmental agency representatives, city officials and the general public.Extensive Knowledge of Microsoft Office Suite including Word, Excel, Access and PowerPoint.Strong administrative, organizational, interpersonal skills, and management skills.Strong interest in and experience with sustainable waste management.Possession of a New York State Motor Vehicle Driver‚„s License.  </v>
      </c>
      <c r="U3099">
        <f t="shared" si="145"/>
        <v>0</v>
      </c>
      <c r="V3099" s="3">
        <v>1</v>
      </c>
      <c r="W3099" s="3">
        <f t="shared" si="146"/>
        <v>0</v>
      </c>
      <c r="X3099" s="3">
        <v>0</v>
      </c>
      <c r="Y3099" s="3">
        <v>0</v>
      </c>
      <c r="Z3099" s="3">
        <v>0</v>
      </c>
      <c r="AA3099" s="3">
        <v>0</v>
      </c>
      <c r="AB3099" s="3">
        <v>0</v>
      </c>
      <c r="AD3099" t="s">
        <v>38</v>
      </c>
      <c r="AE3099" s="1">
        <v>42580</v>
      </c>
      <c r="AG3099" s="1">
        <v>42580</v>
      </c>
      <c r="AH3099" s="1">
        <v>42598</v>
      </c>
    </row>
    <row r="3100" spans="1:34" x14ac:dyDescent="0.3">
      <c r="A3100">
        <v>246328</v>
      </c>
      <c r="B3100" t="s">
        <v>2874</v>
      </c>
      <c r="C3100" t="s">
        <v>40</v>
      </c>
      <c r="D3100">
        <v>1</v>
      </c>
      <c r="E3100" t="s">
        <v>4766</v>
      </c>
      <c r="F3100" t="s">
        <v>5119</v>
      </c>
      <c r="G3100">
        <v>95628</v>
      </c>
      <c r="H3100" t="s">
        <v>163</v>
      </c>
      <c r="I3100">
        <v>150000</v>
      </c>
      <c r="J3100">
        <v>180000</v>
      </c>
      <c r="K3100" t="s">
        <v>30</v>
      </c>
      <c r="L3100" t="s">
        <v>797</v>
      </c>
      <c r="M3100" t="s">
        <v>4328</v>
      </c>
      <c r="N3100" t="s">
        <v>8688</v>
      </c>
      <c r="P3100" t="s">
        <v>8689</v>
      </c>
      <c r="Q3100" t="s">
        <v>38</v>
      </c>
      <c r="R3100" t="s">
        <v>5120</v>
      </c>
      <c r="S3100" t="s">
        <v>35</v>
      </c>
      <c r="T3100" t="str">
        <f t="shared" si="144"/>
        <v>‚   A baccalaureate degree from an accredited college with a major in Public Administration, Personnel Administration, Business Administration or in a related field, plus at least four years of experience in Business Administration, Personnel Administration, Public Administration or in a related field, including at least eighteen months of managerial or executive experience; or   Education and/or experience equivalent to ''1'' or ''2'' above.  A Master‚„s Degree in a field described above may be substituted for one year of related experience.   Develop and implement policy and procedure related to municipal programs, activities and operations;   Knowledge of local, state and federal legislative processes as related to local government   Familiarity with management information systems;   Organizational analysis and development;   Plan, organize, direct and evaluate interagency programs;   Direct and serve in working groups, task forces and committees to achieve consensus, goals and objectives;   Analyze complex problems and logically identify solutions;   Prepare executive-level correspondence and reports;   Prepare and give presentations on agency activities, functions, and issues;   Communicate clearly and concisely, both orally and in writing;   Collect, compile, analyze, and interpret statistical data;   Establish and maintain effective working relationships.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v>
      </c>
      <c r="U3100">
        <f t="shared" si="145"/>
        <v>0</v>
      </c>
      <c r="V3100" s="3">
        <v>0</v>
      </c>
      <c r="W3100" s="3">
        <f t="shared" si="146"/>
        <v>0</v>
      </c>
      <c r="X3100" s="3">
        <v>0</v>
      </c>
      <c r="Y3100" s="3">
        <v>0</v>
      </c>
      <c r="Z3100" s="3">
        <v>0</v>
      </c>
      <c r="AA3100" s="3">
        <v>0</v>
      </c>
      <c r="AB3100" s="3">
        <v>0</v>
      </c>
      <c r="AD3100" t="s">
        <v>38</v>
      </c>
      <c r="AE3100" s="1">
        <v>42585</v>
      </c>
      <c r="AF3100" s="1">
        <v>42615</v>
      </c>
      <c r="AG3100" s="1">
        <v>42585</v>
      </c>
      <c r="AH3100" s="1">
        <v>42598</v>
      </c>
    </row>
    <row r="3101" spans="1:34" x14ac:dyDescent="0.3">
      <c r="A3101">
        <v>246328</v>
      </c>
      <c r="B3101" t="s">
        <v>2874</v>
      </c>
      <c r="C3101" t="s">
        <v>26</v>
      </c>
      <c r="D3101">
        <v>1</v>
      </c>
      <c r="E3101" t="s">
        <v>4766</v>
      </c>
      <c r="F3101" t="s">
        <v>5119</v>
      </c>
      <c r="G3101">
        <v>95628</v>
      </c>
      <c r="H3101" t="s">
        <v>163</v>
      </c>
      <c r="I3101">
        <v>150000</v>
      </c>
      <c r="J3101">
        <v>180000</v>
      </c>
      <c r="K3101" t="s">
        <v>30</v>
      </c>
      <c r="L3101" t="s">
        <v>797</v>
      </c>
      <c r="M3101" t="s">
        <v>4328</v>
      </c>
      <c r="N3101" t="s">
        <v>8688</v>
      </c>
      <c r="P3101" t="s">
        <v>8689</v>
      </c>
      <c r="Q3101" t="s">
        <v>38</v>
      </c>
      <c r="R3101" t="s">
        <v>5120</v>
      </c>
      <c r="S3101" t="s">
        <v>35</v>
      </c>
      <c r="T3101" t="str">
        <f t="shared" si="144"/>
        <v>‚   A baccalaureate degree from an accredited college with a major in Public Administration, Personnel Administration, Business Administration or in a related field, plus at least four years of experience in Business Administration, Personnel Administration, Public Administration or in a related field, including at least eighteen months of managerial or executive experience; or   Education and/or experience equivalent to ''1'' or ''2'' above.  A Master‚„s Degree in a field described above may be substituted for one year of related experience.   Develop and implement policy and procedure related to municipal programs, activities and operations;   Knowledge of local, state and federal legislative processes as related to local government   Familiarity with management information systems;   Organizational analysis and development;   Plan, organize, direct and evaluate interagency programs;   Direct and serve in working groups, task forces and committees to achieve consensus, goals and objectives;   Analyze complex problems and logically identify solutions;   Prepare executive-level correspondence and reports;   Prepare and give presentations on agency activities, functions, and issues;   Communicate clearly and concisely, both orally and in writing;   Collect, compile, analyze, and interpret statistical data;   Establish and maintain effective working relationships.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v>
      </c>
      <c r="U3101">
        <f t="shared" si="145"/>
        <v>0</v>
      </c>
      <c r="V3101" s="3">
        <v>0</v>
      </c>
      <c r="W3101" s="3">
        <f t="shared" si="146"/>
        <v>0</v>
      </c>
      <c r="X3101" s="3">
        <v>0</v>
      </c>
      <c r="Y3101" s="3">
        <v>0</v>
      </c>
      <c r="Z3101" s="3">
        <v>0</v>
      </c>
      <c r="AA3101" s="3">
        <v>0</v>
      </c>
      <c r="AB3101" s="3">
        <v>0</v>
      </c>
      <c r="AD3101" t="s">
        <v>38</v>
      </c>
      <c r="AE3101" s="1">
        <v>42585</v>
      </c>
      <c r="AF3101" s="1">
        <v>42615</v>
      </c>
      <c r="AG3101" s="1">
        <v>42585</v>
      </c>
      <c r="AH3101" s="1">
        <v>42598</v>
      </c>
    </row>
    <row r="3102" spans="1:34" x14ac:dyDescent="0.3">
      <c r="A3102">
        <v>245238</v>
      </c>
      <c r="B3102" t="s">
        <v>244</v>
      </c>
      <c r="C3102" t="s">
        <v>26</v>
      </c>
      <c r="D3102">
        <v>1</v>
      </c>
      <c r="E3102" t="s">
        <v>4663</v>
      </c>
      <c r="F3102" t="s">
        <v>2000</v>
      </c>
      <c r="G3102" t="s">
        <v>2001</v>
      </c>
      <c r="H3102">
        <v>0</v>
      </c>
      <c r="I3102">
        <v>48535</v>
      </c>
      <c r="J3102">
        <v>132061</v>
      </c>
      <c r="K3102" t="s">
        <v>30</v>
      </c>
      <c r="L3102" t="s">
        <v>521</v>
      </c>
      <c r="M3102" t="s">
        <v>990</v>
      </c>
      <c r="N3102" t="s">
        <v>5116</v>
      </c>
      <c r="O3102" t="s">
        <v>571</v>
      </c>
      <c r="P3102" t="s">
        <v>992</v>
      </c>
      <c r="Q3102" t="s">
        <v>5117</v>
      </c>
      <c r="R3102" t="s">
        <v>5118</v>
      </c>
      <c r="S3102" t="s">
        <v>994</v>
      </c>
      <c r="T3102" t="str">
        <f t="shared" si="144"/>
        <v>Ability to communicate effectively in verbal and written form.  Possession of a Motor Vehicle Driver's license valid in the State of New York is preferred. 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THIS POSITION CANDIDATES MUST HAVE FILED FOR THE ADMINISTRATIVE ENGINEER EXAM #6526 OR #6045.</v>
      </c>
      <c r="U3102">
        <f t="shared" si="145"/>
        <v>0</v>
      </c>
      <c r="V3102" s="3">
        <v>0</v>
      </c>
      <c r="W3102" s="3">
        <f t="shared" si="146"/>
        <v>0</v>
      </c>
      <c r="X3102" s="3">
        <v>0</v>
      </c>
      <c r="Y3102" s="3">
        <v>0</v>
      </c>
      <c r="Z3102" s="3">
        <v>0</v>
      </c>
      <c r="AA3102" s="3">
        <v>0</v>
      </c>
      <c r="AB3102" s="3">
        <v>0</v>
      </c>
      <c r="AD3102" t="s">
        <v>899</v>
      </c>
      <c r="AE3102" s="1">
        <v>42557</v>
      </c>
      <c r="AG3102" s="1">
        <v>42563</v>
      </c>
      <c r="AH3102" s="1">
        <v>42598</v>
      </c>
    </row>
    <row r="3103" spans="1:34" x14ac:dyDescent="0.3">
      <c r="A3103">
        <v>245253</v>
      </c>
      <c r="B3103" t="s">
        <v>1281</v>
      </c>
      <c r="C3103" t="s">
        <v>26</v>
      </c>
      <c r="D3103">
        <v>1</v>
      </c>
      <c r="E3103" t="s">
        <v>5121</v>
      </c>
      <c r="F3103" t="s">
        <v>191</v>
      </c>
      <c r="G3103">
        <v>13632</v>
      </c>
      <c r="H3103">
        <v>4</v>
      </c>
      <c r="I3103">
        <v>89383</v>
      </c>
      <c r="J3103">
        <v>115000</v>
      </c>
      <c r="K3103" t="s">
        <v>30</v>
      </c>
      <c r="L3103" t="s">
        <v>4784</v>
      </c>
      <c r="M3103" t="s">
        <v>2574</v>
      </c>
      <c r="N3103" t="s">
        <v>8690</v>
      </c>
      <c r="O3103" t="s">
        <v>7083</v>
      </c>
      <c r="P3103" t="s">
        <v>8691</v>
      </c>
      <c r="Q3103" t="s">
        <v>35</v>
      </c>
      <c r="R3103" t="s">
        <v>4617</v>
      </c>
      <c r="S3103" t="s">
        <v>35</v>
      </c>
      <c r="T3103" t="str">
        <f t="shared" si="144"/>
        <v xml:space="preserve">‚	Experience with Documentum Content Management, Docbase Security, User Management, Workflow, DFC, DQL, IAPI, Documentum Methods, Jobs Management, Site Caching Server(IDS) and Business Object Framework 	Expertise in Captiva 7.x,  Captiva Administrator, Captiva Designer, Process Developer, Multi Directory Watch, Email Import, Image Converter, Index, Image Compression, EMC Documentum Advanced Export.	Substantial hands-on application writing/supporting experience with JAVA, J2EE, JSP, XML, MS SQL Server, Oracle, TOMCAT, JBoss, APPSERVER.	Experience with data analysis, data access, data structures, data manipulation, programming, testing, implementation, technical user documentation, software conversions.	Proficiency with Java, J2EE architecture and development, analysis of complex business systems.	Proven customer service track record with all levels of staff and customers / the public.	Demonstrated success driving issue resolution in complex technology environments.	Proficiency with the MS Office suite (including Project, Visio, Access); Remedy (BMC Software).	Excellent written and oral communication skills.  </v>
      </c>
      <c r="U3103">
        <f t="shared" si="145"/>
        <v>1</v>
      </c>
      <c r="V3103" s="3">
        <v>0</v>
      </c>
      <c r="W3103" s="3">
        <f t="shared" si="146"/>
        <v>1</v>
      </c>
      <c r="X3103" s="3">
        <v>0</v>
      </c>
      <c r="Y3103" s="3">
        <v>0</v>
      </c>
      <c r="Z3103" s="3">
        <v>1</v>
      </c>
      <c r="AA3103" s="3">
        <v>0</v>
      </c>
      <c r="AB3103" s="3">
        <v>0</v>
      </c>
      <c r="AD3103" t="s">
        <v>58</v>
      </c>
      <c r="AE3103" s="1">
        <v>42551</v>
      </c>
      <c r="AF3103" s="1">
        <v>42611</v>
      </c>
      <c r="AG3103" s="1">
        <v>42551</v>
      </c>
      <c r="AH3103" s="1">
        <v>42598</v>
      </c>
    </row>
    <row r="3104" spans="1:34" x14ac:dyDescent="0.3">
      <c r="A3104">
        <v>245324</v>
      </c>
      <c r="B3104" t="s">
        <v>244</v>
      </c>
      <c r="C3104" t="s">
        <v>26</v>
      </c>
      <c r="D3104">
        <v>1</v>
      </c>
      <c r="E3104" t="s">
        <v>5122</v>
      </c>
      <c r="F3104" t="s">
        <v>148</v>
      </c>
      <c r="G3104">
        <v>12626</v>
      </c>
      <c r="H3104">
        <v>2</v>
      </c>
      <c r="I3104">
        <v>56458</v>
      </c>
      <c r="J3104">
        <v>72310</v>
      </c>
      <c r="K3104" t="s">
        <v>30</v>
      </c>
      <c r="L3104" t="s">
        <v>521</v>
      </c>
      <c r="M3104" t="s">
        <v>5123</v>
      </c>
      <c r="N3104" t="s">
        <v>5124</v>
      </c>
      <c r="O3104" t="s">
        <v>7077</v>
      </c>
      <c r="P3104" t="s">
        <v>5125</v>
      </c>
      <c r="Q3104" t="s">
        <v>5126</v>
      </c>
      <c r="R3104" t="s">
        <v>5127</v>
      </c>
      <c r="S3104" t="s">
        <v>994</v>
      </c>
      <c r="T3104" t="str">
        <f t="shared" si="144"/>
        <v>Ability to communicate effectively in verbal and written form.  Knowledge of FMS2, FMS3, and advanced Microsoft Excel skills. TO BE CONSIDERED FOR THIS POSITION CANDIDATES MUST BE PERMANENT IN THE TITLE OF STAFF ANALYST.</v>
      </c>
      <c r="U3104">
        <f t="shared" si="145"/>
        <v>0</v>
      </c>
      <c r="V3104" s="3">
        <v>1</v>
      </c>
      <c r="W3104" s="3">
        <f t="shared" si="146"/>
        <v>0</v>
      </c>
      <c r="X3104" s="3">
        <v>0</v>
      </c>
      <c r="Y3104" s="3">
        <v>0</v>
      </c>
      <c r="Z3104" s="3">
        <v>0</v>
      </c>
      <c r="AA3104" s="3">
        <v>0</v>
      </c>
      <c r="AB3104" s="3">
        <v>0</v>
      </c>
      <c r="AD3104" t="s">
        <v>38</v>
      </c>
      <c r="AE3104" s="1">
        <v>42557</v>
      </c>
      <c r="AG3104" s="1">
        <v>42571</v>
      </c>
      <c r="AH3104" s="1">
        <v>42598</v>
      </c>
    </row>
    <row r="3105" spans="1:34" x14ac:dyDescent="0.3">
      <c r="A3105">
        <v>245253</v>
      </c>
      <c r="B3105" t="s">
        <v>1281</v>
      </c>
      <c r="C3105" t="s">
        <v>40</v>
      </c>
      <c r="D3105">
        <v>1</v>
      </c>
      <c r="E3105" t="s">
        <v>5121</v>
      </c>
      <c r="F3105" t="s">
        <v>191</v>
      </c>
      <c r="G3105">
        <v>13632</v>
      </c>
      <c r="H3105">
        <v>4</v>
      </c>
      <c r="I3105">
        <v>89383</v>
      </c>
      <c r="J3105">
        <v>115000</v>
      </c>
      <c r="K3105" t="s">
        <v>30</v>
      </c>
      <c r="L3105" t="s">
        <v>4784</v>
      </c>
      <c r="M3105" t="s">
        <v>2574</v>
      </c>
      <c r="N3105" t="s">
        <v>8690</v>
      </c>
      <c r="O3105" t="s">
        <v>7083</v>
      </c>
      <c r="P3105" t="s">
        <v>8691</v>
      </c>
      <c r="Q3105" t="s">
        <v>35</v>
      </c>
      <c r="R3105" t="s">
        <v>4617</v>
      </c>
      <c r="S3105" t="s">
        <v>35</v>
      </c>
      <c r="T3105" t="str">
        <f t="shared" si="144"/>
        <v xml:space="preserve">‚	Experience with Documentum Content Management, Docbase Security, User Management, Workflow, DFC, DQL, IAPI, Documentum Methods, Jobs Management, Site Caching Server(IDS) and Business Object Framework 	Expertise in Captiva 7.x,  Captiva Administrator, Captiva Designer, Process Developer, Multi Directory Watch, Email Import, Image Converter, Index, Image Compression, EMC Documentum Advanced Export.	Substantial hands-on application writing/supporting experience with JAVA, J2EE, JSP, XML, MS SQL Server, Oracle, TOMCAT, JBoss, APPSERVER.	Experience with data analysis, data access, data structures, data manipulation, programming, testing, implementation, technical user documentation, software conversions.	Proficiency with Java, J2EE architecture and development, analysis of complex business systems.	Proven customer service track record with all levels of staff and customers / the public.	Demonstrated success driving issue resolution in complex technology environments.	Proficiency with the MS Office suite (including Project, Visio, Access); Remedy (BMC Software).	Excellent written and oral communication skills.  </v>
      </c>
      <c r="U3105">
        <f t="shared" si="145"/>
        <v>1</v>
      </c>
      <c r="V3105" s="3">
        <v>0</v>
      </c>
      <c r="W3105" s="3">
        <f t="shared" si="146"/>
        <v>1</v>
      </c>
      <c r="X3105" s="3">
        <v>0</v>
      </c>
      <c r="Y3105" s="3">
        <v>0</v>
      </c>
      <c r="Z3105" s="3">
        <v>1</v>
      </c>
      <c r="AA3105" s="3">
        <v>0</v>
      </c>
      <c r="AB3105" s="3">
        <v>0</v>
      </c>
      <c r="AD3105" t="s">
        <v>58</v>
      </c>
      <c r="AE3105" s="1">
        <v>42551</v>
      </c>
      <c r="AF3105" s="1">
        <v>42611</v>
      </c>
      <c r="AG3105" s="1">
        <v>42551</v>
      </c>
      <c r="AH3105" s="1">
        <v>42598</v>
      </c>
    </row>
    <row r="3106" spans="1:34" x14ac:dyDescent="0.3">
      <c r="A3106">
        <v>245261</v>
      </c>
      <c r="B3106" t="s">
        <v>1281</v>
      </c>
      <c r="C3106" t="s">
        <v>26</v>
      </c>
      <c r="D3106">
        <v>1</v>
      </c>
      <c r="E3106" t="s">
        <v>5121</v>
      </c>
      <c r="F3106" t="s">
        <v>51</v>
      </c>
      <c r="G3106">
        <v>10050</v>
      </c>
      <c r="H3106" t="s">
        <v>52</v>
      </c>
      <c r="I3106">
        <v>53051</v>
      </c>
      <c r="J3106">
        <v>115000</v>
      </c>
      <c r="K3106" t="s">
        <v>30</v>
      </c>
      <c r="L3106" t="s">
        <v>4784</v>
      </c>
      <c r="M3106" t="s">
        <v>2574</v>
      </c>
      <c r="N3106" t="s">
        <v>8692</v>
      </c>
      <c r="O3106" t="s">
        <v>54</v>
      </c>
      <c r="P3106" t="s">
        <v>8691</v>
      </c>
      <c r="Q3106" t="s">
        <v>35</v>
      </c>
      <c r="R3106" t="s">
        <v>4617</v>
      </c>
      <c r="S3106" t="s">
        <v>35</v>
      </c>
      <c r="T3106" t="str">
        <f t="shared" si="144"/>
        <v xml:space="preserve">‚	Experience with Documentum Content Management, Docbase Security, User Management, Workflow, DFC, DQL, IAPI, Documentum Methods, Jobs Management, Site Caching Server(IDS) and Business Object Framework 	Expertise in Captiva 7.x,  Captiva Administrator, Captiva Designer, Process Developer, Multi Directory Watch, Email Import, Image Converter, Index, Image Compression, EMC Documentum Advanced Export.	Substantial hands-on application writing/supporting experience with JAVA, J2EE, JSP, XML, MS SQL Server, Oracle, TOMCAT, JBoss, APPSERVER.	Experience with data analysis, data access, data structures, data manipulation, programming, testing, implementation, technical user documentation, software conversions.	Proficiency with Java, J2EE architecture and development, analysis of complex business systems.	Proven customer service track record with all levels of staff and customers / the public.	Demonstrated success driving issue resolution in complex technology environments.	Proficiency with the MS Office suite (including Project, Visio, Access); Remedy (BMC Software).	Excellent written and oral communication skills.  </v>
      </c>
      <c r="U3106">
        <f t="shared" si="145"/>
        <v>1</v>
      </c>
      <c r="V3106" s="3">
        <v>0</v>
      </c>
      <c r="W3106" s="3">
        <f t="shared" si="146"/>
        <v>1</v>
      </c>
      <c r="X3106" s="3">
        <v>0</v>
      </c>
      <c r="Y3106" s="3">
        <v>0</v>
      </c>
      <c r="Z3106" s="3">
        <v>1</v>
      </c>
      <c r="AA3106" s="3">
        <v>0</v>
      </c>
      <c r="AB3106" s="3">
        <v>0</v>
      </c>
      <c r="AD3106" t="s">
        <v>58</v>
      </c>
      <c r="AE3106" s="1">
        <v>42551</v>
      </c>
      <c r="AF3106" s="1">
        <v>42611</v>
      </c>
      <c r="AG3106" s="1">
        <v>42551</v>
      </c>
      <c r="AH3106" s="1">
        <v>42598</v>
      </c>
    </row>
    <row r="3107" spans="1:34" x14ac:dyDescent="0.3">
      <c r="A3107">
        <v>246334</v>
      </c>
      <c r="B3107" t="s">
        <v>1757</v>
      </c>
      <c r="C3107" t="s">
        <v>40</v>
      </c>
      <c r="D3107">
        <v>1</v>
      </c>
      <c r="E3107" t="s">
        <v>5128</v>
      </c>
      <c r="F3107" t="s">
        <v>1536</v>
      </c>
      <c r="G3107">
        <v>10010</v>
      </c>
      <c r="H3107" t="s">
        <v>240</v>
      </c>
      <c r="I3107">
        <v>95000</v>
      </c>
      <c r="J3107">
        <v>105000</v>
      </c>
      <c r="K3107" t="s">
        <v>30</v>
      </c>
      <c r="L3107" t="s">
        <v>2775</v>
      </c>
      <c r="M3107" t="s">
        <v>5129</v>
      </c>
      <c r="N3107" t="s">
        <v>8693</v>
      </c>
      <c r="O3107" t="s">
        <v>1539</v>
      </c>
      <c r="P3107" t="s">
        <v>8694</v>
      </c>
      <c r="Q3107" t="s">
        <v>8695</v>
      </c>
      <c r="R3107" t="s">
        <v>5130</v>
      </c>
      <c r="S3107" t="s">
        <v>35</v>
      </c>
      <c r="T3107" t="str">
        <f t="shared" si="144"/>
        <v>‚ A valid Certified Public Accountant license;  Certification as a Certified Internal Auditor;   Expert knowledge of generally accepted accounting principles and government auditing     standards;  Knowledge of functioning and processes of New York City agencies;  Knowledge of and experience in general management techniques, e.g., monitoring and    designing productivity improvements, using labor management techniques, etc.  Excellent writing, interpersonal, and communication skills (including Microsoft Office Suite    proficiency). Certain residency requirements may apply.	We appreciate every applicant‚„s interest; however, only those under consideration will be contacted.</v>
      </c>
      <c r="U3107">
        <f t="shared" si="145"/>
        <v>0</v>
      </c>
      <c r="V3107" s="3">
        <v>0</v>
      </c>
      <c r="W3107" s="3">
        <f t="shared" si="146"/>
        <v>0</v>
      </c>
      <c r="X3107" s="3">
        <v>0</v>
      </c>
      <c r="Y3107" s="3">
        <v>0</v>
      </c>
      <c r="Z3107" s="3">
        <v>0</v>
      </c>
      <c r="AA3107" s="3">
        <v>0</v>
      </c>
      <c r="AB3107" s="3">
        <v>0</v>
      </c>
      <c r="AD3107" t="s">
        <v>38</v>
      </c>
      <c r="AE3107" s="1">
        <v>42475</v>
      </c>
      <c r="AG3107" s="1">
        <v>42556</v>
      </c>
      <c r="AH3107" s="1">
        <v>42598</v>
      </c>
    </row>
    <row r="3108" spans="1:34" x14ac:dyDescent="0.3">
      <c r="A3108">
        <v>246334</v>
      </c>
      <c r="B3108" t="s">
        <v>1757</v>
      </c>
      <c r="C3108" t="s">
        <v>26</v>
      </c>
      <c r="D3108">
        <v>1</v>
      </c>
      <c r="E3108" t="s">
        <v>5128</v>
      </c>
      <c r="F3108" t="s">
        <v>1536</v>
      </c>
      <c r="G3108">
        <v>10010</v>
      </c>
      <c r="H3108" t="s">
        <v>240</v>
      </c>
      <c r="I3108">
        <v>95000</v>
      </c>
      <c r="J3108">
        <v>105000</v>
      </c>
      <c r="K3108" t="s">
        <v>30</v>
      </c>
      <c r="L3108" t="s">
        <v>2775</v>
      </c>
      <c r="M3108" t="s">
        <v>5129</v>
      </c>
      <c r="N3108" t="s">
        <v>8693</v>
      </c>
      <c r="O3108" t="s">
        <v>1539</v>
      </c>
      <c r="P3108" t="s">
        <v>8694</v>
      </c>
      <c r="Q3108" t="s">
        <v>8695</v>
      </c>
      <c r="R3108" t="s">
        <v>5130</v>
      </c>
      <c r="S3108" t="s">
        <v>35</v>
      </c>
      <c r="T3108" t="str">
        <f t="shared" si="144"/>
        <v>‚ A valid Certified Public Accountant license;  Certification as a Certified Internal Auditor;   Expert knowledge of generally accepted accounting principles and government auditing     standards;  Knowledge of functioning and processes of New York City agencies;  Knowledge of and experience in general management techniques, e.g., monitoring and    designing productivity improvements, using labor management techniques, etc.  Excellent writing, interpersonal, and communication skills (including Microsoft Office Suite    proficiency). Certain residency requirements may apply.	We appreciate every applicant‚„s interest; however, only those under consideration will be contacted.</v>
      </c>
      <c r="U3108">
        <f t="shared" si="145"/>
        <v>0</v>
      </c>
      <c r="V3108" s="3">
        <v>0</v>
      </c>
      <c r="W3108" s="3">
        <f t="shared" si="146"/>
        <v>0</v>
      </c>
      <c r="X3108" s="3">
        <v>0</v>
      </c>
      <c r="Y3108" s="3">
        <v>0</v>
      </c>
      <c r="Z3108" s="3">
        <v>0</v>
      </c>
      <c r="AA3108" s="3">
        <v>0</v>
      </c>
      <c r="AB3108" s="3">
        <v>0</v>
      </c>
      <c r="AD3108" t="s">
        <v>38</v>
      </c>
      <c r="AE3108" s="1">
        <v>42475</v>
      </c>
      <c r="AG3108" s="1">
        <v>42556</v>
      </c>
      <c r="AH3108" s="1">
        <v>42598</v>
      </c>
    </row>
    <row r="3109" spans="1:34" x14ac:dyDescent="0.3">
      <c r="A3109">
        <v>246419</v>
      </c>
      <c r="B3109" t="s">
        <v>89</v>
      </c>
      <c r="C3109" t="s">
        <v>26</v>
      </c>
      <c r="D3109">
        <v>1</v>
      </c>
      <c r="E3109" t="s">
        <v>5131</v>
      </c>
      <c r="F3109" t="s">
        <v>5132</v>
      </c>
      <c r="G3109">
        <v>10154</v>
      </c>
      <c r="H3109" t="s">
        <v>163</v>
      </c>
      <c r="I3109">
        <v>184500</v>
      </c>
      <c r="J3109">
        <v>184500</v>
      </c>
      <c r="K3109" t="s">
        <v>30</v>
      </c>
      <c r="L3109" t="s">
        <v>5133</v>
      </c>
      <c r="M3109" t="s">
        <v>5134</v>
      </c>
      <c r="N3109" t="s">
        <v>8696</v>
      </c>
      <c r="O3109" t="s">
        <v>5135</v>
      </c>
      <c r="P3109" t="s">
        <v>8697</v>
      </c>
      <c r="Q3109" t="s">
        <v>502</v>
      </c>
      <c r="R3109" t="s">
        <v>99</v>
      </c>
      <c r="S3109" t="s">
        <v>35</v>
      </c>
      <c r="T3109" t="str">
        <f t="shared" si="144"/>
        <v>‚	Advanced degree encouraged.	A minimum of 10 years of demonstrated professional experience in a related field. NYCHA employees applying for promotional, title or level change opportunities must have served a period of one year in their current title and level (if applicable).</v>
      </c>
      <c r="U3109">
        <f t="shared" si="145"/>
        <v>0</v>
      </c>
      <c r="V3109" s="3">
        <v>0</v>
      </c>
      <c r="W3109" s="3">
        <f t="shared" si="146"/>
        <v>0</v>
      </c>
      <c r="X3109" s="3">
        <v>0</v>
      </c>
      <c r="Y3109" s="3">
        <v>0</v>
      </c>
      <c r="Z3109" s="3">
        <v>0</v>
      </c>
      <c r="AA3109" s="3">
        <v>0</v>
      </c>
      <c r="AB3109" s="3">
        <v>0</v>
      </c>
      <c r="AD3109" t="s">
        <v>100</v>
      </c>
      <c r="AE3109" s="1">
        <v>42558</v>
      </c>
      <c r="AF3109" s="1">
        <v>42643</v>
      </c>
      <c r="AG3109" s="1">
        <v>42562</v>
      </c>
      <c r="AH3109" s="1">
        <v>42598</v>
      </c>
    </row>
    <row r="3110" spans="1:34" x14ac:dyDescent="0.3">
      <c r="A3110">
        <v>246334</v>
      </c>
      <c r="B3110" t="s">
        <v>1757</v>
      </c>
      <c r="C3110" t="s">
        <v>26</v>
      </c>
      <c r="D3110">
        <v>1</v>
      </c>
      <c r="E3110" t="s">
        <v>5128</v>
      </c>
      <c r="F3110" t="s">
        <v>1536</v>
      </c>
      <c r="G3110">
        <v>10010</v>
      </c>
      <c r="H3110" t="s">
        <v>240</v>
      </c>
      <c r="I3110">
        <v>95000</v>
      </c>
      <c r="J3110">
        <v>105000</v>
      </c>
      <c r="K3110" t="s">
        <v>30</v>
      </c>
      <c r="L3110" t="s">
        <v>2775</v>
      </c>
      <c r="M3110" t="s">
        <v>5129</v>
      </c>
      <c r="N3110" t="s">
        <v>8693</v>
      </c>
      <c r="O3110" t="s">
        <v>1539</v>
      </c>
      <c r="P3110" t="s">
        <v>8694</v>
      </c>
      <c r="Q3110" t="s">
        <v>8695</v>
      </c>
      <c r="R3110" t="s">
        <v>5130</v>
      </c>
      <c r="S3110" t="s">
        <v>35</v>
      </c>
      <c r="T3110" t="str">
        <f t="shared" si="144"/>
        <v>‚ A valid Certified Public Accountant license;  Certification as a Certified Internal Auditor;   Expert knowledge of generally accepted accounting principles and government auditing     standards;  Knowledge of functioning and processes of New York City agencies;  Knowledge of and experience in general management techniques, e.g., monitoring and    designing productivity improvements, using labor management techniques, etc.  Excellent writing, interpersonal, and communication skills (including Microsoft Office Suite    proficiency). Certain residency requirements may apply.	We appreciate every applicant‚„s interest; however, only those under consideration will be contacted.</v>
      </c>
      <c r="U3110">
        <f t="shared" si="145"/>
        <v>0</v>
      </c>
      <c r="V3110" s="3">
        <v>0</v>
      </c>
      <c r="W3110" s="3">
        <f t="shared" si="146"/>
        <v>0</v>
      </c>
      <c r="X3110" s="3">
        <v>0</v>
      </c>
      <c r="Y3110" s="3">
        <v>0</v>
      </c>
      <c r="Z3110" s="3">
        <v>0</v>
      </c>
      <c r="AA3110" s="3">
        <v>0</v>
      </c>
      <c r="AB3110" s="3">
        <v>0</v>
      </c>
      <c r="AD3110" t="s">
        <v>38</v>
      </c>
      <c r="AE3110" s="1">
        <v>42475</v>
      </c>
      <c r="AG3110" s="1">
        <v>42556</v>
      </c>
      <c r="AH3110" s="1">
        <v>42598</v>
      </c>
    </row>
    <row r="3111" spans="1:34" x14ac:dyDescent="0.3">
      <c r="A3111">
        <v>245261</v>
      </c>
      <c r="B3111" t="s">
        <v>1281</v>
      </c>
      <c r="C3111" t="s">
        <v>40</v>
      </c>
      <c r="D3111">
        <v>1</v>
      </c>
      <c r="E3111" t="s">
        <v>5121</v>
      </c>
      <c r="F3111" t="s">
        <v>51</v>
      </c>
      <c r="G3111">
        <v>10050</v>
      </c>
      <c r="H3111" t="s">
        <v>52</v>
      </c>
      <c r="I3111">
        <v>53051</v>
      </c>
      <c r="J3111">
        <v>115000</v>
      </c>
      <c r="K3111" t="s">
        <v>30</v>
      </c>
      <c r="L3111" t="s">
        <v>4784</v>
      </c>
      <c r="M3111" t="s">
        <v>2574</v>
      </c>
      <c r="N3111" t="s">
        <v>8692</v>
      </c>
      <c r="O3111" t="s">
        <v>54</v>
      </c>
      <c r="P3111" t="s">
        <v>8691</v>
      </c>
      <c r="Q3111" t="s">
        <v>35</v>
      </c>
      <c r="R3111" t="s">
        <v>4617</v>
      </c>
      <c r="S3111" t="s">
        <v>35</v>
      </c>
      <c r="T3111" t="str">
        <f t="shared" si="144"/>
        <v xml:space="preserve">‚	Experience with Documentum Content Management, Docbase Security, User Management, Workflow, DFC, DQL, IAPI, Documentum Methods, Jobs Management, Site Caching Server(IDS) and Business Object Framework 	Expertise in Captiva 7.x,  Captiva Administrator, Captiva Designer, Process Developer, Multi Directory Watch, Email Import, Image Converter, Index, Image Compression, EMC Documentum Advanced Export.	Substantial hands-on application writing/supporting experience with JAVA, J2EE, JSP, XML, MS SQL Server, Oracle, TOMCAT, JBoss, APPSERVER.	Experience with data analysis, data access, data structures, data manipulation, programming, testing, implementation, technical user documentation, software conversions.	Proficiency with Java, J2EE architecture and development, analysis of complex business systems.	Proven customer service track record with all levels of staff and customers / the public.	Demonstrated success driving issue resolution in complex technology environments.	Proficiency with the MS Office suite (including Project, Visio, Access); Remedy (BMC Software).	Excellent written and oral communication skills.  </v>
      </c>
      <c r="U3111">
        <f t="shared" si="145"/>
        <v>1</v>
      </c>
      <c r="V3111" s="3">
        <v>0</v>
      </c>
      <c r="W3111" s="3">
        <f t="shared" si="146"/>
        <v>1</v>
      </c>
      <c r="X3111" s="3">
        <v>0</v>
      </c>
      <c r="Y3111" s="3">
        <v>0</v>
      </c>
      <c r="Z3111" s="3">
        <v>1</v>
      </c>
      <c r="AA3111" s="3">
        <v>0</v>
      </c>
      <c r="AB3111" s="3">
        <v>0</v>
      </c>
      <c r="AD3111" t="s">
        <v>58</v>
      </c>
      <c r="AE3111" s="1">
        <v>42551</v>
      </c>
      <c r="AF3111" s="1">
        <v>42611</v>
      </c>
      <c r="AG3111" s="1">
        <v>42551</v>
      </c>
      <c r="AH3111" s="1">
        <v>42598</v>
      </c>
    </row>
    <row r="3112" spans="1:34" x14ac:dyDescent="0.3">
      <c r="A3112">
        <v>245284</v>
      </c>
      <c r="B3112" t="s">
        <v>210</v>
      </c>
      <c r="C3112" t="s">
        <v>26</v>
      </c>
      <c r="D3112">
        <v>1</v>
      </c>
      <c r="E3112" t="s">
        <v>5136</v>
      </c>
      <c r="F3112" t="s">
        <v>540</v>
      </c>
      <c r="G3112">
        <v>60860</v>
      </c>
      <c r="H3112">
        <v>1</v>
      </c>
      <c r="I3112">
        <v>38251</v>
      </c>
      <c r="J3112">
        <v>65771</v>
      </c>
      <c r="K3112" t="s">
        <v>30</v>
      </c>
      <c r="L3112" t="s">
        <v>213</v>
      </c>
      <c r="M3112" t="s">
        <v>5137</v>
      </c>
      <c r="N3112" t="s">
        <v>8698</v>
      </c>
      <c r="O3112" t="s">
        <v>7137</v>
      </c>
      <c r="P3112" t="s">
        <v>8699</v>
      </c>
      <c r="Q3112" t="s">
        <v>35</v>
      </c>
      <c r="R3112" t="s">
        <v>8700</v>
      </c>
      <c r="S3112" t="s">
        <v>35</v>
      </c>
      <c r="T3112" t="str">
        <f t="shared" si="144"/>
        <v xml:space="preserve">‚Proficiency using MS Word, MS Excel, MS PowerPoint, MS Visio and MS ProjectExperience with data analysis using MS ACCESS, MS EXCEL or other software applicatioPast program development and management experience with external partnershipsOutstanding written and verbal communications skills, including formal presentation skillsStrong work ethic and keen attention to detailComfortable working in a fast-paced environment, managing multiple projects simultaneously and prioritizing assignments to meet deadlinesAbility to manage both internal and external relationships Ability to represent the agency and comfortable presenting to senior level corporate officials  </v>
      </c>
      <c r="U3112">
        <f t="shared" si="145"/>
        <v>1</v>
      </c>
      <c r="V3112" s="3">
        <v>1</v>
      </c>
      <c r="W3112" s="3">
        <f t="shared" si="146"/>
        <v>1</v>
      </c>
      <c r="X3112" s="3">
        <v>0</v>
      </c>
      <c r="Y3112" s="3">
        <v>0</v>
      </c>
      <c r="Z3112" s="3">
        <v>0</v>
      </c>
      <c r="AA3112" s="3">
        <v>0</v>
      </c>
      <c r="AB3112" s="3">
        <v>0</v>
      </c>
      <c r="AD3112" t="s">
        <v>38</v>
      </c>
      <c r="AE3112" s="1">
        <v>42569</v>
      </c>
      <c r="AG3112" s="1">
        <v>42569</v>
      </c>
      <c r="AH3112" s="1">
        <v>42598</v>
      </c>
    </row>
    <row r="3113" spans="1:34" x14ac:dyDescent="0.3">
      <c r="A3113">
        <v>245284</v>
      </c>
      <c r="B3113" t="s">
        <v>210</v>
      </c>
      <c r="C3113" t="s">
        <v>40</v>
      </c>
      <c r="D3113">
        <v>1</v>
      </c>
      <c r="E3113" t="s">
        <v>5136</v>
      </c>
      <c r="F3113" t="s">
        <v>540</v>
      </c>
      <c r="G3113">
        <v>60860</v>
      </c>
      <c r="H3113">
        <v>1</v>
      </c>
      <c r="I3113">
        <v>38251</v>
      </c>
      <c r="J3113">
        <v>65771</v>
      </c>
      <c r="K3113" t="s">
        <v>30</v>
      </c>
      <c r="L3113" t="s">
        <v>213</v>
      </c>
      <c r="M3113" t="s">
        <v>5137</v>
      </c>
      <c r="N3113" t="s">
        <v>8698</v>
      </c>
      <c r="O3113" t="s">
        <v>7137</v>
      </c>
      <c r="P3113" t="s">
        <v>8699</v>
      </c>
      <c r="Q3113" t="s">
        <v>35</v>
      </c>
      <c r="R3113" t="s">
        <v>8700</v>
      </c>
      <c r="S3113" t="s">
        <v>35</v>
      </c>
      <c r="T3113" t="str">
        <f t="shared" si="144"/>
        <v xml:space="preserve">‚Proficiency using MS Word, MS Excel, MS PowerPoint, MS Visio and MS ProjectExperience with data analysis using MS ACCESS, MS EXCEL or other software applicatioPast program development and management experience with external partnershipsOutstanding written and verbal communications skills, including formal presentation skillsStrong work ethic and keen attention to detailComfortable working in a fast-paced environment, managing multiple projects simultaneously and prioritizing assignments to meet deadlinesAbility to manage both internal and external relationships Ability to represent the agency and comfortable presenting to senior level corporate officials  </v>
      </c>
      <c r="U3113">
        <f t="shared" si="145"/>
        <v>1</v>
      </c>
      <c r="V3113" s="3">
        <v>1</v>
      </c>
      <c r="W3113" s="3">
        <f t="shared" si="146"/>
        <v>1</v>
      </c>
      <c r="X3113" s="3">
        <v>0</v>
      </c>
      <c r="Y3113" s="3">
        <v>0</v>
      </c>
      <c r="Z3113" s="3">
        <v>0</v>
      </c>
      <c r="AA3113" s="3">
        <v>0</v>
      </c>
      <c r="AB3113" s="3">
        <v>0</v>
      </c>
      <c r="AD3113" t="s">
        <v>38</v>
      </c>
      <c r="AE3113" s="1">
        <v>42569</v>
      </c>
      <c r="AG3113" s="1">
        <v>42569</v>
      </c>
      <c r="AH3113" s="1">
        <v>42598</v>
      </c>
    </row>
    <row r="3114" spans="1:34" x14ac:dyDescent="0.3">
      <c r="A3114">
        <v>245296</v>
      </c>
      <c r="B3114" t="s">
        <v>39</v>
      </c>
      <c r="C3114" t="s">
        <v>26</v>
      </c>
      <c r="D3114">
        <v>1</v>
      </c>
      <c r="E3114" t="s">
        <v>5138</v>
      </c>
      <c r="F3114" t="s">
        <v>844</v>
      </c>
      <c r="G3114">
        <v>10095</v>
      </c>
      <c r="H3114" t="s">
        <v>52</v>
      </c>
      <c r="I3114">
        <v>53051</v>
      </c>
      <c r="J3114">
        <v>145991</v>
      </c>
      <c r="K3114" t="s">
        <v>30</v>
      </c>
      <c r="L3114" t="s">
        <v>78</v>
      </c>
      <c r="M3114" t="s">
        <v>983</v>
      </c>
      <c r="N3114" t="s">
        <v>5139</v>
      </c>
      <c r="O3114" t="s">
        <v>847</v>
      </c>
      <c r="P3114" t="e">
        <f>--Strong budgeting and analytical skills  --Excellent written and verbal communication skills  --experience in budget and/or contract administration  --ability to work independently.</f>
        <v>#NAME?</v>
      </c>
      <c r="Q3114" t="s">
        <v>7439</v>
      </c>
      <c r="R3114" t="s">
        <v>5140</v>
      </c>
      <c r="S3114" t="s">
        <v>35</v>
      </c>
      <c r="T3114" t="e">
        <f t="shared" si="144"/>
        <v>#NAME?</v>
      </c>
      <c r="U3114">
        <f t="shared" si="145"/>
        <v>0</v>
      </c>
      <c r="V3114" s="3">
        <v>0</v>
      </c>
      <c r="W3114" s="3">
        <f t="shared" si="146"/>
        <v>0</v>
      </c>
      <c r="X3114" s="3">
        <v>0</v>
      </c>
      <c r="Y3114" s="3">
        <v>0</v>
      </c>
      <c r="Z3114" s="3">
        <v>0</v>
      </c>
      <c r="AA3114" s="3">
        <v>0</v>
      </c>
      <c r="AB3114" s="3">
        <v>0</v>
      </c>
      <c r="AD3114" t="s">
        <v>38</v>
      </c>
      <c r="AE3114" s="1">
        <v>42552</v>
      </c>
      <c r="AG3114" s="1">
        <v>42552</v>
      </c>
      <c r="AH3114" s="1">
        <v>42598</v>
      </c>
    </row>
    <row r="3115" spans="1:34" x14ac:dyDescent="0.3">
      <c r="A3115">
        <v>246349</v>
      </c>
      <c r="B3115" t="s">
        <v>873</v>
      </c>
      <c r="C3115" t="s">
        <v>26</v>
      </c>
      <c r="D3115">
        <v>1</v>
      </c>
      <c r="E3115" t="s">
        <v>5141</v>
      </c>
      <c r="F3115" t="s">
        <v>1168</v>
      </c>
      <c r="G3115">
        <v>56058</v>
      </c>
      <c r="H3115">
        <v>0</v>
      </c>
      <c r="I3115">
        <v>48895</v>
      </c>
      <c r="J3115">
        <v>75900</v>
      </c>
      <c r="K3115" t="s">
        <v>30</v>
      </c>
      <c r="L3115" t="s">
        <v>1205</v>
      </c>
      <c r="M3115" t="s">
        <v>5111</v>
      </c>
      <c r="N3115" t="s">
        <v>8701</v>
      </c>
      <c r="O3115" t="s">
        <v>1170</v>
      </c>
      <c r="P3115" t="s">
        <v>8702</v>
      </c>
      <c r="Q3115" t="s">
        <v>35</v>
      </c>
      <c r="R3115" t="s">
        <v>879</v>
      </c>
      <c r="S3115" t="s">
        <v>3728</v>
      </c>
      <c r="T3115" t="str">
        <f t="shared" si="144"/>
        <v xml:space="preserve">‚Excellent analytical and organizational skills.Excellent oral and written communications skills.Demonstrated project management experience.Experienced in data analysis using Excel and/or Access.Proficiency in use of leading word-processing, spreadsheet, and database applications. MS Office Systems.Interest and experience in recycling, solid waste management, and sustainability.Possession of a New York State motor vehicle driver‚„s license.  </v>
      </c>
      <c r="U3115">
        <f t="shared" si="145"/>
        <v>1</v>
      </c>
      <c r="V3115" s="3">
        <v>1</v>
      </c>
      <c r="W3115" s="3">
        <f t="shared" si="146"/>
        <v>1</v>
      </c>
      <c r="X3115" s="3">
        <v>0</v>
      </c>
      <c r="Y3115" s="3">
        <v>0</v>
      </c>
      <c r="Z3115" s="3">
        <v>0</v>
      </c>
      <c r="AA3115" s="3">
        <v>0</v>
      </c>
      <c r="AB3115" s="3">
        <v>0</v>
      </c>
      <c r="AD3115" t="s">
        <v>38</v>
      </c>
      <c r="AE3115" s="1">
        <v>42580</v>
      </c>
      <c r="AG3115" s="1">
        <v>42580</v>
      </c>
      <c r="AH3115" s="1">
        <v>42598</v>
      </c>
    </row>
    <row r="3116" spans="1:34" x14ac:dyDescent="0.3">
      <c r="A3116">
        <v>246349</v>
      </c>
      <c r="B3116" t="s">
        <v>873</v>
      </c>
      <c r="C3116" t="s">
        <v>40</v>
      </c>
      <c r="D3116">
        <v>1</v>
      </c>
      <c r="E3116" t="s">
        <v>5141</v>
      </c>
      <c r="F3116" t="s">
        <v>1168</v>
      </c>
      <c r="G3116">
        <v>56058</v>
      </c>
      <c r="H3116">
        <v>0</v>
      </c>
      <c r="I3116">
        <v>48895</v>
      </c>
      <c r="J3116">
        <v>75900</v>
      </c>
      <c r="K3116" t="s">
        <v>30</v>
      </c>
      <c r="L3116" t="s">
        <v>1205</v>
      </c>
      <c r="M3116" t="s">
        <v>5111</v>
      </c>
      <c r="N3116" t="s">
        <v>8701</v>
      </c>
      <c r="O3116" t="s">
        <v>1170</v>
      </c>
      <c r="P3116" t="s">
        <v>8702</v>
      </c>
      <c r="Q3116" t="s">
        <v>35</v>
      </c>
      <c r="R3116" t="s">
        <v>879</v>
      </c>
      <c r="S3116" t="s">
        <v>3728</v>
      </c>
      <c r="T3116" t="str">
        <f t="shared" si="144"/>
        <v xml:space="preserve">‚Excellent analytical and organizational skills.Excellent oral and written communications skills.Demonstrated project management experience.Experienced in data analysis using Excel and/or Access.Proficiency in use of leading word-processing, spreadsheet, and database applications. MS Office Systems.Interest and experience in recycling, solid waste management, and sustainability.Possession of a New York State motor vehicle driver‚„s license.  </v>
      </c>
      <c r="U3116">
        <f t="shared" si="145"/>
        <v>1</v>
      </c>
      <c r="V3116" s="3">
        <v>1</v>
      </c>
      <c r="W3116" s="3">
        <f t="shared" si="146"/>
        <v>1</v>
      </c>
      <c r="X3116" s="3">
        <v>0</v>
      </c>
      <c r="Y3116" s="3">
        <v>0</v>
      </c>
      <c r="Z3116" s="3">
        <v>0</v>
      </c>
      <c r="AA3116" s="3">
        <v>0</v>
      </c>
      <c r="AB3116" s="3">
        <v>0</v>
      </c>
      <c r="AD3116" t="s">
        <v>38</v>
      </c>
      <c r="AE3116" s="1">
        <v>42580</v>
      </c>
      <c r="AG3116" s="1">
        <v>42580</v>
      </c>
      <c r="AH3116" s="1">
        <v>42598</v>
      </c>
    </row>
    <row r="3117" spans="1:34" x14ac:dyDescent="0.3">
      <c r="A3117">
        <v>246387</v>
      </c>
      <c r="B3117" t="s">
        <v>873</v>
      </c>
      <c r="C3117" t="s">
        <v>26</v>
      </c>
      <c r="D3117">
        <v>1</v>
      </c>
      <c r="E3117" t="s">
        <v>3639</v>
      </c>
      <c r="F3117" t="s">
        <v>1168</v>
      </c>
      <c r="G3117">
        <v>56058</v>
      </c>
      <c r="H3117">
        <v>0</v>
      </c>
      <c r="I3117">
        <v>48895</v>
      </c>
      <c r="J3117">
        <v>75900</v>
      </c>
      <c r="K3117" t="s">
        <v>30</v>
      </c>
      <c r="L3117" t="s">
        <v>1205</v>
      </c>
      <c r="M3117" t="s">
        <v>5111</v>
      </c>
      <c r="N3117" t="s">
        <v>6953</v>
      </c>
      <c r="O3117" t="s">
        <v>1170</v>
      </c>
      <c r="P3117" t="s">
        <v>8703</v>
      </c>
      <c r="Q3117" t="s">
        <v>35</v>
      </c>
      <c r="R3117" t="s">
        <v>879</v>
      </c>
      <c r="S3117" t="s">
        <v>35</v>
      </c>
      <c r="T3117" t="str">
        <f t="shared" si="144"/>
        <v xml:space="preserve">‚Extensive knowledge of New York City Reuse sector and donations management and coordination.Prior experience coordinating outreach and operations of unsolicited donations during disaster or other emergency.Experience developing programs that assist New York City agencies to comply with local or state laws and policies.Strong administrative, organizational, interpersonal, writing, and management skills.Proficiency in use of leading word-processing, spreadsheet, and database applications, including MS Office Suite, Word, Excel, Access, and PowerPoint, helpful.Preferred candidate that has a New York State Motor Vehicle Driver‚„s License.  </v>
      </c>
      <c r="U3117">
        <f t="shared" si="145"/>
        <v>0</v>
      </c>
      <c r="V3117" s="3">
        <v>1</v>
      </c>
      <c r="W3117" s="3">
        <f t="shared" si="146"/>
        <v>0</v>
      </c>
      <c r="X3117" s="3">
        <v>0</v>
      </c>
      <c r="Y3117" s="3">
        <v>0</v>
      </c>
      <c r="Z3117" s="3">
        <v>0</v>
      </c>
      <c r="AA3117" s="3">
        <v>0</v>
      </c>
      <c r="AB3117" s="3">
        <v>0</v>
      </c>
      <c r="AD3117" t="s">
        <v>38</v>
      </c>
      <c r="AE3117" s="1">
        <v>42580</v>
      </c>
      <c r="AG3117" s="1">
        <v>42580</v>
      </c>
      <c r="AH3117" s="1">
        <v>42598</v>
      </c>
    </row>
    <row r="3118" spans="1:34" x14ac:dyDescent="0.3">
      <c r="A3118">
        <v>246387</v>
      </c>
      <c r="B3118" t="s">
        <v>873</v>
      </c>
      <c r="C3118" t="s">
        <v>40</v>
      </c>
      <c r="D3118">
        <v>1</v>
      </c>
      <c r="E3118" t="s">
        <v>3639</v>
      </c>
      <c r="F3118" t="s">
        <v>1168</v>
      </c>
      <c r="G3118">
        <v>56058</v>
      </c>
      <c r="H3118">
        <v>0</v>
      </c>
      <c r="I3118">
        <v>48895</v>
      </c>
      <c r="J3118">
        <v>75900</v>
      </c>
      <c r="K3118" t="s">
        <v>30</v>
      </c>
      <c r="L3118" t="s">
        <v>1205</v>
      </c>
      <c r="M3118" t="s">
        <v>5111</v>
      </c>
      <c r="N3118" t="s">
        <v>6953</v>
      </c>
      <c r="O3118" t="s">
        <v>1170</v>
      </c>
      <c r="P3118" t="s">
        <v>8703</v>
      </c>
      <c r="Q3118" t="s">
        <v>35</v>
      </c>
      <c r="R3118" t="s">
        <v>879</v>
      </c>
      <c r="S3118" t="s">
        <v>35</v>
      </c>
      <c r="T3118" t="str">
        <f t="shared" si="144"/>
        <v xml:space="preserve">‚Extensive knowledge of New York City Reuse sector and donations management and coordination.Prior experience coordinating outreach and operations of unsolicited donations during disaster or other emergency.Experience developing programs that assist New York City agencies to comply with local or state laws and policies.Strong administrative, organizational, interpersonal, writing, and management skills.Proficiency in use of leading word-processing, spreadsheet, and database applications, including MS Office Suite, Word, Excel, Access, and PowerPoint, helpful.Preferred candidate that has a New York State Motor Vehicle Driver‚„s License.  </v>
      </c>
      <c r="U3118">
        <f t="shared" si="145"/>
        <v>0</v>
      </c>
      <c r="V3118" s="3">
        <v>1</v>
      </c>
      <c r="W3118" s="3">
        <f t="shared" si="146"/>
        <v>0</v>
      </c>
      <c r="X3118" s="3">
        <v>0</v>
      </c>
      <c r="Y3118" s="3">
        <v>0</v>
      </c>
      <c r="Z3118" s="3">
        <v>0</v>
      </c>
      <c r="AA3118" s="3">
        <v>0</v>
      </c>
      <c r="AB3118" s="3">
        <v>0</v>
      </c>
      <c r="AD3118" t="s">
        <v>38</v>
      </c>
      <c r="AE3118" s="1">
        <v>42580</v>
      </c>
      <c r="AG3118" s="1">
        <v>42580</v>
      </c>
      <c r="AH3118" s="1">
        <v>42598</v>
      </c>
    </row>
    <row r="3119" spans="1:34" x14ac:dyDescent="0.3">
      <c r="A3119">
        <v>246390</v>
      </c>
      <c r="B3119" t="s">
        <v>2454</v>
      </c>
      <c r="C3119" t="s">
        <v>26</v>
      </c>
      <c r="D3119">
        <v>1</v>
      </c>
      <c r="E3119" t="s">
        <v>5142</v>
      </c>
      <c r="F3119" t="s">
        <v>3353</v>
      </c>
      <c r="G3119">
        <v>12200</v>
      </c>
      <c r="H3119">
        <v>1</v>
      </c>
      <c r="I3119">
        <v>30235</v>
      </c>
      <c r="J3119">
        <v>45574</v>
      </c>
      <c r="K3119" t="s">
        <v>30</v>
      </c>
      <c r="L3119" t="s">
        <v>2456</v>
      </c>
      <c r="M3119" t="s">
        <v>3709</v>
      </c>
      <c r="N3119" t="s">
        <v>6954</v>
      </c>
      <c r="O3119" t="s">
        <v>2937</v>
      </c>
      <c r="P3119" t="s">
        <v>8704</v>
      </c>
      <c r="Q3119" t="s">
        <v>35</v>
      </c>
      <c r="R3119" t="s">
        <v>5143</v>
      </c>
      <c r="S3119" t="s">
        <v>2459</v>
      </c>
      <c r="T3119" t="str">
        <f t="shared" si="144"/>
        <v xml:space="preserve">‚ Must be able to perform the physical tasks of the job. Should be able to lift at least 25 pounds for    Records Retention.   Records and Retention experience preferred.   Valid New York State Driver‚„s License desired.   Customer service and Interpersonal skills.   Ability to multitask and prioritize.  </v>
      </c>
      <c r="U3119">
        <f t="shared" si="145"/>
        <v>0</v>
      </c>
      <c r="V3119" s="3">
        <v>0</v>
      </c>
      <c r="W3119" s="3">
        <f t="shared" si="146"/>
        <v>0</v>
      </c>
      <c r="X3119" s="3">
        <v>0</v>
      </c>
      <c r="Y3119" s="3">
        <v>0</v>
      </c>
      <c r="Z3119" s="3">
        <v>0</v>
      </c>
      <c r="AA3119" s="3">
        <v>0</v>
      </c>
      <c r="AB3119" s="3">
        <v>0</v>
      </c>
      <c r="AD3119" t="s">
        <v>38</v>
      </c>
      <c r="AE3119" s="1">
        <v>42593</v>
      </c>
      <c r="AG3119" s="1">
        <v>42593</v>
      </c>
      <c r="AH3119" s="1">
        <v>42598</v>
      </c>
    </row>
    <row r="3120" spans="1:34" x14ac:dyDescent="0.3">
      <c r="A3120">
        <v>245296</v>
      </c>
      <c r="B3120" t="s">
        <v>39</v>
      </c>
      <c r="C3120" t="s">
        <v>40</v>
      </c>
      <c r="D3120">
        <v>1</v>
      </c>
      <c r="E3120" t="s">
        <v>5138</v>
      </c>
      <c r="F3120" t="s">
        <v>844</v>
      </c>
      <c r="G3120">
        <v>10095</v>
      </c>
      <c r="H3120" t="s">
        <v>52</v>
      </c>
      <c r="I3120">
        <v>53051</v>
      </c>
      <c r="J3120">
        <v>145991</v>
      </c>
      <c r="K3120" t="s">
        <v>30</v>
      </c>
      <c r="L3120" t="s">
        <v>78</v>
      </c>
      <c r="M3120" t="s">
        <v>983</v>
      </c>
      <c r="N3120" t="s">
        <v>5139</v>
      </c>
      <c r="O3120" t="s">
        <v>847</v>
      </c>
      <c r="P3120" t="e">
        <f>--Strong budgeting and analytical skills  --Excellent written and verbal communication skills  --experience in budget and/or contract administration  --ability to work independently.</f>
        <v>#NAME?</v>
      </c>
      <c r="Q3120" t="s">
        <v>7439</v>
      </c>
      <c r="R3120" t="s">
        <v>5140</v>
      </c>
      <c r="S3120" t="s">
        <v>35</v>
      </c>
      <c r="T3120" t="e">
        <f t="shared" si="144"/>
        <v>#NAME?</v>
      </c>
      <c r="U3120">
        <f t="shared" si="145"/>
        <v>0</v>
      </c>
      <c r="V3120" s="3">
        <v>0</v>
      </c>
      <c r="W3120" s="3">
        <f t="shared" si="146"/>
        <v>0</v>
      </c>
      <c r="X3120" s="3">
        <v>0</v>
      </c>
      <c r="Y3120" s="3">
        <v>0</v>
      </c>
      <c r="Z3120" s="3">
        <v>0</v>
      </c>
      <c r="AA3120" s="3">
        <v>0</v>
      </c>
      <c r="AB3120" s="3">
        <v>0</v>
      </c>
      <c r="AD3120" t="s">
        <v>38</v>
      </c>
      <c r="AE3120" s="1">
        <v>42552</v>
      </c>
      <c r="AG3120" s="1">
        <v>42552</v>
      </c>
      <c r="AH3120" s="1">
        <v>42598</v>
      </c>
    </row>
    <row r="3121" spans="1:34" x14ac:dyDescent="0.3">
      <c r="A3121">
        <v>245314</v>
      </c>
      <c r="B3121" t="s">
        <v>39</v>
      </c>
      <c r="C3121" t="s">
        <v>26</v>
      </c>
      <c r="D3121">
        <v>1</v>
      </c>
      <c r="E3121" t="s">
        <v>5144</v>
      </c>
      <c r="F3121" t="s">
        <v>280</v>
      </c>
      <c r="G3121" t="s">
        <v>281</v>
      </c>
      <c r="H3121" t="s">
        <v>240</v>
      </c>
      <c r="I3121">
        <v>58675</v>
      </c>
      <c r="J3121">
        <v>98075</v>
      </c>
      <c r="K3121" t="s">
        <v>30</v>
      </c>
      <c r="L3121" t="s">
        <v>71</v>
      </c>
      <c r="M3121" t="s">
        <v>282</v>
      </c>
      <c r="N3121" t="s">
        <v>8705</v>
      </c>
      <c r="O3121" t="s">
        <v>5145</v>
      </c>
      <c r="P3121" t="s">
        <v>8706</v>
      </c>
      <c r="Q3121" t="s">
        <v>8707</v>
      </c>
      <c r="R3121" t="s">
        <v>5146</v>
      </c>
      <c r="S3121" t="s">
        <v>35</v>
      </c>
      <c r="T3121" t="str">
        <f t="shared" si="144"/>
        <v>SPECIAL NOTE 1.	Selected candidates will be required to provide a DNA sample by swabbing. 2.	This position has been identified as ‚Å“essential.‚ During ALL weather &amp; emergency events, ‚Å“essential‚ positions may require 24-hour availability.   PREFERRED SKILLS Successful candidates should possess the following: 1.	At least one year of mortuary, ID, or investigative supervisory experience. 2.	Experience managing a large, diverse staff. 3.	Conflict resolution skills. 4.	Strong computer skills including Word, and Excel. 5.	Must be highly organized and possess excellent oral communication and interpersonal skills. 6.	Selected candidate would be willing to seek the American Board of Medicolegal Investigations (ABMDI) Registry. AMENDMENT TO MINUMUM QUALIFICATION REQUIREMENTS, IN ADDITION TO WHAT IS STATED ABOVE THE FOLLOWING IS ALSO REQUIRED AS PER THE TITLE CRIMINALIST:  A Baccalaureate degree from an accredited college, with specialization in criminalistics, forensic science, chemistry, biology, physics, molecular genetics, genetics, biochemistry, molecular biology, entomology, anthropology, ecology or a closely related scientific or engineering field and at least one year of satisfactory full-time experience in criminalistics, forensic science or analytical chemistry or a satisfactory equivalent combination of education and experience, and at least 18 months of executive, managerial, administrative or supervisory experience. 1.   In addition to ‚Å“1‚ above, all candidates must have one of the following: a)     Four years of experience gained as a Criminalist at Assignment Level I-B, II, III, and/or IV; OR B)    Four additional years of experience in criminalistics or forensic science, for a total of four years of such experience; OR c)     A satisfactory combination of education and experience totaling five years of experience, as described above.</v>
      </c>
      <c r="U3121">
        <f t="shared" si="145"/>
        <v>0</v>
      </c>
      <c r="V3121" s="3">
        <v>1</v>
      </c>
      <c r="W3121" s="3">
        <f t="shared" si="146"/>
        <v>0</v>
      </c>
      <c r="X3121" s="3">
        <v>0</v>
      </c>
      <c r="Y3121" s="3">
        <v>0</v>
      </c>
      <c r="Z3121" s="3">
        <v>0</v>
      </c>
      <c r="AA3121" s="3">
        <v>0</v>
      </c>
      <c r="AB3121" s="3">
        <v>0</v>
      </c>
      <c r="AD3121" t="s">
        <v>58</v>
      </c>
      <c r="AE3121" s="1">
        <v>42558</v>
      </c>
      <c r="AG3121" s="1">
        <v>42559</v>
      </c>
      <c r="AH3121" s="1">
        <v>42598</v>
      </c>
    </row>
    <row r="3122" spans="1:34" x14ac:dyDescent="0.3">
      <c r="A3122">
        <v>245314</v>
      </c>
      <c r="B3122" t="s">
        <v>39</v>
      </c>
      <c r="C3122" t="s">
        <v>40</v>
      </c>
      <c r="D3122">
        <v>1</v>
      </c>
      <c r="E3122" t="s">
        <v>5144</v>
      </c>
      <c r="F3122" t="s">
        <v>280</v>
      </c>
      <c r="G3122" t="s">
        <v>281</v>
      </c>
      <c r="H3122" t="s">
        <v>240</v>
      </c>
      <c r="I3122">
        <v>58675</v>
      </c>
      <c r="J3122">
        <v>98075</v>
      </c>
      <c r="K3122" t="s">
        <v>30</v>
      </c>
      <c r="L3122" t="s">
        <v>71</v>
      </c>
      <c r="M3122" t="s">
        <v>282</v>
      </c>
      <c r="N3122" t="s">
        <v>8705</v>
      </c>
      <c r="O3122" t="s">
        <v>5145</v>
      </c>
      <c r="P3122" t="s">
        <v>8706</v>
      </c>
      <c r="Q3122" t="s">
        <v>8707</v>
      </c>
      <c r="R3122" t="s">
        <v>5146</v>
      </c>
      <c r="S3122" t="s">
        <v>35</v>
      </c>
      <c r="T3122" t="str">
        <f t="shared" si="144"/>
        <v>SPECIAL NOTE 1.	Selected candidates will be required to provide a DNA sample by swabbing. 2.	This position has been identified as ‚Å“essential.‚ During ALL weather &amp; emergency events, ‚Å“essential‚ positions may require 24-hour availability.   PREFERRED SKILLS Successful candidates should possess the following: 1.	At least one year of mortuary, ID, or investigative supervisory experience. 2.	Experience managing a large, diverse staff. 3.	Conflict resolution skills. 4.	Strong computer skills including Word, and Excel. 5.	Must be highly organized and possess excellent oral communication and interpersonal skills. 6.	Selected candidate would be willing to seek the American Board of Medicolegal Investigations (ABMDI) Registry. AMENDMENT TO MINUMUM QUALIFICATION REQUIREMENTS, IN ADDITION TO WHAT IS STATED ABOVE THE FOLLOWING IS ALSO REQUIRED AS PER THE TITLE CRIMINALIST:  A Baccalaureate degree from an accredited college, with specialization in criminalistics, forensic science, chemistry, biology, physics, molecular genetics, genetics, biochemistry, molecular biology, entomology, anthropology, ecology or a closely related scientific or engineering field and at least one year of satisfactory full-time experience in criminalistics, forensic science or analytical chemistry or a satisfactory equivalent combination of education and experience, and at least 18 months of executive, managerial, administrative or supervisory experience. 1.   In addition to ‚Å“1‚ above, all candidates must have one of the following: a)     Four years of experience gained as a Criminalist at Assignment Level I-B, II, III, and/or IV; OR B)    Four additional years of experience in criminalistics or forensic science, for a total of four years of such experience; OR c)     A satisfactory combination of education and experience totaling five years of experience, as described above.</v>
      </c>
      <c r="U3122">
        <f t="shared" si="145"/>
        <v>0</v>
      </c>
      <c r="V3122" s="3">
        <v>1</v>
      </c>
      <c r="W3122" s="3">
        <f t="shared" si="146"/>
        <v>0</v>
      </c>
      <c r="X3122" s="3">
        <v>0</v>
      </c>
      <c r="Y3122" s="3">
        <v>0</v>
      </c>
      <c r="Z3122" s="3">
        <v>0</v>
      </c>
      <c r="AA3122" s="3">
        <v>0</v>
      </c>
      <c r="AB3122" s="3">
        <v>0</v>
      </c>
      <c r="AD3122" t="s">
        <v>58</v>
      </c>
      <c r="AE3122" s="1">
        <v>42558</v>
      </c>
      <c r="AG3122" s="1">
        <v>42559</v>
      </c>
      <c r="AH3122" s="1">
        <v>42598</v>
      </c>
    </row>
    <row r="3123" spans="1:34" x14ac:dyDescent="0.3">
      <c r="A3123">
        <v>247073</v>
      </c>
      <c r="B3123" t="s">
        <v>379</v>
      </c>
      <c r="C3123" t="s">
        <v>40</v>
      </c>
      <c r="D3123">
        <v>1</v>
      </c>
      <c r="E3123" t="s">
        <v>51</v>
      </c>
      <c r="F3123" t="s">
        <v>51</v>
      </c>
      <c r="G3123">
        <v>10050</v>
      </c>
      <c r="H3123" t="s">
        <v>240</v>
      </c>
      <c r="I3123">
        <v>58675</v>
      </c>
      <c r="J3123">
        <v>156793</v>
      </c>
      <c r="K3123" t="s">
        <v>30</v>
      </c>
      <c r="L3123" t="s">
        <v>382</v>
      </c>
      <c r="M3123" t="s">
        <v>241</v>
      </c>
      <c r="N3123" t="s">
        <v>5147</v>
      </c>
      <c r="O3123" t="s">
        <v>54</v>
      </c>
      <c r="P3123" t="s">
        <v>5148</v>
      </c>
      <c r="Q3123" t="s">
        <v>35</v>
      </c>
      <c r="R3123" t="s">
        <v>5149</v>
      </c>
      <c r="S3123" t="s">
        <v>35</v>
      </c>
      <c r="T3123" t="str">
        <f t="shared" si="144"/>
        <v xml:space="preserve">- Minimum 5 years' experience in a supervisory/manager role overseeing IT/Infrastructure units.  - Solid problem solving, decision making, and analytical skills. - Experience managing multi datacenters, disaster recovery.  - Experience defining infrastructure policies and procedures. - Experience managing continuous delivery environment is a plus - Experience in an environment that practices Infrastructure as Code methodologies. - Ability to work with little oversight and in team environments. - Must have vendor management experience. - Must be able to balance multiple workloads. - Must have excellent verbal, and written communication skills with the ability to discuss technical, functional, data security, and managerial information clearly and concisely to ensure technical and non-technical parties.  - Must have working knowledge of the following technologies: Cisco routers, switches and firewalls, IBM BladeCenter hardware, Citrix Zen Desktop and Zen App, Windows Server platforms, Linux, IBM DS Series SAN, EMC VTL.  - ITIL v3/Cobit 5 certification(s) a plus  </v>
      </c>
      <c r="U3123">
        <f t="shared" si="145"/>
        <v>0</v>
      </c>
      <c r="V3123" s="3">
        <v>0</v>
      </c>
      <c r="W3123" s="3">
        <f t="shared" si="146"/>
        <v>0</v>
      </c>
      <c r="X3123" s="3">
        <v>0</v>
      </c>
      <c r="Y3123" s="3">
        <v>0</v>
      </c>
      <c r="Z3123" s="3">
        <v>0</v>
      </c>
      <c r="AA3123" s="3">
        <v>0</v>
      </c>
      <c r="AB3123" s="3">
        <v>0</v>
      </c>
      <c r="AD3123" t="s">
        <v>58</v>
      </c>
      <c r="AE3123" s="1">
        <v>42562</v>
      </c>
      <c r="AG3123" s="1">
        <v>42562</v>
      </c>
      <c r="AH3123" s="1">
        <v>42598</v>
      </c>
    </row>
    <row r="3124" spans="1:34" x14ac:dyDescent="0.3">
      <c r="A3124">
        <v>246390</v>
      </c>
      <c r="B3124" t="s">
        <v>2454</v>
      </c>
      <c r="C3124" t="s">
        <v>40</v>
      </c>
      <c r="D3124">
        <v>1</v>
      </c>
      <c r="E3124" t="s">
        <v>5142</v>
      </c>
      <c r="F3124" t="s">
        <v>3353</v>
      </c>
      <c r="G3124">
        <v>12200</v>
      </c>
      <c r="H3124">
        <v>1</v>
      </c>
      <c r="I3124">
        <v>30235</v>
      </c>
      <c r="J3124">
        <v>45574</v>
      </c>
      <c r="K3124" t="s">
        <v>30</v>
      </c>
      <c r="L3124" t="s">
        <v>2456</v>
      </c>
      <c r="M3124" t="s">
        <v>3709</v>
      </c>
      <c r="N3124" t="s">
        <v>6954</v>
      </c>
      <c r="O3124" t="s">
        <v>2937</v>
      </c>
      <c r="P3124" t="s">
        <v>8704</v>
      </c>
      <c r="Q3124" t="s">
        <v>35</v>
      </c>
      <c r="R3124" t="s">
        <v>5143</v>
      </c>
      <c r="S3124" t="s">
        <v>2459</v>
      </c>
      <c r="T3124" t="str">
        <f t="shared" si="144"/>
        <v xml:space="preserve">‚ Must be able to perform the physical tasks of the job. Should be able to lift at least 25 pounds for    Records Retention.   Records and Retention experience preferred.   Valid New York State Driver‚„s License desired.   Customer service and Interpersonal skills.   Ability to multitask and prioritize.  </v>
      </c>
      <c r="U3124">
        <f t="shared" si="145"/>
        <v>0</v>
      </c>
      <c r="V3124" s="3">
        <v>0</v>
      </c>
      <c r="W3124" s="3">
        <f t="shared" si="146"/>
        <v>0</v>
      </c>
      <c r="X3124" s="3">
        <v>0</v>
      </c>
      <c r="Y3124" s="3">
        <v>0</v>
      </c>
      <c r="Z3124" s="3">
        <v>0</v>
      </c>
      <c r="AA3124" s="3">
        <v>0</v>
      </c>
      <c r="AB3124" s="3">
        <v>0</v>
      </c>
      <c r="AD3124" t="s">
        <v>38</v>
      </c>
      <c r="AE3124" s="1">
        <v>42593</v>
      </c>
      <c r="AG3124" s="1">
        <v>42593</v>
      </c>
      <c r="AH3124" s="1">
        <v>42598</v>
      </c>
    </row>
    <row r="3125" spans="1:34" x14ac:dyDescent="0.3">
      <c r="A3125">
        <v>246407</v>
      </c>
      <c r="B3125" t="s">
        <v>39</v>
      </c>
      <c r="C3125" t="s">
        <v>40</v>
      </c>
      <c r="D3125">
        <v>1</v>
      </c>
      <c r="E3125" t="s">
        <v>5150</v>
      </c>
      <c r="F3125" t="s">
        <v>4494</v>
      </c>
      <c r="G3125" t="s">
        <v>4495</v>
      </c>
      <c r="H3125">
        <v>0</v>
      </c>
      <c r="I3125">
        <v>53051</v>
      </c>
      <c r="J3125">
        <v>140066</v>
      </c>
      <c r="K3125" t="s">
        <v>30</v>
      </c>
      <c r="L3125" t="s">
        <v>78</v>
      </c>
      <c r="M3125" t="s">
        <v>1321</v>
      </c>
      <c r="N3125" t="s">
        <v>5151</v>
      </c>
      <c r="O3125" t="s">
        <v>8650</v>
      </c>
      <c r="P3125" t="e">
        <f>--Strong interpersonal skills  --ability to thrive Working within a team-Based environment  --emergency management experience, particularly in the area disaster human services.   --Working with or within nonprofit Organizations or coalitions engaged in disaster planning, response or recovery a plus   --experience with group facilitation, in a Community setting   --Excellent oral and written communication skills.   --Strong organizational skills  --ability to prioritize and handle multiple assignments  --ability to work with all levels of staff, inside and outside of the Agency.</f>
        <v>#NAME?</v>
      </c>
      <c r="Q3125" t="s">
        <v>7439</v>
      </c>
      <c r="R3125" t="s">
        <v>5152</v>
      </c>
      <c r="S3125" t="s">
        <v>35</v>
      </c>
      <c r="T3125" t="e">
        <f t="shared" si="144"/>
        <v>#NAME?</v>
      </c>
      <c r="U3125">
        <f t="shared" si="145"/>
        <v>0</v>
      </c>
      <c r="V3125" s="3">
        <v>0</v>
      </c>
      <c r="W3125" s="3">
        <f t="shared" si="146"/>
        <v>0</v>
      </c>
      <c r="X3125" s="3">
        <v>0</v>
      </c>
      <c r="Y3125" s="3">
        <v>0</v>
      </c>
      <c r="Z3125" s="3">
        <v>0</v>
      </c>
      <c r="AA3125" s="3">
        <v>0</v>
      </c>
      <c r="AB3125" s="3">
        <v>0</v>
      </c>
      <c r="AD3125" t="s">
        <v>38</v>
      </c>
      <c r="AE3125" s="1">
        <v>42558</v>
      </c>
      <c r="AG3125" s="1">
        <v>42558</v>
      </c>
      <c r="AH3125" s="1">
        <v>42598</v>
      </c>
    </row>
    <row r="3126" spans="1:34" x14ac:dyDescent="0.3">
      <c r="A3126">
        <v>246407</v>
      </c>
      <c r="B3126" t="s">
        <v>39</v>
      </c>
      <c r="C3126" t="s">
        <v>26</v>
      </c>
      <c r="D3126">
        <v>1</v>
      </c>
      <c r="E3126" t="s">
        <v>5150</v>
      </c>
      <c r="F3126" t="s">
        <v>4494</v>
      </c>
      <c r="G3126" t="s">
        <v>4495</v>
      </c>
      <c r="H3126">
        <v>0</v>
      </c>
      <c r="I3126">
        <v>53051</v>
      </c>
      <c r="J3126">
        <v>140066</v>
      </c>
      <c r="K3126" t="s">
        <v>30</v>
      </c>
      <c r="L3126" t="s">
        <v>78</v>
      </c>
      <c r="M3126" t="s">
        <v>1321</v>
      </c>
      <c r="N3126" t="s">
        <v>5151</v>
      </c>
      <c r="O3126" t="s">
        <v>8650</v>
      </c>
      <c r="P3126" t="e">
        <f>--Strong interpersonal skills  --ability to thrive Working within a team-Based environment  --emergency management experience, particularly in the area disaster human services.   --Working with or within nonprofit Organizations or coalitions engaged in disaster planning, response or recovery a plus   --experience with group facilitation, in a Community setting   --Excellent oral and written communication skills.   --Strong organizational skills  --ability to prioritize and handle multiple assignments  --ability to work with all levels of staff, inside and outside of the Agency.</f>
        <v>#NAME?</v>
      </c>
      <c r="Q3126" t="s">
        <v>7439</v>
      </c>
      <c r="R3126" t="s">
        <v>5152</v>
      </c>
      <c r="S3126" t="s">
        <v>35</v>
      </c>
      <c r="T3126" t="e">
        <f t="shared" si="144"/>
        <v>#NAME?</v>
      </c>
      <c r="U3126">
        <f t="shared" si="145"/>
        <v>0</v>
      </c>
      <c r="V3126" s="3">
        <v>0</v>
      </c>
      <c r="W3126" s="3">
        <f t="shared" si="146"/>
        <v>0</v>
      </c>
      <c r="X3126" s="3">
        <v>0</v>
      </c>
      <c r="Y3126" s="3">
        <v>0</v>
      </c>
      <c r="Z3126" s="3">
        <v>0</v>
      </c>
      <c r="AA3126" s="3">
        <v>0</v>
      </c>
      <c r="AB3126" s="3">
        <v>0</v>
      </c>
      <c r="AD3126" t="s">
        <v>38</v>
      </c>
      <c r="AE3126" s="1">
        <v>42558</v>
      </c>
      <c r="AG3126" s="1">
        <v>42558</v>
      </c>
      <c r="AH3126" s="1">
        <v>42598</v>
      </c>
    </row>
    <row r="3127" spans="1:34" x14ac:dyDescent="0.3">
      <c r="A3127">
        <v>246408</v>
      </c>
      <c r="B3127" t="s">
        <v>49</v>
      </c>
      <c r="C3127" t="s">
        <v>26</v>
      </c>
      <c r="D3127">
        <v>1</v>
      </c>
      <c r="E3127" t="s">
        <v>5153</v>
      </c>
      <c r="F3127" t="s">
        <v>110</v>
      </c>
      <c r="G3127">
        <v>10251</v>
      </c>
      <c r="H3127">
        <v>3</v>
      </c>
      <c r="I3127">
        <v>32888</v>
      </c>
      <c r="J3127">
        <v>48000</v>
      </c>
      <c r="K3127" t="s">
        <v>30</v>
      </c>
      <c r="L3127" t="s">
        <v>637</v>
      </c>
      <c r="M3127" t="s">
        <v>5154</v>
      </c>
      <c r="N3127" t="s">
        <v>8708</v>
      </c>
      <c r="O3127" t="s">
        <v>113</v>
      </c>
      <c r="P3127" t="s">
        <v>8709</v>
      </c>
      <c r="Q3127" t="s">
        <v>5155</v>
      </c>
      <c r="R3127" t="s">
        <v>56</v>
      </c>
      <c r="S3127" t="s">
        <v>549</v>
      </c>
      <c r="T3127" t="str">
        <f t="shared" si="144"/>
        <v>‚  Strong knowledge of Payroll Management (PMS) and CityTime systems.  Proficiency in the use Microsoft Office (MS Word, Excel, etc.).  Strong customer service skills. In compliance with federal law, all persons hired will be required to verify identity and eligibility to work in the United States and to complete the required employment eligibility verification document form upon hire.  NOTE: Only permanent and non-competitive Clerical Associates will be considered for an interview. Please include your Employee Identification Number (EIN) when applying and indicate in your cover letter if you are a permanent or non-competitive Clerical Associate.</v>
      </c>
      <c r="U3127">
        <f t="shared" si="145"/>
        <v>0</v>
      </c>
      <c r="V3127" s="3">
        <v>1</v>
      </c>
      <c r="W3127" s="3">
        <f t="shared" si="146"/>
        <v>0</v>
      </c>
      <c r="X3127" s="3">
        <v>0</v>
      </c>
      <c r="Y3127" s="3">
        <v>0</v>
      </c>
      <c r="Z3127" s="3">
        <v>0</v>
      </c>
      <c r="AA3127" s="3">
        <v>0</v>
      </c>
      <c r="AB3127" s="3">
        <v>0</v>
      </c>
      <c r="AD3127" t="s">
        <v>38</v>
      </c>
      <c r="AE3127" s="1">
        <v>42559</v>
      </c>
      <c r="AG3127" s="1">
        <v>42571</v>
      </c>
      <c r="AH3127" s="1">
        <v>42598</v>
      </c>
    </row>
    <row r="3128" spans="1:34" x14ac:dyDescent="0.3">
      <c r="A3128">
        <v>246419</v>
      </c>
      <c r="B3128" t="s">
        <v>89</v>
      </c>
      <c r="C3128" t="s">
        <v>40</v>
      </c>
      <c r="D3128">
        <v>1</v>
      </c>
      <c r="E3128" t="s">
        <v>5131</v>
      </c>
      <c r="F3128" t="s">
        <v>5132</v>
      </c>
      <c r="G3128">
        <v>10154</v>
      </c>
      <c r="H3128" t="s">
        <v>163</v>
      </c>
      <c r="I3128">
        <v>184500</v>
      </c>
      <c r="J3128">
        <v>184500</v>
      </c>
      <c r="K3128" t="s">
        <v>30</v>
      </c>
      <c r="L3128" t="s">
        <v>5133</v>
      </c>
      <c r="M3128" t="s">
        <v>5134</v>
      </c>
      <c r="N3128" t="s">
        <v>8696</v>
      </c>
      <c r="O3128" t="s">
        <v>5135</v>
      </c>
      <c r="P3128" t="s">
        <v>8697</v>
      </c>
      <c r="Q3128" t="s">
        <v>502</v>
      </c>
      <c r="R3128" t="s">
        <v>99</v>
      </c>
      <c r="S3128" t="s">
        <v>35</v>
      </c>
      <c r="T3128" t="str">
        <f t="shared" si="144"/>
        <v>‚	Advanced degree encouraged.	A minimum of 10 years of demonstrated professional experience in a related field. NYCHA employees applying for promotional, title or level change opportunities must have served a period of one year in their current title and level (if applicable).</v>
      </c>
      <c r="U3128">
        <f t="shared" si="145"/>
        <v>0</v>
      </c>
      <c r="V3128" s="3">
        <v>0</v>
      </c>
      <c r="W3128" s="3">
        <f t="shared" si="146"/>
        <v>0</v>
      </c>
      <c r="X3128" s="3">
        <v>0</v>
      </c>
      <c r="Y3128" s="3">
        <v>0</v>
      </c>
      <c r="Z3128" s="3">
        <v>0</v>
      </c>
      <c r="AA3128" s="3">
        <v>0</v>
      </c>
      <c r="AB3128" s="3">
        <v>0</v>
      </c>
      <c r="AD3128" t="s">
        <v>100</v>
      </c>
      <c r="AE3128" s="1">
        <v>42558</v>
      </c>
      <c r="AF3128" s="1">
        <v>42643</v>
      </c>
      <c r="AG3128" s="1">
        <v>42562</v>
      </c>
      <c r="AH3128" s="1">
        <v>42598</v>
      </c>
    </row>
    <row r="3129" spans="1:34" x14ac:dyDescent="0.3">
      <c r="A3129">
        <v>246792</v>
      </c>
      <c r="B3129" t="s">
        <v>25</v>
      </c>
      <c r="C3129" t="s">
        <v>40</v>
      </c>
      <c r="D3129">
        <v>1</v>
      </c>
      <c r="E3129" t="s">
        <v>5156</v>
      </c>
      <c r="F3129" t="s">
        <v>2096</v>
      </c>
      <c r="G3129">
        <v>13621</v>
      </c>
      <c r="H3129">
        <v>3</v>
      </c>
      <c r="I3129">
        <v>66300</v>
      </c>
      <c r="J3129">
        <v>90000</v>
      </c>
      <c r="K3129" t="s">
        <v>30</v>
      </c>
      <c r="L3129" t="s">
        <v>192</v>
      </c>
      <c r="M3129" t="s">
        <v>535</v>
      </c>
      <c r="N3129" t="s">
        <v>6955</v>
      </c>
      <c r="O3129" t="s">
        <v>2099</v>
      </c>
      <c r="P3129" t="s">
        <v>8710</v>
      </c>
      <c r="Q3129" t="s">
        <v>35</v>
      </c>
      <c r="R3129" t="s">
        <v>5157</v>
      </c>
      <c r="S3129" t="s">
        <v>196</v>
      </c>
      <c r="T3129" t="str">
        <f t="shared" si="144"/>
        <v xml:space="preserve">The preferred candidate should possess the following:	Advanced knowledge of optical time-domain reflectometer (OTDR);	Advanced knowledge of various circuit test equipment DS1 -10G;	Advanced knowledge of fiber cabling, patch panels, structured cabling design and engineering;	Advanced knowledge of network management systems;	Ability to create reports, process and procedure documentation as required;	Advanced knowledge of all available network management systems, tickets systems and related databases;	Working knowledge of Microsoft Office applications;	Advanced knowledge of optical network transport, management systems and telecommunications equipment; 	Should possess and maintain a valid driver‚„s license; 	Ability to travel as required via mass transit or provided transportation with all necessary equipment to all five boroughs and DR sites as necessary; 	Ability to lift 49lbs;	Ability to participate in group lift of 50lbs or more.  </v>
      </c>
      <c r="U3129">
        <f t="shared" si="145"/>
        <v>0</v>
      </c>
      <c r="V3129" s="3">
        <v>0</v>
      </c>
      <c r="W3129" s="3">
        <f t="shared" si="146"/>
        <v>0</v>
      </c>
      <c r="X3129" s="3">
        <v>0</v>
      </c>
      <c r="Y3129" s="3">
        <v>0</v>
      </c>
      <c r="Z3129" s="3">
        <v>0</v>
      </c>
      <c r="AA3129" s="3">
        <v>0</v>
      </c>
      <c r="AB3129" s="3">
        <v>0</v>
      </c>
      <c r="AD3129" t="s">
        <v>202</v>
      </c>
      <c r="AE3129" s="1">
        <v>42563</v>
      </c>
      <c r="AG3129" s="1">
        <v>42563</v>
      </c>
      <c r="AH3129" s="1">
        <v>42598</v>
      </c>
    </row>
    <row r="3130" spans="1:34" x14ac:dyDescent="0.3">
      <c r="A3130">
        <v>246792</v>
      </c>
      <c r="B3130" t="s">
        <v>25</v>
      </c>
      <c r="C3130" t="s">
        <v>26</v>
      </c>
      <c r="D3130">
        <v>1</v>
      </c>
      <c r="E3130" t="s">
        <v>5156</v>
      </c>
      <c r="F3130" t="s">
        <v>2096</v>
      </c>
      <c r="G3130">
        <v>13621</v>
      </c>
      <c r="H3130">
        <v>3</v>
      </c>
      <c r="I3130">
        <v>66300</v>
      </c>
      <c r="J3130">
        <v>90000</v>
      </c>
      <c r="K3130" t="s">
        <v>30</v>
      </c>
      <c r="L3130" t="s">
        <v>192</v>
      </c>
      <c r="M3130" t="s">
        <v>535</v>
      </c>
      <c r="N3130" t="s">
        <v>6955</v>
      </c>
      <c r="O3130" t="s">
        <v>2099</v>
      </c>
      <c r="P3130" t="s">
        <v>8710</v>
      </c>
      <c r="Q3130" t="s">
        <v>35</v>
      </c>
      <c r="R3130" t="s">
        <v>5157</v>
      </c>
      <c r="S3130" t="s">
        <v>196</v>
      </c>
      <c r="T3130" t="str">
        <f t="shared" si="144"/>
        <v xml:space="preserve">The preferred candidate should possess the following:	Advanced knowledge of optical time-domain reflectometer (OTDR);	Advanced knowledge of various circuit test equipment DS1 -10G;	Advanced knowledge of fiber cabling, patch panels, structured cabling design and engineering;	Advanced knowledge of network management systems;	Ability to create reports, process and procedure documentation as required;	Advanced knowledge of all available network management systems, tickets systems and related databases;	Working knowledge of Microsoft Office applications;	Advanced knowledge of optical network transport, management systems and telecommunications equipment; 	Should possess and maintain a valid driver‚„s license; 	Ability to travel as required via mass transit or provided transportation with all necessary equipment to all five boroughs and DR sites as necessary; 	Ability to lift 49lbs;	Ability to participate in group lift of 50lbs or more.  </v>
      </c>
      <c r="U3130">
        <f t="shared" si="145"/>
        <v>0</v>
      </c>
      <c r="V3130" s="3">
        <v>0</v>
      </c>
      <c r="W3130" s="3">
        <f t="shared" si="146"/>
        <v>0</v>
      </c>
      <c r="X3130" s="3">
        <v>0</v>
      </c>
      <c r="Y3130" s="3">
        <v>0</v>
      </c>
      <c r="Z3130" s="3">
        <v>0</v>
      </c>
      <c r="AA3130" s="3">
        <v>0</v>
      </c>
      <c r="AB3130" s="3">
        <v>0</v>
      </c>
      <c r="AD3130" t="s">
        <v>202</v>
      </c>
      <c r="AE3130" s="1">
        <v>42563</v>
      </c>
      <c r="AG3130" s="1">
        <v>42563</v>
      </c>
      <c r="AH3130" s="1">
        <v>42598</v>
      </c>
    </row>
    <row r="3131" spans="1:34" x14ac:dyDescent="0.3">
      <c r="A3131">
        <v>246795</v>
      </c>
      <c r="B3131" t="s">
        <v>25</v>
      </c>
      <c r="C3131" t="s">
        <v>40</v>
      </c>
      <c r="D3131">
        <v>3</v>
      </c>
      <c r="E3131" t="s">
        <v>5158</v>
      </c>
      <c r="F3131" t="s">
        <v>2096</v>
      </c>
      <c r="G3131">
        <v>13621</v>
      </c>
      <c r="H3131">
        <v>3</v>
      </c>
      <c r="I3131">
        <v>66300</v>
      </c>
      <c r="J3131">
        <v>80000</v>
      </c>
      <c r="K3131" t="s">
        <v>30</v>
      </c>
      <c r="L3131" t="s">
        <v>192</v>
      </c>
      <c r="M3131" t="s">
        <v>535</v>
      </c>
      <c r="N3131" t="s">
        <v>6956</v>
      </c>
      <c r="O3131" t="s">
        <v>2099</v>
      </c>
      <c r="P3131" t="s">
        <v>8711</v>
      </c>
      <c r="Q3131" t="s">
        <v>35</v>
      </c>
      <c r="R3131" t="s">
        <v>5159</v>
      </c>
      <c r="S3131" t="s">
        <v>196</v>
      </c>
      <c r="T3131" t="str">
        <f t="shared" si="144"/>
        <v xml:space="preserve">The successful candidate should possess the following: 	Ability to lift and/or move up to 49 pounds; and participate in group lifts for 50 pounds or more;	Proficiency and proven hands-on experience with infrastructure cabling in a Data Center or Enterprise environment;	Proficiency and experience in troubleshooting end-to-end physical layer problems (copper and fiber) and work with higher level teams to assist in troubleshooting and mitigation/resolution;	Proficiency and hands-on experience with patching copper and fiber connections and proven knowledge of enterprise-class Data Center environments; performing new connectivity installs and decommissions;	Expert in day-to-day data center operation tasks, including rack/stack, network switch/port configuration, server decommissioning;	Ability to perform cable installs, punch-downs, crimping. Knowledgeable on the various cabling specifications and limits;	Excellent knowledge of Data Center environments, including enterprise-level networking, optical fiber, storage, server, DCM, and power management solutions;	Proficiency and experience using testing equipment, such as Fluke, sniffer, Exfo cable testers, etc.;	Ability to perform Cisco hardware-related tasks, to support peer teams‚„ projects; provide coverage during Maintenance Windows;	Proficiency and experience with carrier circuits, such as T1, T3 and high speed Ethernet circuits; experience with ‚Å“cutovers‚ and ‚Å“hotcuts‚;	Ability to work proactively on trouble tickets and prioritize tasks;	Ability to assist with documentation;	Advanced knowledge of Cisco Routing, switching - Level 1 configuration standards;	Ability to provide timely updates on priority issues to upper management;	Familiarity with Windows computers and Microsoft Office applications, such as Word and Excel and also applications such as DSView, PUTTY and iWise;	Cisco Certifications are a plus (CCENT, CCNA, CCNP, etc);	Ability to make timely updates to help desk tickets in DoITT‚„s Remedy application;	Excellent communication, organizational and time management skills;	Ability to work pro-actively on trouble tickets and tasks;	Ability to write technical documentation; 	Experience with Cisco Routing, switching - Level 1 configuration standards;	Good understanding of VLANs.  </v>
      </c>
      <c r="U3131">
        <f t="shared" si="145"/>
        <v>0</v>
      </c>
      <c r="V3131" s="3">
        <v>1</v>
      </c>
      <c r="W3131" s="3">
        <f t="shared" si="146"/>
        <v>0</v>
      </c>
      <c r="X3131" s="3">
        <v>0</v>
      </c>
      <c r="Y3131" s="3">
        <v>0</v>
      </c>
      <c r="Z3131" s="3">
        <v>0</v>
      </c>
      <c r="AA3131" s="3">
        <v>0</v>
      </c>
      <c r="AB3131" s="3">
        <v>0</v>
      </c>
      <c r="AD3131" t="s">
        <v>202</v>
      </c>
      <c r="AE3131" s="1">
        <v>42564</v>
      </c>
      <c r="AG3131" s="1">
        <v>42564</v>
      </c>
      <c r="AH3131" s="1">
        <v>42598</v>
      </c>
    </row>
    <row r="3132" spans="1:34" x14ac:dyDescent="0.3">
      <c r="A3132">
        <v>246795</v>
      </c>
      <c r="B3132" t="s">
        <v>25</v>
      </c>
      <c r="C3132" t="s">
        <v>26</v>
      </c>
      <c r="D3132">
        <v>3</v>
      </c>
      <c r="E3132" t="s">
        <v>5158</v>
      </c>
      <c r="F3132" t="s">
        <v>2096</v>
      </c>
      <c r="G3132">
        <v>13621</v>
      </c>
      <c r="H3132">
        <v>3</v>
      </c>
      <c r="I3132">
        <v>66300</v>
      </c>
      <c r="J3132">
        <v>80000</v>
      </c>
      <c r="K3132" t="s">
        <v>30</v>
      </c>
      <c r="L3132" t="s">
        <v>192</v>
      </c>
      <c r="M3132" t="s">
        <v>535</v>
      </c>
      <c r="N3132" t="s">
        <v>6956</v>
      </c>
      <c r="O3132" t="s">
        <v>2099</v>
      </c>
      <c r="P3132" t="s">
        <v>8711</v>
      </c>
      <c r="Q3132" t="s">
        <v>35</v>
      </c>
      <c r="R3132" t="s">
        <v>5159</v>
      </c>
      <c r="S3132" t="s">
        <v>196</v>
      </c>
      <c r="T3132" t="str">
        <f t="shared" si="144"/>
        <v xml:space="preserve">The successful candidate should possess the following: 	Ability to lift and/or move up to 49 pounds; and participate in group lifts for 50 pounds or more;	Proficiency and proven hands-on experience with infrastructure cabling in a Data Center or Enterprise environment;	Proficiency and experience in troubleshooting end-to-end physical layer problems (copper and fiber) and work with higher level teams to assist in troubleshooting and mitigation/resolution;	Proficiency and hands-on experience with patching copper and fiber connections and proven knowledge of enterprise-class Data Center environments; performing new connectivity installs and decommissions;	Expert in day-to-day data center operation tasks, including rack/stack, network switch/port configuration, server decommissioning;	Ability to perform cable installs, punch-downs, crimping. Knowledgeable on the various cabling specifications and limits;	Excellent knowledge of Data Center environments, including enterprise-level networking, optical fiber, storage, server, DCM, and power management solutions;	Proficiency and experience using testing equipment, such as Fluke, sniffer, Exfo cable testers, etc.;	Ability to perform Cisco hardware-related tasks, to support peer teams‚„ projects; provide coverage during Maintenance Windows;	Proficiency and experience with carrier circuits, such as T1, T3 and high speed Ethernet circuits; experience with ‚Å“cutovers‚ and ‚Å“hotcuts‚;	Ability to work proactively on trouble tickets and prioritize tasks;	Ability to assist with documentation;	Advanced knowledge of Cisco Routing, switching - Level 1 configuration standards;	Ability to provide timely updates on priority issues to upper management;	Familiarity with Windows computers and Microsoft Office applications, such as Word and Excel and also applications such as DSView, PUTTY and iWise;	Cisco Certifications are a plus (CCENT, CCNA, CCNP, etc);	Ability to make timely updates to help desk tickets in DoITT‚„s Remedy application;	Excellent communication, organizational and time management skills;	Ability to work pro-actively on trouble tickets and tasks;	Ability to write technical documentation; 	Experience with Cisco Routing, switching - Level 1 configuration standards;	Good understanding of VLANs.  </v>
      </c>
      <c r="U3132">
        <f t="shared" si="145"/>
        <v>0</v>
      </c>
      <c r="V3132" s="3">
        <v>1</v>
      </c>
      <c r="W3132" s="3">
        <f t="shared" si="146"/>
        <v>0</v>
      </c>
      <c r="X3132" s="3">
        <v>0</v>
      </c>
      <c r="Y3132" s="3">
        <v>0</v>
      </c>
      <c r="Z3132" s="3">
        <v>0</v>
      </c>
      <c r="AA3132" s="3">
        <v>0</v>
      </c>
      <c r="AB3132" s="3">
        <v>0</v>
      </c>
      <c r="AD3132" t="s">
        <v>202</v>
      </c>
      <c r="AE3132" s="1">
        <v>42564</v>
      </c>
      <c r="AG3132" s="1">
        <v>42564</v>
      </c>
      <c r="AH3132" s="1">
        <v>42598</v>
      </c>
    </row>
    <row r="3133" spans="1:34" x14ac:dyDescent="0.3">
      <c r="A3133">
        <v>246804</v>
      </c>
      <c r="B3133" t="s">
        <v>2146</v>
      </c>
      <c r="C3133" t="s">
        <v>40</v>
      </c>
      <c r="D3133">
        <v>1</v>
      </c>
      <c r="E3133" t="s">
        <v>5160</v>
      </c>
      <c r="F3133" t="s">
        <v>372</v>
      </c>
      <c r="G3133">
        <v>13651</v>
      </c>
      <c r="H3133">
        <v>1</v>
      </c>
      <c r="I3133">
        <v>46303</v>
      </c>
      <c r="J3133">
        <v>60000</v>
      </c>
      <c r="K3133" t="s">
        <v>30</v>
      </c>
      <c r="L3133" t="s">
        <v>2149</v>
      </c>
      <c r="M3133" t="s">
        <v>5161</v>
      </c>
      <c r="N3133" t="s">
        <v>8712</v>
      </c>
      <c r="O3133" t="s">
        <v>374</v>
      </c>
      <c r="P3133" t="s">
        <v>8713</v>
      </c>
      <c r="Q3133" t="s">
        <v>35</v>
      </c>
      <c r="R3133" t="s">
        <v>7878</v>
      </c>
      <c r="S3133" t="s">
        <v>3145</v>
      </c>
      <c r="T3133" t="str">
        <f t="shared" si="144"/>
        <v xml:space="preserve">‚	Demonstrated experience building and working with relational database systems, particularly SQL Server.	Ability to build beautiful responsive (mobile-first) web applications using HTML/CSS/JavaScript and JavaScript libraries such as jQuery, D3, and Leaflet.	Entrepreneurial spirit with the ability to think outside the box to design and implement novel solutions.	Strong organizational and project management skills; detail oriented with the ability to multi-task and work both independently and as part of a team.	Excellent quantitative and problem-solving skills.	High to expert proficiency in Microsoft Office, particularly Excel. 	Excellent written and oral communication skills.  </v>
      </c>
      <c r="U3133">
        <f t="shared" si="145"/>
        <v>0</v>
      </c>
      <c r="V3133" s="3">
        <v>1</v>
      </c>
      <c r="W3133" s="3">
        <f t="shared" si="146"/>
        <v>0</v>
      </c>
      <c r="X3133" s="3">
        <v>0</v>
      </c>
      <c r="Y3133" s="3">
        <v>0</v>
      </c>
      <c r="Z3133" s="3">
        <v>1</v>
      </c>
      <c r="AA3133" s="3">
        <v>0</v>
      </c>
      <c r="AB3133" s="3">
        <v>1</v>
      </c>
      <c r="AD3133" t="s">
        <v>58</v>
      </c>
      <c r="AE3133" s="1">
        <v>42559</v>
      </c>
      <c r="AG3133" s="1">
        <v>42584</v>
      </c>
      <c r="AH3133" s="1">
        <v>42598</v>
      </c>
    </row>
    <row r="3134" spans="1:34" x14ac:dyDescent="0.3">
      <c r="A3134">
        <v>246804</v>
      </c>
      <c r="B3134" t="s">
        <v>2146</v>
      </c>
      <c r="C3134" t="s">
        <v>26</v>
      </c>
      <c r="D3134">
        <v>1</v>
      </c>
      <c r="E3134" t="s">
        <v>5160</v>
      </c>
      <c r="F3134" t="s">
        <v>372</v>
      </c>
      <c r="G3134">
        <v>13651</v>
      </c>
      <c r="H3134">
        <v>1</v>
      </c>
      <c r="I3134">
        <v>46303</v>
      </c>
      <c r="J3134">
        <v>60000</v>
      </c>
      <c r="K3134" t="s">
        <v>30</v>
      </c>
      <c r="L3134" t="s">
        <v>2149</v>
      </c>
      <c r="M3134" t="s">
        <v>5161</v>
      </c>
      <c r="N3134" t="s">
        <v>8712</v>
      </c>
      <c r="O3134" t="s">
        <v>374</v>
      </c>
      <c r="P3134" t="s">
        <v>8713</v>
      </c>
      <c r="Q3134" t="s">
        <v>35</v>
      </c>
      <c r="R3134" t="s">
        <v>7878</v>
      </c>
      <c r="S3134" t="s">
        <v>3145</v>
      </c>
      <c r="T3134" t="str">
        <f t="shared" si="144"/>
        <v xml:space="preserve">‚	Demonstrated experience building and working with relational database systems, particularly SQL Server.	Ability to build beautiful responsive (mobile-first) web applications using HTML/CSS/JavaScript and JavaScript libraries such as jQuery, D3, and Leaflet.	Entrepreneurial spirit with the ability to think outside the box to design and implement novel solutions.	Strong organizational and project management skills; detail oriented with the ability to multi-task and work both independently and as part of a team.	Excellent quantitative and problem-solving skills.	High to expert proficiency in Microsoft Office, particularly Excel. 	Excellent written and oral communication skills.  </v>
      </c>
      <c r="U3134">
        <f t="shared" si="145"/>
        <v>0</v>
      </c>
      <c r="V3134" s="3">
        <v>1</v>
      </c>
      <c r="W3134" s="3">
        <f t="shared" si="146"/>
        <v>0</v>
      </c>
      <c r="X3134" s="3">
        <v>0</v>
      </c>
      <c r="Y3134" s="3">
        <v>0</v>
      </c>
      <c r="Z3134" s="3">
        <v>1</v>
      </c>
      <c r="AA3134" s="3">
        <v>0</v>
      </c>
      <c r="AB3134" s="3">
        <v>1</v>
      </c>
      <c r="AD3134" t="s">
        <v>58</v>
      </c>
      <c r="AE3134" s="1">
        <v>42559</v>
      </c>
      <c r="AG3134" s="1">
        <v>42584</v>
      </c>
      <c r="AH3134" s="1">
        <v>42598</v>
      </c>
    </row>
    <row r="3135" spans="1:34" x14ac:dyDescent="0.3">
      <c r="A3135">
        <v>246806</v>
      </c>
      <c r="B3135" t="s">
        <v>25</v>
      </c>
      <c r="C3135" t="s">
        <v>40</v>
      </c>
      <c r="D3135">
        <v>2</v>
      </c>
      <c r="E3135" t="s">
        <v>5162</v>
      </c>
      <c r="F3135" t="s">
        <v>372</v>
      </c>
      <c r="G3135">
        <v>13651</v>
      </c>
      <c r="H3135">
        <v>1</v>
      </c>
      <c r="I3135">
        <v>46303</v>
      </c>
      <c r="J3135">
        <v>55000</v>
      </c>
      <c r="K3135" t="s">
        <v>30</v>
      </c>
      <c r="L3135" t="s">
        <v>192</v>
      </c>
      <c r="M3135" t="s">
        <v>3650</v>
      </c>
      <c r="N3135" t="s">
        <v>6957</v>
      </c>
      <c r="O3135" t="s">
        <v>374</v>
      </c>
      <c r="P3135" t="s">
        <v>6958</v>
      </c>
      <c r="Q3135" t="s">
        <v>3674</v>
      </c>
      <c r="R3135" t="s">
        <v>5163</v>
      </c>
      <c r="S3135" t="s">
        <v>196</v>
      </c>
      <c r="T3135" t="str">
        <f t="shared" si="144"/>
        <v>The preferred candidate should possess the following:   	Knowledge of Windows and Linux Based Server and Appliances;	Knowledge of Client/Server technologies and troubleshooting;	Knowledge and understanding of TCP/IP, DNS, SMTP,SFTP/FTPS;	Experience on web-content filtering and email security capabilities;	Knowledge of IDS, IPS, SEIM, and DNS security practices along with advanced log, network flow, and packet capture analysis and monitoring Firewalls, antivirus capabilities, and access control lists.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3135">
        <f t="shared" si="145"/>
        <v>0</v>
      </c>
      <c r="V3135" s="3">
        <v>0</v>
      </c>
      <c r="W3135" s="3">
        <f t="shared" si="146"/>
        <v>0</v>
      </c>
      <c r="X3135" s="3">
        <v>0</v>
      </c>
      <c r="Y3135" s="3">
        <v>0</v>
      </c>
      <c r="Z3135" s="3">
        <v>0</v>
      </c>
      <c r="AA3135" s="3">
        <v>0</v>
      </c>
      <c r="AB3135" s="3">
        <v>0</v>
      </c>
      <c r="AD3135" t="s">
        <v>58</v>
      </c>
      <c r="AE3135" s="1">
        <v>42563</v>
      </c>
      <c r="AG3135" s="1">
        <v>42563</v>
      </c>
      <c r="AH3135" s="1">
        <v>42598</v>
      </c>
    </row>
    <row r="3136" spans="1:34" x14ac:dyDescent="0.3">
      <c r="A3136">
        <v>246806</v>
      </c>
      <c r="B3136" t="s">
        <v>25</v>
      </c>
      <c r="C3136" t="s">
        <v>26</v>
      </c>
      <c r="D3136">
        <v>2</v>
      </c>
      <c r="E3136" t="s">
        <v>5162</v>
      </c>
      <c r="F3136" t="s">
        <v>372</v>
      </c>
      <c r="G3136">
        <v>13651</v>
      </c>
      <c r="H3136">
        <v>1</v>
      </c>
      <c r="I3136">
        <v>46303</v>
      </c>
      <c r="J3136">
        <v>55000</v>
      </c>
      <c r="K3136" t="s">
        <v>30</v>
      </c>
      <c r="L3136" t="s">
        <v>192</v>
      </c>
      <c r="M3136" t="s">
        <v>3650</v>
      </c>
      <c r="N3136" t="s">
        <v>6957</v>
      </c>
      <c r="O3136" t="s">
        <v>374</v>
      </c>
      <c r="P3136" t="s">
        <v>6958</v>
      </c>
      <c r="Q3136" t="s">
        <v>3674</v>
      </c>
      <c r="R3136" t="s">
        <v>5163</v>
      </c>
      <c r="S3136" t="s">
        <v>196</v>
      </c>
      <c r="T3136" t="str">
        <f t="shared" si="144"/>
        <v>The preferred candidate should possess the following:   	Knowledge of Windows and Linux Based Server and Appliances;	Knowledge of Client/Server technologies and troubleshooting;	Knowledge and understanding of TCP/IP, DNS, SMTP,SFTP/FTPS;	Experience on web-content filtering and email security capabilities;	Knowledge of IDS, IPS, SEIM, and DNS security practices along with advanced log, network flow, and packet capture analysis and monitoring Firewalls, antivirus capabilities, and access control lists.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3136">
        <f t="shared" si="145"/>
        <v>0</v>
      </c>
      <c r="V3136" s="3">
        <v>0</v>
      </c>
      <c r="W3136" s="3">
        <f t="shared" si="146"/>
        <v>0</v>
      </c>
      <c r="X3136" s="3">
        <v>0</v>
      </c>
      <c r="Y3136" s="3">
        <v>0</v>
      </c>
      <c r="Z3136" s="3">
        <v>0</v>
      </c>
      <c r="AA3136" s="3">
        <v>0</v>
      </c>
      <c r="AB3136" s="3">
        <v>0</v>
      </c>
      <c r="AD3136" t="s">
        <v>58</v>
      </c>
      <c r="AE3136" s="1">
        <v>42563</v>
      </c>
      <c r="AG3136" s="1">
        <v>42563</v>
      </c>
      <c r="AH3136" s="1">
        <v>42598</v>
      </c>
    </row>
    <row r="3137" spans="1:34" x14ac:dyDescent="0.3">
      <c r="A3137">
        <v>246814</v>
      </c>
      <c r="B3137" t="s">
        <v>25</v>
      </c>
      <c r="C3137" t="s">
        <v>40</v>
      </c>
      <c r="D3137">
        <v>1</v>
      </c>
      <c r="E3137" t="s">
        <v>5164</v>
      </c>
      <c r="F3137" t="s">
        <v>4131</v>
      </c>
      <c r="G3137">
        <v>6800</v>
      </c>
      <c r="H3137">
        <v>0</v>
      </c>
      <c r="I3137">
        <v>100000</v>
      </c>
      <c r="J3137">
        <v>130000</v>
      </c>
      <c r="K3137" t="s">
        <v>30</v>
      </c>
      <c r="L3137" t="s">
        <v>192</v>
      </c>
      <c r="M3137" t="s">
        <v>535</v>
      </c>
      <c r="N3137" t="s">
        <v>5165</v>
      </c>
      <c r="O3137" t="s">
        <v>4133</v>
      </c>
      <c r="P3137" t="s">
        <v>6959</v>
      </c>
      <c r="Q3137" t="s">
        <v>35</v>
      </c>
      <c r="R3137" t="s">
        <v>5166</v>
      </c>
      <c r="S3137" t="s">
        <v>196</v>
      </c>
      <c r="T3137" t="str">
        <f t="shared" si="144"/>
        <v xml:space="preserve">The preferred candidate should possess the following: Experience on major transformation projects and successful transitions to implementation support teams; expert knowledge Windows and Linux operating systems and X86 hardware architectures; expert knowledge of Virtualization and Cloud software technologies (KVM, OpenStack, Docker Containers, Ansible; excellent understanding of IaaS and virtualization service orientated architecture designed around the delivery of Infrastructure components as a service; excellent documentation and communication skills needs to be able to clearly articulate complex IaaS / PaaS / SaaS concepts to people new to Cloud Platform Engineering; strong knowledge of software-defined datacenter technologies (compute, network, storage); experience in cloud concepts, designs, use cases, and solution knowledge; advanced knowledge of VMware tools stack - vRealize Application Services, vRealize Automation, vRealize Cloud Management Platform, SSO, vSphere Web Client, VSAN and EMC Virtual Storage Integrator; experience in design and deployment of private and hybrid clouds; experience in filing, blocking and object storage services; experience in cloud storage design and implementation; experience in converting business requirements into cloud solutions and designs; experience with Business Continuity and Disaster Recover design, planning and implementation for virtualized infrastructures; knowledge of storage and network virtualization technologies, capabilities, trends and the automated interaction with the physical infrastructure (EMC, NetApp, HP, Cisco).   In addition, any of the following professional vendor certifications are a plus: 	VMware Certified Advanced Professional;	Cloud Infrastructure Design (VCAP-CID);	VMware Certified Advanced Professional;	Cloud Infrastructure Administration (VCAP-CIA);	VMware Certified Design Expert;	Cloud (VCDX-Cloud);	Microsoft Specialist Certification in Office 365;	Microsoft Certified Specialist Developing Microsoft Azure Solution;	Microsoft Certified Specialist Implementing Microsoft Azure Infrastructure Solutions;	Certified Cloud Architect (CCA);Certified Cloud Professional (CCP);	EMC Cloud Infrastructure and Services (EMCCIS);EMC Cloud Architect Virtualized Infrastructure ;	EMC Cloud Architect IT-as-a-Service;	IBM Certified Solution Advisor;	Cloud Computing Architecture;	IBM Certified Solution Architect;	Cloud Computing Infrastructure  </v>
      </c>
      <c r="U3137">
        <f t="shared" si="145"/>
        <v>0</v>
      </c>
      <c r="V3137" s="3">
        <v>0</v>
      </c>
      <c r="W3137" s="3">
        <f t="shared" si="146"/>
        <v>0</v>
      </c>
      <c r="X3137" s="3">
        <v>0</v>
      </c>
      <c r="Y3137" s="3">
        <v>0</v>
      </c>
      <c r="Z3137" s="3">
        <v>0</v>
      </c>
      <c r="AA3137" s="3">
        <v>0</v>
      </c>
      <c r="AB3137" s="3">
        <v>0</v>
      </c>
      <c r="AD3137" t="s">
        <v>58</v>
      </c>
      <c r="AE3137" s="1">
        <v>42569</v>
      </c>
      <c r="AG3137" s="1">
        <v>42569</v>
      </c>
      <c r="AH3137" s="1">
        <v>42598</v>
      </c>
    </row>
    <row r="3138" spans="1:34" x14ac:dyDescent="0.3">
      <c r="A3138">
        <v>247088</v>
      </c>
      <c r="B3138" t="s">
        <v>39</v>
      </c>
      <c r="C3138" t="s">
        <v>40</v>
      </c>
      <c r="D3138">
        <v>1</v>
      </c>
      <c r="E3138" t="s">
        <v>8714</v>
      </c>
      <c r="F3138" t="s">
        <v>246</v>
      </c>
      <c r="G3138">
        <v>92610</v>
      </c>
      <c r="H3138">
        <v>0</v>
      </c>
      <c r="I3138">
        <v>70199</v>
      </c>
      <c r="J3138">
        <v>81703</v>
      </c>
      <c r="K3138" t="s">
        <v>30</v>
      </c>
      <c r="L3138" t="s">
        <v>319</v>
      </c>
      <c r="M3138" t="s">
        <v>2327</v>
      </c>
      <c r="N3138" t="s">
        <v>6960</v>
      </c>
      <c r="O3138" t="s">
        <v>251</v>
      </c>
      <c r="P3138" t="s">
        <v>8715</v>
      </c>
      <c r="Q3138" t="s">
        <v>7439</v>
      </c>
      <c r="R3138" t="s">
        <v>5167</v>
      </c>
      <c r="S3138" t="s">
        <v>35</v>
      </c>
      <c r="T3138" t="str">
        <f t="shared" si="144"/>
        <v>‚	Minimum of five years of experience in a commercial/industrial facility 	Ability to plan and organize work 	Capable of brazing, soldering and welding 	Familiarity with Preventative Maintenance Techniques 	Ability and willingness to learn and practice new skills at an accelerated pace 	Knowledge of NYC Mechanical and Electrical codes 	Possession of EPA 608 certification: Type II or III or Universal.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38">
        <f t="shared" si="145"/>
        <v>0</v>
      </c>
      <c r="V3138" s="3">
        <v>0</v>
      </c>
      <c r="W3138" s="3">
        <f t="shared" si="146"/>
        <v>0</v>
      </c>
      <c r="X3138" s="3">
        <v>0</v>
      </c>
      <c r="Y3138" s="3">
        <v>0</v>
      </c>
      <c r="Z3138" s="3">
        <v>0</v>
      </c>
      <c r="AA3138" s="3">
        <v>0</v>
      </c>
      <c r="AB3138" s="3">
        <v>0</v>
      </c>
      <c r="AD3138" t="s">
        <v>38</v>
      </c>
      <c r="AE3138" s="1">
        <v>42585</v>
      </c>
      <c r="AG3138" s="1">
        <v>42585</v>
      </c>
      <c r="AH3138" s="1">
        <v>42598</v>
      </c>
    </row>
    <row r="3139" spans="1:34" x14ac:dyDescent="0.3">
      <c r="A3139">
        <v>247089</v>
      </c>
      <c r="B3139" t="s">
        <v>39</v>
      </c>
      <c r="C3139" t="s">
        <v>26</v>
      </c>
      <c r="D3139">
        <v>1</v>
      </c>
      <c r="E3139" t="s">
        <v>5168</v>
      </c>
      <c r="F3139" t="s">
        <v>975</v>
      </c>
      <c r="G3139">
        <v>51193</v>
      </c>
      <c r="H3139">
        <v>0</v>
      </c>
      <c r="I3139">
        <v>48900</v>
      </c>
      <c r="J3139">
        <v>69042</v>
      </c>
      <c r="K3139" t="s">
        <v>30</v>
      </c>
      <c r="L3139" t="s">
        <v>513</v>
      </c>
      <c r="M3139" t="s">
        <v>3748</v>
      </c>
      <c r="N3139" t="s">
        <v>5169</v>
      </c>
      <c r="O3139" t="s">
        <v>978</v>
      </c>
      <c r="P3139" t="s">
        <v>5170</v>
      </c>
      <c r="Q3139" t="s">
        <v>35</v>
      </c>
      <c r="R3139" t="s">
        <v>5171</v>
      </c>
      <c r="S3139" t="s">
        <v>35</v>
      </c>
      <c r="T3139" t="str">
        <f t="shared" ref="T3139:T3202" si="147">P3139&amp;" "&amp;Q3139</f>
        <v xml:space="preserve">--Extensive supervisory experience in disease surveillance activities; experience with hospitals and other healthcare professionals  --Proficient in Microsoft suite, (MS word, Excel etc.) and a valid New York State Driver's license.  </v>
      </c>
      <c r="U3139">
        <f t="shared" ref="U3139:U3202" si="148">D3139*W3139</f>
        <v>0</v>
      </c>
      <c r="V3139" s="3">
        <v>1</v>
      </c>
      <c r="W3139" s="3">
        <f t="shared" ref="W3139:W3202" si="149">IF(OR(ISNUMBER(SEARCH("data analytics",$T3139)), ISNUMBER(SEARCH("data analysis",$T3139)), ISNUMBER(SEARCH("analyze data", $T3139)),ISNUMBER(SEARCH("business intelligence", $T3139)),ISNUMBER(SEARCH("business analysis",$T3139))),1,0)</f>
        <v>0</v>
      </c>
      <c r="X3139" s="3">
        <v>0</v>
      </c>
      <c r="Y3139" s="3">
        <v>0</v>
      </c>
      <c r="Z3139" s="3">
        <v>0</v>
      </c>
      <c r="AA3139" s="3">
        <v>0</v>
      </c>
      <c r="AB3139" s="3">
        <v>0</v>
      </c>
      <c r="AD3139" t="s">
        <v>38</v>
      </c>
      <c r="AE3139" s="1">
        <v>42562</v>
      </c>
      <c r="AG3139" s="1">
        <v>42562</v>
      </c>
      <c r="AH3139" s="1">
        <v>42598</v>
      </c>
    </row>
    <row r="3140" spans="1:34" x14ac:dyDescent="0.3">
      <c r="A3140">
        <v>247089</v>
      </c>
      <c r="B3140" t="s">
        <v>39</v>
      </c>
      <c r="C3140" t="s">
        <v>40</v>
      </c>
      <c r="D3140">
        <v>1</v>
      </c>
      <c r="E3140" t="s">
        <v>5168</v>
      </c>
      <c r="F3140" t="s">
        <v>975</v>
      </c>
      <c r="G3140">
        <v>51193</v>
      </c>
      <c r="H3140">
        <v>0</v>
      </c>
      <c r="I3140">
        <v>48900</v>
      </c>
      <c r="J3140">
        <v>69042</v>
      </c>
      <c r="K3140" t="s">
        <v>30</v>
      </c>
      <c r="L3140" t="s">
        <v>513</v>
      </c>
      <c r="M3140" t="s">
        <v>3748</v>
      </c>
      <c r="N3140" t="s">
        <v>5169</v>
      </c>
      <c r="O3140" t="s">
        <v>978</v>
      </c>
      <c r="P3140" t="s">
        <v>5170</v>
      </c>
      <c r="Q3140" t="s">
        <v>35</v>
      </c>
      <c r="R3140" t="s">
        <v>5171</v>
      </c>
      <c r="S3140" t="s">
        <v>35</v>
      </c>
      <c r="T3140" t="str">
        <f t="shared" si="147"/>
        <v xml:space="preserve">--Extensive supervisory experience in disease surveillance activities; experience with hospitals and other healthcare professionals  --Proficient in Microsoft suite, (MS word, Excel etc.) and a valid New York State Driver's license.  </v>
      </c>
      <c r="U3140">
        <f t="shared" si="148"/>
        <v>0</v>
      </c>
      <c r="V3140" s="3">
        <v>1</v>
      </c>
      <c r="W3140" s="3">
        <f t="shared" si="149"/>
        <v>0</v>
      </c>
      <c r="X3140" s="3">
        <v>0</v>
      </c>
      <c r="Y3140" s="3">
        <v>0</v>
      </c>
      <c r="Z3140" s="3">
        <v>0</v>
      </c>
      <c r="AA3140" s="3">
        <v>0</v>
      </c>
      <c r="AB3140" s="3">
        <v>0</v>
      </c>
      <c r="AD3140" t="s">
        <v>38</v>
      </c>
      <c r="AE3140" s="1">
        <v>42562</v>
      </c>
      <c r="AG3140" s="1">
        <v>42562</v>
      </c>
      <c r="AH3140" s="1">
        <v>42598</v>
      </c>
    </row>
    <row r="3141" spans="1:34" x14ac:dyDescent="0.3">
      <c r="A3141">
        <v>247091</v>
      </c>
      <c r="B3141" t="s">
        <v>2874</v>
      </c>
      <c r="C3141" t="s">
        <v>26</v>
      </c>
      <c r="D3141">
        <v>1</v>
      </c>
      <c r="E3141" t="s">
        <v>5172</v>
      </c>
      <c r="F3141" t="s">
        <v>28</v>
      </c>
      <c r="G3141" t="s">
        <v>29</v>
      </c>
      <c r="H3141">
        <v>0</v>
      </c>
      <c r="I3141">
        <v>70000</v>
      </c>
      <c r="J3141">
        <v>80000</v>
      </c>
      <c r="K3141" t="s">
        <v>30</v>
      </c>
      <c r="L3141" t="s">
        <v>31</v>
      </c>
      <c r="M3141" t="s">
        <v>4832</v>
      </c>
      <c r="N3141" t="s">
        <v>8716</v>
      </c>
      <c r="O3141" t="s">
        <v>7052</v>
      </c>
      <c r="P3141" t="s">
        <v>8717</v>
      </c>
      <c r="Q3141" t="s">
        <v>35</v>
      </c>
      <c r="R3141" t="s">
        <v>5173</v>
      </c>
      <c r="S3141" t="s">
        <v>35</v>
      </c>
      <c r="T3141" t="str">
        <f t="shared" si="147"/>
        <v xml:space="preserve">‚	At least one year of City supervisory experience. 	Strong customer service experience, preferably in a call center environment. 	Strong listening and communications skills (verbal and written).	Strong analytical skills.	Strong PC skills, especially with MS Office programs such as Excel, are essential.	Familiarity with the NYCAPS system.	Familiarity with City personnel, time and leave rules and regulations.	Must be comfortable working in a fast paced and dynamic atmosphere handling multiple concurrent activities and work well with a team, meet deadlines, analyze problems and potentially difficult situations.  </v>
      </c>
      <c r="U3141">
        <f t="shared" si="148"/>
        <v>0</v>
      </c>
      <c r="V3141" s="3">
        <v>1</v>
      </c>
      <c r="W3141" s="3">
        <f t="shared" si="149"/>
        <v>0</v>
      </c>
      <c r="X3141" s="3">
        <v>0</v>
      </c>
      <c r="Y3141" s="3">
        <v>0</v>
      </c>
      <c r="Z3141" s="3">
        <v>0</v>
      </c>
      <c r="AA3141" s="3">
        <v>0</v>
      </c>
      <c r="AB3141" s="3">
        <v>0</v>
      </c>
      <c r="AD3141" t="s">
        <v>38</v>
      </c>
      <c r="AE3141" s="1">
        <v>42585</v>
      </c>
      <c r="AF3141" s="1">
        <v>42615</v>
      </c>
      <c r="AG3141" s="1">
        <v>42585</v>
      </c>
      <c r="AH3141" s="1">
        <v>42598</v>
      </c>
    </row>
    <row r="3142" spans="1:34" x14ac:dyDescent="0.3">
      <c r="A3142">
        <v>246905</v>
      </c>
      <c r="B3142" t="s">
        <v>244</v>
      </c>
      <c r="C3142" t="s">
        <v>26</v>
      </c>
      <c r="D3142">
        <v>1</v>
      </c>
      <c r="E3142" t="s">
        <v>5174</v>
      </c>
      <c r="F3142" t="s">
        <v>485</v>
      </c>
      <c r="G3142">
        <v>30087</v>
      </c>
      <c r="H3142">
        <v>1</v>
      </c>
      <c r="I3142">
        <v>57005</v>
      </c>
      <c r="J3142">
        <v>87027</v>
      </c>
      <c r="K3142" t="s">
        <v>30</v>
      </c>
      <c r="L3142" t="s">
        <v>521</v>
      </c>
      <c r="M3142" t="s">
        <v>731</v>
      </c>
      <c r="N3142" t="s">
        <v>5175</v>
      </c>
      <c r="O3142" t="s">
        <v>488</v>
      </c>
      <c r="P3142" t="s">
        <v>35</v>
      </c>
      <c r="Q3142" t="s">
        <v>35</v>
      </c>
      <c r="R3142" t="s">
        <v>5176</v>
      </c>
      <c r="S3142" t="s">
        <v>35</v>
      </c>
      <c r="T3142" t="str">
        <f t="shared" si="147"/>
        <v xml:space="preserve">   </v>
      </c>
      <c r="U3142">
        <f t="shared" si="148"/>
        <v>0</v>
      </c>
      <c r="V3142" s="3">
        <v>0</v>
      </c>
      <c r="W3142" s="3">
        <f t="shared" si="149"/>
        <v>0</v>
      </c>
      <c r="X3142" s="3">
        <v>0</v>
      </c>
      <c r="Y3142" s="3">
        <v>0</v>
      </c>
      <c r="Z3142" s="3">
        <v>0</v>
      </c>
      <c r="AA3142" s="3">
        <v>0</v>
      </c>
      <c r="AB3142" s="3">
        <v>0</v>
      </c>
      <c r="AD3142" t="s">
        <v>38</v>
      </c>
      <c r="AE3142" s="1">
        <v>42562</v>
      </c>
      <c r="AG3142" s="1">
        <v>42562</v>
      </c>
      <c r="AH3142" s="1">
        <v>42598</v>
      </c>
    </row>
    <row r="3143" spans="1:34" x14ac:dyDescent="0.3">
      <c r="A3143">
        <v>246906</v>
      </c>
      <c r="B3143" t="s">
        <v>1559</v>
      </c>
      <c r="C3143" t="s">
        <v>40</v>
      </c>
      <c r="D3143">
        <v>1</v>
      </c>
      <c r="E3143" t="s">
        <v>5177</v>
      </c>
      <c r="F3143" t="s">
        <v>1183</v>
      </c>
      <c r="G3143">
        <v>51613</v>
      </c>
      <c r="H3143">
        <v>0</v>
      </c>
      <c r="I3143">
        <v>60049</v>
      </c>
      <c r="J3143">
        <v>82455</v>
      </c>
      <c r="K3143" t="s">
        <v>30</v>
      </c>
      <c r="L3143" t="s">
        <v>2551</v>
      </c>
      <c r="M3143" t="s">
        <v>2552</v>
      </c>
      <c r="N3143" t="s">
        <v>8718</v>
      </c>
      <c r="O3143" t="s">
        <v>1184</v>
      </c>
      <c r="P3143" t="s">
        <v>35</v>
      </c>
      <c r="Q3143" t="s">
        <v>35</v>
      </c>
      <c r="R3143" t="s">
        <v>1870</v>
      </c>
      <c r="S3143">
        <v>35</v>
      </c>
      <c r="T3143" t="str">
        <f t="shared" si="147"/>
        <v xml:space="preserve">   </v>
      </c>
      <c r="U3143">
        <f t="shared" si="148"/>
        <v>0</v>
      </c>
      <c r="V3143" s="3">
        <v>0</v>
      </c>
      <c r="W3143" s="3">
        <f t="shared" si="149"/>
        <v>0</v>
      </c>
      <c r="X3143" s="3">
        <v>0</v>
      </c>
      <c r="Y3143" s="3">
        <v>0</v>
      </c>
      <c r="Z3143" s="3">
        <v>0</v>
      </c>
      <c r="AA3143" s="3">
        <v>0</v>
      </c>
      <c r="AB3143" s="3">
        <v>0</v>
      </c>
      <c r="AD3143" t="s">
        <v>38</v>
      </c>
      <c r="AE3143" s="1">
        <v>42560</v>
      </c>
      <c r="AG3143" s="1">
        <v>42569</v>
      </c>
      <c r="AH3143" s="1">
        <v>42598</v>
      </c>
    </row>
    <row r="3144" spans="1:34" x14ac:dyDescent="0.3">
      <c r="A3144">
        <v>246906</v>
      </c>
      <c r="B3144" t="s">
        <v>1559</v>
      </c>
      <c r="C3144" t="s">
        <v>26</v>
      </c>
      <c r="D3144">
        <v>1</v>
      </c>
      <c r="E3144" t="s">
        <v>5177</v>
      </c>
      <c r="F3144" t="s">
        <v>1183</v>
      </c>
      <c r="G3144">
        <v>51613</v>
      </c>
      <c r="H3144">
        <v>0</v>
      </c>
      <c r="I3144">
        <v>60049</v>
      </c>
      <c r="J3144">
        <v>82455</v>
      </c>
      <c r="K3144" t="s">
        <v>30</v>
      </c>
      <c r="L3144" t="s">
        <v>2551</v>
      </c>
      <c r="M3144" t="s">
        <v>2552</v>
      </c>
      <c r="N3144" t="s">
        <v>8718</v>
      </c>
      <c r="O3144" t="s">
        <v>1184</v>
      </c>
      <c r="P3144" t="s">
        <v>35</v>
      </c>
      <c r="Q3144" t="s">
        <v>35</v>
      </c>
      <c r="R3144" t="s">
        <v>1870</v>
      </c>
      <c r="S3144">
        <v>35</v>
      </c>
      <c r="T3144" t="str">
        <f t="shared" si="147"/>
        <v xml:space="preserve">   </v>
      </c>
      <c r="U3144">
        <f t="shared" si="148"/>
        <v>0</v>
      </c>
      <c r="V3144" s="3">
        <v>0</v>
      </c>
      <c r="W3144" s="3">
        <f t="shared" si="149"/>
        <v>0</v>
      </c>
      <c r="X3144" s="3">
        <v>0</v>
      </c>
      <c r="Y3144" s="3">
        <v>0</v>
      </c>
      <c r="Z3144" s="3">
        <v>0</v>
      </c>
      <c r="AA3144" s="3">
        <v>0</v>
      </c>
      <c r="AB3144" s="3">
        <v>0</v>
      </c>
      <c r="AD3144" t="s">
        <v>38</v>
      </c>
      <c r="AE3144" s="1">
        <v>42560</v>
      </c>
      <c r="AG3144" s="1">
        <v>42569</v>
      </c>
      <c r="AH3144" s="1">
        <v>42598</v>
      </c>
    </row>
    <row r="3145" spans="1:34" x14ac:dyDescent="0.3">
      <c r="A3145">
        <v>246911</v>
      </c>
      <c r="B3145" t="s">
        <v>324</v>
      </c>
      <c r="C3145" t="s">
        <v>26</v>
      </c>
      <c r="D3145">
        <v>1</v>
      </c>
      <c r="E3145" t="s">
        <v>5178</v>
      </c>
      <c r="F3145" t="s">
        <v>5179</v>
      </c>
      <c r="G3145">
        <v>10079</v>
      </c>
      <c r="H3145" t="s">
        <v>796</v>
      </c>
      <c r="I3145">
        <v>100000</v>
      </c>
      <c r="J3145">
        <v>160000</v>
      </c>
      <c r="K3145" t="s">
        <v>30</v>
      </c>
      <c r="L3145" t="s">
        <v>2391</v>
      </c>
      <c r="M3145" t="s">
        <v>2392</v>
      </c>
      <c r="N3145" t="s">
        <v>8719</v>
      </c>
      <c r="O3145" t="s">
        <v>5180</v>
      </c>
      <c r="P3145" t="s">
        <v>8720</v>
      </c>
      <c r="Q3145" t="s">
        <v>35</v>
      </c>
      <c r="R3145" t="s">
        <v>866</v>
      </c>
      <c r="S3145" t="s">
        <v>35</v>
      </c>
      <c r="T3145" t="str">
        <f t="shared" si="147"/>
        <v xml:space="preserve">‚	Managerial experience and ability in all areas of program review and administrative management, including employee training and development, resource allocation and optimization, organizational reviews, cost-effectiveness reviews, and the formulation and revision of performance standards, procedures and methods.	Demonstrated ability to initiate, coordinate and implement regulatory reviews and modifications, including development of new regulations to achieve agency and bureau mission and goals.	Experience supervising an enforcement program.	Experience in implementing computer systems.	Ability to use computer software including, but not limited to Access, and Excel, Word and PowerPoint.  </v>
      </c>
      <c r="U3145">
        <f t="shared" si="148"/>
        <v>0</v>
      </c>
      <c r="V3145" s="3">
        <v>1</v>
      </c>
      <c r="W3145" s="3">
        <f t="shared" si="149"/>
        <v>0</v>
      </c>
      <c r="X3145" s="3">
        <v>0</v>
      </c>
      <c r="Y3145" s="3">
        <v>0</v>
      </c>
      <c r="Z3145" s="3">
        <v>0</v>
      </c>
      <c r="AA3145" s="3">
        <v>0</v>
      </c>
      <c r="AB3145" s="3">
        <v>0</v>
      </c>
      <c r="AD3145" t="s">
        <v>38</v>
      </c>
      <c r="AE3145" s="1">
        <v>42559</v>
      </c>
      <c r="AG3145" s="1">
        <v>42559</v>
      </c>
      <c r="AH3145" s="1">
        <v>42598</v>
      </c>
    </row>
    <row r="3146" spans="1:34" x14ac:dyDescent="0.3">
      <c r="A3146">
        <v>246911</v>
      </c>
      <c r="B3146" t="s">
        <v>324</v>
      </c>
      <c r="C3146" t="s">
        <v>40</v>
      </c>
      <c r="D3146">
        <v>1</v>
      </c>
      <c r="E3146" t="s">
        <v>5178</v>
      </c>
      <c r="F3146" t="s">
        <v>5179</v>
      </c>
      <c r="G3146">
        <v>10079</v>
      </c>
      <c r="H3146" t="s">
        <v>796</v>
      </c>
      <c r="I3146">
        <v>100000</v>
      </c>
      <c r="J3146">
        <v>160000</v>
      </c>
      <c r="K3146" t="s">
        <v>30</v>
      </c>
      <c r="L3146" t="s">
        <v>2391</v>
      </c>
      <c r="M3146" t="s">
        <v>2392</v>
      </c>
      <c r="N3146" t="s">
        <v>8719</v>
      </c>
      <c r="O3146" t="s">
        <v>5180</v>
      </c>
      <c r="P3146" t="s">
        <v>8720</v>
      </c>
      <c r="Q3146" t="s">
        <v>35</v>
      </c>
      <c r="R3146" t="s">
        <v>866</v>
      </c>
      <c r="S3146" t="s">
        <v>35</v>
      </c>
      <c r="T3146" t="str">
        <f t="shared" si="147"/>
        <v xml:space="preserve">‚	Managerial experience and ability in all areas of program review and administrative management, including employee training and development, resource allocation and optimization, organizational reviews, cost-effectiveness reviews, and the formulation and revision of performance standards, procedures and methods.	Demonstrated ability to initiate, coordinate and implement regulatory reviews and modifications, including development of new regulations to achieve agency and bureau mission and goals.	Experience supervising an enforcement program.	Experience in implementing computer systems.	Ability to use computer software including, but not limited to Access, and Excel, Word and PowerPoint.  </v>
      </c>
      <c r="U3146">
        <f t="shared" si="148"/>
        <v>0</v>
      </c>
      <c r="V3146" s="3">
        <v>1</v>
      </c>
      <c r="W3146" s="3">
        <f t="shared" si="149"/>
        <v>0</v>
      </c>
      <c r="X3146" s="3">
        <v>0</v>
      </c>
      <c r="Y3146" s="3">
        <v>0</v>
      </c>
      <c r="Z3146" s="3">
        <v>0</v>
      </c>
      <c r="AA3146" s="3">
        <v>0</v>
      </c>
      <c r="AB3146" s="3">
        <v>0</v>
      </c>
      <c r="AD3146" t="s">
        <v>38</v>
      </c>
      <c r="AE3146" s="1">
        <v>42559</v>
      </c>
      <c r="AG3146" s="1">
        <v>42559</v>
      </c>
      <c r="AH3146" s="1">
        <v>42598</v>
      </c>
    </row>
    <row r="3147" spans="1:34" x14ac:dyDescent="0.3">
      <c r="A3147">
        <v>246913</v>
      </c>
      <c r="B3147" t="s">
        <v>1281</v>
      </c>
      <c r="C3147" t="s">
        <v>26</v>
      </c>
      <c r="D3147">
        <v>1</v>
      </c>
      <c r="E3147" t="s">
        <v>5181</v>
      </c>
      <c r="F3147" t="s">
        <v>3253</v>
      </c>
      <c r="G3147">
        <v>13644</v>
      </c>
      <c r="H3147">
        <v>1</v>
      </c>
      <c r="I3147">
        <v>74066</v>
      </c>
      <c r="J3147">
        <v>100000</v>
      </c>
      <c r="K3147" t="s">
        <v>30</v>
      </c>
      <c r="L3147" t="s">
        <v>4784</v>
      </c>
      <c r="M3147" t="s">
        <v>2574</v>
      </c>
      <c r="N3147" t="s">
        <v>8721</v>
      </c>
      <c r="O3147" t="s">
        <v>7980</v>
      </c>
      <c r="P3147" t="s">
        <v>8722</v>
      </c>
      <c r="Q3147" t="s">
        <v>35</v>
      </c>
      <c r="R3147" t="s">
        <v>4617</v>
      </c>
      <c r="S3147" t="s">
        <v>35</v>
      </c>
      <c r="T3147" t="str">
        <f t="shared" si="147"/>
        <v xml:space="preserve">Microsoft or other equivalent certification related to Database development activities required 	Minimum 5+ years‚„ experience of SQL Server 2008 Development, including: T-SQL/Store Procedures/SQL Optimization &amp; Tuning	Minimum 5+ years‚„ experience with Oracle 10g/11g databases 	Experience creating Complex Queries/Triggers/Functions/Views/SQL jobs/Database Objects.	Experience supporting database administration as needed: Database backup, restore etc.	Prefer candidate with experience as an SSIS subject matter expert, including strength in deploying and troubleshooting SSIS Packages.	Experience designing and implementing solutions for extraction and integration of data to and from a relational database or data warehouse for the purpose of reporting, decision support and analysis.	Data Warehouse Presentation Layer Development experience, including: SSRS, SSAS and MDX etc.	Data modeling skills in both relational database and dimensional database	Experience with ETL / FTP processes	Experience with Open Datashare within NYC  </v>
      </c>
      <c r="U3147">
        <f t="shared" si="148"/>
        <v>0</v>
      </c>
      <c r="V3147" s="3">
        <v>0</v>
      </c>
      <c r="W3147" s="3">
        <f t="shared" si="149"/>
        <v>0</v>
      </c>
      <c r="X3147" s="3">
        <v>0</v>
      </c>
      <c r="Y3147" s="3">
        <v>0</v>
      </c>
      <c r="Z3147" s="3">
        <v>1</v>
      </c>
      <c r="AA3147" s="3">
        <v>0</v>
      </c>
      <c r="AB3147" s="3">
        <v>1</v>
      </c>
      <c r="AD3147" t="s">
        <v>58</v>
      </c>
      <c r="AE3147" s="1">
        <v>42559</v>
      </c>
      <c r="AF3147" s="1">
        <v>42619</v>
      </c>
      <c r="AG3147" s="1">
        <v>42569</v>
      </c>
      <c r="AH3147" s="1">
        <v>42598</v>
      </c>
    </row>
    <row r="3148" spans="1:34" x14ac:dyDescent="0.3">
      <c r="A3148">
        <v>247091</v>
      </c>
      <c r="B3148" t="s">
        <v>2874</v>
      </c>
      <c r="C3148" t="s">
        <v>40</v>
      </c>
      <c r="D3148">
        <v>1</v>
      </c>
      <c r="E3148" t="s">
        <v>5172</v>
      </c>
      <c r="F3148" t="s">
        <v>28</v>
      </c>
      <c r="G3148" t="s">
        <v>29</v>
      </c>
      <c r="H3148">
        <v>0</v>
      </c>
      <c r="I3148">
        <v>70000</v>
      </c>
      <c r="J3148">
        <v>80000</v>
      </c>
      <c r="K3148" t="s">
        <v>30</v>
      </c>
      <c r="L3148" t="s">
        <v>31</v>
      </c>
      <c r="M3148" t="s">
        <v>4832</v>
      </c>
      <c r="N3148" t="s">
        <v>8716</v>
      </c>
      <c r="O3148" t="s">
        <v>7052</v>
      </c>
      <c r="P3148" t="s">
        <v>8717</v>
      </c>
      <c r="Q3148" t="s">
        <v>35</v>
      </c>
      <c r="R3148" t="s">
        <v>5173</v>
      </c>
      <c r="S3148" t="s">
        <v>35</v>
      </c>
      <c r="T3148" t="str">
        <f t="shared" si="147"/>
        <v xml:space="preserve">‚	At least one year of City supervisory experience. 	Strong customer service experience, preferably in a call center environment. 	Strong listening and communications skills (verbal and written).	Strong analytical skills.	Strong PC skills, especially with MS Office programs such as Excel, are essential.	Familiarity with the NYCAPS system.	Familiarity with City personnel, time and leave rules and regulations.	Must be comfortable working in a fast paced and dynamic atmosphere handling multiple concurrent activities and work well with a team, meet deadlines, analyze problems and potentially difficult situations.  </v>
      </c>
      <c r="U3148">
        <f t="shared" si="148"/>
        <v>0</v>
      </c>
      <c r="V3148" s="3">
        <v>1</v>
      </c>
      <c r="W3148" s="3">
        <f t="shared" si="149"/>
        <v>0</v>
      </c>
      <c r="X3148" s="3">
        <v>0</v>
      </c>
      <c r="Y3148" s="3">
        <v>0</v>
      </c>
      <c r="Z3148" s="3">
        <v>0</v>
      </c>
      <c r="AA3148" s="3">
        <v>0</v>
      </c>
      <c r="AB3148" s="3">
        <v>0</v>
      </c>
      <c r="AD3148" t="s">
        <v>38</v>
      </c>
      <c r="AE3148" s="1">
        <v>42585</v>
      </c>
      <c r="AF3148" s="1">
        <v>42615</v>
      </c>
      <c r="AG3148" s="1">
        <v>42585</v>
      </c>
      <c r="AH3148" s="1">
        <v>42598</v>
      </c>
    </row>
    <row r="3149" spans="1:34" x14ac:dyDescent="0.3">
      <c r="A3149">
        <v>247093</v>
      </c>
      <c r="B3149" t="s">
        <v>39</v>
      </c>
      <c r="C3149" t="s">
        <v>26</v>
      </c>
      <c r="D3149">
        <v>1</v>
      </c>
      <c r="E3149" t="s">
        <v>5182</v>
      </c>
      <c r="F3149" t="s">
        <v>975</v>
      </c>
      <c r="G3149">
        <v>51193</v>
      </c>
      <c r="H3149">
        <v>0</v>
      </c>
      <c r="I3149">
        <v>48900</v>
      </c>
      <c r="J3149">
        <v>69042</v>
      </c>
      <c r="K3149" t="s">
        <v>30</v>
      </c>
      <c r="L3149" t="s">
        <v>513</v>
      </c>
      <c r="M3149" t="s">
        <v>3748</v>
      </c>
      <c r="N3149" t="s">
        <v>5183</v>
      </c>
      <c r="O3149" t="s">
        <v>978</v>
      </c>
      <c r="P3149" t="s">
        <v>5184</v>
      </c>
      <c r="Q3149" t="s">
        <v>7439</v>
      </c>
      <c r="R3149" t="s">
        <v>5185</v>
      </c>
      <c r="S3149" t="s">
        <v>35</v>
      </c>
      <c r="T3149" t="str">
        <f t="shared" si="147"/>
        <v>--Extensive supervisory experience in disease surveillance activities  --Experience with hospitals and other health care professionals  --Proficient in Microsoft suite, (MS word, Excel etc.) and a valid New York State Driver's license.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49">
        <f t="shared" si="148"/>
        <v>0</v>
      </c>
      <c r="V3149" s="3">
        <v>1</v>
      </c>
      <c r="W3149" s="3">
        <f t="shared" si="149"/>
        <v>0</v>
      </c>
      <c r="X3149" s="3">
        <v>0</v>
      </c>
      <c r="Y3149" s="3">
        <v>0</v>
      </c>
      <c r="Z3149" s="3">
        <v>0</v>
      </c>
      <c r="AA3149" s="3">
        <v>0</v>
      </c>
      <c r="AB3149" s="3">
        <v>0</v>
      </c>
      <c r="AD3149" t="s">
        <v>38</v>
      </c>
      <c r="AE3149" s="1">
        <v>42562</v>
      </c>
      <c r="AG3149" s="1">
        <v>42562</v>
      </c>
      <c r="AH3149" s="1">
        <v>42598</v>
      </c>
    </row>
    <row r="3150" spans="1:34" x14ac:dyDescent="0.3">
      <c r="A3150">
        <v>247093</v>
      </c>
      <c r="B3150" t="s">
        <v>39</v>
      </c>
      <c r="C3150" t="s">
        <v>40</v>
      </c>
      <c r="D3150">
        <v>1</v>
      </c>
      <c r="E3150" t="s">
        <v>5182</v>
      </c>
      <c r="F3150" t="s">
        <v>975</v>
      </c>
      <c r="G3150">
        <v>51193</v>
      </c>
      <c r="H3150">
        <v>0</v>
      </c>
      <c r="I3150">
        <v>48900</v>
      </c>
      <c r="J3150">
        <v>69042</v>
      </c>
      <c r="K3150" t="s">
        <v>30</v>
      </c>
      <c r="L3150" t="s">
        <v>513</v>
      </c>
      <c r="M3150" t="s">
        <v>3748</v>
      </c>
      <c r="N3150" t="s">
        <v>5183</v>
      </c>
      <c r="O3150" t="s">
        <v>978</v>
      </c>
      <c r="P3150" t="s">
        <v>5184</v>
      </c>
      <c r="Q3150" t="s">
        <v>7439</v>
      </c>
      <c r="R3150" t="s">
        <v>5185</v>
      </c>
      <c r="S3150" t="s">
        <v>35</v>
      </c>
      <c r="T3150" t="str">
        <f t="shared" si="147"/>
        <v>--Extensive supervisory experience in disease surveillance activities  --Experience with hospitals and other health care professionals  --Proficient in Microsoft suite, (MS word, Excel etc.) and a valid New York State Driver's license.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50">
        <f t="shared" si="148"/>
        <v>0</v>
      </c>
      <c r="V3150" s="3">
        <v>1</v>
      </c>
      <c r="W3150" s="3">
        <f t="shared" si="149"/>
        <v>0</v>
      </c>
      <c r="X3150" s="3">
        <v>0</v>
      </c>
      <c r="Y3150" s="3">
        <v>0</v>
      </c>
      <c r="Z3150" s="3">
        <v>0</v>
      </c>
      <c r="AA3150" s="3">
        <v>0</v>
      </c>
      <c r="AB3150" s="3">
        <v>0</v>
      </c>
      <c r="AD3150" t="s">
        <v>38</v>
      </c>
      <c r="AE3150" s="1">
        <v>42562</v>
      </c>
      <c r="AG3150" s="1">
        <v>42562</v>
      </c>
      <c r="AH3150" s="1">
        <v>42598</v>
      </c>
    </row>
    <row r="3151" spans="1:34" x14ac:dyDescent="0.3">
      <c r="A3151">
        <v>247094</v>
      </c>
      <c r="B3151" t="s">
        <v>39</v>
      </c>
      <c r="C3151" t="s">
        <v>26</v>
      </c>
      <c r="D3151">
        <v>1</v>
      </c>
      <c r="E3151" t="s">
        <v>5186</v>
      </c>
      <c r="F3151" t="s">
        <v>560</v>
      </c>
      <c r="G3151">
        <v>52040</v>
      </c>
      <c r="H3151">
        <v>3</v>
      </c>
      <c r="I3151">
        <v>49826</v>
      </c>
      <c r="J3151">
        <v>62634</v>
      </c>
      <c r="K3151" t="s">
        <v>30</v>
      </c>
      <c r="L3151" t="s">
        <v>71</v>
      </c>
      <c r="M3151" t="s">
        <v>282</v>
      </c>
      <c r="N3151" t="s">
        <v>6961</v>
      </c>
      <c r="O3151" t="s">
        <v>563</v>
      </c>
      <c r="P3151" t="s">
        <v>8723</v>
      </c>
      <c r="Q3151" t="s">
        <v>5187</v>
      </c>
      <c r="R3151" t="s">
        <v>5188</v>
      </c>
      <c r="S3151" t="s">
        <v>35</v>
      </c>
      <c r="T3151" t="str">
        <f t="shared" si="147"/>
        <v>SPECIAL NOTE 1.	Selected candidates will be required to provide a DNA sample by swabbing. 2.	This position has been identified as ‚Å“essential.‚  During emergency events, ‚Å“essential‚ positions may require 24-hour availability.    PREFERRED SKILLS Successful candidates should possess the following skills:  	Conflict resolution skills.  	Proficient in Microsoft Word and Excel. 	Highly organized 	Excellent oral communication and interpersonal skills. LICENSE REQUIREMENT A motor vehicle driver license valid in the state of New York may be required for certain assignments.  If required, this license must be maintained for the duration of employment.</v>
      </c>
      <c r="U3151">
        <f t="shared" si="148"/>
        <v>0</v>
      </c>
      <c r="V3151" s="3">
        <v>1</v>
      </c>
      <c r="W3151" s="3">
        <f t="shared" si="149"/>
        <v>0</v>
      </c>
      <c r="X3151" s="3">
        <v>0</v>
      </c>
      <c r="Y3151" s="3">
        <v>0</v>
      </c>
      <c r="Z3151" s="3">
        <v>0</v>
      </c>
      <c r="AA3151" s="3">
        <v>0</v>
      </c>
      <c r="AB3151" s="3">
        <v>0</v>
      </c>
      <c r="AD3151" t="s">
        <v>38</v>
      </c>
      <c r="AE3151" s="1">
        <v>42562</v>
      </c>
      <c r="AG3151" s="1">
        <v>42562</v>
      </c>
      <c r="AH3151" s="1">
        <v>42598</v>
      </c>
    </row>
    <row r="3152" spans="1:34" x14ac:dyDescent="0.3">
      <c r="A3152">
        <v>246913</v>
      </c>
      <c r="B3152" t="s">
        <v>1281</v>
      </c>
      <c r="C3152" t="s">
        <v>40</v>
      </c>
      <c r="D3152">
        <v>1</v>
      </c>
      <c r="E3152" t="s">
        <v>5181</v>
      </c>
      <c r="F3152" t="s">
        <v>3253</v>
      </c>
      <c r="G3152">
        <v>13644</v>
      </c>
      <c r="H3152">
        <v>1</v>
      </c>
      <c r="I3152">
        <v>74066</v>
      </c>
      <c r="J3152">
        <v>100000</v>
      </c>
      <c r="K3152" t="s">
        <v>30</v>
      </c>
      <c r="L3152" t="s">
        <v>4784</v>
      </c>
      <c r="M3152" t="s">
        <v>2574</v>
      </c>
      <c r="N3152" t="s">
        <v>8721</v>
      </c>
      <c r="O3152" t="s">
        <v>7980</v>
      </c>
      <c r="P3152" t="s">
        <v>8722</v>
      </c>
      <c r="Q3152" t="s">
        <v>35</v>
      </c>
      <c r="R3152" t="s">
        <v>4617</v>
      </c>
      <c r="S3152" t="s">
        <v>35</v>
      </c>
      <c r="T3152" t="str">
        <f t="shared" si="147"/>
        <v xml:space="preserve">Microsoft or other equivalent certification related to Database development activities required 	Minimum 5+ years‚„ experience of SQL Server 2008 Development, including: T-SQL/Store Procedures/SQL Optimization &amp; Tuning	Minimum 5+ years‚„ experience with Oracle 10g/11g databases 	Experience creating Complex Queries/Triggers/Functions/Views/SQL jobs/Database Objects.	Experience supporting database administration as needed: Database backup, restore etc.	Prefer candidate with experience as an SSIS subject matter expert, including strength in deploying and troubleshooting SSIS Packages.	Experience designing and implementing solutions for extraction and integration of data to and from a relational database or data warehouse for the purpose of reporting, decision support and analysis.	Data Warehouse Presentation Layer Development experience, including: SSRS, SSAS and MDX etc.	Data modeling skills in both relational database and dimensional database	Experience with ETL / FTP processes	Experience with Open Datashare within NYC  </v>
      </c>
      <c r="U3152">
        <f t="shared" si="148"/>
        <v>0</v>
      </c>
      <c r="V3152" s="3">
        <v>0</v>
      </c>
      <c r="W3152" s="3">
        <f t="shared" si="149"/>
        <v>0</v>
      </c>
      <c r="X3152" s="3">
        <v>0</v>
      </c>
      <c r="Y3152" s="3">
        <v>0</v>
      </c>
      <c r="Z3152" s="3">
        <v>1</v>
      </c>
      <c r="AA3152" s="3">
        <v>0</v>
      </c>
      <c r="AB3152" s="3">
        <v>1</v>
      </c>
      <c r="AD3152" t="s">
        <v>58</v>
      </c>
      <c r="AE3152" s="1">
        <v>42559</v>
      </c>
      <c r="AF3152" s="1">
        <v>42619</v>
      </c>
      <c r="AG3152" s="1">
        <v>42569</v>
      </c>
      <c r="AH3152" s="1">
        <v>42598</v>
      </c>
    </row>
    <row r="3153" spans="1:34" x14ac:dyDescent="0.3">
      <c r="A3153">
        <v>246914</v>
      </c>
      <c r="B3153" t="s">
        <v>1281</v>
      </c>
      <c r="C3153" t="s">
        <v>26</v>
      </c>
      <c r="D3153">
        <v>1</v>
      </c>
      <c r="E3153" t="s">
        <v>5181</v>
      </c>
      <c r="F3153" t="s">
        <v>191</v>
      </c>
      <c r="G3153">
        <v>13632</v>
      </c>
      <c r="H3153">
        <v>4</v>
      </c>
      <c r="I3153">
        <v>89383</v>
      </c>
      <c r="J3153">
        <v>100000</v>
      </c>
      <c r="K3153" t="s">
        <v>30</v>
      </c>
      <c r="L3153" t="s">
        <v>4784</v>
      </c>
      <c r="M3153" t="s">
        <v>2574</v>
      </c>
      <c r="N3153" t="s">
        <v>8721</v>
      </c>
      <c r="O3153" t="s">
        <v>7083</v>
      </c>
      <c r="P3153" t="s">
        <v>8724</v>
      </c>
      <c r="Q3153" t="s">
        <v>35</v>
      </c>
      <c r="R3153" t="s">
        <v>4617</v>
      </c>
      <c r="S3153" t="s">
        <v>35</v>
      </c>
      <c r="T3153" t="str">
        <f t="shared" si="147"/>
        <v xml:space="preserve">‚	Minimum 5+ years‚„ experience of SQL Server 2008 Development, including: T-SQL/Store Procedures/SQL Optimization &amp; Tuning	Minimum 5+ years‚„ experience with Oracle 10g/11g databases 	Experience creating Complex Queries/Triggers/Functions/Views/SQL jobs/Database Objects.	Experience supporting database administration as needed: Database backup, restore etc.	Prefer candidate with experience as an SSIS subject matter expert, including strength in deploying and troubleshooting SSIS Packages.	Experience designing and implementing solutions for extraction and integration of data to and from a relational database or data warehouse for the purpose of reporting, decision support and analysis.	Data Warehouse Presentation Layer Development experience, including: SSRS, SSAS and MDX etc.	Data modeling skills in both relational database and dimensional database	Experience with ETL / FTP processes	Experience with Open Datashare within NYC  </v>
      </c>
      <c r="U3153">
        <f t="shared" si="148"/>
        <v>0</v>
      </c>
      <c r="V3153" s="3">
        <v>0</v>
      </c>
      <c r="W3153" s="3">
        <f t="shared" si="149"/>
        <v>0</v>
      </c>
      <c r="X3153" s="3">
        <v>0</v>
      </c>
      <c r="Y3153" s="3">
        <v>0</v>
      </c>
      <c r="Z3153" s="3">
        <v>1</v>
      </c>
      <c r="AA3153" s="3">
        <v>0</v>
      </c>
      <c r="AB3153" s="3">
        <v>1</v>
      </c>
      <c r="AD3153" t="s">
        <v>58</v>
      </c>
      <c r="AE3153" s="1">
        <v>42559</v>
      </c>
      <c r="AF3153" s="1">
        <v>42619</v>
      </c>
      <c r="AG3153" s="1">
        <v>42569</v>
      </c>
      <c r="AH3153" s="1">
        <v>42598</v>
      </c>
    </row>
    <row r="3154" spans="1:34" x14ac:dyDescent="0.3">
      <c r="A3154">
        <v>246914</v>
      </c>
      <c r="B3154" t="s">
        <v>1281</v>
      </c>
      <c r="C3154" t="s">
        <v>40</v>
      </c>
      <c r="D3154">
        <v>1</v>
      </c>
      <c r="E3154" t="s">
        <v>5181</v>
      </c>
      <c r="F3154" t="s">
        <v>191</v>
      </c>
      <c r="G3154">
        <v>13632</v>
      </c>
      <c r="H3154">
        <v>4</v>
      </c>
      <c r="I3154">
        <v>89383</v>
      </c>
      <c r="J3154">
        <v>100000</v>
      </c>
      <c r="K3154" t="s">
        <v>30</v>
      </c>
      <c r="L3154" t="s">
        <v>4784</v>
      </c>
      <c r="M3154" t="s">
        <v>2574</v>
      </c>
      <c r="N3154" t="s">
        <v>8721</v>
      </c>
      <c r="O3154" t="s">
        <v>7083</v>
      </c>
      <c r="P3154" t="s">
        <v>8724</v>
      </c>
      <c r="Q3154" t="s">
        <v>35</v>
      </c>
      <c r="R3154" t="s">
        <v>4617</v>
      </c>
      <c r="S3154" t="s">
        <v>35</v>
      </c>
      <c r="T3154" t="str">
        <f t="shared" si="147"/>
        <v xml:space="preserve">‚	Minimum 5+ years‚„ experience of SQL Server 2008 Development, including: T-SQL/Store Procedures/SQL Optimization &amp; Tuning	Minimum 5+ years‚„ experience with Oracle 10g/11g databases 	Experience creating Complex Queries/Triggers/Functions/Views/SQL jobs/Database Objects.	Experience supporting database administration as needed: Database backup, restore etc.	Prefer candidate with experience as an SSIS subject matter expert, including strength in deploying and troubleshooting SSIS Packages.	Experience designing and implementing solutions for extraction and integration of data to and from a relational database or data warehouse for the purpose of reporting, decision support and analysis.	Data Warehouse Presentation Layer Development experience, including: SSRS, SSAS and MDX etc.	Data modeling skills in both relational database and dimensional database	Experience with ETL / FTP processes	Experience with Open Datashare within NYC  </v>
      </c>
      <c r="U3154">
        <f t="shared" si="148"/>
        <v>0</v>
      </c>
      <c r="V3154" s="3">
        <v>0</v>
      </c>
      <c r="W3154" s="3">
        <f t="shared" si="149"/>
        <v>0</v>
      </c>
      <c r="X3154" s="3">
        <v>0</v>
      </c>
      <c r="Y3154" s="3">
        <v>0</v>
      </c>
      <c r="Z3154" s="3">
        <v>1</v>
      </c>
      <c r="AA3154" s="3">
        <v>0</v>
      </c>
      <c r="AB3154" s="3">
        <v>1</v>
      </c>
      <c r="AD3154" t="s">
        <v>58</v>
      </c>
      <c r="AE3154" s="1">
        <v>42559</v>
      </c>
      <c r="AF3154" s="1">
        <v>42619</v>
      </c>
      <c r="AG3154" s="1">
        <v>42569</v>
      </c>
      <c r="AH3154" s="1">
        <v>42598</v>
      </c>
    </row>
    <row r="3155" spans="1:34" x14ac:dyDescent="0.3">
      <c r="A3155">
        <v>246931</v>
      </c>
      <c r="B3155" t="s">
        <v>873</v>
      </c>
      <c r="C3155" t="s">
        <v>40</v>
      </c>
      <c r="D3155">
        <v>1</v>
      </c>
      <c r="E3155" t="s">
        <v>245</v>
      </c>
      <c r="F3155" t="s">
        <v>246</v>
      </c>
      <c r="G3155">
        <v>92610</v>
      </c>
      <c r="H3155">
        <v>0</v>
      </c>
      <c r="I3155">
        <v>269</v>
      </c>
      <c r="J3155">
        <v>313</v>
      </c>
      <c r="K3155" t="s">
        <v>247</v>
      </c>
      <c r="L3155" t="s">
        <v>3969</v>
      </c>
      <c r="M3155" t="s">
        <v>5189</v>
      </c>
      <c r="N3155" t="s">
        <v>5190</v>
      </c>
      <c r="O3155" t="s">
        <v>251</v>
      </c>
      <c r="P3155" t="s">
        <v>5191</v>
      </c>
      <c r="Q3155" t="s">
        <v>35</v>
      </c>
      <c r="R3155" t="s">
        <v>1208</v>
      </c>
      <c r="S3155" t="s">
        <v>35</v>
      </c>
      <c r="T3155" t="str">
        <f t="shared" si="147"/>
        <v xml:space="preserve">A Motor Vehicle Driver License valid in the State of New York. This license must be maintained for the duration of employment  </v>
      </c>
      <c r="U3155">
        <f t="shared" si="148"/>
        <v>0</v>
      </c>
      <c r="V3155" s="3">
        <v>0</v>
      </c>
      <c r="W3155" s="3">
        <f t="shared" si="149"/>
        <v>0</v>
      </c>
      <c r="X3155" s="3">
        <v>0</v>
      </c>
      <c r="Y3155" s="3">
        <v>0</v>
      </c>
      <c r="Z3155" s="3">
        <v>0</v>
      </c>
      <c r="AA3155" s="3">
        <v>0</v>
      </c>
      <c r="AB3155" s="3">
        <v>0</v>
      </c>
      <c r="AD3155" t="s">
        <v>38</v>
      </c>
      <c r="AE3155" s="1">
        <v>42579</v>
      </c>
      <c r="AG3155" s="1">
        <v>42585</v>
      </c>
      <c r="AH3155" s="1">
        <v>42598</v>
      </c>
    </row>
    <row r="3156" spans="1:34" x14ac:dyDescent="0.3">
      <c r="A3156">
        <v>246930</v>
      </c>
      <c r="B3156" t="s">
        <v>25</v>
      </c>
      <c r="C3156" t="s">
        <v>40</v>
      </c>
      <c r="D3156">
        <v>1</v>
      </c>
      <c r="E3156" t="s">
        <v>5192</v>
      </c>
      <c r="F3156" t="s">
        <v>2096</v>
      </c>
      <c r="G3156">
        <v>13621</v>
      </c>
      <c r="H3156">
        <v>2</v>
      </c>
      <c r="I3156">
        <v>55556</v>
      </c>
      <c r="J3156">
        <v>78643</v>
      </c>
      <c r="K3156" t="s">
        <v>30</v>
      </c>
      <c r="L3156" t="s">
        <v>192</v>
      </c>
      <c r="M3156" t="s">
        <v>535</v>
      </c>
      <c r="N3156" t="s">
        <v>5193</v>
      </c>
      <c r="O3156" t="s">
        <v>2099</v>
      </c>
      <c r="P3156" t="s">
        <v>5194</v>
      </c>
      <c r="Q3156" t="s">
        <v>35</v>
      </c>
      <c r="R3156" t="s">
        <v>5195</v>
      </c>
      <c r="S3156" t="s">
        <v>3015</v>
      </c>
      <c r="T3156" t="str">
        <f t="shared" si="147"/>
        <v xml:space="preserve">The preferred candidate should possess the following: Strong organizational skills with attention to detail; strong analytical skills; and strong time management skills; working knowledge of advanced MS Excel functions such as pivot tables and VLookup; demonstrated experience with identifying, tracking and managing projects; ability to manage priorities and workflow; strong written and verbal communications skills; excellent customer service skills; ability to work independently; and knowledge of Remedy ITSM or similar tools.  </v>
      </c>
      <c r="U3156">
        <f t="shared" si="148"/>
        <v>0</v>
      </c>
      <c r="V3156" s="3">
        <v>1</v>
      </c>
      <c r="W3156" s="3">
        <f t="shared" si="149"/>
        <v>0</v>
      </c>
      <c r="X3156" s="3">
        <v>0</v>
      </c>
      <c r="Y3156" s="3">
        <v>0</v>
      </c>
      <c r="Z3156" s="3">
        <v>0</v>
      </c>
      <c r="AA3156" s="3">
        <v>0</v>
      </c>
      <c r="AB3156" s="3">
        <v>0</v>
      </c>
      <c r="AD3156" t="s">
        <v>58</v>
      </c>
      <c r="AE3156" s="1">
        <v>42571</v>
      </c>
      <c r="AG3156" s="1">
        <v>42571</v>
      </c>
      <c r="AH3156" s="1">
        <v>42598</v>
      </c>
    </row>
    <row r="3157" spans="1:34" x14ac:dyDescent="0.3">
      <c r="A3157">
        <v>246930</v>
      </c>
      <c r="B3157" t="s">
        <v>25</v>
      </c>
      <c r="C3157" t="s">
        <v>26</v>
      </c>
      <c r="D3157">
        <v>1</v>
      </c>
      <c r="E3157" t="s">
        <v>5192</v>
      </c>
      <c r="F3157" t="s">
        <v>2096</v>
      </c>
      <c r="G3157">
        <v>13621</v>
      </c>
      <c r="H3157">
        <v>2</v>
      </c>
      <c r="I3157">
        <v>55556</v>
      </c>
      <c r="J3157">
        <v>78643</v>
      </c>
      <c r="K3157" t="s">
        <v>30</v>
      </c>
      <c r="L3157" t="s">
        <v>192</v>
      </c>
      <c r="M3157" t="s">
        <v>535</v>
      </c>
      <c r="N3157" t="s">
        <v>5193</v>
      </c>
      <c r="O3157" t="s">
        <v>2099</v>
      </c>
      <c r="P3157" t="s">
        <v>5194</v>
      </c>
      <c r="Q3157" t="s">
        <v>35</v>
      </c>
      <c r="R3157" t="s">
        <v>5195</v>
      </c>
      <c r="S3157" t="s">
        <v>3015</v>
      </c>
      <c r="T3157" t="str">
        <f t="shared" si="147"/>
        <v xml:space="preserve">The preferred candidate should possess the following: Strong organizational skills with attention to detail; strong analytical skills; and strong time management skills; working knowledge of advanced MS Excel functions such as pivot tables and VLookup; demonstrated experience with identifying, tracking and managing projects; ability to manage priorities and workflow; strong written and verbal communications skills; excellent customer service skills; ability to work independently; and knowledge of Remedy ITSM or similar tools.  </v>
      </c>
      <c r="U3157">
        <f t="shared" si="148"/>
        <v>0</v>
      </c>
      <c r="V3157" s="3">
        <v>1</v>
      </c>
      <c r="W3157" s="3">
        <f t="shared" si="149"/>
        <v>0</v>
      </c>
      <c r="X3157" s="3">
        <v>0</v>
      </c>
      <c r="Y3157" s="3">
        <v>0</v>
      </c>
      <c r="Z3157" s="3">
        <v>0</v>
      </c>
      <c r="AA3157" s="3">
        <v>0</v>
      </c>
      <c r="AB3157" s="3">
        <v>0</v>
      </c>
      <c r="AD3157" t="s">
        <v>58</v>
      </c>
      <c r="AE3157" s="1">
        <v>42571</v>
      </c>
      <c r="AG3157" s="1">
        <v>42571</v>
      </c>
      <c r="AH3157" s="1">
        <v>42598</v>
      </c>
    </row>
    <row r="3158" spans="1:34" x14ac:dyDescent="0.3">
      <c r="A3158">
        <v>247140</v>
      </c>
      <c r="B3158" t="s">
        <v>25</v>
      </c>
      <c r="C3158" t="s">
        <v>26</v>
      </c>
      <c r="D3158">
        <v>1</v>
      </c>
      <c r="E3158" t="s">
        <v>5196</v>
      </c>
      <c r="F3158" t="s">
        <v>4131</v>
      </c>
      <c r="G3158">
        <v>6800</v>
      </c>
      <c r="H3158">
        <v>0</v>
      </c>
      <c r="I3158">
        <v>100000</v>
      </c>
      <c r="J3158">
        <v>130000</v>
      </c>
      <c r="K3158" t="s">
        <v>30</v>
      </c>
      <c r="L3158" t="s">
        <v>192</v>
      </c>
      <c r="M3158" t="s">
        <v>535</v>
      </c>
      <c r="N3158" t="s">
        <v>6962</v>
      </c>
      <c r="O3158" t="s">
        <v>4133</v>
      </c>
      <c r="P3158" t="s">
        <v>8725</v>
      </c>
      <c r="Q3158" t="s">
        <v>35</v>
      </c>
      <c r="R3158" t="s">
        <v>5197</v>
      </c>
      <c r="S3158" t="s">
        <v>196</v>
      </c>
      <c r="T3158" t="str">
        <f t="shared" si="147"/>
        <v xml:space="preserve">The preferred candidate should possess the following:	Authentication and authorization specialist  detailed understanding of single-sign-on systems e.g. Kerberos, Active Directory, LDAP;	Excellent understanding of IaaS and virtualization  service orientated architecture designed around the delivery and security of Infrastructure components as a service;	Strong analytical, diagnostics and troubleshooting skills - ability to solve complex problems at scale;	Expertise in application, infrastructure and network security, along with penetration testing;	Performance Management, software engineering, system administration, systems engineering, network engineering;	Understanding of how servers, operating systems and networks function, perform and scale and how to best secure them without drastically impairing performance or functionality;	Deep and broad understanding of services and architecture required to build secure Cloud computing platforms; 	Especially using encryption for data at rest and in transit;	Identity Management, authorization and authentication expert  including using SSL, IPSEC and PKI frameworks for securing and encrypting communications;	Ability to troubleshoot and diagnose issues in modern, web‚-scale distributed systems;	Deep experience in Internet Protocol (IP), firewalls, encryption, intrusion detection systems, Web filtering, authentication and authorization methodologies;	Proficiency in firewall technologies (Cisco PIX/ASA, Checkpoint, PF/ Iptables);	Experience with network security technology such as access-lists and firewalls;	Skilled in data analysis and network security threat analysis and remediation;	Good knowledge of networking, security, DNS, Unix/Linux operations and troubleshooting;	OS: Red Hat Enterprise Linux 6.x / 7.x / Windows Server 2008 R2 / 2012;	Certified Cloud Security Professional (CCSP);	Certificate of Cloud Security Knowledge (CCSK);	Certified Information System Security Professional (CISSP).  </v>
      </c>
      <c r="U3158">
        <f t="shared" si="148"/>
        <v>1</v>
      </c>
      <c r="V3158" s="3">
        <v>0</v>
      </c>
      <c r="W3158" s="3">
        <f t="shared" si="149"/>
        <v>1</v>
      </c>
      <c r="X3158" s="3">
        <v>0</v>
      </c>
      <c r="Y3158" s="3">
        <v>0</v>
      </c>
      <c r="Z3158" s="3">
        <v>0</v>
      </c>
      <c r="AA3158" s="3">
        <v>0</v>
      </c>
      <c r="AB3158" s="3">
        <v>0</v>
      </c>
      <c r="AD3158" t="s">
        <v>58</v>
      </c>
      <c r="AE3158" s="1">
        <v>42569</v>
      </c>
      <c r="AG3158" s="1">
        <v>42569</v>
      </c>
      <c r="AH3158" s="1">
        <v>42598</v>
      </c>
    </row>
    <row r="3159" spans="1:34" x14ac:dyDescent="0.3">
      <c r="A3159">
        <v>247140</v>
      </c>
      <c r="B3159" t="s">
        <v>25</v>
      </c>
      <c r="C3159" t="s">
        <v>40</v>
      </c>
      <c r="D3159">
        <v>1</v>
      </c>
      <c r="E3159" t="s">
        <v>5196</v>
      </c>
      <c r="F3159" t="s">
        <v>4131</v>
      </c>
      <c r="G3159">
        <v>6800</v>
      </c>
      <c r="H3159">
        <v>0</v>
      </c>
      <c r="I3159">
        <v>100000</v>
      </c>
      <c r="J3159">
        <v>130000</v>
      </c>
      <c r="K3159" t="s">
        <v>30</v>
      </c>
      <c r="L3159" t="s">
        <v>192</v>
      </c>
      <c r="M3159" t="s">
        <v>535</v>
      </c>
      <c r="N3159" t="s">
        <v>6962</v>
      </c>
      <c r="O3159" t="s">
        <v>4133</v>
      </c>
      <c r="P3159" t="s">
        <v>8725</v>
      </c>
      <c r="Q3159" t="s">
        <v>35</v>
      </c>
      <c r="R3159" t="s">
        <v>5197</v>
      </c>
      <c r="S3159" t="s">
        <v>196</v>
      </c>
      <c r="T3159" t="str">
        <f t="shared" si="147"/>
        <v xml:space="preserve">The preferred candidate should possess the following:	Authentication and authorization specialist  detailed understanding of single-sign-on systems e.g. Kerberos, Active Directory, LDAP;	Excellent understanding of IaaS and virtualization  service orientated architecture designed around the delivery and security of Infrastructure components as a service;	Strong analytical, diagnostics and troubleshooting skills - ability to solve complex problems at scale;	Expertise in application, infrastructure and network security, along with penetration testing;	Performance Management, software engineering, system administration, systems engineering, network engineering;	Understanding of how servers, operating systems and networks function, perform and scale and how to best secure them without drastically impairing performance or functionality;	Deep and broad understanding of services and architecture required to build secure Cloud computing platforms; 	Especially using encryption for data at rest and in transit;	Identity Management, authorization and authentication expert  including using SSL, IPSEC and PKI frameworks for securing and encrypting communications;	Ability to troubleshoot and diagnose issues in modern, web‚-scale distributed systems;	Deep experience in Internet Protocol (IP), firewalls, encryption, intrusion detection systems, Web filtering, authentication and authorization methodologies;	Proficiency in firewall technologies (Cisco PIX/ASA, Checkpoint, PF/ Iptables);	Experience with network security technology such as access-lists and firewalls;	Skilled in data analysis and network security threat analysis and remediation;	Good knowledge of networking, security, DNS, Unix/Linux operations and troubleshooting;	OS: Red Hat Enterprise Linux 6.x / 7.x / Windows Server 2008 R2 / 2012;	Certified Cloud Security Professional (CCSP);	Certificate of Cloud Security Knowledge (CCSK);	Certified Information System Security Professional (CISSP).  </v>
      </c>
      <c r="U3159">
        <f t="shared" si="148"/>
        <v>1</v>
      </c>
      <c r="V3159" s="3">
        <v>0</v>
      </c>
      <c r="W3159" s="3">
        <f t="shared" si="149"/>
        <v>1</v>
      </c>
      <c r="X3159" s="3">
        <v>0</v>
      </c>
      <c r="Y3159" s="3">
        <v>0</v>
      </c>
      <c r="Z3159" s="3">
        <v>0</v>
      </c>
      <c r="AA3159" s="3">
        <v>0</v>
      </c>
      <c r="AB3159" s="3">
        <v>0</v>
      </c>
      <c r="AD3159" t="s">
        <v>58</v>
      </c>
      <c r="AE3159" s="1">
        <v>42569</v>
      </c>
      <c r="AG3159" s="1">
        <v>42569</v>
      </c>
      <c r="AH3159" s="1">
        <v>42598</v>
      </c>
    </row>
    <row r="3160" spans="1:34" x14ac:dyDescent="0.3">
      <c r="A3160">
        <v>247155</v>
      </c>
      <c r="B3160" t="s">
        <v>39</v>
      </c>
      <c r="C3160" t="s">
        <v>26</v>
      </c>
      <c r="D3160">
        <v>1</v>
      </c>
      <c r="E3160" t="s">
        <v>5198</v>
      </c>
      <c r="F3160" t="s">
        <v>42</v>
      </c>
      <c r="G3160">
        <v>21744</v>
      </c>
      <c r="H3160">
        <v>2</v>
      </c>
      <c r="I3160">
        <v>68239</v>
      </c>
      <c r="J3160">
        <v>85644</v>
      </c>
      <c r="K3160" t="s">
        <v>30</v>
      </c>
      <c r="L3160" t="s">
        <v>78</v>
      </c>
      <c r="M3160" t="s">
        <v>1033</v>
      </c>
      <c r="N3160" t="s">
        <v>5199</v>
      </c>
      <c r="O3160" t="s">
        <v>46</v>
      </c>
      <c r="P3160" t="s">
        <v>5200</v>
      </c>
      <c r="Q3160" t="s">
        <v>7985</v>
      </c>
      <c r="R3160" t="s">
        <v>5201</v>
      </c>
      <c r="S3160" t="s">
        <v>35</v>
      </c>
      <c r="T3160" t="str">
        <f t="shared" si="147"/>
        <v>--Excellent written, oral and interpersonal skills  --experience in quality management and improvement activities  --Experience in program planning and implementation  --Experience developing and implementing evidence-based medical and/ or social service programs for people with HIV disease  --Working knowledge of Microsoft office products and ability to handle multiple and diverse assignments.   --Must have knowledge of HIV/AIDS and ideally Ryan White Programs  --Ability to handle multiple and diverse assignments with competing priorities;   --Prior experience with project management, provision of technical assistance, diplomatic ability to navigate within institutions with different needs, and knowledge of programmatic data collection and analysis.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60">
        <f t="shared" si="148"/>
        <v>0</v>
      </c>
      <c r="V3160" s="3">
        <v>0</v>
      </c>
      <c r="W3160" s="3">
        <f t="shared" si="149"/>
        <v>0</v>
      </c>
      <c r="X3160" s="3">
        <v>0</v>
      </c>
      <c r="Y3160" s="3">
        <v>0</v>
      </c>
      <c r="Z3160" s="3">
        <v>0</v>
      </c>
      <c r="AA3160" s="3">
        <v>0</v>
      </c>
      <c r="AB3160" s="3">
        <v>0</v>
      </c>
      <c r="AD3160" t="s">
        <v>38</v>
      </c>
      <c r="AE3160" s="1">
        <v>42563</v>
      </c>
      <c r="AG3160" s="1">
        <v>42563</v>
      </c>
      <c r="AH3160" s="1">
        <v>42598</v>
      </c>
    </row>
    <row r="3161" spans="1:34" x14ac:dyDescent="0.3">
      <c r="A3161">
        <v>247142</v>
      </c>
      <c r="B3161" t="s">
        <v>3277</v>
      </c>
      <c r="C3161" t="s">
        <v>40</v>
      </c>
      <c r="D3161">
        <v>1</v>
      </c>
      <c r="E3161" t="s">
        <v>5202</v>
      </c>
      <c r="F3161" t="s">
        <v>1168</v>
      </c>
      <c r="G3161">
        <v>56058</v>
      </c>
      <c r="H3161">
        <v>0</v>
      </c>
      <c r="I3161">
        <v>48895</v>
      </c>
      <c r="J3161">
        <v>75900</v>
      </c>
      <c r="K3161" t="s">
        <v>30</v>
      </c>
      <c r="L3161" t="s">
        <v>5203</v>
      </c>
      <c r="M3161" t="s">
        <v>5204</v>
      </c>
      <c r="N3161" t="s">
        <v>8726</v>
      </c>
      <c r="O3161" t="s">
        <v>1170</v>
      </c>
      <c r="P3161" t="s">
        <v>8727</v>
      </c>
      <c r="Q3161" t="s">
        <v>35</v>
      </c>
      <c r="R3161" t="s">
        <v>5205</v>
      </c>
      <c r="S3161" t="s">
        <v>35</v>
      </c>
      <c r="T3161" t="str">
        <f t="shared" si="147"/>
        <v xml:space="preserve">‚	Ability to maintain high level of confidentiality;	Verbal communication skills, strong multi-tasking, prioritization and organization skills;	Attention to detail, critical thinking, analytical and problem solving skills;	Knowledge of state and federal FMLA regulations;  </v>
      </c>
      <c r="U3161">
        <f t="shared" si="148"/>
        <v>0</v>
      </c>
      <c r="V3161" s="3">
        <v>0</v>
      </c>
      <c r="W3161" s="3">
        <f t="shared" si="149"/>
        <v>0</v>
      </c>
      <c r="X3161" s="3">
        <v>0</v>
      </c>
      <c r="Y3161" s="3">
        <v>0</v>
      </c>
      <c r="Z3161" s="3">
        <v>0</v>
      </c>
      <c r="AA3161" s="3">
        <v>0</v>
      </c>
      <c r="AB3161" s="3">
        <v>0</v>
      </c>
      <c r="AD3161" t="s">
        <v>38</v>
      </c>
      <c r="AE3161" s="1">
        <v>42564</v>
      </c>
      <c r="AF3161" s="1">
        <v>42613</v>
      </c>
      <c r="AG3161" s="1">
        <v>42592</v>
      </c>
      <c r="AH3161" s="1">
        <v>42598</v>
      </c>
    </row>
    <row r="3162" spans="1:34" x14ac:dyDescent="0.3">
      <c r="A3162">
        <v>247142</v>
      </c>
      <c r="B3162" t="s">
        <v>3277</v>
      </c>
      <c r="C3162" t="s">
        <v>26</v>
      </c>
      <c r="D3162">
        <v>1</v>
      </c>
      <c r="E3162" t="s">
        <v>5202</v>
      </c>
      <c r="F3162" t="s">
        <v>1168</v>
      </c>
      <c r="G3162">
        <v>56058</v>
      </c>
      <c r="H3162">
        <v>0</v>
      </c>
      <c r="I3162">
        <v>48895</v>
      </c>
      <c r="J3162">
        <v>75900</v>
      </c>
      <c r="K3162" t="s">
        <v>30</v>
      </c>
      <c r="L3162" t="s">
        <v>5203</v>
      </c>
      <c r="M3162" t="s">
        <v>5204</v>
      </c>
      <c r="N3162" t="s">
        <v>8726</v>
      </c>
      <c r="O3162" t="s">
        <v>1170</v>
      </c>
      <c r="P3162" t="s">
        <v>8727</v>
      </c>
      <c r="Q3162" t="s">
        <v>35</v>
      </c>
      <c r="R3162" t="s">
        <v>5205</v>
      </c>
      <c r="S3162" t="s">
        <v>35</v>
      </c>
      <c r="T3162" t="str">
        <f t="shared" si="147"/>
        <v xml:space="preserve">‚	Ability to maintain high level of confidentiality;	Verbal communication skills, strong multi-tasking, prioritization and organization skills;	Attention to detail, critical thinking, analytical and problem solving skills;	Knowledge of state and federal FMLA regulations;  </v>
      </c>
      <c r="U3162">
        <f t="shared" si="148"/>
        <v>0</v>
      </c>
      <c r="V3162" s="3">
        <v>0</v>
      </c>
      <c r="W3162" s="3">
        <f t="shared" si="149"/>
        <v>0</v>
      </c>
      <c r="X3162" s="3">
        <v>0</v>
      </c>
      <c r="Y3162" s="3">
        <v>0</v>
      </c>
      <c r="Z3162" s="3">
        <v>0</v>
      </c>
      <c r="AA3162" s="3">
        <v>0</v>
      </c>
      <c r="AB3162" s="3">
        <v>0</v>
      </c>
      <c r="AD3162" t="s">
        <v>38</v>
      </c>
      <c r="AE3162" s="1">
        <v>42564</v>
      </c>
      <c r="AF3162" s="1">
        <v>42613</v>
      </c>
      <c r="AG3162" s="1">
        <v>42592</v>
      </c>
      <c r="AH3162" s="1">
        <v>42598</v>
      </c>
    </row>
    <row r="3163" spans="1:34" x14ac:dyDescent="0.3">
      <c r="A3163">
        <v>247154</v>
      </c>
      <c r="B3163" t="s">
        <v>1125</v>
      </c>
      <c r="C3163" t="s">
        <v>26</v>
      </c>
      <c r="D3163">
        <v>1</v>
      </c>
      <c r="E3163" t="s">
        <v>594</v>
      </c>
      <c r="F3163" t="s">
        <v>1444</v>
      </c>
      <c r="G3163">
        <v>31143</v>
      </c>
      <c r="H3163">
        <v>2</v>
      </c>
      <c r="I3163">
        <v>48764</v>
      </c>
      <c r="J3163">
        <v>60000</v>
      </c>
      <c r="K3163" t="s">
        <v>30</v>
      </c>
      <c r="L3163" t="s">
        <v>954</v>
      </c>
      <c r="M3163" t="s">
        <v>4211</v>
      </c>
      <c r="N3163" t="s">
        <v>8728</v>
      </c>
      <c r="O3163" t="s">
        <v>1445</v>
      </c>
      <c r="P3163" t="s">
        <v>5206</v>
      </c>
      <c r="Q3163" t="s">
        <v>35</v>
      </c>
      <c r="R3163" t="s">
        <v>5207</v>
      </c>
      <c r="S3163" t="s">
        <v>35</v>
      </c>
      <c r="T3163" t="str">
        <f t="shared" si="147"/>
        <v xml:space="preserve">1. At least three years of experience developing and performing procedural and operational audits 2. An advanced degree in management audit, public administration, or a related field and a background in government performance auditing 3. Knowledge of, and demonstrated interest in, law enforcement, criminal justice, police accountability, and/or civil rights issues 4. Strong communication skills, excellent judgment, and confidence to discuss results of audits and needs for additional data with OIG-NYPD staff 5. Familiarity with statistical sampling, financial analysis, and review of information technology systems 6. Proficiency in developing and implementing audit methodology, including familiarity with obtaining and evaluating various sources and forms of evidence; standards, benchmarks, and testing instruments for measurement and evaluation; and risk identification 7. Certified Internal Auditor (CIA) and/or Certified Fraud Examiner (CFE) certification a plus 8. Familiarity with NYPD procedures a plus  </v>
      </c>
      <c r="U3163">
        <f t="shared" si="148"/>
        <v>0</v>
      </c>
      <c r="V3163" s="3">
        <v>0</v>
      </c>
      <c r="W3163" s="3">
        <f t="shared" si="149"/>
        <v>0</v>
      </c>
      <c r="X3163" s="3">
        <v>0</v>
      </c>
      <c r="Y3163" s="3">
        <v>0</v>
      </c>
      <c r="Z3163" s="3">
        <v>0</v>
      </c>
      <c r="AA3163" s="3">
        <v>0</v>
      </c>
      <c r="AB3163" s="3">
        <v>0</v>
      </c>
      <c r="AD3163" t="s">
        <v>38</v>
      </c>
      <c r="AE3163" s="1">
        <v>42563</v>
      </c>
      <c r="AF3163" s="1">
        <v>42653</v>
      </c>
      <c r="AG3163" s="1">
        <v>42563</v>
      </c>
      <c r="AH3163" s="1">
        <v>42598</v>
      </c>
    </row>
    <row r="3164" spans="1:34" x14ac:dyDescent="0.3">
      <c r="A3164">
        <v>246931</v>
      </c>
      <c r="B3164" t="s">
        <v>873</v>
      </c>
      <c r="C3164" t="s">
        <v>26</v>
      </c>
      <c r="D3164">
        <v>1</v>
      </c>
      <c r="E3164" t="s">
        <v>245</v>
      </c>
      <c r="F3164" t="s">
        <v>246</v>
      </c>
      <c r="G3164">
        <v>92610</v>
      </c>
      <c r="H3164">
        <v>0</v>
      </c>
      <c r="I3164">
        <v>269</v>
      </c>
      <c r="J3164">
        <v>313</v>
      </c>
      <c r="K3164" t="s">
        <v>247</v>
      </c>
      <c r="L3164" t="s">
        <v>3969</v>
      </c>
      <c r="M3164" t="s">
        <v>5189</v>
      </c>
      <c r="N3164" t="s">
        <v>5190</v>
      </c>
      <c r="O3164" t="s">
        <v>251</v>
      </c>
      <c r="P3164" t="s">
        <v>5191</v>
      </c>
      <c r="Q3164" t="s">
        <v>35</v>
      </c>
      <c r="R3164" t="s">
        <v>1208</v>
      </c>
      <c r="S3164" t="s">
        <v>35</v>
      </c>
      <c r="T3164" t="str">
        <f t="shared" si="147"/>
        <v xml:space="preserve">A Motor Vehicle Driver License valid in the State of New York. This license must be maintained for the duration of employment  </v>
      </c>
      <c r="U3164">
        <f t="shared" si="148"/>
        <v>0</v>
      </c>
      <c r="V3164" s="3">
        <v>0</v>
      </c>
      <c r="W3164" s="3">
        <f t="shared" si="149"/>
        <v>0</v>
      </c>
      <c r="X3164" s="3">
        <v>0</v>
      </c>
      <c r="Y3164" s="3">
        <v>0</v>
      </c>
      <c r="Z3164" s="3">
        <v>0</v>
      </c>
      <c r="AA3164" s="3">
        <v>0</v>
      </c>
      <c r="AB3164" s="3">
        <v>0</v>
      </c>
      <c r="AD3164" t="s">
        <v>38</v>
      </c>
      <c r="AE3164" s="1">
        <v>42572</v>
      </c>
      <c r="AG3164" s="1">
        <v>42585</v>
      </c>
      <c r="AH3164" s="1">
        <v>42598</v>
      </c>
    </row>
    <row r="3165" spans="1:34" x14ac:dyDescent="0.3">
      <c r="A3165">
        <v>246933</v>
      </c>
      <c r="B3165" t="s">
        <v>3435</v>
      </c>
      <c r="C3165" t="s">
        <v>26</v>
      </c>
      <c r="D3165">
        <v>2</v>
      </c>
      <c r="E3165" t="s">
        <v>5208</v>
      </c>
      <c r="F3165" t="s">
        <v>485</v>
      </c>
      <c r="G3165">
        <v>30087</v>
      </c>
      <c r="H3165">
        <v>1</v>
      </c>
      <c r="I3165">
        <v>57005</v>
      </c>
      <c r="J3165">
        <v>87027</v>
      </c>
      <c r="K3165" t="s">
        <v>30</v>
      </c>
      <c r="L3165" t="s">
        <v>3455</v>
      </c>
      <c r="M3165" t="s">
        <v>5209</v>
      </c>
      <c r="N3165" t="s">
        <v>5210</v>
      </c>
      <c r="O3165" t="s">
        <v>488</v>
      </c>
      <c r="P3165" t="s">
        <v>5211</v>
      </c>
      <c r="Q3165" t="s">
        <v>35</v>
      </c>
      <c r="R3165" t="s">
        <v>3441</v>
      </c>
      <c r="S3165" t="s">
        <v>4861</v>
      </c>
      <c r="T3165" t="str">
        <f t="shared" si="147"/>
        <v xml:space="preserve">INTENSIVE RESEARCH AND WRITING SKILLS.  </v>
      </c>
      <c r="U3165">
        <f t="shared" si="148"/>
        <v>0</v>
      </c>
      <c r="V3165" s="3">
        <v>0</v>
      </c>
      <c r="W3165" s="3">
        <f t="shared" si="149"/>
        <v>0</v>
      </c>
      <c r="X3165" s="3">
        <v>0</v>
      </c>
      <c r="Y3165" s="3">
        <v>0</v>
      </c>
      <c r="Z3165" s="3">
        <v>0</v>
      </c>
      <c r="AA3165" s="3">
        <v>0</v>
      </c>
      <c r="AB3165" s="3">
        <v>0</v>
      </c>
      <c r="AD3165" t="s">
        <v>38</v>
      </c>
      <c r="AE3165" s="1">
        <v>42563</v>
      </c>
      <c r="AG3165" s="1">
        <v>42563</v>
      </c>
      <c r="AH3165" s="1">
        <v>42598</v>
      </c>
    </row>
    <row r="3166" spans="1:34" x14ac:dyDescent="0.3">
      <c r="A3166">
        <v>246933</v>
      </c>
      <c r="B3166" t="s">
        <v>3435</v>
      </c>
      <c r="C3166" t="s">
        <v>40</v>
      </c>
      <c r="D3166">
        <v>2</v>
      </c>
      <c r="E3166" t="s">
        <v>5208</v>
      </c>
      <c r="F3166" t="s">
        <v>485</v>
      </c>
      <c r="G3166">
        <v>30087</v>
      </c>
      <c r="H3166">
        <v>1</v>
      </c>
      <c r="I3166">
        <v>57005</v>
      </c>
      <c r="J3166">
        <v>87027</v>
      </c>
      <c r="K3166" t="s">
        <v>30</v>
      </c>
      <c r="L3166" t="s">
        <v>3455</v>
      </c>
      <c r="M3166" t="s">
        <v>5209</v>
      </c>
      <c r="N3166" t="s">
        <v>5210</v>
      </c>
      <c r="O3166" t="s">
        <v>488</v>
      </c>
      <c r="P3166" t="s">
        <v>5211</v>
      </c>
      <c r="Q3166" t="s">
        <v>35</v>
      </c>
      <c r="R3166" t="s">
        <v>3441</v>
      </c>
      <c r="S3166" t="s">
        <v>4861</v>
      </c>
      <c r="T3166" t="str">
        <f t="shared" si="147"/>
        <v xml:space="preserve">INTENSIVE RESEARCH AND WRITING SKILLS.  </v>
      </c>
      <c r="U3166">
        <f t="shared" si="148"/>
        <v>0</v>
      </c>
      <c r="V3166" s="3">
        <v>0</v>
      </c>
      <c r="W3166" s="3">
        <f t="shared" si="149"/>
        <v>0</v>
      </c>
      <c r="X3166" s="3">
        <v>0</v>
      </c>
      <c r="Y3166" s="3">
        <v>0</v>
      </c>
      <c r="Z3166" s="3">
        <v>0</v>
      </c>
      <c r="AA3166" s="3">
        <v>0</v>
      </c>
      <c r="AB3166" s="3">
        <v>0</v>
      </c>
      <c r="AD3166" t="s">
        <v>38</v>
      </c>
      <c r="AE3166" s="1">
        <v>42563</v>
      </c>
      <c r="AG3166" s="1">
        <v>42563</v>
      </c>
      <c r="AH3166" s="1">
        <v>42598</v>
      </c>
    </row>
    <row r="3167" spans="1:34" x14ac:dyDescent="0.3">
      <c r="A3167">
        <v>246934</v>
      </c>
      <c r="B3167" t="s">
        <v>25</v>
      </c>
      <c r="C3167" t="s">
        <v>26</v>
      </c>
      <c r="D3167">
        <v>1</v>
      </c>
      <c r="E3167" t="s">
        <v>5212</v>
      </c>
      <c r="F3167" t="s">
        <v>4543</v>
      </c>
      <c r="G3167">
        <v>6796</v>
      </c>
      <c r="H3167">
        <v>0</v>
      </c>
      <c r="I3167">
        <v>75000</v>
      </c>
      <c r="J3167">
        <v>102000</v>
      </c>
      <c r="K3167" t="s">
        <v>30</v>
      </c>
      <c r="L3167" t="s">
        <v>192</v>
      </c>
      <c r="M3167" t="s">
        <v>535</v>
      </c>
      <c r="N3167" t="s">
        <v>5213</v>
      </c>
      <c r="O3167" t="s">
        <v>4544</v>
      </c>
      <c r="P3167" t="s">
        <v>5214</v>
      </c>
      <c r="Q3167" t="s">
        <v>35</v>
      </c>
      <c r="R3167" t="s">
        <v>5215</v>
      </c>
      <c r="S3167" t="s">
        <v>196</v>
      </c>
      <c r="T3167" t="str">
        <f t="shared" si="147"/>
        <v xml:space="preserve">The successful candidate should possess the following: Project management skills pertaining to large, enterprise environments; fundamental technical knowledge of Windows, Linux, and Unix operating systems; DNS; Networking and Firewall; Oracle and SQL databases; storage, backup and monitoring systems; written and verbal communication skills, customer services skills, trouble shooting and problem solving skills; ability to manage multiple tasks and projects under tight deadlines.  </v>
      </c>
      <c r="U3167">
        <f t="shared" si="148"/>
        <v>0</v>
      </c>
      <c r="V3167" s="3">
        <v>0</v>
      </c>
      <c r="W3167" s="3">
        <f t="shared" si="149"/>
        <v>0</v>
      </c>
      <c r="X3167" s="3">
        <v>0</v>
      </c>
      <c r="Y3167" s="3">
        <v>0</v>
      </c>
      <c r="Z3167" s="3">
        <v>1</v>
      </c>
      <c r="AA3167" s="3">
        <v>0</v>
      </c>
      <c r="AB3167" s="3">
        <v>0</v>
      </c>
      <c r="AD3167" t="s">
        <v>202</v>
      </c>
      <c r="AE3167" s="1">
        <v>42562</v>
      </c>
      <c r="AG3167" s="1">
        <v>42562</v>
      </c>
      <c r="AH3167" s="1">
        <v>42598</v>
      </c>
    </row>
    <row r="3168" spans="1:34" x14ac:dyDescent="0.3">
      <c r="A3168">
        <v>247154</v>
      </c>
      <c r="B3168" t="s">
        <v>1125</v>
      </c>
      <c r="C3168" t="s">
        <v>40</v>
      </c>
      <c r="D3168">
        <v>1</v>
      </c>
      <c r="E3168" t="s">
        <v>594</v>
      </c>
      <c r="F3168" t="s">
        <v>1444</v>
      </c>
      <c r="G3168">
        <v>31143</v>
      </c>
      <c r="H3168">
        <v>2</v>
      </c>
      <c r="I3168">
        <v>48764</v>
      </c>
      <c r="J3168">
        <v>60000</v>
      </c>
      <c r="K3168" t="s">
        <v>30</v>
      </c>
      <c r="L3168" t="s">
        <v>954</v>
      </c>
      <c r="M3168" t="s">
        <v>4211</v>
      </c>
      <c r="N3168" t="s">
        <v>8728</v>
      </c>
      <c r="O3168" t="s">
        <v>1445</v>
      </c>
      <c r="P3168" t="s">
        <v>5206</v>
      </c>
      <c r="Q3168" t="s">
        <v>35</v>
      </c>
      <c r="R3168" t="s">
        <v>5207</v>
      </c>
      <c r="S3168" t="s">
        <v>35</v>
      </c>
      <c r="T3168" t="str">
        <f t="shared" si="147"/>
        <v xml:space="preserve">1. At least three years of experience developing and performing procedural and operational audits 2. An advanced degree in management audit, public administration, or a related field and a background in government performance auditing 3. Knowledge of, and demonstrated interest in, law enforcement, criminal justice, police accountability, and/or civil rights issues 4. Strong communication skills, excellent judgment, and confidence to discuss results of audits and needs for additional data with OIG-NYPD staff 5. Familiarity with statistical sampling, financial analysis, and review of information technology systems 6. Proficiency in developing and implementing audit methodology, including familiarity with obtaining and evaluating various sources and forms of evidence; standards, benchmarks, and testing instruments for measurement and evaluation; and risk identification 7. Certified Internal Auditor (CIA) and/or Certified Fraud Examiner (CFE) certification a plus 8. Familiarity with NYPD procedures a plus  </v>
      </c>
      <c r="U3168">
        <f t="shared" si="148"/>
        <v>0</v>
      </c>
      <c r="V3168" s="3">
        <v>0</v>
      </c>
      <c r="W3168" s="3">
        <f t="shared" si="149"/>
        <v>0</v>
      </c>
      <c r="X3168" s="3">
        <v>0</v>
      </c>
      <c r="Y3168" s="3">
        <v>0</v>
      </c>
      <c r="Z3168" s="3">
        <v>0</v>
      </c>
      <c r="AA3168" s="3">
        <v>0</v>
      </c>
      <c r="AB3168" s="3">
        <v>0</v>
      </c>
      <c r="AD3168" t="s">
        <v>38</v>
      </c>
      <c r="AE3168" s="1">
        <v>42563</v>
      </c>
      <c r="AF3168" s="1">
        <v>42653</v>
      </c>
      <c r="AG3168" s="1">
        <v>42563</v>
      </c>
      <c r="AH3168" s="1">
        <v>42598</v>
      </c>
    </row>
    <row r="3169" spans="1:34" x14ac:dyDescent="0.3">
      <c r="A3169">
        <v>247155</v>
      </c>
      <c r="B3169" t="s">
        <v>39</v>
      </c>
      <c r="C3169" t="s">
        <v>40</v>
      </c>
      <c r="D3169">
        <v>1</v>
      </c>
      <c r="E3169" t="s">
        <v>5198</v>
      </c>
      <c r="F3169" t="s">
        <v>42</v>
      </c>
      <c r="G3169">
        <v>21744</v>
      </c>
      <c r="H3169">
        <v>2</v>
      </c>
      <c r="I3169">
        <v>68239</v>
      </c>
      <c r="J3169">
        <v>85644</v>
      </c>
      <c r="K3169" t="s">
        <v>30</v>
      </c>
      <c r="L3169" t="s">
        <v>78</v>
      </c>
      <c r="M3169" t="s">
        <v>1033</v>
      </c>
      <c r="N3169" t="s">
        <v>5199</v>
      </c>
      <c r="O3169" t="s">
        <v>46</v>
      </c>
      <c r="P3169" t="s">
        <v>5200</v>
      </c>
      <c r="Q3169" t="s">
        <v>7985</v>
      </c>
      <c r="R3169" t="s">
        <v>5201</v>
      </c>
      <c r="S3169" t="s">
        <v>35</v>
      </c>
      <c r="T3169" t="str">
        <f t="shared" si="147"/>
        <v>--Excellent written, oral and interpersonal skills  --experience in quality management and improvement activities  --Experience in program planning and implementation  --Experience developing and implementing evidence-based medical and/ or social service programs for people with HIV disease  --Working knowledge of Microsoft office products and ability to handle multiple and diverse assignments.   --Must have knowledge of HIV/AIDS and ideally Ryan White Programs  --Ability to handle multiple and diverse assignments with competing priorities;   --Prior experience with project management, provision of technical assistance, diplomatic ability to navigate within institutions with different needs, and knowledge of programmatic data collection and analysis.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69">
        <f t="shared" si="148"/>
        <v>0</v>
      </c>
      <c r="V3169" s="3">
        <v>0</v>
      </c>
      <c r="W3169" s="3">
        <f t="shared" si="149"/>
        <v>0</v>
      </c>
      <c r="X3169" s="3">
        <v>0</v>
      </c>
      <c r="Y3169" s="3">
        <v>0</v>
      </c>
      <c r="Z3169" s="3">
        <v>0</v>
      </c>
      <c r="AA3169" s="3">
        <v>0</v>
      </c>
      <c r="AB3169" s="3">
        <v>0</v>
      </c>
      <c r="AD3169" t="s">
        <v>38</v>
      </c>
      <c r="AE3169" s="1">
        <v>42563</v>
      </c>
      <c r="AG3169" s="1">
        <v>42563</v>
      </c>
      <c r="AH3169" s="1">
        <v>42598</v>
      </c>
    </row>
    <row r="3170" spans="1:34" x14ac:dyDescent="0.3">
      <c r="A3170">
        <v>247161</v>
      </c>
      <c r="B3170" t="s">
        <v>1125</v>
      </c>
      <c r="C3170" t="s">
        <v>26</v>
      </c>
      <c r="D3170">
        <v>1</v>
      </c>
      <c r="E3170" t="s">
        <v>5216</v>
      </c>
      <c r="F3170" t="s">
        <v>1444</v>
      </c>
      <c r="G3170">
        <v>31143</v>
      </c>
      <c r="H3170">
        <v>3</v>
      </c>
      <c r="I3170">
        <v>58050</v>
      </c>
      <c r="J3170">
        <v>75000</v>
      </c>
      <c r="K3170" t="s">
        <v>30</v>
      </c>
      <c r="L3170" t="s">
        <v>954</v>
      </c>
      <c r="M3170" t="s">
        <v>1128</v>
      </c>
      <c r="N3170" t="s">
        <v>8729</v>
      </c>
      <c r="O3170" t="s">
        <v>1445</v>
      </c>
      <c r="P3170" t="s">
        <v>8730</v>
      </c>
      <c r="Q3170" t="s">
        <v>35</v>
      </c>
      <c r="R3170" t="s">
        <v>5217</v>
      </c>
      <c r="S3170" t="s">
        <v>35</v>
      </c>
      <c r="T3170" t="str">
        <f t="shared" si="147"/>
        <v xml:space="preserve">1. Bachelor‚„s degree, preferably in Forensic Computing, Computer Science or Computer Security 2. At least two (2) years‚„ experience in a digital forensics field or two years of equivalent      graduate study in forensics computing 3. A+, Network+, CCE, CFCE, or ENCE Certification  4. Thorough knowledge of Digital Forensic Industry standards, chain of custody procedures,      forensic methodologies, best practices and evidence handling 5. Proficiency with forensic techniques and the most commonly used forensic toolsets, such as     EnCase, FTK Suite, Cellebrite, XRY Complete, and Open Source Tools 6. Experience conducting forensic imaging and examinations of digital and electronic media,      including, but not limited to: computer hard drives, external drives, mobile devices, network         devices, and any other device that stores digital evidence 7. Strong attention to detail and high concern for data accuracy 8. Strong communication skills and ability to testify to findings in Grand Jury and trial proceedings 9. Excellent organizational skills and an ability to prioritize and handle a large caseload of      investigations  </v>
      </c>
      <c r="U3170">
        <f t="shared" si="148"/>
        <v>0</v>
      </c>
      <c r="V3170" s="3">
        <v>0</v>
      </c>
      <c r="W3170" s="3">
        <f t="shared" si="149"/>
        <v>0</v>
      </c>
      <c r="X3170" s="3">
        <v>0</v>
      </c>
      <c r="Y3170" s="3">
        <v>0</v>
      </c>
      <c r="Z3170" s="3">
        <v>0</v>
      </c>
      <c r="AA3170" s="3">
        <v>0</v>
      </c>
      <c r="AB3170" s="3">
        <v>0</v>
      </c>
      <c r="AD3170" t="s">
        <v>38</v>
      </c>
      <c r="AE3170" s="1">
        <v>42563</v>
      </c>
      <c r="AF3170" s="1">
        <v>42653</v>
      </c>
      <c r="AG3170" s="1">
        <v>42563</v>
      </c>
      <c r="AH3170" s="1">
        <v>42598</v>
      </c>
    </row>
    <row r="3171" spans="1:34" x14ac:dyDescent="0.3">
      <c r="A3171">
        <v>246934</v>
      </c>
      <c r="B3171" t="s">
        <v>25</v>
      </c>
      <c r="C3171" t="s">
        <v>40</v>
      </c>
      <c r="D3171">
        <v>1</v>
      </c>
      <c r="E3171" t="s">
        <v>5212</v>
      </c>
      <c r="F3171" t="s">
        <v>4543</v>
      </c>
      <c r="G3171">
        <v>6796</v>
      </c>
      <c r="H3171">
        <v>0</v>
      </c>
      <c r="I3171">
        <v>75000</v>
      </c>
      <c r="J3171">
        <v>102000</v>
      </c>
      <c r="K3171" t="s">
        <v>30</v>
      </c>
      <c r="L3171" t="s">
        <v>192</v>
      </c>
      <c r="M3171" t="s">
        <v>535</v>
      </c>
      <c r="N3171" t="s">
        <v>5213</v>
      </c>
      <c r="O3171" t="s">
        <v>4544</v>
      </c>
      <c r="P3171" t="s">
        <v>5214</v>
      </c>
      <c r="Q3171" t="s">
        <v>35</v>
      </c>
      <c r="R3171" t="s">
        <v>5215</v>
      </c>
      <c r="S3171" t="s">
        <v>196</v>
      </c>
      <c r="T3171" t="str">
        <f t="shared" si="147"/>
        <v xml:space="preserve">The successful candidate should possess the following: Project management skills pertaining to large, enterprise environments; fundamental technical knowledge of Windows, Linux, and Unix operating systems; DNS; Networking and Firewall; Oracle and SQL databases; storage, backup and monitoring systems; written and verbal communication skills, customer services skills, trouble shooting and problem solving skills; ability to manage multiple tasks and projects under tight deadlines.  </v>
      </c>
      <c r="U3171">
        <f t="shared" si="148"/>
        <v>0</v>
      </c>
      <c r="V3171" s="3">
        <v>0</v>
      </c>
      <c r="W3171" s="3">
        <f t="shared" si="149"/>
        <v>0</v>
      </c>
      <c r="X3171" s="3">
        <v>0</v>
      </c>
      <c r="Y3171" s="3">
        <v>0</v>
      </c>
      <c r="Z3171" s="3">
        <v>1</v>
      </c>
      <c r="AA3171" s="3">
        <v>0</v>
      </c>
      <c r="AB3171" s="3">
        <v>0</v>
      </c>
      <c r="AD3171" t="s">
        <v>202</v>
      </c>
      <c r="AE3171" s="1">
        <v>42562</v>
      </c>
      <c r="AG3171" s="1">
        <v>42562</v>
      </c>
      <c r="AH3171" s="1">
        <v>42598</v>
      </c>
    </row>
    <row r="3172" spans="1:34" x14ac:dyDescent="0.3">
      <c r="A3172">
        <v>246935</v>
      </c>
      <c r="B3172" t="s">
        <v>666</v>
      </c>
      <c r="C3172" t="s">
        <v>26</v>
      </c>
      <c r="D3172">
        <v>1</v>
      </c>
      <c r="E3172" t="s">
        <v>5218</v>
      </c>
      <c r="F3172" t="s">
        <v>568</v>
      </c>
      <c r="G3172">
        <v>10015</v>
      </c>
      <c r="H3172" t="s">
        <v>240</v>
      </c>
      <c r="I3172">
        <v>58675</v>
      </c>
      <c r="J3172">
        <v>156793</v>
      </c>
      <c r="K3172" t="s">
        <v>30</v>
      </c>
      <c r="L3172" t="s">
        <v>2218</v>
      </c>
      <c r="M3172" t="s">
        <v>5219</v>
      </c>
      <c r="N3172" t="s">
        <v>8731</v>
      </c>
      <c r="O3172" t="s">
        <v>3189</v>
      </c>
      <c r="P3172" t="s">
        <v>8732</v>
      </c>
      <c r="Q3172" t="s">
        <v>35</v>
      </c>
      <c r="R3172" t="s">
        <v>2859</v>
      </c>
      <c r="S3172" t="s">
        <v>35</v>
      </c>
      <c r="T3172" t="str">
        <f t="shared" si="147"/>
        <v xml:space="preserve">A master‚„s degree in chemical engineering/fire protection engineering from an accredited college.  Strong working knowledge of NYC Building and Fire Code, RCNY and NFPA standards.  Excellent writing and communication skills.  </v>
      </c>
      <c r="U3172">
        <f t="shared" si="148"/>
        <v>0</v>
      </c>
      <c r="V3172" s="3">
        <v>0</v>
      </c>
      <c r="W3172" s="3">
        <f t="shared" si="149"/>
        <v>0</v>
      </c>
      <c r="X3172" s="3">
        <v>0</v>
      </c>
      <c r="Y3172" s="3">
        <v>0</v>
      </c>
      <c r="Z3172" s="3">
        <v>0</v>
      </c>
      <c r="AA3172" s="3">
        <v>0</v>
      </c>
      <c r="AB3172" s="3">
        <v>0</v>
      </c>
      <c r="AD3172" t="s">
        <v>58</v>
      </c>
      <c r="AE3172" s="1">
        <v>42564</v>
      </c>
      <c r="AG3172" s="1">
        <v>42580</v>
      </c>
      <c r="AH3172" s="1">
        <v>42598</v>
      </c>
    </row>
    <row r="3173" spans="1:34" x14ac:dyDescent="0.3">
      <c r="A3173">
        <v>246935</v>
      </c>
      <c r="B3173" t="s">
        <v>666</v>
      </c>
      <c r="C3173" t="s">
        <v>40</v>
      </c>
      <c r="D3173">
        <v>1</v>
      </c>
      <c r="E3173" t="s">
        <v>5218</v>
      </c>
      <c r="F3173" t="s">
        <v>568</v>
      </c>
      <c r="G3173">
        <v>10015</v>
      </c>
      <c r="H3173" t="s">
        <v>240</v>
      </c>
      <c r="I3173">
        <v>58675</v>
      </c>
      <c r="J3173">
        <v>156793</v>
      </c>
      <c r="K3173" t="s">
        <v>30</v>
      </c>
      <c r="L3173" t="s">
        <v>2218</v>
      </c>
      <c r="M3173" t="s">
        <v>5219</v>
      </c>
      <c r="N3173" t="s">
        <v>8731</v>
      </c>
      <c r="O3173" t="s">
        <v>3189</v>
      </c>
      <c r="P3173" t="s">
        <v>8732</v>
      </c>
      <c r="Q3173" t="s">
        <v>35</v>
      </c>
      <c r="R3173" t="s">
        <v>2859</v>
      </c>
      <c r="S3173" t="s">
        <v>35</v>
      </c>
      <c r="T3173" t="str">
        <f t="shared" si="147"/>
        <v xml:space="preserve">A master‚„s degree in chemical engineering/fire protection engineering from an accredited college.  Strong working knowledge of NYC Building and Fire Code, RCNY and NFPA standards.  Excellent writing and communication skills.  </v>
      </c>
      <c r="U3173">
        <f t="shared" si="148"/>
        <v>0</v>
      </c>
      <c r="V3173" s="3">
        <v>0</v>
      </c>
      <c r="W3173" s="3">
        <f t="shared" si="149"/>
        <v>0</v>
      </c>
      <c r="X3173" s="3">
        <v>0</v>
      </c>
      <c r="Y3173" s="3">
        <v>0</v>
      </c>
      <c r="Z3173" s="3">
        <v>0</v>
      </c>
      <c r="AA3173" s="3">
        <v>0</v>
      </c>
      <c r="AB3173" s="3">
        <v>0</v>
      </c>
      <c r="AD3173" t="s">
        <v>58</v>
      </c>
      <c r="AE3173" s="1">
        <v>42564</v>
      </c>
      <c r="AG3173" s="1">
        <v>42580</v>
      </c>
      <c r="AH3173" s="1">
        <v>42598</v>
      </c>
    </row>
    <row r="3174" spans="1:34" x14ac:dyDescent="0.3">
      <c r="A3174">
        <v>246953</v>
      </c>
      <c r="B3174" t="s">
        <v>3435</v>
      </c>
      <c r="C3174" t="s">
        <v>26</v>
      </c>
      <c r="D3174">
        <v>2</v>
      </c>
      <c r="E3174" t="s">
        <v>4188</v>
      </c>
      <c r="F3174" t="s">
        <v>4188</v>
      </c>
      <c r="G3174">
        <v>30086</v>
      </c>
      <c r="H3174">
        <v>0</v>
      </c>
      <c r="I3174">
        <v>56257</v>
      </c>
      <c r="J3174">
        <v>68304</v>
      </c>
      <c r="K3174" t="s">
        <v>30</v>
      </c>
      <c r="L3174" t="s">
        <v>3455</v>
      </c>
      <c r="M3174" t="s">
        <v>5209</v>
      </c>
      <c r="N3174" t="s">
        <v>5220</v>
      </c>
      <c r="O3174" t="s">
        <v>4189</v>
      </c>
      <c r="P3174" t="s">
        <v>5211</v>
      </c>
      <c r="Q3174" t="s">
        <v>35</v>
      </c>
      <c r="R3174" t="s">
        <v>3441</v>
      </c>
      <c r="S3174" t="s">
        <v>4861</v>
      </c>
      <c r="T3174" t="str">
        <f t="shared" si="147"/>
        <v xml:space="preserve">INTENSIVE RESEARCH AND WRITING SKILLS.  </v>
      </c>
      <c r="U3174">
        <f t="shared" si="148"/>
        <v>0</v>
      </c>
      <c r="V3174" s="3">
        <v>0</v>
      </c>
      <c r="W3174" s="3">
        <f t="shared" si="149"/>
        <v>0</v>
      </c>
      <c r="X3174" s="3">
        <v>0</v>
      </c>
      <c r="Y3174" s="3">
        <v>0</v>
      </c>
      <c r="Z3174" s="3">
        <v>0</v>
      </c>
      <c r="AA3174" s="3">
        <v>0</v>
      </c>
      <c r="AB3174" s="3">
        <v>0</v>
      </c>
      <c r="AD3174" t="s">
        <v>38</v>
      </c>
      <c r="AE3174" s="1">
        <v>42563</v>
      </c>
      <c r="AG3174" s="1">
        <v>42563</v>
      </c>
      <c r="AH3174" s="1">
        <v>42598</v>
      </c>
    </row>
    <row r="3175" spans="1:34" x14ac:dyDescent="0.3">
      <c r="A3175">
        <v>246953</v>
      </c>
      <c r="B3175" t="s">
        <v>3435</v>
      </c>
      <c r="C3175" t="s">
        <v>40</v>
      </c>
      <c r="D3175">
        <v>2</v>
      </c>
      <c r="E3175" t="s">
        <v>4188</v>
      </c>
      <c r="F3175" t="s">
        <v>4188</v>
      </c>
      <c r="G3175">
        <v>30086</v>
      </c>
      <c r="H3175">
        <v>0</v>
      </c>
      <c r="I3175">
        <v>56257</v>
      </c>
      <c r="J3175">
        <v>68304</v>
      </c>
      <c r="K3175" t="s">
        <v>30</v>
      </c>
      <c r="L3175" t="s">
        <v>3455</v>
      </c>
      <c r="M3175" t="s">
        <v>5209</v>
      </c>
      <c r="N3175" t="s">
        <v>5220</v>
      </c>
      <c r="O3175" t="s">
        <v>4189</v>
      </c>
      <c r="P3175" t="s">
        <v>5211</v>
      </c>
      <c r="Q3175" t="s">
        <v>35</v>
      </c>
      <c r="R3175" t="s">
        <v>3441</v>
      </c>
      <c r="S3175" t="s">
        <v>4861</v>
      </c>
      <c r="T3175" t="str">
        <f t="shared" si="147"/>
        <v xml:space="preserve">INTENSIVE RESEARCH AND WRITING SKILLS.  </v>
      </c>
      <c r="U3175">
        <f t="shared" si="148"/>
        <v>0</v>
      </c>
      <c r="V3175" s="3">
        <v>0</v>
      </c>
      <c r="W3175" s="3">
        <f t="shared" si="149"/>
        <v>0</v>
      </c>
      <c r="X3175" s="3">
        <v>0</v>
      </c>
      <c r="Y3175" s="3">
        <v>0</v>
      </c>
      <c r="Z3175" s="3">
        <v>0</v>
      </c>
      <c r="AA3175" s="3">
        <v>0</v>
      </c>
      <c r="AB3175" s="3">
        <v>0</v>
      </c>
      <c r="AD3175" t="s">
        <v>38</v>
      </c>
      <c r="AE3175" s="1">
        <v>42563</v>
      </c>
      <c r="AG3175" s="1">
        <v>42563</v>
      </c>
      <c r="AH3175" s="1">
        <v>42598</v>
      </c>
    </row>
    <row r="3176" spans="1:34" x14ac:dyDescent="0.3">
      <c r="A3176">
        <v>247161</v>
      </c>
      <c r="B3176" t="s">
        <v>1125</v>
      </c>
      <c r="C3176" t="s">
        <v>40</v>
      </c>
      <c r="D3176">
        <v>1</v>
      </c>
      <c r="E3176" t="s">
        <v>5216</v>
      </c>
      <c r="F3176" t="s">
        <v>1444</v>
      </c>
      <c r="G3176">
        <v>31143</v>
      </c>
      <c r="H3176">
        <v>3</v>
      </c>
      <c r="I3176">
        <v>58050</v>
      </c>
      <c r="J3176">
        <v>75000</v>
      </c>
      <c r="K3176" t="s">
        <v>30</v>
      </c>
      <c r="L3176" t="s">
        <v>954</v>
      </c>
      <c r="M3176" t="s">
        <v>1128</v>
      </c>
      <c r="N3176" t="s">
        <v>8729</v>
      </c>
      <c r="O3176" t="s">
        <v>1445</v>
      </c>
      <c r="P3176" t="s">
        <v>8730</v>
      </c>
      <c r="Q3176" t="s">
        <v>35</v>
      </c>
      <c r="R3176" t="s">
        <v>5217</v>
      </c>
      <c r="S3176" t="s">
        <v>35</v>
      </c>
      <c r="T3176" t="str">
        <f t="shared" si="147"/>
        <v xml:space="preserve">1. Bachelor‚„s degree, preferably in Forensic Computing, Computer Science or Computer Security 2. At least two (2) years‚„ experience in a digital forensics field or two years of equivalent      graduate study in forensics computing 3. A+, Network+, CCE, CFCE, or ENCE Certification  4. Thorough knowledge of Digital Forensic Industry standards, chain of custody procedures,      forensic methodologies, best practices and evidence handling 5. Proficiency with forensic techniques and the most commonly used forensic toolsets, such as     EnCase, FTK Suite, Cellebrite, XRY Complete, and Open Source Tools 6. Experience conducting forensic imaging and examinations of digital and electronic media,      including, but not limited to: computer hard drives, external drives, mobile devices, network         devices, and any other device that stores digital evidence 7. Strong attention to detail and high concern for data accuracy 8. Strong communication skills and ability to testify to findings in Grand Jury and trial proceedings 9. Excellent organizational skills and an ability to prioritize and handle a large caseload of      investigations  </v>
      </c>
      <c r="U3176">
        <f t="shared" si="148"/>
        <v>0</v>
      </c>
      <c r="V3176" s="3">
        <v>0</v>
      </c>
      <c r="W3176" s="3">
        <f t="shared" si="149"/>
        <v>0</v>
      </c>
      <c r="X3176" s="3">
        <v>0</v>
      </c>
      <c r="Y3176" s="3">
        <v>0</v>
      </c>
      <c r="Z3176" s="3">
        <v>0</v>
      </c>
      <c r="AA3176" s="3">
        <v>0</v>
      </c>
      <c r="AB3176" s="3">
        <v>0</v>
      </c>
      <c r="AD3176" t="s">
        <v>38</v>
      </c>
      <c r="AE3176" s="1">
        <v>42563</v>
      </c>
      <c r="AF3176" s="1">
        <v>42653</v>
      </c>
      <c r="AG3176" s="1">
        <v>42563</v>
      </c>
      <c r="AH3176" s="1">
        <v>42598</v>
      </c>
    </row>
    <row r="3177" spans="1:34" x14ac:dyDescent="0.3">
      <c r="A3177">
        <v>247167</v>
      </c>
      <c r="B3177" t="s">
        <v>39</v>
      </c>
      <c r="C3177" t="s">
        <v>40</v>
      </c>
      <c r="D3177">
        <v>3</v>
      </c>
      <c r="E3177" t="s">
        <v>2153</v>
      </c>
      <c r="F3177" t="s">
        <v>931</v>
      </c>
      <c r="G3177">
        <v>31215</v>
      </c>
      <c r="H3177">
        <v>1</v>
      </c>
      <c r="I3177">
        <v>41199</v>
      </c>
      <c r="J3177">
        <v>47379</v>
      </c>
      <c r="K3177" t="s">
        <v>30</v>
      </c>
      <c r="L3177" t="s">
        <v>513</v>
      </c>
      <c r="M3177" t="s">
        <v>1330</v>
      </c>
      <c r="N3177" t="s">
        <v>8325</v>
      </c>
      <c r="O3177" t="s">
        <v>7361</v>
      </c>
      <c r="P3177" t="s">
        <v>2726</v>
      </c>
      <c r="Q3177" t="s">
        <v>7439</v>
      </c>
      <c r="R3177" t="s">
        <v>5221</v>
      </c>
      <c r="S3177" t="s">
        <v>35</v>
      </c>
      <c r="T3177" t="str">
        <f t="shared" si="147"/>
        <v>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77">
        <f t="shared" si="148"/>
        <v>0</v>
      </c>
      <c r="V3177" s="3">
        <v>0</v>
      </c>
      <c r="W3177" s="3">
        <f t="shared" si="149"/>
        <v>0</v>
      </c>
      <c r="X3177" s="3">
        <v>0</v>
      </c>
      <c r="Y3177" s="3">
        <v>0</v>
      </c>
      <c r="Z3177" s="3">
        <v>0</v>
      </c>
      <c r="AA3177" s="3">
        <v>0</v>
      </c>
      <c r="AB3177" s="3">
        <v>0</v>
      </c>
      <c r="AD3177" t="s">
        <v>38</v>
      </c>
      <c r="AE3177" s="1">
        <v>42563</v>
      </c>
      <c r="AG3177" s="1">
        <v>42563</v>
      </c>
      <c r="AH3177" s="1">
        <v>42598</v>
      </c>
    </row>
    <row r="3178" spans="1:34" x14ac:dyDescent="0.3">
      <c r="A3178">
        <v>247167</v>
      </c>
      <c r="B3178" t="s">
        <v>39</v>
      </c>
      <c r="C3178" t="s">
        <v>26</v>
      </c>
      <c r="D3178">
        <v>3</v>
      </c>
      <c r="E3178" t="s">
        <v>2153</v>
      </c>
      <c r="F3178" t="s">
        <v>931</v>
      </c>
      <c r="G3178">
        <v>31215</v>
      </c>
      <c r="H3178">
        <v>1</v>
      </c>
      <c r="I3178">
        <v>41199</v>
      </c>
      <c r="J3178">
        <v>47379</v>
      </c>
      <c r="K3178" t="s">
        <v>30</v>
      </c>
      <c r="L3178" t="s">
        <v>513</v>
      </c>
      <c r="M3178" t="s">
        <v>1330</v>
      </c>
      <c r="N3178" t="s">
        <v>8325</v>
      </c>
      <c r="O3178" t="s">
        <v>7361</v>
      </c>
      <c r="P3178" t="s">
        <v>2726</v>
      </c>
      <c r="Q3178" t="s">
        <v>7439</v>
      </c>
      <c r="R3178" t="s">
        <v>5221</v>
      </c>
      <c r="S3178" t="s">
        <v>35</v>
      </c>
      <c r="T3178" t="str">
        <f t="shared" si="147"/>
        <v>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78">
        <f t="shared" si="148"/>
        <v>0</v>
      </c>
      <c r="V3178" s="3">
        <v>0</v>
      </c>
      <c r="W3178" s="3">
        <f t="shared" si="149"/>
        <v>0</v>
      </c>
      <c r="X3178" s="3">
        <v>0</v>
      </c>
      <c r="Y3178" s="3">
        <v>0</v>
      </c>
      <c r="Z3178" s="3">
        <v>0</v>
      </c>
      <c r="AA3178" s="3">
        <v>0</v>
      </c>
      <c r="AB3178" s="3">
        <v>0</v>
      </c>
      <c r="AD3178" t="s">
        <v>38</v>
      </c>
      <c r="AE3178" s="1">
        <v>42563</v>
      </c>
      <c r="AG3178" s="1">
        <v>42563</v>
      </c>
      <c r="AH3178" s="1">
        <v>42598</v>
      </c>
    </row>
    <row r="3179" spans="1:34" x14ac:dyDescent="0.3">
      <c r="A3179">
        <v>247172</v>
      </c>
      <c r="B3179" t="s">
        <v>59</v>
      </c>
      <c r="C3179" t="s">
        <v>26</v>
      </c>
      <c r="D3179">
        <v>1</v>
      </c>
      <c r="E3179" t="s">
        <v>5222</v>
      </c>
      <c r="F3179" t="s">
        <v>42</v>
      </c>
      <c r="G3179">
        <v>21744</v>
      </c>
      <c r="H3179">
        <v>1</v>
      </c>
      <c r="I3179">
        <v>57969</v>
      </c>
      <c r="J3179">
        <v>70142</v>
      </c>
      <c r="K3179" t="s">
        <v>30</v>
      </c>
      <c r="L3179" t="s">
        <v>164</v>
      </c>
      <c r="M3179" t="s">
        <v>2036</v>
      </c>
      <c r="N3179" t="s">
        <v>8733</v>
      </c>
      <c r="O3179" t="s">
        <v>46</v>
      </c>
      <c r="P3179" t="s">
        <v>35</v>
      </c>
      <c r="Q3179" t="s">
        <v>1817</v>
      </c>
      <c r="R3179" t="s">
        <v>99</v>
      </c>
      <c r="S3179" t="s">
        <v>35</v>
      </c>
      <c r="T3179" t="str">
        <f t="shared" si="147"/>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179">
        <f t="shared" si="148"/>
        <v>0</v>
      </c>
      <c r="V3179" s="3">
        <v>0</v>
      </c>
      <c r="W3179" s="3">
        <f t="shared" si="149"/>
        <v>0</v>
      </c>
      <c r="X3179" s="3">
        <v>0</v>
      </c>
      <c r="Y3179" s="3">
        <v>0</v>
      </c>
      <c r="Z3179" s="3">
        <v>0</v>
      </c>
      <c r="AA3179" s="3">
        <v>0</v>
      </c>
      <c r="AB3179" s="3">
        <v>0</v>
      </c>
      <c r="AD3179" t="s">
        <v>38</v>
      </c>
      <c r="AE3179" s="1">
        <v>42577</v>
      </c>
      <c r="AG3179" s="1">
        <v>42577</v>
      </c>
      <c r="AH3179" s="1">
        <v>42598</v>
      </c>
    </row>
    <row r="3180" spans="1:34" x14ac:dyDescent="0.3">
      <c r="A3180">
        <v>247019</v>
      </c>
      <c r="B3180" t="s">
        <v>39</v>
      </c>
      <c r="C3180" t="s">
        <v>40</v>
      </c>
      <c r="D3180">
        <v>1</v>
      </c>
      <c r="E3180" t="s">
        <v>8734</v>
      </c>
      <c r="F3180" t="s">
        <v>5223</v>
      </c>
      <c r="G3180">
        <v>91925</v>
      </c>
      <c r="H3180">
        <v>0</v>
      </c>
      <c r="I3180">
        <v>100485</v>
      </c>
      <c r="J3180">
        <v>100485</v>
      </c>
      <c r="K3180" t="s">
        <v>30</v>
      </c>
      <c r="L3180" t="s">
        <v>319</v>
      </c>
      <c r="M3180" t="s">
        <v>2327</v>
      </c>
      <c r="N3180" t="s">
        <v>8735</v>
      </c>
      <c r="O3180" t="s">
        <v>5224</v>
      </c>
      <c r="P3180" t="s">
        <v>8736</v>
      </c>
      <c r="Q3180" t="s">
        <v>7439</v>
      </c>
      <c r="R3180" t="s">
        <v>5225</v>
      </c>
      <c r="S3180" t="s">
        <v>35</v>
      </c>
      <c r="T3180" t="str">
        <f t="shared" si="147"/>
        <v>‚	Broad based knowledge and experience working with multiple types of burners, boilers, hot water generators, vacuum condensate pumps and various other heating equipment components.  	Hands-on experience in the maintenance and repair of various heating equipment.  	Excellent trouble-shooting ability and mechanical aptitude.  	Ability to work independently and in a team environment.  	Some preventative maintenance knowledge.  	Proven skills working with a small team.  	Knowledge of computerized maintenance management systems.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80">
        <f t="shared" si="148"/>
        <v>0</v>
      </c>
      <c r="V3180" s="3">
        <v>0</v>
      </c>
      <c r="W3180" s="3">
        <f t="shared" si="149"/>
        <v>0</v>
      </c>
      <c r="X3180" s="3">
        <v>0</v>
      </c>
      <c r="Y3180" s="3">
        <v>0</v>
      </c>
      <c r="Z3180" s="3">
        <v>0</v>
      </c>
      <c r="AA3180" s="3">
        <v>0</v>
      </c>
      <c r="AB3180" s="3">
        <v>0</v>
      </c>
      <c r="AD3180" t="s">
        <v>38</v>
      </c>
      <c r="AE3180" s="1">
        <v>42562</v>
      </c>
      <c r="AG3180" s="1">
        <v>42562</v>
      </c>
      <c r="AH3180" s="1">
        <v>42598</v>
      </c>
    </row>
    <row r="3181" spans="1:34" x14ac:dyDescent="0.3">
      <c r="A3181">
        <v>247019</v>
      </c>
      <c r="B3181" t="s">
        <v>39</v>
      </c>
      <c r="C3181" t="s">
        <v>26</v>
      </c>
      <c r="D3181">
        <v>1</v>
      </c>
      <c r="E3181" t="s">
        <v>8734</v>
      </c>
      <c r="F3181" t="s">
        <v>5223</v>
      </c>
      <c r="G3181">
        <v>91925</v>
      </c>
      <c r="H3181">
        <v>0</v>
      </c>
      <c r="I3181">
        <v>100485</v>
      </c>
      <c r="J3181">
        <v>100485</v>
      </c>
      <c r="K3181" t="s">
        <v>30</v>
      </c>
      <c r="L3181" t="s">
        <v>319</v>
      </c>
      <c r="M3181" t="s">
        <v>2327</v>
      </c>
      <c r="N3181" t="s">
        <v>8735</v>
      </c>
      <c r="O3181" t="s">
        <v>5224</v>
      </c>
      <c r="P3181" t="s">
        <v>8736</v>
      </c>
      <c r="Q3181" t="s">
        <v>7439</v>
      </c>
      <c r="R3181" t="s">
        <v>5225</v>
      </c>
      <c r="S3181" t="s">
        <v>35</v>
      </c>
      <c r="T3181" t="str">
        <f t="shared" si="147"/>
        <v>‚	Broad based knowledge and experience working with multiple types of burners, boilers, hot water generators, vacuum condensate pumps and various other heating equipment components.  	Hands-on experience in the maintenance and repair of various heating equipment.  	Excellent trouble-shooting ability and mechanical aptitude.  	Ability to work independently and in a team environment.  	Some preventative maintenance knowledge.  	Proven skills working with a small team.  	Knowledge of computerized maintenance management systems.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81">
        <f t="shared" si="148"/>
        <v>0</v>
      </c>
      <c r="V3181" s="3">
        <v>0</v>
      </c>
      <c r="W3181" s="3">
        <f t="shared" si="149"/>
        <v>0</v>
      </c>
      <c r="X3181" s="3">
        <v>0</v>
      </c>
      <c r="Y3181" s="3">
        <v>0</v>
      </c>
      <c r="Z3181" s="3">
        <v>0</v>
      </c>
      <c r="AA3181" s="3">
        <v>0</v>
      </c>
      <c r="AB3181" s="3">
        <v>0</v>
      </c>
      <c r="AD3181" t="s">
        <v>38</v>
      </c>
      <c r="AE3181" s="1">
        <v>42562</v>
      </c>
      <c r="AG3181" s="1">
        <v>42562</v>
      </c>
      <c r="AH3181" s="1">
        <v>42598</v>
      </c>
    </row>
    <row r="3182" spans="1:34" x14ac:dyDescent="0.3">
      <c r="A3182">
        <v>247026</v>
      </c>
      <c r="B3182" t="s">
        <v>39</v>
      </c>
      <c r="C3182" t="s">
        <v>40</v>
      </c>
      <c r="D3182">
        <v>1</v>
      </c>
      <c r="E3182" t="s">
        <v>8737</v>
      </c>
      <c r="F3182" t="s">
        <v>5223</v>
      </c>
      <c r="G3182">
        <v>91925</v>
      </c>
      <c r="H3182">
        <v>0</v>
      </c>
      <c r="I3182">
        <v>100485</v>
      </c>
      <c r="J3182">
        <v>100485</v>
      </c>
      <c r="K3182" t="s">
        <v>30</v>
      </c>
      <c r="L3182" t="s">
        <v>319</v>
      </c>
      <c r="M3182" t="s">
        <v>2327</v>
      </c>
      <c r="N3182" t="s">
        <v>8738</v>
      </c>
      <c r="O3182" t="s">
        <v>5224</v>
      </c>
      <c r="P3182" t="s">
        <v>8739</v>
      </c>
      <c r="Q3182" t="s">
        <v>8740</v>
      </c>
      <c r="R3182" t="s">
        <v>5226</v>
      </c>
      <c r="S3182" t="s">
        <v>35</v>
      </c>
      <c r="T3182" t="str">
        <f t="shared" si="147"/>
        <v>‚	Experience in refrigeration that includes inspecting, replacing, adjusting and calibrating electronic and refrigeration controls and components 	Experience in performing preventive maintenance and repairs to HVAC/R systems and components 	Ability to plan and organize work 	Capable of brazing, soldering and welding 	Familiarity with Preventative Maintenance Techniques 	Ability and willingness to learn and practice new skills at an accelerated pace 	Possession of EPA 608 certification: Type II or III or Universal 	Knowledge of NYC Mechanical and Electrical codes **License Requirement  (Addional Note: MQR) For appointment to certain agencies, candidates must possess a Motor Vehicle Driver  License valid in the State of New York. The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82">
        <f t="shared" si="148"/>
        <v>0</v>
      </c>
      <c r="V3182" s="3">
        <v>0</v>
      </c>
      <c r="W3182" s="3">
        <f t="shared" si="149"/>
        <v>0</v>
      </c>
      <c r="X3182" s="3">
        <v>0</v>
      </c>
      <c r="Y3182" s="3">
        <v>0</v>
      </c>
      <c r="Z3182" s="3">
        <v>0</v>
      </c>
      <c r="AA3182" s="3">
        <v>0</v>
      </c>
      <c r="AB3182" s="3">
        <v>0</v>
      </c>
      <c r="AD3182" t="s">
        <v>38</v>
      </c>
      <c r="AE3182" s="1">
        <v>42562</v>
      </c>
      <c r="AG3182" s="1">
        <v>42562</v>
      </c>
      <c r="AH3182" s="1">
        <v>42598</v>
      </c>
    </row>
    <row r="3183" spans="1:34" x14ac:dyDescent="0.3">
      <c r="A3183">
        <v>247026</v>
      </c>
      <c r="B3183" t="s">
        <v>39</v>
      </c>
      <c r="C3183" t="s">
        <v>26</v>
      </c>
      <c r="D3183">
        <v>1</v>
      </c>
      <c r="E3183" t="s">
        <v>8737</v>
      </c>
      <c r="F3183" t="s">
        <v>5223</v>
      </c>
      <c r="G3183">
        <v>91925</v>
      </c>
      <c r="H3183">
        <v>0</v>
      </c>
      <c r="I3183">
        <v>100485</v>
      </c>
      <c r="J3183">
        <v>100485</v>
      </c>
      <c r="K3183" t="s">
        <v>30</v>
      </c>
      <c r="L3183" t="s">
        <v>319</v>
      </c>
      <c r="M3183" t="s">
        <v>2327</v>
      </c>
      <c r="N3183" t="s">
        <v>8738</v>
      </c>
      <c r="O3183" t="s">
        <v>5224</v>
      </c>
      <c r="P3183" t="s">
        <v>8739</v>
      </c>
      <c r="Q3183" t="s">
        <v>8740</v>
      </c>
      <c r="R3183" t="s">
        <v>5226</v>
      </c>
      <c r="S3183" t="s">
        <v>35</v>
      </c>
      <c r="T3183" t="str">
        <f t="shared" si="147"/>
        <v>‚	Experience in refrigeration that includes inspecting, replacing, adjusting and calibrating electronic and refrigeration controls and components 	Experience in performing preventive maintenance and repairs to HVAC/R systems and components 	Ability to plan and organize work 	Capable of brazing, soldering and welding 	Familiarity with Preventative Maintenance Techniques 	Ability and willingness to learn and practice new skills at an accelerated pace 	Possession of EPA 608 certification: Type II or III or Universal 	Knowledge of NYC Mechanical and Electrical codes **License Requirement  (Addional Note: MQR) For appointment to certain agencies, candidates must possess a Motor Vehicle Driver  License valid in the State of New York. The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83">
        <f t="shared" si="148"/>
        <v>0</v>
      </c>
      <c r="V3183" s="3">
        <v>0</v>
      </c>
      <c r="W3183" s="3">
        <f t="shared" si="149"/>
        <v>0</v>
      </c>
      <c r="X3183" s="3">
        <v>0</v>
      </c>
      <c r="Y3183" s="3">
        <v>0</v>
      </c>
      <c r="Z3183" s="3">
        <v>0</v>
      </c>
      <c r="AA3183" s="3">
        <v>0</v>
      </c>
      <c r="AB3183" s="3">
        <v>0</v>
      </c>
      <c r="AD3183" t="s">
        <v>38</v>
      </c>
      <c r="AE3183" s="1">
        <v>42562</v>
      </c>
      <c r="AG3183" s="1">
        <v>42562</v>
      </c>
      <c r="AH3183" s="1">
        <v>42598</v>
      </c>
    </row>
    <row r="3184" spans="1:34" x14ac:dyDescent="0.3">
      <c r="A3184">
        <v>247033</v>
      </c>
      <c r="B3184" t="s">
        <v>59</v>
      </c>
      <c r="C3184" t="s">
        <v>40</v>
      </c>
      <c r="D3184">
        <v>1</v>
      </c>
      <c r="E3184" t="s">
        <v>5227</v>
      </c>
      <c r="F3184" t="s">
        <v>5228</v>
      </c>
      <c r="G3184">
        <v>31316</v>
      </c>
      <c r="H3184">
        <v>1</v>
      </c>
      <c r="I3184">
        <v>47177</v>
      </c>
      <c r="J3184">
        <v>66430</v>
      </c>
      <c r="K3184" t="s">
        <v>30</v>
      </c>
      <c r="L3184" t="s">
        <v>62</v>
      </c>
      <c r="M3184" t="s">
        <v>1113</v>
      </c>
      <c r="N3184" t="s">
        <v>8741</v>
      </c>
      <c r="O3184" t="s">
        <v>5229</v>
      </c>
      <c r="P3184" t="s">
        <v>6963</v>
      </c>
      <c r="Q3184" t="s">
        <v>2508</v>
      </c>
      <c r="R3184" t="s">
        <v>1527</v>
      </c>
      <c r="S3184" t="s">
        <v>35</v>
      </c>
      <c r="T3184" t="str">
        <f t="shared" si="147"/>
        <v>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Must be familiar with current various computer software programs, and be able to adapt to, and grow with our future web based programs and applications.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184">
        <f t="shared" si="148"/>
        <v>0</v>
      </c>
      <c r="V3184" s="3">
        <v>0</v>
      </c>
      <c r="W3184" s="3">
        <f t="shared" si="149"/>
        <v>0</v>
      </c>
      <c r="X3184" s="3">
        <v>0</v>
      </c>
      <c r="Y3184" s="3">
        <v>0</v>
      </c>
      <c r="Z3184" s="3">
        <v>0</v>
      </c>
      <c r="AA3184" s="3">
        <v>0</v>
      </c>
      <c r="AB3184" s="3">
        <v>0</v>
      </c>
      <c r="AD3184" t="s">
        <v>38</v>
      </c>
      <c r="AE3184" s="1">
        <v>42564</v>
      </c>
      <c r="AG3184" s="1">
        <v>42564</v>
      </c>
      <c r="AH3184" s="1">
        <v>42598</v>
      </c>
    </row>
    <row r="3185" spans="1:34" x14ac:dyDescent="0.3">
      <c r="A3185">
        <v>246814</v>
      </c>
      <c r="B3185" t="s">
        <v>25</v>
      </c>
      <c r="C3185" t="s">
        <v>26</v>
      </c>
      <c r="D3185">
        <v>1</v>
      </c>
      <c r="E3185" t="s">
        <v>5164</v>
      </c>
      <c r="F3185" t="s">
        <v>4131</v>
      </c>
      <c r="G3185">
        <v>6800</v>
      </c>
      <c r="H3185">
        <v>0</v>
      </c>
      <c r="I3185">
        <v>100000</v>
      </c>
      <c r="J3185">
        <v>130000</v>
      </c>
      <c r="K3185" t="s">
        <v>30</v>
      </c>
      <c r="L3185" t="s">
        <v>192</v>
      </c>
      <c r="M3185" t="s">
        <v>535</v>
      </c>
      <c r="N3185" t="s">
        <v>5165</v>
      </c>
      <c r="O3185" t="s">
        <v>4133</v>
      </c>
      <c r="P3185" t="s">
        <v>6959</v>
      </c>
      <c r="Q3185" t="s">
        <v>35</v>
      </c>
      <c r="R3185" t="s">
        <v>5166</v>
      </c>
      <c r="S3185" t="s">
        <v>196</v>
      </c>
      <c r="T3185" t="str">
        <f t="shared" si="147"/>
        <v xml:space="preserve">The preferred candidate should possess the following: Experience on major transformation projects and successful transitions to implementation support teams; expert knowledge Windows and Linux operating systems and X86 hardware architectures; expert knowledge of Virtualization and Cloud software technologies (KVM, OpenStack, Docker Containers, Ansible; excellent understanding of IaaS and virtualization service orientated architecture designed around the delivery of Infrastructure components as a service; excellent documentation and communication skills needs to be able to clearly articulate complex IaaS / PaaS / SaaS concepts to people new to Cloud Platform Engineering; strong knowledge of software-defined datacenter technologies (compute, network, storage); experience in cloud concepts, designs, use cases, and solution knowledge; advanced knowledge of VMware tools stack - vRealize Application Services, vRealize Automation, vRealize Cloud Management Platform, SSO, vSphere Web Client, VSAN and EMC Virtual Storage Integrator; experience in design and deployment of private and hybrid clouds; experience in filing, blocking and object storage services; experience in cloud storage design and implementation; experience in converting business requirements into cloud solutions and designs; experience with Business Continuity and Disaster Recover design, planning and implementation for virtualized infrastructures; knowledge of storage and network virtualization technologies, capabilities, trends and the automated interaction with the physical infrastructure (EMC, NetApp, HP, Cisco).   In addition, any of the following professional vendor certifications are a plus: 	VMware Certified Advanced Professional;	Cloud Infrastructure Design (VCAP-CID);	VMware Certified Advanced Professional;	Cloud Infrastructure Administration (VCAP-CIA);	VMware Certified Design Expert;	Cloud (VCDX-Cloud);	Microsoft Specialist Certification in Office 365;	Microsoft Certified Specialist Developing Microsoft Azure Solution;	Microsoft Certified Specialist Implementing Microsoft Azure Infrastructure Solutions;	Certified Cloud Architect (CCA);Certified Cloud Professional (CCP);	EMC Cloud Infrastructure and Services (EMCCIS);EMC Cloud Architect Virtualized Infrastructure ;	EMC Cloud Architect IT-as-a-Service;	IBM Certified Solution Advisor;	Cloud Computing Architecture;	IBM Certified Solution Architect;	Cloud Computing Infrastructure  </v>
      </c>
      <c r="U3185">
        <f t="shared" si="148"/>
        <v>0</v>
      </c>
      <c r="V3185" s="3">
        <v>0</v>
      </c>
      <c r="W3185" s="3">
        <f t="shared" si="149"/>
        <v>0</v>
      </c>
      <c r="X3185" s="3">
        <v>0</v>
      </c>
      <c r="Y3185" s="3">
        <v>0</v>
      </c>
      <c r="Z3185" s="3">
        <v>0</v>
      </c>
      <c r="AA3185" s="3">
        <v>0</v>
      </c>
      <c r="AB3185" s="3">
        <v>0</v>
      </c>
      <c r="AD3185" t="s">
        <v>58</v>
      </c>
      <c r="AE3185" s="1">
        <v>42569</v>
      </c>
      <c r="AG3185" s="1">
        <v>42569</v>
      </c>
      <c r="AH3185" s="1">
        <v>42598</v>
      </c>
    </row>
    <row r="3186" spans="1:34" x14ac:dyDescent="0.3">
      <c r="A3186">
        <v>246839</v>
      </c>
      <c r="B3186" t="s">
        <v>1125</v>
      </c>
      <c r="C3186" t="s">
        <v>40</v>
      </c>
      <c r="D3186">
        <v>1</v>
      </c>
      <c r="E3186" t="s">
        <v>5230</v>
      </c>
      <c r="F3186" t="s">
        <v>326</v>
      </c>
      <c r="G3186">
        <v>56057</v>
      </c>
      <c r="H3186">
        <v>0</v>
      </c>
      <c r="I3186">
        <v>34644</v>
      </c>
      <c r="J3186">
        <v>57655</v>
      </c>
      <c r="K3186" t="s">
        <v>30</v>
      </c>
      <c r="L3186" t="s">
        <v>954</v>
      </c>
      <c r="M3186" t="s">
        <v>4211</v>
      </c>
      <c r="N3186" t="s">
        <v>8742</v>
      </c>
      <c r="O3186" t="s">
        <v>329</v>
      </c>
      <c r="P3186" t="s">
        <v>8743</v>
      </c>
      <c r="Q3186" t="s">
        <v>35</v>
      </c>
      <c r="R3186" t="s">
        <v>5231</v>
      </c>
      <c r="S3186" t="s">
        <v>35</v>
      </c>
      <c r="T3186" t="str">
        <f t="shared" si="147"/>
        <v xml:space="preserve">‚	Baccalaureate degree in a social science or related field 	Experience in organizing, coding, and entering various forms of data (statistical, textual, and other documents)	Knowledge of Excel and experience with statistical software programs like SPSS and R; preference will be given to those with additional experience with geographical mapping software like ArcGIS	Knowledge of, and demonstrated interest in, law enforcement, criminal justice, police accountability, and/or civil rights issues  </v>
      </c>
      <c r="U3186">
        <f t="shared" si="148"/>
        <v>0</v>
      </c>
      <c r="V3186" s="3">
        <v>1</v>
      </c>
      <c r="W3186" s="3">
        <f t="shared" si="149"/>
        <v>0</v>
      </c>
      <c r="X3186" s="3">
        <v>0</v>
      </c>
      <c r="Y3186" s="3">
        <v>0</v>
      </c>
      <c r="Z3186" s="3">
        <v>0</v>
      </c>
      <c r="AA3186" s="3">
        <v>0</v>
      </c>
      <c r="AB3186" s="3">
        <v>0</v>
      </c>
      <c r="AD3186" t="s">
        <v>38</v>
      </c>
      <c r="AE3186" s="1">
        <v>42562</v>
      </c>
      <c r="AF3186" s="1">
        <v>42649</v>
      </c>
      <c r="AG3186" s="1">
        <v>42562</v>
      </c>
      <c r="AH3186" s="1">
        <v>42598</v>
      </c>
    </row>
    <row r="3187" spans="1:34" x14ac:dyDescent="0.3">
      <c r="A3187">
        <v>246839</v>
      </c>
      <c r="B3187" t="s">
        <v>1125</v>
      </c>
      <c r="C3187" t="s">
        <v>26</v>
      </c>
      <c r="D3187">
        <v>1</v>
      </c>
      <c r="E3187" t="s">
        <v>5230</v>
      </c>
      <c r="F3187" t="s">
        <v>326</v>
      </c>
      <c r="G3187">
        <v>56057</v>
      </c>
      <c r="H3187">
        <v>0</v>
      </c>
      <c r="I3187">
        <v>34644</v>
      </c>
      <c r="J3187">
        <v>57655</v>
      </c>
      <c r="K3187" t="s">
        <v>30</v>
      </c>
      <c r="L3187" t="s">
        <v>954</v>
      </c>
      <c r="M3187" t="s">
        <v>4211</v>
      </c>
      <c r="N3187" t="s">
        <v>8742</v>
      </c>
      <c r="O3187" t="s">
        <v>329</v>
      </c>
      <c r="P3187" t="s">
        <v>8743</v>
      </c>
      <c r="Q3187" t="s">
        <v>35</v>
      </c>
      <c r="R3187" t="s">
        <v>5231</v>
      </c>
      <c r="S3187" t="s">
        <v>35</v>
      </c>
      <c r="T3187" t="str">
        <f t="shared" si="147"/>
        <v xml:space="preserve">‚	Baccalaureate degree in a social science or related field 	Experience in organizing, coding, and entering various forms of data (statistical, textual, and other documents)	Knowledge of Excel and experience with statistical software programs like SPSS and R; preference will be given to those with additional experience with geographical mapping software like ArcGIS	Knowledge of, and demonstrated interest in, law enforcement, criminal justice, police accountability, and/or civil rights issues  </v>
      </c>
      <c r="U3187">
        <f t="shared" si="148"/>
        <v>0</v>
      </c>
      <c r="V3187" s="3">
        <v>1</v>
      </c>
      <c r="W3187" s="3">
        <f t="shared" si="149"/>
        <v>0</v>
      </c>
      <c r="X3187" s="3">
        <v>0</v>
      </c>
      <c r="Y3187" s="3">
        <v>0</v>
      </c>
      <c r="Z3187" s="3">
        <v>0</v>
      </c>
      <c r="AA3187" s="3">
        <v>0</v>
      </c>
      <c r="AB3187" s="3">
        <v>0</v>
      </c>
      <c r="AD3187" t="s">
        <v>38</v>
      </c>
      <c r="AE3187" s="1">
        <v>42562</v>
      </c>
      <c r="AF3187" s="1">
        <v>42649</v>
      </c>
      <c r="AG3187" s="1">
        <v>42562</v>
      </c>
      <c r="AH3187" s="1">
        <v>42598</v>
      </c>
    </row>
    <row r="3188" spans="1:34" x14ac:dyDescent="0.3">
      <c r="A3188">
        <v>246849</v>
      </c>
      <c r="B3188" t="s">
        <v>25</v>
      </c>
      <c r="C3188" t="s">
        <v>26</v>
      </c>
      <c r="D3188">
        <v>1</v>
      </c>
      <c r="E3188" t="s">
        <v>3806</v>
      </c>
      <c r="F3188" t="s">
        <v>713</v>
      </c>
      <c r="G3188">
        <v>13631</v>
      </c>
      <c r="H3188">
        <v>2</v>
      </c>
      <c r="I3188">
        <v>64807</v>
      </c>
      <c r="J3188">
        <v>90000</v>
      </c>
      <c r="K3188" t="s">
        <v>30</v>
      </c>
      <c r="L3188" t="s">
        <v>192</v>
      </c>
      <c r="M3188" t="s">
        <v>193</v>
      </c>
      <c r="N3188" t="s">
        <v>8744</v>
      </c>
      <c r="O3188" t="s">
        <v>2283</v>
      </c>
      <c r="P3188" t="s">
        <v>8745</v>
      </c>
      <c r="Q3188" t="s">
        <v>35</v>
      </c>
      <c r="R3188" t="s">
        <v>5232</v>
      </c>
      <c r="S3188" t="s">
        <v>196</v>
      </c>
      <c r="T3188" t="str">
        <f t="shared" si="147"/>
        <v xml:space="preserve">The successful candidate should possess the following: 	Bachelor‚„s degree in Computer Science, Engineering or Mathematics; 	Understanding the entire SDLC cycle and QA place in it;	Experience in planning and executing end-to-end test process for complex enterprise solutions; 	Experience in analyzing business requirements and covering them with test cases;	Understanding of test management concepts and related tools; 	Experience with execution and tracking test process using Quality Center; 	Experience in configuring Quality Center‚„s entities like ‚Å“Requirements‚, ‚Å“Test Plan‚, ‚Å“Test Lab‚ and ‚Å“Defects‚ to maintain complex parameterized test suite; 	Understanding the purpose and applicability of the test automation and the popular test automation tools;	Experience in using test automated tools like UFT / QTP and/or opens source tools like Selenium IDE, Selenium WebDriver;	Experience in testing applications serving business processes types like CRM, case management or complex workflow processes;	Understanding the purpose and the features of the content management systems and testing specifics of the workflows, TeamSite knowledge and experience is preferable;	Experience with testing configuration and workflow of commercial and/or open source search engines like Google appliance, Solr, ElasticSearch or similar;	Understanding specifics in planning and executing testing tasks for the popular COTS packages for the CRM types of business (like SIEBEL or MS Dynamics CRM), BI/ reporting (OBIEE, Crystal reports, Jasper or similar);	Understanding complexity and testing specifics of the functional integration testing;	Understanding of the testing specifics of the browser / HTML based UI; 	Experience with specifics of functional and compatibility testing of browser based UI; 	Experience with testing applications on mobile devices (native and mobile responsive) and understanding testing specifics;	Understanding various data file formats (flat, csv, XML, Excel, MS Access files, etc.) and experience with tools to handle them for testing purposes; 	Understanding XML formats and XML technology, experience with popular parsing tools like XML Spy or similar;	Practical experience in using various tools like MS Excel and/or MS Access to prepare and maintain test data; 	Experience in using MS OFFICE for documenting, reporting and presenting project related information;	Understanding n-tier application architecture and service oriented architecture (SOA); 	Understanding of relational databases concept;	Ability to design SQL query and use SQL queries for QA tasks;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	Experience with popular test and SDLC management systems like JIRA, MS TFS in addition to Quality Center;	Understanding of a variety of programming languages, architectures, and standards like, J2EE-Java, .NET.;	Experience with custom coding for test automation test tools like Quick Test Pro or SELENIUM;	Practical development experience in one of the popular languages like C/C++. Java, VB/VBA (Excel or MS Access)/VBScript, Ruby, Perl, Groovy for the purpose of handling/validation of test data in various formats, locations, like flat files, XML files, relational databases, etc.;	Understanding of the process of building, validating and handling XML files using Data Type Dictionaries (DTD), XML Sc  </v>
      </c>
      <c r="U3188">
        <f t="shared" si="148"/>
        <v>0</v>
      </c>
      <c r="V3188" s="3">
        <v>1</v>
      </c>
      <c r="W3188" s="3">
        <f t="shared" si="149"/>
        <v>0</v>
      </c>
      <c r="X3188" s="3">
        <v>0</v>
      </c>
      <c r="Y3188" s="3">
        <v>0</v>
      </c>
      <c r="Z3188" s="3">
        <v>1</v>
      </c>
      <c r="AA3188" s="3">
        <v>0</v>
      </c>
      <c r="AB3188" s="3">
        <v>1</v>
      </c>
      <c r="AD3188" t="s">
        <v>58</v>
      </c>
      <c r="AE3188" s="1">
        <v>42565</v>
      </c>
      <c r="AG3188" s="1">
        <v>42565</v>
      </c>
      <c r="AH3188" s="1">
        <v>42598</v>
      </c>
    </row>
    <row r="3189" spans="1:34" x14ac:dyDescent="0.3">
      <c r="A3189">
        <v>247033</v>
      </c>
      <c r="B3189" t="s">
        <v>59</v>
      </c>
      <c r="C3189" t="s">
        <v>26</v>
      </c>
      <c r="D3189">
        <v>1</v>
      </c>
      <c r="E3189" t="s">
        <v>5227</v>
      </c>
      <c r="F3189" t="s">
        <v>5228</v>
      </c>
      <c r="G3189">
        <v>31316</v>
      </c>
      <c r="H3189">
        <v>1</v>
      </c>
      <c r="I3189">
        <v>47177</v>
      </c>
      <c r="J3189">
        <v>66430</v>
      </c>
      <c r="K3189" t="s">
        <v>30</v>
      </c>
      <c r="L3189" t="s">
        <v>62</v>
      </c>
      <c r="M3189" t="s">
        <v>1113</v>
      </c>
      <c r="N3189" t="s">
        <v>8741</v>
      </c>
      <c r="O3189" t="s">
        <v>5229</v>
      </c>
      <c r="P3189" t="s">
        <v>6963</v>
      </c>
      <c r="Q3189" t="s">
        <v>2508</v>
      </c>
      <c r="R3189" t="s">
        <v>1527</v>
      </c>
      <c r="S3189" t="s">
        <v>35</v>
      </c>
      <c r="T3189" t="str">
        <f t="shared" si="147"/>
        <v>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Must be familiar with current various computer software programs, and be able to adapt to, and grow with our future web based programs and applications.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189">
        <f t="shared" si="148"/>
        <v>0</v>
      </c>
      <c r="V3189" s="3">
        <v>0</v>
      </c>
      <c r="W3189" s="3">
        <f t="shared" si="149"/>
        <v>0</v>
      </c>
      <c r="X3189" s="3">
        <v>0</v>
      </c>
      <c r="Y3189" s="3">
        <v>0</v>
      </c>
      <c r="Z3189" s="3">
        <v>0</v>
      </c>
      <c r="AA3189" s="3">
        <v>0</v>
      </c>
      <c r="AB3189" s="3">
        <v>0</v>
      </c>
      <c r="AD3189" t="s">
        <v>38</v>
      </c>
      <c r="AE3189" s="1">
        <v>42564</v>
      </c>
      <c r="AG3189" s="1">
        <v>42564</v>
      </c>
      <c r="AH3189" s="1">
        <v>42598</v>
      </c>
    </row>
    <row r="3190" spans="1:34" x14ac:dyDescent="0.3">
      <c r="A3190">
        <v>247034</v>
      </c>
      <c r="B3190" t="s">
        <v>244</v>
      </c>
      <c r="C3190" t="s">
        <v>26</v>
      </c>
      <c r="D3190">
        <v>3</v>
      </c>
      <c r="E3190" t="s">
        <v>5233</v>
      </c>
      <c r="F3190" t="s">
        <v>2334</v>
      </c>
      <c r="G3190">
        <v>91110</v>
      </c>
      <c r="H3190">
        <v>3</v>
      </c>
      <c r="I3190">
        <v>43369</v>
      </c>
      <c r="J3190">
        <v>55177</v>
      </c>
      <c r="K3190" t="s">
        <v>30</v>
      </c>
      <c r="L3190" t="s">
        <v>521</v>
      </c>
      <c r="M3190" t="s">
        <v>2335</v>
      </c>
      <c r="N3190" t="s">
        <v>5234</v>
      </c>
      <c r="O3190" t="s">
        <v>2337</v>
      </c>
      <c r="P3190" t="s">
        <v>1279</v>
      </c>
      <c r="Q3190" t="s">
        <v>35</v>
      </c>
      <c r="R3190" t="s">
        <v>5235</v>
      </c>
      <c r="S3190" t="s">
        <v>2339</v>
      </c>
      <c r="T3190" t="str">
        <f t="shared" si="147"/>
        <v xml:space="preserve">Ability to communicate effectively in verbal and written form.  </v>
      </c>
      <c r="U3190">
        <f t="shared" si="148"/>
        <v>0</v>
      </c>
      <c r="V3190" s="3">
        <v>0</v>
      </c>
      <c r="W3190" s="3">
        <f t="shared" si="149"/>
        <v>0</v>
      </c>
      <c r="X3190" s="3">
        <v>0</v>
      </c>
      <c r="Y3190" s="3">
        <v>0</v>
      </c>
      <c r="Z3190" s="3">
        <v>0</v>
      </c>
      <c r="AA3190" s="3">
        <v>0</v>
      </c>
      <c r="AB3190" s="3">
        <v>0</v>
      </c>
      <c r="AD3190" t="s">
        <v>38</v>
      </c>
      <c r="AE3190" s="1">
        <v>42564</v>
      </c>
      <c r="AG3190" s="1">
        <v>42565</v>
      </c>
      <c r="AH3190" s="1">
        <v>42598</v>
      </c>
    </row>
    <row r="3191" spans="1:34" x14ac:dyDescent="0.3">
      <c r="A3191">
        <v>247034</v>
      </c>
      <c r="B3191" t="s">
        <v>244</v>
      </c>
      <c r="C3191" t="s">
        <v>40</v>
      </c>
      <c r="D3191">
        <v>3</v>
      </c>
      <c r="E3191" t="s">
        <v>5233</v>
      </c>
      <c r="F3191" t="s">
        <v>2334</v>
      </c>
      <c r="G3191">
        <v>91110</v>
      </c>
      <c r="H3191">
        <v>3</v>
      </c>
      <c r="I3191">
        <v>43369</v>
      </c>
      <c r="J3191">
        <v>55177</v>
      </c>
      <c r="K3191" t="s">
        <v>30</v>
      </c>
      <c r="L3191" t="s">
        <v>521</v>
      </c>
      <c r="M3191" t="s">
        <v>2335</v>
      </c>
      <c r="N3191" t="s">
        <v>5234</v>
      </c>
      <c r="O3191" t="s">
        <v>2337</v>
      </c>
      <c r="P3191" t="s">
        <v>1279</v>
      </c>
      <c r="Q3191" t="s">
        <v>35</v>
      </c>
      <c r="R3191" t="s">
        <v>5235</v>
      </c>
      <c r="S3191" t="s">
        <v>2339</v>
      </c>
      <c r="T3191" t="str">
        <f t="shared" si="147"/>
        <v xml:space="preserve">Ability to communicate effectively in verbal and written form.  </v>
      </c>
      <c r="U3191">
        <f t="shared" si="148"/>
        <v>0</v>
      </c>
      <c r="V3191" s="3">
        <v>0</v>
      </c>
      <c r="W3191" s="3">
        <f t="shared" si="149"/>
        <v>0</v>
      </c>
      <c r="X3191" s="3">
        <v>0</v>
      </c>
      <c r="Y3191" s="3">
        <v>0</v>
      </c>
      <c r="Z3191" s="3">
        <v>0</v>
      </c>
      <c r="AA3191" s="3">
        <v>0</v>
      </c>
      <c r="AB3191" s="3">
        <v>0</v>
      </c>
      <c r="AD3191" t="s">
        <v>38</v>
      </c>
      <c r="AE3191" s="1">
        <v>42564</v>
      </c>
      <c r="AG3191" s="1">
        <v>42565</v>
      </c>
      <c r="AH3191" s="1">
        <v>42598</v>
      </c>
    </row>
    <row r="3192" spans="1:34" x14ac:dyDescent="0.3">
      <c r="A3192">
        <v>247035</v>
      </c>
      <c r="B3192" t="s">
        <v>39</v>
      </c>
      <c r="C3192" t="s">
        <v>26</v>
      </c>
      <c r="D3192">
        <v>1</v>
      </c>
      <c r="E3192" t="s">
        <v>5236</v>
      </c>
      <c r="F3192" t="s">
        <v>2139</v>
      </c>
      <c r="G3192">
        <v>81815</v>
      </c>
      <c r="H3192">
        <v>0</v>
      </c>
      <c r="I3192">
        <v>16</v>
      </c>
      <c r="J3192">
        <v>24</v>
      </c>
      <c r="K3192" t="s">
        <v>141</v>
      </c>
      <c r="L3192" t="s">
        <v>78</v>
      </c>
      <c r="M3192" t="s">
        <v>1761</v>
      </c>
      <c r="N3192" t="s">
        <v>5237</v>
      </c>
      <c r="O3192" t="s">
        <v>7367</v>
      </c>
      <c r="P3192" t="s">
        <v>35</v>
      </c>
      <c r="Q3192" t="s">
        <v>7439</v>
      </c>
      <c r="R3192" t="s">
        <v>5238</v>
      </c>
      <c r="S3192" t="s">
        <v>35</v>
      </c>
      <c r="T3192" t="str">
        <f t="shared" si="147"/>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92">
        <f t="shared" si="148"/>
        <v>0</v>
      </c>
      <c r="V3192" s="3">
        <v>0</v>
      </c>
      <c r="W3192" s="3">
        <f t="shared" si="149"/>
        <v>0</v>
      </c>
      <c r="X3192" s="3">
        <v>0</v>
      </c>
      <c r="Y3192" s="3">
        <v>0</v>
      </c>
      <c r="Z3192" s="3">
        <v>0</v>
      </c>
      <c r="AA3192" s="3">
        <v>0</v>
      </c>
      <c r="AB3192" s="3">
        <v>0</v>
      </c>
      <c r="AD3192" t="s">
        <v>38</v>
      </c>
      <c r="AE3192" s="1">
        <v>42562</v>
      </c>
      <c r="AG3192" s="1">
        <v>42562</v>
      </c>
      <c r="AH3192" s="1">
        <v>42598</v>
      </c>
    </row>
    <row r="3193" spans="1:34" x14ac:dyDescent="0.3">
      <c r="A3193">
        <v>246849</v>
      </c>
      <c r="B3193" t="s">
        <v>25</v>
      </c>
      <c r="C3193" t="s">
        <v>40</v>
      </c>
      <c r="D3193">
        <v>1</v>
      </c>
      <c r="E3193" t="s">
        <v>3806</v>
      </c>
      <c r="F3193" t="s">
        <v>713</v>
      </c>
      <c r="G3193">
        <v>13631</v>
      </c>
      <c r="H3193">
        <v>2</v>
      </c>
      <c r="I3193">
        <v>64807</v>
      </c>
      <c r="J3193">
        <v>90000</v>
      </c>
      <c r="K3193" t="s">
        <v>30</v>
      </c>
      <c r="L3193" t="s">
        <v>192</v>
      </c>
      <c r="M3193" t="s">
        <v>193</v>
      </c>
      <c r="N3193" t="s">
        <v>8744</v>
      </c>
      <c r="O3193" t="s">
        <v>2283</v>
      </c>
      <c r="P3193" t="s">
        <v>8745</v>
      </c>
      <c r="Q3193" t="s">
        <v>35</v>
      </c>
      <c r="R3193" t="s">
        <v>5232</v>
      </c>
      <c r="S3193" t="s">
        <v>196</v>
      </c>
      <c r="T3193" t="str">
        <f t="shared" si="147"/>
        <v xml:space="preserve">The successful candidate should possess the following: 	Bachelor‚„s degree in Computer Science, Engineering or Mathematics; 	Understanding the entire SDLC cycle and QA place in it;	Experience in planning and executing end-to-end test process for complex enterprise solutions; 	Experience in analyzing business requirements and covering them with test cases;	Understanding of test management concepts and related tools; 	Experience with execution and tracking test process using Quality Center; 	Experience in configuring Quality Center‚„s entities like ‚Å“Requirements‚, ‚Å“Test Plan‚, ‚Å“Test Lab‚ and ‚Å“Defects‚ to maintain complex parameterized test suite; 	Understanding the purpose and applicability of the test automation and the popular test automation tools;	Experience in using test automated tools like UFT / QTP and/or opens source tools like Selenium IDE, Selenium WebDriver;	Experience in testing applications serving business processes types like CRM, case management or complex workflow processes;	Understanding the purpose and the features of the content management systems and testing specifics of the workflows, TeamSite knowledge and experience is preferable;	Experience with testing configuration and workflow of commercial and/or open source search engines like Google appliance, Solr, ElasticSearch or similar;	Understanding specifics in planning and executing testing tasks for the popular COTS packages for the CRM types of business (like SIEBEL or MS Dynamics CRM), BI/ reporting (OBIEE, Crystal reports, Jasper or similar);	Understanding complexity and testing specifics of the functional integration testing;	Understanding of the testing specifics of the browser / HTML based UI; 	Experience with specifics of functional and compatibility testing of browser based UI; 	Experience with testing applications on mobile devices (native and mobile responsive) and understanding testing specifics;	Understanding various data file formats (flat, csv, XML, Excel, MS Access files, etc.) and experience with tools to handle them for testing purposes; 	Understanding XML formats and XML technology, experience with popular parsing tools like XML Spy or similar;	Practical experience in using various tools like MS Excel and/or MS Access to prepare and maintain test data; 	Experience in using MS OFFICE for documenting, reporting and presenting project related information;	Understanding n-tier application architecture and service oriented architecture (SOA); 	Understanding of relational databases concept;	Ability to design SQL query and use SQL queries for QA tasks; 	Experience with testing SOA based functionality using soapUI or similar tool;	Understanding of various connectivity protocols and technologies including HTTP, FTP, SOAP, REST, and testing relating specifics;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	Experience with popular test and SDLC management systems like JIRA, MS TFS in addition to Quality Center;	Understanding of a variety of programming languages, architectures, and standards like, J2EE-Java, .NET.;	Experience with custom coding for test automation test tools like Quick Test Pro or SELENIUM;	Practical development experience in one of the popular languages like C/C++. Java, VB/VBA (Excel or MS Access)/VBScript, Ruby, Perl, Groovy for the purpose of handling/validation of test data in various formats, locations, like flat files, XML files, relational databases, etc.;	Understanding of the process of building, validating and handling XML files using Data Type Dictionaries (DTD), XML Sc  </v>
      </c>
      <c r="U3193">
        <f t="shared" si="148"/>
        <v>0</v>
      </c>
      <c r="V3193" s="3">
        <v>1</v>
      </c>
      <c r="W3193" s="3">
        <f t="shared" si="149"/>
        <v>0</v>
      </c>
      <c r="X3193" s="3">
        <v>0</v>
      </c>
      <c r="Y3193" s="3">
        <v>0</v>
      </c>
      <c r="Z3193" s="3">
        <v>1</v>
      </c>
      <c r="AA3193" s="3">
        <v>0</v>
      </c>
      <c r="AB3193" s="3">
        <v>1</v>
      </c>
      <c r="AD3193" t="s">
        <v>58</v>
      </c>
      <c r="AE3193" s="1">
        <v>42565</v>
      </c>
      <c r="AG3193" s="1">
        <v>42565</v>
      </c>
      <c r="AH3193" s="1">
        <v>42598</v>
      </c>
    </row>
    <row r="3194" spans="1:34" x14ac:dyDescent="0.3">
      <c r="A3194">
        <v>246852</v>
      </c>
      <c r="B3194" t="s">
        <v>25</v>
      </c>
      <c r="C3194" t="s">
        <v>40</v>
      </c>
      <c r="D3194">
        <v>1</v>
      </c>
      <c r="E3194" t="s">
        <v>3705</v>
      </c>
      <c r="F3194" t="s">
        <v>191</v>
      </c>
      <c r="G3194">
        <v>13632</v>
      </c>
      <c r="H3194">
        <v>1</v>
      </c>
      <c r="I3194">
        <v>74066</v>
      </c>
      <c r="J3194">
        <v>90000</v>
      </c>
      <c r="K3194" t="s">
        <v>30</v>
      </c>
      <c r="L3194" t="s">
        <v>192</v>
      </c>
      <c r="M3194" t="s">
        <v>193</v>
      </c>
      <c r="N3194" t="s">
        <v>8746</v>
      </c>
      <c r="O3194" t="s">
        <v>7083</v>
      </c>
      <c r="P3194" t="s">
        <v>6964</v>
      </c>
      <c r="Q3194" t="s">
        <v>3674</v>
      </c>
      <c r="R3194" t="s">
        <v>5239</v>
      </c>
      <c r="S3194" t="s">
        <v>354</v>
      </c>
      <c r="T3194" t="str">
        <f t="shared" si="147"/>
        <v>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Experience in planning and executing end-to-end test process for complex enterprise solutions;	Experience in analyzing business requirements and covering them with test cases;	Experience with execution and tracking test process using Quality Center and/or other test management system;	Understanding the purpose and applicability of the test automation and the popular test automation tools;	Experience in testing applications serving business processes types like CRM, case management, accounting or budgeting, complex workflow processes;	Experience in performing functional and non-functional testing for mobile applications running on various operating systems like iOS, Android, etc.;	Understanding testing specifics of the native or  mobile friendly  applications on mobile devices;	Experience with performing functional testing for the applications with browser based UI as well as communicating via web services;	Experience with specifics of functional and compatibility testing of browser based UI;	Experience in the covering testing specifics of the browser / HTML based UI;	Experience with functional integration testing;	Interest and ability to learn new technologies and tools, and acquire new skills;	Experience with planning testing in working with the following tools and technologies is a plus::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LDAP based authentication technology;	ETL processes, experience with Informatica is a plus;	XML language and XML data modes and schemas;	Understanding of various data file formats (flat, csv, XML, Excel, MS Access files, etc.) and experience with tools to handle them for testing purposes;	Practical experience in using various tools like MS Excel and/or MS Access to prepare and maintain test data;	Experience to use MS OFFICE for documenting, reporting and presenting project related information;	Understanding of n-tier application architecture and service oriented architecture (SOA);	Understanding of relational databases concept;	Ability to design SQL query and use SQL queries for QA tasks;	Experience with testing SOA based functionality using soapUI or similar tool;	Experience in automating testing scenarios for browser based UI testing as well as for data validation is a plus;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3194">
        <f t="shared" si="148"/>
        <v>1</v>
      </c>
      <c r="V3194" s="3">
        <v>1</v>
      </c>
      <c r="W3194" s="3">
        <f t="shared" si="149"/>
        <v>1</v>
      </c>
      <c r="X3194" s="3">
        <v>0</v>
      </c>
      <c r="Y3194" s="3">
        <v>0</v>
      </c>
      <c r="Z3194" s="3">
        <v>1</v>
      </c>
      <c r="AA3194" s="3">
        <v>0</v>
      </c>
      <c r="AB3194" s="3">
        <v>1</v>
      </c>
      <c r="AD3194" t="s">
        <v>202</v>
      </c>
      <c r="AE3194" s="1">
        <v>42565</v>
      </c>
      <c r="AG3194" s="1">
        <v>42565</v>
      </c>
      <c r="AH3194" s="1">
        <v>42598</v>
      </c>
    </row>
    <row r="3195" spans="1:34" x14ac:dyDescent="0.3">
      <c r="A3195">
        <v>246852</v>
      </c>
      <c r="B3195" t="s">
        <v>25</v>
      </c>
      <c r="C3195" t="s">
        <v>26</v>
      </c>
      <c r="D3195">
        <v>1</v>
      </c>
      <c r="E3195" t="s">
        <v>3705</v>
      </c>
      <c r="F3195" t="s">
        <v>191</v>
      </c>
      <c r="G3195">
        <v>13632</v>
      </c>
      <c r="H3195">
        <v>1</v>
      </c>
      <c r="I3195">
        <v>74066</v>
      </c>
      <c r="J3195">
        <v>90000</v>
      </c>
      <c r="K3195" t="s">
        <v>30</v>
      </c>
      <c r="L3195" t="s">
        <v>192</v>
      </c>
      <c r="M3195" t="s">
        <v>193</v>
      </c>
      <c r="N3195" t="s">
        <v>8746</v>
      </c>
      <c r="O3195" t="s">
        <v>7083</v>
      </c>
      <c r="P3195" t="s">
        <v>6964</v>
      </c>
      <c r="Q3195" t="s">
        <v>3674</v>
      </c>
      <c r="R3195" t="s">
        <v>5239</v>
      </c>
      <c r="S3195" t="s">
        <v>354</v>
      </c>
      <c r="T3195" t="str">
        <f t="shared" si="147"/>
        <v>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Experience in planning and executing end-to-end test process for complex enterprise solutions;	Experience in analyzing business requirements and covering them with test cases;	Experience with execution and tracking test process using Quality Center and/or other test management system;	Understanding the purpose and applicability of the test automation and the popular test automation tools;	Experience in testing applications serving business processes types like CRM, case management, accounting or budgeting, complex workflow processes;	Experience in performing functional and non-functional testing for mobile applications running on various operating systems like iOS, Android, etc.;	Understanding testing specifics of the native or  mobile friendly  applications on mobile devices;	Experience with performing functional testing for the applications with browser based UI as well as communicating via web services;	Experience with specifics of functional and compatibility testing of browser based UI;	Experience in the covering testing specifics of the browser / HTML based UI;	Experience with functional integration testing;	Interest and ability to learn new technologies and tools, and acquire new skills;	Experience with planning testing in working with the following tools and technologies is a plus::                  o Content management systems and their workflows (TeamSite knowledge and experience is preferable)                  o Commercial and/or open source search engines like Google Search Appliance, Solr and ElasticSearch                  o COTS packages for Customer Relationship Management (SIEBEL, MS Dynamics CRM) and Business Intelligence/analytical reporting (OBIEE, Crystal reports, Jasper);	LDAP based authentication technology;	ETL processes, experience with Informatica is a plus;	XML language and XML data modes and schemas;	Understanding of various data file formats (flat, csv, XML, Excel, MS Access files, etc.) and experience with tools to handle them for testing purposes;	Practical experience in using various tools like MS Excel and/or MS Access to prepare and maintain test data;	Experience to use MS OFFICE for documenting, reporting and presenting project related information;	Understanding of n-tier application architecture and service oriented architecture (SOA);	Understanding of relational databases concept;	Ability to design SQL query and use SQL queries for QA tasks;	Experience with testing SOA based functionality using soapUI or similar tool;	Experience in automating testing scenarios for browser based UI testing as well as for data validation is a plus;	Strong verbal skills to communicate with non-technical resources;	Strong issue resolution and investigation skills;	Ability to see tasks through to completion with minimal guidance;	Ability to articulate and document the steps taken to resolve an issue;	Must be a team player who works well with technical and non-technical resources.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3195">
        <f t="shared" si="148"/>
        <v>1</v>
      </c>
      <c r="V3195" s="3">
        <v>1</v>
      </c>
      <c r="W3195" s="3">
        <f t="shared" si="149"/>
        <v>1</v>
      </c>
      <c r="X3195" s="3">
        <v>0</v>
      </c>
      <c r="Y3195" s="3">
        <v>0</v>
      </c>
      <c r="Z3195" s="3">
        <v>1</v>
      </c>
      <c r="AA3195" s="3">
        <v>0</v>
      </c>
      <c r="AB3195" s="3">
        <v>1</v>
      </c>
      <c r="AD3195" t="s">
        <v>202</v>
      </c>
      <c r="AE3195" s="1">
        <v>42565</v>
      </c>
      <c r="AG3195" s="1">
        <v>42565</v>
      </c>
      <c r="AH3195" s="1">
        <v>42598</v>
      </c>
    </row>
    <row r="3196" spans="1:34" x14ac:dyDescent="0.3">
      <c r="A3196">
        <v>246853</v>
      </c>
      <c r="B3196" t="s">
        <v>1757</v>
      </c>
      <c r="C3196" t="s">
        <v>26</v>
      </c>
      <c r="D3196">
        <v>1</v>
      </c>
      <c r="E3196" t="s">
        <v>1758</v>
      </c>
      <c r="F3196" t="s">
        <v>51</v>
      </c>
      <c r="G3196">
        <v>10050</v>
      </c>
      <c r="H3196" t="s">
        <v>796</v>
      </c>
      <c r="I3196">
        <v>85000</v>
      </c>
      <c r="J3196">
        <v>105000</v>
      </c>
      <c r="K3196" t="s">
        <v>30</v>
      </c>
      <c r="L3196" t="s">
        <v>797</v>
      </c>
      <c r="M3196" t="s">
        <v>4141</v>
      </c>
      <c r="N3196" t="s">
        <v>7444</v>
      </c>
      <c r="O3196" t="s">
        <v>54</v>
      </c>
      <c r="P3196" t="s">
        <v>7445</v>
      </c>
      <c r="Q3196" t="s">
        <v>7446</v>
      </c>
      <c r="R3196" t="s">
        <v>5240</v>
      </c>
      <c r="S3196" t="s">
        <v>35</v>
      </c>
      <c r="T3196" t="str">
        <f t="shared" si="147"/>
        <v>‚	Demonstrated experience in the field of IT procurement/contract administration and/or handling complex IT contract reviews is preferred;  	Excellent grasp of City policies, procedures and agencies, including contract administration, negotiation and purchasing requirements; 	Comfort working with a variety of data sources and technologies including familiarity with FMS, Crystal Reporting, VENDEX and OAISIS; 	Ability to work effectively in a fast-paced environment while managing multiple priorities; 	Pro-active planner with an ability to work independently in a fast-paced environment while managing multiple priorities and looking ahead to manage deliverables;  	Excellent   interpersonal,   communication,   and   organizational   skills   (including   Microsoft Office   Suite proficiency). We appreciate every applicant‚„s interest; however, only those under consideration will be contacted.  Note: Vacancy notices listed as ‚Å“Until Filled‚ will be posted for at least five work days.</v>
      </c>
      <c r="U3196">
        <f t="shared" si="148"/>
        <v>0</v>
      </c>
      <c r="V3196" s="3">
        <v>0</v>
      </c>
      <c r="W3196" s="3">
        <f t="shared" si="149"/>
        <v>0</v>
      </c>
      <c r="X3196" s="3">
        <v>0</v>
      </c>
      <c r="Y3196" s="3">
        <v>0</v>
      </c>
      <c r="Z3196" s="3">
        <v>0</v>
      </c>
      <c r="AA3196" s="3">
        <v>0</v>
      </c>
      <c r="AB3196" s="3">
        <v>0</v>
      </c>
      <c r="AD3196" t="s">
        <v>899</v>
      </c>
      <c r="AE3196" s="1">
        <v>42559</v>
      </c>
      <c r="AG3196" s="1">
        <v>42559</v>
      </c>
      <c r="AH3196" s="1">
        <v>42598</v>
      </c>
    </row>
    <row r="3197" spans="1:34" x14ac:dyDescent="0.3">
      <c r="A3197">
        <v>247073</v>
      </c>
      <c r="B3197" t="s">
        <v>379</v>
      </c>
      <c r="C3197" t="s">
        <v>26</v>
      </c>
      <c r="D3197">
        <v>1</v>
      </c>
      <c r="E3197" t="s">
        <v>51</v>
      </c>
      <c r="F3197" t="s">
        <v>51</v>
      </c>
      <c r="G3197">
        <v>10050</v>
      </c>
      <c r="H3197" t="s">
        <v>240</v>
      </c>
      <c r="I3197">
        <v>58675</v>
      </c>
      <c r="J3197">
        <v>156793</v>
      </c>
      <c r="K3197" t="s">
        <v>30</v>
      </c>
      <c r="L3197" t="s">
        <v>382</v>
      </c>
      <c r="M3197" t="s">
        <v>241</v>
      </c>
      <c r="N3197" t="s">
        <v>5147</v>
      </c>
      <c r="O3197" t="s">
        <v>54</v>
      </c>
      <c r="P3197" t="s">
        <v>5148</v>
      </c>
      <c r="Q3197" t="s">
        <v>35</v>
      </c>
      <c r="R3197" t="s">
        <v>5149</v>
      </c>
      <c r="S3197" t="s">
        <v>35</v>
      </c>
      <c r="T3197" t="str">
        <f t="shared" si="147"/>
        <v xml:space="preserve">- Minimum 5 years' experience in a supervisory/manager role overseeing IT/Infrastructure units.  - Solid problem solving, decision making, and analytical skills. - Experience managing multi datacenters, disaster recovery.  - Experience defining infrastructure policies and procedures. - Experience managing continuous delivery environment is a plus - Experience in an environment that practices Infrastructure as Code methodologies. - Ability to work with little oversight and in team environments. - Must have vendor management experience. - Must be able to balance multiple workloads. - Must have excellent verbal, and written communication skills with the ability to discuss technical, functional, data security, and managerial information clearly and concisely to ensure technical and non-technical parties.  - Must have working knowledge of the following technologies: Cisco routers, switches and firewalls, IBM BladeCenter hardware, Citrix Zen Desktop and Zen App, Windows Server platforms, Linux, IBM DS Series SAN, EMC VTL.  - ITIL v3/Cobit 5 certification(s) a plus  </v>
      </c>
      <c r="U3197">
        <f t="shared" si="148"/>
        <v>0</v>
      </c>
      <c r="V3197" s="3">
        <v>0</v>
      </c>
      <c r="W3197" s="3">
        <f t="shared" si="149"/>
        <v>0</v>
      </c>
      <c r="X3197" s="3">
        <v>0</v>
      </c>
      <c r="Y3197" s="3">
        <v>0</v>
      </c>
      <c r="Z3197" s="3">
        <v>0</v>
      </c>
      <c r="AA3197" s="3">
        <v>0</v>
      </c>
      <c r="AB3197" s="3">
        <v>0</v>
      </c>
      <c r="AD3197" t="s">
        <v>58</v>
      </c>
      <c r="AE3197" s="1">
        <v>42562</v>
      </c>
      <c r="AG3197" s="1">
        <v>42562</v>
      </c>
      <c r="AH3197" s="1">
        <v>42598</v>
      </c>
    </row>
    <row r="3198" spans="1:34" x14ac:dyDescent="0.3">
      <c r="A3198">
        <v>246853</v>
      </c>
      <c r="B3198" t="s">
        <v>1757</v>
      </c>
      <c r="C3198" t="s">
        <v>40</v>
      </c>
      <c r="D3198">
        <v>1</v>
      </c>
      <c r="E3198" t="s">
        <v>1758</v>
      </c>
      <c r="F3198" t="s">
        <v>51</v>
      </c>
      <c r="G3198">
        <v>10050</v>
      </c>
      <c r="H3198" t="s">
        <v>796</v>
      </c>
      <c r="I3198">
        <v>85000</v>
      </c>
      <c r="J3198">
        <v>105000</v>
      </c>
      <c r="K3198" t="s">
        <v>30</v>
      </c>
      <c r="L3198" t="s">
        <v>797</v>
      </c>
      <c r="M3198" t="s">
        <v>4141</v>
      </c>
      <c r="N3198" t="s">
        <v>7444</v>
      </c>
      <c r="O3198" t="s">
        <v>54</v>
      </c>
      <c r="P3198" t="s">
        <v>7445</v>
      </c>
      <c r="Q3198" t="s">
        <v>7446</v>
      </c>
      <c r="R3198" t="s">
        <v>5240</v>
      </c>
      <c r="S3198" t="s">
        <v>35</v>
      </c>
      <c r="T3198" t="str">
        <f t="shared" si="147"/>
        <v>‚	Demonstrated experience in the field of IT procurement/contract administration and/or handling complex IT contract reviews is preferred;  	Excellent grasp of City policies, procedures and agencies, including contract administration, negotiation and purchasing requirements; 	Comfort working with a variety of data sources and technologies including familiarity with FMS, Crystal Reporting, VENDEX and OAISIS; 	Ability to work effectively in a fast-paced environment while managing multiple priorities; 	Pro-active planner with an ability to work independently in a fast-paced environment while managing multiple priorities and looking ahead to manage deliverables;  	Excellent   interpersonal,   communication,   and   organizational   skills   (including   Microsoft Office   Suite proficiency). We appreciate every applicant‚„s interest; however, only those under consideration will be contacted.  Note: Vacancy notices listed as ‚Å“Until Filled‚ will be posted for at least five work days.</v>
      </c>
      <c r="U3198">
        <f t="shared" si="148"/>
        <v>0</v>
      </c>
      <c r="V3198" s="3">
        <v>0</v>
      </c>
      <c r="W3198" s="3">
        <f t="shared" si="149"/>
        <v>0</v>
      </c>
      <c r="X3198" s="3">
        <v>0</v>
      </c>
      <c r="Y3198" s="3">
        <v>0</v>
      </c>
      <c r="Z3198" s="3">
        <v>0</v>
      </c>
      <c r="AA3198" s="3">
        <v>0</v>
      </c>
      <c r="AB3198" s="3">
        <v>0</v>
      </c>
      <c r="AD3198" t="s">
        <v>899</v>
      </c>
      <c r="AE3198" s="1">
        <v>42559</v>
      </c>
      <c r="AG3198" s="1">
        <v>42559</v>
      </c>
      <c r="AH3198" s="1">
        <v>42598</v>
      </c>
    </row>
    <row r="3199" spans="1:34" x14ac:dyDescent="0.3">
      <c r="A3199">
        <v>247035</v>
      </c>
      <c r="B3199" t="s">
        <v>39</v>
      </c>
      <c r="C3199" t="s">
        <v>40</v>
      </c>
      <c r="D3199">
        <v>1</v>
      </c>
      <c r="E3199" t="s">
        <v>5236</v>
      </c>
      <c r="F3199" t="s">
        <v>2139</v>
      </c>
      <c r="G3199">
        <v>81815</v>
      </c>
      <c r="H3199">
        <v>0</v>
      </c>
      <c r="I3199">
        <v>16</v>
      </c>
      <c r="J3199">
        <v>24</v>
      </c>
      <c r="K3199" t="s">
        <v>141</v>
      </c>
      <c r="L3199" t="s">
        <v>78</v>
      </c>
      <c r="M3199" t="s">
        <v>1761</v>
      </c>
      <c r="N3199" t="s">
        <v>5237</v>
      </c>
      <c r="O3199" t="s">
        <v>7367</v>
      </c>
      <c r="P3199" t="s">
        <v>35</v>
      </c>
      <c r="Q3199" t="s">
        <v>7439</v>
      </c>
      <c r="R3199" t="s">
        <v>5238</v>
      </c>
      <c r="S3199" t="s">
        <v>35</v>
      </c>
      <c r="T3199" t="str">
        <f t="shared" si="147"/>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199">
        <f t="shared" si="148"/>
        <v>0</v>
      </c>
      <c r="V3199" s="3">
        <v>0</v>
      </c>
      <c r="W3199" s="3">
        <f t="shared" si="149"/>
        <v>0</v>
      </c>
      <c r="X3199" s="3">
        <v>0</v>
      </c>
      <c r="Y3199" s="3">
        <v>0</v>
      </c>
      <c r="Z3199" s="3">
        <v>0</v>
      </c>
      <c r="AA3199" s="3">
        <v>0</v>
      </c>
      <c r="AB3199" s="3">
        <v>0</v>
      </c>
      <c r="AD3199" t="s">
        <v>38</v>
      </c>
      <c r="AE3199" s="1">
        <v>42562</v>
      </c>
      <c r="AG3199" s="1">
        <v>42562</v>
      </c>
      <c r="AH3199" s="1">
        <v>42598</v>
      </c>
    </row>
    <row r="3200" spans="1:34" x14ac:dyDescent="0.3">
      <c r="A3200">
        <v>247039</v>
      </c>
      <c r="B3200" t="s">
        <v>59</v>
      </c>
      <c r="C3200" t="s">
        <v>40</v>
      </c>
      <c r="D3200">
        <v>2</v>
      </c>
      <c r="E3200" t="s">
        <v>2147</v>
      </c>
      <c r="F3200" t="s">
        <v>1112</v>
      </c>
      <c r="G3200">
        <v>31315</v>
      </c>
      <c r="H3200">
        <v>1</v>
      </c>
      <c r="I3200">
        <v>31587</v>
      </c>
      <c r="J3200">
        <v>40041</v>
      </c>
      <c r="K3200" t="s">
        <v>30</v>
      </c>
      <c r="L3200" t="s">
        <v>62</v>
      </c>
      <c r="M3200" t="s">
        <v>1113</v>
      </c>
      <c r="N3200" t="s">
        <v>8747</v>
      </c>
      <c r="O3200" t="s">
        <v>1115</v>
      </c>
      <c r="P3200" t="s">
        <v>5241</v>
      </c>
      <c r="Q3200" t="s">
        <v>2508</v>
      </c>
      <c r="R3200" t="s">
        <v>1527</v>
      </c>
      <c r="S3200" t="s">
        <v>35</v>
      </c>
      <c r="T3200" t="str">
        <f t="shared" si="147"/>
        <v>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Familiar with various computer software programs.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200">
        <f t="shared" si="148"/>
        <v>0</v>
      </c>
      <c r="V3200" s="3">
        <v>0</v>
      </c>
      <c r="W3200" s="3">
        <f t="shared" si="149"/>
        <v>0</v>
      </c>
      <c r="X3200" s="3">
        <v>0</v>
      </c>
      <c r="Y3200" s="3">
        <v>0</v>
      </c>
      <c r="Z3200" s="3">
        <v>0</v>
      </c>
      <c r="AA3200" s="3">
        <v>0</v>
      </c>
      <c r="AB3200" s="3">
        <v>0</v>
      </c>
      <c r="AD3200" t="s">
        <v>38</v>
      </c>
      <c r="AE3200" s="1">
        <v>42564</v>
      </c>
      <c r="AG3200" s="1">
        <v>42564</v>
      </c>
      <c r="AH3200" s="1">
        <v>42598</v>
      </c>
    </row>
    <row r="3201" spans="1:34" x14ac:dyDescent="0.3">
      <c r="A3201">
        <v>247039</v>
      </c>
      <c r="B3201" t="s">
        <v>59</v>
      </c>
      <c r="C3201" t="s">
        <v>26</v>
      </c>
      <c r="D3201">
        <v>2</v>
      </c>
      <c r="E3201" t="s">
        <v>2147</v>
      </c>
      <c r="F3201" t="s">
        <v>1112</v>
      </c>
      <c r="G3201">
        <v>31315</v>
      </c>
      <c r="H3201">
        <v>1</v>
      </c>
      <c r="I3201">
        <v>31587</v>
      </c>
      <c r="J3201">
        <v>40041</v>
      </c>
      <c r="K3201" t="s">
        <v>30</v>
      </c>
      <c r="L3201" t="s">
        <v>62</v>
      </c>
      <c r="M3201" t="s">
        <v>1113</v>
      </c>
      <c r="N3201" t="s">
        <v>8747</v>
      </c>
      <c r="O3201" t="s">
        <v>1115</v>
      </c>
      <c r="P3201" t="s">
        <v>5241</v>
      </c>
      <c r="Q3201" t="s">
        <v>2508</v>
      </c>
      <c r="R3201" t="s">
        <v>1527</v>
      </c>
      <c r="S3201" t="s">
        <v>35</v>
      </c>
      <c r="T3201" t="str">
        <f t="shared" si="147"/>
        <v>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Familiar with various computer software programs.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201">
        <f t="shared" si="148"/>
        <v>0</v>
      </c>
      <c r="V3201" s="3">
        <v>0</v>
      </c>
      <c r="W3201" s="3">
        <f t="shared" si="149"/>
        <v>0</v>
      </c>
      <c r="X3201" s="3">
        <v>0</v>
      </c>
      <c r="Y3201" s="3">
        <v>0</v>
      </c>
      <c r="Z3201" s="3">
        <v>0</v>
      </c>
      <c r="AA3201" s="3">
        <v>0</v>
      </c>
      <c r="AB3201" s="3">
        <v>0</v>
      </c>
      <c r="AD3201" t="s">
        <v>38</v>
      </c>
      <c r="AE3201" s="1">
        <v>42564</v>
      </c>
      <c r="AG3201" s="1">
        <v>42564</v>
      </c>
      <c r="AH3201" s="1">
        <v>42598</v>
      </c>
    </row>
    <row r="3202" spans="1:34" x14ac:dyDescent="0.3">
      <c r="A3202">
        <v>247040</v>
      </c>
      <c r="B3202" t="s">
        <v>888</v>
      </c>
      <c r="C3202" t="s">
        <v>26</v>
      </c>
      <c r="D3202">
        <v>1</v>
      </c>
      <c r="E3202" t="s">
        <v>5242</v>
      </c>
      <c r="F3202" t="s">
        <v>1168</v>
      </c>
      <c r="G3202">
        <v>56058</v>
      </c>
      <c r="H3202">
        <v>0</v>
      </c>
      <c r="I3202">
        <v>62000</v>
      </c>
      <c r="J3202">
        <v>65000</v>
      </c>
      <c r="K3202" t="s">
        <v>30</v>
      </c>
      <c r="L3202" t="s">
        <v>430</v>
      </c>
      <c r="M3202" t="s">
        <v>5243</v>
      </c>
      <c r="N3202" t="s">
        <v>8748</v>
      </c>
      <c r="O3202" t="s">
        <v>1170</v>
      </c>
      <c r="P3202" t="s">
        <v>4476</v>
      </c>
      <c r="Q3202" t="s">
        <v>35</v>
      </c>
      <c r="R3202" t="s">
        <v>894</v>
      </c>
      <c r="S3202" t="s">
        <v>35</v>
      </c>
      <c r="T3202" t="str">
        <f t="shared" si="147"/>
        <v xml:space="preserve">Excellent Communication Skills (both written and oral). Computer knowledge (Word, Excel and Access). Strong Analytical and Interpersonal Skills. Strong Organizational Skills. Knowledge of Rental Subsidies or Section 8 Subsidy Preferred. Bilingual a Plus.  </v>
      </c>
      <c r="U3202">
        <f t="shared" si="148"/>
        <v>0</v>
      </c>
      <c r="V3202" s="3">
        <v>1</v>
      </c>
      <c r="W3202" s="3">
        <f t="shared" si="149"/>
        <v>0</v>
      </c>
      <c r="X3202" s="3">
        <v>0</v>
      </c>
      <c r="Y3202" s="3">
        <v>0</v>
      </c>
      <c r="Z3202" s="3">
        <v>0</v>
      </c>
      <c r="AA3202" s="3">
        <v>0</v>
      </c>
      <c r="AB3202" s="3">
        <v>0</v>
      </c>
      <c r="AD3202" t="s">
        <v>38</v>
      </c>
      <c r="AE3202" s="1">
        <v>42566</v>
      </c>
      <c r="AF3202" s="1">
        <v>42656</v>
      </c>
      <c r="AG3202" s="1">
        <v>42566</v>
      </c>
      <c r="AH3202" s="1">
        <v>42598</v>
      </c>
    </row>
    <row r="3203" spans="1:34" x14ac:dyDescent="0.3">
      <c r="A3203">
        <v>247040</v>
      </c>
      <c r="B3203" t="s">
        <v>888</v>
      </c>
      <c r="C3203" t="s">
        <v>40</v>
      </c>
      <c r="D3203">
        <v>1</v>
      </c>
      <c r="E3203" t="s">
        <v>5242</v>
      </c>
      <c r="F3203" t="s">
        <v>1168</v>
      </c>
      <c r="G3203">
        <v>56058</v>
      </c>
      <c r="H3203">
        <v>0</v>
      </c>
      <c r="I3203">
        <v>62000</v>
      </c>
      <c r="J3203">
        <v>65000</v>
      </c>
      <c r="K3203" t="s">
        <v>30</v>
      </c>
      <c r="L3203" t="s">
        <v>430</v>
      </c>
      <c r="M3203" t="s">
        <v>5243</v>
      </c>
      <c r="N3203" t="s">
        <v>8748</v>
      </c>
      <c r="O3203" t="s">
        <v>1170</v>
      </c>
      <c r="P3203" t="s">
        <v>4476</v>
      </c>
      <c r="Q3203" t="s">
        <v>35</v>
      </c>
      <c r="R3203" t="s">
        <v>894</v>
      </c>
      <c r="S3203" t="s">
        <v>35</v>
      </c>
      <c r="T3203" t="str">
        <f t="shared" ref="T3203:T3266" si="150">P3203&amp;" "&amp;Q3203</f>
        <v xml:space="preserve">Excellent Communication Skills (both written and oral). Computer knowledge (Word, Excel and Access). Strong Analytical and Interpersonal Skills. Strong Organizational Skills. Knowledge of Rental Subsidies or Section 8 Subsidy Preferred. Bilingual a Plus.  </v>
      </c>
      <c r="U3203">
        <f t="shared" ref="U3203:U3266" si="151">D3203*W3203</f>
        <v>0</v>
      </c>
      <c r="V3203" s="3">
        <v>1</v>
      </c>
      <c r="W3203" s="3">
        <f t="shared" ref="W3203:W3266" si="152">IF(OR(ISNUMBER(SEARCH("data analytics",$T3203)), ISNUMBER(SEARCH("data analysis",$T3203)), ISNUMBER(SEARCH("analyze data", $T3203)),ISNUMBER(SEARCH("business intelligence", $T3203)),ISNUMBER(SEARCH("business analysis",$T3203))),1,0)</f>
        <v>0</v>
      </c>
      <c r="X3203" s="3">
        <v>0</v>
      </c>
      <c r="Y3203" s="3">
        <v>0</v>
      </c>
      <c r="Z3203" s="3">
        <v>0</v>
      </c>
      <c r="AA3203" s="3">
        <v>0</v>
      </c>
      <c r="AB3203" s="3">
        <v>0</v>
      </c>
      <c r="AD3203" t="s">
        <v>38</v>
      </c>
      <c r="AE3203" s="1">
        <v>42566</v>
      </c>
      <c r="AF3203" s="1">
        <v>42656</v>
      </c>
      <c r="AG3203" s="1">
        <v>42566</v>
      </c>
      <c r="AH3203" s="1">
        <v>42598</v>
      </c>
    </row>
    <row r="3204" spans="1:34" x14ac:dyDescent="0.3">
      <c r="A3204">
        <v>246853</v>
      </c>
      <c r="B3204" t="s">
        <v>1757</v>
      </c>
      <c r="C3204" t="s">
        <v>26</v>
      </c>
      <c r="D3204">
        <v>1</v>
      </c>
      <c r="E3204" t="s">
        <v>1758</v>
      </c>
      <c r="F3204" t="s">
        <v>51</v>
      </c>
      <c r="G3204">
        <v>10050</v>
      </c>
      <c r="H3204" t="s">
        <v>796</v>
      </c>
      <c r="I3204">
        <v>85000</v>
      </c>
      <c r="J3204">
        <v>105000</v>
      </c>
      <c r="K3204" t="s">
        <v>30</v>
      </c>
      <c r="L3204" t="s">
        <v>797</v>
      </c>
      <c r="M3204" t="s">
        <v>4141</v>
      </c>
      <c r="N3204" t="s">
        <v>7444</v>
      </c>
      <c r="O3204" t="s">
        <v>54</v>
      </c>
      <c r="P3204" t="s">
        <v>7445</v>
      </c>
      <c r="Q3204" t="s">
        <v>7446</v>
      </c>
      <c r="R3204" t="s">
        <v>5240</v>
      </c>
      <c r="S3204" t="s">
        <v>35</v>
      </c>
      <c r="T3204" t="str">
        <f t="shared" si="150"/>
        <v>‚	Demonstrated experience in the field of IT procurement/contract administration and/or handling complex IT contract reviews is preferred;  	Excellent grasp of City policies, procedures and agencies, including contract administration, negotiation and purchasing requirements; 	Comfort working with a variety of data sources and technologies including familiarity with FMS, Crystal Reporting, VENDEX and OAISIS; 	Ability to work effectively in a fast-paced environment while managing multiple priorities; 	Pro-active planner with an ability to work independently in a fast-paced environment while managing multiple priorities and looking ahead to manage deliverables;  	Excellent   interpersonal,   communication,   and   organizational   skills   (including   Microsoft Office   Suite proficiency). We appreciate every applicant‚„s interest; however, only those under consideration will be contacted.  Note: Vacancy notices listed as ‚Å“Until Filled‚ will be posted for at least five work days.</v>
      </c>
      <c r="U3204">
        <f t="shared" si="151"/>
        <v>0</v>
      </c>
      <c r="V3204" s="3">
        <v>0</v>
      </c>
      <c r="W3204" s="3">
        <f t="shared" si="152"/>
        <v>0</v>
      </c>
      <c r="X3204" s="3">
        <v>0</v>
      </c>
      <c r="Y3204" s="3">
        <v>0</v>
      </c>
      <c r="Z3204" s="3">
        <v>0</v>
      </c>
      <c r="AA3204" s="3">
        <v>0</v>
      </c>
      <c r="AB3204" s="3">
        <v>0</v>
      </c>
      <c r="AD3204" t="s">
        <v>899</v>
      </c>
      <c r="AE3204" s="1">
        <v>42559</v>
      </c>
      <c r="AG3204" s="1">
        <v>42559</v>
      </c>
      <c r="AH3204" s="1">
        <v>42598</v>
      </c>
    </row>
    <row r="3205" spans="1:34" x14ac:dyDescent="0.3">
      <c r="A3205">
        <v>246855</v>
      </c>
      <c r="B3205" t="s">
        <v>39</v>
      </c>
      <c r="C3205" t="s">
        <v>26</v>
      </c>
      <c r="D3205">
        <v>8</v>
      </c>
      <c r="E3205" t="s">
        <v>5244</v>
      </c>
      <c r="F3205" t="s">
        <v>140</v>
      </c>
      <c r="G3205">
        <v>53040</v>
      </c>
      <c r="H3205">
        <v>1</v>
      </c>
      <c r="I3205">
        <v>71</v>
      </c>
      <c r="J3205">
        <v>76</v>
      </c>
      <c r="K3205" t="s">
        <v>141</v>
      </c>
      <c r="L3205" t="s">
        <v>5245</v>
      </c>
      <c r="M3205" t="s">
        <v>947</v>
      </c>
      <c r="N3205" t="s">
        <v>5246</v>
      </c>
      <c r="O3205" t="s">
        <v>144</v>
      </c>
      <c r="P3205" t="s">
        <v>5247</v>
      </c>
      <c r="Q3205" t="s">
        <v>8208</v>
      </c>
      <c r="R3205" t="s">
        <v>8749</v>
      </c>
      <c r="S3205" t="s">
        <v>35</v>
      </c>
      <c r="T3205" t="str">
        <f t="shared" si="150"/>
        <v>- NYS board certified Pediatric Physician  - Board Certified in Pediatrics or Adolescent Health  - Effective communication and interpersonal skills  - Computer skills in Microsoft office, Excel, word and Internet  - Master in Public Health (MPH). **ALL CANDIDATES MUST POSSESS A VALID NEW YORK STATE LICENSE TO PRACTICE MEDICINE AND THIS LICENCE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05">
        <f t="shared" si="151"/>
        <v>0</v>
      </c>
      <c r="V3205" s="3">
        <v>1</v>
      </c>
      <c r="W3205" s="3">
        <f t="shared" si="152"/>
        <v>0</v>
      </c>
      <c r="X3205" s="3">
        <v>0</v>
      </c>
      <c r="Y3205" s="3">
        <v>0</v>
      </c>
      <c r="Z3205" s="3">
        <v>0</v>
      </c>
      <c r="AA3205" s="3">
        <v>0</v>
      </c>
      <c r="AB3205" s="3">
        <v>0</v>
      </c>
      <c r="AD3205" t="s">
        <v>58</v>
      </c>
      <c r="AE3205" s="1">
        <v>42562</v>
      </c>
      <c r="AG3205" s="1">
        <v>42562</v>
      </c>
      <c r="AH3205" s="1">
        <v>42598</v>
      </c>
    </row>
    <row r="3206" spans="1:34" x14ac:dyDescent="0.3">
      <c r="A3206">
        <v>246855</v>
      </c>
      <c r="B3206" t="s">
        <v>39</v>
      </c>
      <c r="C3206" t="s">
        <v>40</v>
      </c>
      <c r="D3206">
        <v>8</v>
      </c>
      <c r="E3206" t="s">
        <v>5244</v>
      </c>
      <c r="F3206" t="s">
        <v>140</v>
      </c>
      <c r="G3206">
        <v>53040</v>
      </c>
      <c r="H3206">
        <v>1</v>
      </c>
      <c r="I3206">
        <v>71</v>
      </c>
      <c r="J3206">
        <v>76</v>
      </c>
      <c r="K3206" t="s">
        <v>141</v>
      </c>
      <c r="L3206" t="s">
        <v>5245</v>
      </c>
      <c r="M3206" t="s">
        <v>947</v>
      </c>
      <c r="N3206" t="s">
        <v>5246</v>
      </c>
      <c r="O3206" t="s">
        <v>144</v>
      </c>
      <c r="P3206" t="s">
        <v>5247</v>
      </c>
      <c r="Q3206" t="s">
        <v>8208</v>
      </c>
      <c r="R3206" t="s">
        <v>8749</v>
      </c>
      <c r="S3206" t="s">
        <v>35</v>
      </c>
      <c r="T3206" t="str">
        <f t="shared" si="150"/>
        <v>- NYS board certified Pediatric Physician  - Board Certified in Pediatrics or Adolescent Health  - Effective communication and interpersonal skills  - Computer skills in Microsoft office, Excel, word and Internet  - Master in Public Health (MPH). **ALL CANDIDATES MUST POSSESS A VALID NEW YORK STATE LICENSE TO PRACTICE MEDICINE AND THIS LICENCE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06">
        <f t="shared" si="151"/>
        <v>0</v>
      </c>
      <c r="V3206" s="3">
        <v>1</v>
      </c>
      <c r="W3206" s="3">
        <f t="shared" si="152"/>
        <v>0</v>
      </c>
      <c r="X3206" s="3">
        <v>0</v>
      </c>
      <c r="Y3206" s="3">
        <v>0</v>
      </c>
      <c r="Z3206" s="3">
        <v>0</v>
      </c>
      <c r="AA3206" s="3">
        <v>0</v>
      </c>
      <c r="AB3206" s="3">
        <v>0</v>
      </c>
      <c r="AD3206" t="s">
        <v>58</v>
      </c>
      <c r="AE3206" s="1">
        <v>42562</v>
      </c>
      <c r="AG3206" s="1">
        <v>42562</v>
      </c>
      <c r="AH3206" s="1">
        <v>42598</v>
      </c>
    </row>
    <row r="3207" spans="1:34" x14ac:dyDescent="0.3">
      <c r="A3207">
        <v>246857</v>
      </c>
      <c r="B3207" t="s">
        <v>25</v>
      </c>
      <c r="C3207" t="s">
        <v>26</v>
      </c>
      <c r="D3207">
        <v>1</v>
      </c>
      <c r="E3207" t="s">
        <v>5248</v>
      </c>
      <c r="F3207" t="s">
        <v>4596</v>
      </c>
      <c r="G3207">
        <v>6795</v>
      </c>
      <c r="H3207">
        <v>0</v>
      </c>
      <c r="I3207">
        <v>75000</v>
      </c>
      <c r="J3207">
        <v>115000</v>
      </c>
      <c r="K3207" t="s">
        <v>30</v>
      </c>
      <c r="L3207" t="s">
        <v>192</v>
      </c>
      <c r="M3207" t="s">
        <v>535</v>
      </c>
      <c r="N3207" t="s">
        <v>6965</v>
      </c>
      <c r="O3207" t="s">
        <v>4598</v>
      </c>
      <c r="P3207" t="s">
        <v>6966</v>
      </c>
      <c r="Q3207" t="s">
        <v>35</v>
      </c>
      <c r="R3207" t="s">
        <v>5249</v>
      </c>
      <c r="S3207" t="s">
        <v>196</v>
      </c>
      <c r="T3207" t="str">
        <f t="shared" si="150"/>
        <v xml:space="preserve">The preferred candidate should possess the following:	5-8 years of strong experience in event/fault and performance monitoring and reporting in at least one of the following tools; 	Implement nGenius Performance Manager software and enroll appliances into NetScout main console, Netscout Newspaper for web based reporting;	AppManager QDB Repositories,AppManager Management Servers, AppManager Control Center, AppManager Performance Profiler, AppManager Analysis Center, NetCool Connector, NetIQ;	Netcool Omnibus, Netcool ITNM, Netcool TBSM, Netcool Impact, comprised of object servers, probes, gateways;	Engineering experience within a large-scale, complex MoM type monitoring environment and the ability to put in place an End- to End Proactive Event management solutions for Public Safety Organizations;	Experience diagnosing and resolving incidents and where possible, implement appropriate corrective actions for known errors;	IT Service Management/ITIL framework and concepts (Incident, Change, Asset Management).  </v>
      </c>
      <c r="U3207">
        <f t="shared" si="151"/>
        <v>0</v>
      </c>
      <c r="V3207" s="3">
        <v>0</v>
      </c>
      <c r="W3207" s="3">
        <f t="shared" si="152"/>
        <v>0</v>
      </c>
      <c r="X3207" s="3">
        <v>0</v>
      </c>
      <c r="Y3207" s="3">
        <v>0</v>
      </c>
      <c r="Z3207" s="3">
        <v>0</v>
      </c>
      <c r="AA3207" s="3">
        <v>0</v>
      </c>
      <c r="AB3207" s="3">
        <v>0</v>
      </c>
      <c r="AD3207" t="s">
        <v>58</v>
      </c>
      <c r="AE3207" s="1">
        <v>42580</v>
      </c>
      <c r="AG3207" s="1">
        <v>42580</v>
      </c>
      <c r="AH3207" s="1">
        <v>42598</v>
      </c>
    </row>
    <row r="3208" spans="1:34" x14ac:dyDescent="0.3">
      <c r="A3208">
        <v>246857</v>
      </c>
      <c r="B3208" t="s">
        <v>25</v>
      </c>
      <c r="C3208" t="s">
        <v>40</v>
      </c>
      <c r="D3208">
        <v>1</v>
      </c>
      <c r="E3208" t="s">
        <v>5248</v>
      </c>
      <c r="F3208" t="s">
        <v>4596</v>
      </c>
      <c r="G3208">
        <v>6795</v>
      </c>
      <c r="H3208">
        <v>0</v>
      </c>
      <c r="I3208">
        <v>75000</v>
      </c>
      <c r="J3208">
        <v>115000</v>
      </c>
      <c r="K3208" t="s">
        <v>30</v>
      </c>
      <c r="L3208" t="s">
        <v>192</v>
      </c>
      <c r="M3208" t="s">
        <v>535</v>
      </c>
      <c r="N3208" t="s">
        <v>6965</v>
      </c>
      <c r="O3208" t="s">
        <v>4598</v>
      </c>
      <c r="P3208" t="s">
        <v>6966</v>
      </c>
      <c r="Q3208" t="s">
        <v>35</v>
      </c>
      <c r="R3208" t="s">
        <v>5249</v>
      </c>
      <c r="S3208" t="s">
        <v>196</v>
      </c>
      <c r="T3208" t="str">
        <f t="shared" si="150"/>
        <v xml:space="preserve">The preferred candidate should possess the following:	5-8 years of strong experience in event/fault and performance monitoring and reporting in at least one of the following tools; 	Implement nGenius Performance Manager software and enroll appliances into NetScout main console, Netscout Newspaper for web based reporting;	AppManager QDB Repositories,AppManager Management Servers, AppManager Control Center, AppManager Performance Profiler, AppManager Analysis Center, NetCool Connector, NetIQ;	Netcool Omnibus, Netcool ITNM, Netcool TBSM, Netcool Impact, comprised of object servers, probes, gateways;	Engineering experience within a large-scale, complex MoM type monitoring environment and the ability to put in place an End- to End Proactive Event management solutions for Public Safety Organizations;	Experience diagnosing and resolving incidents and where possible, implement appropriate corrective actions for known errors;	IT Service Management/ITIL framework and concepts (Incident, Change, Asset Management).  </v>
      </c>
      <c r="U3208">
        <f t="shared" si="151"/>
        <v>0</v>
      </c>
      <c r="V3208" s="3">
        <v>0</v>
      </c>
      <c r="W3208" s="3">
        <f t="shared" si="152"/>
        <v>0</v>
      </c>
      <c r="X3208" s="3">
        <v>0</v>
      </c>
      <c r="Y3208" s="3">
        <v>0</v>
      </c>
      <c r="Z3208" s="3">
        <v>0</v>
      </c>
      <c r="AA3208" s="3">
        <v>0</v>
      </c>
      <c r="AB3208" s="3">
        <v>0</v>
      </c>
      <c r="AD3208" t="s">
        <v>58</v>
      </c>
      <c r="AE3208" s="1">
        <v>42564</v>
      </c>
      <c r="AG3208" s="1">
        <v>42580</v>
      </c>
      <c r="AH3208" s="1">
        <v>42598</v>
      </c>
    </row>
    <row r="3209" spans="1:34" x14ac:dyDescent="0.3">
      <c r="A3209">
        <v>246859</v>
      </c>
      <c r="B3209" t="s">
        <v>39</v>
      </c>
      <c r="C3209" t="s">
        <v>26</v>
      </c>
      <c r="D3209">
        <v>1</v>
      </c>
      <c r="E3209" t="s">
        <v>5250</v>
      </c>
      <c r="F3209" t="s">
        <v>1415</v>
      </c>
      <c r="G3209">
        <v>10035</v>
      </c>
      <c r="H3209" t="s">
        <v>52</v>
      </c>
      <c r="I3209">
        <v>53051</v>
      </c>
      <c r="J3209">
        <v>145991</v>
      </c>
      <c r="K3209" t="s">
        <v>30</v>
      </c>
      <c r="L3209" t="s">
        <v>319</v>
      </c>
      <c r="M3209" t="s">
        <v>2327</v>
      </c>
      <c r="N3209" t="s">
        <v>6967</v>
      </c>
      <c r="O3209" t="s">
        <v>1416</v>
      </c>
      <c r="P3209" t="s">
        <v>8750</v>
      </c>
      <c r="Q3209" t="s">
        <v>7439</v>
      </c>
      <c r="R3209" t="s">
        <v>5251</v>
      </c>
      <c r="S3209" t="s">
        <v>35</v>
      </c>
      <c r="T3209" t="str">
        <f t="shared" si="150"/>
        <v>‚	Comprehensive knowledge of methods, materials and equipment used in installing, repairing  and maintaining heating ventilation and air conditioning(HVAC) equipment  	Comprehensive knowledge of the occupational hazards and safety precautions of the work 	Ability to prepare estimates and order materials for maintenance and repair jobs 	Ability to exercise independent judgment in determining operating conditions  	Ability to plan, lay out, supervise and inspect the work of subordinates  	Ability to establish and maintain effective working relationships with associates; knowledge of energy management systems 	Interpersonal and communication skills including tact and diplomacy  	Professional attitude and appearance, attention to detail, time management, and supervisory skills.  	Computer proficient in Microsoft Office and Outlook and preventative maintenance work order systems.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09">
        <f t="shared" si="151"/>
        <v>0</v>
      </c>
      <c r="V3209" s="3">
        <v>0</v>
      </c>
      <c r="W3209" s="3">
        <f t="shared" si="152"/>
        <v>0</v>
      </c>
      <c r="X3209" s="3">
        <v>0</v>
      </c>
      <c r="Y3209" s="3">
        <v>0</v>
      </c>
      <c r="Z3209" s="3">
        <v>0</v>
      </c>
      <c r="AA3209" s="3">
        <v>0</v>
      </c>
      <c r="AB3209" s="3">
        <v>0</v>
      </c>
      <c r="AD3209" t="s">
        <v>58</v>
      </c>
      <c r="AE3209" s="1">
        <v>42559</v>
      </c>
      <c r="AG3209" s="1">
        <v>42559</v>
      </c>
      <c r="AH3209" s="1">
        <v>42598</v>
      </c>
    </row>
    <row r="3210" spans="1:34" x14ac:dyDescent="0.3">
      <c r="A3210">
        <v>247058</v>
      </c>
      <c r="B3210" t="s">
        <v>39</v>
      </c>
      <c r="C3210" t="s">
        <v>40</v>
      </c>
      <c r="D3210">
        <v>1</v>
      </c>
      <c r="E3210" t="s">
        <v>3845</v>
      </c>
      <c r="F3210" t="s">
        <v>5252</v>
      </c>
      <c r="G3210">
        <v>95439</v>
      </c>
      <c r="H3210" t="s">
        <v>219</v>
      </c>
      <c r="I3210">
        <v>65107</v>
      </c>
      <c r="J3210">
        <v>173663</v>
      </c>
      <c r="K3210" t="s">
        <v>30</v>
      </c>
      <c r="L3210" t="s">
        <v>43</v>
      </c>
      <c r="M3210" t="s">
        <v>1547</v>
      </c>
      <c r="N3210" t="s">
        <v>8751</v>
      </c>
      <c r="O3210" t="s">
        <v>5253</v>
      </c>
      <c r="P3210" t="s">
        <v>5254</v>
      </c>
      <c r="Q3210" t="s">
        <v>7439</v>
      </c>
      <c r="R3210" t="s">
        <v>5255</v>
      </c>
      <c r="S3210" t="s">
        <v>35</v>
      </c>
      <c r="T3210" t="str">
        <f t="shared" si="150"/>
        <v>--Established track record of applied public health leadership and management experience with a demonstrated ability to use of data to inform and improve programs and policies.   --Relevant content area knowledge and experience in environmental health, epidemiology, and environmental and occupational medicine; a track record of relevant peer-reviewed publications is a plus.  --Experience in public health emergency preparedness and response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10">
        <f t="shared" si="151"/>
        <v>0</v>
      </c>
      <c r="V3210" s="3">
        <v>0</v>
      </c>
      <c r="W3210" s="3">
        <f t="shared" si="152"/>
        <v>0</v>
      </c>
      <c r="X3210" s="3">
        <v>0</v>
      </c>
      <c r="Y3210" s="3">
        <v>0</v>
      </c>
      <c r="Z3210" s="3">
        <v>0</v>
      </c>
      <c r="AA3210" s="3">
        <v>0</v>
      </c>
      <c r="AB3210" s="3">
        <v>0</v>
      </c>
      <c r="AD3210" t="s">
        <v>38</v>
      </c>
      <c r="AE3210" s="1">
        <v>42562</v>
      </c>
      <c r="AG3210" s="1">
        <v>42562</v>
      </c>
      <c r="AH3210" s="1">
        <v>42598</v>
      </c>
    </row>
    <row r="3211" spans="1:34" x14ac:dyDescent="0.3">
      <c r="A3211">
        <v>247058</v>
      </c>
      <c r="B3211" t="s">
        <v>39</v>
      </c>
      <c r="C3211" t="s">
        <v>26</v>
      </c>
      <c r="D3211">
        <v>1</v>
      </c>
      <c r="E3211" t="s">
        <v>3845</v>
      </c>
      <c r="F3211" t="s">
        <v>5252</v>
      </c>
      <c r="G3211">
        <v>95439</v>
      </c>
      <c r="H3211" t="s">
        <v>219</v>
      </c>
      <c r="I3211">
        <v>65107</v>
      </c>
      <c r="J3211">
        <v>173663</v>
      </c>
      <c r="K3211" t="s">
        <v>30</v>
      </c>
      <c r="L3211" t="s">
        <v>43</v>
      </c>
      <c r="M3211" t="s">
        <v>1547</v>
      </c>
      <c r="N3211" t="s">
        <v>8751</v>
      </c>
      <c r="O3211" t="s">
        <v>5253</v>
      </c>
      <c r="P3211" t="s">
        <v>5254</v>
      </c>
      <c r="Q3211" t="s">
        <v>7439</v>
      </c>
      <c r="R3211" t="s">
        <v>5255</v>
      </c>
      <c r="S3211" t="s">
        <v>35</v>
      </c>
      <c r="T3211" t="str">
        <f t="shared" si="150"/>
        <v>--Established track record of applied public health leadership and management experience with a demonstrated ability to use of data to inform and improve programs and policies.   --Relevant content area knowledge and experience in environmental health, epidemiology, and environmental and occupational medicine; a track record of relevant peer-reviewed publications is a plus.  --Experience in public health emergency preparedness and response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11">
        <f t="shared" si="151"/>
        <v>0</v>
      </c>
      <c r="V3211" s="3">
        <v>0</v>
      </c>
      <c r="W3211" s="3">
        <f t="shared" si="152"/>
        <v>0</v>
      </c>
      <c r="X3211" s="3">
        <v>0</v>
      </c>
      <c r="Y3211" s="3">
        <v>0</v>
      </c>
      <c r="Z3211" s="3">
        <v>0</v>
      </c>
      <c r="AA3211" s="3">
        <v>0</v>
      </c>
      <c r="AB3211" s="3">
        <v>0</v>
      </c>
      <c r="AD3211" t="s">
        <v>38</v>
      </c>
      <c r="AE3211" s="1">
        <v>42562</v>
      </c>
      <c r="AG3211" s="1">
        <v>42562</v>
      </c>
      <c r="AH3211" s="1">
        <v>42598</v>
      </c>
    </row>
    <row r="3212" spans="1:34" x14ac:dyDescent="0.3">
      <c r="A3212">
        <v>246859</v>
      </c>
      <c r="B3212" t="s">
        <v>39</v>
      </c>
      <c r="C3212" t="s">
        <v>40</v>
      </c>
      <c r="D3212">
        <v>1</v>
      </c>
      <c r="E3212" t="s">
        <v>5250</v>
      </c>
      <c r="F3212" t="s">
        <v>1415</v>
      </c>
      <c r="G3212">
        <v>10035</v>
      </c>
      <c r="H3212" t="s">
        <v>52</v>
      </c>
      <c r="I3212">
        <v>53051</v>
      </c>
      <c r="J3212">
        <v>145991</v>
      </c>
      <c r="K3212" t="s">
        <v>30</v>
      </c>
      <c r="L3212" t="s">
        <v>319</v>
      </c>
      <c r="M3212" t="s">
        <v>2327</v>
      </c>
      <c r="N3212" t="s">
        <v>6967</v>
      </c>
      <c r="O3212" t="s">
        <v>1416</v>
      </c>
      <c r="P3212" t="s">
        <v>8750</v>
      </c>
      <c r="Q3212" t="s">
        <v>7439</v>
      </c>
      <c r="R3212" t="s">
        <v>5251</v>
      </c>
      <c r="S3212" t="s">
        <v>35</v>
      </c>
      <c r="T3212" t="str">
        <f t="shared" si="150"/>
        <v>‚	Comprehensive knowledge of methods, materials and equipment used in installing, repairing  and maintaining heating ventilation and air conditioning(HVAC) equipment  	Comprehensive knowledge of the occupational hazards and safety precautions of the work 	Ability to prepare estimates and order materials for maintenance and repair jobs 	Ability to exercise independent judgment in determining operating conditions  	Ability to plan, lay out, supervise and inspect the work of subordinates  	Ability to establish and maintain effective working relationships with associates; knowledge of energy management systems 	Interpersonal and communication skills including tact and diplomacy  	Professional attitude and appearance, attention to detail, time management, and supervisory skills.  	Computer proficient in Microsoft Office and Outlook and preventative maintenance work order systems.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12">
        <f t="shared" si="151"/>
        <v>0</v>
      </c>
      <c r="V3212" s="3">
        <v>0</v>
      </c>
      <c r="W3212" s="3">
        <f t="shared" si="152"/>
        <v>0</v>
      </c>
      <c r="X3212" s="3">
        <v>0</v>
      </c>
      <c r="Y3212" s="3">
        <v>0</v>
      </c>
      <c r="Z3212" s="3">
        <v>0</v>
      </c>
      <c r="AA3212" s="3">
        <v>0</v>
      </c>
      <c r="AB3212" s="3">
        <v>0</v>
      </c>
      <c r="AD3212" t="s">
        <v>58</v>
      </c>
      <c r="AE3212" s="1">
        <v>42559</v>
      </c>
      <c r="AG3212" s="1">
        <v>42559</v>
      </c>
      <c r="AH3212" s="1">
        <v>42598</v>
      </c>
    </row>
    <row r="3213" spans="1:34" x14ac:dyDescent="0.3">
      <c r="A3213">
        <v>246861</v>
      </c>
      <c r="B3213" t="s">
        <v>1757</v>
      </c>
      <c r="C3213" t="s">
        <v>26</v>
      </c>
      <c r="D3213">
        <v>1</v>
      </c>
      <c r="E3213" t="s">
        <v>5256</v>
      </c>
      <c r="F3213" t="s">
        <v>239</v>
      </c>
      <c r="G3213">
        <v>83008</v>
      </c>
      <c r="H3213" t="s">
        <v>796</v>
      </c>
      <c r="I3213">
        <v>90000</v>
      </c>
      <c r="J3213">
        <v>115000</v>
      </c>
      <c r="K3213" t="s">
        <v>30</v>
      </c>
      <c r="L3213" t="s">
        <v>797</v>
      </c>
      <c r="M3213" t="s">
        <v>4141</v>
      </c>
      <c r="N3213" t="s">
        <v>8752</v>
      </c>
      <c r="O3213" t="s">
        <v>242</v>
      </c>
      <c r="P3213" t="s">
        <v>8753</v>
      </c>
      <c r="Q3213" t="s">
        <v>8049</v>
      </c>
      <c r="R3213" t="s">
        <v>5257</v>
      </c>
      <c r="S3213" t="s">
        <v>35</v>
      </c>
      <c r="T3213" t="str">
        <f t="shared" si="150"/>
        <v>‚ Experience in administering NYC construction contracts and cost estimating highly desirable.  Familiarity with the City‚„s contracting rules and statutes, the Procurement Policy Board, as well    as general government and regulatory compliance operations, including legal, regulatory, and    financial requirements.  Familiarity with the City‚„s IT systems and databases, including procurement systems such as    OAISIS, FMS, APT and VENDEX.  A valid New York State Professional Engineer's License.  Demonstrated experience preparing clear, concise, and accurate analytical reports, including the    provision of recommendations for review, creation, and modification of policies and procedures.  Excellent analytical, interpersonal, communication and organizational skills (including Microsoft    Office Suite proficiency) and the ability to interact with all levels of management.  Ability to work effectively in a fast-paced environment while managing multiple priorities. Certain residency requirements may apply.  We appreciate every applicant‚„s interest; however, only those under consideration will be contacted.  Note: Vacancy notices listed as ‚Å“Until Filled‚ will be posted for at least five work days.</v>
      </c>
      <c r="U3213">
        <f t="shared" si="151"/>
        <v>0</v>
      </c>
      <c r="V3213" s="3">
        <v>0</v>
      </c>
      <c r="W3213" s="3">
        <f t="shared" si="152"/>
        <v>0</v>
      </c>
      <c r="X3213" s="3">
        <v>0</v>
      </c>
      <c r="Y3213" s="3">
        <v>0</v>
      </c>
      <c r="Z3213" s="3">
        <v>0</v>
      </c>
      <c r="AA3213" s="3">
        <v>0</v>
      </c>
      <c r="AB3213" s="3">
        <v>0</v>
      </c>
      <c r="AD3213" t="s">
        <v>58</v>
      </c>
      <c r="AE3213" s="1">
        <v>42559</v>
      </c>
      <c r="AG3213" s="1">
        <v>42559</v>
      </c>
      <c r="AH3213" s="1">
        <v>42598</v>
      </c>
    </row>
    <row r="3214" spans="1:34" x14ac:dyDescent="0.3">
      <c r="A3214">
        <v>246861</v>
      </c>
      <c r="B3214" t="s">
        <v>1757</v>
      </c>
      <c r="C3214" t="s">
        <v>40</v>
      </c>
      <c r="D3214">
        <v>1</v>
      </c>
      <c r="E3214" t="s">
        <v>5256</v>
      </c>
      <c r="F3214" t="s">
        <v>239</v>
      </c>
      <c r="G3214">
        <v>83008</v>
      </c>
      <c r="H3214" t="s">
        <v>796</v>
      </c>
      <c r="I3214">
        <v>90000</v>
      </c>
      <c r="J3214">
        <v>115000</v>
      </c>
      <c r="K3214" t="s">
        <v>30</v>
      </c>
      <c r="L3214" t="s">
        <v>797</v>
      </c>
      <c r="M3214" t="s">
        <v>4141</v>
      </c>
      <c r="N3214" t="s">
        <v>8752</v>
      </c>
      <c r="O3214" t="s">
        <v>242</v>
      </c>
      <c r="P3214" t="s">
        <v>8753</v>
      </c>
      <c r="Q3214" t="s">
        <v>8049</v>
      </c>
      <c r="R3214" t="s">
        <v>5257</v>
      </c>
      <c r="S3214" t="s">
        <v>35</v>
      </c>
      <c r="T3214" t="str">
        <f t="shared" si="150"/>
        <v>‚ Experience in administering NYC construction contracts and cost estimating highly desirable.  Familiarity with the City‚„s contracting rules and statutes, the Procurement Policy Board, as well    as general government and regulatory compliance operations, including legal, regulatory, and    financial requirements.  Familiarity with the City‚„s IT systems and databases, including procurement systems such as    OAISIS, FMS, APT and VENDEX.  A valid New York State Professional Engineer's License.  Demonstrated experience preparing clear, concise, and accurate analytical reports, including the    provision of recommendations for review, creation, and modification of policies and procedures.  Excellent analytical, interpersonal, communication and organizational skills (including Microsoft    Office Suite proficiency) and the ability to interact with all levels of management.  Ability to work effectively in a fast-paced environment while managing multiple priorities. Certain residency requirements may apply.  We appreciate every applicant‚„s interest; however, only those under consideration will be contacted.  Note: Vacancy notices listed as ‚Å“Until Filled‚ will be posted for at least five work days.</v>
      </c>
      <c r="U3214">
        <f t="shared" si="151"/>
        <v>0</v>
      </c>
      <c r="V3214" s="3">
        <v>0</v>
      </c>
      <c r="W3214" s="3">
        <f t="shared" si="152"/>
        <v>0</v>
      </c>
      <c r="X3214" s="3">
        <v>0</v>
      </c>
      <c r="Y3214" s="3">
        <v>0</v>
      </c>
      <c r="Z3214" s="3">
        <v>0</v>
      </c>
      <c r="AA3214" s="3">
        <v>0</v>
      </c>
      <c r="AB3214" s="3">
        <v>0</v>
      </c>
      <c r="AD3214" t="s">
        <v>58</v>
      </c>
      <c r="AE3214" s="1">
        <v>42559</v>
      </c>
      <c r="AG3214" s="1">
        <v>42559</v>
      </c>
      <c r="AH3214" s="1">
        <v>42598</v>
      </c>
    </row>
    <row r="3215" spans="1:34" x14ac:dyDescent="0.3">
      <c r="A3215">
        <v>246861</v>
      </c>
      <c r="B3215" t="s">
        <v>1757</v>
      </c>
      <c r="C3215" t="s">
        <v>26</v>
      </c>
      <c r="D3215">
        <v>1</v>
      </c>
      <c r="E3215" t="s">
        <v>5256</v>
      </c>
      <c r="F3215" t="s">
        <v>239</v>
      </c>
      <c r="G3215">
        <v>83008</v>
      </c>
      <c r="H3215" t="s">
        <v>796</v>
      </c>
      <c r="I3215">
        <v>90000</v>
      </c>
      <c r="J3215">
        <v>115000</v>
      </c>
      <c r="K3215" t="s">
        <v>30</v>
      </c>
      <c r="L3215" t="s">
        <v>797</v>
      </c>
      <c r="M3215" t="s">
        <v>4141</v>
      </c>
      <c r="N3215" t="s">
        <v>8752</v>
      </c>
      <c r="O3215" t="s">
        <v>242</v>
      </c>
      <c r="P3215" t="s">
        <v>8753</v>
      </c>
      <c r="Q3215" t="s">
        <v>8049</v>
      </c>
      <c r="R3215" t="s">
        <v>5257</v>
      </c>
      <c r="S3215" t="s">
        <v>35</v>
      </c>
      <c r="T3215" t="str">
        <f t="shared" si="150"/>
        <v>‚ Experience in administering NYC construction contracts and cost estimating highly desirable.  Familiarity with the City‚„s contracting rules and statutes, the Procurement Policy Board, as well    as general government and regulatory compliance operations, including legal, regulatory, and    financial requirements.  Familiarity with the City‚„s IT systems and databases, including procurement systems such as    OAISIS, FMS, APT and VENDEX.  A valid New York State Professional Engineer's License.  Demonstrated experience preparing clear, concise, and accurate analytical reports, including the    provision of recommendations for review, creation, and modification of policies and procedures.  Excellent analytical, interpersonal, communication and organizational skills (including Microsoft    Office Suite proficiency) and the ability to interact with all levels of management.  Ability to work effectively in a fast-paced environment while managing multiple priorities. Certain residency requirements may apply.  We appreciate every applicant‚„s interest; however, only those under consideration will be contacted.  Note: Vacancy notices listed as ‚Å“Until Filled‚ will be posted for at least five work days.</v>
      </c>
      <c r="U3215">
        <f t="shared" si="151"/>
        <v>0</v>
      </c>
      <c r="V3215" s="3">
        <v>0</v>
      </c>
      <c r="W3215" s="3">
        <f t="shared" si="152"/>
        <v>0</v>
      </c>
      <c r="X3215" s="3">
        <v>0</v>
      </c>
      <c r="Y3215" s="3">
        <v>0</v>
      </c>
      <c r="Z3215" s="3">
        <v>0</v>
      </c>
      <c r="AA3215" s="3">
        <v>0</v>
      </c>
      <c r="AB3215" s="3">
        <v>0</v>
      </c>
      <c r="AD3215" t="s">
        <v>58</v>
      </c>
      <c r="AE3215" s="1">
        <v>42559</v>
      </c>
      <c r="AG3215" s="1">
        <v>42559</v>
      </c>
      <c r="AH3215" s="1">
        <v>42598</v>
      </c>
    </row>
    <row r="3216" spans="1:34" x14ac:dyDescent="0.3">
      <c r="A3216">
        <v>246873</v>
      </c>
      <c r="B3216" t="s">
        <v>1757</v>
      </c>
      <c r="C3216" t="s">
        <v>26</v>
      </c>
      <c r="D3216">
        <v>1</v>
      </c>
      <c r="E3216" t="s">
        <v>4140</v>
      </c>
      <c r="F3216" t="s">
        <v>2461</v>
      </c>
      <c r="G3216" t="s">
        <v>2462</v>
      </c>
      <c r="H3216">
        <v>0</v>
      </c>
      <c r="I3216">
        <v>57517</v>
      </c>
      <c r="J3216">
        <v>65000</v>
      </c>
      <c r="K3216" t="s">
        <v>30</v>
      </c>
      <c r="L3216" t="s">
        <v>797</v>
      </c>
      <c r="M3216" t="s">
        <v>4141</v>
      </c>
      <c r="N3216" t="s">
        <v>8309</v>
      </c>
      <c r="O3216" t="s">
        <v>2464</v>
      </c>
      <c r="P3216" t="s">
        <v>8310</v>
      </c>
      <c r="Q3216" t="s">
        <v>8049</v>
      </c>
      <c r="R3216" t="s">
        <v>5258</v>
      </c>
      <c r="S3216" t="s">
        <v>35</v>
      </c>
      <c r="T3216" t="str">
        <f t="shared" si="150"/>
        <v>‚Familiarity with the City‚„s contracting rules and statutes, the Procurement Policy Board, as well   as general government and regulatory compliance operations, including legal, regulatory, and   financial requirements.  Familiarity with the City‚„s IT systems and databases, including procurement systems such as    OAISIS, FMS, APT and VENDEX.  Demonstrated experience preparing clear, concise and accurate analytical reports, including the    provision of recommendations for the review, creation and modification of policies and    procedures.  Excellent analytical, interpersonal, communication and organizational skills (including Microsoft    Office Suite proficiency). Certain residency requirements may apply.  We appreciate every applicant‚„s interest; however, only those under consideration will be contacted.  Note: Vacancy notices listed as ‚Å“Until Filled‚ will be posted for at least five work days.</v>
      </c>
      <c r="U3216">
        <f t="shared" si="151"/>
        <v>0</v>
      </c>
      <c r="V3216" s="3">
        <v>0</v>
      </c>
      <c r="W3216" s="3">
        <f t="shared" si="152"/>
        <v>0</v>
      </c>
      <c r="X3216" s="3">
        <v>0</v>
      </c>
      <c r="Y3216" s="3">
        <v>0</v>
      </c>
      <c r="Z3216" s="3">
        <v>0</v>
      </c>
      <c r="AA3216" s="3">
        <v>0</v>
      </c>
      <c r="AB3216" s="3">
        <v>0</v>
      </c>
      <c r="AD3216" t="s">
        <v>38</v>
      </c>
      <c r="AE3216" s="1">
        <v>42559</v>
      </c>
      <c r="AG3216" s="1">
        <v>42559</v>
      </c>
      <c r="AH3216" s="1">
        <v>42598</v>
      </c>
    </row>
    <row r="3217" spans="1:34" x14ac:dyDescent="0.3">
      <c r="A3217">
        <v>247079</v>
      </c>
      <c r="B3217" t="s">
        <v>39</v>
      </c>
      <c r="C3217" t="s">
        <v>40</v>
      </c>
      <c r="D3217">
        <v>1</v>
      </c>
      <c r="E3217" t="s">
        <v>8754</v>
      </c>
      <c r="F3217" t="s">
        <v>4101</v>
      </c>
      <c r="G3217">
        <v>91940</v>
      </c>
      <c r="H3217">
        <v>0</v>
      </c>
      <c r="I3217">
        <v>94346</v>
      </c>
      <c r="J3217">
        <v>94346</v>
      </c>
      <c r="K3217" t="s">
        <v>30</v>
      </c>
      <c r="L3217" t="s">
        <v>319</v>
      </c>
      <c r="M3217" t="s">
        <v>2327</v>
      </c>
      <c r="N3217" t="s">
        <v>6968</v>
      </c>
      <c r="O3217" t="s">
        <v>4104</v>
      </c>
      <c r="P3217" t="s">
        <v>8755</v>
      </c>
      <c r="Q3217" t="s">
        <v>8756</v>
      </c>
      <c r="R3217" t="s">
        <v>5259</v>
      </c>
      <c r="S3217" t="s">
        <v>35</v>
      </c>
      <c r="T3217" t="str">
        <f t="shared" si="150"/>
        <v>‚	Detailed knowledge in working with the DDC systems from Johnson Controls, Andover and Alerton 	Experience working and troubleshooting building automation systems  	Previous experience with DDC, PLC or similar Ladder-Logic programming 	Should be conversant with at least one of the following DDC control systems: Johnson Controls Metasys (PMI or ADS/ADX), Tridium Niagara (AX, 4), Andover Continuum  	Five or more years of experience, as a DDC controls technician working with complex building and laboratory environmental control systems, with a wide variety of systems and in the repair, service, maintenance, and operations of equipment, components, systems and etc 	Ability to work independently to improvise necessary system component repairs 	Ability to write, edit and understand sequences of operations. License Requirement  (ADDITIONAL NOTE: MQR) A Motor Vehicle Driver License valid in the State of New York may be required for appointment to positions in certain agencies. This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17">
        <f t="shared" si="151"/>
        <v>0</v>
      </c>
      <c r="V3217" s="3">
        <v>0</v>
      </c>
      <c r="W3217" s="3">
        <f t="shared" si="152"/>
        <v>0</v>
      </c>
      <c r="X3217" s="3">
        <v>0</v>
      </c>
      <c r="Y3217" s="3">
        <v>0</v>
      </c>
      <c r="Z3217" s="3">
        <v>0</v>
      </c>
      <c r="AA3217" s="3">
        <v>0</v>
      </c>
      <c r="AB3217" s="3">
        <v>0</v>
      </c>
      <c r="AD3217" t="s">
        <v>38</v>
      </c>
      <c r="AE3217" s="1">
        <v>42562</v>
      </c>
      <c r="AG3217" s="1">
        <v>42562</v>
      </c>
      <c r="AH3217" s="1">
        <v>42598</v>
      </c>
    </row>
    <row r="3218" spans="1:34" x14ac:dyDescent="0.3">
      <c r="A3218">
        <v>247079</v>
      </c>
      <c r="B3218" t="s">
        <v>39</v>
      </c>
      <c r="C3218" t="s">
        <v>26</v>
      </c>
      <c r="D3218">
        <v>1</v>
      </c>
      <c r="E3218" t="s">
        <v>8754</v>
      </c>
      <c r="F3218" t="s">
        <v>4101</v>
      </c>
      <c r="G3218">
        <v>91940</v>
      </c>
      <c r="H3218">
        <v>0</v>
      </c>
      <c r="I3218">
        <v>94346</v>
      </c>
      <c r="J3218">
        <v>94346</v>
      </c>
      <c r="K3218" t="s">
        <v>30</v>
      </c>
      <c r="L3218" t="s">
        <v>319</v>
      </c>
      <c r="M3218" t="s">
        <v>2327</v>
      </c>
      <c r="N3218" t="s">
        <v>6968</v>
      </c>
      <c r="O3218" t="s">
        <v>4104</v>
      </c>
      <c r="P3218" t="s">
        <v>8755</v>
      </c>
      <c r="Q3218" t="s">
        <v>8756</v>
      </c>
      <c r="R3218" t="s">
        <v>5259</v>
      </c>
      <c r="S3218" t="s">
        <v>35</v>
      </c>
      <c r="T3218" t="str">
        <f t="shared" si="150"/>
        <v>‚	Detailed knowledge in working with the DDC systems from Johnson Controls, Andover and Alerton 	Experience working and troubleshooting building automation systems  	Previous experience with DDC, PLC or similar Ladder-Logic programming 	Should be conversant with at least one of the following DDC control systems: Johnson Controls Metasys (PMI or ADS/ADX), Tridium Niagara (AX, 4), Andover Continuum  	Five or more years of experience, as a DDC controls technician working with complex building and laboratory environmental control systems, with a wide variety of systems and in the repair, service, maintenance, and operations of equipment, components, systems and etc 	Ability to work independently to improvise necessary system component repairs 	Ability to write, edit and understand sequences of operations. License Requirement  (ADDITIONAL NOTE: MQR) A Motor Vehicle Driver License valid in the State of New York may be required for appointment to positions in certain agencies. This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18">
        <f t="shared" si="151"/>
        <v>0</v>
      </c>
      <c r="V3218" s="3">
        <v>0</v>
      </c>
      <c r="W3218" s="3">
        <f t="shared" si="152"/>
        <v>0</v>
      </c>
      <c r="X3218" s="3">
        <v>0</v>
      </c>
      <c r="Y3218" s="3">
        <v>0</v>
      </c>
      <c r="Z3218" s="3">
        <v>0</v>
      </c>
      <c r="AA3218" s="3">
        <v>0</v>
      </c>
      <c r="AB3218" s="3">
        <v>0</v>
      </c>
      <c r="AD3218" t="s">
        <v>38</v>
      </c>
      <c r="AE3218" s="1">
        <v>42562</v>
      </c>
      <c r="AG3218" s="1">
        <v>42562</v>
      </c>
      <c r="AH3218" s="1">
        <v>42598</v>
      </c>
    </row>
    <row r="3219" spans="1:34" x14ac:dyDescent="0.3">
      <c r="A3219">
        <v>247088</v>
      </c>
      <c r="B3219" t="s">
        <v>39</v>
      </c>
      <c r="C3219" t="s">
        <v>26</v>
      </c>
      <c r="D3219">
        <v>1</v>
      </c>
      <c r="E3219" t="s">
        <v>8714</v>
      </c>
      <c r="F3219" t="s">
        <v>246</v>
      </c>
      <c r="G3219">
        <v>92610</v>
      </c>
      <c r="H3219">
        <v>0</v>
      </c>
      <c r="I3219">
        <v>70199</v>
      </c>
      <c r="J3219">
        <v>81703</v>
      </c>
      <c r="K3219" t="s">
        <v>30</v>
      </c>
      <c r="L3219" t="s">
        <v>319</v>
      </c>
      <c r="M3219" t="s">
        <v>2327</v>
      </c>
      <c r="N3219" t="s">
        <v>6960</v>
      </c>
      <c r="O3219" t="s">
        <v>251</v>
      </c>
      <c r="P3219" t="s">
        <v>8715</v>
      </c>
      <c r="Q3219" t="s">
        <v>7439</v>
      </c>
      <c r="R3219" t="s">
        <v>5167</v>
      </c>
      <c r="S3219" t="s">
        <v>35</v>
      </c>
      <c r="T3219" t="str">
        <f t="shared" si="150"/>
        <v>‚	Minimum of five years of experience in a commercial/industrial facility 	Ability to plan and organize work 	Capable of brazing, soldering and welding 	Familiarity with Preventative Maintenance Techniques 	Ability and willingness to learn and practice new skills at an accelerated pace 	Knowledge of NYC Mechanical and Electrical codes 	Possession of EPA 608 certification: Type II or III or Universal.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19">
        <f t="shared" si="151"/>
        <v>0</v>
      </c>
      <c r="V3219" s="3">
        <v>0</v>
      </c>
      <c r="W3219" s="3">
        <f t="shared" si="152"/>
        <v>0</v>
      </c>
      <c r="X3219" s="3">
        <v>0</v>
      </c>
      <c r="Y3219" s="3">
        <v>0</v>
      </c>
      <c r="Z3219" s="3">
        <v>0</v>
      </c>
      <c r="AA3219" s="3">
        <v>0</v>
      </c>
      <c r="AB3219" s="3">
        <v>0</v>
      </c>
      <c r="AD3219" t="s">
        <v>38</v>
      </c>
      <c r="AE3219" s="1">
        <v>42585</v>
      </c>
      <c r="AG3219" s="1">
        <v>42585</v>
      </c>
      <c r="AH3219" s="1">
        <v>42598</v>
      </c>
    </row>
    <row r="3220" spans="1:34" x14ac:dyDescent="0.3">
      <c r="A3220">
        <v>246873</v>
      </c>
      <c r="B3220" t="s">
        <v>1757</v>
      </c>
      <c r="C3220" t="s">
        <v>26</v>
      </c>
      <c r="D3220">
        <v>1</v>
      </c>
      <c r="E3220" t="s">
        <v>4140</v>
      </c>
      <c r="F3220" t="s">
        <v>2461</v>
      </c>
      <c r="G3220" t="s">
        <v>2462</v>
      </c>
      <c r="H3220">
        <v>0</v>
      </c>
      <c r="I3220">
        <v>57517</v>
      </c>
      <c r="J3220">
        <v>65000</v>
      </c>
      <c r="K3220" t="s">
        <v>30</v>
      </c>
      <c r="L3220" t="s">
        <v>797</v>
      </c>
      <c r="M3220" t="s">
        <v>4141</v>
      </c>
      <c r="N3220" t="s">
        <v>8309</v>
      </c>
      <c r="O3220" t="s">
        <v>2464</v>
      </c>
      <c r="P3220" t="s">
        <v>8310</v>
      </c>
      <c r="Q3220" t="s">
        <v>8049</v>
      </c>
      <c r="R3220" t="s">
        <v>5258</v>
      </c>
      <c r="S3220" t="s">
        <v>35</v>
      </c>
      <c r="T3220" t="str">
        <f t="shared" si="150"/>
        <v>‚Familiarity with the City‚„s contracting rules and statutes, the Procurement Policy Board, as well   as general government and regulatory compliance operations, including legal, regulatory, and   financial requirements.  Familiarity with the City‚„s IT systems and databases, including procurement systems such as    OAISIS, FMS, APT and VENDEX.  Demonstrated experience preparing clear, concise and accurate analytical reports, including the    provision of recommendations for the review, creation and modification of policies and    procedures.  Excellent analytical, interpersonal, communication and organizational skills (including Microsoft    Office Suite proficiency). Certain residency requirements may apply.  We appreciate every applicant‚„s interest; however, only those under consideration will be contacted.  Note: Vacancy notices listed as ‚Å“Until Filled‚ will be posted for at least five work days.</v>
      </c>
      <c r="U3220">
        <f t="shared" si="151"/>
        <v>0</v>
      </c>
      <c r="V3220" s="3">
        <v>0</v>
      </c>
      <c r="W3220" s="3">
        <f t="shared" si="152"/>
        <v>0</v>
      </c>
      <c r="X3220" s="3">
        <v>0</v>
      </c>
      <c r="Y3220" s="3">
        <v>0</v>
      </c>
      <c r="Z3220" s="3">
        <v>0</v>
      </c>
      <c r="AA3220" s="3">
        <v>0</v>
      </c>
      <c r="AB3220" s="3">
        <v>0</v>
      </c>
      <c r="AD3220" t="s">
        <v>38</v>
      </c>
      <c r="AE3220" s="1">
        <v>42559</v>
      </c>
      <c r="AG3220" s="1">
        <v>42559</v>
      </c>
      <c r="AH3220" s="1">
        <v>42598</v>
      </c>
    </row>
    <row r="3221" spans="1:34" x14ac:dyDescent="0.3">
      <c r="A3221">
        <v>246873</v>
      </c>
      <c r="B3221" t="s">
        <v>1757</v>
      </c>
      <c r="C3221" t="s">
        <v>40</v>
      </c>
      <c r="D3221">
        <v>1</v>
      </c>
      <c r="E3221" t="s">
        <v>4140</v>
      </c>
      <c r="F3221" t="s">
        <v>2461</v>
      </c>
      <c r="G3221" t="s">
        <v>2462</v>
      </c>
      <c r="H3221">
        <v>0</v>
      </c>
      <c r="I3221">
        <v>57517</v>
      </c>
      <c r="J3221">
        <v>65000</v>
      </c>
      <c r="K3221" t="s">
        <v>30</v>
      </c>
      <c r="L3221" t="s">
        <v>797</v>
      </c>
      <c r="M3221" t="s">
        <v>4141</v>
      </c>
      <c r="N3221" t="s">
        <v>8309</v>
      </c>
      <c r="O3221" t="s">
        <v>2464</v>
      </c>
      <c r="P3221" t="s">
        <v>8310</v>
      </c>
      <c r="Q3221" t="s">
        <v>8049</v>
      </c>
      <c r="R3221" t="s">
        <v>5258</v>
      </c>
      <c r="S3221" t="s">
        <v>35</v>
      </c>
      <c r="T3221" t="str">
        <f t="shared" si="150"/>
        <v>‚Familiarity with the City‚„s contracting rules and statutes, the Procurement Policy Board, as well   as general government and regulatory compliance operations, including legal, regulatory, and   financial requirements.  Familiarity with the City‚„s IT systems and databases, including procurement systems such as    OAISIS, FMS, APT and VENDEX.  Demonstrated experience preparing clear, concise and accurate analytical reports, including the    provision of recommendations for the review, creation and modification of policies and    procedures.  Excellent analytical, interpersonal, communication and organizational skills (including Microsoft    Office Suite proficiency). Certain residency requirements may apply.  We appreciate every applicant‚„s interest; however, only those under consideration will be contacted.  Note: Vacancy notices listed as ‚Å“Until Filled‚ will be posted for at least five work days.</v>
      </c>
      <c r="U3221">
        <f t="shared" si="151"/>
        <v>0</v>
      </c>
      <c r="V3221" s="3">
        <v>0</v>
      </c>
      <c r="W3221" s="3">
        <f t="shared" si="152"/>
        <v>0</v>
      </c>
      <c r="X3221" s="3">
        <v>0</v>
      </c>
      <c r="Y3221" s="3">
        <v>0</v>
      </c>
      <c r="Z3221" s="3">
        <v>0</v>
      </c>
      <c r="AA3221" s="3">
        <v>0</v>
      </c>
      <c r="AB3221" s="3">
        <v>0</v>
      </c>
      <c r="AD3221" t="s">
        <v>38</v>
      </c>
      <c r="AE3221" s="1">
        <v>42559</v>
      </c>
      <c r="AG3221" s="1">
        <v>42559</v>
      </c>
      <c r="AH3221" s="1">
        <v>42598</v>
      </c>
    </row>
    <row r="3222" spans="1:34" x14ac:dyDescent="0.3">
      <c r="A3222">
        <v>246875</v>
      </c>
      <c r="B3222" t="s">
        <v>39</v>
      </c>
      <c r="C3222" t="s">
        <v>40</v>
      </c>
      <c r="D3222">
        <v>1</v>
      </c>
      <c r="E3222" t="s">
        <v>8757</v>
      </c>
      <c r="F3222" t="s">
        <v>1100</v>
      </c>
      <c r="G3222">
        <v>34221</v>
      </c>
      <c r="H3222">
        <v>3</v>
      </c>
      <c r="I3222">
        <v>63573</v>
      </c>
      <c r="J3222">
        <v>92441</v>
      </c>
      <c r="K3222" t="s">
        <v>30</v>
      </c>
      <c r="L3222" t="s">
        <v>319</v>
      </c>
      <c r="M3222" t="s">
        <v>2327</v>
      </c>
      <c r="N3222" t="s">
        <v>8758</v>
      </c>
      <c r="O3222" t="s">
        <v>1103</v>
      </c>
      <c r="P3222" t="s">
        <v>8759</v>
      </c>
      <c r="Q3222" t="s">
        <v>7439</v>
      </c>
      <c r="R3222" t="s">
        <v>5260</v>
      </c>
      <c r="S3222" t="s">
        <v>35</v>
      </c>
      <c r="T3222" t="str">
        <f t="shared" si="150"/>
        <v>‚	5 years of experience in facility operations and maintenance, energy management or mechanical systems construction 	Strong organization, communication and interpersonal skills 	Solid experience in managing direct and indirect staff 	Knowledge of HVAC and electrical equipment and maintenance 	Ability to analyze and interpret data 	Possess the ability to handle stressful situations and changing priorities effectively 	Familiarity with Computerized Maintenance Management Systems (CMMS)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22">
        <f t="shared" si="151"/>
        <v>0</v>
      </c>
      <c r="V3222" s="3">
        <v>0</v>
      </c>
      <c r="W3222" s="3">
        <f t="shared" si="152"/>
        <v>0</v>
      </c>
      <c r="X3222" s="3">
        <v>0</v>
      </c>
      <c r="Y3222" s="3">
        <v>0</v>
      </c>
      <c r="Z3222" s="3">
        <v>0</v>
      </c>
      <c r="AA3222" s="3">
        <v>0</v>
      </c>
      <c r="AB3222" s="3">
        <v>0</v>
      </c>
      <c r="AD3222" t="s">
        <v>58</v>
      </c>
      <c r="AE3222" s="1">
        <v>42559</v>
      </c>
      <c r="AG3222" s="1">
        <v>42559</v>
      </c>
      <c r="AH3222" s="1">
        <v>42598</v>
      </c>
    </row>
    <row r="3223" spans="1:34" x14ac:dyDescent="0.3">
      <c r="A3223">
        <v>246875</v>
      </c>
      <c r="B3223" t="s">
        <v>39</v>
      </c>
      <c r="C3223" t="s">
        <v>26</v>
      </c>
      <c r="D3223">
        <v>1</v>
      </c>
      <c r="E3223" t="s">
        <v>8757</v>
      </c>
      <c r="F3223" t="s">
        <v>1100</v>
      </c>
      <c r="G3223">
        <v>34221</v>
      </c>
      <c r="H3223">
        <v>3</v>
      </c>
      <c r="I3223">
        <v>63573</v>
      </c>
      <c r="J3223">
        <v>92441</v>
      </c>
      <c r="K3223" t="s">
        <v>30</v>
      </c>
      <c r="L3223" t="s">
        <v>319</v>
      </c>
      <c r="M3223" t="s">
        <v>2327</v>
      </c>
      <c r="N3223" t="s">
        <v>8758</v>
      </c>
      <c r="O3223" t="s">
        <v>1103</v>
      </c>
      <c r="P3223" t="s">
        <v>8759</v>
      </c>
      <c r="Q3223" t="s">
        <v>7439</v>
      </c>
      <c r="R3223" t="s">
        <v>5260</v>
      </c>
      <c r="S3223" t="s">
        <v>35</v>
      </c>
      <c r="T3223" t="str">
        <f t="shared" si="150"/>
        <v>‚	5 years of experience in facility operations and maintenance, energy management or mechanical systems construction 	Strong organization, communication and interpersonal skills 	Solid experience in managing direct and indirect staff 	Knowledge of HVAC and electrical equipment and maintenance 	Ability to analyze and interpret data 	Possess the ability to handle stressful situations and changing priorities effectively 	Familiarity with Computerized Maintenance Management Systems (CMMS)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23">
        <f t="shared" si="151"/>
        <v>0</v>
      </c>
      <c r="V3223" s="3">
        <v>0</v>
      </c>
      <c r="W3223" s="3">
        <f t="shared" si="152"/>
        <v>0</v>
      </c>
      <c r="X3223" s="3">
        <v>0</v>
      </c>
      <c r="Y3223" s="3">
        <v>0</v>
      </c>
      <c r="Z3223" s="3">
        <v>0</v>
      </c>
      <c r="AA3223" s="3">
        <v>0</v>
      </c>
      <c r="AB3223" s="3">
        <v>0</v>
      </c>
      <c r="AD3223" t="s">
        <v>58</v>
      </c>
      <c r="AE3223" s="1">
        <v>42559</v>
      </c>
      <c r="AG3223" s="1">
        <v>42559</v>
      </c>
      <c r="AH3223" s="1">
        <v>42598</v>
      </c>
    </row>
    <row r="3224" spans="1:34" x14ac:dyDescent="0.3">
      <c r="A3224">
        <v>246689</v>
      </c>
      <c r="B3224" t="s">
        <v>873</v>
      </c>
      <c r="C3224" t="s">
        <v>26</v>
      </c>
      <c r="D3224">
        <v>1</v>
      </c>
      <c r="E3224" t="s">
        <v>5261</v>
      </c>
      <c r="F3224" t="s">
        <v>5262</v>
      </c>
      <c r="G3224">
        <v>91719</v>
      </c>
      <c r="H3224">
        <v>0</v>
      </c>
      <c r="I3224">
        <v>269</v>
      </c>
      <c r="J3224">
        <v>313</v>
      </c>
      <c r="K3224" t="s">
        <v>247</v>
      </c>
      <c r="L3224" t="s">
        <v>3969</v>
      </c>
      <c r="M3224" t="s">
        <v>5189</v>
      </c>
      <c r="N3224" t="s">
        <v>5263</v>
      </c>
      <c r="O3224" t="s">
        <v>8760</v>
      </c>
      <c r="P3224" t="s">
        <v>5264</v>
      </c>
      <c r="Q3224" t="s">
        <v>35</v>
      </c>
      <c r="R3224" t="s">
        <v>879</v>
      </c>
      <c r="S3224" t="s">
        <v>35</v>
      </c>
      <c r="T3224" t="str">
        <f t="shared" si="150"/>
        <v xml:space="preserve">A New York State Class B Commercial Driver License with no restrictions.  The License should be maintained for the duration of employment.  </v>
      </c>
      <c r="U3224">
        <f t="shared" si="151"/>
        <v>0</v>
      </c>
      <c r="V3224" s="3">
        <v>0</v>
      </c>
      <c r="W3224" s="3">
        <f t="shared" si="152"/>
        <v>0</v>
      </c>
      <c r="X3224" s="3">
        <v>0</v>
      </c>
      <c r="Y3224" s="3">
        <v>0</v>
      </c>
      <c r="Z3224" s="3">
        <v>0</v>
      </c>
      <c r="AA3224" s="3">
        <v>0</v>
      </c>
      <c r="AB3224" s="3">
        <v>0</v>
      </c>
      <c r="AD3224" t="s">
        <v>38</v>
      </c>
      <c r="AE3224" s="1">
        <v>42579</v>
      </c>
      <c r="AG3224" s="1">
        <v>42585</v>
      </c>
      <c r="AH3224" s="1">
        <v>42598</v>
      </c>
    </row>
    <row r="3225" spans="1:34" x14ac:dyDescent="0.3">
      <c r="A3225">
        <v>246689</v>
      </c>
      <c r="B3225" t="s">
        <v>873</v>
      </c>
      <c r="C3225" t="s">
        <v>40</v>
      </c>
      <c r="D3225">
        <v>1</v>
      </c>
      <c r="E3225" t="s">
        <v>5261</v>
      </c>
      <c r="F3225" t="s">
        <v>5262</v>
      </c>
      <c r="G3225">
        <v>91719</v>
      </c>
      <c r="H3225">
        <v>0</v>
      </c>
      <c r="I3225">
        <v>269</v>
      </c>
      <c r="J3225">
        <v>313</v>
      </c>
      <c r="K3225" t="s">
        <v>247</v>
      </c>
      <c r="L3225" t="s">
        <v>3969</v>
      </c>
      <c r="M3225" t="s">
        <v>5189</v>
      </c>
      <c r="N3225" t="s">
        <v>5263</v>
      </c>
      <c r="O3225" t="s">
        <v>8760</v>
      </c>
      <c r="P3225" t="s">
        <v>5264</v>
      </c>
      <c r="Q3225" t="s">
        <v>35</v>
      </c>
      <c r="R3225" t="s">
        <v>879</v>
      </c>
      <c r="S3225" t="s">
        <v>35</v>
      </c>
      <c r="T3225" t="str">
        <f t="shared" si="150"/>
        <v xml:space="preserve">A New York State Class B Commercial Driver License with no restrictions.  The License should be maintained for the duration of employment.  </v>
      </c>
      <c r="U3225">
        <f t="shared" si="151"/>
        <v>0</v>
      </c>
      <c r="V3225" s="3">
        <v>0</v>
      </c>
      <c r="W3225" s="3">
        <f t="shared" si="152"/>
        <v>0</v>
      </c>
      <c r="X3225" s="3">
        <v>0</v>
      </c>
      <c r="Y3225" s="3">
        <v>0</v>
      </c>
      <c r="Z3225" s="3">
        <v>0</v>
      </c>
      <c r="AA3225" s="3">
        <v>0</v>
      </c>
      <c r="AB3225" s="3">
        <v>0</v>
      </c>
      <c r="AD3225" t="s">
        <v>38</v>
      </c>
      <c r="AE3225" s="1">
        <v>42579</v>
      </c>
      <c r="AG3225" s="1">
        <v>42585</v>
      </c>
      <c r="AH3225" s="1">
        <v>42598</v>
      </c>
    </row>
    <row r="3226" spans="1:34" x14ac:dyDescent="0.3">
      <c r="A3226">
        <v>246705</v>
      </c>
      <c r="B3226" t="s">
        <v>59</v>
      </c>
      <c r="C3226" t="s">
        <v>40</v>
      </c>
      <c r="D3226">
        <v>1</v>
      </c>
      <c r="E3226" t="s">
        <v>3986</v>
      </c>
      <c r="F3226" t="s">
        <v>223</v>
      </c>
      <c r="G3226">
        <v>20616</v>
      </c>
      <c r="H3226">
        <v>0</v>
      </c>
      <c r="I3226">
        <v>52000</v>
      </c>
      <c r="J3226">
        <v>52000</v>
      </c>
      <c r="K3226" t="s">
        <v>30</v>
      </c>
      <c r="L3226" t="s">
        <v>164</v>
      </c>
      <c r="M3226" t="s">
        <v>5265</v>
      </c>
      <c r="N3226" t="s">
        <v>8761</v>
      </c>
      <c r="O3226" t="s">
        <v>3987</v>
      </c>
      <c r="P3226" t="s">
        <v>8762</v>
      </c>
      <c r="Q3226" t="s">
        <v>3989</v>
      </c>
      <c r="R3226" t="s">
        <v>3990</v>
      </c>
      <c r="S3226" t="s">
        <v>35</v>
      </c>
      <c r="T3226" t="str">
        <f t="shared" si="150"/>
        <v>Ability to work cooperatively with city employees and regulators to efficiently advance the program‚„s projects Ability to effectively communicate both orally and in writing Familiarity with AutoCAD, ArcView, and GIS is preferred Appointments are subject to OMB approval. For additional information about DEP, visit  www.nyc.gov/dep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226">
        <f t="shared" si="151"/>
        <v>0</v>
      </c>
      <c r="V3226" s="3">
        <v>0</v>
      </c>
      <c r="W3226" s="3">
        <f t="shared" si="152"/>
        <v>0</v>
      </c>
      <c r="X3226" s="3">
        <v>0</v>
      </c>
      <c r="Y3226" s="3">
        <v>0</v>
      </c>
      <c r="Z3226" s="3">
        <v>0</v>
      </c>
      <c r="AA3226" s="3">
        <v>0</v>
      </c>
      <c r="AB3226" s="3">
        <v>0</v>
      </c>
      <c r="AD3226" t="s">
        <v>58</v>
      </c>
      <c r="AE3226" s="1">
        <v>42559</v>
      </c>
      <c r="AG3226" s="1">
        <v>42559</v>
      </c>
      <c r="AH3226" s="1">
        <v>42598</v>
      </c>
    </row>
    <row r="3227" spans="1:34" x14ac:dyDescent="0.3">
      <c r="A3227">
        <v>246705</v>
      </c>
      <c r="B3227" t="s">
        <v>59</v>
      </c>
      <c r="C3227" t="s">
        <v>26</v>
      </c>
      <c r="D3227">
        <v>1</v>
      </c>
      <c r="E3227" t="s">
        <v>3986</v>
      </c>
      <c r="F3227" t="s">
        <v>223</v>
      </c>
      <c r="G3227">
        <v>20616</v>
      </c>
      <c r="H3227">
        <v>0</v>
      </c>
      <c r="I3227">
        <v>52000</v>
      </c>
      <c r="J3227">
        <v>52000</v>
      </c>
      <c r="K3227" t="s">
        <v>30</v>
      </c>
      <c r="L3227" t="s">
        <v>164</v>
      </c>
      <c r="M3227" t="s">
        <v>5265</v>
      </c>
      <c r="N3227" t="s">
        <v>8761</v>
      </c>
      <c r="O3227" t="s">
        <v>3987</v>
      </c>
      <c r="P3227" t="s">
        <v>8762</v>
      </c>
      <c r="Q3227" t="s">
        <v>3989</v>
      </c>
      <c r="R3227" t="s">
        <v>3990</v>
      </c>
      <c r="S3227" t="s">
        <v>35</v>
      </c>
      <c r="T3227" t="str">
        <f t="shared" si="150"/>
        <v>Ability to work cooperatively with city employees and regulators to efficiently advance the program‚„s projects Ability to effectively communicate both orally and in writing Familiarity with AutoCAD, ArcView, and GIS is preferred Appointments are subject to OMB approval. For additional information about DEP, visit  www.nyc.gov/dep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227">
        <f t="shared" si="151"/>
        <v>0</v>
      </c>
      <c r="V3227" s="3">
        <v>0</v>
      </c>
      <c r="W3227" s="3">
        <f t="shared" si="152"/>
        <v>0</v>
      </c>
      <c r="X3227" s="3">
        <v>0</v>
      </c>
      <c r="Y3227" s="3">
        <v>0</v>
      </c>
      <c r="Z3227" s="3">
        <v>0</v>
      </c>
      <c r="AA3227" s="3">
        <v>0</v>
      </c>
      <c r="AB3227" s="3">
        <v>0</v>
      </c>
      <c r="AD3227" t="s">
        <v>58</v>
      </c>
      <c r="AE3227" s="1">
        <v>42559</v>
      </c>
      <c r="AG3227" s="1">
        <v>42559</v>
      </c>
      <c r="AH3227" s="1">
        <v>42598</v>
      </c>
    </row>
    <row r="3228" spans="1:34" x14ac:dyDescent="0.3">
      <c r="A3228">
        <v>246876</v>
      </c>
      <c r="B3228" t="s">
        <v>244</v>
      </c>
      <c r="C3228" t="s">
        <v>26</v>
      </c>
      <c r="D3228">
        <v>1</v>
      </c>
      <c r="E3228" t="s">
        <v>5174</v>
      </c>
      <c r="F3228" t="s">
        <v>485</v>
      </c>
      <c r="G3228">
        <v>30087</v>
      </c>
      <c r="H3228">
        <v>1</v>
      </c>
      <c r="I3228">
        <v>57005</v>
      </c>
      <c r="J3228">
        <v>87027</v>
      </c>
      <c r="K3228" t="s">
        <v>30</v>
      </c>
      <c r="L3228" t="s">
        <v>521</v>
      </c>
      <c r="M3228" t="s">
        <v>522</v>
      </c>
      <c r="N3228" t="s">
        <v>6969</v>
      </c>
      <c r="O3228" t="s">
        <v>488</v>
      </c>
      <c r="P3228" t="s">
        <v>35</v>
      </c>
      <c r="Q3228" t="s">
        <v>35</v>
      </c>
      <c r="R3228" t="s">
        <v>5266</v>
      </c>
      <c r="S3228" t="s">
        <v>35</v>
      </c>
      <c r="T3228" t="str">
        <f t="shared" si="150"/>
        <v xml:space="preserve">   </v>
      </c>
      <c r="U3228">
        <f t="shared" si="151"/>
        <v>0</v>
      </c>
      <c r="V3228" s="3">
        <v>0</v>
      </c>
      <c r="W3228" s="3">
        <f t="shared" si="152"/>
        <v>0</v>
      </c>
      <c r="X3228" s="3">
        <v>0</v>
      </c>
      <c r="Y3228" s="3">
        <v>0</v>
      </c>
      <c r="Z3228" s="3">
        <v>0</v>
      </c>
      <c r="AA3228" s="3">
        <v>0</v>
      </c>
      <c r="AB3228" s="3">
        <v>0</v>
      </c>
      <c r="AD3228" t="s">
        <v>38</v>
      </c>
      <c r="AE3228" s="1">
        <v>42562</v>
      </c>
      <c r="AG3228" s="1">
        <v>42562</v>
      </c>
      <c r="AH3228" s="1">
        <v>42598</v>
      </c>
    </row>
    <row r="3229" spans="1:34" x14ac:dyDescent="0.3">
      <c r="A3229">
        <v>246876</v>
      </c>
      <c r="B3229" t="s">
        <v>244</v>
      </c>
      <c r="C3229" t="s">
        <v>40</v>
      </c>
      <c r="D3229">
        <v>1</v>
      </c>
      <c r="E3229" t="s">
        <v>5174</v>
      </c>
      <c r="F3229" t="s">
        <v>485</v>
      </c>
      <c r="G3229">
        <v>30087</v>
      </c>
      <c r="H3229">
        <v>1</v>
      </c>
      <c r="I3229">
        <v>57005</v>
      </c>
      <c r="J3229">
        <v>87027</v>
      </c>
      <c r="K3229" t="s">
        <v>30</v>
      </c>
      <c r="L3229" t="s">
        <v>521</v>
      </c>
      <c r="M3229" t="s">
        <v>522</v>
      </c>
      <c r="N3229" t="s">
        <v>6969</v>
      </c>
      <c r="O3229" t="s">
        <v>488</v>
      </c>
      <c r="P3229" t="s">
        <v>35</v>
      </c>
      <c r="Q3229" t="s">
        <v>35</v>
      </c>
      <c r="R3229" t="s">
        <v>5266</v>
      </c>
      <c r="S3229" t="s">
        <v>35</v>
      </c>
      <c r="T3229" t="str">
        <f t="shared" si="150"/>
        <v xml:space="preserve">   </v>
      </c>
      <c r="U3229">
        <f t="shared" si="151"/>
        <v>0</v>
      </c>
      <c r="V3229" s="3">
        <v>0</v>
      </c>
      <c r="W3229" s="3">
        <f t="shared" si="152"/>
        <v>0</v>
      </c>
      <c r="X3229" s="3">
        <v>0</v>
      </c>
      <c r="Y3229" s="3">
        <v>0</v>
      </c>
      <c r="Z3229" s="3">
        <v>0</v>
      </c>
      <c r="AA3229" s="3">
        <v>0</v>
      </c>
      <c r="AB3229" s="3">
        <v>0</v>
      </c>
      <c r="AD3229" t="s">
        <v>38</v>
      </c>
      <c r="AE3229" s="1">
        <v>42562</v>
      </c>
      <c r="AG3229" s="1">
        <v>42562</v>
      </c>
      <c r="AH3229" s="1">
        <v>42598</v>
      </c>
    </row>
    <row r="3230" spans="1:34" x14ac:dyDescent="0.3">
      <c r="A3230">
        <v>246877</v>
      </c>
      <c r="B3230" t="s">
        <v>244</v>
      </c>
      <c r="C3230" t="s">
        <v>26</v>
      </c>
      <c r="D3230">
        <v>1</v>
      </c>
      <c r="E3230" t="s">
        <v>5174</v>
      </c>
      <c r="F3230" t="s">
        <v>485</v>
      </c>
      <c r="G3230">
        <v>30087</v>
      </c>
      <c r="H3230">
        <v>2</v>
      </c>
      <c r="I3230">
        <v>64394</v>
      </c>
      <c r="J3230">
        <v>96499</v>
      </c>
      <c r="K3230" t="s">
        <v>30</v>
      </c>
      <c r="L3230" t="s">
        <v>521</v>
      </c>
      <c r="M3230" t="s">
        <v>522</v>
      </c>
      <c r="N3230" t="s">
        <v>6969</v>
      </c>
      <c r="O3230" t="s">
        <v>488</v>
      </c>
      <c r="P3230" t="s">
        <v>35</v>
      </c>
      <c r="Q3230" t="s">
        <v>35</v>
      </c>
      <c r="R3230" t="s">
        <v>5267</v>
      </c>
      <c r="S3230" t="s">
        <v>35</v>
      </c>
      <c r="T3230" t="str">
        <f t="shared" si="150"/>
        <v xml:space="preserve">   </v>
      </c>
      <c r="U3230">
        <f t="shared" si="151"/>
        <v>0</v>
      </c>
      <c r="V3230" s="3">
        <v>0</v>
      </c>
      <c r="W3230" s="3">
        <f t="shared" si="152"/>
        <v>0</v>
      </c>
      <c r="X3230" s="3">
        <v>0</v>
      </c>
      <c r="Y3230" s="3">
        <v>0</v>
      </c>
      <c r="Z3230" s="3">
        <v>0</v>
      </c>
      <c r="AA3230" s="3">
        <v>0</v>
      </c>
      <c r="AB3230" s="3">
        <v>0</v>
      </c>
      <c r="AD3230" t="s">
        <v>38</v>
      </c>
      <c r="AE3230" s="1">
        <v>42562</v>
      </c>
      <c r="AG3230" s="1">
        <v>42562</v>
      </c>
      <c r="AH3230" s="1">
        <v>42598</v>
      </c>
    </row>
    <row r="3231" spans="1:34" x14ac:dyDescent="0.3">
      <c r="A3231">
        <v>246714</v>
      </c>
      <c r="B3231" t="s">
        <v>25</v>
      </c>
      <c r="C3231" t="s">
        <v>26</v>
      </c>
      <c r="D3231">
        <v>5</v>
      </c>
      <c r="E3231" t="s">
        <v>5268</v>
      </c>
      <c r="F3231" t="s">
        <v>2096</v>
      </c>
      <c r="G3231">
        <v>13621</v>
      </c>
      <c r="H3231">
        <v>3</v>
      </c>
      <c r="I3231">
        <v>66300</v>
      </c>
      <c r="J3231">
        <v>90000</v>
      </c>
      <c r="K3231" t="s">
        <v>30</v>
      </c>
      <c r="L3231" t="s">
        <v>192</v>
      </c>
      <c r="M3231" t="s">
        <v>535</v>
      </c>
      <c r="N3231" t="s">
        <v>5269</v>
      </c>
      <c r="O3231" t="s">
        <v>2099</v>
      </c>
      <c r="P3231" t="s">
        <v>8763</v>
      </c>
      <c r="Q3231" t="s">
        <v>35</v>
      </c>
      <c r="R3231" t="s">
        <v>5270</v>
      </c>
      <c r="S3231" t="s">
        <v>196</v>
      </c>
      <c r="T3231" t="str">
        <f t="shared" si="150"/>
        <v xml:space="preserve">The successful candidate should possess the following: 5+ years‚„ experience working in a field operations environment; knowledge of installation, configuration &amp; troubleshooting; proficiency with Microsoft Office suites; experienced with Desktop security software, mainly MacAfee suite of products; experience with Airbus CPE products and PSAP operations; intermediate IT Skills, including system restoration/re-image, troubleshooting and repairing computers, printer, servers and messaging boards; 2 years or more in after-hours on-call environment; must have experience with Customer interaction and ensuring customer expectations are met; excellent written and oral communications; must be a good team player and possess excellent interpersonal skills; experienced in maintaining printers, and desktop/laptop hardware components; excellent verbal and written communication skills, problem solving skills, customer service and interpersonal skills; ability to multitask and perform in a high-paced/high pressure environment; ability to work independently; knowledge of Remedy ITSM or other tool;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and effective etiquette; excellent troubleshooting and analytical skills; exceptional interpersonal skills with a focus on listening and questioning skills; solid relationship management and performance management skills; ability to effectively prioritize and execute: tasks in a high-pressure environment; proven analytical and problem-solving abilities; demonstrated knowledge and accomplishment in analyzing, diagnosing and recommending solutions for hardware and software problems; skilled in working within a collaborative environment; able to investigate and research; ability to present ideas in business-friendly and user-friendly language; ITIL v3 certification and/or equivalent work experience. A+ certification.  </v>
      </c>
      <c r="U3231">
        <f t="shared" si="151"/>
        <v>0</v>
      </c>
      <c r="V3231" s="3">
        <v>0</v>
      </c>
      <c r="W3231" s="3">
        <f t="shared" si="152"/>
        <v>0</v>
      </c>
      <c r="X3231" s="3">
        <v>0</v>
      </c>
      <c r="Y3231" s="3">
        <v>0</v>
      </c>
      <c r="Z3231" s="3">
        <v>0</v>
      </c>
      <c r="AA3231" s="3">
        <v>0</v>
      </c>
      <c r="AB3231" s="3">
        <v>0</v>
      </c>
      <c r="AD3231" t="s">
        <v>58</v>
      </c>
      <c r="AE3231" s="1">
        <v>42559</v>
      </c>
      <c r="AG3231" s="1">
        <v>42559</v>
      </c>
      <c r="AH3231" s="1">
        <v>42598</v>
      </c>
    </row>
    <row r="3232" spans="1:34" x14ac:dyDescent="0.3">
      <c r="A3232">
        <v>246714</v>
      </c>
      <c r="B3232" t="s">
        <v>25</v>
      </c>
      <c r="C3232" t="s">
        <v>40</v>
      </c>
      <c r="D3232">
        <v>5</v>
      </c>
      <c r="E3232" t="s">
        <v>5268</v>
      </c>
      <c r="F3232" t="s">
        <v>2096</v>
      </c>
      <c r="G3232">
        <v>13621</v>
      </c>
      <c r="H3232">
        <v>3</v>
      </c>
      <c r="I3232">
        <v>66300</v>
      </c>
      <c r="J3232">
        <v>90000</v>
      </c>
      <c r="K3232" t="s">
        <v>30</v>
      </c>
      <c r="L3232" t="s">
        <v>192</v>
      </c>
      <c r="M3232" t="s">
        <v>535</v>
      </c>
      <c r="N3232" t="s">
        <v>5269</v>
      </c>
      <c r="O3232" t="s">
        <v>2099</v>
      </c>
      <c r="P3232" t="s">
        <v>8763</v>
      </c>
      <c r="Q3232" t="s">
        <v>35</v>
      </c>
      <c r="R3232" t="s">
        <v>5270</v>
      </c>
      <c r="S3232" t="s">
        <v>196</v>
      </c>
      <c r="T3232" t="str">
        <f t="shared" si="150"/>
        <v xml:space="preserve">The successful candidate should possess the following: 5+ years‚„ experience working in a field operations environment; knowledge of installation, configuration &amp; troubleshooting; proficiency with Microsoft Office suites; experienced with Desktop security software, mainly MacAfee suite of products; experience with Airbus CPE products and PSAP operations; intermediate IT Skills, including system restoration/re-image, troubleshooting and repairing computers, printer, servers and messaging boards; 2 years or more in after-hours on-call environment; must have experience with Customer interaction and ensuring customer expectations are met; excellent written and oral communications; must be a good team player and possess excellent interpersonal skills; experienced in maintaining printers, and desktop/laptop hardware components; excellent verbal and written communication skills, problem solving skills, customer service and interpersonal skills; ability to multitask and perform in a high-paced/high pressure environment; ability to work independently; knowledge of Remedy ITSM or other tool;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and effective etiquette; excellent troubleshooting and analytical skills; exceptional interpersonal skills with a focus on listening and questioning skills; solid relationship management and performance management skills; ability to effectively prioritize and execute: tasks in a high-pressure environment; proven analytical and problem-solving abilities; demonstrated knowledge and accomplishment in analyzing, diagnosing and recommending solutions for hardware and software problems; skilled in working within a collaborative environment; able to investigate and research; ability to present ideas in business-friendly and user-friendly language; ITIL v3 certification and/or equivalent work experience. A+ certification.  </v>
      </c>
      <c r="U3232">
        <f t="shared" si="151"/>
        <v>0</v>
      </c>
      <c r="V3232" s="3">
        <v>0</v>
      </c>
      <c r="W3232" s="3">
        <f t="shared" si="152"/>
        <v>0</v>
      </c>
      <c r="X3232" s="3">
        <v>0</v>
      </c>
      <c r="Y3232" s="3">
        <v>0</v>
      </c>
      <c r="Z3232" s="3">
        <v>0</v>
      </c>
      <c r="AA3232" s="3">
        <v>0</v>
      </c>
      <c r="AB3232" s="3">
        <v>0</v>
      </c>
      <c r="AD3232" t="s">
        <v>58</v>
      </c>
      <c r="AE3232" s="1">
        <v>42559</v>
      </c>
      <c r="AG3232" s="1">
        <v>42559</v>
      </c>
      <c r="AH3232" s="1">
        <v>42598</v>
      </c>
    </row>
    <row r="3233" spans="1:34" x14ac:dyDescent="0.3">
      <c r="A3233">
        <v>246734</v>
      </c>
      <c r="B3233" t="s">
        <v>184</v>
      </c>
      <c r="C3233" t="s">
        <v>40</v>
      </c>
      <c r="D3233">
        <v>1</v>
      </c>
      <c r="E3233" t="s">
        <v>4849</v>
      </c>
      <c r="F3233" t="s">
        <v>652</v>
      </c>
      <c r="G3233">
        <v>12627</v>
      </c>
      <c r="H3233">
        <v>0</v>
      </c>
      <c r="I3233">
        <v>63817</v>
      </c>
      <c r="J3233">
        <v>95022</v>
      </c>
      <c r="K3233" t="s">
        <v>30</v>
      </c>
      <c r="L3233" t="s">
        <v>186</v>
      </c>
      <c r="M3233" t="s">
        <v>1200</v>
      </c>
      <c r="N3233" t="s">
        <v>8580</v>
      </c>
      <c r="O3233" t="s">
        <v>7163</v>
      </c>
      <c r="P3233" t="s">
        <v>35</v>
      </c>
      <c r="Q3233" t="s">
        <v>7232</v>
      </c>
      <c r="R3233" t="s">
        <v>640</v>
      </c>
      <c r="S3233" t="s">
        <v>35</v>
      </c>
      <c r="T3233" t="str">
        <f t="shared" si="150"/>
        <v xml:space="preserve">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v>
      </c>
      <c r="U3233">
        <f t="shared" si="151"/>
        <v>0</v>
      </c>
      <c r="V3233" s="3">
        <v>0</v>
      </c>
      <c r="W3233" s="3">
        <f t="shared" si="152"/>
        <v>0</v>
      </c>
      <c r="X3233" s="3">
        <v>0</v>
      </c>
      <c r="Y3233" s="3">
        <v>0</v>
      </c>
      <c r="Z3233" s="3">
        <v>0</v>
      </c>
      <c r="AA3233" s="3">
        <v>0</v>
      </c>
      <c r="AB3233" s="3">
        <v>0</v>
      </c>
      <c r="AD3233" t="s">
        <v>38</v>
      </c>
      <c r="AE3233" s="1">
        <v>42587</v>
      </c>
      <c r="AG3233" s="1">
        <v>42590</v>
      </c>
      <c r="AH3233" s="1">
        <v>42598</v>
      </c>
    </row>
    <row r="3234" spans="1:34" x14ac:dyDescent="0.3">
      <c r="A3234">
        <v>246877</v>
      </c>
      <c r="B3234" t="s">
        <v>244</v>
      </c>
      <c r="C3234" t="s">
        <v>40</v>
      </c>
      <c r="D3234">
        <v>1</v>
      </c>
      <c r="E3234" t="s">
        <v>5174</v>
      </c>
      <c r="F3234" t="s">
        <v>485</v>
      </c>
      <c r="G3234">
        <v>30087</v>
      </c>
      <c r="H3234">
        <v>2</v>
      </c>
      <c r="I3234">
        <v>64394</v>
      </c>
      <c r="J3234">
        <v>96499</v>
      </c>
      <c r="K3234" t="s">
        <v>30</v>
      </c>
      <c r="L3234" t="s">
        <v>521</v>
      </c>
      <c r="M3234" t="s">
        <v>522</v>
      </c>
      <c r="N3234" t="s">
        <v>6969</v>
      </c>
      <c r="O3234" t="s">
        <v>488</v>
      </c>
      <c r="P3234" t="s">
        <v>35</v>
      </c>
      <c r="Q3234" t="s">
        <v>35</v>
      </c>
      <c r="R3234" t="s">
        <v>5267</v>
      </c>
      <c r="S3234" t="s">
        <v>35</v>
      </c>
      <c r="T3234" t="str">
        <f t="shared" si="150"/>
        <v xml:space="preserve">   </v>
      </c>
      <c r="U3234">
        <f t="shared" si="151"/>
        <v>0</v>
      </c>
      <c r="V3234" s="3">
        <v>0</v>
      </c>
      <c r="W3234" s="3">
        <f t="shared" si="152"/>
        <v>0</v>
      </c>
      <c r="X3234" s="3">
        <v>0</v>
      </c>
      <c r="Y3234" s="3">
        <v>0</v>
      </c>
      <c r="Z3234" s="3">
        <v>0</v>
      </c>
      <c r="AA3234" s="3">
        <v>0</v>
      </c>
      <c r="AB3234" s="3">
        <v>0</v>
      </c>
      <c r="AD3234" t="s">
        <v>38</v>
      </c>
      <c r="AE3234" s="1">
        <v>42562</v>
      </c>
      <c r="AG3234" s="1">
        <v>42562</v>
      </c>
      <c r="AH3234" s="1">
        <v>42598</v>
      </c>
    </row>
    <row r="3235" spans="1:34" x14ac:dyDescent="0.3">
      <c r="A3235">
        <v>246878</v>
      </c>
      <c r="B3235" t="s">
        <v>2146</v>
      </c>
      <c r="C3235" t="s">
        <v>26</v>
      </c>
      <c r="D3235">
        <v>1</v>
      </c>
      <c r="E3235" t="s">
        <v>4187</v>
      </c>
      <c r="F3235" t="s">
        <v>4188</v>
      </c>
      <c r="G3235">
        <v>30086</v>
      </c>
      <c r="H3235">
        <v>0</v>
      </c>
      <c r="I3235">
        <v>56257</v>
      </c>
      <c r="J3235">
        <v>68304</v>
      </c>
      <c r="K3235" t="s">
        <v>30</v>
      </c>
      <c r="L3235" t="s">
        <v>2149</v>
      </c>
      <c r="M3235" t="s">
        <v>3860</v>
      </c>
      <c r="N3235" t="s">
        <v>8764</v>
      </c>
      <c r="O3235" t="s">
        <v>4189</v>
      </c>
      <c r="P3235" t="s">
        <v>8765</v>
      </c>
      <c r="Q3235" t="s">
        <v>35</v>
      </c>
      <c r="R3235" t="s">
        <v>7878</v>
      </c>
      <c r="S3235" t="s">
        <v>3145</v>
      </c>
      <c r="T3235" t="str">
        <f t="shared" si="150"/>
        <v xml:space="preserve">‚	Experience working in government.	Litigation, investigation, and outreach experience.	Skilled negotiator.	Demonstrated excellent verbal, written, interpersonal, analytical, problem-solving and time management skills.	Demonstrated excellent legal research and writing skills.	Comfort with data-driven analysis and strategic planning.	Ability to communicate in a clear, concise manner both verbally and in writing 	Ability to establish rapport and interact effectively with multi-functional teams comprised of attorney  and non-attorney staff.  	Ability to effectively manage multiple priorities with competing deadlines.	References that can confirm legal skills.  </v>
      </c>
      <c r="U3235">
        <f t="shared" si="151"/>
        <v>0</v>
      </c>
      <c r="V3235" s="3">
        <v>0</v>
      </c>
      <c r="W3235" s="3">
        <f t="shared" si="152"/>
        <v>0</v>
      </c>
      <c r="X3235" s="3">
        <v>0</v>
      </c>
      <c r="Y3235" s="3">
        <v>0</v>
      </c>
      <c r="Z3235" s="3">
        <v>0</v>
      </c>
      <c r="AA3235" s="3">
        <v>0</v>
      </c>
      <c r="AB3235" s="3">
        <v>0</v>
      </c>
      <c r="AD3235" t="s">
        <v>38</v>
      </c>
      <c r="AE3235" s="1">
        <v>42559</v>
      </c>
      <c r="AG3235" s="1">
        <v>42559</v>
      </c>
      <c r="AH3235" s="1">
        <v>42598</v>
      </c>
    </row>
    <row r="3236" spans="1:34" x14ac:dyDescent="0.3">
      <c r="A3236">
        <v>246878</v>
      </c>
      <c r="B3236" t="s">
        <v>2146</v>
      </c>
      <c r="C3236" t="s">
        <v>40</v>
      </c>
      <c r="D3236">
        <v>1</v>
      </c>
      <c r="E3236" t="s">
        <v>4187</v>
      </c>
      <c r="F3236" t="s">
        <v>4188</v>
      </c>
      <c r="G3236">
        <v>30086</v>
      </c>
      <c r="H3236">
        <v>0</v>
      </c>
      <c r="I3236">
        <v>56257</v>
      </c>
      <c r="J3236">
        <v>68304</v>
      </c>
      <c r="K3236" t="s">
        <v>30</v>
      </c>
      <c r="L3236" t="s">
        <v>2149</v>
      </c>
      <c r="M3236" t="s">
        <v>3860</v>
      </c>
      <c r="N3236" t="s">
        <v>8764</v>
      </c>
      <c r="O3236" t="s">
        <v>4189</v>
      </c>
      <c r="P3236" t="s">
        <v>8765</v>
      </c>
      <c r="Q3236" t="s">
        <v>35</v>
      </c>
      <c r="R3236" t="s">
        <v>7878</v>
      </c>
      <c r="S3236" t="s">
        <v>3145</v>
      </c>
      <c r="T3236" t="str">
        <f t="shared" si="150"/>
        <v xml:space="preserve">‚	Experience working in government.	Litigation, investigation, and outreach experience.	Skilled negotiator.	Demonstrated excellent verbal, written, interpersonal, analytical, problem-solving and time management skills.	Demonstrated excellent legal research and writing skills.	Comfort with data-driven analysis and strategic planning.	Ability to communicate in a clear, concise manner both verbally and in writing 	Ability to establish rapport and interact effectively with multi-functional teams comprised of attorney  and non-attorney staff.  	Ability to effectively manage multiple priorities with competing deadlines.	References that can confirm legal skills.  </v>
      </c>
      <c r="U3236">
        <f t="shared" si="151"/>
        <v>0</v>
      </c>
      <c r="V3236" s="3">
        <v>0</v>
      </c>
      <c r="W3236" s="3">
        <f t="shared" si="152"/>
        <v>0</v>
      </c>
      <c r="X3236" s="3">
        <v>0</v>
      </c>
      <c r="Y3236" s="3">
        <v>0</v>
      </c>
      <c r="Z3236" s="3">
        <v>0</v>
      </c>
      <c r="AA3236" s="3">
        <v>0</v>
      </c>
      <c r="AB3236" s="3">
        <v>0</v>
      </c>
      <c r="AD3236" t="s">
        <v>38</v>
      </c>
      <c r="AE3236" s="1">
        <v>42559</v>
      </c>
      <c r="AG3236" s="1">
        <v>42559</v>
      </c>
      <c r="AH3236" s="1">
        <v>42598</v>
      </c>
    </row>
    <row r="3237" spans="1:34" x14ac:dyDescent="0.3">
      <c r="A3237">
        <v>246883</v>
      </c>
      <c r="B3237" t="s">
        <v>1757</v>
      </c>
      <c r="C3237" t="s">
        <v>26</v>
      </c>
      <c r="D3237">
        <v>1</v>
      </c>
      <c r="E3237" t="s">
        <v>5271</v>
      </c>
      <c r="F3237" t="s">
        <v>2461</v>
      </c>
      <c r="G3237" t="s">
        <v>2462</v>
      </c>
      <c r="H3237">
        <v>0</v>
      </c>
      <c r="I3237">
        <v>57517</v>
      </c>
      <c r="J3237">
        <v>65000</v>
      </c>
      <c r="K3237" t="s">
        <v>30</v>
      </c>
      <c r="L3237" t="s">
        <v>797</v>
      </c>
      <c r="M3237" t="s">
        <v>4141</v>
      </c>
      <c r="N3237" t="s">
        <v>6970</v>
      </c>
      <c r="O3237" t="s">
        <v>2464</v>
      </c>
      <c r="P3237" t="s">
        <v>8766</v>
      </c>
      <c r="Q3237" t="s">
        <v>8767</v>
      </c>
      <c r="R3237" t="s">
        <v>5240</v>
      </c>
      <c r="S3237" t="s">
        <v>35</v>
      </c>
      <c r="T3237" t="str">
        <f t="shared" si="150"/>
        <v>‚ Demonstrated experience in IT procurement / contract administration and / or handling complex    IT contract reviews;  Excellent grasp of City policies, procedures and agencies, including contract administration,    negotiation and purchasing requirements;  Comfort working with a variety of data bases and technologies, including familiarity with    FMS,VENDEX, Crystal Reporting and OAISIS;  Ability to work effectively in a fast-paced environment while managing multiple priorities;  Excellent   interpersonal,   communication,   and   organizational   skills   (including   Microsoft      Office   Suite proficiency). Certain residency requirements may apply.  We appreciate every applicant‚„s interest; however, only those under consideration will be contacted.  Note: Vacancy notices listed as ‚Å“Until Filled‚ will be posted for at least five work days</v>
      </c>
      <c r="U3237">
        <f t="shared" si="151"/>
        <v>0</v>
      </c>
      <c r="V3237" s="3">
        <v>0</v>
      </c>
      <c r="W3237" s="3">
        <f t="shared" si="152"/>
        <v>0</v>
      </c>
      <c r="X3237" s="3">
        <v>0</v>
      </c>
      <c r="Y3237" s="3">
        <v>0</v>
      </c>
      <c r="Z3237" s="3">
        <v>0</v>
      </c>
      <c r="AA3237" s="3">
        <v>0</v>
      </c>
      <c r="AB3237" s="3">
        <v>0</v>
      </c>
      <c r="AD3237" t="s">
        <v>38</v>
      </c>
      <c r="AE3237" s="1">
        <v>42559</v>
      </c>
      <c r="AG3237" s="1">
        <v>42559</v>
      </c>
      <c r="AH3237" s="1">
        <v>42598</v>
      </c>
    </row>
    <row r="3238" spans="1:34" x14ac:dyDescent="0.3">
      <c r="A3238">
        <v>246883</v>
      </c>
      <c r="B3238" t="s">
        <v>1757</v>
      </c>
      <c r="C3238" t="s">
        <v>40</v>
      </c>
      <c r="D3238">
        <v>1</v>
      </c>
      <c r="E3238" t="s">
        <v>5271</v>
      </c>
      <c r="F3238" t="s">
        <v>2461</v>
      </c>
      <c r="G3238" t="s">
        <v>2462</v>
      </c>
      <c r="H3238">
        <v>0</v>
      </c>
      <c r="I3238">
        <v>57517</v>
      </c>
      <c r="J3238">
        <v>65000</v>
      </c>
      <c r="K3238" t="s">
        <v>30</v>
      </c>
      <c r="L3238" t="s">
        <v>797</v>
      </c>
      <c r="M3238" t="s">
        <v>4141</v>
      </c>
      <c r="N3238" t="s">
        <v>6970</v>
      </c>
      <c r="O3238" t="s">
        <v>2464</v>
      </c>
      <c r="P3238" t="s">
        <v>8766</v>
      </c>
      <c r="Q3238" t="s">
        <v>8767</v>
      </c>
      <c r="R3238" t="s">
        <v>5240</v>
      </c>
      <c r="S3238" t="s">
        <v>35</v>
      </c>
      <c r="T3238" t="str">
        <f t="shared" si="150"/>
        <v>‚ Demonstrated experience in IT procurement / contract administration and / or handling complex    IT contract reviews;  Excellent grasp of City policies, procedures and agencies, including contract administration,    negotiation and purchasing requirements;  Comfort working with a variety of data bases and technologies, including familiarity with    FMS,VENDEX, Crystal Reporting and OAISIS;  Ability to work effectively in a fast-paced environment while managing multiple priorities;  Excellent   interpersonal,   communication,   and   organizational   skills   (including   Microsoft      Office   Suite proficiency). Certain residency requirements may apply.  We appreciate every applicant‚„s interest; however, only those under consideration will be contacted.  Note: Vacancy notices listed as ‚Å“Until Filled‚ will be posted for at least five work days</v>
      </c>
      <c r="U3238">
        <f t="shared" si="151"/>
        <v>0</v>
      </c>
      <c r="V3238" s="3">
        <v>0</v>
      </c>
      <c r="W3238" s="3">
        <f t="shared" si="152"/>
        <v>0</v>
      </c>
      <c r="X3238" s="3">
        <v>0</v>
      </c>
      <c r="Y3238" s="3">
        <v>0</v>
      </c>
      <c r="Z3238" s="3">
        <v>0</v>
      </c>
      <c r="AA3238" s="3">
        <v>0</v>
      </c>
      <c r="AB3238" s="3">
        <v>0</v>
      </c>
      <c r="AD3238" t="s">
        <v>38</v>
      </c>
      <c r="AE3238" s="1">
        <v>42559</v>
      </c>
      <c r="AG3238" s="1">
        <v>42559</v>
      </c>
      <c r="AH3238" s="1">
        <v>42598</v>
      </c>
    </row>
    <row r="3239" spans="1:34" x14ac:dyDescent="0.3">
      <c r="A3239">
        <v>246741</v>
      </c>
      <c r="B3239" t="s">
        <v>873</v>
      </c>
      <c r="C3239" t="s">
        <v>40</v>
      </c>
      <c r="D3239">
        <v>1</v>
      </c>
      <c r="E3239" t="s">
        <v>5272</v>
      </c>
      <c r="F3239" t="s">
        <v>691</v>
      </c>
      <c r="G3239">
        <v>10033</v>
      </c>
      <c r="H3239" t="s">
        <v>52</v>
      </c>
      <c r="I3239">
        <v>53051</v>
      </c>
      <c r="J3239">
        <v>145991</v>
      </c>
      <c r="K3239" t="s">
        <v>30</v>
      </c>
      <c r="L3239" t="s">
        <v>43</v>
      </c>
      <c r="M3239" t="s">
        <v>5273</v>
      </c>
      <c r="N3239" t="s">
        <v>8768</v>
      </c>
      <c r="O3239" t="s">
        <v>693</v>
      </c>
      <c r="P3239" t="s">
        <v>5274</v>
      </c>
      <c r="Q3239" t="s">
        <v>35</v>
      </c>
      <c r="R3239" t="s">
        <v>1208</v>
      </c>
      <c r="S3239" t="s">
        <v>35</v>
      </c>
      <c r="T3239" t="str">
        <f t="shared" si="150"/>
        <v xml:space="preserve">1.Strong written and verbal communications skills and experience with public speaking. 2.Ability to work and communicate effectively with a diverse range of stakeholder and community groups. 3.5+ years of experience with community relations and government affairs. 4.Ability to prioritize and successfully carry out multiple assignments, meeting critical deadlines and timeframes. 5.Thrives in a fast paced environment.  6.Self-starter with the ability to work independently and with minimal direction. 7.Fluency in additional languages preferred. 8.Familiarity with New York City government is a plus  </v>
      </c>
      <c r="U3239">
        <f t="shared" si="151"/>
        <v>0</v>
      </c>
      <c r="V3239" s="3">
        <v>0</v>
      </c>
      <c r="W3239" s="3">
        <f t="shared" si="152"/>
        <v>0</v>
      </c>
      <c r="X3239" s="3">
        <v>0</v>
      </c>
      <c r="Y3239" s="3">
        <v>0</v>
      </c>
      <c r="Z3239" s="3">
        <v>0</v>
      </c>
      <c r="AA3239" s="3">
        <v>0</v>
      </c>
      <c r="AB3239" s="3">
        <v>0</v>
      </c>
      <c r="AD3239" t="s">
        <v>38</v>
      </c>
      <c r="AE3239" s="1">
        <v>42592</v>
      </c>
      <c r="AF3239" s="1">
        <v>42602</v>
      </c>
      <c r="AG3239" s="1">
        <v>42592</v>
      </c>
      <c r="AH3239" s="1">
        <v>42598</v>
      </c>
    </row>
    <row r="3240" spans="1:34" x14ac:dyDescent="0.3">
      <c r="A3240">
        <v>246741</v>
      </c>
      <c r="B3240" t="s">
        <v>873</v>
      </c>
      <c r="C3240" t="s">
        <v>26</v>
      </c>
      <c r="D3240">
        <v>1</v>
      </c>
      <c r="E3240" t="s">
        <v>5272</v>
      </c>
      <c r="F3240" t="s">
        <v>691</v>
      </c>
      <c r="G3240">
        <v>10033</v>
      </c>
      <c r="H3240" t="s">
        <v>52</v>
      </c>
      <c r="I3240">
        <v>53051</v>
      </c>
      <c r="J3240">
        <v>145991</v>
      </c>
      <c r="K3240" t="s">
        <v>30</v>
      </c>
      <c r="L3240" t="s">
        <v>43</v>
      </c>
      <c r="M3240" t="s">
        <v>5273</v>
      </c>
      <c r="N3240" t="s">
        <v>8768</v>
      </c>
      <c r="O3240" t="s">
        <v>693</v>
      </c>
      <c r="P3240" t="s">
        <v>5274</v>
      </c>
      <c r="Q3240" t="s">
        <v>35</v>
      </c>
      <c r="R3240" t="s">
        <v>1208</v>
      </c>
      <c r="S3240" t="s">
        <v>35</v>
      </c>
      <c r="T3240" t="str">
        <f t="shared" si="150"/>
        <v xml:space="preserve">1.Strong written and verbal communications skills and experience with public speaking. 2.Ability to work and communicate effectively with a diverse range of stakeholder and community groups. 3.5+ years of experience with community relations and government affairs. 4.Ability to prioritize and successfully carry out multiple assignments, meeting critical deadlines and timeframes. 5.Thrives in a fast paced environment.  6.Self-starter with the ability to work independently and with minimal direction. 7.Fluency in additional languages preferred. 8.Familiarity with New York City government is a plus  </v>
      </c>
      <c r="U3240">
        <f t="shared" si="151"/>
        <v>0</v>
      </c>
      <c r="V3240" s="3">
        <v>0</v>
      </c>
      <c r="W3240" s="3">
        <f t="shared" si="152"/>
        <v>0</v>
      </c>
      <c r="X3240" s="3">
        <v>0</v>
      </c>
      <c r="Y3240" s="3">
        <v>0</v>
      </c>
      <c r="Z3240" s="3">
        <v>0</v>
      </c>
      <c r="AA3240" s="3">
        <v>0</v>
      </c>
      <c r="AB3240" s="3">
        <v>0</v>
      </c>
      <c r="AD3240" t="s">
        <v>38</v>
      </c>
      <c r="AE3240" s="1">
        <v>42592</v>
      </c>
      <c r="AF3240" s="1">
        <v>42602</v>
      </c>
      <c r="AG3240" s="1">
        <v>42592</v>
      </c>
      <c r="AH3240" s="1">
        <v>42598</v>
      </c>
    </row>
    <row r="3241" spans="1:34" x14ac:dyDescent="0.3">
      <c r="A3241">
        <v>246757</v>
      </c>
      <c r="B3241" t="s">
        <v>873</v>
      </c>
      <c r="C3241" t="s">
        <v>26</v>
      </c>
      <c r="D3241">
        <v>1</v>
      </c>
      <c r="E3241" t="s">
        <v>5275</v>
      </c>
      <c r="F3241" t="s">
        <v>389</v>
      </c>
      <c r="G3241">
        <v>12158</v>
      </c>
      <c r="H3241">
        <v>2</v>
      </c>
      <c r="I3241">
        <v>44945</v>
      </c>
      <c r="J3241">
        <v>72628</v>
      </c>
      <c r="K3241" t="s">
        <v>30</v>
      </c>
      <c r="L3241" t="s">
        <v>43</v>
      </c>
      <c r="M3241" t="s">
        <v>5276</v>
      </c>
      <c r="N3241" t="s">
        <v>5277</v>
      </c>
      <c r="O3241" t="s">
        <v>7114</v>
      </c>
      <c r="P3241" t="s">
        <v>5278</v>
      </c>
      <c r="Q3241" t="s">
        <v>5279</v>
      </c>
      <c r="R3241" t="s">
        <v>879</v>
      </c>
      <c r="S3241" t="s">
        <v>5280</v>
      </c>
      <c r="T3241" t="str">
        <f t="shared" si="150"/>
        <v>Excellent organizational skills and the ability to seamlessly multi-task.   Experience with juggling multiple priorities, exercising independent judgment and working both alone and with a collaboration of colleagues within the Department. Clear and succinct communications skills, both verbal and written.  Knowledge of FMS, Vendex, OCP, and APT. IN ORDER TO BE CONSIDERED YOU MUST MEET THE FOLLOWING CRITERIA: MUST BE A PERMANENT PROCUREMENT ANALYST WITH THE CITY OF NEW YORK.</v>
      </c>
      <c r="U3241">
        <f t="shared" si="151"/>
        <v>0</v>
      </c>
      <c r="V3241" s="3">
        <v>0</v>
      </c>
      <c r="W3241" s="3">
        <f t="shared" si="152"/>
        <v>0</v>
      </c>
      <c r="X3241" s="3">
        <v>0</v>
      </c>
      <c r="Y3241" s="3">
        <v>0</v>
      </c>
      <c r="Z3241" s="3">
        <v>0</v>
      </c>
      <c r="AA3241" s="3">
        <v>0</v>
      </c>
      <c r="AB3241" s="3">
        <v>0</v>
      </c>
      <c r="AD3241" t="s">
        <v>38</v>
      </c>
      <c r="AE3241" s="1">
        <v>42593</v>
      </c>
      <c r="AG3241" s="1">
        <v>42593</v>
      </c>
      <c r="AH3241" s="1">
        <v>42598</v>
      </c>
    </row>
    <row r="3242" spans="1:34" x14ac:dyDescent="0.3">
      <c r="A3242">
        <v>246883</v>
      </c>
      <c r="B3242" t="s">
        <v>1757</v>
      </c>
      <c r="C3242" t="s">
        <v>26</v>
      </c>
      <c r="D3242">
        <v>1</v>
      </c>
      <c r="E3242" t="s">
        <v>5271</v>
      </c>
      <c r="F3242" t="s">
        <v>2461</v>
      </c>
      <c r="G3242" t="s">
        <v>2462</v>
      </c>
      <c r="H3242">
        <v>0</v>
      </c>
      <c r="I3242">
        <v>57517</v>
      </c>
      <c r="J3242">
        <v>65000</v>
      </c>
      <c r="K3242" t="s">
        <v>30</v>
      </c>
      <c r="L3242" t="s">
        <v>797</v>
      </c>
      <c r="M3242" t="s">
        <v>4141</v>
      </c>
      <c r="N3242" t="s">
        <v>6970</v>
      </c>
      <c r="O3242" t="s">
        <v>2464</v>
      </c>
      <c r="P3242" t="s">
        <v>8766</v>
      </c>
      <c r="Q3242" t="s">
        <v>8767</v>
      </c>
      <c r="R3242" t="s">
        <v>5240</v>
      </c>
      <c r="S3242" t="s">
        <v>35</v>
      </c>
      <c r="T3242" t="str">
        <f t="shared" si="150"/>
        <v>‚ Demonstrated experience in IT procurement / contract administration and / or handling complex    IT contract reviews;  Excellent grasp of City policies, procedures and agencies, including contract administration,    negotiation and purchasing requirements;  Comfort working with a variety of data bases and technologies, including familiarity with    FMS,VENDEX, Crystal Reporting and OAISIS;  Ability to work effectively in a fast-paced environment while managing multiple priorities;  Excellent   interpersonal,   communication,   and   organizational   skills   (including   Microsoft      Office   Suite proficiency). Certain residency requirements may apply.  We appreciate every applicant‚„s interest; however, only those under consideration will be contacted.  Note: Vacancy notices listed as ‚Å“Until Filled‚ will be posted for at least five work days</v>
      </c>
      <c r="U3242">
        <f t="shared" si="151"/>
        <v>0</v>
      </c>
      <c r="V3242" s="3">
        <v>0</v>
      </c>
      <c r="W3242" s="3">
        <f t="shared" si="152"/>
        <v>0</v>
      </c>
      <c r="X3242" s="3">
        <v>0</v>
      </c>
      <c r="Y3242" s="3">
        <v>0</v>
      </c>
      <c r="Z3242" s="3">
        <v>0</v>
      </c>
      <c r="AA3242" s="3">
        <v>0</v>
      </c>
      <c r="AB3242" s="3">
        <v>0</v>
      </c>
      <c r="AD3242" t="s">
        <v>38</v>
      </c>
      <c r="AE3242" s="1">
        <v>42559</v>
      </c>
      <c r="AG3242" s="1">
        <v>42559</v>
      </c>
      <c r="AH3242" s="1">
        <v>42598</v>
      </c>
    </row>
    <row r="3243" spans="1:34" x14ac:dyDescent="0.3">
      <c r="A3243">
        <v>246889</v>
      </c>
      <c r="B3243" t="s">
        <v>244</v>
      </c>
      <c r="C3243" t="s">
        <v>40</v>
      </c>
      <c r="D3243">
        <v>1</v>
      </c>
      <c r="E3243" t="s">
        <v>5174</v>
      </c>
      <c r="F3243" t="s">
        <v>485</v>
      </c>
      <c r="G3243">
        <v>30087</v>
      </c>
      <c r="H3243">
        <v>2</v>
      </c>
      <c r="I3243">
        <v>64394</v>
      </c>
      <c r="J3243">
        <v>96499</v>
      </c>
      <c r="K3243" t="s">
        <v>30</v>
      </c>
      <c r="L3243" t="s">
        <v>521</v>
      </c>
      <c r="M3243" t="s">
        <v>731</v>
      </c>
      <c r="N3243" t="s">
        <v>5281</v>
      </c>
      <c r="O3243" t="s">
        <v>488</v>
      </c>
      <c r="P3243" t="s">
        <v>5282</v>
      </c>
      <c r="Q3243" t="s">
        <v>35</v>
      </c>
      <c r="R3243" t="s">
        <v>5283</v>
      </c>
      <c r="S3243" t="s">
        <v>35</v>
      </c>
      <c r="T3243" t="str">
        <f t="shared" si="150"/>
        <v xml:space="preserve">Assignment Level (AL) II, five years of legal experience, concentrating on the preparation of contracts, preferably in construction. and/or government regulatory activities.  Assignment Level (AL) III, ten years of legal experience, concentrating on the preparation of construction contracts, preferably in construction and/or government regulatory activities. Familiarity with NYC Procurement Policy Board Rules and/or a working knowledge of regulatory activities and the City Administrative Procedure Act (CAPA) preferred  </v>
      </c>
      <c r="U3243">
        <f t="shared" si="151"/>
        <v>0</v>
      </c>
      <c r="V3243" s="3">
        <v>0</v>
      </c>
      <c r="W3243" s="3">
        <f t="shared" si="152"/>
        <v>0</v>
      </c>
      <c r="X3243" s="3">
        <v>0</v>
      </c>
      <c r="Y3243" s="3">
        <v>0</v>
      </c>
      <c r="Z3243" s="3">
        <v>0</v>
      </c>
      <c r="AA3243" s="3">
        <v>0</v>
      </c>
      <c r="AB3243" s="3">
        <v>0</v>
      </c>
      <c r="AD3243" t="s">
        <v>38</v>
      </c>
      <c r="AE3243" s="1">
        <v>42562</v>
      </c>
      <c r="AG3243" s="1">
        <v>42562</v>
      </c>
      <c r="AH3243" s="1">
        <v>42598</v>
      </c>
    </row>
    <row r="3244" spans="1:34" x14ac:dyDescent="0.3">
      <c r="A3244">
        <v>246889</v>
      </c>
      <c r="B3244" t="s">
        <v>244</v>
      </c>
      <c r="C3244" t="s">
        <v>26</v>
      </c>
      <c r="D3244">
        <v>1</v>
      </c>
      <c r="E3244" t="s">
        <v>5174</v>
      </c>
      <c r="F3244" t="s">
        <v>485</v>
      </c>
      <c r="G3244">
        <v>30087</v>
      </c>
      <c r="H3244">
        <v>2</v>
      </c>
      <c r="I3244">
        <v>64394</v>
      </c>
      <c r="J3244">
        <v>96499</v>
      </c>
      <c r="K3244" t="s">
        <v>30</v>
      </c>
      <c r="L3244" t="s">
        <v>521</v>
      </c>
      <c r="M3244" t="s">
        <v>731</v>
      </c>
      <c r="N3244" t="s">
        <v>5281</v>
      </c>
      <c r="O3244" t="s">
        <v>488</v>
      </c>
      <c r="P3244" t="s">
        <v>5282</v>
      </c>
      <c r="Q3244" t="s">
        <v>35</v>
      </c>
      <c r="R3244" t="s">
        <v>5283</v>
      </c>
      <c r="S3244" t="s">
        <v>35</v>
      </c>
      <c r="T3244" t="str">
        <f t="shared" si="150"/>
        <v xml:space="preserve">Assignment Level (AL) II, five years of legal experience, concentrating on the preparation of contracts, preferably in construction. and/or government regulatory activities.  Assignment Level (AL) III, ten years of legal experience, concentrating on the preparation of construction contracts, preferably in construction and/or government regulatory activities. Familiarity with NYC Procurement Policy Board Rules and/or a working knowledge of regulatory activities and the City Administrative Procedure Act (CAPA) preferred  </v>
      </c>
      <c r="U3244">
        <f t="shared" si="151"/>
        <v>0</v>
      </c>
      <c r="V3244" s="3">
        <v>0</v>
      </c>
      <c r="W3244" s="3">
        <f t="shared" si="152"/>
        <v>0</v>
      </c>
      <c r="X3244" s="3">
        <v>0</v>
      </c>
      <c r="Y3244" s="3">
        <v>0</v>
      </c>
      <c r="Z3244" s="3">
        <v>0</v>
      </c>
      <c r="AA3244" s="3">
        <v>0</v>
      </c>
      <c r="AB3244" s="3">
        <v>0</v>
      </c>
      <c r="AD3244" t="s">
        <v>38</v>
      </c>
      <c r="AE3244" s="1">
        <v>42562</v>
      </c>
      <c r="AG3244" s="1">
        <v>42562</v>
      </c>
      <c r="AH3244" s="1">
        <v>42598</v>
      </c>
    </row>
    <row r="3245" spans="1:34" x14ac:dyDescent="0.3">
      <c r="A3245">
        <v>246890</v>
      </c>
      <c r="B3245" t="s">
        <v>39</v>
      </c>
      <c r="C3245" t="s">
        <v>26</v>
      </c>
      <c r="D3245">
        <v>1</v>
      </c>
      <c r="E3245" t="s">
        <v>8714</v>
      </c>
      <c r="F3245" t="s">
        <v>246</v>
      </c>
      <c r="G3245">
        <v>92610</v>
      </c>
      <c r="H3245">
        <v>0</v>
      </c>
      <c r="I3245">
        <v>70199</v>
      </c>
      <c r="J3245">
        <v>81703</v>
      </c>
      <c r="K3245" t="s">
        <v>30</v>
      </c>
      <c r="L3245" t="s">
        <v>319</v>
      </c>
      <c r="M3245" t="s">
        <v>2327</v>
      </c>
      <c r="N3245" t="s">
        <v>6960</v>
      </c>
      <c r="O3245" t="s">
        <v>251</v>
      </c>
      <c r="P3245" t="s">
        <v>8715</v>
      </c>
      <c r="Q3245" t="s">
        <v>7439</v>
      </c>
      <c r="R3245" t="s">
        <v>5284</v>
      </c>
      <c r="S3245" t="s">
        <v>35</v>
      </c>
      <c r="T3245" t="str">
        <f t="shared" si="150"/>
        <v>‚	Minimum of five years of experience in a commercial/industrial facility 	Ability to plan and organize work 	Capable of brazing, soldering and welding 	Familiarity with Preventative Maintenance Techniques 	Ability and willingness to learn and practice new skills at an accelerated pace 	Knowledge of NYC Mechanical and Electrical codes 	Possession of EPA 608 certification: Type II or III or Universal.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45">
        <f t="shared" si="151"/>
        <v>0</v>
      </c>
      <c r="V3245" s="3">
        <v>0</v>
      </c>
      <c r="W3245" s="3">
        <f t="shared" si="152"/>
        <v>0</v>
      </c>
      <c r="X3245" s="3">
        <v>0</v>
      </c>
      <c r="Y3245" s="3">
        <v>0</v>
      </c>
      <c r="Z3245" s="3">
        <v>0</v>
      </c>
      <c r="AA3245" s="3">
        <v>0</v>
      </c>
      <c r="AB3245" s="3">
        <v>0</v>
      </c>
      <c r="AD3245" t="s">
        <v>38</v>
      </c>
      <c r="AE3245" s="1">
        <v>42562</v>
      </c>
      <c r="AG3245" s="1">
        <v>42562</v>
      </c>
      <c r="AH3245" s="1">
        <v>42598</v>
      </c>
    </row>
    <row r="3246" spans="1:34" x14ac:dyDescent="0.3">
      <c r="A3246">
        <v>246757</v>
      </c>
      <c r="B3246" t="s">
        <v>873</v>
      </c>
      <c r="C3246" t="s">
        <v>40</v>
      </c>
      <c r="D3246">
        <v>1</v>
      </c>
      <c r="E3246" t="s">
        <v>5275</v>
      </c>
      <c r="F3246" t="s">
        <v>389</v>
      </c>
      <c r="G3246">
        <v>12158</v>
      </c>
      <c r="H3246">
        <v>2</v>
      </c>
      <c r="I3246">
        <v>44945</v>
      </c>
      <c r="J3246">
        <v>72628</v>
      </c>
      <c r="K3246" t="s">
        <v>30</v>
      </c>
      <c r="L3246" t="s">
        <v>43</v>
      </c>
      <c r="M3246" t="s">
        <v>5276</v>
      </c>
      <c r="N3246" t="s">
        <v>5277</v>
      </c>
      <c r="O3246" t="s">
        <v>7114</v>
      </c>
      <c r="P3246" t="s">
        <v>5278</v>
      </c>
      <c r="Q3246" t="s">
        <v>5279</v>
      </c>
      <c r="R3246" t="s">
        <v>879</v>
      </c>
      <c r="S3246" t="s">
        <v>5280</v>
      </c>
      <c r="T3246" t="str">
        <f t="shared" si="150"/>
        <v>Excellent organizational skills and the ability to seamlessly multi-task.   Experience with juggling multiple priorities, exercising independent judgment and working both alone and with a collaboration of colleagues within the Department. Clear and succinct communications skills, both verbal and written.  Knowledge of FMS, Vendex, OCP, and APT. IN ORDER TO BE CONSIDERED YOU MUST MEET THE FOLLOWING CRITERIA: MUST BE A PERMANENT PROCUREMENT ANALYST WITH THE CITY OF NEW YORK.</v>
      </c>
      <c r="U3246">
        <f t="shared" si="151"/>
        <v>0</v>
      </c>
      <c r="V3246" s="3">
        <v>0</v>
      </c>
      <c r="W3246" s="3">
        <f t="shared" si="152"/>
        <v>0</v>
      </c>
      <c r="X3246" s="3">
        <v>0</v>
      </c>
      <c r="Y3246" s="3">
        <v>0</v>
      </c>
      <c r="Z3246" s="3">
        <v>0</v>
      </c>
      <c r="AA3246" s="3">
        <v>0</v>
      </c>
      <c r="AB3246" s="3">
        <v>0</v>
      </c>
      <c r="AD3246" t="s">
        <v>38</v>
      </c>
      <c r="AE3246" s="1">
        <v>42593</v>
      </c>
      <c r="AG3246" s="1">
        <v>42593</v>
      </c>
      <c r="AH3246" s="1">
        <v>42598</v>
      </c>
    </row>
    <row r="3247" spans="1:34" x14ac:dyDescent="0.3">
      <c r="A3247">
        <v>246777</v>
      </c>
      <c r="B3247" t="s">
        <v>108</v>
      </c>
      <c r="C3247" t="s">
        <v>40</v>
      </c>
      <c r="D3247">
        <v>30</v>
      </c>
      <c r="E3247" t="s">
        <v>1309</v>
      </c>
      <c r="F3247" t="s">
        <v>1310</v>
      </c>
      <c r="G3247">
        <v>30112</v>
      </c>
      <c r="H3247">
        <v>0</v>
      </c>
      <c r="I3247">
        <v>66499</v>
      </c>
      <c r="J3247">
        <v>91351</v>
      </c>
      <c r="K3247" t="s">
        <v>30</v>
      </c>
      <c r="L3247" t="s">
        <v>111</v>
      </c>
      <c r="M3247" t="s">
        <v>5052</v>
      </c>
      <c r="N3247" t="s">
        <v>6971</v>
      </c>
      <c r="O3247" t="s">
        <v>5285</v>
      </c>
      <c r="P3247" t="s">
        <v>35</v>
      </c>
      <c r="Q3247" t="s">
        <v>35</v>
      </c>
      <c r="R3247" t="s">
        <v>8667</v>
      </c>
      <c r="S3247" t="s">
        <v>35</v>
      </c>
      <c r="T3247" t="str">
        <f t="shared" si="150"/>
        <v xml:space="preserve">   </v>
      </c>
      <c r="U3247">
        <f t="shared" si="151"/>
        <v>0</v>
      </c>
      <c r="V3247" s="3">
        <v>0</v>
      </c>
      <c r="W3247" s="3">
        <f t="shared" si="152"/>
        <v>0</v>
      </c>
      <c r="X3247" s="3">
        <v>0</v>
      </c>
      <c r="Y3247" s="3">
        <v>0</v>
      </c>
      <c r="Z3247" s="3">
        <v>0</v>
      </c>
      <c r="AA3247" s="3">
        <v>0</v>
      </c>
      <c r="AB3247" s="3">
        <v>0</v>
      </c>
      <c r="AD3247" t="s">
        <v>58</v>
      </c>
      <c r="AE3247" s="1">
        <v>42559</v>
      </c>
      <c r="AF3247" s="1">
        <v>42619</v>
      </c>
      <c r="AG3247" s="1">
        <v>42559</v>
      </c>
      <c r="AH3247" s="1">
        <v>42598</v>
      </c>
    </row>
    <row r="3248" spans="1:34" x14ac:dyDescent="0.3">
      <c r="A3248">
        <v>246777</v>
      </c>
      <c r="B3248" t="s">
        <v>108</v>
      </c>
      <c r="C3248" t="s">
        <v>26</v>
      </c>
      <c r="D3248">
        <v>30</v>
      </c>
      <c r="E3248" t="s">
        <v>1309</v>
      </c>
      <c r="F3248" t="s">
        <v>1310</v>
      </c>
      <c r="G3248">
        <v>30112</v>
      </c>
      <c r="H3248">
        <v>0</v>
      </c>
      <c r="I3248">
        <v>66499</v>
      </c>
      <c r="J3248">
        <v>91351</v>
      </c>
      <c r="K3248" t="s">
        <v>30</v>
      </c>
      <c r="L3248" t="s">
        <v>111</v>
      </c>
      <c r="M3248" t="s">
        <v>5052</v>
      </c>
      <c r="N3248" t="s">
        <v>6971</v>
      </c>
      <c r="O3248" t="s">
        <v>5285</v>
      </c>
      <c r="P3248" t="s">
        <v>35</v>
      </c>
      <c r="Q3248" t="s">
        <v>35</v>
      </c>
      <c r="R3248" t="s">
        <v>8667</v>
      </c>
      <c r="S3248" t="s">
        <v>35</v>
      </c>
      <c r="T3248" t="str">
        <f t="shared" si="150"/>
        <v xml:space="preserve">   </v>
      </c>
      <c r="U3248">
        <f t="shared" si="151"/>
        <v>0</v>
      </c>
      <c r="V3248" s="3">
        <v>0</v>
      </c>
      <c r="W3248" s="3">
        <f t="shared" si="152"/>
        <v>0</v>
      </c>
      <c r="X3248" s="3">
        <v>0</v>
      </c>
      <c r="Y3248" s="3">
        <v>0</v>
      </c>
      <c r="Z3248" s="3">
        <v>0</v>
      </c>
      <c r="AA3248" s="3">
        <v>0</v>
      </c>
      <c r="AB3248" s="3">
        <v>0</v>
      </c>
      <c r="AD3248" t="s">
        <v>58</v>
      </c>
      <c r="AE3248" s="1">
        <v>42559</v>
      </c>
      <c r="AF3248" s="1">
        <v>42619</v>
      </c>
      <c r="AG3248" s="1">
        <v>42559</v>
      </c>
      <c r="AH3248" s="1">
        <v>42598</v>
      </c>
    </row>
    <row r="3249" spans="1:34" x14ac:dyDescent="0.3">
      <c r="A3249">
        <v>246783</v>
      </c>
      <c r="B3249" t="s">
        <v>2223</v>
      </c>
      <c r="C3249" t="s">
        <v>40</v>
      </c>
      <c r="D3249">
        <v>1</v>
      </c>
      <c r="E3249" t="s">
        <v>5286</v>
      </c>
      <c r="F3249" t="s">
        <v>1168</v>
      </c>
      <c r="G3249">
        <v>56058</v>
      </c>
      <c r="H3249">
        <v>0</v>
      </c>
      <c r="I3249">
        <v>48895</v>
      </c>
      <c r="J3249">
        <v>70000</v>
      </c>
      <c r="K3249" t="s">
        <v>30</v>
      </c>
      <c r="L3249" t="s">
        <v>2226</v>
      </c>
      <c r="M3249" t="s">
        <v>171</v>
      </c>
      <c r="N3249" t="s">
        <v>6972</v>
      </c>
      <c r="O3249" t="s">
        <v>1170</v>
      </c>
      <c r="P3249" t="s">
        <v>8769</v>
      </c>
      <c r="Q3249" t="s">
        <v>35</v>
      </c>
      <c r="R3249" t="s">
        <v>5287</v>
      </c>
      <c r="S3249" t="s">
        <v>2230</v>
      </c>
      <c r="T3249" t="str">
        <f t="shared" si="150"/>
        <v xml:space="preserve">‚ Excellent written and oral Communication skills; Prior experience working for a NYC government agency or for a NYS agency performing grant work; Prior experience working with the NYS Division of Criminal Justice Services;   Strong analytical and organizational skills; Computer proficiency  </v>
      </c>
      <c r="U3249">
        <f t="shared" si="151"/>
        <v>0</v>
      </c>
      <c r="V3249" s="3">
        <v>0</v>
      </c>
      <c r="W3249" s="3">
        <f t="shared" si="152"/>
        <v>0</v>
      </c>
      <c r="X3249" s="3">
        <v>0</v>
      </c>
      <c r="Y3249" s="3">
        <v>0</v>
      </c>
      <c r="Z3249" s="3">
        <v>0</v>
      </c>
      <c r="AA3249" s="3">
        <v>0</v>
      </c>
      <c r="AB3249" s="3">
        <v>0</v>
      </c>
      <c r="AD3249" t="s">
        <v>38</v>
      </c>
      <c r="AE3249" s="1">
        <v>42559</v>
      </c>
      <c r="AF3249" s="1">
        <v>42601</v>
      </c>
      <c r="AG3249" s="1">
        <v>42587</v>
      </c>
      <c r="AH3249" s="1">
        <v>42598</v>
      </c>
    </row>
    <row r="3250" spans="1:34" x14ac:dyDescent="0.3">
      <c r="A3250">
        <v>246890</v>
      </c>
      <c r="B3250" t="s">
        <v>39</v>
      </c>
      <c r="C3250" t="s">
        <v>40</v>
      </c>
      <c r="D3250">
        <v>1</v>
      </c>
      <c r="E3250" t="s">
        <v>8714</v>
      </c>
      <c r="F3250" t="s">
        <v>246</v>
      </c>
      <c r="G3250">
        <v>92610</v>
      </c>
      <c r="H3250">
        <v>0</v>
      </c>
      <c r="I3250">
        <v>70199</v>
      </c>
      <c r="J3250">
        <v>81703</v>
      </c>
      <c r="K3250" t="s">
        <v>30</v>
      </c>
      <c r="L3250" t="s">
        <v>319</v>
      </c>
      <c r="M3250" t="s">
        <v>2327</v>
      </c>
      <c r="N3250" t="s">
        <v>6960</v>
      </c>
      <c r="O3250" t="s">
        <v>251</v>
      </c>
      <c r="P3250" t="s">
        <v>8715</v>
      </c>
      <c r="Q3250" t="s">
        <v>7439</v>
      </c>
      <c r="R3250" t="s">
        <v>5284</v>
      </c>
      <c r="S3250" t="s">
        <v>35</v>
      </c>
      <c r="T3250" t="str">
        <f t="shared" si="150"/>
        <v>‚	Minimum of five years of experience in a commercial/industrial facility 	Ability to plan and organize work 	Capable of brazing, soldering and welding 	Familiarity with Preventative Maintenance Techniques 	Ability and willingness to learn and practice new skills at an accelerated pace 	Knowledge of NYC Mechanical and Electrical codes 	Possession of EPA 608 certification: Type II or III or Universal.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50">
        <f t="shared" si="151"/>
        <v>0</v>
      </c>
      <c r="V3250" s="3">
        <v>0</v>
      </c>
      <c r="W3250" s="3">
        <f t="shared" si="152"/>
        <v>0</v>
      </c>
      <c r="X3250" s="3">
        <v>0</v>
      </c>
      <c r="Y3250" s="3">
        <v>0</v>
      </c>
      <c r="Z3250" s="3">
        <v>0</v>
      </c>
      <c r="AA3250" s="3">
        <v>0</v>
      </c>
      <c r="AB3250" s="3">
        <v>0</v>
      </c>
      <c r="AD3250" t="s">
        <v>38</v>
      </c>
      <c r="AE3250" s="1">
        <v>42562</v>
      </c>
      <c r="AG3250" s="1">
        <v>42562</v>
      </c>
      <c r="AH3250" s="1">
        <v>42598</v>
      </c>
    </row>
    <row r="3251" spans="1:34" x14ac:dyDescent="0.3">
      <c r="A3251">
        <v>246891</v>
      </c>
      <c r="B3251" t="s">
        <v>244</v>
      </c>
      <c r="C3251" t="s">
        <v>40</v>
      </c>
      <c r="D3251">
        <v>1</v>
      </c>
      <c r="E3251" t="s">
        <v>5174</v>
      </c>
      <c r="F3251" t="s">
        <v>485</v>
      </c>
      <c r="G3251">
        <v>30087</v>
      </c>
      <c r="H3251">
        <v>3</v>
      </c>
      <c r="I3251">
        <v>71784</v>
      </c>
      <c r="J3251">
        <v>105974</v>
      </c>
      <c r="K3251" t="s">
        <v>30</v>
      </c>
      <c r="L3251" t="s">
        <v>521</v>
      </c>
      <c r="M3251" t="s">
        <v>731</v>
      </c>
      <c r="N3251" t="s">
        <v>5281</v>
      </c>
      <c r="O3251" t="s">
        <v>488</v>
      </c>
      <c r="P3251" t="s">
        <v>5282</v>
      </c>
      <c r="Q3251" t="s">
        <v>35</v>
      </c>
      <c r="R3251" t="s">
        <v>5288</v>
      </c>
      <c r="S3251" t="s">
        <v>35</v>
      </c>
      <c r="T3251" t="str">
        <f t="shared" si="150"/>
        <v xml:space="preserve">Assignment Level (AL) II, five years of legal experience, concentrating on the preparation of contracts, preferably in construction. and/or government regulatory activities.  Assignment Level (AL) III, ten years of legal experience, concentrating on the preparation of construction contracts, preferably in construction and/or government regulatory activities. Familiarity with NYC Procurement Policy Board Rules and/or a working knowledge of regulatory activities and the City Administrative Procedure Act (CAPA) preferred  </v>
      </c>
      <c r="U3251">
        <f t="shared" si="151"/>
        <v>0</v>
      </c>
      <c r="V3251" s="3">
        <v>0</v>
      </c>
      <c r="W3251" s="3">
        <f t="shared" si="152"/>
        <v>0</v>
      </c>
      <c r="X3251" s="3">
        <v>0</v>
      </c>
      <c r="Y3251" s="3">
        <v>0</v>
      </c>
      <c r="Z3251" s="3">
        <v>0</v>
      </c>
      <c r="AA3251" s="3">
        <v>0</v>
      </c>
      <c r="AB3251" s="3">
        <v>0</v>
      </c>
      <c r="AD3251" t="s">
        <v>38</v>
      </c>
      <c r="AE3251" s="1">
        <v>42562</v>
      </c>
      <c r="AG3251" s="1">
        <v>42562</v>
      </c>
      <c r="AH3251" s="1">
        <v>42598</v>
      </c>
    </row>
    <row r="3252" spans="1:34" x14ac:dyDescent="0.3">
      <c r="A3252">
        <v>246891</v>
      </c>
      <c r="B3252" t="s">
        <v>244</v>
      </c>
      <c r="C3252" t="s">
        <v>26</v>
      </c>
      <c r="D3252">
        <v>1</v>
      </c>
      <c r="E3252" t="s">
        <v>5174</v>
      </c>
      <c r="F3252" t="s">
        <v>485</v>
      </c>
      <c r="G3252">
        <v>30087</v>
      </c>
      <c r="H3252">
        <v>3</v>
      </c>
      <c r="I3252">
        <v>71784</v>
      </c>
      <c r="J3252">
        <v>105974</v>
      </c>
      <c r="K3252" t="s">
        <v>30</v>
      </c>
      <c r="L3252" t="s">
        <v>521</v>
      </c>
      <c r="M3252" t="s">
        <v>731</v>
      </c>
      <c r="N3252" t="s">
        <v>5281</v>
      </c>
      <c r="O3252" t="s">
        <v>488</v>
      </c>
      <c r="P3252" t="s">
        <v>5282</v>
      </c>
      <c r="Q3252" t="s">
        <v>35</v>
      </c>
      <c r="R3252" t="s">
        <v>5288</v>
      </c>
      <c r="S3252" t="s">
        <v>35</v>
      </c>
      <c r="T3252" t="str">
        <f t="shared" si="150"/>
        <v xml:space="preserve">Assignment Level (AL) II, five years of legal experience, concentrating on the preparation of contracts, preferably in construction. and/or government regulatory activities.  Assignment Level (AL) III, ten years of legal experience, concentrating on the preparation of construction contracts, preferably in construction and/or government regulatory activities. Familiarity with NYC Procurement Policy Board Rules and/or a working knowledge of regulatory activities and the City Administrative Procedure Act (CAPA) preferred  </v>
      </c>
      <c r="U3252">
        <f t="shared" si="151"/>
        <v>0</v>
      </c>
      <c r="V3252" s="3">
        <v>0</v>
      </c>
      <c r="W3252" s="3">
        <f t="shared" si="152"/>
        <v>0</v>
      </c>
      <c r="X3252" s="3">
        <v>0</v>
      </c>
      <c r="Y3252" s="3">
        <v>0</v>
      </c>
      <c r="Z3252" s="3">
        <v>0</v>
      </c>
      <c r="AA3252" s="3">
        <v>0</v>
      </c>
      <c r="AB3252" s="3">
        <v>0</v>
      </c>
      <c r="AD3252" t="s">
        <v>38</v>
      </c>
      <c r="AE3252" s="1">
        <v>42562</v>
      </c>
      <c r="AG3252" s="1">
        <v>42562</v>
      </c>
      <c r="AH3252" s="1">
        <v>42598</v>
      </c>
    </row>
    <row r="3253" spans="1:34" x14ac:dyDescent="0.3">
      <c r="A3253">
        <v>246783</v>
      </c>
      <c r="B3253" t="s">
        <v>2223</v>
      </c>
      <c r="C3253" t="s">
        <v>26</v>
      </c>
      <c r="D3253">
        <v>1</v>
      </c>
      <c r="E3253" t="s">
        <v>5286</v>
      </c>
      <c r="F3253" t="s">
        <v>1168</v>
      </c>
      <c r="G3253">
        <v>56058</v>
      </c>
      <c r="H3253">
        <v>0</v>
      </c>
      <c r="I3253">
        <v>48895</v>
      </c>
      <c r="J3253">
        <v>70000</v>
      </c>
      <c r="K3253" t="s">
        <v>30</v>
      </c>
      <c r="L3253" t="s">
        <v>2226</v>
      </c>
      <c r="M3253" t="s">
        <v>171</v>
      </c>
      <c r="N3253" t="s">
        <v>6972</v>
      </c>
      <c r="O3253" t="s">
        <v>1170</v>
      </c>
      <c r="P3253" t="s">
        <v>8769</v>
      </c>
      <c r="Q3253" t="s">
        <v>35</v>
      </c>
      <c r="R3253" t="s">
        <v>5287</v>
      </c>
      <c r="S3253" t="s">
        <v>2230</v>
      </c>
      <c r="T3253" t="str">
        <f t="shared" si="150"/>
        <v xml:space="preserve">‚ Excellent written and oral Communication skills; Prior experience working for a NYC government agency or for a NYS agency performing grant work; Prior experience working with the NYS Division of Criminal Justice Services;   Strong analytical and organizational skills; Computer proficiency  </v>
      </c>
      <c r="U3253">
        <f t="shared" si="151"/>
        <v>0</v>
      </c>
      <c r="V3253" s="3">
        <v>0</v>
      </c>
      <c r="W3253" s="3">
        <f t="shared" si="152"/>
        <v>0</v>
      </c>
      <c r="X3253" s="3">
        <v>0</v>
      </c>
      <c r="Y3253" s="3">
        <v>0</v>
      </c>
      <c r="Z3253" s="3">
        <v>0</v>
      </c>
      <c r="AA3253" s="3">
        <v>0</v>
      </c>
      <c r="AB3253" s="3">
        <v>0</v>
      </c>
      <c r="AD3253" t="s">
        <v>38</v>
      </c>
      <c r="AE3253" s="1">
        <v>42559</v>
      </c>
      <c r="AF3253" s="1">
        <v>42601</v>
      </c>
      <c r="AG3253" s="1">
        <v>42587</v>
      </c>
      <c r="AH3253" s="1">
        <v>42598</v>
      </c>
    </row>
    <row r="3254" spans="1:34" x14ac:dyDescent="0.3">
      <c r="A3254">
        <v>246788</v>
      </c>
      <c r="B3254" t="s">
        <v>108</v>
      </c>
      <c r="C3254" t="s">
        <v>26</v>
      </c>
      <c r="D3254">
        <v>6</v>
      </c>
      <c r="E3254" t="s">
        <v>1309</v>
      </c>
      <c r="F3254" t="s">
        <v>1310</v>
      </c>
      <c r="G3254">
        <v>30112</v>
      </c>
      <c r="H3254">
        <v>0</v>
      </c>
      <c r="I3254">
        <v>66499</v>
      </c>
      <c r="J3254">
        <v>91351</v>
      </c>
      <c r="K3254" t="s">
        <v>30</v>
      </c>
      <c r="L3254" t="s">
        <v>111</v>
      </c>
      <c r="M3254" t="s">
        <v>5052</v>
      </c>
      <c r="N3254" t="s">
        <v>6950</v>
      </c>
      <c r="O3254" t="s">
        <v>5053</v>
      </c>
      <c r="P3254" t="s">
        <v>35</v>
      </c>
      <c r="Q3254" t="s">
        <v>35</v>
      </c>
      <c r="R3254" t="s">
        <v>8667</v>
      </c>
      <c r="S3254" t="s">
        <v>35</v>
      </c>
      <c r="T3254" t="str">
        <f t="shared" si="150"/>
        <v xml:space="preserve">   </v>
      </c>
      <c r="U3254">
        <f t="shared" si="151"/>
        <v>0</v>
      </c>
      <c r="V3254" s="3">
        <v>0</v>
      </c>
      <c r="W3254" s="3">
        <f t="shared" si="152"/>
        <v>0</v>
      </c>
      <c r="X3254" s="3">
        <v>0</v>
      </c>
      <c r="Y3254" s="3">
        <v>0</v>
      </c>
      <c r="Z3254" s="3">
        <v>0</v>
      </c>
      <c r="AA3254" s="3">
        <v>0</v>
      </c>
      <c r="AB3254" s="3">
        <v>0</v>
      </c>
      <c r="AD3254" t="s">
        <v>58</v>
      </c>
      <c r="AE3254" s="1">
        <v>42559</v>
      </c>
      <c r="AF3254" s="1">
        <v>42619</v>
      </c>
      <c r="AG3254" s="1">
        <v>42559</v>
      </c>
      <c r="AH3254" s="1">
        <v>42598</v>
      </c>
    </row>
    <row r="3255" spans="1:34" x14ac:dyDescent="0.3">
      <c r="A3255">
        <v>246791</v>
      </c>
      <c r="B3255" t="s">
        <v>25</v>
      </c>
      <c r="C3255" t="s">
        <v>26</v>
      </c>
      <c r="D3255">
        <v>1</v>
      </c>
      <c r="E3255" t="s">
        <v>5289</v>
      </c>
      <c r="F3255" t="s">
        <v>326</v>
      </c>
      <c r="G3255">
        <v>56057</v>
      </c>
      <c r="H3255">
        <v>0</v>
      </c>
      <c r="I3255">
        <v>34644</v>
      </c>
      <c r="J3255">
        <v>42000</v>
      </c>
      <c r="K3255" t="s">
        <v>30</v>
      </c>
      <c r="L3255" t="s">
        <v>31</v>
      </c>
      <c r="M3255" t="s">
        <v>32</v>
      </c>
      <c r="N3255" t="s">
        <v>5290</v>
      </c>
      <c r="O3255" t="s">
        <v>329</v>
      </c>
      <c r="P3255" t="s">
        <v>8770</v>
      </c>
      <c r="Q3255" t="s">
        <v>35</v>
      </c>
      <c r="R3255" t="s">
        <v>5291</v>
      </c>
      <c r="S3255" t="s">
        <v>37</v>
      </c>
      <c r="T3255" t="str">
        <f t="shared" si="150"/>
        <v xml:space="preserve">The preferred candidate should possess the following: A bachelor‚„s degree in a related field; 2+ years of full-time professional experience in business promotion activities, marketing, or public relations; strong business writing and editing skills; strong customer and quality focus; advanced knowledge of Microsoft Office programs including Word, Excel, Access, Visio, Project, and PowerPoint; advanced level experience with business intelligence tools, analytics programs, contact center technologies, online research, and social media platforms; excellent documentation and data compilation skills; strong research and analysis skills; strong quantitative and reporting skills; excellent planning, facilitation, and  coordination skills; proven public speaking skills and presentation skills; strong collaboration skills; excellent time management skills; and ability to handle multiple tasks simultaneously under tight deadlines in a fast-paced environment.  </v>
      </c>
      <c r="U3255">
        <f t="shared" si="151"/>
        <v>1</v>
      </c>
      <c r="V3255" s="3">
        <v>1</v>
      </c>
      <c r="W3255" s="3">
        <f t="shared" si="152"/>
        <v>1</v>
      </c>
      <c r="X3255" s="3">
        <v>0</v>
      </c>
      <c r="Y3255" s="3">
        <v>0</v>
      </c>
      <c r="Z3255" s="3">
        <v>0</v>
      </c>
      <c r="AA3255" s="3">
        <v>0</v>
      </c>
      <c r="AB3255" s="3">
        <v>0</v>
      </c>
      <c r="AD3255" t="s">
        <v>38</v>
      </c>
      <c r="AE3255" s="1">
        <v>42570</v>
      </c>
      <c r="AG3255" s="1">
        <v>42570</v>
      </c>
      <c r="AH3255" s="1">
        <v>42598</v>
      </c>
    </row>
    <row r="3256" spans="1:34" x14ac:dyDescent="0.3">
      <c r="A3256">
        <v>246791</v>
      </c>
      <c r="B3256" t="s">
        <v>25</v>
      </c>
      <c r="C3256" t="s">
        <v>40</v>
      </c>
      <c r="D3256">
        <v>1</v>
      </c>
      <c r="E3256" t="s">
        <v>5289</v>
      </c>
      <c r="F3256" t="s">
        <v>326</v>
      </c>
      <c r="G3256">
        <v>56057</v>
      </c>
      <c r="H3256">
        <v>0</v>
      </c>
      <c r="I3256">
        <v>34644</v>
      </c>
      <c r="J3256">
        <v>42000</v>
      </c>
      <c r="K3256" t="s">
        <v>30</v>
      </c>
      <c r="L3256" t="s">
        <v>31</v>
      </c>
      <c r="M3256" t="s">
        <v>32</v>
      </c>
      <c r="N3256" t="s">
        <v>5290</v>
      </c>
      <c r="O3256" t="s">
        <v>329</v>
      </c>
      <c r="P3256" t="s">
        <v>8770</v>
      </c>
      <c r="Q3256" t="s">
        <v>35</v>
      </c>
      <c r="R3256" t="s">
        <v>5291</v>
      </c>
      <c r="S3256" t="s">
        <v>37</v>
      </c>
      <c r="T3256" t="str">
        <f t="shared" si="150"/>
        <v xml:space="preserve">The preferred candidate should possess the following: A bachelor‚„s degree in a related field; 2+ years of full-time professional experience in business promotion activities, marketing, or public relations; strong business writing and editing skills; strong customer and quality focus; advanced knowledge of Microsoft Office programs including Word, Excel, Access, Visio, Project, and PowerPoint; advanced level experience with business intelligence tools, analytics programs, contact center technologies, online research, and social media platforms; excellent documentation and data compilation skills; strong research and analysis skills; strong quantitative and reporting skills; excellent planning, facilitation, and  coordination skills; proven public speaking skills and presentation skills; strong collaboration skills; excellent time management skills; and ability to handle multiple tasks simultaneously under tight deadlines in a fast-paced environment.  </v>
      </c>
      <c r="U3256">
        <f t="shared" si="151"/>
        <v>1</v>
      </c>
      <c r="V3256" s="3">
        <v>1</v>
      </c>
      <c r="W3256" s="3">
        <f t="shared" si="152"/>
        <v>1</v>
      </c>
      <c r="X3256" s="3">
        <v>0</v>
      </c>
      <c r="Y3256" s="3">
        <v>0</v>
      </c>
      <c r="Z3256" s="3">
        <v>0</v>
      </c>
      <c r="AA3256" s="3">
        <v>0</v>
      </c>
      <c r="AB3256" s="3">
        <v>0</v>
      </c>
      <c r="AD3256" t="s">
        <v>38</v>
      </c>
      <c r="AE3256" s="1">
        <v>42570</v>
      </c>
      <c r="AG3256" s="1">
        <v>42570</v>
      </c>
      <c r="AH3256" s="1">
        <v>42598</v>
      </c>
    </row>
    <row r="3257" spans="1:34" x14ac:dyDescent="0.3">
      <c r="A3257">
        <v>246892</v>
      </c>
      <c r="B3257" t="s">
        <v>59</v>
      </c>
      <c r="C3257" t="s">
        <v>26</v>
      </c>
      <c r="D3257">
        <v>1</v>
      </c>
      <c r="E3257" t="s">
        <v>602</v>
      </c>
      <c r="F3257" t="s">
        <v>148</v>
      </c>
      <c r="G3257">
        <v>12626</v>
      </c>
      <c r="H3257">
        <v>2</v>
      </c>
      <c r="I3257">
        <v>56458</v>
      </c>
      <c r="J3257">
        <v>64927</v>
      </c>
      <c r="K3257" t="s">
        <v>30</v>
      </c>
      <c r="L3257" t="s">
        <v>62</v>
      </c>
      <c r="M3257" t="s">
        <v>5292</v>
      </c>
      <c r="N3257" t="s">
        <v>8771</v>
      </c>
      <c r="O3257" t="s">
        <v>7077</v>
      </c>
      <c r="P3257" t="s">
        <v>7062</v>
      </c>
      <c r="Q3257" t="s">
        <v>5293</v>
      </c>
      <c r="R3257" t="s">
        <v>8302</v>
      </c>
      <c r="S3257" t="s">
        <v>478</v>
      </c>
      <c r="T3257" t="str">
        <f t="shared" si="150"/>
        <v>‚¿	Working knowledge of FMS  ‚¿	Excellent written and verbal communication skills  ‚¿	Strong analytical skills  ‚¿	Knowledge of New York City's Accounting Directives  ‚¿	Proficient in excel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******ONLY CANDIDATES PERMANENT IN THE TITLE STAFF ANALYST SHOULD APPLY****</v>
      </c>
      <c r="U3257">
        <f t="shared" si="151"/>
        <v>0</v>
      </c>
      <c r="V3257" s="3">
        <v>1</v>
      </c>
      <c r="W3257" s="3">
        <f t="shared" si="152"/>
        <v>0</v>
      </c>
      <c r="X3257" s="3">
        <v>0</v>
      </c>
      <c r="Y3257" s="3">
        <v>0</v>
      </c>
      <c r="Z3257" s="3">
        <v>0</v>
      </c>
      <c r="AA3257" s="3">
        <v>0</v>
      </c>
      <c r="AB3257" s="3">
        <v>0</v>
      </c>
      <c r="AD3257" t="s">
        <v>38</v>
      </c>
      <c r="AE3257" s="1">
        <v>42570</v>
      </c>
      <c r="AG3257" s="1">
        <v>42570</v>
      </c>
      <c r="AH3257" s="1">
        <v>42598</v>
      </c>
    </row>
    <row r="3258" spans="1:34" x14ac:dyDescent="0.3">
      <c r="A3258">
        <v>246902</v>
      </c>
      <c r="B3258" t="s">
        <v>244</v>
      </c>
      <c r="C3258" t="s">
        <v>26</v>
      </c>
      <c r="D3258">
        <v>1</v>
      </c>
      <c r="E3258" t="s">
        <v>5294</v>
      </c>
      <c r="F3258" t="s">
        <v>110</v>
      </c>
      <c r="G3258">
        <v>10251</v>
      </c>
      <c r="H3258">
        <v>4</v>
      </c>
      <c r="I3258">
        <v>36166</v>
      </c>
      <c r="J3258">
        <v>56775</v>
      </c>
      <c r="K3258" t="s">
        <v>30</v>
      </c>
      <c r="L3258" t="s">
        <v>521</v>
      </c>
      <c r="M3258" t="s">
        <v>1460</v>
      </c>
      <c r="N3258" t="s">
        <v>8772</v>
      </c>
      <c r="O3258" t="s">
        <v>113</v>
      </c>
      <c r="P3258" t="s">
        <v>5295</v>
      </c>
      <c r="Q3258" t="s">
        <v>3465</v>
      </c>
      <c r="R3258" t="s">
        <v>5296</v>
      </c>
      <c r="S3258" t="s">
        <v>35</v>
      </c>
      <c r="T3258" t="str">
        <f t="shared" si="150"/>
        <v>Proficient in Microsoft Word, experience with insurance companies a plus. *** IN ORDER TO BE CONSIDERED FOR THIS POSITION CANDIDATES MUST BE SERVING PERMANENTLY IN THE TITLE OF CLERICAL ASSOCIATE ***</v>
      </c>
      <c r="U3258">
        <f t="shared" si="151"/>
        <v>0</v>
      </c>
      <c r="V3258" s="3">
        <v>0</v>
      </c>
      <c r="W3258" s="3">
        <f t="shared" si="152"/>
        <v>0</v>
      </c>
      <c r="X3258" s="3">
        <v>0</v>
      </c>
      <c r="Y3258" s="3">
        <v>0</v>
      </c>
      <c r="Z3258" s="3">
        <v>0</v>
      </c>
      <c r="AA3258" s="3">
        <v>0</v>
      </c>
      <c r="AB3258" s="3">
        <v>0</v>
      </c>
      <c r="AD3258" t="s">
        <v>38</v>
      </c>
      <c r="AE3258" s="1">
        <v>42564</v>
      </c>
      <c r="AG3258" s="1">
        <v>42564</v>
      </c>
      <c r="AH3258" s="1">
        <v>42598</v>
      </c>
    </row>
    <row r="3259" spans="1:34" x14ac:dyDescent="0.3">
      <c r="A3259">
        <v>246902</v>
      </c>
      <c r="B3259" t="s">
        <v>244</v>
      </c>
      <c r="C3259" t="s">
        <v>26</v>
      </c>
      <c r="D3259">
        <v>1</v>
      </c>
      <c r="E3259" t="s">
        <v>5294</v>
      </c>
      <c r="F3259" t="s">
        <v>110</v>
      </c>
      <c r="G3259">
        <v>10251</v>
      </c>
      <c r="H3259">
        <v>4</v>
      </c>
      <c r="I3259">
        <v>36166</v>
      </c>
      <c r="J3259">
        <v>56775</v>
      </c>
      <c r="K3259" t="s">
        <v>30</v>
      </c>
      <c r="L3259" t="s">
        <v>521</v>
      </c>
      <c r="M3259" t="s">
        <v>1460</v>
      </c>
      <c r="N3259" t="s">
        <v>8772</v>
      </c>
      <c r="O3259" t="s">
        <v>113</v>
      </c>
      <c r="P3259" t="s">
        <v>5295</v>
      </c>
      <c r="Q3259" t="s">
        <v>3465</v>
      </c>
      <c r="R3259" t="s">
        <v>5296</v>
      </c>
      <c r="S3259" t="s">
        <v>35</v>
      </c>
      <c r="T3259" t="str">
        <f t="shared" si="150"/>
        <v>Proficient in Microsoft Word, experience with insurance companies a plus. *** IN ORDER TO BE CONSIDERED FOR THIS POSITION CANDIDATES MUST BE SERVING PERMANENTLY IN THE TITLE OF CLERICAL ASSOCIATE ***</v>
      </c>
      <c r="U3259">
        <f t="shared" si="151"/>
        <v>0</v>
      </c>
      <c r="V3259" s="3">
        <v>0</v>
      </c>
      <c r="W3259" s="3">
        <f t="shared" si="152"/>
        <v>0</v>
      </c>
      <c r="X3259" s="3">
        <v>0</v>
      </c>
      <c r="Y3259" s="3">
        <v>0</v>
      </c>
      <c r="Z3259" s="3">
        <v>0</v>
      </c>
      <c r="AA3259" s="3">
        <v>0</v>
      </c>
      <c r="AB3259" s="3">
        <v>0</v>
      </c>
      <c r="AD3259" t="s">
        <v>38</v>
      </c>
      <c r="AE3259" s="1">
        <v>42564</v>
      </c>
      <c r="AG3259" s="1">
        <v>42564</v>
      </c>
      <c r="AH3259" s="1">
        <v>42598</v>
      </c>
    </row>
    <row r="3260" spans="1:34" x14ac:dyDescent="0.3">
      <c r="A3260">
        <v>246905</v>
      </c>
      <c r="B3260" t="s">
        <v>244</v>
      </c>
      <c r="C3260" t="s">
        <v>40</v>
      </c>
      <c r="D3260">
        <v>1</v>
      </c>
      <c r="E3260" t="s">
        <v>5174</v>
      </c>
      <c r="F3260" t="s">
        <v>485</v>
      </c>
      <c r="G3260">
        <v>30087</v>
      </c>
      <c r="H3260">
        <v>1</v>
      </c>
      <c r="I3260">
        <v>57005</v>
      </c>
      <c r="J3260">
        <v>87027</v>
      </c>
      <c r="K3260" t="s">
        <v>30</v>
      </c>
      <c r="L3260" t="s">
        <v>521</v>
      </c>
      <c r="M3260" t="s">
        <v>731</v>
      </c>
      <c r="N3260" t="s">
        <v>5175</v>
      </c>
      <c r="O3260" t="s">
        <v>488</v>
      </c>
      <c r="P3260" t="s">
        <v>35</v>
      </c>
      <c r="Q3260" t="s">
        <v>35</v>
      </c>
      <c r="R3260" t="s">
        <v>5176</v>
      </c>
      <c r="S3260" t="s">
        <v>35</v>
      </c>
      <c r="T3260" t="str">
        <f t="shared" si="150"/>
        <v xml:space="preserve">   </v>
      </c>
      <c r="U3260">
        <f t="shared" si="151"/>
        <v>0</v>
      </c>
      <c r="V3260" s="3">
        <v>0</v>
      </c>
      <c r="W3260" s="3">
        <f t="shared" si="152"/>
        <v>0</v>
      </c>
      <c r="X3260" s="3">
        <v>0</v>
      </c>
      <c r="Y3260" s="3">
        <v>0</v>
      </c>
      <c r="Z3260" s="3">
        <v>0</v>
      </c>
      <c r="AA3260" s="3">
        <v>0</v>
      </c>
      <c r="AB3260" s="3">
        <v>0</v>
      </c>
      <c r="AD3260" t="s">
        <v>38</v>
      </c>
      <c r="AE3260" s="1">
        <v>42562</v>
      </c>
      <c r="AG3260" s="1">
        <v>42562</v>
      </c>
      <c r="AH3260" s="1">
        <v>42598</v>
      </c>
    </row>
    <row r="3261" spans="1:34" x14ac:dyDescent="0.3">
      <c r="A3261">
        <v>247769</v>
      </c>
      <c r="B3261" t="s">
        <v>888</v>
      </c>
      <c r="C3261" t="s">
        <v>26</v>
      </c>
      <c r="D3261">
        <v>1</v>
      </c>
      <c r="E3261" t="s">
        <v>5297</v>
      </c>
      <c r="F3261" t="s">
        <v>485</v>
      </c>
      <c r="G3261">
        <v>30087</v>
      </c>
      <c r="H3261">
        <v>2</v>
      </c>
      <c r="I3261">
        <v>70000</v>
      </c>
      <c r="J3261">
        <v>80000</v>
      </c>
      <c r="K3261" t="s">
        <v>30</v>
      </c>
      <c r="L3261" t="s">
        <v>430</v>
      </c>
      <c r="M3261" t="s">
        <v>5298</v>
      </c>
      <c r="N3261" t="s">
        <v>8773</v>
      </c>
      <c r="O3261" t="s">
        <v>488</v>
      </c>
      <c r="P3261" t="s">
        <v>5299</v>
      </c>
      <c r="Q3261" t="s">
        <v>35</v>
      </c>
      <c r="R3261" t="s">
        <v>894</v>
      </c>
      <c r="S3261" t="s">
        <v>35</v>
      </c>
      <c r="T3261" t="str">
        <f t="shared" si="150"/>
        <v xml:space="preserve">Ability and expertise, as demonstrated by recent relevant legal experience, in adjudicating administrative proceedings of varying complexity.   Excellent writing, research, communication and time management skills.    Thorough knowledge and experience with the Section 8 Program.  </v>
      </c>
      <c r="U3261">
        <f t="shared" si="151"/>
        <v>0</v>
      </c>
      <c r="V3261" s="3">
        <v>0</v>
      </c>
      <c r="W3261" s="3">
        <f t="shared" si="152"/>
        <v>0</v>
      </c>
      <c r="X3261" s="3">
        <v>0</v>
      </c>
      <c r="Y3261" s="3">
        <v>0</v>
      </c>
      <c r="Z3261" s="3">
        <v>0</v>
      </c>
      <c r="AA3261" s="3">
        <v>0</v>
      </c>
      <c r="AB3261" s="3">
        <v>0</v>
      </c>
      <c r="AD3261" t="s">
        <v>38</v>
      </c>
      <c r="AE3261" s="1">
        <v>42566</v>
      </c>
      <c r="AF3261" s="1">
        <v>42626</v>
      </c>
      <c r="AG3261" s="1">
        <v>42566</v>
      </c>
      <c r="AH3261" s="1">
        <v>42598</v>
      </c>
    </row>
    <row r="3262" spans="1:34" x14ac:dyDescent="0.3">
      <c r="A3262">
        <v>247787</v>
      </c>
      <c r="B3262" t="s">
        <v>39</v>
      </c>
      <c r="C3262" t="s">
        <v>40</v>
      </c>
      <c r="D3262">
        <v>1</v>
      </c>
      <c r="E3262" t="s">
        <v>5300</v>
      </c>
      <c r="F3262" t="s">
        <v>472</v>
      </c>
      <c r="G3262">
        <v>13611</v>
      </c>
      <c r="H3262">
        <v>1</v>
      </c>
      <c r="I3262">
        <v>46405</v>
      </c>
      <c r="J3262">
        <v>53366</v>
      </c>
      <c r="K3262" t="s">
        <v>30</v>
      </c>
      <c r="L3262" t="s">
        <v>78</v>
      </c>
      <c r="M3262" t="s">
        <v>4676</v>
      </c>
      <c r="N3262" t="s">
        <v>5301</v>
      </c>
      <c r="O3262" t="s">
        <v>473</v>
      </c>
      <c r="P3262" t="s">
        <v>35</v>
      </c>
      <c r="Q3262" t="s">
        <v>35</v>
      </c>
      <c r="R3262" t="s">
        <v>5302</v>
      </c>
      <c r="S3262" t="s">
        <v>35</v>
      </c>
      <c r="T3262" t="str">
        <f t="shared" si="150"/>
        <v xml:space="preserve">   </v>
      </c>
      <c r="U3262">
        <f t="shared" si="151"/>
        <v>0</v>
      </c>
      <c r="V3262" s="3">
        <v>0</v>
      </c>
      <c r="W3262" s="3">
        <f t="shared" si="152"/>
        <v>0</v>
      </c>
      <c r="X3262" s="3">
        <v>0</v>
      </c>
      <c r="Y3262" s="3">
        <v>0</v>
      </c>
      <c r="Z3262" s="3">
        <v>0</v>
      </c>
      <c r="AA3262" s="3">
        <v>0</v>
      </c>
      <c r="AB3262" s="3">
        <v>0</v>
      </c>
      <c r="AD3262" t="s">
        <v>38</v>
      </c>
      <c r="AE3262" s="1">
        <v>42566</v>
      </c>
      <c r="AG3262" s="1">
        <v>42566</v>
      </c>
      <c r="AH3262" s="1">
        <v>42598</v>
      </c>
    </row>
    <row r="3263" spans="1:34" x14ac:dyDescent="0.3">
      <c r="A3263">
        <v>247787</v>
      </c>
      <c r="B3263" t="s">
        <v>39</v>
      </c>
      <c r="C3263" t="s">
        <v>26</v>
      </c>
      <c r="D3263">
        <v>1</v>
      </c>
      <c r="E3263" t="s">
        <v>5300</v>
      </c>
      <c r="F3263" t="s">
        <v>472</v>
      </c>
      <c r="G3263">
        <v>13611</v>
      </c>
      <c r="H3263">
        <v>1</v>
      </c>
      <c r="I3263">
        <v>46405</v>
      </c>
      <c r="J3263">
        <v>53366</v>
      </c>
      <c r="K3263" t="s">
        <v>30</v>
      </c>
      <c r="L3263" t="s">
        <v>78</v>
      </c>
      <c r="M3263" t="s">
        <v>4676</v>
      </c>
      <c r="N3263" t="s">
        <v>5301</v>
      </c>
      <c r="O3263" t="s">
        <v>473</v>
      </c>
      <c r="P3263" t="s">
        <v>35</v>
      </c>
      <c r="Q3263" t="s">
        <v>35</v>
      </c>
      <c r="R3263" t="s">
        <v>5302</v>
      </c>
      <c r="S3263" t="s">
        <v>35</v>
      </c>
      <c r="T3263" t="str">
        <f t="shared" si="150"/>
        <v xml:space="preserve">   </v>
      </c>
      <c r="U3263">
        <f t="shared" si="151"/>
        <v>0</v>
      </c>
      <c r="V3263" s="3">
        <v>0</v>
      </c>
      <c r="W3263" s="3">
        <f t="shared" si="152"/>
        <v>0</v>
      </c>
      <c r="X3263" s="3">
        <v>0</v>
      </c>
      <c r="Y3263" s="3">
        <v>0</v>
      </c>
      <c r="Z3263" s="3">
        <v>0</v>
      </c>
      <c r="AA3263" s="3">
        <v>0</v>
      </c>
      <c r="AB3263" s="3">
        <v>0</v>
      </c>
      <c r="AD3263" t="s">
        <v>38</v>
      </c>
      <c r="AE3263" s="1">
        <v>42566</v>
      </c>
      <c r="AG3263" s="1">
        <v>42566</v>
      </c>
      <c r="AH3263" s="1">
        <v>42598</v>
      </c>
    </row>
    <row r="3264" spans="1:34" x14ac:dyDescent="0.3">
      <c r="A3264">
        <v>247789</v>
      </c>
      <c r="B3264" t="s">
        <v>39</v>
      </c>
      <c r="C3264" t="s">
        <v>26</v>
      </c>
      <c r="D3264">
        <v>1</v>
      </c>
      <c r="E3264" t="s">
        <v>5303</v>
      </c>
      <c r="F3264" t="s">
        <v>2461</v>
      </c>
      <c r="G3264" t="s">
        <v>2462</v>
      </c>
      <c r="H3264">
        <v>0</v>
      </c>
      <c r="I3264">
        <v>57517</v>
      </c>
      <c r="J3264">
        <v>133857</v>
      </c>
      <c r="K3264" t="s">
        <v>30</v>
      </c>
      <c r="L3264" t="s">
        <v>78</v>
      </c>
      <c r="M3264" t="s">
        <v>4681</v>
      </c>
      <c r="N3264" t="s">
        <v>8774</v>
      </c>
      <c r="O3264" t="s">
        <v>2464</v>
      </c>
      <c r="P3264" t="e">
        <f>--ideal candidate should have knowledge and experience in financial management including progressive Supervisory and managerial responsibility.    --Strong quantitative and qualitative analytical skills and ability to manage a wide range of projects simultaneously  --Strong customer Service orientation and attention to detail are needed  -- ability to multi-task, Flexibility to respond to multiple and often urgent directives, Excellent Leadership skills, organizational skills, computer and writing skills.</f>
        <v>#NAME?</v>
      </c>
      <c r="Q3264" t="s">
        <v>8775</v>
      </c>
      <c r="R3264" t="s">
        <v>5304</v>
      </c>
      <c r="S3264" t="s">
        <v>35</v>
      </c>
      <c r="T3264" t="e">
        <f t="shared" si="150"/>
        <v>#NAME?</v>
      </c>
      <c r="U3264">
        <f t="shared" si="151"/>
        <v>0</v>
      </c>
      <c r="V3264" s="3">
        <v>0</v>
      </c>
      <c r="W3264" s="3">
        <f t="shared" si="152"/>
        <v>0</v>
      </c>
      <c r="X3264" s="3">
        <v>0</v>
      </c>
      <c r="Y3264" s="3">
        <v>0</v>
      </c>
      <c r="Z3264" s="3">
        <v>0</v>
      </c>
      <c r="AA3264" s="3">
        <v>0</v>
      </c>
      <c r="AB3264" s="3">
        <v>0</v>
      </c>
      <c r="AD3264" t="s">
        <v>38</v>
      </c>
      <c r="AE3264" s="1">
        <v>42585</v>
      </c>
      <c r="AG3264" s="1">
        <v>42585</v>
      </c>
      <c r="AH3264" s="1">
        <v>42598</v>
      </c>
    </row>
    <row r="3265" spans="1:34" x14ac:dyDescent="0.3">
      <c r="A3265">
        <v>247307</v>
      </c>
      <c r="B3265" t="s">
        <v>39</v>
      </c>
      <c r="C3265" t="s">
        <v>40</v>
      </c>
      <c r="D3265">
        <v>1</v>
      </c>
      <c r="E3265" t="s">
        <v>5305</v>
      </c>
      <c r="F3265" t="s">
        <v>42</v>
      </c>
      <c r="G3265">
        <v>21744</v>
      </c>
      <c r="H3265">
        <v>2</v>
      </c>
      <c r="I3265">
        <v>68239</v>
      </c>
      <c r="J3265">
        <v>85644</v>
      </c>
      <c r="K3265" t="s">
        <v>30</v>
      </c>
      <c r="L3265" t="s">
        <v>78</v>
      </c>
      <c r="M3265" t="s">
        <v>424</v>
      </c>
      <c r="N3265" t="s">
        <v>5306</v>
      </c>
      <c r="O3265" t="s">
        <v>46</v>
      </c>
      <c r="P3265" t="e">
        <f>--experience Working on Family and Child Health research projects and strategic initiatives in a clinical, early childhood, or Community-Based setting  --experience Working with Latino, immigrant or indigenous families in a clinical and/or Community-Based setting  --experience Working in City or State Health Departments with using public Health data such as surveillance, Administrative, and electronic Health records  --experience with Community-Based participation Action research methods  --Strong written and oral communication skills  --Competency in Spanish.</f>
        <v>#NAME?</v>
      </c>
      <c r="Q3265" t="s">
        <v>7439</v>
      </c>
      <c r="R3265" t="s">
        <v>5307</v>
      </c>
      <c r="S3265" t="s">
        <v>35</v>
      </c>
      <c r="T3265" t="e">
        <f t="shared" si="150"/>
        <v>#NAME?</v>
      </c>
      <c r="U3265">
        <f t="shared" si="151"/>
        <v>0</v>
      </c>
      <c r="V3265" s="3">
        <v>0</v>
      </c>
      <c r="W3265" s="3">
        <f t="shared" si="152"/>
        <v>0</v>
      </c>
      <c r="X3265" s="3">
        <v>0</v>
      </c>
      <c r="Y3265" s="3">
        <v>0</v>
      </c>
      <c r="Z3265" s="3">
        <v>0</v>
      </c>
      <c r="AA3265" s="3">
        <v>0</v>
      </c>
      <c r="AB3265" s="3">
        <v>0</v>
      </c>
      <c r="AD3265" t="s">
        <v>38</v>
      </c>
      <c r="AE3265" s="1">
        <v>42564</v>
      </c>
      <c r="AG3265" s="1">
        <v>42564</v>
      </c>
      <c r="AH3265" s="1">
        <v>42598</v>
      </c>
    </row>
    <row r="3266" spans="1:34" x14ac:dyDescent="0.3">
      <c r="A3266">
        <v>247312</v>
      </c>
      <c r="B3266" t="s">
        <v>2200</v>
      </c>
      <c r="C3266" t="s">
        <v>26</v>
      </c>
      <c r="D3266">
        <v>1</v>
      </c>
      <c r="E3266" t="s">
        <v>5308</v>
      </c>
      <c r="F3266" t="s">
        <v>148</v>
      </c>
      <c r="G3266">
        <v>12626</v>
      </c>
      <c r="H3266">
        <v>1</v>
      </c>
      <c r="I3266">
        <v>48620</v>
      </c>
      <c r="J3266">
        <v>66195</v>
      </c>
      <c r="K3266" t="s">
        <v>30</v>
      </c>
      <c r="L3266" t="s">
        <v>1938</v>
      </c>
      <c r="M3266" t="s">
        <v>5309</v>
      </c>
      <c r="N3266" t="s">
        <v>8776</v>
      </c>
      <c r="O3266" t="s">
        <v>7077</v>
      </c>
      <c r="P3266" t="s">
        <v>8777</v>
      </c>
      <c r="Q3266" t="s">
        <v>35</v>
      </c>
      <c r="R3266" t="s">
        <v>5310</v>
      </c>
      <c r="S3266" t="s">
        <v>2204</v>
      </c>
      <c r="T3266" t="str">
        <f t="shared" si="150"/>
        <v xml:space="preserve">‚	Excellent written and oral communications and interpersonal skills	Ability to analyze data, prepare statistical and narrative reports	Detail oriented and excellent organizational skills	Experience with the Payroll Management System (PMS), Reports Management Distribution System (RMDS) and Financial Management System (FMS)	Must be a current City employee permanent in the civil service title of Staff Analyst.  </v>
      </c>
      <c r="U3266">
        <f t="shared" si="151"/>
        <v>1</v>
      </c>
      <c r="V3266" s="3">
        <v>0</v>
      </c>
      <c r="W3266" s="3">
        <f t="shared" si="152"/>
        <v>1</v>
      </c>
      <c r="X3266" s="3">
        <v>0</v>
      </c>
      <c r="Y3266" s="3">
        <v>0</v>
      </c>
      <c r="Z3266" s="3">
        <v>0</v>
      </c>
      <c r="AA3266" s="3">
        <v>0</v>
      </c>
      <c r="AB3266" s="3">
        <v>0</v>
      </c>
      <c r="AD3266" t="s">
        <v>38</v>
      </c>
      <c r="AE3266" s="1">
        <v>42569</v>
      </c>
      <c r="AG3266" s="1">
        <v>42569</v>
      </c>
      <c r="AH3266" s="1">
        <v>42598</v>
      </c>
    </row>
    <row r="3267" spans="1:34" x14ac:dyDescent="0.3">
      <c r="A3267">
        <v>247313</v>
      </c>
      <c r="B3267" t="s">
        <v>25</v>
      </c>
      <c r="C3267" t="s">
        <v>26</v>
      </c>
      <c r="D3267">
        <v>1</v>
      </c>
      <c r="E3267" t="s">
        <v>5311</v>
      </c>
      <c r="F3267" t="s">
        <v>485</v>
      </c>
      <c r="G3267">
        <v>30087</v>
      </c>
      <c r="H3267">
        <v>4</v>
      </c>
      <c r="I3267">
        <v>74975</v>
      </c>
      <c r="J3267">
        <v>113313</v>
      </c>
      <c r="K3267" t="s">
        <v>30</v>
      </c>
      <c r="L3267" t="s">
        <v>350</v>
      </c>
      <c r="M3267" t="s">
        <v>624</v>
      </c>
      <c r="N3267" t="s">
        <v>5312</v>
      </c>
      <c r="O3267" t="s">
        <v>488</v>
      </c>
      <c r="P3267" t="s">
        <v>5313</v>
      </c>
      <c r="Q3267" t="s">
        <v>35</v>
      </c>
      <c r="R3267" t="s">
        <v>5314</v>
      </c>
      <c r="S3267" t="s">
        <v>196</v>
      </c>
      <c r="T3267" t="str">
        <f t="shared" ref="T3267:T3330" si="153">P3267&amp;" "&amp;Q3267</f>
        <v xml:space="preserve">The preferred candidate should possess the following: Substantial experience negotiating and drafting complex contracts, preferably in the fields of telecommunications and/or real estate site management; working knowledge of wireless and wireline telecommunications operations and associated regulatory environments and/or real estate management; knowledge of laws applicable to leasing and licensing city properties, such as CEQR and ULURP; exceptional interpersonal skills and oral and written presentation skills; ability to present complex factual and legal matters effectively to executive-level officials.  </v>
      </c>
      <c r="U3267">
        <f t="shared" ref="U3267:U3330" si="154">D3267*W3267</f>
        <v>0</v>
      </c>
      <c r="V3267" s="3">
        <v>0</v>
      </c>
      <c r="W3267" s="3">
        <f t="shared" ref="W3267:W3330" si="155">IF(OR(ISNUMBER(SEARCH("data analytics",$T3267)), ISNUMBER(SEARCH("data analysis",$T3267)), ISNUMBER(SEARCH("analyze data", $T3267)),ISNUMBER(SEARCH("business intelligence", $T3267)),ISNUMBER(SEARCH("business analysis",$T3267))),1,0)</f>
        <v>0</v>
      </c>
      <c r="X3267" s="3">
        <v>0</v>
      </c>
      <c r="Y3267" s="3">
        <v>0</v>
      </c>
      <c r="Z3267" s="3">
        <v>0</v>
      </c>
      <c r="AA3267" s="3">
        <v>0</v>
      </c>
      <c r="AB3267" s="3">
        <v>0</v>
      </c>
      <c r="AD3267" t="s">
        <v>38</v>
      </c>
      <c r="AE3267" s="1">
        <v>42570</v>
      </c>
      <c r="AG3267" s="1">
        <v>42570</v>
      </c>
      <c r="AH3267" s="1">
        <v>42598</v>
      </c>
    </row>
    <row r="3268" spans="1:34" x14ac:dyDescent="0.3">
      <c r="A3268">
        <v>247789</v>
      </c>
      <c r="B3268" t="s">
        <v>39</v>
      </c>
      <c r="C3268" t="s">
        <v>40</v>
      </c>
      <c r="D3268">
        <v>1</v>
      </c>
      <c r="E3268" t="s">
        <v>5303</v>
      </c>
      <c r="F3268" t="s">
        <v>2461</v>
      </c>
      <c r="G3268" t="s">
        <v>2462</v>
      </c>
      <c r="H3268">
        <v>0</v>
      </c>
      <c r="I3268">
        <v>57517</v>
      </c>
      <c r="J3268">
        <v>133857</v>
      </c>
      <c r="K3268" t="s">
        <v>30</v>
      </c>
      <c r="L3268" t="s">
        <v>78</v>
      </c>
      <c r="M3268" t="s">
        <v>4681</v>
      </c>
      <c r="N3268" t="s">
        <v>8774</v>
      </c>
      <c r="O3268" t="s">
        <v>2464</v>
      </c>
      <c r="P3268" t="e">
        <f>--ideal candidate should have knowledge and experience in financial management including progressive Supervisory and managerial responsibility.    --Strong quantitative and qualitative analytical skills and ability to manage a wide range of projects simultaneously  --Strong customer Service orientation and attention to detail are needed  -- ability to multi-task, Flexibility to respond to multiple and often urgent directives, Excellent Leadership skills, organizational skills, computer and writing skills.</f>
        <v>#NAME?</v>
      </c>
      <c r="Q3268" t="s">
        <v>8775</v>
      </c>
      <c r="R3268" t="s">
        <v>5304</v>
      </c>
      <c r="S3268" t="s">
        <v>35</v>
      </c>
      <c r="T3268" t="e">
        <f t="shared" si="153"/>
        <v>#NAME?</v>
      </c>
      <c r="U3268">
        <f t="shared" si="154"/>
        <v>0</v>
      </c>
      <c r="V3268" s="3">
        <v>0</v>
      </c>
      <c r="W3268" s="3">
        <f t="shared" si="155"/>
        <v>0</v>
      </c>
      <c r="X3268" s="3">
        <v>0</v>
      </c>
      <c r="Y3268" s="3">
        <v>0</v>
      </c>
      <c r="Z3268" s="3">
        <v>0</v>
      </c>
      <c r="AA3268" s="3">
        <v>0</v>
      </c>
      <c r="AB3268" s="3">
        <v>0</v>
      </c>
      <c r="AD3268" t="s">
        <v>38</v>
      </c>
      <c r="AE3268" s="1">
        <v>42585</v>
      </c>
      <c r="AG3268" s="1">
        <v>42585</v>
      </c>
      <c r="AH3268" s="1">
        <v>42598</v>
      </c>
    </row>
    <row r="3269" spans="1:34" x14ac:dyDescent="0.3">
      <c r="A3269">
        <v>247793</v>
      </c>
      <c r="B3269" t="s">
        <v>324</v>
      </c>
      <c r="C3269" t="s">
        <v>40</v>
      </c>
      <c r="D3269">
        <v>1</v>
      </c>
      <c r="E3269" t="s">
        <v>800</v>
      </c>
      <c r="F3269" t="s">
        <v>326</v>
      </c>
      <c r="G3269">
        <v>56057</v>
      </c>
      <c r="H3269">
        <v>0</v>
      </c>
      <c r="I3269">
        <v>34644</v>
      </c>
      <c r="J3269">
        <v>57655</v>
      </c>
      <c r="K3269" t="s">
        <v>30</v>
      </c>
      <c r="L3269" t="s">
        <v>1348</v>
      </c>
      <c r="M3269" t="s">
        <v>2341</v>
      </c>
      <c r="N3269" t="s">
        <v>8778</v>
      </c>
      <c r="O3269" t="s">
        <v>329</v>
      </c>
      <c r="P3269" t="s">
        <v>35</v>
      </c>
      <c r="Q3269" t="s">
        <v>35</v>
      </c>
      <c r="R3269" t="s">
        <v>5315</v>
      </c>
      <c r="S3269" t="s">
        <v>35</v>
      </c>
      <c r="T3269" t="str">
        <f t="shared" si="153"/>
        <v xml:space="preserve">   </v>
      </c>
      <c r="U3269">
        <f t="shared" si="154"/>
        <v>0</v>
      </c>
      <c r="V3269" s="3">
        <v>0</v>
      </c>
      <c r="W3269" s="3">
        <f t="shared" si="155"/>
        <v>0</v>
      </c>
      <c r="X3269" s="3">
        <v>0</v>
      </c>
      <c r="Y3269" s="3">
        <v>0</v>
      </c>
      <c r="Z3269" s="3">
        <v>0</v>
      </c>
      <c r="AA3269" s="3">
        <v>0</v>
      </c>
      <c r="AB3269" s="3">
        <v>0</v>
      </c>
      <c r="AD3269" t="s">
        <v>38</v>
      </c>
      <c r="AE3269" s="1">
        <v>42571</v>
      </c>
      <c r="AF3269" s="1">
        <v>42601</v>
      </c>
      <c r="AG3269" s="1">
        <v>42571</v>
      </c>
      <c r="AH3269" s="1">
        <v>42598</v>
      </c>
    </row>
    <row r="3270" spans="1:34" x14ac:dyDescent="0.3">
      <c r="A3270">
        <v>247793</v>
      </c>
      <c r="B3270" t="s">
        <v>324</v>
      </c>
      <c r="C3270" t="s">
        <v>26</v>
      </c>
      <c r="D3270">
        <v>1</v>
      </c>
      <c r="E3270" t="s">
        <v>800</v>
      </c>
      <c r="F3270" t="s">
        <v>326</v>
      </c>
      <c r="G3270">
        <v>56057</v>
      </c>
      <c r="H3270">
        <v>0</v>
      </c>
      <c r="I3270">
        <v>34644</v>
      </c>
      <c r="J3270">
        <v>57655</v>
      </c>
      <c r="K3270" t="s">
        <v>30</v>
      </c>
      <c r="L3270" t="s">
        <v>1348</v>
      </c>
      <c r="M3270" t="s">
        <v>2341</v>
      </c>
      <c r="N3270" t="s">
        <v>8778</v>
      </c>
      <c r="O3270" t="s">
        <v>329</v>
      </c>
      <c r="P3270" t="s">
        <v>35</v>
      </c>
      <c r="Q3270" t="s">
        <v>35</v>
      </c>
      <c r="R3270" t="s">
        <v>5315</v>
      </c>
      <c r="S3270" t="s">
        <v>35</v>
      </c>
      <c r="T3270" t="str">
        <f t="shared" si="153"/>
        <v xml:space="preserve">   </v>
      </c>
      <c r="U3270">
        <f t="shared" si="154"/>
        <v>0</v>
      </c>
      <c r="V3270" s="3">
        <v>0</v>
      </c>
      <c r="W3270" s="3">
        <f t="shared" si="155"/>
        <v>0</v>
      </c>
      <c r="X3270" s="3">
        <v>0</v>
      </c>
      <c r="Y3270" s="3">
        <v>0</v>
      </c>
      <c r="Z3270" s="3">
        <v>0</v>
      </c>
      <c r="AA3270" s="3">
        <v>0</v>
      </c>
      <c r="AB3270" s="3">
        <v>0</v>
      </c>
      <c r="AD3270" t="s">
        <v>38</v>
      </c>
      <c r="AE3270" s="1">
        <v>42571</v>
      </c>
      <c r="AF3270" s="1">
        <v>42601</v>
      </c>
      <c r="AG3270" s="1">
        <v>42571</v>
      </c>
      <c r="AH3270" s="1">
        <v>42598</v>
      </c>
    </row>
    <row r="3271" spans="1:34" x14ac:dyDescent="0.3">
      <c r="A3271">
        <v>247794</v>
      </c>
      <c r="B3271" t="s">
        <v>3435</v>
      </c>
      <c r="C3271" t="s">
        <v>26</v>
      </c>
      <c r="D3271">
        <v>15</v>
      </c>
      <c r="E3271" t="s">
        <v>5316</v>
      </c>
      <c r="F3271" t="s">
        <v>5317</v>
      </c>
      <c r="G3271">
        <v>56064</v>
      </c>
      <c r="H3271">
        <v>0</v>
      </c>
      <c r="I3271">
        <v>17</v>
      </c>
      <c r="J3271">
        <v>20</v>
      </c>
      <c r="K3271" t="s">
        <v>141</v>
      </c>
      <c r="L3271" t="s">
        <v>3455</v>
      </c>
      <c r="M3271" t="s">
        <v>5318</v>
      </c>
      <c r="N3271" t="s">
        <v>5319</v>
      </c>
      <c r="O3271" t="s">
        <v>5320</v>
      </c>
      <c r="P3271" t="s">
        <v>5321</v>
      </c>
      <c r="Q3271" t="s">
        <v>5322</v>
      </c>
      <c r="R3271" t="s">
        <v>3191</v>
      </c>
      <c r="S3271" t="s">
        <v>5323</v>
      </c>
      <c r="T3271" t="str">
        <f t="shared" si="153"/>
        <v>*   Must have the ability to read, write and speak both English and a specified foreign language with appropriate dialects, and  *   Must possess familiarity with the culture and customs of the specified ethnic community.  *   Preference will be given to candidates that possess computer proficiency skills, with data entry experience, good interpersonal skills, and experience in an office environment. The following Precincts (WORK LOCATIONS) are tentative at this time and may be subject to change:  Manhattan Precincts: 7, 23, 25, 32, 34; Bronx Precincts: 40, 43, 44, 46, 47, 48, 52; Brooklyn Precincts: 60, 62, 70, 71, 73, 77, 81; Queens Precincts: 101, 103, 105, 113, 114, 115; Staten Island Precincts: 120</v>
      </c>
      <c r="U3271">
        <f t="shared" si="154"/>
        <v>0</v>
      </c>
      <c r="V3271" s="3">
        <v>0</v>
      </c>
      <c r="W3271" s="3">
        <f t="shared" si="155"/>
        <v>0</v>
      </c>
      <c r="X3271" s="3">
        <v>0</v>
      </c>
      <c r="Y3271" s="3">
        <v>0</v>
      </c>
      <c r="Z3271" s="3">
        <v>0</v>
      </c>
      <c r="AA3271" s="3">
        <v>0</v>
      </c>
      <c r="AB3271" s="3">
        <v>0</v>
      </c>
      <c r="AD3271" t="s">
        <v>38</v>
      </c>
      <c r="AE3271" s="1">
        <v>42571</v>
      </c>
      <c r="AG3271" s="1">
        <v>42571</v>
      </c>
      <c r="AH3271" s="1">
        <v>42598</v>
      </c>
    </row>
    <row r="3272" spans="1:34" x14ac:dyDescent="0.3">
      <c r="A3272">
        <v>247794</v>
      </c>
      <c r="B3272" t="s">
        <v>3435</v>
      </c>
      <c r="C3272" t="s">
        <v>40</v>
      </c>
      <c r="D3272">
        <v>15</v>
      </c>
      <c r="E3272" t="s">
        <v>5316</v>
      </c>
      <c r="F3272" t="s">
        <v>5317</v>
      </c>
      <c r="G3272">
        <v>56064</v>
      </c>
      <c r="H3272">
        <v>0</v>
      </c>
      <c r="I3272">
        <v>17</v>
      </c>
      <c r="J3272">
        <v>20</v>
      </c>
      <c r="K3272" t="s">
        <v>141</v>
      </c>
      <c r="L3272" t="s">
        <v>3455</v>
      </c>
      <c r="M3272" t="s">
        <v>5318</v>
      </c>
      <c r="N3272" t="s">
        <v>5319</v>
      </c>
      <c r="O3272" t="s">
        <v>5320</v>
      </c>
      <c r="P3272" t="s">
        <v>5321</v>
      </c>
      <c r="Q3272" t="s">
        <v>5322</v>
      </c>
      <c r="R3272" t="s">
        <v>3191</v>
      </c>
      <c r="S3272" t="s">
        <v>5323</v>
      </c>
      <c r="T3272" t="str">
        <f t="shared" si="153"/>
        <v>*   Must have the ability to read, write and speak both English and a specified foreign language with appropriate dialects, and  *   Must possess familiarity with the culture and customs of the specified ethnic community.  *   Preference will be given to candidates that possess computer proficiency skills, with data entry experience, good interpersonal skills, and experience in an office environment. The following Precincts (WORK LOCATIONS) are tentative at this time and may be subject to change:  Manhattan Precincts: 7, 23, 25, 32, 34; Bronx Precincts: 40, 43, 44, 46, 47, 48, 52; Brooklyn Precincts: 60, 62, 70, 71, 73, 77, 81; Queens Precincts: 101, 103, 105, 113, 114, 115; Staten Island Precincts: 120</v>
      </c>
      <c r="U3272">
        <f t="shared" si="154"/>
        <v>0</v>
      </c>
      <c r="V3272" s="3">
        <v>0</v>
      </c>
      <c r="W3272" s="3">
        <f t="shared" si="155"/>
        <v>0</v>
      </c>
      <c r="X3272" s="3">
        <v>0</v>
      </c>
      <c r="Y3272" s="3">
        <v>0</v>
      </c>
      <c r="Z3272" s="3">
        <v>0</v>
      </c>
      <c r="AA3272" s="3">
        <v>0</v>
      </c>
      <c r="AB3272" s="3">
        <v>0</v>
      </c>
      <c r="AD3272" t="s">
        <v>38</v>
      </c>
      <c r="AE3272" s="1">
        <v>42571</v>
      </c>
      <c r="AG3272" s="1">
        <v>42571</v>
      </c>
      <c r="AH3272" s="1">
        <v>42598</v>
      </c>
    </row>
    <row r="3273" spans="1:34" x14ac:dyDescent="0.3">
      <c r="A3273">
        <v>247798</v>
      </c>
      <c r="B3273" t="s">
        <v>2874</v>
      </c>
      <c r="C3273" t="s">
        <v>26</v>
      </c>
      <c r="D3273">
        <v>1</v>
      </c>
      <c r="E3273" t="s">
        <v>5324</v>
      </c>
      <c r="F3273" t="s">
        <v>4233</v>
      </c>
      <c r="G3273">
        <v>90702</v>
      </c>
      <c r="H3273">
        <v>0</v>
      </c>
      <c r="I3273">
        <v>262</v>
      </c>
      <c r="J3273">
        <v>262</v>
      </c>
      <c r="K3273" t="s">
        <v>247</v>
      </c>
      <c r="L3273" t="s">
        <v>4114</v>
      </c>
      <c r="M3273" t="s">
        <v>5325</v>
      </c>
      <c r="N3273" t="s">
        <v>5326</v>
      </c>
      <c r="O3273" t="s">
        <v>4235</v>
      </c>
      <c r="P3273" t="s">
        <v>5327</v>
      </c>
      <c r="Q3273" t="s">
        <v>35</v>
      </c>
      <c r="R3273" t="s">
        <v>5328</v>
      </c>
      <c r="S3273" t="s">
        <v>35</v>
      </c>
      <c r="T3273" t="str">
        <f t="shared" si="153"/>
        <v xml:space="preserve">CDL License Requirements valid in the State of New York.  </v>
      </c>
      <c r="U3273">
        <f t="shared" si="154"/>
        <v>0</v>
      </c>
      <c r="V3273" s="3">
        <v>0</v>
      </c>
      <c r="W3273" s="3">
        <f t="shared" si="155"/>
        <v>0</v>
      </c>
      <c r="X3273" s="3">
        <v>0</v>
      </c>
      <c r="Y3273" s="3">
        <v>0</v>
      </c>
      <c r="Z3273" s="3">
        <v>0</v>
      </c>
      <c r="AA3273" s="3">
        <v>0</v>
      </c>
      <c r="AB3273" s="3">
        <v>0</v>
      </c>
      <c r="AD3273" t="s">
        <v>38</v>
      </c>
      <c r="AE3273" s="1">
        <v>42585</v>
      </c>
      <c r="AF3273" s="1">
        <v>42615</v>
      </c>
      <c r="AG3273" s="1">
        <v>42585</v>
      </c>
      <c r="AH3273" s="1">
        <v>42598</v>
      </c>
    </row>
    <row r="3274" spans="1:34" x14ac:dyDescent="0.3">
      <c r="A3274">
        <v>247798</v>
      </c>
      <c r="B3274" t="s">
        <v>2874</v>
      </c>
      <c r="C3274" t="s">
        <v>40</v>
      </c>
      <c r="D3274">
        <v>1</v>
      </c>
      <c r="E3274" t="s">
        <v>5324</v>
      </c>
      <c r="F3274" t="s">
        <v>4233</v>
      </c>
      <c r="G3274">
        <v>90702</v>
      </c>
      <c r="H3274">
        <v>0</v>
      </c>
      <c r="I3274">
        <v>262</v>
      </c>
      <c r="J3274">
        <v>262</v>
      </c>
      <c r="K3274" t="s">
        <v>247</v>
      </c>
      <c r="L3274" t="s">
        <v>4114</v>
      </c>
      <c r="M3274" t="s">
        <v>5325</v>
      </c>
      <c r="N3274" t="s">
        <v>5326</v>
      </c>
      <c r="O3274" t="s">
        <v>4235</v>
      </c>
      <c r="P3274" t="s">
        <v>5327</v>
      </c>
      <c r="Q3274" t="s">
        <v>35</v>
      </c>
      <c r="R3274" t="s">
        <v>5328</v>
      </c>
      <c r="S3274" t="s">
        <v>35</v>
      </c>
      <c r="T3274" t="str">
        <f t="shared" si="153"/>
        <v xml:space="preserve">CDL License Requirements valid in the State of New York.  </v>
      </c>
      <c r="U3274">
        <f t="shared" si="154"/>
        <v>0</v>
      </c>
      <c r="V3274" s="3">
        <v>0</v>
      </c>
      <c r="W3274" s="3">
        <f t="shared" si="155"/>
        <v>0</v>
      </c>
      <c r="X3274" s="3">
        <v>0</v>
      </c>
      <c r="Y3274" s="3">
        <v>0</v>
      </c>
      <c r="Z3274" s="3">
        <v>0</v>
      </c>
      <c r="AA3274" s="3">
        <v>0</v>
      </c>
      <c r="AB3274" s="3">
        <v>0</v>
      </c>
      <c r="AD3274" t="s">
        <v>38</v>
      </c>
      <c r="AE3274" s="1">
        <v>42585</v>
      </c>
      <c r="AF3274" s="1">
        <v>42615</v>
      </c>
      <c r="AG3274" s="1">
        <v>42585</v>
      </c>
      <c r="AH3274" s="1">
        <v>42598</v>
      </c>
    </row>
    <row r="3275" spans="1:34" x14ac:dyDescent="0.3">
      <c r="A3275">
        <v>247313</v>
      </c>
      <c r="B3275" t="s">
        <v>25</v>
      </c>
      <c r="C3275" t="s">
        <v>40</v>
      </c>
      <c r="D3275">
        <v>1</v>
      </c>
      <c r="E3275" t="s">
        <v>5311</v>
      </c>
      <c r="F3275" t="s">
        <v>485</v>
      </c>
      <c r="G3275">
        <v>30087</v>
      </c>
      <c r="H3275">
        <v>4</v>
      </c>
      <c r="I3275">
        <v>74975</v>
      </c>
      <c r="J3275">
        <v>113313</v>
      </c>
      <c r="K3275" t="s">
        <v>30</v>
      </c>
      <c r="L3275" t="s">
        <v>350</v>
      </c>
      <c r="M3275" t="s">
        <v>624</v>
      </c>
      <c r="N3275" t="s">
        <v>5312</v>
      </c>
      <c r="O3275" t="s">
        <v>488</v>
      </c>
      <c r="P3275" t="s">
        <v>5313</v>
      </c>
      <c r="Q3275" t="s">
        <v>35</v>
      </c>
      <c r="R3275" t="s">
        <v>5314</v>
      </c>
      <c r="S3275" t="s">
        <v>196</v>
      </c>
      <c r="T3275" t="str">
        <f t="shared" si="153"/>
        <v xml:space="preserve">The preferred candidate should possess the following: Substantial experience negotiating and drafting complex contracts, preferably in the fields of telecommunications and/or real estate site management; working knowledge of wireless and wireline telecommunications operations and associated regulatory environments and/or real estate management; knowledge of laws applicable to leasing and licensing city properties, such as CEQR and ULURP; exceptional interpersonal skills and oral and written presentation skills; ability to present complex factual and legal matters effectively to executive-level officials.  </v>
      </c>
      <c r="U3275">
        <f t="shared" si="154"/>
        <v>0</v>
      </c>
      <c r="V3275" s="3">
        <v>0</v>
      </c>
      <c r="W3275" s="3">
        <f t="shared" si="155"/>
        <v>0</v>
      </c>
      <c r="X3275" s="3">
        <v>0</v>
      </c>
      <c r="Y3275" s="3">
        <v>0</v>
      </c>
      <c r="Z3275" s="3">
        <v>0</v>
      </c>
      <c r="AA3275" s="3">
        <v>0</v>
      </c>
      <c r="AB3275" s="3">
        <v>0</v>
      </c>
      <c r="AD3275" t="s">
        <v>38</v>
      </c>
      <c r="AE3275" s="1">
        <v>42570</v>
      </c>
      <c r="AG3275" s="1">
        <v>42570</v>
      </c>
      <c r="AH3275" s="1">
        <v>42598</v>
      </c>
    </row>
    <row r="3276" spans="1:34" x14ac:dyDescent="0.3">
      <c r="A3276">
        <v>247314</v>
      </c>
      <c r="B3276" t="s">
        <v>59</v>
      </c>
      <c r="C3276" t="s">
        <v>26</v>
      </c>
      <c r="D3276">
        <v>1</v>
      </c>
      <c r="E3276" t="s">
        <v>5329</v>
      </c>
      <c r="F3276" t="s">
        <v>472</v>
      </c>
      <c r="G3276">
        <v>13611</v>
      </c>
      <c r="H3276">
        <v>1</v>
      </c>
      <c r="I3276">
        <v>46405</v>
      </c>
      <c r="J3276">
        <v>67568</v>
      </c>
      <c r="K3276" t="s">
        <v>30</v>
      </c>
      <c r="L3276" t="s">
        <v>164</v>
      </c>
      <c r="M3276" t="s">
        <v>165</v>
      </c>
      <c r="N3276" t="s">
        <v>8779</v>
      </c>
      <c r="O3276" t="s">
        <v>473</v>
      </c>
      <c r="P3276" t="s">
        <v>8780</v>
      </c>
      <c r="Q3276" t="s">
        <v>35</v>
      </c>
      <c r="R3276" t="s">
        <v>1251</v>
      </c>
      <c r="S3276" t="s">
        <v>35</v>
      </c>
      <c r="T3276" t="str">
        <f t="shared" si="153"/>
        <v xml:space="preserve">‚ Demonstrates excellent communication, organization, writing skills and ability to meet/manage aggressive deadlines.   Preferences will be given to candidates with computer knowledge, including MS Word, Excel, PowerPoint, and Access.  </v>
      </c>
      <c r="U3276">
        <f t="shared" si="154"/>
        <v>0</v>
      </c>
      <c r="V3276" s="3">
        <v>1</v>
      </c>
      <c r="W3276" s="3">
        <f t="shared" si="155"/>
        <v>0</v>
      </c>
      <c r="X3276" s="3">
        <v>0</v>
      </c>
      <c r="Y3276" s="3">
        <v>0</v>
      </c>
      <c r="Z3276" s="3">
        <v>0</v>
      </c>
      <c r="AA3276" s="3">
        <v>0</v>
      </c>
      <c r="AB3276" s="3">
        <v>0</v>
      </c>
      <c r="AD3276" t="s">
        <v>38</v>
      </c>
      <c r="AE3276" s="1">
        <v>42577</v>
      </c>
      <c r="AG3276" s="1">
        <v>42577</v>
      </c>
      <c r="AH3276" s="1">
        <v>42598</v>
      </c>
    </row>
    <row r="3277" spans="1:34" x14ac:dyDescent="0.3">
      <c r="A3277">
        <v>248721</v>
      </c>
      <c r="B3277" t="s">
        <v>873</v>
      </c>
      <c r="C3277" t="s">
        <v>40</v>
      </c>
      <c r="D3277">
        <v>1</v>
      </c>
      <c r="E3277" t="s">
        <v>239</v>
      </c>
      <c r="F3277" t="s">
        <v>239</v>
      </c>
      <c r="G3277" t="s">
        <v>1889</v>
      </c>
      <c r="H3277">
        <v>0</v>
      </c>
      <c r="I3277">
        <v>48535</v>
      </c>
      <c r="J3277">
        <v>134433</v>
      </c>
      <c r="K3277" t="s">
        <v>30</v>
      </c>
      <c r="L3277" t="s">
        <v>43</v>
      </c>
      <c r="M3277" t="s">
        <v>5330</v>
      </c>
      <c r="N3277" t="s">
        <v>5331</v>
      </c>
      <c r="O3277" t="s">
        <v>1890</v>
      </c>
      <c r="P3277" t="s">
        <v>8781</v>
      </c>
      <c r="Q3277" t="s">
        <v>35</v>
      </c>
      <c r="R3277" t="s">
        <v>879</v>
      </c>
      <c r="S3277" t="s">
        <v>5332</v>
      </c>
      <c r="T3277" t="str">
        <f t="shared" si="153"/>
        <v xml:space="preserve">‚Microsoft Excel  </v>
      </c>
      <c r="U3277">
        <f t="shared" si="154"/>
        <v>0</v>
      </c>
      <c r="V3277" s="3">
        <v>1</v>
      </c>
      <c r="W3277" s="3">
        <f t="shared" si="155"/>
        <v>0</v>
      </c>
      <c r="X3277" s="3">
        <v>0</v>
      </c>
      <c r="Y3277" s="3">
        <v>0</v>
      </c>
      <c r="Z3277" s="3">
        <v>0</v>
      </c>
      <c r="AA3277" s="3">
        <v>0</v>
      </c>
      <c r="AB3277" s="3">
        <v>0</v>
      </c>
      <c r="AD3277" t="s">
        <v>58</v>
      </c>
      <c r="AE3277" s="1">
        <v>42594</v>
      </c>
      <c r="AF3277" s="1">
        <v>42607</v>
      </c>
      <c r="AG3277" s="1">
        <v>42594</v>
      </c>
      <c r="AH3277" s="1">
        <v>42598</v>
      </c>
    </row>
    <row r="3278" spans="1:34" x14ac:dyDescent="0.3">
      <c r="A3278">
        <v>247314</v>
      </c>
      <c r="B3278" t="s">
        <v>59</v>
      </c>
      <c r="C3278" t="s">
        <v>40</v>
      </c>
      <c r="D3278">
        <v>1</v>
      </c>
      <c r="E3278" t="s">
        <v>5329</v>
      </c>
      <c r="F3278" t="s">
        <v>472</v>
      </c>
      <c r="G3278">
        <v>13611</v>
      </c>
      <c r="H3278">
        <v>1</v>
      </c>
      <c r="I3278">
        <v>46405</v>
      </c>
      <c r="J3278">
        <v>67568</v>
      </c>
      <c r="K3278" t="s">
        <v>30</v>
      </c>
      <c r="L3278" t="s">
        <v>164</v>
      </c>
      <c r="M3278" t="s">
        <v>165</v>
      </c>
      <c r="N3278" t="s">
        <v>8779</v>
      </c>
      <c r="O3278" t="s">
        <v>473</v>
      </c>
      <c r="P3278" t="s">
        <v>8780</v>
      </c>
      <c r="Q3278" t="s">
        <v>35</v>
      </c>
      <c r="R3278" t="s">
        <v>1251</v>
      </c>
      <c r="S3278" t="s">
        <v>35</v>
      </c>
      <c r="T3278" t="str">
        <f t="shared" si="153"/>
        <v xml:space="preserve">‚ Demonstrates excellent communication, organization, writing skills and ability to meet/manage aggressive deadlines.   Preferences will be given to candidates with computer knowledge, including MS Word, Excel, PowerPoint, and Access.  </v>
      </c>
      <c r="U3278">
        <f t="shared" si="154"/>
        <v>0</v>
      </c>
      <c r="V3278" s="3">
        <v>1</v>
      </c>
      <c r="W3278" s="3">
        <f t="shared" si="155"/>
        <v>0</v>
      </c>
      <c r="X3278" s="3">
        <v>0</v>
      </c>
      <c r="Y3278" s="3">
        <v>0</v>
      </c>
      <c r="Z3278" s="3">
        <v>0</v>
      </c>
      <c r="AA3278" s="3">
        <v>0</v>
      </c>
      <c r="AB3278" s="3">
        <v>0</v>
      </c>
      <c r="AD3278" t="s">
        <v>38</v>
      </c>
      <c r="AE3278" s="1">
        <v>42577</v>
      </c>
      <c r="AG3278" s="1">
        <v>42577</v>
      </c>
      <c r="AH3278" s="1">
        <v>42598</v>
      </c>
    </row>
    <row r="3279" spans="1:34" x14ac:dyDescent="0.3">
      <c r="A3279">
        <v>247315</v>
      </c>
      <c r="B3279" t="s">
        <v>49</v>
      </c>
      <c r="C3279" t="s">
        <v>26</v>
      </c>
      <c r="D3279">
        <v>1</v>
      </c>
      <c r="E3279" t="s">
        <v>5333</v>
      </c>
      <c r="F3279" t="s">
        <v>551</v>
      </c>
      <c r="G3279">
        <v>10124</v>
      </c>
      <c r="H3279">
        <v>2</v>
      </c>
      <c r="I3279">
        <v>47951</v>
      </c>
      <c r="J3279">
        <v>63000</v>
      </c>
      <c r="K3279" t="s">
        <v>30</v>
      </c>
      <c r="L3279" t="s">
        <v>224</v>
      </c>
      <c r="M3279" t="s">
        <v>5334</v>
      </c>
      <c r="N3279" t="s">
        <v>6973</v>
      </c>
      <c r="O3279" t="s">
        <v>7055</v>
      </c>
      <c r="P3279" t="s">
        <v>8782</v>
      </c>
      <c r="Q3279" t="s">
        <v>4838</v>
      </c>
      <c r="R3279" t="s">
        <v>56</v>
      </c>
      <c r="S3279" t="s">
        <v>57</v>
      </c>
      <c r="T3279" t="str">
        <f t="shared" si="153"/>
        <v>‚ Ability to multitasks and work independently Highly motivated and organized Excellent oral and written communication skills Possess effective people skill Proficiency in Excel, Word, and Outlook Knowledge of FMS/FISA (Financial Management System) is a plus In compliance with federal law, all persons hired will be required to verify identity and eligibility to work in the United States and to complete the required employment eligibility verification document form upon hire.  NOTE: Permanent and non-competitive Principal Administrative Associates will be considered for an interview. Please include your Employee Identification Number (EIN) when applying and indicate in your cover letter if you are a permanent or non-competitive Principal Administrative Associate.</v>
      </c>
      <c r="U3279">
        <f t="shared" si="154"/>
        <v>0</v>
      </c>
      <c r="V3279" s="3">
        <v>1</v>
      </c>
      <c r="W3279" s="3">
        <f t="shared" si="155"/>
        <v>0</v>
      </c>
      <c r="X3279" s="3">
        <v>0</v>
      </c>
      <c r="Y3279" s="3">
        <v>0</v>
      </c>
      <c r="Z3279" s="3">
        <v>0</v>
      </c>
      <c r="AA3279" s="3">
        <v>0</v>
      </c>
      <c r="AB3279" s="3">
        <v>0</v>
      </c>
      <c r="AD3279" t="s">
        <v>38</v>
      </c>
      <c r="AE3279" s="1">
        <v>42566</v>
      </c>
      <c r="AF3279" s="1">
        <v>42607</v>
      </c>
      <c r="AG3279" s="1">
        <v>42593</v>
      </c>
      <c r="AH3279" s="1">
        <v>42598</v>
      </c>
    </row>
    <row r="3280" spans="1:34" x14ac:dyDescent="0.3">
      <c r="A3280">
        <v>247852</v>
      </c>
      <c r="B3280" t="s">
        <v>59</v>
      </c>
      <c r="C3280" t="s">
        <v>40</v>
      </c>
      <c r="D3280">
        <v>1</v>
      </c>
      <c r="E3280" t="s">
        <v>5335</v>
      </c>
      <c r="F3280" t="s">
        <v>110</v>
      </c>
      <c r="G3280">
        <v>10251</v>
      </c>
      <c r="H3280">
        <v>4</v>
      </c>
      <c r="I3280">
        <v>36166</v>
      </c>
      <c r="J3280">
        <v>56775</v>
      </c>
      <c r="K3280" t="s">
        <v>30</v>
      </c>
      <c r="L3280" t="s">
        <v>164</v>
      </c>
      <c r="M3280" t="s">
        <v>3551</v>
      </c>
      <c r="N3280" t="s">
        <v>8783</v>
      </c>
      <c r="O3280" t="s">
        <v>113</v>
      </c>
      <c r="P3280" t="s">
        <v>5336</v>
      </c>
      <c r="Q3280" t="s">
        <v>35</v>
      </c>
      <c r="R3280" t="s">
        <v>4684</v>
      </c>
      <c r="S3280" t="s">
        <v>35</v>
      </c>
      <c r="T3280" t="str">
        <f t="shared" si="153"/>
        <v xml:space="preserve">1. Demonstrates excellent communication, organization, writing skills and ability to meet/manage aggressive deadlines 2. Demonstrates collaborative and team approach. Experience helping foster a positive team environment in which members participate, respect and cooperate with each other to receive desired results a plus 3. Preference will be given to candidates with computer proficiency including MS Word, Excel, Powerpoint, and Visio 4. Project experience with managing tracking systems or enterprise data management systems a plus.  </v>
      </c>
      <c r="U3280">
        <f t="shared" si="154"/>
        <v>0</v>
      </c>
      <c r="V3280" s="3">
        <v>1</v>
      </c>
      <c r="W3280" s="3">
        <f t="shared" si="155"/>
        <v>0</v>
      </c>
      <c r="X3280" s="3">
        <v>0</v>
      </c>
      <c r="Y3280" s="3">
        <v>0</v>
      </c>
      <c r="Z3280" s="3">
        <v>0</v>
      </c>
      <c r="AA3280" s="3">
        <v>0</v>
      </c>
      <c r="AB3280" s="3">
        <v>0</v>
      </c>
      <c r="AD3280" t="s">
        <v>38</v>
      </c>
      <c r="AE3280" s="1">
        <v>42585</v>
      </c>
      <c r="AG3280" s="1">
        <v>42585</v>
      </c>
      <c r="AH3280" s="1">
        <v>42598</v>
      </c>
    </row>
    <row r="3281" spans="1:34" x14ac:dyDescent="0.3">
      <c r="A3281">
        <v>247852</v>
      </c>
      <c r="B3281" t="s">
        <v>59</v>
      </c>
      <c r="C3281" t="s">
        <v>26</v>
      </c>
      <c r="D3281">
        <v>1</v>
      </c>
      <c r="E3281" t="s">
        <v>5335</v>
      </c>
      <c r="F3281" t="s">
        <v>110</v>
      </c>
      <c r="G3281">
        <v>10251</v>
      </c>
      <c r="H3281">
        <v>4</v>
      </c>
      <c r="I3281">
        <v>36166</v>
      </c>
      <c r="J3281">
        <v>56775</v>
      </c>
      <c r="K3281" t="s">
        <v>30</v>
      </c>
      <c r="L3281" t="s">
        <v>164</v>
      </c>
      <c r="M3281" t="s">
        <v>3551</v>
      </c>
      <c r="N3281" t="s">
        <v>8783</v>
      </c>
      <c r="O3281" t="s">
        <v>113</v>
      </c>
      <c r="P3281" t="s">
        <v>5336</v>
      </c>
      <c r="Q3281" t="s">
        <v>35</v>
      </c>
      <c r="R3281" t="s">
        <v>4684</v>
      </c>
      <c r="S3281" t="s">
        <v>35</v>
      </c>
      <c r="T3281" t="str">
        <f t="shared" si="153"/>
        <v xml:space="preserve">1. Demonstrates excellent communication, organization, writing skills and ability to meet/manage aggressive deadlines 2. Demonstrates collaborative and team approach. Experience helping foster a positive team environment in which members participate, respect and cooperate with each other to receive desired results a plus 3. Preference will be given to candidates with computer proficiency including MS Word, Excel, Powerpoint, and Visio 4. Project experience with managing tracking systems or enterprise data management systems a plus.  </v>
      </c>
      <c r="U3281">
        <f t="shared" si="154"/>
        <v>0</v>
      </c>
      <c r="V3281" s="3">
        <v>1</v>
      </c>
      <c r="W3281" s="3">
        <f t="shared" si="155"/>
        <v>0</v>
      </c>
      <c r="X3281" s="3">
        <v>0</v>
      </c>
      <c r="Y3281" s="3">
        <v>0</v>
      </c>
      <c r="Z3281" s="3">
        <v>0</v>
      </c>
      <c r="AA3281" s="3">
        <v>0</v>
      </c>
      <c r="AB3281" s="3">
        <v>0</v>
      </c>
      <c r="AD3281" t="s">
        <v>38</v>
      </c>
      <c r="AE3281" s="1">
        <v>42585</v>
      </c>
      <c r="AG3281" s="1">
        <v>42585</v>
      </c>
      <c r="AH3281" s="1">
        <v>42598</v>
      </c>
    </row>
    <row r="3282" spans="1:34" x14ac:dyDescent="0.3">
      <c r="A3282">
        <v>247854</v>
      </c>
      <c r="B3282" t="s">
        <v>25</v>
      </c>
      <c r="C3282" t="s">
        <v>40</v>
      </c>
      <c r="D3282">
        <v>1</v>
      </c>
      <c r="E3282" t="s">
        <v>5337</v>
      </c>
      <c r="F3282" t="s">
        <v>51</v>
      </c>
      <c r="G3282">
        <v>10050</v>
      </c>
      <c r="H3282" t="s">
        <v>1464</v>
      </c>
      <c r="I3282">
        <v>80379</v>
      </c>
      <c r="J3282">
        <v>200000</v>
      </c>
      <c r="K3282" t="s">
        <v>30</v>
      </c>
      <c r="L3282" t="s">
        <v>192</v>
      </c>
      <c r="M3282" t="s">
        <v>3650</v>
      </c>
      <c r="N3282" t="s">
        <v>8784</v>
      </c>
      <c r="O3282" t="s">
        <v>54</v>
      </c>
      <c r="P3282" t="s">
        <v>5338</v>
      </c>
      <c r="Q3282" t="s">
        <v>35</v>
      </c>
      <c r="R3282" t="s">
        <v>5339</v>
      </c>
      <c r="S3282" t="s">
        <v>2879</v>
      </c>
      <c r="T3282" t="str">
        <f t="shared" si="153"/>
        <v xml:space="preserve">The successful candidate should possess the following: 10+ years of network or security operational experience, including at least 2 years in a senior management/VP level position in an ISP, service provider, enterprise environment, or cybersecurity focused organization; significant and demonstrated capabilities to assess organizational cybersecurity hygiene, quantify cyber risk in a prioritized schema, and recommend tactical and strategic courses of action to executive leadership; significant track record of executing cybersecurity uplift in government, financial services or professional services industry; demonstrable knowledge of information security technologies, networking and network architecture; deep and hands on understanding of the current cyber threat landscape, attack methodologies, and risk mitigation/remediation methods; experience in cyber forensics and highly complex threat analyses; CISSP, CISA, CISM, CCFP and/or other information security certifications; knowledge of common information security management frameworks, such as ISO 27001, COBIT, NIST or other data security standard; in-depth knowledge of complex network architecture, internet connectivity and DMZ hosting strategies; knowledge of data privacy regulations, and compliance issues; track record of applying innovation successfully in technology environments; excellent written and verbal communication skills.  </v>
      </c>
      <c r="U3282">
        <f t="shared" si="154"/>
        <v>0</v>
      </c>
      <c r="V3282" s="3">
        <v>0</v>
      </c>
      <c r="W3282" s="3">
        <f t="shared" si="155"/>
        <v>0</v>
      </c>
      <c r="X3282" s="3">
        <v>0</v>
      </c>
      <c r="Y3282" s="3">
        <v>0</v>
      </c>
      <c r="Z3282" s="3">
        <v>0</v>
      </c>
      <c r="AA3282" s="3">
        <v>0</v>
      </c>
      <c r="AB3282" s="3">
        <v>0</v>
      </c>
      <c r="AD3282" t="s">
        <v>58</v>
      </c>
      <c r="AE3282" s="1">
        <v>42577</v>
      </c>
      <c r="AG3282" s="1">
        <v>42577</v>
      </c>
      <c r="AH3282" s="1">
        <v>42598</v>
      </c>
    </row>
    <row r="3283" spans="1:34" x14ac:dyDescent="0.3">
      <c r="A3283">
        <v>247315</v>
      </c>
      <c r="B3283" t="s">
        <v>49</v>
      </c>
      <c r="C3283" t="s">
        <v>26</v>
      </c>
      <c r="D3283">
        <v>1</v>
      </c>
      <c r="E3283" t="s">
        <v>5333</v>
      </c>
      <c r="F3283" t="s">
        <v>551</v>
      </c>
      <c r="G3283">
        <v>10124</v>
      </c>
      <c r="H3283">
        <v>2</v>
      </c>
      <c r="I3283">
        <v>47951</v>
      </c>
      <c r="J3283">
        <v>63000</v>
      </c>
      <c r="K3283" t="s">
        <v>30</v>
      </c>
      <c r="L3283" t="s">
        <v>224</v>
      </c>
      <c r="M3283" t="s">
        <v>5334</v>
      </c>
      <c r="N3283" t="s">
        <v>6973</v>
      </c>
      <c r="O3283" t="s">
        <v>7055</v>
      </c>
      <c r="P3283" t="s">
        <v>8782</v>
      </c>
      <c r="Q3283" t="s">
        <v>4838</v>
      </c>
      <c r="R3283" t="s">
        <v>56</v>
      </c>
      <c r="S3283" t="s">
        <v>57</v>
      </c>
      <c r="T3283" t="str">
        <f t="shared" si="153"/>
        <v>‚ Ability to multitasks and work independently Highly motivated and organized Excellent oral and written communication skills Possess effective people skill Proficiency in Excel, Word, and Outlook Knowledge of FMS/FISA (Financial Management System) is a plus In compliance with federal law, all persons hired will be required to verify identity and eligibility to work in the United States and to complete the required employment eligibility verification document form upon hire.  NOTE: Permanent and non-competitive Principal Administrative Associates will be considered for an interview. Please include your Employee Identification Number (EIN) when applying and indicate in your cover letter if you are a permanent or non-competitive Principal Administrative Associate.</v>
      </c>
      <c r="U3283">
        <f t="shared" si="154"/>
        <v>0</v>
      </c>
      <c r="V3283" s="3">
        <v>1</v>
      </c>
      <c r="W3283" s="3">
        <f t="shared" si="155"/>
        <v>0</v>
      </c>
      <c r="X3283" s="3">
        <v>0</v>
      </c>
      <c r="Y3283" s="3">
        <v>0</v>
      </c>
      <c r="Z3283" s="3">
        <v>0</v>
      </c>
      <c r="AA3283" s="3">
        <v>0</v>
      </c>
      <c r="AB3283" s="3">
        <v>0</v>
      </c>
      <c r="AD3283" t="s">
        <v>38</v>
      </c>
      <c r="AE3283" s="1">
        <v>42566</v>
      </c>
      <c r="AF3283" s="1">
        <v>42607</v>
      </c>
      <c r="AG3283" s="1">
        <v>42593</v>
      </c>
      <c r="AH3283" s="1">
        <v>42598</v>
      </c>
    </row>
    <row r="3284" spans="1:34" x14ac:dyDescent="0.3">
      <c r="A3284">
        <v>247320</v>
      </c>
      <c r="B3284" t="s">
        <v>59</v>
      </c>
      <c r="C3284" t="s">
        <v>26</v>
      </c>
      <c r="D3284">
        <v>2</v>
      </c>
      <c r="E3284" t="s">
        <v>2829</v>
      </c>
      <c r="F3284" t="s">
        <v>2829</v>
      </c>
      <c r="G3284">
        <v>20403</v>
      </c>
      <c r="H3284">
        <v>0</v>
      </c>
      <c r="I3284">
        <v>52000</v>
      </c>
      <c r="J3284">
        <v>52000</v>
      </c>
      <c r="K3284" t="s">
        <v>30</v>
      </c>
      <c r="L3284" t="s">
        <v>62</v>
      </c>
      <c r="M3284" t="s">
        <v>1299</v>
      </c>
      <c r="N3284" t="s">
        <v>2830</v>
      </c>
      <c r="O3284" t="s">
        <v>2831</v>
      </c>
      <c r="P3284" t="s">
        <v>35</v>
      </c>
      <c r="Q3284" t="s">
        <v>1302</v>
      </c>
      <c r="R3284" t="s">
        <v>593</v>
      </c>
      <c r="S3284" t="s">
        <v>35</v>
      </c>
      <c r="T3284" t="str">
        <f t="shared" si="153"/>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v>
      </c>
      <c r="U3284">
        <f t="shared" si="154"/>
        <v>0</v>
      </c>
      <c r="V3284" s="3">
        <v>0</v>
      </c>
      <c r="W3284" s="3">
        <f t="shared" si="155"/>
        <v>0</v>
      </c>
      <c r="X3284" s="3">
        <v>0</v>
      </c>
      <c r="Y3284" s="3">
        <v>0</v>
      </c>
      <c r="Z3284" s="3">
        <v>0</v>
      </c>
      <c r="AA3284" s="3">
        <v>0</v>
      </c>
      <c r="AB3284" s="3">
        <v>0</v>
      </c>
      <c r="AD3284" t="s">
        <v>58</v>
      </c>
      <c r="AE3284" s="1">
        <v>42577</v>
      </c>
      <c r="AG3284" s="1">
        <v>42577</v>
      </c>
      <c r="AH3284" s="1">
        <v>42598</v>
      </c>
    </row>
    <row r="3285" spans="1:34" x14ac:dyDescent="0.3">
      <c r="A3285">
        <v>247320</v>
      </c>
      <c r="B3285" t="s">
        <v>59</v>
      </c>
      <c r="C3285" t="s">
        <v>40</v>
      </c>
      <c r="D3285">
        <v>2</v>
      </c>
      <c r="E3285" t="s">
        <v>2829</v>
      </c>
      <c r="F3285" t="s">
        <v>2829</v>
      </c>
      <c r="G3285">
        <v>20403</v>
      </c>
      <c r="H3285">
        <v>0</v>
      </c>
      <c r="I3285">
        <v>52000</v>
      </c>
      <c r="J3285">
        <v>52000</v>
      </c>
      <c r="K3285" t="s">
        <v>30</v>
      </c>
      <c r="L3285" t="s">
        <v>62</v>
      </c>
      <c r="M3285" t="s">
        <v>1299</v>
      </c>
      <c r="N3285" t="s">
        <v>2830</v>
      </c>
      <c r="O3285" t="s">
        <v>2831</v>
      </c>
      <c r="P3285" t="s">
        <v>35</v>
      </c>
      <c r="Q3285" t="s">
        <v>1302</v>
      </c>
      <c r="R3285" t="s">
        <v>593</v>
      </c>
      <c r="S3285" t="s">
        <v>35</v>
      </c>
      <c r="T3285" t="str">
        <f t="shared" si="153"/>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v>
      </c>
      <c r="U3285">
        <f t="shared" si="154"/>
        <v>0</v>
      </c>
      <c r="V3285" s="3">
        <v>0</v>
      </c>
      <c r="W3285" s="3">
        <f t="shared" si="155"/>
        <v>0</v>
      </c>
      <c r="X3285" s="3">
        <v>0</v>
      </c>
      <c r="Y3285" s="3">
        <v>0</v>
      </c>
      <c r="Z3285" s="3">
        <v>0</v>
      </c>
      <c r="AA3285" s="3">
        <v>0</v>
      </c>
      <c r="AB3285" s="3">
        <v>0</v>
      </c>
      <c r="AD3285" t="s">
        <v>58</v>
      </c>
      <c r="AE3285" s="1">
        <v>42577</v>
      </c>
      <c r="AG3285" s="1">
        <v>42577</v>
      </c>
      <c r="AH3285" s="1">
        <v>42598</v>
      </c>
    </row>
    <row r="3286" spans="1:34" x14ac:dyDescent="0.3">
      <c r="A3286">
        <v>247324</v>
      </c>
      <c r="B3286" t="s">
        <v>39</v>
      </c>
      <c r="C3286" t="s">
        <v>40</v>
      </c>
      <c r="D3286">
        <v>1</v>
      </c>
      <c r="E3286" t="s">
        <v>8785</v>
      </c>
      <c r="F3286" t="s">
        <v>42</v>
      </c>
      <c r="G3286">
        <v>21744</v>
      </c>
      <c r="H3286">
        <v>2</v>
      </c>
      <c r="I3286">
        <v>68239</v>
      </c>
      <c r="J3286">
        <v>85644</v>
      </c>
      <c r="K3286" t="s">
        <v>30</v>
      </c>
      <c r="L3286" t="s">
        <v>78</v>
      </c>
      <c r="M3286" t="s">
        <v>2129</v>
      </c>
      <c r="N3286" t="s">
        <v>8786</v>
      </c>
      <c r="O3286" t="s">
        <v>46</v>
      </c>
      <c r="P3286" t="s">
        <v>8787</v>
      </c>
      <c r="Q3286" t="s">
        <v>35</v>
      </c>
      <c r="R3286" t="s">
        <v>5340</v>
      </c>
      <c r="S3286" t="s">
        <v>35</v>
      </c>
      <c r="T3286" t="str">
        <f t="shared" si="153"/>
        <v xml:space="preserve">--Able to determine data needed to be collected to support the management of C-SPOA  --Able to establish quality standards and work with reporting agencies to ensure that quality standards are met  --Experience with development and implementation of IT system design including gathering and translating business needs into a system design  --Experience working with reporting agencies to submit data including providing training and technical assistance, conducting quality control, and troubleshooting errors and systems issues  --Experience developing evaluation methodologies. Experience generating and analyzing quantitative reports on program processes and outcomes  --A thorough knowledge of SQL Server Transact SQL &amp; SQL Server Analysis Services  --Understanding of privacy laws and standards  --Strong analytic, communication skills and attention to detail  --Understanding of children‚„s mental health services available in NYC.  </v>
      </c>
      <c r="U3286">
        <f t="shared" si="154"/>
        <v>0</v>
      </c>
      <c r="V3286" s="3">
        <v>0</v>
      </c>
      <c r="W3286" s="3">
        <f t="shared" si="155"/>
        <v>0</v>
      </c>
      <c r="X3286" s="3">
        <v>0</v>
      </c>
      <c r="Y3286" s="3">
        <v>0</v>
      </c>
      <c r="Z3286" s="3">
        <v>1</v>
      </c>
      <c r="AA3286" s="3">
        <v>0</v>
      </c>
      <c r="AB3286" s="3">
        <v>0</v>
      </c>
      <c r="AD3286" t="s">
        <v>38</v>
      </c>
      <c r="AE3286" s="1">
        <v>42564</v>
      </c>
      <c r="AG3286" s="1">
        <v>42564</v>
      </c>
      <c r="AH3286" s="1">
        <v>42598</v>
      </c>
    </row>
    <row r="3287" spans="1:34" x14ac:dyDescent="0.3">
      <c r="A3287">
        <v>247854</v>
      </c>
      <c r="B3287" t="s">
        <v>25</v>
      </c>
      <c r="C3287" t="s">
        <v>26</v>
      </c>
      <c r="D3287">
        <v>1</v>
      </c>
      <c r="E3287" t="s">
        <v>5337</v>
      </c>
      <c r="F3287" t="s">
        <v>51</v>
      </c>
      <c r="G3287">
        <v>10050</v>
      </c>
      <c r="H3287" t="s">
        <v>1464</v>
      </c>
      <c r="I3287">
        <v>80379</v>
      </c>
      <c r="J3287">
        <v>200000</v>
      </c>
      <c r="K3287" t="s">
        <v>30</v>
      </c>
      <c r="L3287" t="s">
        <v>192</v>
      </c>
      <c r="M3287" t="s">
        <v>3650</v>
      </c>
      <c r="N3287" t="s">
        <v>8784</v>
      </c>
      <c r="O3287" t="s">
        <v>54</v>
      </c>
      <c r="P3287" t="s">
        <v>5338</v>
      </c>
      <c r="Q3287" t="s">
        <v>35</v>
      </c>
      <c r="R3287" t="s">
        <v>5339</v>
      </c>
      <c r="S3287" t="s">
        <v>2879</v>
      </c>
      <c r="T3287" t="str">
        <f t="shared" si="153"/>
        <v xml:space="preserve">The successful candidate should possess the following: 10+ years of network or security operational experience, including at least 2 years in a senior management/VP level position in an ISP, service provider, enterprise environment, or cybersecurity focused organization; significant and demonstrated capabilities to assess organizational cybersecurity hygiene, quantify cyber risk in a prioritized schema, and recommend tactical and strategic courses of action to executive leadership; significant track record of executing cybersecurity uplift in government, financial services or professional services industry; demonstrable knowledge of information security technologies, networking and network architecture; deep and hands on understanding of the current cyber threat landscape, attack methodologies, and risk mitigation/remediation methods; experience in cyber forensics and highly complex threat analyses; CISSP, CISA, CISM, CCFP and/or other information security certifications; knowledge of common information security management frameworks, such as ISO 27001, COBIT, NIST or other data security standard; in-depth knowledge of complex network architecture, internet connectivity and DMZ hosting strategies; knowledge of data privacy regulations, and compliance issues; track record of applying innovation successfully in technology environments; excellent written and verbal communication skills.  </v>
      </c>
      <c r="U3287">
        <f t="shared" si="154"/>
        <v>0</v>
      </c>
      <c r="V3287" s="3">
        <v>0</v>
      </c>
      <c r="W3287" s="3">
        <f t="shared" si="155"/>
        <v>0</v>
      </c>
      <c r="X3287" s="3">
        <v>0</v>
      </c>
      <c r="Y3287" s="3">
        <v>0</v>
      </c>
      <c r="Z3287" s="3">
        <v>0</v>
      </c>
      <c r="AA3287" s="3">
        <v>0</v>
      </c>
      <c r="AB3287" s="3">
        <v>0</v>
      </c>
      <c r="AD3287" t="s">
        <v>58</v>
      </c>
      <c r="AE3287" s="1">
        <v>42577</v>
      </c>
      <c r="AG3287" s="1">
        <v>42577</v>
      </c>
      <c r="AH3287" s="1">
        <v>42598</v>
      </c>
    </row>
    <row r="3288" spans="1:34" x14ac:dyDescent="0.3">
      <c r="A3288">
        <v>247881</v>
      </c>
      <c r="B3288" t="s">
        <v>39</v>
      </c>
      <c r="C3288" t="s">
        <v>26</v>
      </c>
      <c r="D3288">
        <v>8</v>
      </c>
      <c r="E3288" t="s">
        <v>5341</v>
      </c>
      <c r="F3288" t="s">
        <v>140</v>
      </c>
      <c r="G3288">
        <v>53040</v>
      </c>
      <c r="H3288">
        <v>1</v>
      </c>
      <c r="I3288">
        <v>71</v>
      </c>
      <c r="J3288">
        <v>76</v>
      </c>
      <c r="K3288" t="s">
        <v>141</v>
      </c>
      <c r="L3288" t="s">
        <v>513</v>
      </c>
      <c r="M3288" t="s">
        <v>947</v>
      </c>
      <c r="N3288" t="s">
        <v>5246</v>
      </c>
      <c r="O3288" t="s">
        <v>144</v>
      </c>
      <c r="P3288" t="s">
        <v>5247</v>
      </c>
      <c r="Q3288" t="s">
        <v>8208</v>
      </c>
      <c r="R3288" t="s">
        <v>8788</v>
      </c>
      <c r="S3288" t="s">
        <v>5342</v>
      </c>
      <c r="T3288" t="str">
        <f t="shared" si="153"/>
        <v>- NYS board certified Pediatric Physician  - Board Certified in Pediatrics or Adolescent Health  - Effective communication and interpersonal skills  - Computer skills in Microsoft office, Excel, word and Internet  - Master in Public Health (MPH). **ALL CANDIDATES MUST POSSESS A VALID NEW YORK STATE LICENSE TO PRACTICE MEDICINE AND THIS LICENCE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88">
        <f t="shared" si="154"/>
        <v>0</v>
      </c>
      <c r="V3288" s="3">
        <v>1</v>
      </c>
      <c r="W3288" s="3">
        <f t="shared" si="155"/>
        <v>0</v>
      </c>
      <c r="X3288" s="3">
        <v>0</v>
      </c>
      <c r="Y3288" s="3">
        <v>0</v>
      </c>
      <c r="Z3288" s="3">
        <v>0</v>
      </c>
      <c r="AA3288" s="3">
        <v>0</v>
      </c>
      <c r="AB3288" s="3">
        <v>0</v>
      </c>
      <c r="AD3288" t="s">
        <v>58</v>
      </c>
      <c r="AE3288" s="1">
        <v>42569</v>
      </c>
      <c r="AG3288" s="1">
        <v>42569</v>
      </c>
      <c r="AH3288" s="1">
        <v>42598</v>
      </c>
    </row>
    <row r="3289" spans="1:34" x14ac:dyDescent="0.3">
      <c r="A3289">
        <v>247881</v>
      </c>
      <c r="B3289" t="s">
        <v>39</v>
      </c>
      <c r="C3289" t="s">
        <v>40</v>
      </c>
      <c r="D3289">
        <v>8</v>
      </c>
      <c r="E3289" t="s">
        <v>5341</v>
      </c>
      <c r="F3289" t="s">
        <v>140</v>
      </c>
      <c r="G3289">
        <v>53040</v>
      </c>
      <c r="H3289">
        <v>1</v>
      </c>
      <c r="I3289">
        <v>71</v>
      </c>
      <c r="J3289">
        <v>76</v>
      </c>
      <c r="K3289" t="s">
        <v>141</v>
      </c>
      <c r="L3289" t="s">
        <v>513</v>
      </c>
      <c r="M3289" t="s">
        <v>947</v>
      </c>
      <c r="N3289" t="s">
        <v>5246</v>
      </c>
      <c r="O3289" t="s">
        <v>144</v>
      </c>
      <c r="P3289" t="s">
        <v>5247</v>
      </c>
      <c r="Q3289" t="s">
        <v>8208</v>
      </c>
      <c r="R3289" t="s">
        <v>8788</v>
      </c>
      <c r="S3289" t="s">
        <v>5342</v>
      </c>
      <c r="T3289" t="str">
        <f t="shared" si="153"/>
        <v>- NYS board certified Pediatric Physician  - Board Certified in Pediatrics or Adolescent Health  - Effective communication and interpersonal skills  - Computer skills in Microsoft office, Excel, word and Internet  - Master in Public Health (MPH). **ALL CANDIDATES MUST POSSESS A VALID NEW YORK STATE LICENSE TO PRACTICE MEDICINE AND THIS LICENCE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89">
        <f t="shared" si="154"/>
        <v>0</v>
      </c>
      <c r="V3289" s="3">
        <v>1</v>
      </c>
      <c r="W3289" s="3">
        <f t="shared" si="155"/>
        <v>0</v>
      </c>
      <c r="X3289" s="3">
        <v>0</v>
      </c>
      <c r="Y3289" s="3">
        <v>0</v>
      </c>
      <c r="Z3289" s="3">
        <v>0</v>
      </c>
      <c r="AA3289" s="3">
        <v>0</v>
      </c>
      <c r="AB3289" s="3">
        <v>0</v>
      </c>
      <c r="AD3289" t="s">
        <v>58</v>
      </c>
      <c r="AE3289" s="1">
        <v>42569</v>
      </c>
      <c r="AG3289" s="1">
        <v>42569</v>
      </c>
      <c r="AH3289" s="1">
        <v>42598</v>
      </c>
    </row>
    <row r="3290" spans="1:34" x14ac:dyDescent="0.3">
      <c r="A3290">
        <v>247886</v>
      </c>
      <c r="B3290" t="s">
        <v>59</v>
      </c>
      <c r="C3290" t="s">
        <v>40</v>
      </c>
      <c r="D3290">
        <v>1</v>
      </c>
      <c r="E3290" t="s">
        <v>5343</v>
      </c>
      <c r="F3290" t="s">
        <v>736</v>
      </c>
      <c r="G3290">
        <v>31220</v>
      </c>
      <c r="H3290">
        <v>2</v>
      </c>
      <c r="I3290">
        <v>60673</v>
      </c>
      <c r="J3290">
        <v>91795</v>
      </c>
      <c r="K3290" t="s">
        <v>30</v>
      </c>
      <c r="L3290" t="s">
        <v>164</v>
      </c>
      <c r="M3290" t="s">
        <v>2036</v>
      </c>
      <c r="N3290" t="s">
        <v>8789</v>
      </c>
      <c r="O3290" t="s">
        <v>1384</v>
      </c>
      <c r="P3290" t="s">
        <v>35</v>
      </c>
      <c r="Q3290" t="s">
        <v>5344</v>
      </c>
      <c r="R3290" t="s">
        <v>593</v>
      </c>
      <c r="S3290" t="s">
        <v>35</v>
      </c>
      <c r="T3290" t="str">
        <f t="shared" si="153"/>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290">
        <f t="shared" si="154"/>
        <v>0</v>
      </c>
      <c r="V3290" s="3">
        <v>0</v>
      </c>
      <c r="W3290" s="3">
        <f t="shared" si="155"/>
        <v>0</v>
      </c>
      <c r="X3290" s="3">
        <v>0</v>
      </c>
      <c r="Y3290" s="3">
        <v>0</v>
      </c>
      <c r="Z3290" s="3">
        <v>0</v>
      </c>
      <c r="AA3290" s="3">
        <v>0</v>
      </c>
      <c r="AB3290" s="3">
        <v>0</v>
      </c>
      <c r="AD3290" t="s">
        <v>38</v>
      </c>
      <c r="AE3290" s="1">
        <v>42577</v>
      </c>
      <c r="AG3290" s="1">
        <v>42577</v>
      </c>
      <c r="AH3290" s="1">
        <v>42598</v>
      </c>
    </row>
    <row r="3291" spans="1:34" x14ac:dyDescent="0.3">
      <c r="A3291">
        <v>247324</v>
      </c>
      <c r="B3291" t="s">
        <v>39</v>
      </c>
      <c r="C3291" t="s">
        <v>26</v>
      </c>
      <c r="D3291">
        <v>1</v>
      </c>
      <c r="E3291" t="s">
        <v>8785</v>
      </c>
      <c r="F3291" t="s">
        <v>42</v>
      </c>
      <c r="G3291">
        <v>21744</v>
      </c>
      <c r="H3291">
        <v>2</v>
      </c>
      <c r="I3291">
        <v>68239</v>
      </c>
      <c r="J3291">
        <v>85644</v>
      </c>
      <c r="K3291" t="s">
        <v>30</v>
      </c>
      <c r="L3291" t="s">
        <v>78</v>
      </c>
      <c r="M3291" t="s">
        <v>2129</v>
      </c>
      <c r="N3291" t="s">
        <v>8786</v>
      </c>
      <c r="O3291" t="s">
        <v>46</v>
      </c>
      <c r="P3291" t="s">
        <v>8787</v>
      </c>
      <c r="Q3291" t="s">
        <v>35</v>
      </c>
      <c r="R3291" t="s">
        <v>5340</v>
      </c>
      <c r="S3291" t="s">
        <v>35</v>
      </c>
      <c r="T3291" t="str">
        <f t="shared" si="153"/>
        <v xml:space="preserve">--Able to determine data needed to be collected to support the management of C-SPOA  --Able to establish quality standards and work with reporting agencies to ensure that quality standards are met  --Experience with development and implementation of IT system design including gathering and translating business needs into a system design  --Experience working with reporting agencies to submit data including providing training and technical assistance, conducting quality control, and troubleshooting errors and systems issues  --Experience developing evaluation methodologies. Experience generating and analyzing quantitative reports on program processes and outcomes  --A thorough knowledge of SQL Server Transact SQL &amp; SQL Server Analysis Services  --Understanding of privacy laws and standards  --Strong analytic, communication skills and attention to detail  --Understanding of children‚„s mental health services available in NYC.  </v>
      </c>
      <c r="U3291">
        <f t="shared" si="154"/>
        <v>0</v>
      </c>
      <c r="V3291" s="3">
        <v>0</v>
      </c>
      <c r="W3291" s="3">
        <f t="shared" si="155"/>
        <v>0</v>
      </c>
      <c r="X3291" s="3">
        <v>0</v>
      </c>
      <c r="Y3291" s="3">
        <v>0</v>
      </c>
      <c r="Z3291" s="3">
        <v>1</v>
      </c>
      <c r="AA3291" s="3">
        <v>0</v>
      </c>
      <c r="AB3291" s="3">
        <v>0</v>
      </c>
      <c r="AD3291" t="s">
        <v>38</v>
      </c>
      <c r="AE3291" s="1">
        <v>42564</v>
      </c>
      <c r="AG3291" s="1">
        <v>42564</v>
      </c>
      <c r="AH3291" s="1">
        <v>42598</v>
      </c>
    </row>
    <row r="3292" spans="1:34" x14ac:dyDescent="0.3">
      <c r="A3292">
        <v>248950</v>
      </c>
      <c r="B3292" t="s">
        <v>888</v>
      </c>
      <c r="C3292" t="s">
        <v>26</v>
      </c>
      <c r="D3292">
        <v>2</v>
      </c>
      <c r="E3292" t="s">
        <v>1454</v>
      </c>
      <c r="F3292" t="s">
        <v>1455</v>
      </c>
      <c r="G3292">
        <v>21210</v>
      </c>
      <c r="H3292">
        <v>0</v>
      </c>
      <c r="I3292">
        <v>51586</v>
      </c>
      <c r="J3292">
        <v>66000</v>
      </c>
      <c r="K3292" t="s">
        <v>30</v>
      </c>
      <c r="L3292" t="s">
        <v>430</v>
      </c>
      <c r="M3292" t="s">
        <v>1456</v>
      </c>
      <c r="N3292" t="s">
        <v>8790</v>
      </c>
      <c r="O3292" t="s">
        <v>1457</v>
      </c>
      <c r="P3292" t="s">
        <v>5345</v>
      </c>
      <c r="Q3292" t="s">
        <v>35</v>
      </c>
      <c r="R3292" t="s">
        <v>894</v>
      </c>
      <c r="S3292" t="s">
        <v>35</v>
      </c>
      <c r="T3292" t="str">
        <f t="shared" si="153"/>
        <v xml:space="preserve">Thorough knowledge in all areas of architecture, design, and construction, including City, State, and Federal regulations and procedures, and methods and standards for new construction of multi-family housing.  Excellent trade base knowledge and familiarity with New York City government and housing issues.   Ability to work in a fast-paced environment, negotiate with diverse technical specialists, apply independent judgment in technical matters, take initiative, and work effectively with others.    Excellent writing, interpersonal, organizational, communication, leadership, and negotiation skills.    Demonstrated ability to meet deadlines, coordinate multiple projects, and deal with complex construction issues.  Proficient in the operation of AutoCAD,  Architectural Desktop, Bluebeam Revu, Excel, Word, and Powerpoint.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  </v>
      </c>
      <c r="U3292">
        <f t="shared" si="154"/>
        <v>0</v>
      </c>
      <c r="V3292" s="3">
        <v>1</v>
      </c>
      <c r="W3292" s="3">
        <f t="shared" si="155"/>
        <v>0</v>
      </c>
      <c r="X3292" s="3">
        <v>0</v>
      </c>
      <c r="Y3292" s="3">
        <v>0</v>
      </c>
      <c r="Z3292" s="3">
        <v>0</v>
      </c>
      <c r="AA3292" s="3">
        <v>0</v>
      </c>
      <c r="AB3292" s="3">
        <v>0</v>
      </c>
      <c r="AD3292" t="s">
        <v>58</v>
      </c>
      <c r="AE3292" s="1">
        <v>42576</v>
      </c>
      <c r="AF3292" s="1">
        <v>42636</v>
      </c>
      <c r="AG3292" s="1">
        <v>42576</v>
      </c>
      <c r="AH3292" s="1">
        <v>42598</v>
      </c>
    </row>
    <row r="3293" spans="1:34" x14ac:dyDescent="0.3">
      <c r="A3293">
        <v>247325</v>
      </c>
      <c r="B3293" t="s">
        <v>2020</v>
      </c>
      <c r="C3293" t="s">
        <v>26</v>
      </c>
      <c r="D3293">
        <v>1</v>
      </c>
      <c r="E3293" t="s">
        <v>5346</v>
      </c>
      <c r="F3293" t="s">
        <v>1570</v>
      </c>
      <c r="G3293">
        <v>13643</v>
      </c>
      <c r="H3293">
        <v>1</v>
      </c>
      <c r="I3293">
        <v>74066</v>
      </c>
      <c r="J3293">
        <v>100617</v>
      </c>
      <c r="K3293" t="s">
        <v>30</v>
      </c>
      <c r="L3293" t="s">
        <v>2023</v>
      </c>
      <c r="M3293" t="s">
        <v>3020</v>
      </c>
      <c r="N3293" t="s">
        <v>5347</v>
      </c>
      <c r="O3293" t="s">
        <v>7378</v>
      </c>
      <c r="P3293" t="s">
        <v>5348</v>
      </c>
      <c r="Q3293" t="s">
        <v>35</v>
      </c>
      <c r="R3293" t="s">
        <v>4057</v>
      </c>
      <c r="S3293" t="s">
        <v>5349</v>
      </c>
      <c r="T3293" t="str">
        <f t="shared" si="153"/>
        <v xml:space="preserve">A minimum of 2 years of experience in database design and development using PostgreSQL, MySQL or any other relational databases Experience with open source search technologies such as Elastic Search or Solr or Lucene Experience building responsive/mobile-friendly web sites and knowledge of Twitter Bootstrap or similar mobile responsive development frameworks Knowledge of, and experience with, integrating web applications with social media platforms such as Facebook and/or Twitter Experience working with HTML5, CSS3 and AJAX Knowledge of, and experience working with, cloud-service providers such Amazon Web Services(AWS), Heroku, Rackspace, and Azure Knowledge of Agile principals and methodologies Experience in writing shell scripts to automate repetitive tasks Knowledge of Linux, UNIX, and Solaris Excellent oral and written communication skills Knowledge of testing tools (unittest, selenium) and techniques (test driven development)Experience in estimating development efforts Knowledge of information and digital asset management tools such Fedora Repo , Islandora and ArchivesSpace is a plus Experience in Java/.NET is a plus  </v>
      </c>
      <c r="U3293">
        <f t="shared" si="154"/>
        <v>0</v>
      </c>
      <c r="V3293" s="3">
        <v>0</v>
      </c>
      <c r="W3293" s="3">
        <f t="shared" si="155"/>
        <v>0</v>
      </c>
      <c r="X3293" s="3">
        <v>0</v>
      </c>
      <c r="Y3293" s="3">
        <v>0</v>
      </c>
      <c r="Z3293" s="3">
        <v>1</v>
      </c>
      <c r="AA3293" s="3">
        <v>1</v>
      </c>
      <c r="AB3293" s="3">
        <v>1</v>
      </c>
      <c r="AD3293" t="s">
        <v>58</v>
      </c>
      <c r="AE3293" s="1">
        <v>42591</v>
      </c>
      <c r="AF3293" s="1">
        <v>42604</v>
      </c>
      <c r="AG3293" s="1">
        <v>42591</v>
      </c>
      <c r="AH3293" s="1">
        <v>42598</v>
      </c>
    </row>
    <row r="3294" spans="1:34" x14ac:dyDescent="0.3">
      <c r="A3294">
        <v>247325</v>
      </c>
      <c r="B3294" t="s">
        <v>2020</v>
      </c>
      <c r="C3294" t="s">
        <v>40</v>
      </c>
      <c r="D3294">
        <v>1</v>
      </c>
      <c r="E3294" t="s">
        <v>5346</v>
      </c>
      <c r="F3294" t="s">
        <v>1570</v>
      </c>
      <c r="G3294">
        <v>13643</v>
      </c>
      <c r="H3294">
        <v>1</v>
      </c>
      <c r="I3294">
        <v>74066</v>
      </c>
      <c r="J3294">
        <v>100617</v>
      </c>
      <c r="K3294" t="s">
        <v>30</v>
      </c>
      <c r="L3294" t="s">
        <v>2023</v>
      </c>
      <c r="M3294" t="s">
        <v>3020</v>
      </c>
      <c r="N3294" t="s">
        <v>5347</v>
      </c>
      <c r="O3294" t="s">
        <v>7378</v>
      </c>
      <c r="P3294" t="s">
        <v>5348</v>
      </c>
      <c r="Q3294" t="s">
        <v>35</v>
      </c>
      <c r="R3294" t="s">
        <v>4057</v>
      </c>
      <c r="S3294" t="s">
        <v>5349</v>
      </c>
      <c r="T3294" t="str">
        <f t="shared" si="153"/>
        <v xml:space="preserve">A minimum of 2 years of experience in database design and development using PostgreSQL, MySQL or any other relational databases Experience with open source search technologies such as Elastic Search or Solr or Lucene Experience building responsive/mobile-friendly web sites and knowledge of Twitter Bootstrap or similar mobile responsive development frameworks Knowledge of, and experience with, integrating web applications with social media platforms such as Facebook and/or Twitter Experience working with HTML5, CSS3 and AJAX Knowledge of, and experience working with, cloud-service providers such Amazon Web Services(AWS), Heroku, Rackspace, and Azure Knowledge of Agile principals and methodologies Experience in writing shell scripts to automate repetitive tasks Knowledge of Linux, UNIX, and Solaris Excellent oral and written communication skills Knowledge of testing tools (unittest, selenium) and techniques (test driven development)Experience in estimating development efforts Knowledge of information and digital asset management tools such Fedora Repo , Islandora and ArchivesSpace is a plus Experience in Java/.NET is a plus  </v>
      </c>
      <c r="U3294">
        <f t="shared" si="154"/>
        <v>0</v>
      </c>
      <c r="V3294" s="3">
        <v>0</v>
      </c>
      <c r="W3294" s="3">
        <f t="shared" si="155"/>
        <v>0</v>
      </c>
      <c r="X3294" s="3">
        <v>0</v>
      </c>
      <c r="Y3294" s="3">
        <v>0</v>
      </c>
      <c r="Z3294" s="3">
        <v>1</v>
      </c>
      <c r="AA3294" s="3">
        <v>1</v>
      </c>
      <c r="AB3294" s="3">
        <v>1</v>
      </c>
      <c r="AD3294" t="s">
        <v>58</v>
      </c>
      <c r="AE3294" s="1">
        <v>42591</v>
      </c>
      <c r="AF3294" s="1">
        <v>42604</v>
      </c>
      <c r="AG3294" s="1">
        <v>42591</v>
      </c>
      <c r="AH3294" s="1">
        <v>42598</v>
      </c>
    </row>
    <row r="3295" spans="1:34" x14ac:dyDescent="0.3">
      <c r="A3295">
        <v>247328</v>
      </c>
      <c r="B3295" t="s">
        <v>59</v>
      </c>
      <c r="C3295" t="s">
        <v>40</v>
      </c>
      <c r="D3295">
        <v>2</v>
      </c>
      <c r="E3295" t="s">
        <v>3176</v>
      </c>
      <c r="F3295" t="s">
        <v>3177</v>
      </c>
      <c r="G3295">
        <v>91011</v>
      </c>
      <c r="H3295">
        <v>0</v>
      </c>
      <c r="I3295">
        <v>37085</v>
      </c>
      <c r="J3295">
        <v>54243</v>
      </c>
      <c r="K3295" t="s">
        <v>30</v>
      </c>
      <c r="L3295" t="s">
        <v>3241</v>
      </c>
      <c r="M3295" t="s">
        <v>3242</v>
      </c>
      <c r="N3295" t="s">
        <v>3243</v>
      </c>
      <c r="O3295" t="s">
        <v>3179</v>
      </c>
      <c r="P3295" t="s">
        <v>35</v>
      </c>
      <c r="Q3295" t="s">
        <v>592</v>
      </c>
      <c r="R3295" t="s">
        <v>593</v>
      </c>
      <c r="S3295" t="s">
        <v>35</v>
      </c>
      <c r="T3295" t="str">
        <f t="shared" si="153"/>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295">
        <f t="shared" si="154"/>
        <v>0</v>
      </c>
      <c r="V3295" s="3">
        <v>0</v>
      </c>
      <c r="W3295" s="3">
        <f t="shared" si="155"/>
        <v>0</v>
      </c>
      <c r="X3295" s="3">
        <v>0</v>
      </c>
      <c r="Y3295" s="3">
        <v>0</v>
      </c>
      <c r="Z3295" s="3">
        <v>0</v>
      </c>
      <c r="AA3295" s="3">
        <v>0</v>
      </c>
      <c r="AB3295" s="3">
        <v>0</v>
      </c>
      <c r="AD3295" t="s">
        <v>38</v>
      </c>
      <c r="AE3295" s="1">
        <v>42577</v>
      </c>
      <c r="AG3295" s="1">
        <v>42577</v>
      </c>
      <c r="AH3295" s="1">
        <v>42598</v>
      </c>
    </row>
    <row r="3296" spans="1:34" x14ac:dyDescent="0.3">
      <c r="A3296">
        <v>247886</v>
      </c>
      <c r="B3296" t="s">
        <v>59</v>
      </c>
      <c r="C3296" t="s">
        <v>26</v>
      </c>
      <c r="D3296">
        <v>1</v>
      </c>
      <c r="E3296" t="s">
        <v>5343</v>
      </c>
      <c r="F3296" t="s">
        <v>736</v>
      </c>
      <c r="G3296">
        <v>31220</v>
      </c>
      <c r="H3296">
        <v>2</v>
      </c>
      <c r="I3296">
        <v>60673</v>
      </c>
      <c r="J3296">
        <v>91795</v>
      </c>
      <c r="K3296" t="s">
        <v>30</v>
      </c>
      <c r="L3296" t="s">
        <v>164</v>
      </c>
      <c r="M3296" t="s">
        <v>2036</v>
      </c>
      <c r="N3296" t="s">
        <v>8789</v>
      </c>
      <c r="O3296" t="s">
        <v>1384</v>
      </c>
      <c r="P3296" t="s">
        <v>35</v>
      </c>
      <c r="Q3296" t="s">
        <v>5344</v>
      </c>
      <c r="R3296" t="s">
        <v>593</v>
      </c>
      <c r="S3296" t="s">
        <v>35</v>
      </c>
      <c r="T3296" t="str">
        <f t="shared" si="153"/>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296">
        <f t="shared" si="154"/>
        <v>0</v>
      </c>
      <c r="V3296" s="3">
        <v>0</v>
      </c>
      <c r="W3296" s="3">
        <f t="shared" si="155"/>
        <v>0</v>
      </c>
      <c r="X3296" s="3">
        <v>0</v>
      </c>
      <c r="Y3296" s="3">
        <v>0</v>
      </c>
      <c r="Z3296" s="3">
        <v>0</v>
      </c>
      <c r="AA3296" s="3">
        <v>0</v>
      </c>
      <c r="AB3296" s="3">
        <v>0</v>
      </c>
      <c r="AD3296" t="s">
        <v>38</v>
      </c>
      <c r="AE3296" s="1">
        <v>42577</v>
      </c>
      <c r="AG3296" s="1">
        <v>42577</v>
      </c>
      <c r="AH3296" s="1">
        <v>42598</v>
      </c>
    </row>
    <row r="3297" spans="1:34" x14ac:dyDescent="0.3">
      <c r="A3297">
        <v>247395</v>
      </c>
      <c r="B3297" t="s">
        <v>39</v>
      </c>
      <c r="C3297" t="s">
        <v>26</v>
      </c>
      <c r="D3297">
        <v>1</v>
      </c>
      <c r="E3297" t="s">
        <v>5350</v>
      </c>
      <c r="F3297" t="s">
        <v>1148</v>
      </c>
      <c r="G3297">
        <v>56056</v>
      </c>
      <c r="H3297">
        <v>0</v>
      </c>
      <c r="I3297">
        <v>29391</v>
      </c>
      <c r="J3297">
        <v>38131</v>
      </c>
      <c r="K3297" t="s">
        <v>30</v>
      </c>
      <c r="L3297" t="s">
        <v>78</v>
      </c>
      <c r="M3297" t="s">
        <v>1179</v>
      </c>
      <c r="N3297" t="s">
        <v>8791</v>
      </c>
      <c r="O3297" t="s">
        <v>1150</v>
      </c>
      <c r="P3297" t="e">
        <f>--computer skills such as MS Word, Excel    --Excellent written and verbal communication skills  --customer Service skills  --phone etiquette</f>
        <v>#NAME?</v>
      </c>
      <c r="Q3297" t="s">
        <v>35</v>
      </c>
      <c r="R3297" t="s">
        <v>5351</v>
      </c>
      <c r="S3297" t="s">
        <v>35</v>
      </c>
      <c r="T3297" t="e">
        <f t="shared" si="153"/>
        <v>#NAME?</v>
      </c>
      <c r="U3297">
        <f t="shared" si="154"/>
        <v>0</v>
      </c>
      <c r="V3297" s="3">
        <v>0</v>
      </c>
      <c r="W3297" s="3">
        <f t="shared" si="155"/>
        <v>0</v>
      </c>
      <c r="X3297" s="3">
        <v>0</v>
      </c>
      <c r="Y3297" s="3">
        <v>0</v>
      </c>
      <c r="Z3297" s="3">
        <v>0</v>
      </c>
      <c r="AA3297" s="3">
        <v>0</v>
      </c>
      <c r="AB3297" s="3">
        <v>0</v>
      </c>
      <c r="AD3297" t="s">
        <v>38</v>
      </c>
      <c r="AE3297" s="1">
        <v>42564</v>
      </c>
      <c r="AG3297" s="1">
        <v>42564</v>
      </c>
      <c r="AH3297" s="1">
        <v>42598</v>
      </c>
    </row>
    <row r="3298" spans="1:34" x14ac:dyDescent="0.3">
      <c r="A3298">
        <v>247889</v>
      </c>
      <c r="B3298" t="s">
        <v>39</v>
      </c>
      <c r="C3298" t="s">
        <v>26</v>
      </c>
      <c r="D3298">
        <v>1</v>
      </c>
      <c r="E3298" t="s">
        <v>5352</v>
      </c>
      <c r="F3298" t="s">
        <v>42</v>
      </c>
      <c r="G3298">
        <v>21744</v>
      </c>
      <c r="H3298">
        <v>3</v>
      </c>
      <c r="I3298">
        <v>76340</v>
      </c>
      <c r="J3298">
        <v>87791</v>
      </c>
      <c r="K3298" t="s">
        <v>30</v>
      </c>
      <c r="L3298" t="s">
        <v>78</v>
      </c>
      <c r="M3298" t="s">
        <v>1175</v>
      </c>
      <c r="N3298" t="s">
        <v>8792</v>
      </c>
      <c r="O3298" t="s">
        <v>46</v>
      </c>
      <c r="P3298" t="s">
        <v>5353</v>
      </c>
      <c r="Q3298" t="s">
        <v>7439</v>
      </c>
      <c r="R3298" t="s">
        <v>5354</v>
      </c>
      <c r="S3298" t="s">
        <v>35</v>
      </c>
      <c r="T3298" t="str">
        <f t="shared" si="153"/>
        <v>--The successful candidate will have strong analytic and statistical skills with the ability to manipulate and analyze data using sophisticated statistical software such as SAS, R, or SPSS. Knowledge of SQL is also preferred., or SPSS  --Competency in the use of Microsoft Word, Excel, and PowerPoint, is required  --A background and experience with research, program evaluation methodologies, survey development and implementation, and data analysis is required  --The candidate will have excellent written and oral communication skills, and experience with scientific writing.  --In addition, the preferred candidate will be very self-motivated and self-disciplined, will have a strong sense of teamwork, and will have the ability to get along with a wide range of people  --The ability to work independently, solve problems, and research issues is imperative  --The individual will possess project management skills and the capacity to lead and advise staff involved in various projects as well as an ability to easily adapt to multiple programmatic (Treatment, Rehabilitation, Case Management, Housing, etc) and/or functional areas (Administration, Finance, Budgeting and Contracting) to support Bureau-wide programmatic planning.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98">
        <f t="shared" si="154"/>
        <v>1</v>
      </c>
      <c r="V3298" s="3">
        <v>1</v>
      </c>
      <c r="W3298" s="3">
        <f t="shared" si="155"/>
        <v>1</v>
      </c>
      <c r="X3298" s="3">
        <v>0</v>
      </c>
      <c r="Y3298" s="3">
        <v>0</v>
      </c>
      <c r="Z3298" s="3">
        <v>1</v>
      </c>
      <c r="AA3298" s="3">
        <v>0</v>
      </c>
      <c r="AB3298" s="3">
        <v>0</v>
      </c>
      <c r="AD3298" t="s">
        <v>38</v>
      </c>
      <c r="AE3298" s="1">
        <v>42569</v>
      </c>
      <c r="AG3298" s="1">
        <v>42569</v>
      </c>
      <c r="AH3298" s="1">
        <v>42598</v>
      </c>
    </row>
    <row r="3299" spans="1:34" x14ac:dyDescent="0.3">
      <c r="A3299">
        <v>247889</v>
      </c>
      <c r="B3299" t="s">
        <v>39</v>
      </c>
      <c r="C3299" t="s">
        <v>40</v>
      </c>
      <c r="D3299">
        <v>1</v>
      </c>
      <c r="E3299" t="s">
        <v>5352</v>
      </c>
      <c r="F3299" t="s">
        <v>42</v>
      </c>
      <c r="G3299">
        <v>21744</v>
      </c>
      <c r="H3299">
        <v>3</v>
      </c>
      <c r="I3299">
        <v>76340</v>
      </c>
      <c r="J3299">
        <v>87791</v>
      </c>
      <c r="K3299" t="s">
        <v>30</v>
      </c>
      <c r="L3299" t="s">
        <v>78</v>
      </c>
      <c r="M3299" t="s">
        <v>1175</v>
      </c>
      <c r="N3299" t="s">
        <v>8792</v>
      </c>
      <c r="O3299" t="s">
        <v>46</v>
      </c>
      <c r="P3299" t="s">
        <v>5353</v>
      </c>
      <c r="Q3299" t="s">
        <v>7439</v>
      </c>
      <c r="R3299" t="s">
        <v>5354</v>
      </c>
      <c r="S3299" t="s">
        <v>35</v>
      </c>
      <c r="T3299" t="str">
        <f t="shared" si="153"/>
        <v>--The successful candidate will have strong analytic and statistical skills with the ability to manipulate and analyze data using sophisticated statistical software such as SAS, R, or SPSS. Knowledge of SQL is also preferred., or SPSS  --Competency in the use of Microsoft Word, Excel, and PowerPoint, is required  --A background and experience with research, program evaluation methodologies, survey development and implementation, and data analysis is required  --The candidate will have excellent written and oral communication skills, and experience with scientific writing.  --In addition, the preferred candidate will be very self-motivated and self-disciplined, will have a strong sense of teamwork, and will have the ability to get along with a wide range of people  --The ability to work independently, solve problems, and research issues is imperative  --The individual will possess project management skills and the capacity to lead and advise staff involved in various projects as well as an ability to easily adapt to multiple programmatic (Treatment, Rehabilitation, Case Management, Housing, etc) and/or functional areas (Administration, Finance, Budgeting and Contracting) to support Bureau-wide programmatic planning.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299">
        <f t="shared" si="154"/>
        <v>1</v>
      </c>
      <c r="V3299" s="3">
        <v>1</v>
      </c>
      <c r="W3299" s="3">
        <f t="shared" si="155"/>
        <v>1</v>
      </c>
      <c r="X3299" s="3">
        <v>0</v>
      </c>
      <c r="Y3299" s="3">
        <v>0</v>
      </c>
      <c r="Z3299" s="3">
        <v>1</v>
      </c>
      <c r="AA3299" s="3">
        <v>0</v>
      </c>
      <c r="AB3299" s="3">
        <v>0</v>
      </c>
      <c r="AD3299" t="s">
        <v>38</v>
      </c>
      <c r="AE3299" s="1">
        <v>42569</v>
      </c>
      <c r="AG3299" s="1">
        <v>42569</v>
      </c>
      <c r="AH3299" s="1">
        <v>42598</v>
      </c>
    </row>
    <row r="3300" spans="1:34" x14ac:dyDescent="0.3">
      <c r="A3300">
        <v>247890</v>
      </c>
      <c r="B3300" t="s">
        <v>666</v>
      </c>
      <c r="C3300" t="s">
        <v>26</v>
      </c>
      <c r="D3300">
        <v>1</v>
      </c>
      <c r="E3300" t="s">
        <v>5355</v>
      </c>
      <c r="F3300" t="s">
        <v>191</v>
      </c>
      <c r="G3300">
        <v>13632</v>
      </c>
      <c r="H3300">
        <v>2</v>
      </c>
      <c r="I3300">
        <v>77157</v>
      </c>
      <c r="J3300">
        <v>99406</v>
      </c>
      <c r="K3300" t="s">
        <v>30</v>
      </c>
      <c r="L3300" t="s">
        <v>2218</v>
      </c>
      <c r="M3300" t="s">
        <v>2219</v>
      </c>
      <c r="N3300" t="s">
        <v>5356</v>
      </c>
      <c r="O3300" t="s">
        <v>7083</v>
      </c>
      <c r="P3300" t="s">
        <v>5357</v>
      </c>
      <c r="Q3300" t="s">
        <v>35</v>
      </c>
      <c r="R3300" t="s">
        <v>2222</v>
      </c>
      <c r="S3300" t="s">
        <v>35</v>
      </c>
      <c r="T3300" t="str">
        <f t="shared" si="153"/>
        <v xml:space="preserve">The Oracle Java Developer must have extensive knowledge in:  Well-versed with Oracle development tools, JAVA, JDeveloper, ADF, PL/SQL and Oracle databases. Good written and verbal communication skills. Knowledgeable in deploying and debugging application related issues on Weblogic server.  </v>
      </c>
      <c r="U3300">
        <f t="shared" si="154"/>
        <v>0</v>
      </c>
      <c r="V3300" s="3">
        <v>0</v>
      </c>
      <c r="W3300" s="3">
        <f t="shared" si="155"/>
        <v>0</v>
      </c>
      <c r="X3300" s="3">
        <v>0</v>
      </c>
      <c r="Y3300" s="3">
        <v>0</v>
      </c>
      <c r="Z3300" s="3">
        <v>1</v>
      </c>
      <c r="AA3300" s="3">
        <v>0</v>
      </c>
      <c r="AB3300" s="3">
        <v>0</v>
      </c>
      <c r="AD3300" t="s">
        <v>58</v>
      </c>
      <c r="AE3300" s="1">
        <v>42571</v>
      </c>
      <c r="AG3300" s="1">
        <v>42570</v>
      </c>
      <c r="AH3300" s="1">
        <v>42598</v>
      </c>
    </row>
    <row r="3301" spans="1:34" x14ac:dyDescent="0.3">
      <c r="A3301">
        <v>247890</v>
      </c>
      <c r="B3301" t="s">
        <v>666</v>
      </c>
      <c r="C3301" t="s">
        <v>40</v>
      </c>
      <c r="D3301">
        <v>1</v>
      </c>
      <c r="E3301" t="s">
        <v>5355</v>
      </c>
      <c r="F3301" t="s">
        <v>191</v>
      </c>
      <c r="G3301">
        <v>13632</v>
      </c>
      <c r="H3301">
        <v>2</v>
      </c>
      <c r="I3301">
        <v>77157</v>
      </c>
      <c r="J3301">
        <v>99406</v>
      </c>
      <c r="K3301" t="s">
        <v>30</v>
      </c>
      <c r="L3301" t="s">
        <v>2218</v>
      </c>
      <c r="M3301" t="s">
        <v>2219</v>
      </c>
      <c r="N3301" t="s">
        <v>5356</v>
      </c>
      <c r="O3301" t="s">
        <v>7083</v>
      </c>
      <c r="P3301" t="s">
        <v>5357</v>
      </c>
      <c r="Q3301" t="s">
        <v>35</v>
      </c>
      <c r="R3301" t="s">
        <v>2222</v>
      </c>
      <c r="S3301" t="s">
        <v>35</v>
      </c>
      <c r="T3301" t="str">
        <f t="shared" si="153"/>
        <v xml:space="preserve">The Oracle Java Developer must have extensive knowledge in:  Well-versed with Oracle development tools, JAVA, JDeveloper, ADF, PL/SQL and Oracle databases. Good written and verbal communication skills. Knowledgeable in deploying and debugging application related issues on Weblogic server.  </v>
      </c>
      <c r="U3301">
        <f t="shared" si="154"/>
        <v>0</v>
      </c>
      <c r="V3301" s="3">
        <v>0</v>
      </c>
      <c r="W3301" s="3">
        <f t="shared" si="155"/>
        <v>0</v>
      </c>
      <c r="X3301" s="3">
        <v>0</v>
      </c>
      <c r="Y3301" s="3">
        <v>0</v>
      </c>
      <c r="Z3301" s="3">
        <v>1</v>
      </c>
      <c r="AA3301" s="3">
        <v>0</v>
      </c>
      <c r="AB3301" s="3">
        <v>0</v>
      </c>
      <c r="AD3301" t="s">
        <v>58</v>
      </c>
      <c r="AE3301" s="1">
        <v>42571</v>
      </c>
      <c r="AG3301" s="1">
        <v>42570</v>
      </c>
      <c r="AH3301" s="1">
        <v>42598</v>
      </c>
    </row>
    <row r="3302" spans="1:34" x14ac:dyDescent="0.3">
      <c r="A3302">
        <v>247915</v>
      </c>
      <c r="B3302" t="s">
        <v>39</v>
      </c>
      <c r="C3302" t="s">
        <v>40</v>
      </c>
      <c r="D3302">
        <v>1</v>
      </c>
      <c r="E3302" t="s">
        <v>4356</v>
      </c>
      <c r="F3302" t="s">
        <v>574</v>
      </c>
      <c r="G3302">
        <v>40510</v>
      </c>
      <c r="H3302">
        <v>1</v>
      </c>
      <c r="I3302">
        <v>45385</v>
      </c>
      <c r="J3302">
        <v>61669</v>
      </c>
      <c r="K3302" t="s">
        <v>30</v>
      </c>
      <c r="L3302" t="s">
        <v>78</v>
      </c>
      <c r="M3302" t="s">
        <v>983</v>
      </c>
      <c r="N3302" t="s">
        <v>8793</v>
      </c>
      <c r="O3302" t="s">
        <v>577</v>
      </c>
      <c r="P3302" t="s">
        <v>7563</v>
      </c>
      <c r="Q3302" t="s">
        <v>7439</v>
      </c>
      <c r="R3302" t="s">
        <v>5358</v>
      </c>
      <c r="S3302" t="s">
        <v>35</v>
      </c>
      <c r="T3302" t="str">
        <f t="shared" si="153"/>
        <v>Knowledge of the New York City‚„s Capital Budget. Knowledge of general capital budget maintenance duties.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02">
        <f t="shared" si="154"/>
        <v>0</v>
      </c>
      <c r="V3302" s="3">
        <v>0</v>
      </c>
      <c r="W3302" s="3">
        <f t="shared" si="155"/>
        <v>0</v>
      </c>
      <c r="X3302" s="3">
        <v>0</v>
      </c>
      <c r="Y3302" s="3">
        <v>0</v>
      </c>
      <c r="Z3302" s="3">
        <v>0</v>
      </c>
      <c r="AA3302" s="3">
        <v>0</v>
      </c>
      <c r="AB3302" s="3">
        <v>0</v>
      </c>
      <c r="AD3302" t="s">
        <v>38</v>
      </c>
      <c r="AE3302" s="1">
        <v>42569</v>
      </c>
      <c r="AG3302" s="1">
        <v>42569</v>
      </c>
      <c r="AH3302" s="1">
        <v>42598</v>
      </c>
    </row>
    <row r="3303" spans="1:34" x14ac:dyDescent="0.3">
      <c r="A3303">
        <v>247328</v>
      </c>
      <c r="B3303" t="s">
        <v>59</v>
      </c>
      <c r="C3303" t="s">
        <v>26</v>
      </c>
      <c r="D3303">
        <v>2</v>
      </c>
      <c r="E3303" t="s">
        <v>3176</v>
      </c>
      <c r="F3303" t="s">
        <v>3177</v>
      </c>
      <c r="G3303">
        <v>91011</v>
      </c>
      <c r="H3303">
        <v>0</v>
      </c>
      <c r="I3303">
        <v>37085</v>
      </c>
      <c r="J3303">
        <v>54243</v>
      </c>
      <c r="K3303" t="s">
        <v>30</v>
      </c>
      <c r="L3303" t="s">
        <v>3241</v>
      </c>
      <c r="M3303" t="s">
        <v>3242</v>
      </c>
      <c r="N3303" t="s">
        <v>3243</v>
      </c>
      <c r="O3303" t="s">
        <v>3179</v>
      </c>
      <c r="P3303" t="s">
        <v>35</v>
      </c>
      <c r="Q3303" t="s">
        <v>592</v>
      </c>
      <c r="R3303" t="s">
        <v>593</v>
      </c>
      <c r="S3303" t="s">
        <v>35</v>
      </c>
      <c r="T3303" t="str">
        <f t="shared" si="153"/>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303">
        <f t="shared" si="154"/>
        <v>0</v>
      </c>
      <c r="V3303" s="3">
        <v>0</v>
      </c>
      <c r="W3303" s="3">
        <f t="shared" si="155"/>
        <v>0</v>
      </c>
      <c r="X3303" s="3">
        <v>0</v>
      </c>
      <c r="Y3303" s="3">
        <v>0</v>
      </c>
      <c r="Z3303" s="3">
        <v>0</v>
      </c>
      <c r="AA3303" s="3">
        <v>0</v>
      </c>
      <c r="AB3303" s="3">
        <v>0</v>
      </c>
      <c r="AD3303" t="s">
        <v>38</v>
      </c>
      <c r="AE3303" s="1">
        <v>42577</v>
      </c>
      <c r="AG3303" s="1">
        <v>42577</v>
      </c>
      <c r="AH3303" s="1">
        <v>42598</v>
      </c>
    </row>
    <row r="3304" spans="1:34" x14ac:dyDescent="0.3">
      <c r="A3304">
        <v>247336</v>
      </c>
      <c r="B3304" t="s">
        <v>1125</v>
      </c>
      <c r="C3304" t="s">
        <v>40</v>
      </c>
      <c r="D3304">
        <v>1</v>
      </c>
      <c r="E3304" t="s">
        <v>1447</v>
      </c>
      <c r="F3304" t="s">
        <v>1444</v>
      </c>
      <c r="G3304">
        <v>31143</v>
      </c>
      <c r="H3304">
        <v>1</v>
      </c>
      <c r="I3304">
        <v>40772</v>
      </c>
      <c r="J3304">
        <v>50000</v>
      </c>
      <c r="K3304" t="s">
        <v>30</v>
      </c>
      <c r="L3304" t="s">
        <v>954</v>
      </c>
      <c r="M3304" t="s">
        <v>5359</v>
      </c>
      <c r="N3304" t="s">
        <v>8794</v>
      </c>
      <c r="O3304" t="s">
        <v>1445</v>
      </c>
      <c r="P3304" t="s">
        <v>8114</v>
      </c>
      <c r="Q3304" t="s">
        <v>35</v>
      </c>
      <c r="R3304" t="s">
        <v>5360</v>
      </c>
      <c r="S3304" t="s">
        <v>35</v>
      </c>
      <c r="T3304" t="str">
        <f t="shared" si="153"/>
        <v xml:space="preserve">‚	Knowledge of, and demonstrated interest in, law enforcement, criminal justice, and/or civil rights issues 	Graduate or baccalaureate degree in the field of law, criminal justice, public policy, public administration, social sciences, psychology, or other relevant field, or at least three years of experience performing administrative, criminal, or internal investigations 	Strong computer skills, including Word, Excel and databases	Strong interpersonal skills, oral communication and interviewing skills	Demonstrated ability to write succinct and organized reports	Demonstrated ability to analyze, assess, and draw conclusions based on complex documents or data, including but not limited to policies, procedures, and financial documents.	Familiarity with New York City a plus  </v>
      </c>
      <c r="U3304">
        <f t="shared" si="154"/>
        <v>0</v>
      </c>
      <c r="V3304" s="3">
        <v>1</v>
      </c>
      <c r="W3304" s="3">
        <f t="shared" si="155"/>
        <v>0</v>
      </c>
      <c r="X3304" s="3">
        <v>0</v>
      </c>
      <c r="Y3304" s="3">
        <v>0</v>
      </c>
      <c r="Z3304" s="3">
        <v>0</v>
      </c>
      <c r="AA3304" s="3">
        <v>0</v>
      </c>
      <c r="AB3304" s="3">
        <v>0</v>
      </c>
      <c r="AD3304" t="s">
        <v>38</v>
      </c>
      <c r="AE3304" s="1">
        <v>42564</v>
      </c>
      <c r="AF3304" s="1">
        <v>42654</v>
      </c>
      <c r="AG3304" s="1">
        <v>42564</v>
      </c>
      <c r="AH3304" s="1">
        <v>42598</v>
      </c>
    </row>
    <row r="3305" spans="1:34" x14ac:dyDescent="0.3">
      <c r="A3305">
        <v>247336</v>
      </c>
      <c r="B3305" t="s">
        <v>1125</v>
      </c>
      <c r="C3305" t="s">
        <v>26</v>
      </c>
      <c r="D3305">
        <v>1</v>
      </c>
      <c r="E3305" t="s">
        <v>1447</v>
      </c>
      <c r="F3305" t="s">
        <v>1444</v>
      </c>
      <c r="G3305">
        <v>31143</v>
      </c>
      <c r="H3305">
        <v>1</v>
      </c>
      <c r="I3305">
        <v>40772</v>
      </c>
      <c r="J3305">
        <v>50000</v>
      </c>
      <c r="K3305" t="s">
        <v>30</v>
      </c>
      <c r="L3305" t="s">
        <v>954</v>
      </c>
      <c r="M3305" t="s">
        <v>5359</v>
      </c>
      <c r="N3305" t="s">
        <v>8794</v>
      </c>
      <c r="O3305" t="s">
        <v>1445</v>
      </c>
      <c r="P3305" t="s">
        <v>8114</v>
      </c>
      <c r="Q3305" t="s">
        <v>35</v>
      </c>
      <c r="R3305" t="s">
        <v>5360</v>
      </c>
      <c r="S3305" t="s">
        <v>35</v>
      </c>
      <c r="T3305" t="str">
        <f t="shared" si="153"/>
        <v xml:space="preserve">‚	Knowledge of, and demonstrated interest in, law enforcement, criminal justice, and/or civil rights issues 	Graduate or baccalaureate degree in the field of law, criminal justice, public policy, public administration, social sciences, psychology, or other relevant field, or at least three years of experience performing administrative, criminal, or internal investigations 	Strong computer skills, including Word, Excel and databases	Strong interpersonal skills, oral communication and interviewing skills	Demonstrated ability to write succinct and organized reports	Demonstrated ability to analyze, assess, and draw conclusions based on complex documents or data, including but not limited to policies, procedures, and financial documents.	Familiarity with New York City a plus  </v>
      </c>
      <c r="U3305">
        <f t="shared" si="154"/>
        <v>0</v>
      </c>
      <c r="V3305" s="3">
        <v>1</v>
      </c>
      <c r="W3305" s="3">
        <f t="shared" si="155"/>
        <v>0</v>
      </c>
      <c r="X3305" s="3">
        <v>0</v>
      </c>
      <c r="Y3305" s="3">
        <v>0</v>
      </c>
      <c r="Z3305" s="3">
        <v>0</v>
      </c>
      <c r="AA3305" s="3">
        <v>0</v>
      </c>
      <c r="AB3305" s="3">
        <v>0</v>
      </c>
      <c r="AD3305" t="s">
        <v>38</v>
      </c>
      <c r="AE3305" s="1">
        <v>42564</v>
      </c>
      <c r="AF3305" s="1">
        <v>42654</v>
      </c>
      <c r="AG3305" s="1">
        <v>42564</v>
      </c>
      <c r="AH3305" s="1">
        <v>42598</v>
      </c>
    </row>
    <row r="3306" spans="1:34" x14ac:dyDescent="0.3">
      <c r="A3306">
        <v>247338</v>
      </c>
      <c r="B3306" t="s">
        <v>2223</v>
      </c>
      <c r="C3306" t="s">
        <v>40</v>
      </c>
      <c r="D3306">
        <v>1</v>
      </c>
      <c r="E3306" t="s">
        <v>5361</v>
      </c>
      <c r="F3306" t="s">
        <v>326</v>
      </c>
      <c r="G3306">
        <v>56057</v>
      </c>
      <c r="H3306">
        <v>0</v>
      </c>
      <c r="I3306">
        <v>34644</v>
      </c>
      <c r="J3306">
        <v>57655</v>
      </c>
      <c r="K3306" t="s">
        <v>30</v>
      </c>
      <c r="L3306" t="s">
        <v>2226</v>
      </c>
      <c r="M3306" t="s">
        <v>5362</v>
      </c>
      <c r="N3306" t="s">
        <v>6974</v>
      </c>
      <c r="O3306" t="s">
        <v>329</v>
      </c>
      <c r="P3306" t="s">
        <v>8795</v>
      </c>
      <c r="Q3306" t="s">
        <v>35</v>
      </c>
      <c r="R3306" t="s">
        <v>5363</v>
      </c>
      <c r="S3306" t="s">
        <v>2230</v>
      </c>
      <c r="T3306" t="str">
        <f t="shared" si="153"/>
        <v xml:space="preserve">‚ Minimum bachelor‚„s degree in social work, psychology, victim advocacy, or a closely related field.  Thorough knowledge of: Crime victim advocacy, criminal justice system procedures and methods; post-traumatic crisis intervention; recordkeeping techniques. Experience in program evaluation, conducting needs assessments, developing and enhancing community collaborations. Ability to handle and resolve emergency situations, assist victims in trauma either in person or over the phone while maintaining composure. Strong analytical, interpersonal, problem-solving, oral and written communications skills..  </v>
      </c>
      <c r="U3306">
        <f t="shared" si="154"/>
        <v>0</v>
      </c>
      <c r="V3306" s="3">
        <v>0</v>
      </c>
      <c r="W3306" s="3">
        <f t="shared" si="155"/>
        <v>0</v>
      </c>
      <c r="X3306" s="3">
        <v>0</v>
      </c>
      <c r="Y3306" s="3">
        <v>0</v>
      </c>
      <c r="Z3306" s="3">
        <v>0</v>
      </c>
      <c r="AA3306" s="3">
        <v>0</v>
      </c>
      <c r="AB3306" s="3">
        <v>0</v>
      </c>
      <c r="AD3306" t="s">
        <v>38</v>
      </c>
      <c r="AE3306" s="1">
        <v>42564</v>
      </c>
      <c r="AF3306" s="1">
        <v>42601</v>
      </c>
      <c r="AG3306" s="1">
        <v>42587</v>
      </c>
      <c r="AH3306" s="1">
        <v>42598</v>
      </c>
    </row>
    <row r="3307" spans="1:34" x14ac:dyDescent="0.3">
      <c r="A3307">
        <v>247915</v>
      </c>
      <c r="B3307" t="s">
        <v>39</v>
      </c>
      <c r="C3307" t="s">
        <v>26</v>
      </c>
      <c r="D3307">
        <v>1</v>
      </c>
      <c r="E3307" t="s">
        <v>4356</v>
      </c>
      <c r="F3307" t="s">
        <v>574</v>
      </c>
      <c r="G3307">
        <v>40510</v>
      </c>
      <c r="H3307">
        <v>1</v>
      </c>
      <c r="I3307">
        <v>45385</v>
      </c>
      <c r="J3307">
        <v>61669</v>
      </c>
      <c r="K3307" t="s">
        <v>30</v>
      </c>
      <c r="L3307" t="s">
        <v>78</v>
      </c>
      <c r="M3307" t="s">
        <v>983</v>
      </c>
      <c r="N3307" t="s">
        <v>8793</v>
      </c>
      <c r="O3307" t="s">
        <v>577</v>
      </c>
      <c r="P3307" t="s">
        <v>7563</v>
      </c>
      <c r="Q3307" t="s">
        <v>7439</v>
      </c>
      <c r="R3307" t="s">
        <v>5358</v>
      </c>
      <c r="S3307" t="s">
        <v>35</v>
      </c>
      <c r="T3307" t="str">
        <f t="shared" si="153"/>
        <v>Knowledge of the New York City‚„s Capital Budget. Knowledge of general capital budget maintenance duties.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07">
        <f t="shared" si="154"/>
        <v>0</v>
      </c>
      <c r="V3307" s="3">
        <v>0</v>
      </c>
      <c r="W3307" s="3">
        <f t="shared" si="155"/>
        <v>0</v>
      </c>
      <c r="X3307" s="3">
        <v>0</v>
      </c>
      <c r="Y3307" s="3">
        <v>0</v>
      </c>
      <c r="Z3307" s="3">
        <v>0</v>
      </c>
      <c r="AA3307" s="3">
        <v>0</v>
      </c>
      <c r="AB3307" s="3">
        <v>0</v>
      </c>
      <c r="AD3307" t="s">
        <v>38</v>
      </c>
      <c r="AE3307" s="1">
        <v>42569</v>
      </c>
      <c r="AG3307" s="1">
        <v>42569</v>
      </c>
      <c r="AH3307" s="1">
        <v>42598</v>
      </c>
    </row>
    <row r="3308" spans="1:34" x14ac:dyDescent="0.3">
      <c r="A3308">
        <v>247930</v>
      </c>
      <c r="B3308" t="s">
        <v>39</v>
      </c>
      <c r="C3308" t="s">
        <v>26</v>
      </c>
      <c r="D3308">
        <v>1</v>
      </c>
      <c r="E3308" t="s">
        <v>5364</v>
      </c>
      <c r="F3308" t="s">
        <v>42</v>
      </c>
      <c r="G3308">
        <v>21744</v>
      </c>
      <c r="H3308">
        <v>1</v>
      </c>
      <c r="I3308">
        <v>57969</v>
      </c>
      <c r="J3308">
        <v>70142</v>
      </c>
      <c r="K3308" t="s">
        <v>30</v>
      </c>
      <c r="L3308" t="s">
        <v>78</v>
      </c>
      <c r="M3308" t="s">
        <v>672</v>
      </c>
      <c r="N3308" t="s">
        <v>5365</v>
      </c>
      <c r="O3308" t="s">
        <v>46</v>
      </c>
      <c r="P3308" t="e">
        <f>--Prior experience managing large interconnected databases  --Good analytical skills, including proficiency in SAS and ACCESS and experience with other data management software  --experience with ArcGIS helpful. Strong written and verbal communication skills  --Strong Background both in basic science and public Health epidemiology  --Recognition that data Quality and completeness are essential to meeting surveillance objectives  --ability to work with a diverse staff of epidemiologists, analysts and public Health advisors   --understanding of and ability to plan and implement systematic approaches to promoting and maintaining data Quality  --experience Working with large-scale surveillance Systems and/or epidemiologic data a plus.</f>
        <v>#NAME?</v>
      </c>
      <c r="Q3308" t="s">
        <v>7439</v>
      </c>
      <c r="R3308" t="s">
        <v>5366</v>
      </c>
      <c r="S3308" t="s">
        <v>35</v>
      </c>
      <c r="T3308" t="e">
        <f t="shared" si="153"/>
        <v>#NAME?</v>
      </c>
      <c r="U3308">
        <f t="shared" si="154"/>
        <v>0</v>
      </c>
      <c r="V3308" s="3">
        <v>0</v>
      </c>
      <c r="W3308" s="3">
        <f t="shared" si="155"/>
        <v>0</v>
      </c>
      <c r="X3308" s="3">
        <v>0</v>
      </c>
      <c r="Y3308" s="3">
        <v>0</v>
      </c>
      <c r="Z3308" s="3">
        <v>0</v>
      </c>
      <c r="AA3308" s="3">
        <v>0</v>
      </c>
      <c r="AB3308" s="3">
        <v>0</v>
      </c>
      <c r="AD3308" t="s">
        <v>38</v>
      </c>
      <c r="AE3308" s="1">
        <v>42569</v>
      </c>
      <c r="AG3308" s="1">
        <v>42569</v>
      </c>
      <c r="AH3308" s="1">
        <v>42598</v>
      </c>
    </row>
    <row r="3309" spans="1:34" x14ac:dyDescent="0.3">
      <c r="A3309">
        <v>247338</v>
      </c>
      <c r="B3309" t="s">
        <v>2223</v>
      </c>
      <c r="C3309" t="s">
        <v>26</v>
      </c>
      <c r="D3309">
        <v>1</v>
      </c>
      <c r="E3309" t="s">
        <v>5361</v>
      </c>
      <c r="F3309" t="s">
        <v>326</v>
      </c>
      <c r="G3309">
        <v>56057</v>
      </c>
      <c r="H3309">
        <v>0</v>
      </c>
      <c r="I3309">
        <v>34644</v>
      </c>
      <c r="J3309">
        <v>57655</v>
      </c>
      <c r="K3309" t="s">
        <v>30</v>
      </c>
      <c r="L3309" t="s">
        <v>2226</v>
      </c>
      <c r="M3309" t="s">
        <v>5362</v>
      </c>
      <c r="N3309" t="s">
        <v>6974</v>
      </c>
      <c r="O3309" t="s">
        <v>329</v>
      </c>
      <c r="P3309" t="s">
        <v>8795</v>
      </c>
      <c r="Q3309" t="s">
        <v>35</v>
      </c>
      <c r="R3309" t="s">
        <v>5363</v>
      </c>
      <c r="S3309" t="s">
        <v>2230</v>
      </c>
      <c r="T3309" t="str">
        <f t="shared" si="153"/>
        <v xml:space="preserve">‚ Minimum bachelor‚„s degree in social work, psychology, victim advocacy, or a closely related field.  Thorough knowledge of: Crime victim advocacy, criminal justice system procedures and methods; post-traumatic crisis intervention; recordkeeping techniques. Experience in program evaluation, conducting needs assessments, developing and enhancing community collaborations. Ability to handle and resolve emergency situations, assist victims in trauma either in person or over the phone while maintaining composure. Strong analytical, interpersonal, problem-solving, oral and written communications skills..  </v>
      </c>
      <c r="U3309">
        <f t="shared" si="154"/>
        <v>0</v>
      </c>
      <c r="V3309" s="3">
        <v>0</v>
      </c>
      <c r="W3309" s="3">
        <f t="shared" si="155"/>
        <v>0</v>
      </c>
      <c r="X3309" s="3">
        <v>0</v>
      </c>
      <c r="Y3309" s="3">
        <v>0</v>
      </c>
      <c r="Z3309" s="3">
        <v>0</v>
      </c>
      <c r="AA3309" s="3">
        <v>0</v>
      </c>
      <c r="AB3309" s="3">
        <v>0</v>
      </c>
      <c r="AD3309" t="s">
        <v>38</v>
      </c>
      <c r="AE3309" s="1">
        <v>42564</v>
      </c>
      <c r="AF3309" s="1">
        <v>42601</v>
      </c>
      <c r="AG3309" s="1">
        <v>42587</v>
      </c>
      <c r="AH3309" s="1">
        <v>42598</v>
      </c>
    </row>
    <row r="3310" spans="1:34" x14ac:dyDescent="0.3">
      <c r="A3310">
        <v>247343</v>
      </c>
      <c r="B3310" t="s">
        <v>39</v>
      </c>
      <c r="C3310" t="s">
        <v>26</v>
      </c>
      <c r="D3310">
        <v>1</v>
      </c>
      <c r="E3310" t="s">
        <v>5367</v>
      </c>
      <c r="F3310" t="s">
        <v>631</v>
      </c>
      <c r="G3310">
        <v>21849</v>
      </c>
      <c r="H3310">
        <v>4</v>
      </c>
      <c r="I3310">
        <v>91216</v>
      </c>
      <c r="J3310">
        <v>91216</v>
      </c>
      <c r="K3310" t="s">
        <v>30</v>
      </c>
      <c r="L3310" t="s">
        <v>71</v>
      </c>
      <c r="M3310" t="s">
        <v>1056</v>
      </c>
      <c r="N3310" t="s">
        <v>6975</v>
      </c>
      <c r="O3310" t="s">
        <v>632</v>
      </c>
      <c r="P3310" t="s">
        <v>35</v>
      </c>
      <c r="Q3310" t="s">
        <v>5368</v>
      </c>
      <c r="R3310" t="s">
        <v>5369</v>
      </c>
      <c r="S3310" t="s">
        <v>35</v>
      </c>
      <c r="T3310" t="str">
        <f t="shared" si="153"/>
        <v xml:space="preserve">  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v>
      </c>
      <c r="U3310">
        <f t="shared" si="154"/>
        <v>0</v>
      </c>
      <c r="V3310" s="3">
        <v>0</v>
      </c>
      <c r="W3310" s="3">
        <f t="shared" si="155"/>
        <v>0</v>
      </c>
      <c r="X3310" s="3">
        <v>0</v>
      </c>
      <c r="Y3310" s="3">
        <v>0</v>
      </c>
      <c r="Z3310" s="3">
        <v>0</v>
      </c>
      <c r="AA3310" s="3">
        <v>0</v>
      </c>
      <c r="AB3310" s="3">
        <v>0</v>
      </c>
      <c r="AD3310" t="s">
        <v>58</v>
      </c>
      <c r="AE3310" s="1">
        <v>42565</v>
      </c>
      <c r="AG3310" s="1">
        <v>42565</v>
      </c>
      <c r="AH3310" s="1">
        <v>42598</v>
      </c>
    </row>
    <row r="3311" spans="1:34" x14ac:dyDescent="0.3">
      <c r="A3311">
        <v>247344</v>
      </c>
      <c r="B3311" t="s">
        <v>39</v>
      </c>
      <c r="C3311" t="s">
        <v>26</v>
      </c>
      <c r="D3311">
        <v>1</v>
      </c>
      <c r="E3311" t="s">
        <v>2583</v>
      </c>
      <c r="F3311" t="s">
        <v>1409</v>
      </c>
      <c r="G3311">
        <v>51001</v>
      </c>
      <c r="H3311">
        <v>2</v>
      </c>
      <c r="I3311">
        <v>64510</v>
      </c>
      <c r="J3311">
        <v>74187</v>
      </c>
      <c r="K3311" t="s">
        <v>30</v>
      </c>
      <c r="L3311" t="s">
        <v>78</v>
      </c>
      <c r="M3311" t="s">
        <v>1175</v>
      </c>
      <c r="N3311" t="s">
        <v>8796</v>
      </c>
      <c r="O3311" t="s">
        <v>1411</v>
      </c>
      <c r="P3311" t="e">
        <f>--the preferred candidate will possess Extensive knowledge of Assisted Outpatient Treatment, mental Health Treatment services, and the Service delivery system  --present Good oral and written communication skills  --ability to use Microsoft Windows, Microsoft Word, and EXCEL.</f>
        <v>#NAME?</v>
      </c>
      <c r="Q3311" t="s">
        <v>8131</v>
      </c>
      <c r="R3311" t="s">
        <v>5370</v>
      </c>
      <c r="S3311" t="s">
        <v>35</v>
      </c>
      <c r="T3311" t="e">
        <f t="shared" si="153"/>
        <v>#NAME?</v>
      </c>
      <c r="U3311">
        <f t="shared" si="154"/>
        <v>0</v>
      </c>
      <c r="V3311" s="3">
        <v>0</v>
      </c>
      <c r="W3311" s="3">
        <f t="shared" si="155"/>
        <v>0</v>
      </c>
      <c r="X3311" s="3">
        <v>0</v>
      </c>
      <c r="Y3311" s="3">
        <v>0</v>
      </c>
      <c r="Z3311" s="3">
        <v>0</v>
      </c>
      <c r="AA3311" s="3">
        <v>0</v>
      </c>
      <c r="AB3311" s="3">
        <v>0</v>
      </c>
      <c r="AD3311" t="s">
        <v>519</v>
      </c>
      <c r="AE3311" s="1">
        <v>42569</v>
      </c>
      <c r="AG3311" s="1">
        <v>42569</v>
      </c>
      <c r="AH3311" s="1">
        <v>42598</v>
      </c>
    </row>
    <row r="3312" spans="1:34" x14ac:dyDescent="0.3">
      <c r="A3312">
        <v>247344</v>
      </c>
      <c r="B3312" t="s">
        <v>39</v>
      </c>
      <c r="C3312" t="s">
        <v>40</v>
      </c>
      <c r="D3312">
        <v>1</v>
      </c>
      <c r="E3312" t="s">
        <v>2583</v>
      </c>
      <c r="F3312" t="s">
        <v>1409</v>
      </c>
      <c r="G3312">
        <v>51001</v>
      </c>
      <c r="H3312">
        <v>2</v>
      </c>
      <c r="I3312">
        <v>64510</v>
      </c>
      <c r="J3312">
        <v>74187</v>
      </c>
      <c r="K3312" t="s">
        <v>30</v>
      </c>
      <c r="L3312" t="s">
        <v>78</v>
      </c>
      <c r="M3312" t="s">
        <v>1175</v>
      </c>
      <c r="N3312" t="s">
        <v>8796</v>
      </c>
      <c r="O3312" t="s">
        <v>1411</v>
      </c>
      <c r="P3312" t="e">
        <f>--the preferred candidate will possess Extensive knowledge of Assisted Outpatient Treatment, mental Health Treatment services, and the Service delivery system  --present Good oral and written communication skills  --ability to use Microsoft Windows, Microsoft Word, and EXCEL.</f>
        <v>#NAME?</v>
      </c>
      <c r="Q3312" t="s">
        <v>8131</v>
      </c>
      <c r="R3312" t="s">
        <v>5370</v>
      </c>
      <c r="S3312" t="s">
        <v>35</v>
      </c>
      <c r="T3312" t="e">
        <f t="shared" si="153"/>
        <v>#NAME?</v>
      </c>
      <c r="U3312">
        <f t="shared" si="154"/>
        <v>0</v>
      </c>
      <c r="V3312" s="3">
        <v>0</v>
      </c>
      <c r="W3312" s="3">
        <f t="shared" si="155"/>
        <v>0</v>
      </c>
      <c r="X3312" s="3">
        <v>0</v>
      </c>
      <c r="Y3312" s="3">
        <v>0</v>
      </c>
      <c r="Z3312" s="3">
        <v>0</v>
      </c>
      <c r="AA3312" s="3">
        <v>0</v>
      </c>
      <c r="AB3312" s="3">
        <v>0</v>
      </c>
      <c r="AD3312" t="s">
        <v>519</v>
      </c>
      <c r="AE3312" s="1">
        <v>42569</v>
      </c>
      <c r="AG3312" s="1">
        <v>42569</v>
      </c>
      <c r="AH3312" s="1">
        <v>42598</v>
      </c>
    </row>
    <row r="3313" spans="1:34" x14ac:dyDescent="0.3">
      <c r="A3313">
        <v>247352</v>
      </c>
      <c r="B3313" t="s">
        <v>39</v>
      </c>
      <c r="C3313" t="s">
        <v>26</v>
      </c>
      <c r="D3313">
        <v>1</v>
      </c>
      <c r="E3313" t="s">
        <v>5371</v>
      </c>
      <c r="F3313" t="s">
        <v>631</v>
      </c>
      <c r="G3313">
        <v>21849</v>
      </c>
      <c r="H3313">
        <v>3</v>
      </c>
      <c r="I3313">
        <v>79787</v>
      </c>
      <c r="J3313">
        <v>79787</v>
      </c>
      <c r="K3313" t="s">
        <v>30</v>
      </c>
      <c r="L3313" t="s">
        <v>71</v>
      </c>
      <c r="M3313" t="s">
        <v>1056</v>
      </c>
      <c r="N3313" t="s">
        <v>6976</v>
      </c>
      <c r="O3313" t="s">
        <v>632</v>
      </c>
      <c r="P3313" t="s">
        <v>35</v>
      </c>
      <c r="Q3313" t="s">
        <v>4526</v>
      </c>
      <c r="R3313" t="s">
        <v>5372</v>
      </c>
      <c r="S3313" t="s">
        <v>35</v>
      </c>
      <c r="T3313" t="str">
        <f t="shared" si="153"/>
        <v xml:space="preserve">  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v>
      </c>
      <c r="U3313">
        <f t="shared" si="154"/>
        <v>0</v>
      </c>
      <c r="V3313" s="3">
        <v>0</v>
      </c>
      <c r="W3313" s="3">
        <f t="shared" si="155"/>
        <v>0</v>
      </c>
      <c r="X3313" s="3">
        <v>0</v>
      </c>
      <c r="Y3313" s="3">
        <v>0</v>
      </c>
      <c r="Z3313" s="3">
        <v>0</v>
      </c>
      <c r="AA3313" s="3">
        <v>0</v>
      </c>
      <c r="AB3313" s="3">
        <v>0</v>
      </c>
      <c r="AD3313" t="s">
        <v>58</v>
      </c>
      <c r="AE3313" s="1">
        <v>42565</v>
      </c>
      <c r="AG3313" s="1">
        <v>42565</v>
      </c>
      <c r="AH3313" s="1">
        <v>42598</v>
      </c>
    </row>
    <row r="3314" spans="1:34" x14ac:dyDescent="0.3">
      <c r="A3314">
        <v>247362</v>
      </c>
      <c r="B3314" t="s">
        <v>39</v>
      </c>
      <c r="C3314" t="s">
        <v>26</v>
      </c>
      <c r="D3314">
        <v>1</v>
      </c>
      <c r="E3314" t="s">
        <v>5373</v>
      </c>
      <c r="F3314" t="s">
        <v>631</v>
      </c>
      <c r="G3314">
        <v>21849</v>
      </c>
      <c r="H3314">
        <v>1</v>
      </c>
      <c r="I3314">
        <v>55296</v>
      </c>
      <c r="J3314">
        <v>55296</v>
      </c>
      <c r="K3314" t="s">
        <v>30</v>
      </c>
      <c r="L3314" t="s">
        <v>71</v>
      </c>
      <c r="M3314" t="s">
        <v>1056</v>
      </c>
      <c r="N3314" t="s">
        <v>6977</v>
      </c>
      <c r="O3314" t="s">
        <v>632</v>
      </c>
      <c r="P3314" t="s">
        <v>5374</v>
      </c>
      <c r="Q3314" t="s">
        <v>8797</v>
      </c>
      <c r="R3314" t="s">
        <v>5375</v>
      </c>
      <c r="S3314" t="s">
        <v>35</v>
      </c>
      <c r="T3314" t="str">
        <f t="shared" si="153"/>
        <v>Successful candidates should have experience working in an accredited laboratory facility A)	An approved internship in criminalistics or forensic science or eighteen master‚„s degree level credits in one of the specialization areas described above is equivalent to one year qualifying experience.  ***SPECIAL NOTE*** 1.	If you were educated in a foreign school you must submit an evaluation of your foreign education from an approved organization with your resume. 2.	Selected candidates will be required to provide a DNA sample by swabbing. 3.	Candidates must demonstrate accurate color vision in order to notice shades of color in the detection of body fluids and colorimetric tests when performing job.</v>
      </c>
      <c r="U3314">
        <f t="shared" si="154"/>
        <v>0</v>
      </c>
      <c r="V3314" s="3">
        <v>0</v>
      </c>
      <c r="W3314" s="3">
        <f t="shared" si="155"/>
        <v>0</v>
      </c>
      <c r="X3314" s="3">
        <v>0</v>
      </c>
      <c r="Y3314" s="3">
        <v>0</v>
      </c>
      <c r="Z3314" s="3">
        <v>0</v>
      </c>
      <c r="AA3314" s="3">
        <v>0</v>
      </c>
      <c r="AB3314" s="3">
        <v>0</v>
      </c>
      <c r="AD3314" t="s">
        <v>58</v>
      </c>
      <c r="AE3314" s="1">
        <v>42565</v>
      </c>
      <c r="AG3314" s="1">
        <v>42565</v>
      </c>
      <c r="AH3314" s="1">
        <v>42598</v>
      </c>
    </row>
    <row r="3315" spans="1:34" x14ac:dyDescent="0.3">
      <c r="A3315">
        <v>247365</v>
      </c>
      <c r="B3315" t="s">
        <v>39</v>
      </c>
      <c r="C3315" t="s">
        <v>26</v>
      </c>
      <c r="D3315">
        <v>1</v>
      </c>
      <c r="E3315" t="s">
        <v>5376</v>
      </c>
      <c r="F3315" t="s">
        <v>631</v>
      </c>
      <c r="G3315">
        <v>21849</v>
      </c>
      <c r="H3315">
        <v>2</v>
      </c>
      <c r="I3315">
        <v>65089</v>
      </c>
      <c r="J3315">
        <v>65089</v>
      </c>
      <c r="K3315" t="s">
        <v>30</v>
      </c>
      <c r="L3315" t="s">
        <v>71</v>
      </c>
      <c r="M3315" t="s">
        <v>1056</v>
      </c>
      <c r="N3315" t="s">
        <v>8798</v>
      </c>
      <c r="O3315" t="s">
        <v>632</v>
      </c>
      <c r="P3315" t="s">
        <v>35</v>
      </c>
      <c r="Q3315" t="s">
        <v>5377</v>
      </c>
      <c r="R3315" t="s">
        <v>5378</v>
      </c>
      <c r="S3315" t="s">
        <v>35</v>
      </c>
      <c r="T3315" t="str">
        <f t="shared" si="153"/>
        <v xml:space="preserv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v>
      </c>
      <c r="U3315">
        <f t="shared" si="154"/>
        <v>0</v>
      </c>
      <c r="V3315" s="3">
        <v>0</v>
      </c>
      <c r="W3315" s="3">
        <f t="shared" si="155"/>
        <v>0</v>
      </c>
      <c r="X3315" s="3">
        <v>0</v>
      </c>
      <c r="Y3315" s="3">
        <v>0</v>
      </c>
      <c r="Z3315" s="3">
        <v>0</v>
      </c>
      <c r="AA3315" s="3">
        <v>0</v>
      </c>
      <c r="AB3315" s="3">
        <v>0</v>
      </c>
      <c r="AD3315" t="s">
        <v>58</v>
      </c>
      <c r="AE3315" s="1">
        <v>42565</v>
      </c>
      <c r="AG3315" s="1">
        <v>42565</v>
      </c>
      <c r="AH3315" s="1">
        <v>42598</v>
      </c>
    </row>
    <row r="3316" spans="1:34" x14ac:dyDescent="0.3">
      <c r="A3316">
        <v>247172</v>
      </c>
      <c r="B3316" t="s">
        <v>59</v>
      </c>
      <c r="C3316" t="s">
        <v>40</v>
      </c>
      <c r="D3316">
        <v>1</v>
      </c>
      <c r="E3316" t="s">
        <v>5222</v>
      </c>
      <c r="F3316" t="s">
        <v>42</v>
      </c>
      <c r="G3316">
        <v>21744</v>
      </c>
      <c r="H3316">
        <v>1</v>
      </c>
      <c r="I3316">
        <v>57969</v>
      </c>
      <c r="J3316">
        <v>70142</v>
      </c>
      <c r="K3316" t="s">
        <v>30</v>
      </c>
      <c r="L3316" t="s">
        <v>164</v>
      </c>
      <c r="M3316" t="s">
        <v>2036</v>
      </c>
      <c r="N3316" t="s">
        <v>8733</v>
      </c>
      <c r="O3316" t="s">
        <v>46</v>
      </c>
      <c r="P3316" t="s">
        <v>35</v>
      </c>
      <c r="Q3316" t="s">
        <v>1817</v>
      </c>
      <c r="R3316" t="s">
        <v>99</v>
      </c>
      <c r="S3316" t="s">
        <v>35</v>
      </c>
      <c r="T3316" t="str">
        <f t="shared" si="153"/>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316">
        <f t="shared" si="154"/>
        <v>0</v>
      </c>
      <c r="V3316" s="3">
        <v>0</v>
      </c>
      <c r="W3316" s="3">
        <f t="shared" si="155"/>
        <v>0</v>
      </c>
      <c r="X3316" s="3">
        <v>0</v>
      </c>
      <c r="Y3316" s="3">
        <v>0</v>
      </c>
      <c r="Z3316" s="3">
        <v>0</v>
      </c>
      <c r="AA3316" s="3">
        <v>0</v>
      </c>
      <c r="AB3316" s="3">
        <v>0</v>
      </c>
      <c r="AD3316" t="s">
        <v>38</v>
      </c>
      <c r="AE3316" s="1">
        <v>42577</v>
      </c>
      <c r="AG3316" s="1">
        <v>42577</v>
      </c>
      <c r="AH3316" s="1">
        <v>42598</v>
      </c>
    </row>
    <row r="3317" spans="1:34" x14ac:dyDescent="0.3">
      <c r="A3317">
        <v>247183</v>
      </c>
      <c r="B3317" t="s">
        <v>39</v>
      </c>
      <c r="C3317" t="s">
        <v>26</v>
      </c>
      <c r="D3317">
        <v>1</v>
      </c>
      <c r="E3317" t="s">
        <v>5379</v>
      </c>
      <c r="F3317" t="s">
        <v>1513</v>
      </c>
      <c r="G3317">
        <v>81805</v>
      </c>
      <c r="H3317">
        <v>0</v>
      </c>
      <c r="I3317">
        <v>28955</v>
      </c>
      <c r="J3317">
        <v>43417</v>
      </c>
      <c r="K3317" t="s">
        <v>30</v>
      </c>
      <c r="L3317" t="s">
        <v>3129</v>
      </c>
      <c r="M3317" t="s">
        <v>1514</v>
      </c>
      <c r="N3317" t="s">
        <v>6978</v>
      </c>
      <c r="O3317" t="s">
        <v>7367</v>
      </c>
      <c r="P3317" t="s">
        <v>35</v>
      </c>
      <c r="Q3317" t="s">
        <v>7439</v>
      </c>
      <c r="R3317" t="s">
        <v>5380</v>
      </c>
      <c r="S3317" t="s">
        <v>35</v>
      </c>
      <c r="T3317" t="str">
        <f t="shared" si="153"/>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17">
        <f t="shared" si="154"/>
        <v>0</v>
      </c>
      <c r="V3317" s="3">
        <v>0</v>
      </c>
      <c r="W3317" s="3">
        <f t="shared" si="155"/>
        <v>0</v>
      </c>
      <c r="X3317" s="3">
        <v>0</v>
      </c>
      <c r="Y3317" s="3">
        <v>0</v>
      </c>
      <c r="Z3317" s="3">
        <v>0</v>
      </c>
      <c r="AA3317" s="3">
        <v>0</v>
      </c>
      <c r="AB3317" s="3">
        <v>0</v>
      </c>
      <c r="AD3317" t="s">
        <v>38</v>
      </c>
      <c r="AE3317" s="1">
        <v>42563</v>
      </c>
      <c r="AG3317" s="1">
        <v>42563</v>
      </c>
      <c r="AH3317" s="1">
        <v>42598</v>
      </c>
    </row>
    <row r="3318" spans="1:34" x14ac:dyDescent="0.3">
      <c r="A3318">
        <v>247183</v>
      </c>
      <c r="B3318" t="s">
        <v>39</v>
      </c>
      <c r="C3318" t="s">
        <v>40</v>
      </c>
      <c r="D3318">
        <v>1</v>
      </c>
      <c r="E3318" t="s">
        <v>5379</v>
      </c>
      <c r="F3318" t="s">
        <v>1513</v>
      </c>
      <c r="G3318">
        <v>81805</v>
      </c>
      <c r="H3318">
        <v>0</v>
      </c>
      <c r="I3318">
        <v>28955</v>
      </c>
      <c r="J3318">
        <v>43417</v>
      </c>
      <c r="K3318" t="s">
        <v>30</v>
      </c>
      <c r="L3318" t="s">
        <v>3129</v>
      </c>
      <c r="M3318" t="s">
        <v>1514</v>
      </c>
      <c r="N3318" t="s">
        <v>6978</v>
      </c>
      <c r="O3318" t="s">
        <v>7367</v>
      </c>
      <c r="P3318" t="s">
        <v>35</v>
      </c>
      <c r="Q3318" t="s">
        <v>7439</v>
      </c>
      <c r="R3318" t="s">
        <v>5380</v>
      </c>
      <c r="S3318" t="s">
        <v>35</v>
      </c>
      <c r="T3318" t="str">
        <f t="shared" si="153"/>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18">
        <f t="shared" si="154"/>
        <v>0</v>
      </c>
      <c r="V3318" s="3">
        <v>0</v>
      </c>
      <c r="W3318" s="3">
        <f t="shared" si="155"/>
        <v>0</v>
      </c>
      <c r="X3318" s="3">
        <v>0</v>
      </c>
      <c r="Y3318" s="3">
        <v>0</v>
      </c>
      <c r="Z3318" s="3">
        <v>0</v>
      </c>
      <c r="AA3318" s="3">
        <v>0</v>
      </c>
      <c r="AB3318" s="3">
        <v>0</v>
      </c>
      <c r="AD3318" t="s">
        <v>38</v>
      </c>
      <c r="AE3318" s="1">
        <v>42563</v>
      </c>
      <c r="AG3318" s="1">
        <v>42563</v>
      </c>
      <c r="AH3318" s="1">
        <v>42598</v>
      </c>
    </row>
    <row r="3319" spans="1:34" x14ac:dyDescent="0.3">
      <c r="A3319">
        <v>247192</v>
      </c>
      <c r="B3319" t="s">
        <v>39</v>
      </c>
      <c r="C3319" t="s">
        <v>26</v>
      </c>
      <c r="D3319">
        <v>1</v>
      </c>
      <c r="E3319" t="s">
        <v>4958</v>
      </c>
      <c r="F3319" t="s">
        <v>1654</v>
      </c>
      <c r="G3319">
        <v>6663</v>
      </c>
      <c r="H3319">
        <v>2</v>
      </c>
      <c r="I3319">
        <v>73980</v>
      </c>
      <c r="J3319">
        <v>83630</v>
      </c>
      <c r="K3319" t="s">
        <v>30</v>
      </c>
      <c r="L3319" t="s">
        <v>319</v>
      </c>
      <c r="M3319" t="s">
        <v>2089</v>
      </c>
      <c r="N3319" t="s">
        <v>5381</v>
      </c>
      <c r="O3319" t="s">
        <v>7406</v>
      </c>
      <c r="P3319" t="s">
        <v>2681</v>
      </c>
      <c r="Q3319" t="s">
        <v>7439</v>
      </c>
      <c r="R3319" t="s">
        <v>5382</v>
      </c>
      <c r="S3319" t="s">
        <v>35</v>
      </c>
      <c r="T3319" t="str">
        <f t="shared" si="153"/>
        <v>Must possess extensive knowledge of pharmacology and clear communication skills; second language skills are desired, but not required.     **NOTE: Work schedule is 37.5 hours per week including Overnights, Weekends &amp; Holidays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19">
        <f t="shared" si="154"/>
        <v>0</v>
      </c>
      <c r="V3319" s="3">
        <v>0</v>
      </c>
      <c r="W3319" s="3">
        <f t="shared" si="155"/>
        <v>0</v>
      </c>
      <c r="X3319" s="3">
        <v>0</v>
      </c>
      <c r="Y3319" s="3">
        <v>0</v>
      </c>
      <c r="Z3319" s="3">
        <v>0</v>
      </c>
      <c r="AA3319" s="3">
        <v>0</v>
      </c>
      <c r="AB3319" s="3">
        <v>0</v>
      </c>
      <c r="AD3319" t="s">
        <v>58</v>
      </c>
      <c r="AE3319" s="1">
        <v>42563</v>
      </c>
      <c r="AG3319" s="1">
        <v>42563</v>
      </c>
      <c r="AH3319" s="1">
        <v>42598</v>
      </c>
    </row>
    <row r="3320" spans="1:34" x14ac:dyDescent="0.3">
      <c r="A3320">
        <v>247192</v>
      </c>
      <c r="B3320" t="s">
        <v>39</v>
      </c>
      <c r="C3320" t="s">
        <v>40</v>
      </c>
      <c r="D3320">
        <v>1</v>
      </c>
      <c r="E3320" t="s">
        <v>4958</v>
      </c>
      <c r="F3320" t="s">
        <v>1654</v>
      </c>
      <c r="G3320">
        <v>6663</v>
      </c>
      <c r="H3320">
        <v>2</v>
      </c>
      <c r="I3320">
        <v>73980</v>
      </c>
      <c r="J3320">
        <v>83630</v>
      </c>
      <c r="K3320" t="s">
        <v>30</v>
      </c>
      <c r="L3320" t="s">
        <v>319</v>
      </c>
      <c r="M3320" t="s">
        <v>2089</v>
      </c>
      <c r="N3320" t="s">
        <v>5381</v>
      </c>
      <c r="O3320" t="s">
        <v>7406</v>
      </c>
      <c r="P3320" t="s">
        <v>2681</v>
      </c>
      <c r="Q3320" t="s">
        <v>7439</v>
      </c>
      <c r="R3320" t="s">
        <v>5382</v>
      </c>
      <c r="S3320" t="s">
        <v>35</v>
      </c>
      <c r="T3320" t="str">
        <f t="shared" si="153"/>
        <v>Must possess extensive knowledge of pharmacology and clear communication skills; second language skills are desired, but not required.     **NOTE: Work schedule is 37.5 hours per week including Overnights, Weekends &amp; Holidays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20">
        <f t="shared" si="154"/>
        <v>0</v>
      </c>
      <c r="V3320" s="3">
        <v>0</v>
      </c>
      <c r="W3320" s="3">
        <f t="shared" si="155"/>
        <v>0</v>
      </c>
      <c r="X3320" s="3">
        <v>0</v>
      </c>
      <c r="Y3320" s="3">
        <v>0</v>
      </c>
      <c r="Z3320" s="3">
        <v>0</v>
      </c>
      <c r="AA3320" s="3">
        <v>0</v>
      </c>
      <c r="AB3320" s="3">
        <v>0</v>
      </c>
      <c r="AD3320" t="s">
        <v>58</v>
      </c>
      <c r="AE3320" s="1">
        <v>42563</v>
      </c>
      <c r="AG3320" s="1">
        <v>42563</v>
      </c>
      <c r="AH3320" s="1">
        <v>42598</v>
      </c>
    </row>
    <row r="3321" spans="1:34" x14ac:dyDescent="0.3">
      <c r="A3321">
        <v>248950</v>
      </c>
      <c r="B3321" t="s">
        <v>888</v>
      </c>
      <c r="C3321" t="s">
        <v>40</v>
      </c>
      <c r="D3321">
        <v>2</v>
      </c>
      <c r="E3321" t="s">
        <v>1454</v>
      </c>
      <c r="F3321" t="s">
        <v>1455</v>
      </c>
      <c r="G3321">
        <v>21210</v>
      </c>
      <c r="H3321">
        <v>0</v>
      </c>
      <c r="I3321">
        <v>51586</v>
      </c>
      <c r="J3321">
        <v>66000</v>
      </c>
      <c r="K3321" t="s">
        <v>30</v>
      </c>
      <c r="L3321" t="s">
        <v>430</v>
      </c>
      <c r="M3321" t="s">
        <v>1456</v>
      </c>
      <c r="N3321" t="s">
        <v>8790</v>
      </c>
      <c r="O3321" t="s">
        <v>1457</v>
      </c>
      <c r="P3321" t="s">
        <v>5345</v>
      </c>
      <c r="Q3321" t="s">
        <v>35</v>
      </c>
      <c r="R3321" t="s">
        <v>894</v>
      </c>
      <c r="S3321" t="s">
        <v>35</v>
      </c>
      <c r="T3321" t="str">
        <f t="shared" si="153"/>
        <v xml:space="preserve">Thorough knowledge in all areas of architecture, design, and construction, including City, State, and Federal regulations and procedures, and methods and standards for new construction of multi-family housing.  Excellent trade base knowledge and familiarity with New York City government and housing issues.   Ability to work in a fast-paced environment, negotiate with diverse technical specialists, apply independent judgment in technical matters, take initiative, and work effectively with others.    Excellent writing, interpersonal, organizational, communication, leadership, and negotiation skills.    Demonstrated ability to meet deadlines, coordinate multiple projects, and deal with complex construction issues.  Proficient in the operation of AutoCAD,  Architectural Desktop, Bluebeam Revu, Excel, Word, and Powerpoint.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  </v>
      </c>
      <c r="U3321">
        <f t="shared" si="154"/>
        <v>0</v>
      </c>
      <c r="V3321" s="3">
        <v>1</v>
      </c>
      <c r="W3321" s="3">
        <f t="shared" si="155"/>
        <v>0</v>
      </c>
      <c r="X3321" s="3">
        <v>0</v>
      </c>
      <c r="Y3321" s="3">
        <v>0</v>
      </c>
      <c r="Z3321" s="3">
        <v>0</v>
      </c>
      <c r="AA3321" s="3">
        <v>0</v>
      </c>
      <c r="AB3321" s="3">
        <v>0</v>
      </c>
      <c r="AD3321" t="s">
        <v>58</v>
      </c>
      <c r="AE3321" s="1">
        <v>42576</v>
      </c>
      <c r="AF3321" s="1">
        <v>42636</v>
      </c>
      <c r="AG3321" s="1">
        <v>42576</v>
      </c>
      <c r="AH3321" s="1">
        <v>42598</v>
      </c>
    </row>
    <row r="3322" spans="1:34" x14ac:dyDescent="0.3">
      <c r="A3322">
        <v>247367</v>
      </c>
      <c r="B3322" t="s">
        <v>39</v>
      </c>
      <c r="C3322" t="s">
        <v>40</v>
      </c>
      <c r="D3322">
        <v>1</v>
      </c>
      <c r="E3322" t="s">
        <v>5383</v>
      </c>
      <c r="F3322" t="s">
        <v>1148</v>
      </c>
      <c r="G3322">
        <v>56056</v>
      </c>
      <c r="H3322">
        <v>0</v>
      </c>
      <c r="I3322">
        <v>14</v>
      </c>
      <c r="J3322">
        <v>18</v>
      </c>
      <c r="K3322" t="s">
        <v>141</v>
      </c>
      <c r="L3322" t="s">
        <v>1265</v>
      </c>
      <c r="M3322" t="s">
        <v>1514</v>
      </c>
      <c r="N3322" t="s">
        <v>5384</v>
      </c>
      <c r="O3322" t="s">
        <v>1150</v>
      </c>
      <c r="P3322" t="e">
        <f>--BI Lingual: English/Spanish</f>
        <v>#NAME?</v>
      </c>
      <c r="Q3322" t="s">
        <v>7439</v>
      </c>
      <c r="R3322" t="s">
        <v>5385</v>
      </c>
      <c r="S3322" t="s">
        <v>35</v>
      </c>
      <c r="T3322" t="e">
        <f t="shared" si="153"/>
        <v>#NAME?</v>
      </c>
      <c r="U3322">
        <f t="shared" si="154"/>
        <v>0</v>
      </c>
      <c r="V3322" s="3">
        <v>0</v>
      </c>
      <c r="W3322" s="3">
        <f t="shared" si="155"/>
        <v>0</v>
      </c>
      <c r="X3322" s="3">
        <v>0</v>
      </c>
      <c r="Y3322" s="3">
        <v>0</v>
      </c>
      <c r="Z3322" s="3">
        <v>0</v>
      </c>
      <c r="AA3322" s="3">
        <v>0</v>
      </c>
      <c r="AB3322" s="3">
        <v>0</v>
      </c>
      <c r="AD3322" t="s">
        <v>38</v>
      </c>
      <c r="AE3322" s="1">
        <v>42569</v>
      </c>
      <c r="AG3322" s="1">
        <v>42569</v>
      </c>
      <c r="AH3322" s="1">
        <v>42598</v>
      </c>
    </row>
    <row r="3323" spans="1:34" x14ac:dyDescent="0.3">
      <c r="A3323">
        <v>247367</v>
      </c>
      <c r="B3323" t="s">
        <v>39</v>
      </c>
      <c r="C3323" t="s">
        <v>26</v>
      </c>
      <c r="D3323">
        <v>1</v>
      </c>
      <c r="E3323" t="s">
        <v>5383</v>
      </c>
      <c r="F3323" t="s">
        <v>1148</v>
      </c>
      <c r="G3323">
        <v>56056</v>
      </c>
      <c r="H3323">
        <v>0</v>
      </c>
      <c r="I3323">
        <v>14</v>
      </c>
      <c r="J3323">
        <v>18</v>
      </c>
      <c r="K3323" t="s">
        <v>141</v>
      </c>
      <c r="L3323" t="s">
        <v>1265</v>
      </c>
      <c r="M3323" t="s">
        <v>1514</v>
      </c>
      <c r="N3323" t="s">
        <v>5384</v>
      </c>
      <c r="O3323" t="s">
        <v>1150</v>
      </c>
      <c r="P3323" t="e">
        <f>--BI Lingual: English/Spanish</f>
        <v>#NAME?</v>
      </c>
      <c r="Q3323" t="s">
        <v>7439</v>
      </c>
      <c r="R3323" t="s">
        <v>5385</v>
      </c>
      <c r="S3323" t="s">
        <v>35</v>
      </c>
      <c r="T3323" t="e">
        <f t="shared" si="153"/>
        <v>#NAME?</v>
      </c>
      <c r="U3323">
        <f t="shared" si="154"/>
        <v>0</v>
      </c>
      <c r="V3323" s="3">
        <v>0</v>
      </c>
      <c r="W3323" s="3">
        <f t="shared" si="155"/>
        <v>0</v>
      </c>
      <c r="X3323" s="3">
        <v>0</v>
      </c>
      <c r="Y3323" s="3">
        <v>0</v>
      </c>
      <c r="Z3323" s="3">
        <v>0</v>
      </c>
      <c r="AA3323" s="3">
        <v>0</v>
      </c>
      <c r="AB3323" s="3">
        <v>0</v>
      </c>
      <c r="AD3323" t="s">
        <v>38</v>
      </c>
      <c r="AE3323" s="1">
        <v>42569</v>
      </c>
      <c r="AG3323" s="1">
        <v>42569</v>
      </c>
      <c r="AH3323" s="1">
        <v>42598</v>
      </c>
    </row>
    <row r="3324" spans="1:34" x14ac:dyDescent="0.3">
      <c r="A3324">
        <v>247376</v>
      </c>
      <c r="B3324" t="s">
        <v>59</v>
      </c>
      <c r="C3324" t="s">
        <v>26</v>
      </c>
      <c r="D3324">
        <v>2</v>
      </c>
      <c r="E3324" t="s">
        <v>5386</v>
      </c>
      <c r="F3324" t="s">
        <v>389</v>
      </c>
      <c r="G3324">
        <v>12158</v>
      </c>
      <c r="H3324">
        <v>2</v>
      </c>
      <c r="I3324">
        <v>44945</v>
      </c>
      <c r="J3324">
        <v>72628</v>
      </c>
      <c r="K3324" t="s">
        <v>30</v>
      </c>
      <c r="L3324" t="s">
        <v>164</v>
      </c>
      <c r="M3324" t="s">
        <v>1904</v>
      </c>
      <c r="N3324" t="s">
        <v>8799</v>
      </c>
      <c r="O3324" t="s">
        <v>7114</v>
      </c>
      <c r="P3324" t="s">
        <v>8800</v>
      </c>
      <c r="Q3324" t="s">
        <v>5387</v>
      </c>
      <c r="R3324" t="s">
        <v>593</v>
      </c>
      <c r="S3324" t="s">
        <v>35</v>
      </c>
      <c r="T3324" t="str">
        <f t="shared" si="153"/>
        <v>Additional and/or Preferred skills: 	Bachelor‚„s degree	Quick learner	Experience in procurement and/or contract management	Knowledge in capital and/or operating budget	Interest in public service   ONLY THOSE WHO ARE PERMENANT IN THE TITLE OF PROCUREMENT ANLAYST MAY APPLY.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v>
      </c>
      <c r="U3324">
        <f t="shared" si="154"/>
        <v>0</v>
      </c>
      <c r="V3324" s="3">
        <v>0</v>
      </c>
      <c r="W3324" s="3">
        <f t="shared" si="155"/>
        <v>0</v>
      </c>
      <c r="X3324" s="3">
        <v>0</v>
      </c>
      <c r="Y3324" s="3">
        <v>0</v>
      </c>
      <c r="Z3324" s="3">
        <v>0</v>
      </c>
      <c r="AA3324" s="3">
        <v>0</v>
      </c>
      <c r="AB3324" s="3">
        <v>0</v>
      </c>
      <c r="AD3324" t="s">
        <v>38</v>
      </c>
      <c r="AE3324" s="1">
        <v>42564</v>
      </c>
      <c r="AG3324" s="1">
        <v>42570</v>
      </c>
      <c r="AH3324" s="1">
        <v>42598</v>
      </c>
    </row>
    <row r="3325" spans="1:34" x14ac:dyDescent="0.3">
      <c r="A3325">
        <v>247395</v>
      </c>
      <c r="B3325" t="s">
        <v>39</v>
      </c>
      <c r="C3325" t="s">
        <v>40</v>
      </c>
      <c r="D3325">
        <v>1</v>
      </c>
      <c r="E3325" t="s">
        <v>5350</v>
      </c>
      <c r="F3325" t="s">
        <v>1148</v>
      </c>
      <c r="G3325">
        <v>56056</v>
      </c>
      <c r="H3325">
        <v>0</v>
      </c>
      <c r="I3325">
        <v>29391</v>
      </c>
      <c r="J3325">
        <v>38131</v>
      </c>
      <c r="K3325" t="s">
        <v>30</v>
      </c>
      <c r="L3325" t="s">
        <v>78</v>
      </c>
      <c r="M3325" t="s">
        <v>1179</v>
      </c>
      <c r="N3325" t="s">
        <v>8791</v>
      </c>
      <c r="O3325" t="s">
        <v>1150</v>
      </c>
      <c r="P3325" t="e">
        <f>--computer skills such as MS Word, Excel    --Excellent written and verbal communication skills  --customer Service skills  --phone etiquette</f>
        <v>#NAME?</v>
      </c>
      <c r="Q3325" t="s">
        <v>35</v>
      </c>
      <c r="R3325" t="s">
        <v>5351</v>
      </c>
      <c r="S3325" t="s">
        <v>35</v>
      </c>
      <c r="T3325" t="e">
        <f t="shared" si="153"/>
        <v>#NAME?</v>
      </c>
      <c r="U3325">
        <f t="shared" si="154"/>
        <v>0</v>
      </c>
      <c r="V3325" s="3">
        <v>0</v>
      </c>
      <c r="W3325" s="3">
        <f t="shared" si="155"/>
        <v>0</v>
      </c>
      <c r="X3325" s="3">
        <v>0</v>
      </c>
      <c r="Y3325" s="3">
        <v>0</v>
      </c>
      <c r="Z3325" s="3">
        <v>0</v>
      </c>
      <c r="AA3325" s="3">
        <v>0</v>
      </c>
      <c r="AB3325" s="3">
        <v>0</v>
      </c>
      <c r="AD3325" t="s">
        <v>38</v>
      </c>
      <c r="AE3325" s="1">
        <v>42564</v>
      </c>
      <c r="AG3325" s="1">
        <v>42564</v>
      </c>
      <c r="AH3325" s="1">
        <v>42598</v>
      </c>
    </row>
    <row r="3326" spans="1:34" x14ac:dyDescent="0.3">
      <c r="A3326">
        <v>247403</v>
      </c>
      <c r="B3326" t="s">
        <v>108</v>
      </c>
      <c r="C3326" t="s">
        <v>26</v>
      </c>
      <c r="D3326">
        <v>1</v>
      </c>
      <c r="E3326" t="s">
        <v>109</v>
      </c>
      <c r="F3326" t="s">
        <v>110</v>
      </c>
      <c r="G3326">
        <v>10251</v>
      </c>
      <c r="H3326">
        <v>3</v>
      </c>
      <c r="I3326">
        <v>32888</v>
      </c>
      <c r="J3326">
        <v>53281</v>
      </c>
      <c r="K3326" t="s">
        <v>30</v>
      </c>
      <c r="L3326" t="s">
        <v>5388</v>
      </c>
      <c r="M3326" t="s">
        <v>5389</v>
      </c>
      <c r="N3326" t="s">
        <v>8801</v>
      </c>
      <c r="O3326" t="s">
        <v>113</v>
      </c>
      <c r="P3326" t="s">
        <v>35</v>
      </c>
      <c r="Q3326" t="s">
        <v>5390</v>
      </c>
      <c r="R3326" t="s">
        <v>586</v>
      </c>
      <c r="S3326" t="s">
        <v>5391</v>
      </c>
      <c r="T3326" t="str">
        <f t="shared" si="153"/>
        <v xml:space="preserve">  Must be permanent in the Clerical Associate title.</v>
      </c>
      <c r="U3326">
        <f t="shared" si="154"/>
        <v>0</v>
      </c>
      <c r="V3326" s="3">
        <v>0</v>
      </c>
      <c r="W3326" s="3">
        <f t="shared" si="155"/>
        <v>0</v>
      </c>
      <c r="X3326" s="3">
        <v>0</v>
      </c>
      <c r="Y3326" s="3">
        <v>0</v>
      </c>
      <c r="Z3326" s="3">
        <v>0</v>
      </c>
      <c r="AA3326" s="3">
        <v>0</v>
      </c>
      <c r="AB3326" s="3">
        <v>0</v>
      </c>
      <c r="AD3326" t="s">
        <v>38</v>
      </c>
      <c r="AE3326" s="1">
        <v>42565</v>
      </c>
      <c r="AG3326" s="1">
        <v>42587</v>
      </c>
      <c r="AH3326" s="1">
        <v>42598</v>
      </c>
    </row>
    <row r="3327" spans="1:34" x14ac:dyDescent="0.3">
      <c r="A3327">
        <v>247193</v>
      </c>
      <c r="B3327" t="s">
        <v>4911</v>
      </c>
      <c r="C3327" t="s">
        <v>26</v>
      </c>
      <c r="D3327">
        <v>1</v>
      </c>
      <c r="E3327" t="s">
        <v>485</v>
      </c>
      <c r="F3327" t="s">
        <v>485</v>
      </c>
      <c r="G3327">
        <v>30087</v>
      </c>
      <c r="H3327">
        <v>1</v>
      </c>
      <c r="I3327">
        <v>57005</v>
      </c>
      <c r="J3327">
        <v>87027</v>
      </c>
      <c r="K3327" t="s">
        <v>30</v>
      </c>
      <c r="L3327" t="s">
        <v>2456</v>
      </c>
      <c r="M3327" t="s">
        <v>4913</v>
      </c>
      <c r="N3327" t="s">
        <v>5392</v>
      </c>
      <c r="O3327" t="s">
        <v>488</v>
      </c>
      <c r="P3327" t="s">
        <v>5393</v>
      </c>
      <c r="Q3327" t="s">
        <v>35</v>
      </c>
      <c r="R3327" t="s">
        <v>5394</v>
      </c>
      <c r="S3327" t="s">
        <v>4950</v>
      </c>
      <c r="T3327" t="str">
        <f t="shared" si="153"/>
        <v xml:space="preserve">Computer skills essential, including proficiency in Westlaw/Lexis and internet-based research.   Litigation experience preferred.  </v>
      </c>
      <c r="U3327">
        <f t="shared" si="154"/>
        <v>0</v>
      </c>
      <c r="V3327" s="3">
        <v>0</v>
      </c>
      <c r="W3327" s="3">
        <f t="shared" si="155"/>
        <v>0</v>
      </c>
      <c r="X3327" s="3">
        <v>0</v>
      </c>
      <c r="Y3327" s="3">
        <v>0</v>
      </c>
      <c r="Z3327" s="3">
        <v>0</v>
      </c>
      <c r="AA3327" s="3">
        <v>0</v>
      </c>
      <c r="AB3327" s="3">
        <v>0</v>
      </c>
      <c r="AD3327" t="s">
        <v>38</v>
      </c>
      <c r="AE3327" s="1">
        <v>42563</v>
      </c>
      <c r="AG3327" s="1">
        <v>42563</v>
      </c>
      <c r="AH3327" s="1">
        <v>42598</v>
      </c>
    </row>
    <row r="3328" spans="1:34" x14ac:dyDescent="0.3">
      <c r="A3328">
        <v>247193</v>
      </c>
      <c r="B3328" t="s">
        <v>4911</v>
      </c>
      <c r="C3328" t="s">
        <v>40</v>
      </c>
      <c r="D3328">
        <v>1</v>
      </c>
      <c r="E3328" t="s">
        <v>485</v>
      </c>
      <c r="F3328" t="s">
        <v>485</v>
      </c>
      <c r="G3328">
        <v>30087</v>
      </c>
      <c r="H3328">
        <v>1</v>
      </c>
      <c r="I3328">
        <v>57005</v>
      </c>
      <c r="J3328">
        <v>87027</v>
      </c>
      <c r="K3328" t="s">
        <v>30</v>
      </c>
      <c r="L3328" t="s">
        <v>2456</v>
      </c>
      <c r="M3328" t="s">
        <v>4913</v>
      </c>
      <c r="N3328" t="s">
        <v>5392</v>
      </c>
      <c r="O3328" t="s">
        <v>488</v>
      </c>
      <c r="P3328" t="s">
        <v>5393</v>
      </c>
      <c r="Q3328" t="s">
        <v>35</v>
      </c>
      <c r="R3328" t="s">
        <v>5394</v>
      </c>
      <c r="S3328" t="s">
        <v>4950</v>
      </c>
      <c r="T3328" t="str">
        <f t="shared" si="153"/>
        <v xml:space="preserve">Computer skills essential, including proficiency in Westlaw/Lexis and internet-based research.   Litigation experience preferred.  </v>
      </c>
      <c r="U3328">
        <f t="shared" si="154"/>
        <v>0</v>
      </c>
      <c r="V3328" s="3">
        <v>0</v>
      </c>
      <c r="W3328" s="3">
        <f t="shared" si="155"/>
        <v>0</v>
      </c>
      <c r="X3328" s="3">
        <v>0</v>
      </c>
      <c r="Y3328" s="3">
        <v>0</v>
      </c>
      <c r="Z3328" s="3">
        <v>0</v>
      </c>
      <c r="AA3328" s="3">
        <v>0</v>
      </c>
      <c r="AB3328" s="3">
        <v>0</v>
      </c>
      <c r="AD3328" t="s">
        <v>38</v>
      </c>
      <c r="AE3328" s="1">
        <v>42563</v>
      </c>
      <c r="AG3328" s="1">
        <v>42563</v>
      </c>
      <c r="AH3328" s="1">
        <v>42598</v>
      </c>
    </row>
    <row r="3329" spans="1:34" x14ac:dyDescent="0.3">
      <c r="A3329">
        <v>247211</v>
      </c>
      <c r="B3329" t="s">
        <v>1125</v>
      </c>
      <c r="C3329" t="s">
        <v>40</v>
      </c>
      <c r="D3329">
        <v>1</v>
      </c>
      <c r="E3329" t="s">
        <v>5216</v>
      </c>
      <c r="F3329" t="s">
        <v>1444</v>
      </c>
      <c r="G3329">
        <v>31143</v>
      </c>
      <c r="H3329">
        <v>2</v>
      </c>
      <c r="I3329">
        <v>48764</v>
      </c>
      <c r="J3329">
        <v>60000</v>
      </c>
      <c r="K3329" t="s">
        <v>30</v>
      </c>
      <c r="L3329" t="s">
        <v>954</v>
      </c>
      <c r="M3329" t="s">
        <v>1128</v>
      </c>
      <c r="N3329" t="s">
        <v>8729</v>
      </c>
      <c r="O3329" t="s">
        <v>1445</v>
      </c>
      <c r="P3329" t="s">
        <v>8802</v>
      </c>
      <c r="Q3329" t="s">
        <v>35</v>
      </c>
      <c r="R3329" t="s">
        <v>5395</v>
      </c>
      <c r="S3329" t="s">
        <v>35</v>
      </c>
      <c r="T3329" t="str">
        <f t="shared" si="153"/>
        <v xml:space="preserve">1. Bachelor‚„s degree, preferably in Forensic Computing, Computer Science or Computer Security 2. At least two (2) years‚„ experience in a digital forensics field or two years of equivalent      graduate study in forensics computing 3. A+, Network+, CCE, CFCE, or ENCE Certification 4. Thorough knowledge of Digital Forensic Industry standards, chain of custody procedures,     forensic methodologies, best practices and evidence handling 5. Proficiency with forensic techniques and the most commonly used forensic toolsets, such as     EnCase, FTK Suite, Cellebrite, XRY Complete, and Open Source Tools 6. Experience conducting forensic imaging and examinations of digital and electronic media,      including, but not limited to: computer hard drives, external drives, mobile devices, network     devices, and any other device that stores digital evidence 7. Strong attention to detail and high concern for data accuracy 8. Strong communication skills and ability to testify to findings in Grand Jury and trial proceedings. 9. Excellent organizational skills and an ability to prioritize and coordinate large numbers of      investigations  </v>
      </c>
      <c r="U3329">
        <f t="shared" si="154"/>
        <v>0</v>
      </c>
      <c r="V3329" s="3">
        <v>0</v>
      </c>
      <c r="W3329" s="3">
        <f t="shared" si="155"/>
        <v>0</v>
      </c>
      <c r="X3329" s="3">
        <v>0</v>
      </c>
      <c r="Y3329" s="3">
        <v>0</v>
      </c>
      <c r="Z3329" s="3">
        <v>0</v>
      </c>
      <c r="AA3329" s="3">
        <v>0</v>
      </c>
      <c r="AB3329" s="3">
        <v>0</v>
      </c>
      <c r="AD3329" t="s">
        <v>38</v>
      </c>
      <c r="AE3329" s="1">
        <v>42564</v>
      </c>
      <c r="AF3329" s="1">
        <v>42654</v>
      </c>
      <c r="AG3329" s="1">
        <v>42564</v>
      </c>
      <c r="AH3329" s="1">
        <v>42598</v>
      </c>
    </row>
    <row r="3330" spans="1:34" x14ac:dyDescent="0.3">
      <c r="A3330">
        <v>247404</v>
      </c>
      <c r="B3330" t="s">
        <v>39</v>
      </c>
      <c r="C3330" t="s">
        <v>26</v>
      </c>
      <c r="D3330">
        <v>1</v>
      </c>
      <c r="E3330" t="s">
        <v>5396</v>
      </c>
      <c r="F3330" t="s">
        <v>1660</v>
      </c>
      <c r="G3330">
        <v>82994</v>
      </c>
      <c r="H3330" t="s">
        <v>52</v>
      </c>
      <c r="I3330">
        <v>53051</v>
      </c>
      <c r="J3330">
        <v>145991</v>
      </c>
      <c r="K3330" t="s">
        <v>30</v>
      </c>
      <c r="L3330" t="s">
        <v>78</v>
      </c>
      <c r="M3330" t="s">
        <v>5397</v>
      </c>
      <c r="N3330" t="s">
        <v>8803</v>
      </c>
      <c r="O3330" t="s">
        <v>1661</v>
      </c>
      <c r="P3330" t="e">
        <f>--Five to seven years of Proven experience in the field of EEO compliance  --Strong managerial, analytical and investigative skills and knowledge of the City Civil Service system  --knowledge of employment laws, e.g., EEO, ADA, FMLA, Title VII, etc. preferred  --Superior writing, verbal, communication and interpersonal skills and ability to work with individuals at all levels of the Department  -- ability to write reports and to respond to audits  --EEO and diversity experience highly Desirable  --proficiency in MS Word, Excel and Outlook.</f>
        <v>#NAME?</v>
      </c>
      <c r="Q3330" t="s">
        <v>7439</v>
      </c>
      <c r="R3330" t="s">
        <v>5398</v>
      </c>
      <c r="S3330" t="s">
        <v>35</v>
      </c>
      <c r="T3330" t="e">
        <f t="shared" si="153"/>
        <v>#NAME?</v>
      </c>
      <c r="U3330">
        <f t="shared" si="154"/>
        <v>0</v>
      </c>
      <c r="V3330" s="3">
        <v>0</v>
      </c>
      <c r="W3330" s="3">
        <f t="shared" si="155"/>
        <v>0</v>
      </c>
      <c r="X3330" s="3">
        <v>0</v>
      </c>
      <c r="Y3330" s="3">
        <v>0</v>
      </c>
      <c r="Z3330" s="3">
        <v>0</v>
      </c>
      <c r="AA3330" s="3">
        <v>0</v>
      </c>
      <c r="AB3330" s="3">
        <v>0</v>
      </c>
      <c r="AD3330" t="s">
        <v>38</v>
      </c>
      <c r="AE3330" s="1">
        <v>42564</v>
      </c>
      <c r="AG3330" s="1">
        <v>42564</v>
      </c>
      <c r="AH3330" s="1">
        <v>42598</v>
      </c>
    </row>
    <row r="3331" spans="1:34" x14ac:dyDescent="0.3">
      <c r="A3331">
        <v>247404</v>
      </c>
      <c r="B3331" t="s">
        <v>39</v>
      </c>
      <c r="C3331" t="s">
        <v>40</v>
      </c>
      <c r="D3331">
        <v>1</v>
      </c>
      <c r="E3331" t="s">
        <v>5396</v>
      </c>
      <c r="F3331" t="s">
        <v>1660</v>
      </c>
      <c r="G3331">
        <v>82994</v>
      </c>
      <c r="H3331" t="s">
        <v>52</v>
      </c>
      <c r="I3331">
        <v>53051</v>
      </c>
      <c r="J3331">
        <v>145991</v>
      </c>
      <c r="K3331" t="s">
        <v>30</v>
      </c>
      <c r="L3331" t="s">
        <v>78</v>
      </c>
      <c r="M3331" t="s">
        <v>5397</v>
      </c>
      <c r="N3331" t="s">
        <v>8803</v>
      </c>
      <c r="O3331" t="s">
        <v>1661</v>
      </c>
      <c r="P3331" t="e">
        <f>--Five to seven years of Proven experience in the field of EEO compliance  --Strong managerial, analytical and investigative skills and knowledge of the City Civil Service system  --knowledge of employment laws, e.g., EEO, ADA, FMLA, Title VII, etc. preferred  --Superior writing, verbal, communication and interpersonal skills and ability to work with individuals at all levels of the Department  -- ability to write reports and to respond to audits  --EEO and diversity experience highly Desirable  --proficiency in MS Word, Excel and Outlook.</f>
        <v>#NAME?</v>
      </c>
      <c r="Q3331" t="s">
        <v>7439</v>
      </c>
      <c r="R3331" t="s">
        <v>5398</v>
      </c>
      <c r="S3331" t="s">
        <v>35</v>
      </c>
      <c r="T3331" t="e">
        <f t="shared" ref="T3331:T3394" si="156">P3331&amp;" "&amp;Q3331</f>
        <v>#NAME?</v>
      </c>
      <c r="U3331">
        <f t="shared" ref="U3331:U3394" si="157">D3331*W3331</f>
        <v>0</v>
      </c>
      <c r="V3331" s="3">
        <v>0</v>
      </c>
      <c r="W3331" s="3">
        <f t="shared" ref="W3331:W3394" si="158">IF(OR(ISNUMBER(SEARCH("data analytics",$T3331)), ISNUMBER(SEARCH("data analysis",$T3331)), ISNUMBER(SEARCH("analyze data", $T3331)),ISNUMBER(SEARCH("business intelligence", $T3331)),ISNUMBER(SEARCH("business analysis",$T3331))),1,0)</f>
        <v>0</v>
      </c>
      <c r="X3331" s="3">
        <v>0</v>
      </c>
      <c r="Y3331" s="3">
        <v>0</v>
      </c>
      <c r="Z3331" s="3">
        <v>0</v>
      </c>
      <c r="AA3331" s="3">
        <v>0</v>
      </c>
      <c r="AB3331" s="3">
        <v>0</v>
      </c>
      <c r="AD3331" t="s">
        <v>38</v>
      </c>
      <c r="AE3331" s="1">
        <v>42564</v>
      </c>
      <c r="AG3331" s="1">
        <v>42564</v>
      </c>
      <c r="AH3331" s="1">
        <v>42598</v>
      </c>
    </row>
    <row r="3332" spans="1:34" x14ac:dyDescent="0.3">
      <c r="A3332">
        <v>247412</v>
      </c>
      <c r="B3332" t="s">
        <v>5399</v>
      </c>
      <c r="C3332" t="s">
        <v>26</v>
      </c>
      <c r="D3332">
        <v>1</v>
      </c>
      <c r="E3332" t="s">
        <v>3782</v>
      </c>
      <c r="F3332" t="s">
        <v>51</v>
      </c>
      <c r="G3332">
        <v>10050</v>
      </c>
      <c r="H3332" t="s">
        <v>219</v>
      </c>
      <c r="I3332">
        <v>65107</v>
      </c>
      <c r="J3332">
        <v>100000</v>
      </c>
      <c r="K3332" t="s">
        <v>30</v>
      </c>
      <c r="L3332" t="s">
        <v>521</v>
      </c>
      <c r="M3332" t="s">
        <v>5400</v>
      </c>
      <c r="N3332" t="s">
        <v>8804</v>
      </c>
      <c r="O3332" t="s">
        <v>54</v>
      </c>
      <c r="P3332" t="s">
        <v>8805</v>
      </c>
      <c r="Q3332" t="s">
        <v>35</v>
      </c>
      <c r="R3332" t="s">
        <v>5401</v>
      </c>
      <c r="S3332" t="s">
        <v>35</v>
      </c>
      <c r="T3332" t="str">
        <f t="shared" si="156"/>
        <v xml:space="preserve">‚ A minimum of five years experience that demonstrates progressively increasing responsibilities in business/systems solution implementation Subject matter expertise in Continuous Process Improvement/Business Process Reengineering Domain knowledge of Financial Services and Investment Services  ‚Å“Out of the box‚ thinker, able to design and develop creative and innovative business solutions Subject matter expertise in business/systems analysis Subject matter expertise in issue management Excellent written and oral communication skills Excellent presentation and facilitation skills Ability to work in a self-motivated, self-directed manner within broad parameters Ability to successfully question the ‚Å“Status Quo‚ Excellent understanding of system development life cycle and system architecture principles Understanding of Pension Administration operations and systems is a plus Experience in CQI / BPR project execution and management Experience in project management methodologies and techniques Experience working in Agile development environment Experience in the Investment and Financial Services industry Experience in Pension Administration industry is a plus  </v>
      </c>
      <c r="U3332">
        <f t="shared" si="157"/>
        <v>0</v>
      </c>
      <c r="V3332" s="3">
        <v>0</v>
      </c>
      <c r="W3332" s="3">
        <f t="shared" si="158"/>
        <v>0</v>
      </c>
      <c r="X3332" s="3">
        <v>0</v>
      </c>
      <c r="Y3332" s="3">
        <v>0</v>
      </c>
      <c r="Z3332" s="3">
        <v>0</v>
      </c>
      <c r="AA3332" s="3">
        <v>0</v>
      </c>
      <c r="AB3332" s="3">
        <v>0</v>
      </c>
      <c r="AD3332" t="s">
        <v>58</v>
      </c>
      <c r="AE3332" s="1">
        <v>42586</v>
      </c>
      <c r="AF3332" s="1">
        <v>42601</v>
      </c>
      <c r="AG3332" s="1">
        <v>42586</v>
      </c>
      <c r="AH3332" s="1">
        <v>42598</v>
      </c>
    </row>
    <row r="3333" spans="1:34" x14ac:dyDescent="0.3">
      <c r="A3333">
        <v>247412</v>
      </c>
      <c r="B3333" t="s">
        <v>5399</v>
      </c>
      <c r="C3333" t="s">
        <v>40</v>
      </c>
      <c r="D3333">
        <v>1</v>
      </c>
      <c r="E3333" t="s">
        <v>3782</v>
      </c>
      <c r="F3333" t="s">
        <v>51</v>
      </c>
      <c r="G3333">
        <v>10050</v>
      </c>
      <c r="H3333" t="s">
        <v>219</v>
      </c>
      <c r="I3333">
        <v>65107</v>
      </c>
      <c r="J3333">
        <v>100000</v>
      </c>
      <c r="K3333" t="s">
        <v>30</v>
      </c>
      <c r="L3333" t="s">
        <v>521</v>
      </c>
      <c r="M3333" t="s">
        <v>5400</v>
      </c>
      <c r="N3333" t="s">
        <v>8804</v>
      </c>
      <c r="O3333" t="s">
        <v>54</v>
      </c>
      <c r="P3333" t="s">
        <v>8805</v>
      </c>
      <c r="Q3333" t="s">
        <v>35</v>
      </c>
      <c r="R3333" t="s">
        <v>5401</v>
      </c>
      <c r="S3333" t="s">
        <v>35</v>
      </c>
      <c r="T3333" t="str">
        <f t="shared" si="156"/>
        <v xml:space="preserve">‚ A minimum of five years experience that demonstrates progressively increasing responsibilities in business/systems solution implementation Subject matter expertise in Continuous Process Improvement/Business Process Reengineering Domain knowledge of Financial Services and Investment Services  ‚Å“Out of the box‚ thinker, able to design and develop creative and innovative business solutions Subject matter expertise in business/systems analysis Subject matter expertise in issue management Excellent written and oral communication skills Excellent presentation and facilitation skills Ability to work in a self-motivated, self-directed manner within broad parameters Ability to successfully question the ‚Å“Status Quo‚ Excellent understanding of system development life cycle and system architecture principles Understanding of Pension Administration operations and systems is a plus Experience in CQI / BPR project execution and management Experience in project management methodologies and techniques Experience working in Agile development environment Experience in the Investment and Financial Services industry Experience in Pension Administration industry is a plus  </v>
      </c>
      <c r="U3333">
        <f t="shared" si="157"/>
        <v>0</v>
      </c>
      <c r="V3333" s="3">
        <v>0</v>
      </c>
      <c r="W3333" s="3">
        <f t="shared" si="158"/>
        <v>0</v>
      </c>
      <c r="X3333" s="3">
        <v>0</v>
      </c>
      <c r="Y3333" s="3">
        <v>0</v>
      </c>
      <c r="Z3333" s="3">
        <v>0</v>
      </c>
      <c r="AA3333" s="3">
        <v>0</v>
      </c>
      <c r="AB3333" s="3">
        <v>0</v>
      </c>
      <c r="AD3333" t="s">
        <v>58</v>
      </c>
      <c r="AE3333" s="1">
        <v>42586</v>
      </c>
      <c r="AF3333" s="1">
        <v>42601</v>
      </c>
      <c r="AG3333" s="1">
        <v>42586</v>
      </c>
      <c r="AH3333" s="1">
        <v>42598</v>
      </c>
    </row>
    <row r="3334" spans="1:34" x14ac:dyDescent="0.3">
      <c r="A3334">
        <v>247211</v>
      </c>
      <c r="B3334" t="s">
        <v>1125</v>
      </c>
      <c r="C3334" t="s">
        <v>26</v>
      </c>
      <c r="D3334">
        <v>1</v>
      </c>
      <c r="E3334" t="s">
        <v>5216</v>
      </c>
      <c r="F3334" t="s">
        <v>1444</v>
      </c>
      <c r="G3334">
        <v>31143</v>
      </c>
      <c r="H3334">
        <v>2</v>
      </c>
      <c r="I3334">
        <v>48764</v>
      </c>
      <c r="J3334">
        <v>60000</v>
      </c>
      <c r="K3334" t="s">
        <v>30</v>
      </c>
      <c r="L3334" t="s">
        <v>954</v>
      </c>
      <c r="M3334" t="s">
        <v>1128</v>
      </c>
      <c r="N3334" t="s">
        <v>8729</v>
      </c>
      <c r="O3334" t="s">
        <v>1445</v>
      </c>
      <c r="P3334" t="s">
        <v>8802</v>
      </c>
      <c r="Q3334" t="s">
        <v>35</v>
      </c>
      <c r="R3334" t="s">
        <v>5395</v>
      </c>
      <c r="S3334" t="s">
        <v>35</v>
      </c>
      <c r="T3334" t="str">
        <f t="shared" si="156"/>
        <v xml:space="preserve">1. Bachelor‚„s degree, preferably in Forensic Computing, Computer Science or Computer Security 2. At least two (2) years‚„ experience in a digital forensics field or two years of equivalent      graduate study in forensics computing 3. A+, Network+, CCE, CFCE, or ENCE Certification 4. Thorough knowledge of Digital Forensic Industry standards, chain of custody procedures,     forensic methodologies, best practices and evidence handling 5. Proficiency with forensic techniques and the most commonly used forensic toolsets, such as     EnCase, FTK Suite, Cellebrite, XRY Complete, and Open Source Tools 6. Experience conducting forensic imaging and examinations of digital and electronic media,      including, but not limited to: computer hard drives, external drives, mobile devices, network     devices, and any other device that stores digital evidence 7. Strong attention to detail and high concern for data accuracy 8. Strong communication skills and ability to testify to findings in Grand Jury and trial proceedings. 9. Excellent organizational skills and an ability to prioritize and coordinate large numbers of      investigations  </v>
      </c>
      <c r="U3334">
        <f t="shared" si="157"/>
        <v>0</v>
      </c>
      <c r="V3334" s="3">
        <v>0</v>
      </c>
      <c r="W3334" s="3">
        <f t="shared" si="158"/>
        <v>0</v>
      </c>
      <c r="X3334" s="3">
        <v>0</v>
      </c>
      <c r="Y3334" s="3">
        <v>0</v>
      </c>
      <c r="Z3334" s="3">
        <v>0</v>
      </c>
      <c r="AA3334" s="3">
        <v>0</v>
      </c>
      <c r="AB3334" s="3">
        <v>0</v>
      </c>
      <c r="AD3334" t="s">
        <v>38</v>
      </c>
      <c r="AE3334" s="1">
        <v>42564</v>
      </c>
      <c r="AF3334" s="1">
        <v>42654</v>
      </c>
      <c r="AG3334" s="1">
        <v>42564</v>
      </c>
      <c r="AH3334" s="1">
        <v>42598</v>
      </c>
    </row>
    <row r="3335" spans="1:34" x14ac:dyDescent="0.3">
      <c r="A3335">
        <v>247212</v>
      </c>
      <c r="B3335" t="s">
        <v>4911</v>
      </c>
      <c r="C3335" t="s">
        <v>40</v>
      </c>
      <c r="D3335">
        <v>1</v>
      </c>
      <c r="E3335" t="s">
        <v>4946</v>
      </c>
      <c r="F3335" t="s">
        <v>485</v>
      </c>
      <c r="G3335">
        <v>30087</v>
      </c>
      <c r="H3335">
        <v>2</v>
      </c>
      <c r="I3335">
        <v>64394</v>
      </c>
      <c r="J3335">
        <v>96499</v>
      </c>
      <c r="K3335" t="s">
        <v>30</v>
      </c>
      <c r="L3335" t="s">
        <v>2456</v>
      </c>
      <c r="M3335" t="s">
        <v>4913</v>
      </c>
      <c r="N3335" t="s">
        <v>4947</v>
      </c>
      <c r="O3335" t="s">
        <v>488</v>
      </c>
      <c r="P3335" t="s">
        <v>4948</v>
      </c>
      <c r="Q3335" t="s">
        <v>35</v>
      </c>
      <c r="R3335" t="s">
        <v>5402</v>
      </c>
      <c r="S3335" t="s">
        <v>4950</v>
      </c>
      <c r="T3335" t="str">
        <f t="shared" si="156"/>
        <v xml:space="preserve">Computer skills essential.  </v>
      </c>
      <c r="U3335">
        <f t="shared" si="157"/>
        <v>0</v>
      </c>
      <c r="V3335" s="3">
        <v>0</v>
      </c>
      <c r="W3335" s="3">
        <f t="shared" si="158"/>
        <v>0</v>
      </c>
      <c r="X3335" s="3">
        <v>0</v>
      </c>
      <c r="Y3335" s="3">
        <v>0</v>
      </c>
      <c r="Z3335" s="3">
        <v>0</v>
      </c>
      <c r="AA3335" s="3">
        <v>0</v>
      </c>
      <c r="AB3335" s="3">
        <v>0</v>
      </c>
      <c r="AD3335" t="s">
        <v>38</v>
      </c>
      <c r="AE3335" s="1">
        <v>42563</v>
      </c>
      <c r="AG3335" s="1">
        <v>42563</v>
      </c>
      <c r="AH3335" s="1">
        <v>42598</v>
      </c>
    </row>
    <row r="3336" spans="1:34" x14ac:dyDescent="0.3">
      <c r="A3336">
        <v>247212</v>
      </c>
      <c r="B3336" t="s">
        <v>4911</v>
      </c>
      <c r="C3336" t="s">
        <v>26</v>
      </c>
      <c r="D3336">
        <v>1</v>
      </c>
      <c r="E3336" t="s">
        <v>4946</v>
      </c>
      <c r="F3336" t="s">
        <v>485</v>
      </c>
      <c r="G3336">
        <v>30087</v>
      </c>
      <c r="H3336">
        <v>2</v>
      </c>
      <c r="I3336">
        <v>64394</v>
      </c>
      <c r="J3336">
        <v>96499</v>
      </c>
      <c r="K3336" t="s">
        <v>30</v>
      </c>
      <c r="L3336" t="s">
        <v>2456</v>
      </c>
      <c r="M3336" t="s">
        <v>4913</v>
      </c>
      <c r="N3336" t="s">
        <v>4947</v>
      </c>
      <c r="O3336" t="s">
        <v>488</v>
      </c>
      <c r="P3336" t="s">
        <v>4948</v>
      </c>
      <c r="Q3336" t="s">
        <v>35</v>
      </c>
      <c r="R3336" t="s">
        <v>5402</v>
      </c>
      <c r="S3336" t="s">
        <v>4950</v>
      </c>
      <c r="T3336" t="str">
        <f t="shared" si="156"/>
        <v xml:space="preserve">Computer skills essential.  </v>
      </c>
      <c r="U3336">
        <f t="shared" si="157"/>
        <v>0</v>
      </c>
      <c r="V3336" s="3">
        <v>0</v>
      </c>
      <c r="W3336" s="3">
        <f t="shared" si="158"/>
        <v>0</v>
      </c>
      <c r="X3336" s="3">
        <v>0</v>
      </c>
      <c r="Y3336" s="3">
        <v>0</v>
      </c>
      <c r="Z3336" s="3">
        <v>0</v>
      </c>
      <c r="AA3336" s="3">
        <v>0</v>
      </c>
      <c r="AB3336" s="3">
        <v>0</v>
      </c>
      <c r="AD3336" t="s">
        <v>38</v>
      </c>
      <c r="AE3336" s="1">
        <v>42563</v>
      </c>
      <c r="AG3336" s="1">
        <v>42563</v>
      </c>
      <c r="AH3336" s="1">
        <v>42598</v>
      </c>
    </row>
    <row r="3337" spans="1:34" x14ac:dyDescent="0.3">
      <c r="A3337">
        <v>247214</v>
      </c>
      <c r="B3337" t="s">
        <v>39</v>
      </c>
      <c r="C3337" t="s">
        <v>26</v>
      </c>
      <c r="D3337">
        <v>1</v>
      </c>
      <c r="E3337" t="s">
        <v>5403</v>
      </c>
      <c r="F3337" t="s">
        <v>1168</v>
      </c>
      <c r="G3337">
        <v>56058</v>
      </c>
      <c r="H3337">
        <v>0</v>
      </c>
      <c r="I3337">
        <v>48895</v>
      </c>
      <c r="J3337">
        <v>75900</v>
      </c>
      <c r="K3337" t="s">
        <v>30</v>
      </c>
      <c r="L3337" t="s">
        <v>43</v>
      </c>
      <c r="M3337" t="s">
        <v>2290</v>
      </c>
      <c r="N3337" t="s">
        <v>5404</v>
      </c>
      <c r="O3337" t="s">
        <v>1170</v>
      </c>
      <c r="P3337" t="s">
        <v>5405</v>
      </c>
      <c r="Q3337" t="s">
        <v>7439</v>
      </c>
      <c r="R3337" t="s">
        <v>5406</v>
      </c>
      <c r="S3337" t="s">
        <v>35</v>
      </c>
      <c r="T3337" t="str">
        <f t="shared" si="156"/>
        <v>--Undergraduate degree in public or environmental health or related social science or equivalent professional experience  --At least 1 year of field experience and housing inspection experience  --Highly organized.  --Strong written and oral communication skills.  --Ability to work both independently and as part of a team.   --Creative problem-solver, sound judgment and decision-making skills.  --Ability to work under pressure and meet deadlines.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37">
        <f t="shared" si="157"/>
        <v>0</v>
      </c>
      <c r="V3337" s="3">
        <v>0</v>
      </c>
      <c r="W3337" s="3">
        <f t="shared" si="158"/>
        <v>0</v>
      </c>
      <c r="X3337" s="3">
        <v>0</v>
      </c>
      <c r="Y3337" s="3">
        <v>0</v>
      </c>
      <c r="Z3337" s="3">
        <v>0</v>
      </c>
      <c r="AA3337" s="3">
        <v>0</v>
      </c>
      <c r="AB3337" s="3">
        <v>0</v>
      </c>
      <c r="AD3337" t="s">
        <v>38</v>
      </c>
      <c r="AE3337" s="1">
        <v>42563</v>
      </c>
      <c r="AG3337" s="1">
        <v>42563</v>
      </c>
      <c r="AH3337" s="1">
        <v>42598</v>
      </c>
    </row>
    <row r="3338" spans="1:34" x14ac:dyDescent="0.3">
      <c r="A3338">
        <v>247424</v>
      </c>
      <c r="B3338" t="s">
        <v>1125</v>
      </c>
      <c r="C3338" t="s">
        <v>40</v>
      </c>
      <c r="D3338">
        <v>1</v>
      </c>
      <c r="E3338" t="s">
        <v>2690</v>
      </c>
      <c r="F3338" t="s">
        <v>1734</v>
      </c>
      <c r="G3338">
        <v>31130</v>
      </c>
      <c r="H3338">
        <v>0</v>
      </c>
      <c r="I3338">
        <v>40000</v>
      </c>
      <c r="J3338">
        <v>65000</v>
      </c>
      <c r="K3338" t="s">
        <v>30</v>
      </c>
      <c r="L3338" t="s">
        <v>954</v>
      </c>
      <c r="M3338" t="s">
        <v>1128</v>
      </c>
      <c r="N3338" t="s">
        <v>8806</v>
      </c>
      <c r="O3338" t="s">
        <v>5407</v>
      </c>
      <c r="P3338" t="s">
        <v>5408</v>
      </c>
      <c r="Q3338" t="s">
        <v>3408</v>
      </c>
      <c r="R3338" t="s">
        <v>5409</v>
      </c>
      <c r="S3338" t="s">
        <v>35</v>
      </c>
      <c r="T3338" t="str">
        <f t="shared" si="156"/>
        <v>1.	A minimum of five years of experience conducting investigations. 2.	Experience planning and executing complex field operations. 3.	Demonstrated interest in law enforcement, criminal justice, or social service. 4.	Strong writing skills. 5.	Experience analyzing large amounts of data using Microsoft Excel or other tools. 6.	Strong communication skills, excellent judgment, and confidence discussing results of analysis. 7.	Ability to initiate and drive projects to completion with minimal guidance. 8.	Ability to work well in a team environment and take constructive criticism and feedback on a consistent basis. 9.	Highly detail oriented and organized with the ability to multi-task and work in a fast paced environment. 10.	Ability to prioritize and manage large volume of tasks. 11.	Ability to exercise discretion on sensitive or confidential matters. 12.	Familiarity with City government. Appointments are subject to Office of Management &amp; Budget approval for budgeted headcount.</v>
      </c>
      <c r="U3338">
        <f t="shared" si="157"/>
        <v>0</v>
      </c>
      <c r="V3338" s="3">
        <v>1</v>
      </c>
      <c r="W3338" s="3">
        <f t="shared" si="158"/>
        <v>0</v>
      </c>
      <c r="X3338" s="3">
        <v>0</v>
      </c>
      <c r="Y3338" s="3">
        <v>0</v>
      </c>
      <c r="Z3338" s="3">
        <v>0</v>
      </c>
      <c r="AA3338" s="3">
        <v>0</v>
      </c>
      <c r="AB3338" s="3">
        <v>0</v>
      </c>
      <c r="AD3338" t="s">
        <v>38</v>
      </c>
      <c r="AE3338" s="1">
        <v>42566</v>
      </c>
      <c r="AF3338" s="1">
        <v>42656</v>
      </c>
      <c r="AG3338" s="1">
        <v>42566</v>
      </c>
      <c r="AH3338" s="1">
        <v>42598</v>
      </c>
    </row>
    <row r="3339" spans="1:34" x14ac:dyDescent="0.3">
      <c r="A3339">
        <v>247424</v>
      </c>
      <c r="B3339" t="s">
        <v>1125</v>
      </c>
      <c r="C3339" t="s">
        <v>26</v>
      </c>
      <c r="D3339">
        <v>1</v>
      </c>
      <c r="E3339" t="s">
        <v>2690</v>
      </c>
      <c r="F3339" t="s">
        <v>1734</v>
      </c>
      <c r="G3339">
        <v>31130</v>
      </c>
      <c r="H3339">
        <v>0</v>
      </c>
      <c r="I3339">
        <v>40000</v>
      </c>
      <c r="J3339">
        <v>65000</v>
      </c>
      <c r="K3339" t="s">
        <v>30</v>
      </c>
      <c r="L3339" t="s">
        <v>954</v>
      </c>
      <c r="M3339" t="s">
        <v>1128</v>
      </c>
      <c r="N3339" t="s">
        <v>8806</v>
      </c>
      <c r="O3339" t="s">
        <v>5407</v>
      </c>
      <c r="P3339" t="s">
        <v>5408</v>
      </c>
      <c r="Q3339" t="s">
        <v>3408</v>
      </c>
      <c r="R3339" t="s">
        <v>5409</v>
      </c>
      <c r="S3339" t="s">
        <v>35</v>
      </c>
      <c r="T3339" t="str">
        <f t="shared" si="156"/>
        <v>1.	A minimum of five years of experience conducting investigations. 2.	Experience planning and executing complex field operations. 3.	Demonstrated interest in law enforcement, criminal justice, or social service. 4.	Strong writing skills. 5.	Experience analyzing large amounts of data using Microsoft Excel or other tools. 6.	Strong communication skills, excellent judgment, and confidence discussing results of analysis. 7.	Ability to initiate and drive projects to completion with minimal guidance. 8.	Ability to work well in a team environment and take constructive criticism and feedback on a consistent basis. 9.	Highly detail oriented and organized with the ability to multi-task and work in a fast paced environment. 10.	Ability to prioritize and manage large volume of tasks. 11.	Ability to exercise discretion on sensitive or confidential matters. 12.	Familiarity with City government. Appointments are subject to Office of Management &amp; Budget approval for budgeted headcount.</v>
      </c>
      <c r="U3339">
        <f t="shared" si="157"/>
        <v>0</v>
      </c>
      <c r="V3339" s="3">
        <v>1</v>
      </c>
      <c r="W3339" s="3">
        <f t="shared" si="158"/>
        <v>0</v>
      </c>
      <c r="X3339" s="3">
        <v>0</v>
      </c>
      <c r="Y3339" s="3">
        <v>0</v>
      </c>
      <c r="Z3339" s="3">
        <v>0</v>
      </c>
      <c r="AA3339" s="3">
        <v>0</v>
      </c>
      <c r="AB3339" s="3">
        <v>0</v>
      </c>
      <c r="AD3339" t="s">
        <v>38</v>
      </c>
      <c r="AE3339" s="1">
        <v>42566</v>
      </c>
      <c r="AF3339" s="1">
        <v>42656</v>
      </c>
      <c r="AG3339" s="1">
        <v>42566</v>
      </c>
      <c r="AH3339" s="1">
        <v>42598</v>
      </c>
    </row>
    <row r="3340" spans="1:34" x14ac:dyDescent="0.3">
      <c r="A3340">
        <v>247498</v>
      </c>
      <c r="B3340" t="s">
        <v>3435</v>
      </c>
      <c r="C3340" t="s">
        <v>26</v>
      </c>
      <c r="D3340">
        <v>1</v>
      </c>
      <c r="E3340" t="s">
        <v>5410</v>
      </c>
      <c r="F3340" t="s">
        <v>2752</v>
      </c>
      <c r="G3340">
        <v>10022</v>
      </c>
      <c r="H3340" t="s">
        <v>52</v>
      </c>
      <c r="I3340">
        <v>53051</v>
      </c>
      <c r="J3340">
        <v>145991</v>
      </c>
      <c r="K3340" t="s">
        <v>30</v>
      </c>
      <c r="L3340" t="s">
        <v>4940</v>
      </c>
      <c r="M3340" t="s">
        <v>4941</v>
      </c>
      <c r="N3340" t="s">
        <v>8807</v>
      </c>
      <c r="O3340" t="s">
        <v>7778</v>
      </c>
      <c r="P3340" t="s">
        <v>5411</v>
      </c>
      <c r="Q3340" t="s">
        <v>35</v>
      </c>
      <c r="R3340" t="s">
        <v>3441</v>
      </c>
      <c r="S3340" t="s">
        <v>3696</v>
      </c>
      <c r="T3340" t="str">
        <f t="shared" si="156"/>
        <v xml:space="preserve">Prefer candidates with extensive knowledge of NYC civil service rules and regulations.  Excellent organizational, written and verbal skills.  Candidate must have extensive supervisory experience.  </v>
      </c>
      <c r="U3340">
        <f t="shared" si="157"/>
        <v>0</v>
      </c>
      <c r="V3340" s="3">
        <v>0</v>
      </c>
      <c r="W3340" s="3">
        <f t="shared" si="158"/>
        <v>0</v>
      </c>
      <c r="X3340" s="3">
        <v>0</v>
      </c>
      <c r="Y3340" s="3">
        <v>0</v>
      </c>
      <c r="Z3340" s="3">
        <v>0</v>
      </c>
      <c r="AA3340" s="3">
        <v>0</v>
      </c>
      <c r="AB3340" s="3">
        <v>0</v>
      </c>
      <c r="AD3340" t="s">
        <v>38</v>
      </c>
      <c r="AE3340" s="1">
        <v>42566</v>
      </c>
      <c r="AG3340" s="1">
        <v>42570</v>
      </c>
      <c r="AH3340" s="1">
        <v>42598</v>
      </c>
    </row>
    <row r="3341" spans="1:34" x14ac:dyDescent="0.3">
      <c r="A3341">
        <v>247214</v>
      </c>
      <c r="B3341" t="s">
        <v>39</v>
      </c>
      <c r="C3341" t="s">
        <v>40</v>
      </c>
      <c r="D3341">
        <v>1</v>
      </c>
      <c r="E3341" t="s">
        <v>5403</v>
      </c>
      <c r="F3341" t="s">
        <v>1168</v>
      </c>
      <c r="G3341">
        <v>56058</v>
      </c>
      <c r="H3341">
        <v>0</v>
      </c>
      <c r="I3341">
        <v>48895</v>
      </c>
      <c r="J3341">
        <v>75900</v>
      </c>
      <c r="K3341" t="s">
        <v>30</v>
      </c>
      <c r="L3341" t="s">
        <v>43</v>
      </c>
      <c r="M3341" t="s">
        <v>2290</v>
      </c>
      <c r="N3341" t="s">
        <v>5404</v>
      </c>
      <c r="O3341" t="s">
        <v>1170</v>
      </c>
      <c r="P3341" t="s">
        <v>5405</v>
      </c>
      <c r="Q3341" t="s">
        <v>7439</v>
      </c>
      <c r="R3341" t="s">
        <v>5406</v>
      </c>
      <c r="S3341" t="s">
        <v>35</v>
      </c>
      <c r="T3341" t="str">
        <f t="shared" si="156"/>
        <v>--Undergraduate degree in public or environmental health or related social science or equivalent professional experience  --At least 1 year of field experience and housing inspection experience  --Highly organized.  --Strong written and oral communication skills.  --Ability to work both independently and as part of a team.   --Creative problem-solver, sound judgment and decision-making skills.  --Ability to work under pressure and meet deadlines.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41">
        <f t="shared" si="157"/>
        <v>0</v>
      </c>
      <c r="V3341" s="3">
        <v>0</v>
      </c>
      <c r="W3341" s="3">
        <f t="shared" si="158"/>
        <v>0</v>
      </c>
      <c r="X3341" s="3">
        <v>0</v>
      </c>
      <c r="Y3341" s="3">
        <v>0</v>
      </c>
      <c r="Z3341" s="3">
        <v>0</v>
      </c>
      <c r="AA3341" s="3">
        <v>0</v>
      </c>
      <c r="AB3341" s="3">
        <v>0</v>
      </c>
      <c r="AD3341" t="s">
        <v>38</v>
      </c>
      <c r="AE3341" s="1">
        <v>42563</v>
      </c>
      <c r="AG3341" s="1">
        <v>42563</v>
      </c>
      <c r="AH3341" s="1">
        <v>42598</v>
      </c>
    </row>
    <row r="3342" spans="1:34" x14ac:dyDescent="0.3">
      <c r="A3342">
        <v>247223</v>
      </c>
      <c r="B3342" t="s">
        <v>1125</v>
      </c>
      <c r="C3342" t="s">
        <v>26</v>
      </c>
      <c r="D3342">
        <v>1</v>
      </c>
      <c r="E3342" t="s">
        <v>1447</v>
      </c>
      <c r="F3342" t="s">
        <v>1444</v>
      </c>
      <c r="G3342">
        <v>31143</v>
      </c>
      <c r="H3342">
        <v>1</v>
      </c>
      <c r="I3342">
        <v>40772</v>
      </c>
      <c r="J3342">
        <v>58469</v>
      </c>
      <c r="K3342" t="s">
        <v>30</v>
      </c>
      <c r="L3342" t="s">
        <v>954</v>
      </c>
      <c r="M3342" t="s">
        <v>3227</v>
      </c>
      <c r="N3342" t="s">
        <v>8808</v>
      </c>
      <c r="O3342" t="s">
        <v>1445</v>
      </c>
      <c r="P3342" t="s">
        <v>5412</v>
      </c>
      <c r="Q3342" t="s">
        <v>35</v>
      </c>
      <c r="R3342" t="s">
        <v>5413</v>
      </c>
      <c r="S3342" t="s">
        <v>35</v>
      </c>
      <c r="T3342" t="str">
        <f t="shared" si="156"/>
        <v xml:space="preserve">1.	Strong writing, editing, and ability to prepare professional emails, memos, letters, and reports  2.	Excellent verbal communication; active listening, conflict resolution and interpersonal skills  3.	Comfortable working in a fast paced environment and addressing unforeseen challenges 4.	Ability to analyze, assess and draw conclusions from a variety of sources 5.	Experience with investigative, legal and/or academic research  6.	Self-motivated with great attention to detail  </v>
      </c>
      <c r="U3342">
        <f t="shared" si="157"/>
        <v>0</v>
      </c>
      <c r="V3342" s="3">
        <v>0</v>
      </c>
      <c r="W3342" s="3">
        <f t="shared" si="158"/>
        <v>0</v>
      </c>
      <c r="X3342" s="3">
        <v>0</v>
      </c>
      <c r="Y3342" s="3">
        <v>0</v>
      </c>
      <c r="Z3342" s="3">
        <v>0</v>
      </c>
      <c r="AA3342" s="3">
        <v>0</v>
      </c>
      <c r="AB3342" s="3">
        <v>0</v>
      </c>
      <c r="AD3342" t="s">
        <v>38</v>
      </c>
      <c r="AE3342" s="1">
        <v>42563</v>
      </c>
      <c r="AF3342" s="1">
        <v>42653</v>
      </c>
      <c r="AG3342" s="1">
        <v>42563</v>
      </c>
      <c r="AH3342" s="1">
        <v>42598</v>
      </c>
    </row>
    <row r="3343" spans="1:34" x14ac:dyDescent="0.3">
      <c r="A3343">
        <v>247223</v>
      </c>
      <c r="B3343" t="s">
        <v>1125</v>
      </c>
      <c r="C3343" t="s">
        <v>40</v>
      </c>
      <c r="D3343">
        <v>1</v>
      </c>
      <c r="E3343" t="s">
        <v>1447</v>
      </c>
      <c r="F3343" t="s">
        <v>1444</v>
      </c>
      <c r="G3343">
        <v>31143</v>
      </c>
      <c r="H3343">
        <v>1</v>
      </c>
      <c r="I3343">
        <v>40772</v>
      </c>
      <c r="J3343">
        <v>58469</v>
      </c>
      <c r="K3343" t="s">
        <v>30</v>
      </c>
      <c r="L3343" t="s">
        <v>954</v>
      </c>
      <c r="M3343" t="s">
        <v>3227</v>
      </c>
      <c r="N3343" t="s">
        <v>8808</v>
      </c>
      <c r="O3343" t="s">
        <v>1445</v>
      </c>
      <c r="P3343" t="s">
        <v>5412</v>
      </c>
      <c r="Q3343" t="s">
        <v>35</v>
      </c>
      <c r="R3343" t="s">
        <v>5413</v>
      </c>
      <c r="S3343" t="s">
        <v>35</v>
      </c>
      <c r="T3343" t="str">
        <f t="shared" si="156"/>
        <v xml:space="preserve">1.	Strong writing, editing, and ability to prepare professional emails, memos, letters, and reports  2.	Excellent verbal communication; active listening, conflict resolution and interpersonal skills  3.	Comfortable working in a fast paced environment and addressing unforeseen challenges 4.	Ability to analyze, assess and draw conclusions from a variety of sources 5.	Experience with investigative, legal and/or academic research  6.	Self-motivated with great attention to detail  </v>
      </c>
      <c r="U3343">
        <f t="shared" si="157"/>
        <v>0</v>
      </c>
      <c r="V3343" s="3">
        <v>0</v>
      </c>
      <c r="W3343" s="3">
        <f t="shared" si="158"/>
        <v>0</v>
      </c>
      <c r="X3343" s="3">
        <v>0</v>
      </c>
      <c r="Y3343" s="3">
        <v>0</v>
      </c>
      <c r="Z3343" s="3">
        <v>0</v>
      </c>
      <c r="AA3343" s="3">
        <v>0</v>
      </c>
      <c r="AB3343" s="3">
        <v>0</v>
      </c>
      <c r="AD3343" t="s">
        <v>38</v>
      </c>
      <c r="AE3343" s="1">
        <v>42563</v>
      </c>
      <c r="AF3343" s="1">
        <v>42653</v>
      </c>
      <c r="AG3343" s="1">
        <v>42563</v>
      </c>
      <c r="AH3343" s="1">
        <v>42598</v>
      </c>
    </row>
    <row r="3344" spans="1:34" x14ac:dyDescent="0.3">
      <c r="A3344">
        <v>247224</v>
      </c>
      <c r="B3344" t="s">
        <v>1125</v>
      </c>
      <c r="C3344" t="s">
        <v>26</v>
      </c>
      <c r="D3344">
        <v>1</v>
      </c>
      <c r="E3344" t="s">
        <v>5346</v>
      </c>
      <c r="F3344" t="s">
        <v>472</v>
      </c>
      <c r="G3344">
        <v>13611</v>
      </c>
      <c r="H3344">
        <v>2</v>
      </c>
      <c r="I3344">
        <v>65000</v>
      </c>
      <c r="J3344">
        <v>75000</v>
      </c>
      <c r="K3344" t="s">
        <v>30</v>
      </c>
      <c r="L3344" t="s">
        <v>954</v>
      </c>
      <c r="M3344" t="s">
        <v>2574</v>
      </c>
      <c r="N3344" t="s">
        <v>8809</v>
      </c>
      <c r="O3344" t="s">
        <v>473</v>
      </c>
      <c r="P3344" t="s">
        <v>8810</v>
      </c>
      <c r="Q3344" t="s">
        <v>35</v>
      </c>
      <c r="R3344" t="s">
        <v>5414</v>
      </c>
      <c r="S3344" t="s">
        <v>35</v>
      </c>
      <c r="T3344" t="str">
        <f t="shared" si="156"/>
        <v xml:space="preserve">‚	Create website layout/user interface by using standard HTML/CSS practices	Gather and refine specifications and requirements based on technical needs	Be responsible for maintaining, expanding, and scaling our site	5+ years of Web Development related experience.	Familiarity with at least one of the following programming languages: PHP, ASP.NET,      JavaScript or Ruby on Rails	Deliverables.	Ability to work and thrive in a fast-paced environment, learn rapidly and master diverse web technologies and techniques	Designing webpage layout     	Familiarity with Livestream platform	Knowledge of Podcasting technology  </v>
      </c>
      <c r="U3344">
        <f t="shared" si="157"/>
        <v>0</v>
      </c>
      <c r="V3344" s="3">
        <v>0</v>
      </c>
      <c r="W3344" s="3">
        <f t="shared" si="158"/>
        <v>0</v>
      </c>
      <c r="X3344" s="3">
        <v>0</v>
      </c>
      <c r="Y3344" s="3">
        <v>0</v>
      </c>
      <c r="Z3344" s="3">
        <v>0</v>
      </c>
      <c r="AA3344" s="3">
        <v>0</v>
      </c>
      <c r="AB3344" s="3">
        <v>0</v>
      </c>
      <c r="AD3344" t="s">
        <v>38</v>
      </c>
      <c r="AE3344" s="1">
        <v>42563</v>
      </c>
      <c r="AF3344" s="1">
        <v>42653</v>
      </c>
      <c r="AG3344" s="1">
        <v>42563</v>
      </c>
      <c r="AH3344" s="1">
        <v>42598</v>
      </c>
    </row>
    <row r="3345" spans="1:34" x14ac:dyDescent="0.3">
      <c r="A3345">
        <v>247524</v>
      </c>
      <c r="B3345" t="s">
        <v>25</v>
      </c>
      <c r="C3345" t="s">
        <v>26</v>
      </c>
      <c r="D3345">
        <v>1</v>
      </c>
      <c r="E3345" t="s">
        <v>5415</v>
      </c>
      <c r="F3345" t="s">
        <v>4596</v>
      </c>
      <c r="G3345">
        <v>6795</v>
      </c>
      <c r="H3345">
        <v>0</v>
      </c>
      <c r="I3345">
        <v>75000</v>
      </c>
      <c r="J3345">
        <v>115000</v>
      </c>
      <c r="K3345" t="s">
        <v>30</v>
      </c>
      <c r="L3345" t="s">
        <v>192</v>
      </c>
      <c r="M3345" t="s">
        <v>4597</v>
      </c>
      <c r="N3345" t="s">
        <v>5416</v>
      </c>
      <c r="O3345" t="s">
        <v>4598</v>
      </c>
      <c r="P3345" t="s">
        <v>5417</v>
      </c>
      <c r="Q3345" t="s">
        <v>35</v>
      </c>
      <c r="R3345" t="s">
        <v>5418</v>
      </c>
      <c r="S3345" t="s">
        <v>196</v>
      </c>
      <c r="T3345" t="str">
        <f t="shared" si="156"/>
        <v xml:space="preserve">The successful candidate should possess the following: Strong experience required (5 years) with following or similar tools: fault and performance monitoring and reporting tools such as IBM Netcool Omnibus, Netcool ITNM, Netcool TBSM,Netcool Impact; engineering experience within a large-scale, complex manager of manager (MoM) type monitoring environment and the ability to put in place an end- to end proactive event management solution; exposure to service Management/ITIL framework and concepts (Incident, Change, Asset Management); proven demonstrated troubleshooting skills (3 years); highly skilled in the implementation, integration, testing and support of distributed applications; experience with the setup, management, and optimization of servers, applications and/or databases (3 years); successful system administration and maintenance in a large enterprise environment; an understanding of web application coding built using one or more of the following: Classic ASP, ASP.NET, HTML, VB, VBScript, XML, JavaScript, VB.NET, C#, would be a plus; previous system administration or design experience with Microsoft SQL, ORACLE or DB2 is a plus; proven experience with PERL, and UNIX Shell Scripting; experience with integration and understanding of event streams in Element Management Systems such as NetIQ, AppsDynamic,Dynatrace, track; extensive IBM Netcool suite experience - Modules include Omnibus, ITNM/Precision, Impact, TBSM, TIP and Probes; experience working with VMware and an understanding of other virtualization technologies; experience working with discovery tools such as BMC ADDM, BMC Remedy and the Remedy Gateway, BMC Atrium CMDB.  </v>
      </c>
      <c r="U3345">
        <f t="shared" si="157"/>
        <v>0</v>
      </c>
      <c r="V3345" s="3">
        <v>0</v>
      </c>
      <c r="W3345" s="3">
        <f t="shared" si="158"/>
        <v>0</v>
      </c>
      <c r="X3345" s="3">
        <v>0</v>
      </c>
      <c r="Y3345" s="3">
        <v>0</v>
      </c>
      <c r="Z3345" s="3">
        <v>1</v>
      </c>
      <c r="AA3345" s="3">
        <v>0</v>
      </c>
      <c r="AB3345" s="3">
        <v>0</v>
      </c>
      <c r="AD3345" t="s">
        <v>58</v>
      </c>
      <c r="AE3345" s="1">
        <v>42569</v>
      </c>
      <c r="AG3345" s="1">
        <v>42569</v>
      </c>
      <c r="AH3345" s="1">
        <v>42598</v>
      </c>
    </row>
    <row r="3346" spans="1:34" x14ac:dyDescent="0.3">
      <c r="A3346">
        <v>247524</v>
      </c>
      <c r="B3346" t="s">
        <v>25</v>
      </c>
      <c r="C3346" t="s">
        <v>40</v>
      </c>
      <c r="D3346">
        <v>1</v>
      </c>
      <c r="E3346" t="s">
        <v>5415</v>
      </c>
      <c r="F3346" t="s">
        <v>4596</v>
      </c>
      <c r="G3346">
        <v>6795</v>
      </c>
      <c r="H3346">
        <v>0</v>
      </c>
      <c r="I3346">
        <v>75000</v>
      </c>
      <c r="J3346">
        <v>115000</v>
      </c>
      <c r="K3346" t="s">
        <v>30</v>
      </c>
      <c r="L3346" t="s">
        <v>192</v>
      </c>
      <c r="M3346" t="s">
        <v>4597</v>
      </c>
      <c r="N3346" t="s">
        <v>5416</v>
      </c>
      <c r="O3346" t="s">
        <v>4598</v>
      </c>
      <c r="P3346" t="s">
        <v>5417</v>
      </c>
      <c r="Q3346" t="s">
        <v>35</v>
      </c>
      <c r="R3346" t="s">
        <v>5418</v>
      </c>
      <c r="S3346" t="s">
        <v>196</v>
      </c>
      <c r="T3346" t="str">
        <f t="shared" si="156"/>
        <v xml:space="preserve">The successful candidate should possess the following: Strong experience required (5 years) with following or similar tools: fault and performance monitoring and reporting tools such as IBM Netcool Omnibus, Netcool ITNM, Netcool TBSM,Netcool Impact; engineering experience within a large-scale, complex manager of manager (MoM) type monitoring environment and the ability to put in place an end- to end proactive event management solution; exposure to service Management/ITIL framework and concepts (Incident, Change, Asset Management); proven demonstrated troubleshooting skills (3 years); highly skilled in the implementation, integration, testing and support of distributed applications; experience with the setup, management, and optimization of servers, applications and/or databases (3 years); successful system administration and maintenance in a large enterprise environment; an understanding of web application coding built using one or more of the following: Classic ASP, ASP.NET, HTML, VB, VBScript, XML, JavaScript, VB.NET, C#, would be a plus; previous system administration or design experience with Microsoft SQL, ORACLE or DB2 is a plus; proven experience with PERL, and UNIX Shell Scripting; experience with integration and understanding of event streams in Element Management Systems such as NetIQ, AppsDynamic,Dynatrace, track; extensive IBM Netcool suite experience - Modules include Omnibus, ITNM/Precision, Impact, TBSM, TIP and Probes; experience working with VMware and an understanding of other virtualization technologies; experience working with discovery tools such as BMC ADDM, BMC Remedy and the Remedy Gateway, BMC Atrium CMDB.  </v>
      </c>
      <c r="U3346">
        <f t="shared" si="157"/>
        <v>0</v>
      </c>
      <c r="V3346" s="3">
        <v>0</v>
      </c>
      <c r="W3346" s="3">
        <f t="shared" si="158"/>
        <v>0</v>
      </c>
      <c r="X3346" s="3">
        <v>0</v>
      </c>
      <c r="Y3346" s="3">
        <v>0</v>
      </c>
      <c r="Z3346" s="3">
        <v>1</v>
      </c>
      <c r="AA3346" s="3">
        <v>0</v>
      </c>
      <c r="AB3346" s="3">
        <v>0</v>
      </c>
      <c r="AD3346" t="s">
        <v>58</v>
      </c>
      <c r="AE3346" s="1">
        <v>42569</v>
      </c>
      <c r="AG3346" s="1">
        <v>42569</v>
      </c>
      <c r="AH3346" s="1">
        <v>42598</v>
      </c>
    </row>
    <row r="3347" spans="1:34" x14ac:dyDescent="0.3">
      <c r="A3347">
        <v>247532</v>
      </c>
      <c r="B3347" t="s">
        <v>59</v>
      </c>
      <c r="C3347" t="s">
        <v>26</v>
      </c>
      <c r="D3347">
        <v>3</v>
      </c>
      <c r="E3347" t="s">
        <v>5419</v>
      </c>
      <c r="F3347" t="s">
        <v>5420</v>
      </c>
      <c r="G3347">
        <v>91309</v>
      </c>
      <c r="H3347">
        <v>0</v>
      </c>
      <c r="I3347">
        <v>62194</v>
      </c>
      <c r="J3347">
        <v>91472</v>
      </c>
      <c r="K3347" t="s">
        <v>30</v>
      </c>
      <c r="L3347" t="s">
        <v>164</v>
      </c>
      <c r="M3347" t="s">
        <v>5421</v>
      </c>
      <c r="N3347" t="s">
        <v>8811</v>
      </c>
      <c r="O3347" t="s">
        <v>5422</v>
      </c>
      <c r="P3347" t="s">
        <v>35</v>
      </c>
      <c r="Q3347" t="s">
        <v>5423</v>
      </c>
      <c r="R3347" t="s">
        <v>99</v>
      </c>
      <c r="S3347" t="s">
        <v>35</v>
      </c>
      <c r="T3347" t="str">
        <f t="shared" si="156"/>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347">
        <f t="shared" si="157"/>
        <v>0</v>
      </c>
      <c r="V3347" s="3">
        <v>0</v>
      </c>
      <c r="W3347" s="3">
        <f t="shared" si="158"/>
        <v>0</v>
      </c>
      <c r="X3347" s="3">
        <v>0</v>
      </c>
      <c r="Y3347" s="3">
        <v>0</v>
      </c>
      <c r="Z3347" s="3">
        <v>0</v>
      </c>
      <c r="AA3347" s="3">
        <v>0</v>
      </c>
      <c r="AB3347" s="3">
        <v>0</v>
      </c>
      <c r="AD3347" t="s">
        <v>38</v>
      </c>
      <c r="AE3347" s="1">
        <v>42565</v>
      </c>
      <c r="AG3347" s="1">
        <v>42570</v>
      </c>
      <c r="AH3347" s="1">
        <v>42598</v>
      </c>
    </row>
    <row r="3348" spans="1:34" x14ac:dyDescent="0.3">
      <c r="A3348">
        <v>247532</v>
      </c>
      <c r="B3348" t="s">
        <v>59</v>
      </c>
      <c r="C3348" t="s">
        <v>40</v>
      </c>
      <c r="D3348">
        <v>3</v>
      </c>
      <c r="E3348" t="s">
        <v>5419</v>
      </c>
      <c r="F3348" t="s">
        <v>5420</v>
      </c>
      <c r="G3348">
        <v>91309</v>
      </c>
      <c r="H3348">
        <v>0</v>
      </c>
      <c r="I3348">
        <v>62194</v>
      </c>
      <c r="J3348">
        <v>91472</v>
      </c>
      <c r="K3348" t="s">
        <v>30</v>
      </c>
      <c r="L3348" t="s">
        <v>164</v>
      </c>
      <c r="M3348" t="s">
        <v>5421</v>
      </c>
      <c r="N3348" t="s">
        <v>8811</v>
      </c>
      <c r="O3348" t="s">
        <v>5422</v>
      </c>
      <c r="P3348" t="s">
        <v>35</v>
      </c>
      <c r="Q3348" t="s">
        <v>5423</v>
      </c>
      <c r="R3348" t="s">
        <v>99</v>
      </c>
      <c r="S3348" t="s">
        <v>35</v>
      </c>
      <c r="T3348" t="str">
        <f t="shared" si="156"/>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348">
        <f t="shared" si="157"/>
        <v>0</v>
      </c>
      <c r="V3348" s="3">
        <v>0</v>
      </c>
      <c r="W3348" s="3">
        <f t="shared" si="158"/>
        <v>0</v>
      </c>
      <c r="X3348" s="3">
        <v>0</v>
      </c>
      <c r="Y3348" s="3">
        <v>0</v>
      </c>
      <c r="Z3348" s="3">
        <v>0</v>
      </c>
      <c r="AA3348" s="3">
        <v>0</v>
      </c>
      <c r="AB3348" s="3">
        <v>0</v>
      </c>
      <c r="AD3348" t="s">
        <v>38</v>
      </c>
      <c r="AE3348" s="1">
        <v>42565</v>
      </c>
      <c r="AG3348" s="1">
        <v>42570</v>
      </c>
      <c r="AH3348" s="1">
        <v>42598</v>
      </c>
    </row>
    <row r="3349" spans="1:34" x14ac:dyDescent="0.3">
      <c r="A3349">
        <v>247224</v>
      </c>
      <c r="B3349" t="s">
        <v>1125</v>
      </c>
      <c r="C3349" t="s">
        <v>40</v>
      </c>
      <c r="D3349">
        <v>1</v>
      </c>
      <c r="E3349" t="s">
        <v>5346</v>
      </c>
      <c r="F3349" t="s">
        <v>472</v>
      </c>
      <c r="G3349">
        <v>13611</v>
      </c>
      <c r="H3349">
        <v>2</v>
      </c>
      <c r="I3349">
        <v>65000</v>
      </c>
      <c r="J3349">
        <v>75000</v>
      </c>
      <c r="K3349" t="s">
        <v>30</v>
      </c>
      <c r="L3349" t="s">
        <v>954</v>
      </c>
      <c r="M3349" t="s">
        <v>2574</v>
      </c>
      <c r="N3349" t="s">
        <v>8809</v>
      </c>
      <c r="O3349" t="s">
        <v>473</v>
      </c>
      <c r="P3349" t="s">
        <v>8810</v>
      </c>
      <c r="Q3349" t="s">
        <v>35</v>
      </c>
      <c r="R3349" t="s">
        <v>5414</v>
      </c>
      <c r="S3349" t="s">
        <v>35</v>
      </c>
      <c r="T3349" t="str">
        <f t="shared" si="156"/>
        <v xml:space="preserve">‚	Create website layout/user interface by using standard HTML/CSS practices	Gather and refine specifications and requirements based on technical needs	Be responsible for maintaining, expanding, and scaling our site	5+ years of Web Development related experience.	Familiarity with at least one of the following programming languages: PHP, ASP.NET,      JavaScript or Ruby on Rails	Deliverables.	Ability to work and thrive in a fast-paced environment, learn rapidly and master diverse web technologies and techniques	Designing webpage layout     	Familiarity with Livestream platform	Knowledge of Podcasting technology  </v>
      </c>
      <c r="U3349">
        <f t="shared" si="157"/>
        <v>0</v>
      </c>
      <c r="V3349" s="3">
        <v>0</v>
      </c>
      <c r="W3349" s="3">
        <f t="shared" si="158"/>
        <v>0</v>
      </c>
      <c r="X3349" s="3">
        <v>0</v>
      </c>
      <c r="Y3349" s="3">
        <v>0</v>
      </c>
      <c r="Z3349" s="3">
        <v>0</v>
      </c>
      <c r="AA3349" s="3">
        <v>0</v>
      </c>
      <c r="AB3349" s="3">
        <v>0</v>
      </c>
      <c r="AD3349" t="s">
        <v>38</v>
      </c>
      <c r="AE3349" s="1">
        <v>42563</v>
      </c>
      <c r="AF3349" s="1">
        <v>42653</v>
      </c>
      <c r="AG3349" s="1">
        <v>42563</v>
      </c>
      <c r="AH3349" s="1">
        <v>42598</v>
      </c>
    </row>
    <row r="3350" spans="1:34" x14ac:dyDescent="0.3">
      <c r="A3350">
        <v>247225</v>
      </c>
      <c r="B3350" t="s">
        <v>39</v>
      </c>
      <c r="C3350" t="s">
        <v>26</v>
      </c>
      <c r="D3350">
        <v>1</v>
      </c>
      <c r="E3350" t="s">
        <v>5424</v>
      </c>
      <c r="F3350" t="s">
        <v>636</v>
      </c>
      <c r="G3350">
        <v>10056</v>
      </c>
      <c r="H3350" t="s">
        <v>240</v>
      </c>
      <c r="I3350">
        <v>58675</v>
      </c>
      <c r="J3350">
        <v>101330</v>
      </c>
      <c r="K3350" t="s">
        <v>30</v>
      </c>
      <c r="L3350" t="s">
        <v>78</v>
      </c>
      <c r="M3350" t="s">
        <v>1486</v>
      </c>
      <c r="N3350" t="s">
        <v>5425</v>
      </c>
      <c r="O3350" t="s">
        <v>639</v>
      </c>
      <c r="P3350" t="s">
        <v>5426</v>
      </c>
      <c r="Q3350" t="s">
        <v>7439</v>
      </c>
      <c r="R3350" t="s">
        <v>5427</v>
      </c>
      <c r="S3350" t="s">
        <v>35</v>
      </c>
      <c r="T3350" t="str">
        <f t="shared" si="156"/>
        <v>-	Experience in mental health aspects of disasters/ public health emergencies  -	Experience developing emergency response systems and managing emergency activities in the field  -	Knowledge of the Incident Management System  -	Excellent written and verbal communication skills  -	Strong organizational skills  -	Highly motivated and able to manage multiple and diverse work assignments.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50">
        <f t="shared" si="157"/>
        <v>0</v>
      </c>
      <c r="V3350" s="3">
        <v>0</v>
      </c>
      <c r="W3350" s="3">
        <f t="shared" si="158"/>
        <v>0</v>
      </c>
      <c r="X3350" s="3">
        <v>0</v>
      </c>
      <c r="Y3350" s="3">
        <v>0</v>
      </c>
      <c r="Z3350" s="3">
        <v>0</v>
      </c>
      <c r="AA3350" s="3">
        <v>0</v>
      </c>
      <c r="AB3350" s="3">
        <v>0</v>
      </c>
      <c r="AD3350" t="s">
        <v>58</v>
      </c>
      <c r="AE3350" s="1">
        <v>42563</v>
      </c>
      <c r="AG3350" s="1">
        <v>42563</v>
      </c>
      <c r="AH3350" s="1">
        <v>42598</v>
      </c>
    </row>
    <row r="3351" spans="1:34" x14ac:dyDescent="0.3">
      <c r="A3351">
        <v>247225</v>
      </c>
      <c r="B3351" t="s">
        <v>39</v>
      </c>
      <c r="C3351" t="s">
        <v>40</v>
      </c>
      <c r="D3351">
        <v>1</v>
      </c>
      <c r="E3351" t="s">
        <v>5424</v>
      </c>
      <c r="F3351" t="s">
        <v>636</v>
      </c>
      <c r="G3351">
        <v>10056</v>
      </c>
      <c r="H3351" t="s">
        <v>240</v>
      </c>
      <c r="I3351">
        <v>58675</v>
      </c>
      <c r="J3351">
        <v>101330</v>
      </c>
      <c r="K3351" t="s">
        <v>30</v>
      </c>
      <c r="L3351" t="s">
        <v>78</v>
      </c>
      <c r="M3351" t="s">
        <v>1486</v>
      </c>
      <c r="N3351" t="s">
        <v>5425</v>
      </c>
      <c r="O3351" t="s">
        <v>639</v>
      </c>
      <c r="P3351" t="s">
        <v>5426</v>
      </c>
      <c r="Q3351" t="s">
        <v>7439</v>
      </c>
      <c r="R3351" t="s">
        <v>5427</v>
      </c>
      <c r="S3351" t="s">
        <v>35</v>
      </c>
      <c r="T3351" t="str">
        <f t="shared" si="156"/>
        <v>-	Experience in mental health aspects of disasters/ public health emergencies  -	Experience developing emergency response systems and managing emergency activities in the field  -	Knowledge of the Incident Management System  -	Excellent written and verbal communication skills  -	Strong organizational skills  -	Highly motivated and able to manage multiple and diverse work assignments.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51">
        <f t="shared" si="157"/>
        <v>0</v>
      </c>
      <c r="V3351" s="3">
        <v>0</v>
      </c>
      <c r="W3351" s="3">
        <f t="shared" si="158"/>
        <v>0</v>
      </c>
      <c r="X3351" s="3">
        <v>0</v>
      </c>
      <c r="Y3351" s="3">
        <v>0</v>
      </c>
      <c r="Z3351" s="3">
        <v>0</v>
      </c>
      <c r="AA3351" s="3">
        <v>0</v>
      </c>
      <c r="AB3351" s="3">
        <v>0</v>
      </c>
      <c r="AD3351" t="s">
        <v>58</v>
      </c>
      <c r="AE3351" s="1">
        <v>42563</v>
      </c>
      <c r="AG3351" s="1">
        <v>42563</v>
      </c>
      <c r="AH3351" s="1">
        <v>42598</v>
      </c>
    </row>
    <row r="3352" spans="1:34" x14ac:dyDescent="0.3">
      <c r="A3352">
        <v>247227</v>
      </c>
      <c r="B3352" t="s">
        <v>1125</v>
      </c>
      <c r="C3352" t="s">
        <v>40</v>
      </c>
      <c r="D3352">
        <v>1</v>
      </c>
      <c r="E3352" t="s">
        <v>5428</v>
      </c>
      <c r="F3352" t="s">
        <v>1444</v>
      </c>
      <c r="G3352">
        <v>31143</v>
      </c>
      <c r="H3352">
        <v>3</v>
      </c>
      <c r="I3352">
        <v>70000</v>
      </c>
      <c r="J3352">
        <v>82444</v>
      </c>
      <c r="K3352" t="s">
        <v>30</v>
      </c>
      <c r="L3352" t="s">
        <v>954</v>
      </c>
      <c r="M3352" t="s">
        <v>1128</v>
      </c>
      <c r="N3352" t="s">
        <v>8812</v>
      </c>
      <c r="O3352" t="s">
        <v>1445</v>
      </c>
      <c r="P3352" t="s">
        <v>8813</v>
      </c>
      <c r="Q3352" t="s">
        <v>35</v>
      </c>
      <c r="R3352" t="s">
        <v>5429</v>
      </c>
      <c r="S3352" t="s">
        <v>35</v>
      </c>
      <c r="T3352" t="str">
        <f t="shared" si="156"/>
        <v xml:space="preserve">1. Bachelor‚„s degree, preferably in Forensic Computing, Computer Science or Computer Security 2. At least two to three (2-3) years‚„ of supervisory experience in a digital forensics field  3. CCE, CFCE, or EnCE Certifications 4. Thorough knowledge of Digital Forensic Industry standards, chain of custody procedures,        forensic methodologies, best practices and evidence handling  5. Proficiency with most commonly used forensic toolsets, such as EnCase, FTK Suite, Cellebrite,     XRY Complete, and Open Source Tools 6. Strong communication skills and ability to testify to findings in Grand Jury and trial proceedings 7. Two years experience conducting forensic acquisitions and examinations of digital media,     including, but not limited to: hard drives, external drives, mobile devices, and CCTV     surveillance systems 8. Two years (2) experience conducting incident response investigations 9. CEH, CPT or GCFA Certifications  </v>
      </c>
      <c r="U3352">
        <f t="shared" si="157"/>
        <v>0</v>
      </c>
      <c r="V3352" s="3">
        <v>0</v>
      </c>
      <c r="W3352" s="3">
        <f t="shared" si="158"/>
        <v>0</v>
      </c>
      <c r="X3352" s="3">
        <v>0</v>
      </c>
      <c r="Y3352" s="3">
        <v>0</v>
      </c>
      <c r="Z3352" s="3">
        <v>0</v>
      </c>
      <c r="AA3352" s="3">
        <v>0</v>
      </c>
      <c r="AB3352" s="3">
        <v>0</v>
      </c>
      <c r="AD3352" t="s">
        <v>38</v>
      </c>
      <c r="AE3352" s="1">
        <v>42564</v>
      </c>
      <c r="AF3352" s="1">
        <v>42654</v>
      </c>
      <c r="AG3352" s="1">
        <v>42564</v>
      </c>
      <c r="AH3352" s="1">
        <v>42598</v>
      </c>
    </row>
    <row r="3353" spans="1:34" x14ac:dyDescent="0.3">
      <c r="A3353">
        <v>247545</v>
      </c>
      <c r="B3353" t="s">
        <v>2939</v>
      </c>
      <c r="C3353" t="s">
        <v>40</v>
      </c>
      <c r="D3353">
        <v>1</v>
      </c>
      <c r="E3353" t="s">
        <v>5430</v>
      </c>
      <c r="F3353" t="s">
        <v>642</v>
      </c>
      <c r="G3353">
        <v>22122</v>
      </c>
      <c r="H3353">
        <v>2</v>
      </c>
      <c r="I3353">
        <v>58934</v>
      </c>
      <c r="J3353">
        <v>76178</v>
      </c>
      <c r="K3353" t="s">
        <v>30</v>
      </c>
      <c r="L3353" t="s">
        <v>2941</v>
      </c>
      <c r="M3353" t="s">
        <v>4528</v>
      </c>
      <c r="N3353" t="s">
        <v>8814</v>
      </c>
      <c r="O3353" t="s">
        <v>7159</v>
      </c>
      <c r="P3353" t="s">
        <v>8815</v>
      </c>
      <c r="Q3353" t="s">
        <v>5431</v>
      </c>
      <c r="R3353" t="s">
        <v>8816</v>
      </c>
      <c r="S3353" t="s">
        <v>35</v>
      </c>
      <c r="T3353" t="str">
        <f t="shared" si="156"/>
        <v>PREFERRED SKILLS: Ability to work effectively with local agencies and organizations, elected officials, community and civic groups, and the development community Excellent interpersonal, research, analytical and organizational skills Excellent writing, editing, and oral communication skills Computer skills including MS Office or other equivalent software, and familiarity with MS Windows environment Familiarity with environmental review regulations, the 2014 CEQR Technical Manual and the New York City Zoning Resolution Knowledge of Geographic Information Systems software; Adobe Creative Suite or equivalent graphic design software Proof of having taken the City Planner Exam No. 6067 ‚€œ Education &amp; Experience Test Paper CIVIL SERVICE TITLE:	CITY PLANNER II or III, commensurate with experience</v>
      </c>
      <c r="U3353">
        <f t="shared" si="157"/>
        <v>0</v>
      </c>
      <c r="V3353" s="3">
        <v>0</v>
      </c>
      <c r="W3353" s="3">
        <f t="shared" si="158"/>
        <v>0</v>
      </c>
      <c r="X3353" s="3">
        <v>0</v>
      </c>
      <c r="Y3353" s="3">
        <v>0</v>
      </c>
      <c r="Z3353" s="3">
        <v>0</v>
      </c>
      <c r="AA3353" s="3">
        <v>0</v>
      </c>
      <c r="AB3353" s="3">
        <v>0</v>
      </c>
      <c r="AD3353" t="s">
        <v>38</v>
      </c>
      <c r="AE3353" s="1">
        <v>42565</v>
      </c>
      <c r="AF3353" s="1">
        <v>42613</v>
      </c>
      <c r="AG3353" s="1">
        <v>42584</v>
      </c>
      <c r="AH3353" s="1">
        <v>42598</v>
      </c>
    </row>
    <row r="3354" spans="1:34" x14ac:dyDescent="0.3">
      <c r="A3354">
        <v>247545</v>
      </c>
      <c r="B3354" t="s">
        <v>2939</v>
      </c>
      <c r="C3354" t="s">
        <v>26</v>
      </c>
      <c r="D3354">
        <v>1</v>
      </c>
      <c r="E3354" t="s">
        <v>5430</v>
      </c>
      <c r="F3354" t="s">
        <v>642</v>
      </c>
      <c r="G3354">
        <v>22122</v>
      </c>
      <c r="H3354">
        <v>2</v>
      </c>
      <c r="I3354">
        <v>58934</v>
      </c>
      <c r="J3354">
        <v>76178</v>
      </c>
      <c r="K3354" t="s">
        <v>30</v>
      </c>
      <c r="L3354" t="s">
        <v>2941</v>
      </c>
      <c r="M3354" t="s">
        <v>4528</v>
      </c>
      <c r="N3354" t="s">
        <v>8814</v>
      </c>
      <c r="O3354" t="s">
        <v>7159</v>
      </c>
      <c r="P3354" t="s">
        <v>8815</v>
      </c>
      <c r="Q3354" t="s">
        <v>5431</v>
      </c>
      <c r="R3354" t="s">
        <v>8816</v>
      </c>
      <c r="S3354" t="s">
        <v>35</v>
      </c>
      <c r="T3354" t="str">
        <f t="shared" si="156"/>
        <v>PREFERRED SKILLS: Ability to work effectively with local agencies and organizations, elected officials, community and civic groups, and the development community Excellent interpersonal, research, analytical and organizational skills Excellent writing, editing, and oral communication skills Computer skills including MS Office or other equivalent software, and familiarity with MS Windows environment Familiarity with environmental review regulations, the 2014 CEQR Technical Manual and the New York City Zoning Resolution Knowledge of Geographic Information Systems software; Adobe Creative Suite or equivalent graphic design software Proof of having taken the City Planner Exam No. 6067 ‚€œ Education &amp; Experience Test Paper CIVIL SERVICE TITLE:	CITY PLANNER II or III, commensurate with experience</v>
      </c>
      <c r="U3354">
        <f t="shared" si="157"/>
        <v>0</v>
      </c>
      <c r="V3354" s="3">
        <v>0</v>
      </c>
      <c r="W3354" s="3">
        <f t="shared" si="158"/>
        <v>0</v>
      </c>
      <c r="X3354" s="3">
        <v>0</v>
      </c>
      <c r="Y3354" s="3">
        <v>0</v>
      </c>
      <c r="Z3354" s="3">
        <v>0</v>
      </c>
      <c r="AA3354" s="3">
        <v>0</v>
      </c>
      <c r="AB3354" s="3">
        <v>0</v>
      </c>
      <c r="AD3354" t="s">
        <v>38</v>
      </c>
      <c r="AE3354" s="1">
        <v>42565</v>
      </c>
      <c r="AF3354" s="1">
        <v>42613</v>
      </c>
      <c r="AG3354" s="1">
        <v>42584</v>
      </c>
      <c r="AH3354" s="1">
        <v>42598</v>
      </c>
    </row>
    <row r="3355" spans="1:34" x14ac:dyDescent="0.3">
      <c r="A3355">
        <v>247552</v>
      </c>
      <c r="B3355" t="s">
        <v>5432</v>
      </c>
      <c r="C3355" t="s">
        <v>40</v>
      </c>
      <c r="D3355">
        <v>2</v>
      </c>
      <c r="E3355" t="s">
        <v>5433</v>
      </c>
      <c r="F3355" t="s">
        <v>551</v>
      </c>
      <c r="G3355">
        <v>10124</v>
      </c>
      <c r="H3355">
        <v>1</v>
      </c>
      <c r="I3355">
        <v>42856</v>
      </c>
      <c r="J3355">
        <v>62779</v>
      </c>
      <c r="K3355" t="s">
        <v>30</v>
      </c>
      <c r="L3355" t="s">
        <v>797</v>
      </c>
      <c r="M3355" t="s">
        <v>5434</v>
      </c>
      <c r="N3355" t="s">
        <v>5435</v>
      </c>
      <c r="O3355" t="s">
        <v>7055</v>
      </c>
      <c r="P3355" t="s">
        <v>35</v>
      </c>
      <c r="Q3355" t="s">
        <v>35</v>
      </c>
      <c r="R3355" t="s">
        <v>5436</v>
      </c>
      <c r="S3355" t="s">
        <v>35</v>
      </c>
      <c r="T3355" t="str">
        <f t="shared" si="156"/>
        <v xml:space="preserve">   </v>
      </c>
      <c r="U3355">
        <f t="shared" si="157"/>
        <v>0</v>
      </c>
      <c r="V3355" s="3">
        <v>0</v>
      </c>
      <c r="W3355" s="3">
        <f t="shared" si="158"/>
        <v>0</v>
      </c>
      <c r="X3355" s="3">
        <v>0</v>
      </c>
      <c r="Y3355" s="3">
        <v>0</v>
      </c>
      <c r="Z3355" s="3">
        <v>0</v>
      </c>
      <c r="AA3355" s="3">
        <v>0</v>
      </c>
      <c r="AB3355" s="3">
        <v>0</v>
      </c>
      <c r="AD3355" t="s">
        <v>38</v>
      </c>
      <c r="AE3355" s="1">
        <v>42585</v>
      </c>
      <c r="AG3355" s="1">
        <v>42585</v>
      </c>
      <c r="AH3355" s="1">
        <v>42598</v>
      </c>
    </row>
    <row r="3356" spans="1:34" x14ac:dyDescent="0.3">
      <c r="A3356">
        <v>247657</v>
      </c>
      <c r="B3356" t="s">
        <v>49</v>
      </c>
      <c r="C3356" t="s">
        <v>40</v>
      </c>
      <c r="D3356">
        <v>1</v>
      </c>
      <c r="E3356" t="s">
        <v>2844</v>
      </c>
      <c r="F3356" t="s">
        <v>91</v>
      </c>
      <c r="G3356" t="s">
        <v>908</v>
      </c>
      <c r="H3356">
        <v>0</v>
      </c>
      <c r="I3356">
        <v>65107</v>
      </c>
      <c r="J3356">
        <v>95000</v>
      </c>
      <c r="K3356" t="s">
        <v>30</v>
      </c>
      <c r="L3356" t="s">
        <v>797</v>
      </c>
      <c r="M3356" t="s">
        <v>1831</v>
      </c>
      <c r="N3356" t="s">
        <v>6979</v>
      </c>
      <c r="O3356" t="s">
        <v>96</v>
      </c>
      <c r="P3356" t="s">
        <v>8817</v>
      </c>
      <c r="Q3356" t="s">
        <v>2631</v>
      </c>
      <c r="R3356" t="s">
        <v>2666</v>
      </c>
      <c r="S3356" t="s">
        <v>549</v>
      </c>
      <c r="T3356" t="str">
        <f t="shared" si="156"/>
        <v>‚  Comprehensive knowledge of budget functions in FMS/2 and FMS/3.  Over 5 years of related professional experience/over 2 years of Supervisory experience.  Expert knowledge of budgeting and accounting methodology.  High degree of proficiency in Excel, Word, PowerPoint.  Must be detail-oriented, accurate, and possess good interpretive skills.  Demonstrates initiative, good verbal skills, and the ability to tailor a presentation to its intended      audience.  Must be responsive, possess effective people skills, and the ability to work with employees at all    levels throughout the agency. In compliance with Federal law, all persons hired will be required to verify identity and eligibility to work in the United States and to complete the required employment eligibility verification document form upon hire.  NOTE: This position is only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v>
      </c>
      <c r="U3356">
        <f t="shared" si="157"/>
        <v>0</v>
      </c>
      <c r="V3356" s="3">
        <v>1</v>
      </c>
      <c r="W3356" s="3">
        <f t="shared" si="158"/>
        <v>0</v>
      </c>
      <c r="X3356" s="3">
        <v>0</v>
      </c>
      <c r="Y3356" s="3">
        <v>0</v>
      </c>
      <c r="Z3356" s="3">
        <v>0</v>
      </c>
      <c r="AA3356" s="3">
        <v>0</v>
      </c>
      <c r="AB3356" s="3">
        <v>0</v>
      </c>
      <c r="AD3356" t="s">
        <v>38</v>
      </c>
      <c r="AE3356" s="1">
        <v>42569</v>
      </c>
      <c r="AF3356" s="1">
        <v>42599</v>
      </c>
      <c r="AG3356" s="1">
        <v>42584</v>
      </c>
      <c r="AH3356" s="1">
        <v>42598</v>
      </c>
    </row>
    <row r="3357" spans="1:34" x14ac:dyDescent="0.3">
      <c r="A3357">
        <v>247552</v>
      </c>
      <c r="B3357" t="s">
        <v>5432</v>
      </c>
      <c r="C3357" t="s">
        <v>26</v>
      </c>
      <c r="D3357">
        <v>2</v>
      </c>
      <c r="E3357" t="s">
        <v>5433</v>
      </c>
      <c r="F3357" t="s">
        <v>551</v>
      </c>
      <c r="G3357">
        <v>10124</v>
      </c>
      <c r="H3357">
        <v>1</v>
      </c>
      <c r="I3357">
        <v>42856</v>
      </c>
      <c r="J3357">
        <v>62779</v>
      </c>
      <c r="K3357" t="s">
        <v>30</v>
      </c>
      <c r="L3357" t="s">
        <v>797</v>
      </c>
      <c r="M3357" t="s">
        <v>5434</v>
      </c>
      <c r="N3357" t="s">
        <v>5435</v>
      </c>
      <c r="O3357" t="s">
        <v>7055</v>
      </c>
      <c r="P3357" t="s">
        <v>35</v>
      </c>
      <c r="Q3357" t="s">
        <v>35</v>
      </c>
      <c r="R3357" t="s">
        <v>5436</v>
      </c>
      <c r="S3357" t="s">
        <v>35</v>
      </c>
      <c r="T3357" t="str">
        <f t="shared" si="156"/>
        <v xml:space="preserve">   </v>
      </c>
      <c r="U3357">
        <f t="shared" si="157"/>
        <v>0</v>
      </c>
      <c r="V3357" s="3">
        <v>0</v>
      </c>
      <c r="W3357" s="3">
        <f t="shared" si="158"/>
        <v>0</v>
      </c>
      <c r="X3357" s="3">
        <v>0</v>
      </c>
      <c r="Y3357" s="3">
        <v>0</v>
      </c>
      <c r="Z3357" s="3">
        <v>0</v>
      </c>
      <c r="AA3357" s="3">
        <v>0</v>
      </c>
      <c r="AB3357" s="3">
        <v>0</v>
      </c>
      <c r="AD3357" t="s">
        <v>38</v>
      </c>
      <c r="AE3357" s="1">
        <v>42585</v>
      </c>
      <c r="AG3357" s="1">
        <v>42585</v>
      </c>
      <c r="AH3357" s="1">
        <v>42598</v>
      </c>
    </row>
    <row r="3358" spans="1:34" x14ac:dyDescent="0.3">
      <c r="A3358">
        <v>247227</v>
      </c>
      <c r="B3358" t="s">
        <v>1125</v>
      </c>
      <c r="C3358" t="s">
        <v>26</v>
      </c>
      <c r="D3358">
        <v>1</v>
      </c>
      <c r="E3358" t="s">
        <v>5428</v>
      </c>
      <c r="F3358" t="s">
        <v>1444</v>
      </c>
      <c r="G3358">
        <v>31143</v>
      </c>
      <c r="H3358">
        <v>3</v>
      </c>
      <c r="I3358">
        <v>70000</v>
      </c>
      <c r="J3358">
        <v>82444</v>
      </c>
      <c r="K3358" t="s">
        <v>30</v>
      </c>
      <c r="L3358" t="s">
        <v>954</v>
      </c>
      <c r="M3358" t="s">
        <v>1128</v>
      </c>
      <c r="N3358" t="s">
        <v>8812</v>
      </c>
      <c r="O3358" t="s">
        <v>1445</v>
      </c>
      <c r="P3358" t="s">
        <v>8813</v>
      </c>
      <c r="Q3358" t="s">
        <v>35</v>
      </c>
      <c r="R3358" t="s">
        <v>5429</v>
      </c>
      <c r="S3358" t="s">
        <v>35</v>
      </c>
      <c r="T3358" t="str">
        <f t="shared" si="156"/>
        <v xml:space="preserve">1. Bachelor‚„s degree, preferably in Forensic Computing, Computer Science or Computer Security 2. At least two to three (2-3) years‚„ of supervisory experience in a digital forensics field  3. CCE, CFCE, or EnCE Certifications 4. Thorough knowledge of Digital Forensic Industry standards, chain of custody procedures,        forensic methodologies, best practices and evidence handling  5. Proficiency with most commonly used forensic toolsets, such as EnCase, FTK Suite, Cellebrite,     XRY Complete, and Open Source Tools 6. Strong communication skills and ability to testify to findings in Grand Jury and trial proceedings 7. Two years experience conducting forensic acquisitions and examinations of digital media,     including, but not limited to: hard drives, external drives, mobile devices, and CCTV     surveillance systems 8. Two years (2) experience conducting incident response investigations 9. CEH, CPT or GCFA Certifications  </v>
      </c>
      <c r="U3358">
        <f t="shared" si="157"/>
        <v>0</v>
      </c>
      <c r="V3358" s="3">
        <v>0</v>
      </c>
      <c r="W3358" s="3">
        <f t="shared" si="158"/>
        <v>0</v>
      </c>
      <c r="X3358" s="3">
        <v>0</v>
      </c>
      <c r="Y3358" s="3">
        <v>0</v>
      </c>
      <c r="Z3358" s="3">
        <v>0</v>
      </c>
      <c r="AA3358" s="3">
        <v>0</v>
      </c>
      <c r="AB3358" s="3">
        <v>0</v>
      </c>
      <c r="AD3358" t="s">
        <v>38</v>
      </c>
      <c r="AE3358" s="1">
        <v>42564</v>
      </c>
      <c r="AF3358" s="1">
        <v>42654</v>
      </c>
      <c r="AG3358" s="1">
        <v>42564</v>
      </c>
      <c r="AH3358" s="1">
        <v>42598</v>
      </c>
    </row>
    <row r="3359" spans="1:34" x14ac:dyDescent="0.3">
      <c r="A3359">
        <v>247234</v>
      </c>
      <c r="B3359" t="s">
        <v>39</v>
      </c>
      <c r="C3359" t="s">
        <v>26</v>
      </c>
      <c r="D3359">
        <v>1</v>
      </c>
      <c r="E3359" t="s">
        <v>5437</v>
      </c>
      <c r="F3359" t="s">
        <v>1565</v>
      </c>
      <c r="G3359">
        <v>51195</v>
      </c>
      <c r="H3359">
        <v>2</v>
      </c>
      <c r="I3359">
        <v>23</v>
      </c>
      <c r="J3359">
        <v>30</v>
      </c>
      <c r="K3359" t="s">
        <v>141</v>
      </c>
      <c r="L3359" t="s">
        <v>78</v>
      </c>
      <c r="M3359" t="s">
        <v>1761</v>
      </c>
      <c r="N3359" t="s">
        <v>5438</v>
      </c>
      <c r="O3359" t="s">
        <v>7376</v>
      </c>
      <c r="P3359" t="s">
        <v>35</v>
      </c>
      <c r="Q3359" t="s">
        <v>7439</v>
      </c>
      <c r="R3359" t="s">
        <v>5439</v>
      </c>
      <c r="S3359" t="s">
        <v>35</v>
      </c>
      <c r="T3359" t="str">
        <f t="shared" si="156"/>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59">
        <f t="shared" si="157"/>
        <v>0</v>
      </c>
      <c r="V3359" s="3">
        <v>0</v>
      </c>
      <c r="W3359" s="3">
        <f t="shared" si="158"/>
        <v>0</v>
      </c>
      <c r="X3359" s="3">
        <v>0</v>
      </c>
      <c r="Y3359" s="3">
        <v>0</v>
      </c>
      <c r="Z3359" s="3">
        <v>0</v>
      </c>
      <c r="AA3359" s="3">
        <v>0</v>
      </c>
      <c r="AB3359" s="3">
        <v>0</v>
      </c>
      <c r="AD3359" t="s">
        <v>38</v>
      </c>
      <c r="AE3359" s="1">
        <v>42563</v>
      </c>
      <c r="AG3359" s="1">
        <v>42563</v>
      </c>
      <c r="AH3359" s="1">
        <v>42598</v>
      </c>
    </row>
    <row r="3360" spans="1:34" x14ac:dyDescent="0.3">
      <c r="A3360">
        <v>247234</v>
      </c>
      <c r="B3360" t="s">
        <v>39</v>
      </c>
      <c r="C3360" t="s">
        <v>40</v>
      </c>
      <c r="D3360">
        <v>1</v>
      </c>
      <c r="E3360" t="s">
        <v>5437</v>
      </c>
      <c r="F3360" t="s">
        <v>1565</v>
      </c>
      <c r="G3360">
        <v>51195</v>
      </c>
      <c r="H3360">
        <v>2</v>
      </c>
      <c r="I3360">
        <v>23</v>
      </c>
      <c r="J3360">
        <v>30</v>
      </c>
      <c r="K3360" t="s">
        <v>141</v>
      </c>
      <c r="L3360" t="s">
        <v>78</v>
      </c>
      <c r="M3360" t="s">
        <v>1761</v>
      </c>
      <c r="N3360" t="s">
        <v>5438</v>
      </c>
      <c r="O3360" t="s">
        <v>7376</v>
      </c>
      <c r="P3360" t="s">
        <v>35</v>
      </c>
      <c r="Q3360" t="s">
        <v>7439</v>
      </c>
      <c r="R3360" t="s">
        <v>5439</v>
      </c>
      <c r="S3360" t="s">
        <v>35</v>
      </c>
      <c r="T3360" t="str">
        <f t="shared" si="156"/>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60">
        <f t="shared" si="157"/>
        <v>0</v>
      </c>
      <c r="V3360" s="3">
        <v>0</v>
      </c>
      <c r="W3360" s="3">
        <f t="shared" si="158"/>
        <v>0</v>
      </c>
      <c r="X3360" s="3">
        <v>0</v>
      </c>
      <c r="Y3360" s="3">
        <v>0</v>
      </c>
      <c r="Z3360" s="3">
        <v>0</v>
      </c>
      <c r="AA3360" s="3">
        <v>0</v>
      </c>
      <c r="AB3360" s="3">
        <v>0</v>
      </c>
      <c r="AD3360" t="s">
        <v>38</v>
      </c>
      <c r="AE3360" s="1">
        <v>42563</v>
      </c>
      <c r="AG3360" s="1">
        <v>42563</v>
      </c>
      <c r="AH3360" s="1">
        <v>42598</v>
      </c>
    </row>
    <row r="3361" spans="1:34" x14ac:dyDescent="0.3">
      <c r="A3361">
        <v>248984</v>
      </c>
      <c r="B3361" t="s">
        <v>873</v>
      </c>
      <c r="C3361" t="s">
        <v>40</v>
      </c>
      <c r="D3361">
        <v>1</v>
      </c>
      <c r="E3361" t="s">
        <v>5440</v>
      </c>
      <c r="F3361" t="s">
        <v>485</v>
      </c>
      <c r="G3361">
        <v>30087</v>
      </c>
      <c r="H3361">
        <v>3</v>
      </c>
      <c r="I3361">
        <v>71784</v>
      </c>
      <c r="J3361">
        <v>105974</v>
      </c>
      <c r="K3361" t="s">
        <v>30</v>
      </c>
      <c r="L3361" t="s">
        <v>43</v>
      </c>
      <c r="M3361" t="s">
        <v>5441</v>
      </c>
      <c r="N3361" t="s">
        <v>8818</v>
      </c>
      <c r="O3361" t="s">
        <v>488</v>
      </c>
      <c r="P3361" t="s">
        <v>8819</v>
      </c>
      <c r="Q3361" t="s">
        <v>35</v>
      </c>
      <c r="R3361" t="s">
        <v>879</v>
      </c>
      <c r="S3361" t="s">
        <v>35</v>
      </c>
      <c r="T3361" t="str">
        <f t="shared" si="156"/>
        <v xml:space="preserve">‚	Prefer candidate with excellent writing skills and broad experience in contract drafting	working knowledge of City Procurement Policy Board Rules and City contract procedures; 	familiarity with environmental issues that relate to solid waste management.  </v>
      </c>
      <c r="U3361">
        <f t="shared" si="157"/>
        <v>0</v>
      </c>
      <c r="V3361" s="3">
        <v>0</v>
      </c>
      <c r="W3361" s="3">
        <f t="shared" si="158"/>
        <v>0</v>
      </c>
      <c r="X3361" s="3">
        <v>0</v>
      </c>
      <c r="Y3361" s="3">
        <v>0</v>
      </c>
      <c r="Z3361" s="3">
        <v>0</v>
      </c>
      <c r="AA3361" s="3">
        <v>0</v>
      </c>
      <c r="AB3361" s="3">
        <v>0</v>
      </c>
      <c r="AD3361" t="s">
        <v>5442</v>
      </c>
      <c r="AE3361" s="1">
        <v>42592</v>
      </c>
      <c r="AF3361" s="1">
        <v>42605</v>
      </c>
      <c r="AG3361" s="1">
        <v>42592</v>
      </c>
      <c r="AH3361" s="1">
        <v>42598</v>
      </c>
    </row>
    <row r="3362" spans="1:34" x14ac:dyDescent="0.3">
      <c r="A3362">
        <v>247242</v>
      </c>
      <c r="B3362" t="s">
        <v>39</v>
      </c>
      <c r="C3362" t="s">
        <v>40</v>
      </c>
      <c r="D3362">
        <v>1</v>
      </c>
      <c r="E3362" t="s">
        <v>5443</v>
      </c>
      <c r="F3362" t="s">
        <v>931</v>
      </c>
      <c r="G3362">
        <v>31215</v>
      </c>
      <c r="H3362">
        <v>2</v>
      </c>
      <c r="I3362">
        <v>48997</v>
      </c>
      <c r="J3362">
        <v>73188</v>
      </c>
      <c r="K3362" t="s">
        <v>30</v>
      </c>
      <c r="L3362" t="s">
        <v>43</v>
      </c>
      <c r="M3362" t="s">
        <v>932</v>
      </c>
      <c r="N3362" t="s">
        <v>5444</v>
      </c>
      <c r="O3362" t="s">
        <v>7361</v>
      </c>
      <c r="P3362" t="s">
        <v>5445</v>
      </c>
      <c r="Q3362" t="s">
        <v>7439</v>
      </c>
      <c r="R3362" t="s">
        <v>5446</v>
      </c>
      <c r="S3362" t="s">
        <v>35</v>
      </c>
      <c r="T3362" t="str">
        <f t="shared" si="156"/>
        <v>Multi-lingual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62">
        <f t="shared" si="157"/>
        <v>0</v>
      </c>
      <c r="V3362" s="3">
        <v>0</v>
      </c>
      <c r="W3362" s="3">
        <f t="shared" si="158"/>
        <v>0</v>
      </c>
      <c r="X3362" s="3">
        <v>0</v>
      </c>
      <c r="Y3362" s="3">
        <v>0</v>
      </c>
      <c r="Z3362" s="3">
        <v>0</v>
      </c>
      <c r="AA3362" s="3">
        <v>0</v>
      </c>
      <c r="AB3362" s="3">
        <v>0</v>
      </c>
      <c r="AD3362" t="s">
        <v>38</v>
      </c>
      <c r="AE3362" s="1">
        <v>42563</v>
      </c>
      <c r="AG3362" s="1">
        <v>42563</v>
      </c>
      <c r="AH3362" s="1">
        <v>42598</v>
      </c>
    </row>
    <row r="3363" spans="1:34" x14ac:dyDescent="0.3">
      <c r="A3363">
        <v>247558</v>
      </c>
      <c r="B3363" t="s">
        <v>524</v>
      </c>
      <c r="C3363" t="s">
        <v>26</v>
      </c>
      <c r="D3363">
        <v>4</v>
      </c>
      <c r="E3363" t="s">
        <v>5447</v>
      </c>
      <c r="F3363" t="s">
        <v>5448</v>
      </c>
      <c r="G3363">
        <v>81106</v>
      </c>
      <c r="H3363">
        <v>0</v>
      </c>
      <c r="I3363">
        <v>41060</v>
      </c>
      <c r="J3363">
        <v>47219</v>
      </c>
      <c r="K3363" t="s">
        <v>30</v>
      </c>
      <c r="L3363" t="s">
        <v>1645</v>
      </c>
      <c r="M3363" t="s">
        <v>5449</v>
      </c>
      <c r="N3363" t="s">
        <v>6980</v>
      </c>
      <c r="O3363" t="s">
        <v>5450</v>
      </c>
      <c r="P3363" t="s">
        <v>5451</v>
      </c>
      <c r="Q3363" t="s">
        <v>5452</v>
      </c>
      <c r="R3363" t="s">
        <v>5453</v>
      </c>
      <c r="S3363" t="s">
        <v>35</v>
      </c>
      <c r="T3363" t="str">
        <f t="shared" si="156"/>
        <v>1. Possession of Class A Commercial Driver License valid in the State of New York.   2. At least two years of supervisory experience. 3. Experience in working with diverse teams in an urban setting.  4. Excellent communication and organization skills. 5. Willing to work in inclement weather and able to perform intense and physically demanding work.  6. Background in Ecological Restoration, Urban Forestry, Gardening, Natural Area Management or related field. 7. Proficient in computer software including Microsoft Word and Excel. 8. Ability to work occasional weekends. ONLY CURRENT PERMANENT ASSOCIATE PARK SERVICE WORKERS ARE ELIGIBLE TO APPLY*  **The current base salary for this position is $41,060 - $47,219.  In addition, appointees to this position will receive a Heavy Duty Differential in addition to their base salary.  If you have any questions regarding this vacancy or require a reasonable accommodation during the application process, please call the Personnel Division at 212-830-7851.  NOTE: All resumes must be received no later than the last day of the posting period. ***Posting period extended to 08/19/16.  Previous applicants to this vacancy are still under consideration and do not need to reapply.</v>
      </c>
      <c r="U3363">
        <f t="shared" si="157"/>
        <v>0</v>
      </c>
      <c r="V3363" s="3">
        <v>1</v>
      </c>
      <c r="W3363" s="3">
        <f t="shared" si="158"/>
        <v>0</v>
      </c>
      <c r="X3363" s="3">
        <v>0</v>
      </c>
      <c r="Y3363" s="3">
        <v>0</v>
      </c>
      <c r="Z3363" s="3">
        <v>0</v>
      </c>
      <c r="AA3363" s="3">
        <v>0</v>
      </c>
      <c r="AB3363" s="3">
        <v>0</v>
      </c>
      <c r="AD3363" t="s">
        <v>1649</v>
      </c>
      <c r="AE3363" s="1">
        <v>42594</v>
      </c>
      <c r="AF3363" s="1">
        <v>42601</v>
      </c>
      <c r="AG3363" s="1">
        <v>42593</v>
      </c>
      <c r="AH3363" s="1">
        <v>42598</v>
      </c>
    </row>
    <row r="3364" spans="1:34" x14ac:dyDescent="0.3">
      <c r="A3364">
        <v>247566</v>
      </c>
      <c r="B3364" t="s">
        <v>39</v>
      </c>
      <c r="C3364" t="s">
        <v>26</v>
      </c>
      <c r="D3364">
        <v>1</v>
      </c>
      <c r="E3364" t="s">
        <v>5454</v>
      </c>
      <c r="F3364" t="s">
        <v>5455</v>
      </c>
      <c r="G3364">
        <v>91279</v>
      </c>
      <c r="H3364">
        <v>0</v>
      </c>
      <c r="I3364">
        <v>47581</v>
      </c>
      <c r="J3364">
        <v>69918</v>
      </c>
      <c r="K3364" t="s">
        <v>30</v>
      </c>
      <c r="L3364" t="s">
        <v>71</v>
      </c>
      <c r="M3364" t="s">
        <v>282</v>
      </c>
      <c r="N3364" t="s">
        <v>8820</v>
      </c>
      <c r="O3364" t="s">
        <v>5456</v>
      </c>
      <c r="P3364" t="s">
        <v>8821</v>
      </c>
      <c r="Q3364" t="s">
        <v>35</v>
      </c>
      <c r="R3364" t="s">
        <v>5457</v>
      </c>
      <c r="S3364" t="s">
        <v>35</v>
      </c>
      <c r="T3364" t="str">
        <f t="shared" si="156"/>
        <v xml:space="preserve">PREFERRED SKILLS  1. CDL license preferred Class A.  2. Hazmat Knowledgeable.   3. Must possess a valid NYS Driver‚„s license and have ability to drive in all weather and traffic conditions.  SPECIAL NOTE  1. Selected candidates will be required to provide a DNA sample by swabbing. 2. This position has been identified as ‚Å“essential.‚ During emergency events, ‚Å“essential‚ positions may require 24-hour availability.  </v>
      </c>
      <c r="U3364">
        <f t="shared" si="157"/>
        <v>0</v>
      </c>
      <c r="V3364" s="3">
        <v>0</v>
      </c>
      <c r="W3364" s="3">
        <f t="shared" si="158"/>
        <v>0</v>
      </c>
      <c r="X3364" s="3">
        <v>0</v>
      </c>
      <c r="Y3364" s="3">
        <v>0</v>
      </c>
      <c r="Z3364" s="3">
        <v>0</v>
      </c>
      <c r="AA3364" s="3">
        <v>0</v>
      </c>
      <c r="AB3364" s="3">
        <v>0</v>
      </c>
      <c r="AD3364" t="s">
        <v>38</v>
      </c>
      <c r="AE3364" s="1">
        <v>42566</v>
      </c>
      <c r="AG3364" s="1">
        <v>42566</v>
      </c>
      <c r="AH3364" s="1">
        <v>42598</v>
      </c>
    </row>
    <row r="3365" spans="1:34" x14ac:dyDescent="0.3">
      <c r="A3365">
        <v>247566</v>
      </c>
      <c r="B3365" t="s">
        <v>39</v>
      </c>
      <c r="C3365" t="s">
        <v>40</v>
      </c>
      <c r="D3365">
        <v>1</v>
      </c>
      <c r="E3365" t="s">
        <v>5454</v>
      </c>
      <c r="F3365" t="s">
        <v>5455</v>
      </c>
      <c r="G3365">
        <v>91279</v>
      </c>
      <c r="H3365">
        <v>0</v>
      </c>
      <c r="I3365">
        <v>47581</v>
      </c>
      <c r="J3365">
        <v>69918</v>
      </c>
      <c r="K3365" t="s">
        <v>30</v>
      </c>
      <c r="L3365" t="s">
        <v>71</v>
      </c>
      <c r="M3365" t="s">
        <v>282</v>
      </c>
      <c r="N3365" t="s">
        <v>8820</v>
      </c>
      <c r="O3365" t="s">
        <v>5456</v>
      </c>
      <c r="P3365" t="s">
        <v>8821</v>
      </c>
      <c r="Q3365" t="s">
        <v>35</v>
      </c>
      <c r="R3365" t="s">
        <v>5457</v>
      </c>
      <c r="S3365" t="s">
        <v>35</v>
      </c>
      <c r="T3365" t="str">
        <f t="shared" si="156"/>
        <v xml:space="preserve">PREFERRED SKILLS  1. CDL license preferred Class A.  2. Hazmat Knowledgeable.   3. Must possess a valid NYS Driver‚„s license and have ability to drive in all weather and traffic conditions.  SPECIAL NOTE  1. Selected candidates will be required to provide a DNA sample by swabbing. 2. This position has been identified as ‚Å“essential.‚ During emergency events, ‚Å“essential‚ positions may require 24-hour availability.  </v>
      </c>
      <c r="U3365">
        <f t="shared" si="157"/>
        <v>0</v>
      </c>
      <c r="V3365" s="3">
        <v>0</v>
      </c>
      <c r="W3365" s="3">
        <f t="shared" si="158"/>
        <v>0</v>
      </c>
      <c r="X3365" s="3">
        <v>0</v>
      </c>
      <c r="Y3365" s="3">
        <v>0</v>
      </c>
      <c r="Z3365" s="3">
        <v>0</v>
      </c>
      <c r="AA3365" s="3">
        <v>0</v>
      </c>
      <c r="AB3365" s="3">
        <v>0</v>
      </c>
      <c r="AD3365" t="s">
        <v>38</v>
      </c>
      <c r="AE3365" s="1">
        <v>42566</v>
      </c>
      <c r="AG3365" s="1">
        <v>42566</v>
      </c>
      <c r="AH3365" s="1">
        <v>42598</v>
      </c>
    </row>
    <row r="3366" spans="1:34" x14ac:dyDescent="0.3">
      <c r="A3366">
        <v>247242</v>
      </c>
      <c r="B3366" t="s">
        <v>39</v>
      </c>
      <c r="C3366" t="s">
        <v>26</v>
      </c>
      <c r="D3366">
        <v>1</v>
      </c>
      <c r="E3366" t="s">
        <v>5443</v>
      </c>
      <c r="F3366" t="s">
        <v>931</v>
      </c>
      <c r="G3366">
        <v>31215</v>
      </c>
      <c r="H3366">
        <v>2</v>
      </c>
      <c r="I3366">
        <v>48997</v>
      </c>
      <c r="J3366">
        <v>73188</v>
      </c>
      <c r="K3366" t="s">
        <v>30</v>
      </c>
      <c r="L3366" t="s">
        <v>43</v>
      </c>
      <c r="M3366" t="s">
        <v>932</v>
      </c>
      <c r="N3366" t="s">
        <v>5444</v>
      </c>
      <c r="O3366" t="s">
        <v>7361</v>
      </c>
      <c r="P3366" t="s">
        <v>5445</v>
      </c>
      <c r="Q3366" t="s">
        <v>7439</v>
      </c>
      <c r="R3366" t="s">
        <v>5446</v>
      </c>
      <c r="S3366" t="s">
        <v>35</v>
      </c>
      <c r="T3366" t="str">
        <f t="shared" si="156"/>
        <v>Multi-lingual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66">
        <f t="shared" si="157"/>
        <v>0</v>
      </c>
      <c r="V3366" s="3">
        <v>0</v>
      </c>
      <c r="W3366" s="3">
        <f t="shared" si="158"/>
        <v>0</v>
      </c>
      <c r="X3366" s="3">
        <v>0</v>
      </c>
      <c r="Y3366" s="3">
        <v>0</v>
      </c>
      <c r="Z3366" s="3">
        <v>0</v>
      </c>
      <c r="AA3366" s="3">
        <v>0</v>
      </c>
      <c r="AB3366" s="3">
        <v>0</v>
      </c>
      <c r="AD3366" t="s">
        <v>38</v>
      </c>
      <c r="AE3366" s="1">
        <v>42563</v>
      </c>
      <c r="AG3366" s="1">
        <v>42563</v>
      </c>
      <c r="AH3366" s="1">
        <v>42598</v>
      </c>
    </row>
    <row r="3367" spans="1:34" x14ac:dyDescent="0.3">
      <c r="A3367">
        <v>247255</v>
      </c>
      <c r="B3367" t="s">
        <v>25</v>
      </c>
      <c r="C3367" t="s">
        <v>26</v>
      </c>
      <c r="D3367">
        <v>1</v>
      </c>
      <c r="E3367" t="s">
        <v>5458</v>
      </c>
      <c r="F3367" t="s">
        <v>2096</v>
      </c>
      <c r="G3367">
        <v>13621</v>
      </c>
      <c r="H3367">
        <v>2</v>
      </c>
      <c r="I3367">
        <v>55556</v>
      </c>
      <c r="J3367">
        <v>78000</v>
      </c>
      <c r="K3367" t="s">
        <v>30</v>
      </c>
      <c r="L3367" t="s">
        <v>31</v>
      </c>
      <c r="M3367" t="s">
        <v>32</v>
      </c>
      <c r="N3367" t="s">
        <v>5459</v>
      </c>
      <c r="O3367" t="s">
        <v>2099</v>
      </c>
      <c r="P3367" t="s">
        <v>8822</v>
      </c>
      <c r="Q3367" t="s">
        <v>35</v>
      </c>
      <c r="R3367" t="s">
        <v>5460</v>
      </c>
      <c r="S3367" t="s">
        <v>37</v>
      </c>
      <c r="T3367" t="str">
        <f t="shared" si="156"/>
        <v xml:space="preserve">The preferred candidate should possess the following: Bachelor‚„s degree in a related field; 4+ years of proven experience in an information technology project management role in a large technology or contact center environment; strong knowledge of project management principles and best practices; demonstrated experience working with technical and non-technical teams; ability to coordinate multiple tasks simultaneously; excellent organization and facilitation skills with strong attention to detail; strong customer and quality focus; strong written and oral communication skills; excellent time management skills; strong quantitative and reporting skills; proficiency with advanced functions of Microsoft Word, Access, Excel, Visio, PowerPoint, and Project programs; advanced knowledge of business intelligence tools and analytics programs; knowledge of contact center applications including IVR and NLU technologies; knowledge of online tools and social media technologies; knowledge of content management systems; knowledge of Remedy and SharePoint; knowledge of database management systems; strong technical research and documentation skills; and ability to excel in a collaborative and fast paced environment.  </v>
      </c>
      <c r="U3367">
        <f t="shared" si="157"/>
        <v>1</v>
      </c>
      <c r="V3367" s="3">
        <v>1</v>
      </c>
      <c r="W3367" s="3">
        <f t="shared" si="158"/>
        <v>1</v>
      </c>
      <c r="X3367" s="3">
        <v>0</v>
      </c>
      <c r="Y3367" s="3">
        <v>0</v>
      </c>
      <c r="Z3367" s="3">
        <v>0</v>
      </c>
      <c r="AA3367" s="3">
        <v>0</v>
      </c>
      <c r="AB3367" s="3">
        <v>1</v>
      </c>
      <c r="AD3367" t="s">
        <v>58</v>
      </c>
      <c r="AE3367" s="1">
        <v>42570</v>
      </c>
      <c r="AG3367" s="1">
        <v>42570</v>
      </c>
      <c r="AH3367" s="1">
        <v>42598</v>
      </c>
    </row>
    <row r="3368" spans="1:34" x14ac:dyDescent="0.3">
      <c r="A3368">
        <v>247255</v>
      </c>
      <c r="B3368" t="s">
        <v>25</v>
      </c>
      <c r="C3368" t="s">
        <v>40</v>
      </c>
      <c r="D3368">
        <v>1</v>
      </c>
      <c r="E3368" t="s">
        <v>5458</v>
      </c>
      <c r="F3368" t="s">
        <v>2096</v>
      </c>
      <c r="G3368">
        <v>13621</v>
      </c>
      <c r="H3368">
        <v>2</v>
      </c>
      <c r="I3368">
        <v>55556</v>
      </c>
      <c r="J3368">
        <v>78000</v>
      </c>
      <c r="K3368" t="s">
        <v>30</v>
      </c>
      <c r="L3368" t="s">
        <v>31</v>
      </c>
      <c r="M3368" t="s">
        <v>32</v>
      </c>
      <c r="N3368" t="s">
        <v>5459</v>
      </c>
      <c r="O3368" t="s">
        <v>2099</v>
      </c>
      <c r="P3368" t="s">
        <v>8822</v>
      </c>
      <c r="Q3368" t="s">
        <v>35</v>
      </c>
      <c r="R3368" t="s">
        <v>5460</v>
      </c>
      <c r="S3368" t="s">
        <v>37</v>
      </c>
      <c r="T3368" t="str">
        <f t="shared" si="156"/>
        <v xml:space="preserve">The preferred candidate should possess the following: Bachelor‚„s degree in a related field; 4+ years of proven experience in an information technology project management role in a large technology or contact center environment; strong knowledge of project management principles and best practices; demonstrated experience working with technical and non-technical teams; ability to coordinate multiple tasks simultaneously; excellent organization and facilitation skills with strong attention to detail; strong customer and quality focus; strong written and oral communication skills; excellent time management skills; strong quantitative and reporting skills; proficiency with advanced functions of Microsoft Word, Access, Excel, Visio, PowerPoint, and Project programs; advanced knowledge of business intelligence tools and analytics programs; knowledge of contact center applications including IVR and NLU technologies; knowledge of online tools and social media technologies; knowledge of content management systems; knowledge of Remedy and SharePoint; knowledge of database management systems; strong technical research and documentation skills; and ability to excel in a collaborative and fast paced environment.  </v>
      </c>
      <c r="U3368">
        <f t="shared" si="157"/>
        <v>1</v>
      </c>
      <c r="V3368" s="3">
        <v>1</v>
      </c>
      <c r="W3368" s="3">
        <f t="shared" si="158"/>
        <v>1</v>
      </c>
      <c r="X3368" s="3">
        <v>0</v>
      </c>
      <c r="Y3368" s="3">
        <v>0</v>
      </c>
      <c r="Z3368" s="3">
        <v>0</v>
      </c>
      <c r="AA3368" s="3">
        <v>0</v>
      </c>
      <c r="AB3368" s="3">
        <v>1</v>
      </c>
      <c r="AD3368" t="s">
        <v>58</v>
      </c>
      <c r="AE3368" s="1">
        <v>42570</v>
      </c>
      <c r="AG3368" s="1">
        <v>42570</v>
      </c>
      <c r="AH3368" s="1">
        <v>42598</v>
      </c>
    </row>
    <row r="3369" spans="1:34" x14ac:dyDescent="0.3">
      <c r="A3369">
        <v>247657</v>
      </c>
      <c r="B3369" t="s">
        <v>49</v>
      </c>
      <c r="C3369" t="s">
        <v>26</v>
      </c>
      <c r="D3369">
        <v>1</v>
      </c>
      <c r="E3369" t="s">
        <v>2844</v>
      </c>
      <c r="F3369" t="s">
        <v>91</v>
      </c>
      <c r="G3369" t="s">
        <v>908</v>
      </c>
      <c r="H3369">
        <v>0</v>
      </c>
      <c r="I3369">
        <v>65107</v>
      </c>
      <c r="J3369">
        <v>95000</v>
      </c>
      <c r="K3369" t="s">
        <v>30</v>
      </c>
      <c r="L3369" t="s">
        <v>797</v>
      </c>
      <c r="M3369" t="s">
        <v>1831</v>
      </c>
      <c r="N3369" t="s">
        <v>6979</v>
      </c>
      <c r="O3369" t="s">
        <v>96</v>
      </c>
      <c r="P3369" t="s">
        <v>8817</v>
      </c>
      <c r="Q3369" t="s">
        <v>2631</v>
      </c>
      <c r="R3369" t="s">
        <v>2666</v>
      </c>
      <c r="S3369" t="s">
        <v>549</v>
      </c>
      <c r="T3369" t="str">
        <f t="shared" si="156"/>
        <v>‚  Comprehensive knowledge of budget functions in FMS/2 and FMS/3.  Over 5 years of related professional experience/over 2 years of Supervisory experience.  Expert knowledge of budgeting and accounting methodology.  High degree of proficiency in Excel, Word, PowerPoint.  Must be detail-oriented, accurate, and possess good interpretive skills.  Demonstrates initiative, good verbal skills, and the ability to tailor a presentation to its intended      audience.  Must be responsive, possess effective people skills, and the ability to work with employees at all    levels throughout the agency. In compliance with Federal law, all persons hired will be required to verify identity and eligibility to work in the United States and to complete the required employment eligibility verification document form upon hire.  NOTE: This position is only open to applicants who have taken the Open Competitive Administrative Staff Analyst Exam (#5011), the Promotional Administrative Staff Analyst Exam (#5517), or those who are already permanent in the Administrative Staff Analyst title. Please indicate in your cover letter if you have taken any of these exams or are already permanent in the Administrative Staff Analyst title.</v>
      </c>
      <c r="U3369">
        <f t="shared" si="157"/>
        <v>0</v>
      </c>
      <c r="V3369" s="3">
        <v>1</v>
      </c>
      <c r="W3369" s="3">
        <f t="shared" si="158"/>
        <v>0</v>
      </c>
      <c r="X3369" s="3">
        <v>0</v>
      </c>
      <c r="Y3369" s="3">
        <v>0</v>
      </c>
      <c r="Z3369" s="3">
        <v>0</v>
      </c>
      <c r="AA3369" s="3">
        <v>0</v>
      </c>
      <c r="AB3369" s="3">
        <v>0</v>
      </c>
      <c r="AD3369" t="s">
        <v>38</v>
      </c>
      <c r="AE3369" s="1">
        <v>42569</v>
      </c>
      <c r="AF3369" s="1">
        <v>42599</v>
      </c>
      <c r="AG3369" s="1">
        <v>42584</v>
      </c>
      <c r="AH3369" s="1">
        <v>42598</v>
      </c>
    </row>
    <row r="3370" spans="1:34" x14ac:dyDescent="0.3">
      <c r="A3370">
        <v>247668</v>
      </c>
      <c r="B3370" t="s">
        <v>39</v>
      </c>
      <c r="C3370" t="s">
        <v>40</v>
      </c>
      <c r="D3370">
        <v>1</v>
      </c>
      <c r="E3370" t="s">
        <v>3983</v>
      </c>
      <c r="F3370" t="s">
        <v>922</v>
      </c>
      <c r="G3370">
        <v>51191</v>
      </c>
      <c r="H3370">
        <v>2</v>
      </c>
      <c r="I3370">
        <v>42489</v>
      </c>
      <c r="J3370">
        <v>54142</v>
      </c>
      <c r="K3370" t="s">
        <v>30</v>
      </c>
      <c r="L3370" t="s">
        <v>859</v>
      </c>
      <c r="M3370" t="s">
        <v>923</v>
      </c>
      <c r="N3370" t="s">
        <v>3984</v>
      </c>
      <c r="O3370" t="s">
        <v>925</v>
      </c>
      <c r="P3370" t="s">
        <v>8674</v>
      </c>
      <c r="Q3370" t="s">
        <v>7439</v>
      </c>
      <c r="R3370" t="s">
        <v>5461</v>
      </c>
      <c r="S3370" t="s">
        <v>35</v>
      </c>
      <c r="T3370" t="str">
        <f t="shared" si="156"/>
        <v>‚	Applicant must have a valid NYS Driver's License and the ability to operate a motor vehicle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70">
        <f t="shared" si="157"/>
        <v>0</v>
      </c>
      <c r="V3370" s="3">
        <v>0</v>
      </c>
      <c r="W3370" s="3">
        <f t="shared" si="158"/>
        <v>0</v>
      </c>
      <c r="X3370" s="3">
        <v>0</v>
      </c>
      <c r="Y3370" s="3">
        <v>0</v>
      </c>
      <c r="Z3370" s="3">
        <v>0</v>
      </c>
      <c r="AA3370" s="3">
        <v>0</v>
      </c>
      <c r="AB3370" s="3">
        <v>0</v>
      </c>
      <c r="AD3370" t="s">
        <v>38</v>
      </c>
      <c r="AE3370" s="1">
        <v>42566</v>
      </c>
      <c r="AG3370" s="1">
        <v>42566</v>
      </c>
      <c r="AH3370" s="1">
        <v>42598</v>
      </c>
    </row>
    <row r="3371" spans="1:34" x14ac:dyDescent="0.3">
      <c r="A3371">
        <v>247668</v>
      </c>
      <c r="B3371" t="s">
        <v>39</v>
      </c>
      <c r="C3371" t="s">
        <v>26</v>
      </c>
      <c r="D3371">
        <v>1</v>
      </c>
      <c r="E3371" t="s">
        <v>3983</v>
      </c>
      <c r="F3371" t="s">
        <v>922</v>
      </c>
      <c r="G3371">
        <v>51191</v>
      </c>
      <c r="H3371">
        <v>2</v>
      </c>
      <c r="I3371">
        <v>42489</v>
      </c>
      <c r="J3371">
        <v>54142</v>
      </c>
      <c r="K3371" t="s">
        <v>30</v>
      </c>
      <c r="L3371" t="s">
        <v>859</v>
      </c>
      <c r="M3371" t="s">
        <v>923</v>
      </c>
      <c r="N3371" t="s">
        <v>3984</v>
      </c>
      <c r="O3371" t="s">
        <v>925</v>
      </c>
      <c r="P3371" t="s">
        <v>8674</v>
      </c>
      <c r="Q3371" t="s">
        <v>7439</v>
      </c>
      <c r="R3371" t="s">
        <v>5461</v>
      </c>
      <c r="S3371" t="s">
        <v>35</v>
      </c>
      <c r="T3371" t="str">
        <f t="shared" si="156"/>
        <v>‚	Applicant must have a valid NYS Driver's License and the ability to operate a motor vehicle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71">
        <f t="shared" si="157"/>
        <v>0</v>
      </c>
      <c r="V3371" s="3">
        <v>0</v>
      </c>
      <c r="W3371" s="3">
        <f t="shared" si="158"/>
        <v>0</v>
      </c>
      <c r="X3371" s="3">
        <v>0</v>
      </c>
      <c r="Y3371" s="3">
        <v>0</v>
      </c>
      <c r="Z3371" s="3">
        <v>0</v>
      </c>
      <c r="AA3371" s="3">
        <v>0</v>
      </c>
      <c r="AB3371" s="3">
        <v>0</v>
      </c>
      <c r="AD3371" t="s">
        <v>38</v>
      </c>
      <c r="AE3371" s="1">
        <v>42566</v>
      </c>
      <c r="AG3371" s="1">
        <v>42566</v>
      </c>
      <c r="AH3371" s="1">
        <v>42598</v>
      </c>
    </row>
    <row r="3372" spans="1:34" x14ac:dyDescent="0.3">
      <c r="A3372">
        <v>247258</v>
      </c>
      <c r="B3372" t="s">
        <v>2020</v>
      </c>
      <c r="C3372" t="s">
        <v>26</v>
      </c>
      <c r="D3372">
        <v>1</v>
      </c>
      <c r="E3372" t="s">
        <v>5462</v>
      </c>
      <c r="F3372" t="s">
        <v>2022</v>
      </c>
      <c r="G3372">
        <v>60217</v>
      </c>
      <c r="H3372">
        <v>1</v>
      </c>
      <c r="I3372">
        <v>49271</v>
      </c>
      <c r="J3372">
        <v>75146</v>
      </c>
      <c r="K3372" t="s">
        <v>30</v>
      </c>
      <c r="L3372" t="s">
        <v>2023</v>
      </c>
      <c r="M3372" t="s">
        <v>3020</v>
      </c>
      <c r="N3372" t="s">
        <v>5463</v>
      </c>
      <c r="O3372" t="s">
        <v>2025</v>
      </c>
      <c r="P3372" t="s">
        <v>5464</v>
      </c>
      <c r="Q3372" t="s">
        <v>35</v>
      </c>
      <c r="R3372" t="s">
        <v>5465</v>
      </c>
      <c r="S3372" t="s">
        <v>5466</v>
      </c>
      <c r="T3372" t="str">
        <f t="shared" si="156"/>
        <v xml:space="preserve">1. Certified Records Manager (CRM). Five years of experience setting and implementing policy  and  managing records in complex organizations. 2. Must have overseen projects, from inception to completion, to integrate electronic record management systems with business operations 3. Five years of working with digital repositories and/or special collections. Experience with digitization projects, database management systems. 4. Excellent organizational, communication and project management skills with a track record of planning andimplementing large projects. 5.Technical skills and knowledge including current metadata schemes and standards (EAD, MODS, METS, XML/XSL and other data structure standards) relevant to the archival control of digital collections, long-term storage planning and digital asset management systems 6.Three or more years of supervisory experience.  </v>
      </c>
      <c r="U3372">
        <f t="shared" si="157"/>
        <v>0</v>
      </c>
      <c r="V3372" s="3">
        <v>0</v>
      </c>
      <c r="W3372" s="3">
        <f t="shared" si="158"/>
        <v>0</v>
      </c>
      <c r="X3372" s="3">
        <v>0</v>
      </c>
      <c r="Y3372" s="3">
        <v>0</v>
      </c>
      <c r="Z3372" s="3">
        <v>0</v>
      </c>
      <c r="AA3372" s="3">
        <v>0</v>
      </c>
      <c r="AB3372" s="3">
        <v>1</v>
      </c>
      <c r="AD3372" t="s">
        <v>38</v>
      </c>
      <c r="AE3372" s="1">
        <v>42591</v>
      </c>
      <c r="AF3372" s="1">
        <v>42604</v>
      </c>
      <c r="AG3372" s="1">
        <v>42591</v>
      </c>
      <c r="AH3372" s="1">
        <v>42598</v>
      </c>
    </row>
    <row r="3373" spans="1:34" x14ac:dyDescent="0.3">
      <c r="A3373">
        <v>247258</v>
      </c>
      <c r="B3373" t="s">
        <v>2020</v>
      </c>
      <c r="C3373" t="s">
        <v>40</v>
      </c>
      <c r="D3373">
        <v>1</v>
      </c>
      <c r="E3373" t="s">
        <v>5462</v>
      </c>
      <c r="F3373" t="s">
        <v>2022</v>
      </c>
      <c r="G3373">
        <v>60217</v>
      </c>
      <c r="H3373">
        <v>1</v>
      </c>
      <c r="I3373">
        <v>49271</v>
      </c>
      <c r="J3373">
        <v>75146</v>
      </c>
      <c r="K3373" t="s">
        <v>30</v>
      </c>
      <c r="L3373" t="s">
        <v>2023</v>
      </c>
      <c r="M3373" t="s">
        <v>3020</v>
      </c>
      <c r="N3373" t="s">
        <v>5463</v>
      </c>
      <c r="O3373" t="s">
        <v>2025</v>
      </c>
      <c r="P3373" t="s">
        <v>5464</v>
      </c>
      <c r="Q3373" t="s">
        <v>35</v>
      </c>
      <c r="R3373" t="s">
        <v>5465</v>
      </c>
      <c r="S3373" t="s">
        <v>5466</v>
      </c>
      <c r="T3373" t="str">
        <f t="shared" si="156"/>
        <v xml:space="preserve">1. Certified Records Manager (CRM). Five years of experience setting and implementing policy  and  managing records in complex organizations. 2. Must have overseen projects, from inception to completion, to integrate electronic record management systems with business operations 3. Five years of working with digital repositories and/or special collections. Experience with digitization projects, database management systems. 4. Excellent organizational, communication and project management skills with a track record of planning andimplementing large projects. 5.Technical skills and knowledge including current metadata schemes and standards (EAD, MODS, METS, XML/XSL and other data structure standards) relevant to the archival control of digital collections, long-term storage planning and digital asset management systems 6.Three or more years of supervisory experience.  </v>
      </c>
      <c r="U3373">
        <f t="shared" si="157"/>
        <v>0</v>
      </c>
      <c r="V3373" s="3">
        <v>0</v>
      </c>
      <c r="W3373" s="3">
        <f t="shared" si="158"/>
        <v>0</v>
      </c>
      <c r="X3373" s="3">
        <v>0</v>
      </c>
      <c r="Y3373" s="3">
        <v>0</v>
      </c>
      <c r="Z3373" s="3">
        <v>0</v>
      </c>
      <c r="AA3373" s="3">
        <v>0</v>
      </c>
      <c r="AB3373" s="3">
        <v>1</v>
      </c>
      <c r="AD3373" t="s">
        <v>38</v>
      </c>
      <c r="AE3373" s="1">
        <v>42591</v>
      </c>
      <c r="AF3373" s="1">
        <v>42604</v>
      </c>
      <c r="AG3373" s="1">
        <v>42591</v>
      </c>
      <c r="AH3373" s="1">
        <v>42598</v>
      </c>
    </row>
    <row r="3374" spans="1:34" x14ac:dyDescent="0.3">
      <c r="A3374">
        <v>247295</v>
      </c>
      <c r="B3374" t="s">
        <v>888</v>
      </c>
      <c r="C3374" t="s">
        <v>40</v>
      </c>
      <c r="D3374">
        <v>1</v>
      </c>
      <c r="E3374" t="s">
        <v>5467</v>
      </c>
      <c r="F3374" t="s">
        <v>51</v>
      </c>
      <c r="G3374">
        <v>10050</v>
      </c>
      <c r="H3374" t="s">
        <v>52</v>
      </c>
      <c r="I3374">
        <v>110000</v>
      </c>
      <c r="J3374">
        <v>120000</v>
      </c>
      <c r="K3374" t="s">
        <v>30</v>
      </c>
      <c r="L3374" t="s">
        <v>430</v>
      </c>
      <c r="M3374" t="s">
        <v>2097</v>
      </c>
      <c r="N3374" t="s">
        <v>5468</v>
      </c>
      <c r="O3374" t="s">
        <v>54</v>
      </c>
      <c r="P3374" t="s">
        <v>5469</v>
      </c>
      <c r="Q3374" t="s">
        <v>35</v>
      </c>
      <c r="R3374" t="s">
        <v>894</v>
      </c>
      <c r="S3374" t="s">
        <v>35</v>
      </c>
      <c r="T3374" t="str">
        <f t="shared" si="156"/>
        <v xml:space="preserve">8+ years in the management, development and support of web applications and enterprise server environments.  5+ years in a technical role supervising technical staff.  Broad, state-of-the-art technology awareness that can be applied creatively to business problems and opportunities.  Well versed with ASP, .NET, Web services, C#, JAVA, Java Script, HTML5, JavaScript, Object-oriented coding   methodologies, and Oracle database.  Superb leadership, communication, written and interpersonal skills.  Strong organizational skills to manage a diverse project portfolio and IT resources.  Demonstrated experience in application development.  Ability to understand strategic objectives and rapidly suggest solutions.  Innovative problem-solving skills.  Strong organizational and time management skills.  Ability to communicate with and understand the needs of non-technical internal clients, and senior management.  Hands-on experience with relational database design and implementation.  Experience in a housing or real estate organization.  </v>
      </c>
      <c r="U3374">
        <f t="shared" si="157"/>
        <v>0</v>
      </c>
      <c r="V3374" s="3">
        <v>0</v>
      </c>
      <c r="W3374" s="3">
        <f t="shared" si="158"/>
        <v>0</v>
      </c>
      <c r="X3374" s="3">
        <v>0</v>
      </c>
      <c r="Y3374" s="3">
        <v>0</v>
      </c>
      <c r="Z3374" s="3">
        <v>0</v>
      </c>
      <c r="AA3374" s="3">
        <v>0</v>
      </c>
      <c r="AB3374" s="3">
        <v>1</v>
      </c>
      <c r="AD3374" t="s">
        <v>58</v>
      </c>
      <c r="AE3374" s="1">
        <v>42566</v>
      </c>
      <c r="AF3374" s="1">
        <v>42656</v>
      </c>
      <c r="AG3374" s="1">
        <v>42566</v>
      </c>
      <c r="AH3374" s="1">
        <v>42598</v>
      </c>
    </row>
    <row r="3375" spans="1:34" x14ac:dyDescent="0.3">
      <c r="A3375">
        <v>247698</v>
      </c>
      <c r="B3375" t="s">
        <v>39</v>
      </c>
      <c r="C3375" t="s">
        <v>26</v>
      </c>
      <c r="D3375">
        <v>1</v>
      </c>
      <c r="E3375" t="s">
        <v>5470</v>
      </c>
      <c r="F3375" t="s">
        <v>269</v>
      </c>
      <c r="G3375">
        <v>10209</v>
      </c>
      <c r="H3375">
        <v>1</v>
      </c>
      <c r="I3375">
        <v>10</v>
      </c>
      <c r="J3375">
        <v>14</v>
      </c>
      <c r="K3375" t="s">
        <v>141</v>
      </c>
      <c r="L3375" t="s">
        <v>78</v>
      </c>
      <c r="M3375" t="s">
        <v>983</v>
      </c>
      <c r="N3375" t="s">
        <v>8823</v>
      </c>
      <c r="O3375" t="s">
        <v>272</v>
      </c>
      <c r="P3375" t="s">
        <v>35</v>
      </c>
      <c r="Q3375" t="s">
        <v>7439</v>
      </c>
      <c r="R3375" t="s">
        <v>5471</v>
      </c>
      <c r="S3375" t="s">
        <v>35</v>
      </c>
      <c r="T3375" t="str">
        <f t="shared" si="156"/>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75">
        <f t="shared" si="157"/>
        <v>0</v>
      </c>
      <c r="V3375" s="3">
        <v>0</v>
      </c>
      <c r="W3375" s="3">
        <f t="shared" si="158"/>
        <v>0</v>
      </c>
      <c r="X3375" s="3">
        <v>0</v>
      </c>
      <c r="Y3375" s="3">
        <v>0</v>
      </c>
      <c r="Z3375" s="3">
        <v>0</v>
      </c>
      <c r="AA3375" s="3">
        <v>0</v>
      </c>
      <c r="AB3375" s="3">
        <v>0</v>
      </c>
      <c r="AD3375" t="s">
        <v>38</v>
      </c>
      <c r="AE3375" s="1">
        <v>42566</v>
      </c>
      <c r="AG3375" s="1">
        <v>42566</v>
      </c>
      <c r="AH3375" s="1">
        <v>42598</v>
      </c>
    </row>
    <row r="3376" spans="1:34" x14ac:dyDescent="0.3">
      <c r="A3376">
        <v>247685</v>
      </c>
      <c r="B3376" t="s">
        <v>39</v>
      </c>
      <c r="C3376" t="s">
        <v>40</v>
      </c>
      <c r="D3376">
        <v>1</v>
      </c>
      <c r="E3376" t="s">
        <v>5472</v>
      </c>
      <c r="F3376" t="s">
        <v>636</v>
      </c>
      <c r="G3376">
        <v>10056</v>
      </c>
      <c r="H3376" t="s">
        <v>52</v>
      </c>
      <c r="I3376">
        <v>53051</v>
      </c>
      <c r="J3376">
        <v>98000</v>
      </c>
      <c r="K3376" t="s">
        <v>30</v>
      </c>
      <c r="L3376" t="s">
        <v>78</v>
      </c>
      <c r="M3376" t="s">
        <v>1486</v>
      </c>
      <c r="N3376" t="s">
        <v>5473</v>
      </c>
      <c r="O3376" t="s">
        <v>639</v>
      </c>
      <c r="P3376" t="s">
        <v>8824</v>
      </c>
      <c r="Q3376" t="s">
        <v>7439</v>
      </c>
      <c r="R3376" t="s">
        <v>5474</v>
      </c>
      <c r="S3376" t="s">
        <v>35</v>
      </c>
      <c r="T3376" t="str">
        <f t="shared" si="156"/>
        <v>-5-7 years of supervisory experience and strong organizational, leadership and management abilities  -2-4 years‚„ experience engaging multiple, diverse, high-level stakeholders around a shared purpose/vision with ability to build trust and consensus, problem solve, and negotiate and make decisions when necessary   -Excellent interpersonal skills and skills in networking and relationship building and management.   Excellent oral, presentation and organizational skills  -Knowledge of mental and behavioral health, NYC‚„s behavioral health service delivery landscape and the Medicaid system preferred   -Ability to work effectively with culturally diverse staff and populations  -Ability to meet tight deadlines and work in a fast paced environment  -Strong writing and editing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76">
        <f t="shared" si="157"/>
        <v>0</v>
      </c>
      <c r="V3376" s="3">
        <v>0</v>
      </c>
      <c r="W3376" s="3">
        <f t="shared" si="158"/>
        <v>0</v>
      </c>
      <c r="X3376" s="3">
        <v>0</v>
      </c>
      <c r="Y3376" s="3">
        <v>0</v>
      </c>
      <c r="Z3376" s="3">
        <v>0</v>
      </c>
      <c r="AA3376" s="3">
        <v>0</v>
      </c>
      <c r="AB3376" s="3">
        <v>0</v>
      </c>
      <c r="AD3376" t="s">
        <v>58</v>
      </c>
      <c r="AE3376" s="1">
        <v>42566</v>
      </c>
      <c r="AG3376" s="1">
        <v>42566</v>
      </c>
      <c r="AH3376" s="1">
        <v>42598</v>
      </c>
    </row>
    <row r="3377" spans="1:34" x14ac:dyDescent="0.3">
      <c r="A3377">
        <v>247685</v>
      </c>
      <c r="B3377" t="s">
        <v>39</v>
      </c>
      <c r="C3377" t="s">
        <v>26</v>
      </c>
      <c r="D3377">
        <v>1</v>
      </c>
      <c r="E3377" t="s">
        <v>5472</v>
      </c>
      <c r="F3377" t="s">
        <v>636</v>
      </c>
      <c r="G3377">
        <v>10056</v>
      </c>
      <c r="H3377" t="s">
        <v>52</v>
      </c>
      <c r="I3377">
        <v>53051</v>
      </c>
      <c r="J3377">
        <v>98000</v>
      </c>
      <c r="K3377" t="s">
        <v>30</v>
      </c>
      <c r="L3377" t="s">
        <v>78</v>
      </c>
      <c r="M3377" t="s">
        <v>1486</v>
      </c>
      <c r="N3377" t="s">
        <v>5473</v>
      </c>
      <c r="O3377" t="s">
        <v>639</v>
      </c>
      <c r="P3377" t="s">
        <v>8824</v>
      </c>
      <c r="Q3377" t="s">
        <v>7439</v>
      </c>
      <c r="R3377" t="s">
        <v>5474</v>
      </c>
      <c r="S3377" t="s">
        <v>35</v>
      </c>
      <c r="T3377" t="str">
        <f t="shared" si="156"/>
        <v>-5-7 years of supervisory experience and strong organizational, leadership and management abilities  -2-4 years‚„ experience engaging multiple, diverse, high-level stakeholders around a shared purpose/vision with ability to build trust and consensus, problem solve, and negotiate and make decisions when necessary   -Excellent interpersonal skills and skills in networking and relationship building and management.   Excellent oral, presentation and organizational skills  -Knowledge of mental and behavioral health, NYC‚„s behavioral health service delivery landscape and the Medicaid system preferred   -Ability to work effectively with culturally diverse staff and populations  -Ability to meet tight deadlines and work in a fast paced environment  -Strong writing and editing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77">
        <f t="shared" si="157"/>
        <v>0</v>
      </c>
      <c r="V3377" s="3">
        <v>0</v>
      </c>
      <c r="W3377" s="3">
        <f t="shared" si="158"/>
        <v>0</v>
      </c>
      <c r="X3377" s="3">
        <v>0</v>
      </c>
      <c r="Y3377" s="3">
        <v>0</v>
      </c>
      <c r="Z3377" s="3">
        <v>0</v>
      </c>
      <c r="AA3377" s="3">
        <v>0</v>
      </c>
      <c r="AB3377" s="3">
        <v>0</v>
      </c>
      <c r="AD3377" t="s">
        <v>58</v>
      </c>
      <c r="AE3377" s="1">
        <v>42566</v>
      </c>
      <c r="AG3377" s="1">
        <v>42566</v>
      </c>
      <c r="AH3377" s="1">
        <v>42598</v>
      </c>
    </row>
    <row r="3378" spans="1:34" x14ac:dyDescent="0.3">
      <c r="A3378">
        <v>247686</v>
      </c>
      <c r="B3378" t="s">
        <v>2223</v>
      </c>
      <c r="C3378" t="s">
        <v>40</v>
      </c>
      <c r="D3378">
        <v>1</v>
      </c>
      <c r="E3378" t="s">
        <v>5475</v>
      </c>
      <c r="F3378" t="s">
        <v>1168</v>
      </c>
      <c r="G3378">
        <v>56058</v>
      </c>
      <c r="H3378">
        <v>0</v>
      </c>
      <c r="I3378">
        <v>48895</v>
      </c>
      <c r="J3378">
        <v>58000</v>
      </c>
      <c r="K3378" t="s">
        <v>30</v>
      </c>
      <c r="L3378" t="s">
        <v>2226</v>
      </c>
      <c r="M3378" t="s">
        <v>5476</v>
      </c>
      <c r="N3378" t="s">
        <v>8825</v>
      </c>
      <c r="O3378" t="s">
        <v>1170</v>
      </c>
      <c r="P3378" t="s">
        <v>8826</v>
      </c>
      <c r="Q3378" t="s">
        <v>35</v>
      </c>
      <c r="R3378" t="s">
        <v>5477</v>
      </c>
      <c r="S3378" t="s">
        <v>2230</v>
      </c>
      <c r="T3378" t="str">
        <f t="shared" si="156"/>
        <v xml:space="preserve">‚	A baccalaureate degree from an accredited college and two years of experience in government or other office work in a related area. 	Demonstrated writing skills. 	Exceptional time management skills with attention to detail and ability to prioritize.  	Proficiency in Microsoft Office Suite (Word, Excel, and PowerPoint).	Strong work ethic, attention to detail, and ability to complete tasks in a timely fashion with limited supervision  </v>
      </c>
      <c r="U3378">
        <f t="shared" si="157"/>
        <v>0</v>
      </c>
      <c r="V3378" s="3">
        <v>1</v>
      </c>
      <c r="W3378" s="3">
        <f t="shared" si="158"/>
        <v>0</v>
      </c>
      <c r="X3378" s="3">
        <v>0</v>
      </c>
      <c r="Y3378" s="3">
        <v>0</v>
      </c>
      <c r="Z3378" s="3">
        <v>0</v>
      </c>
      <c r="AA3378" s="3">
        <v>0</v>
      </c>
      <c r="AB3378" s="3">
        <v>0</v>
      </c>
      <c r="AD3378" t="s">
        <v>38</v>
      </c>
      <c r="AE3378" s="1">
        <v>42566</v>
      </c>
      <c r="AF3378" s="1">
        <v>42601</v>
      </c>
      <c r="AG3378" s="1">
        <v>42587</v>
      </c>
      <c r="AH3378" s="1">
        <v>42598</v>
      </c>
    </row>
    <row r="3379" spans="1:34" x14ac:dyDescent="0.3">
      <c r="A3379">
        <v>247295</v>
      </c>
      <c r="B3379" t="s">
        <v>888</v>
      </c>
      <c r="C3379" t="s">
        <v>26</v>
      </c>
      <c r="D3379">
        <v>1</v>
      </c>
      <c r="E3379" t="s">
        <v>5467</v>
      </c>
      <c r="F3379" t="s">
        <v>51</v>
      </c>
      <c r="G3379">
        <v>10050</v>
      </c>
      <c r="H3379" t="s">
        <v>52</v>
      </c>
      <c r="I3379">
        <v>110000</v>
      </c>
      <c r="J3379">
        <v>120000</v>
      </c>
      <c r="K3379" t="s">
        <v>30</v>
      </c>
      <c r="L3379" t="s">
        <v>430</v>
      </c>
      <c r="M3379" t="s">
        <v>2097</v>
      </c>
      <c r="N3379" t="s">
        <v>5468</v>
      </c>
      <c r="O3379" t="s">
        <v>54</v>
      </c>
      <c r="P3379" t="s">
        <v>5469</v>
      </c>
      <c r="Q3379" t="s">
        <v>35</v>
      </c>
      <c r="R3379" t="s">
        <v>894</v>
      </c>
      <c r="S3379" t="s">
        <v>35</v>
      </c>
      <c r="T3379" t="str">
        <f t="shared" si="156"/>
        <v xml:space="preserve">8+ years in the management, development and support of web applications and enterprise server environments.  5+ years in a technical role supervising technical staff.  Broad, state-of-the-art technology awareness that can be applied creatively to business problems and opportunities.  Well versed with ASP, .NET, Web services, C#, JAVA, Java Script, HTML5, JavaScript, Object-oriented coding   methodologies, and Oracle database.  Superb leadership, communication, written and interpersonal skills.  Strong organizational skills to manage a diverse project portfolio and IT resources.  Demonstrated experience in application development.  Ability to understand strategic objectives and rapidly suggest solutions.  Innovative problem-solving skills.  Strong organizational and time management skills.  Ability to communicate with and understand the needs of non-technical internal clients, and senior management.  Hands-on experience with relational database design and implementation.  Experience in a housing or real estate organization.  </v>
      </c>
      <c r="U3379">
        <f t="shared" si="157"/>
        <v>0</v>
      </c>
      <c r="V3379" s="3">
        <v>0</v>
      </c>
      <c r="W3379" s="3">
        <f t="shared" si="158"/>
        <v>0</v>
      </c>
      <c r="X3379" s="3">
        <v>0</v>
      </c>
      <c r="Y3379" s="3">
        <v>0</v>
      </c>
      <c r="Z3379" s="3">
        <v>0</v>
      </c>
      <c r="AA3379" s="3">
        <v>0</v>
      </c>
      <c r="AB3379" s="3">
        <v>1</v>
      </c>
      <c r="AD3379" t="s">
        <v>58</v>
      </c>
      <c r="AE3379" s="1">
        <v>42566</v>
      </c>
      <c r="AF3379" s="1">
        <v>42656</v>
      </c>
      <c r="AG3379" s="1">
        <v>42566</v>
      </c>
      <c r="AH3379" s="1">
        <v>42598</v>
      </c>
    </row>
    <row r="3380" spans="1:34" x14ac:dyDescent="0.3">
      <c r="A3380">
        <v>248984</v>
      </c>
      <c r="B3380" t="s">
        <v>873</v>
      </c>
      <c r="C3380" t="s">
        <v>26</v>
      </c>
      <c r="D3380">
        <v>1</v>
      </c>
      <c r="E3380" t="s">
        <v>5440</v>
      </c>
      <c r="F3380" t="s">
        <v>485</v>
      </c>
      <c r="G3380">
        <v>30087</v>
      </c>
      <c r="H3380">
        <v>3</v>
      </c>
      <c r="I3380">
        <v>71784</v>
      </c>
      <c r="J3380">
        <v>105974</v>
      </c>
      <c r="K3380" t="s">
        <v>30</v>
      </c>
      <c r="L3380" t="s">
        <v>43</v>
      </c>
      <c r="M3380" t="s">
        <v>5441</v>
      </c>
      <c r="N3380" t="s">
        <v>8818</v>
      </c>
      <c r="O3380" t="s">
        <v>488</v>
      </c>
      <c r="P3380" t="s">
        <v>8819</v>
      </c>
      <c r="Q3380" t="s">
        <v>35</v>
      </c>
      <c r="R3380" t="s">
        <v>879</v>
      </c>
      <c r="S3380" t="s">
        <v>35</v>
      </c>
      <c r="T3380" t="str">
        <f t="shared" si="156"/>
        <v xml:space="preserve">‚	Prefer candidate with excellent writing skills and broad experience in contract drafting	working knowledge of City Procurement Policy Board Rules and City contract procedures; 	familiarity with environmental issues that relate to solid waste management.  </v>
      </c>
      <c r="U3380">
        <f t="shared" si="157"/>
        <v>0</v>
      </c>
      <c r="V3380" s="3">
        <v>0</v>
      </c>
      <c r="W3380" s="3">
        <f t="shared" si="158"/>
        <v>0</v>
      </c>
      <c r="X3380" s="3">
        <v>0</v>
      </c>
      <c r="Y3380" s="3">
        <v>0</v>
      </c>
      <c r="Z3380" s="3">
        <v>0</v>
      </c>
      <c r="AA3380" s="3">
        <v>0</v>
      </c>
      <c r="AB3380" s="3">
        <v>0</v>
      </c>
      <c r="AD3380" t="s">
        <v>5442</v>
      </c>
      <c r="AE3380" s="1">
        <v>42592</v>
      </c>
      <c r="AF3380" s="1">
        <v>42605</v>
      </c>
      <c r="AG3380" s="1">
        <v>42592</v>
      </c>
      <c r="AH3380" s="1">
        <v>42598</v>
      </c>
    </row>
    <row r="3381" spans="1:34" x14ac:dyDescent="0.3">
      <c r="A3381">
        <v>247298</v>
      </c>
      <c r="B3381" t="s">
        <v>3125</v>
      </c>
      <c r="C3381" t="s">
        <v>40</v>
      </c>
      <c r="D3381">
        <v>1</v>
      </c>
      <c r="E3381" t="s">
        <v>5478</v>
      </c>
      <c r="F3381" t="s">
        <v>5479</v>
      </c>
      <c r="G3381">
        <v>51801</v>
      </c>
      <c r="H3381">
        <v>0</v>
      </c>
      <c r="I3381">
        <v>38133</v>
      </c>
      <c r="J3381">
        <v>40000</v>
      </c>
      <c r="K3381" t="s">
        <v>30</v>
      </c>
      <c r="L3381" t="s">
        <v>1348</v>
      </c>
      <c r="M3381" t="s">
        <v>1335</v>
      </c>
      <c r="N3381" t="s">
        <v>8827</v>
      </c>
      <c r="O3381" t="s">
        <v>5480</v>
      </c>
      <c r="P3381" t="s">
        <v>8828</v>
      </c>
      <c r="Q3381" t="s">
        <v>35</v>
      </c>
      <c r="R3381" t="s">
        <v>8829</v>
      </c>
      <c r="S3381" t="s">
        <v>35</v>
      </c>
      <c r="T3381" t="str">
        <f t="shared" si="156"/>
        <v xml:space="preserve">‚ A Master‚„s Degree in Social Work form an accredited school of Social Work A minimum of 2 years‚„ experience working with high risk adolescent populations, preferably within the juvenile   criminal justice system and/or engaging these youth and their families. Ability to work independently and in a team environment Willingness and ability to work with a culturally diverse population Ability to gather and construct detailed/well written documents Excellent oral communication skills (Bilingual/Spanish speaking a plus.)  </v>
      </c>
      <c r="U3381">
        <f t="shared" si="157"/>
        <v>0</v>
      </c>
      <c r="V3381" s="3">
        <v>0</v>
      </c>
      <c r="W3381" s="3">
        <f t="shared" si="158"/>
        <v>0</v>
      </c>
      <c r="X3381" s="3">
        <v>0</v>
      </c>
      <c r="Y3381" s="3">
        <v>0</v>
      </c>
      <c r="Z3381" s="3">
        <v>0</v>
      </c>
      <c r="AA3381" s="3">
        <v>0</v>
      </c>
      <c r="AB3381" s="3">
        <v>0</v>
      </c>
      <c r="AD3381" t="s">
        <v>5481</v>
      </c>
      <c r="AE3381" s="1">
        <v>42564</v>
      </c>
      <c r="AG3381" s="1">
        <v>42564</v>
      </c>
      <c r="AH3381" s="1">
        <v>42598</v>
      </c>
    </row>
    <row r="3382" spans="1:34" x14ac:dyDescent="0.3">
      <c r="A3382">
        <v>247298</v>
      </c>
      <c r="B3382" t="s">
        <v>3125</v>
      </c>
      <c r="C3382" t="s">
        <v>26</v>
      </c>
      <c r="D3382">
        <v>1</v>
      </c>
      <c r="E3382" t="s">
        <v>5478</v>
      </c>
      <c r="F3382" t="s">
        <v>5479</v>
      </c>
      <c r="G3382">
        <v>51801</v>
      </c>
      <c r="H3382">
        <v>0</v>
      </c>
      <c r="I3382">
        <v>38133</v>
      </c>
      <c r="J3382">
        <v>40000</v>
      </c>
      <c r="K3382" t="s">
        <v>30</v>
      </c>
      <c r="L3382" t="s">
        <v>1348</v>
      </c>
      <c r="M3382" t="s">
        <v>1335</v>
      </c>
      <c r="N3382" t="s">
        <v>8827</v>
      </c>
      <c r="O3382" t="s">
        <v>5480</v>
      </c>
      <c r="P3382" t="s">
        <v>8828</v>
      </c>
      <c r="Q3382" t="s">
        <v>35</v>
      </c>
      <c r="R3382" t="s">
        <v>8829</v>
      </c>
      <c r="S3382" t="s">
        <v>35</v>
      </c>
      <c r="T3382" t="str">
        <f t="shared" si="156"/>
        <v xml:space="preserve">‚ A Master‚„s Degree in Social Work form an accredited school of Social Work A minimum of 2 years‚„ experience working with high risk adolescent populations, preferably within the juvenile   criminal justice system and/or engaging these youth and their families. Ability to work independently and in a team environment Willingness and ability to work with a culturally diverse population Ability to gather and construct detailed/well written documents Excellent oral communication skills (Bilingual/Spanish speaking a plus.)  </v>
      </c>
      <c r="U3382">
        <f t="shared" si="157"/>
        <v>0</v>
      </c>
      <c r="V3382" s="3">
        <v>0</v>
      </c>
      <c r="W3382" s="3">
        <f t="shared" si="158"/>
        <v>0</v>
      </c>
      <c r="X3382" s="3">
        <v>0</v>
      </c>
      <c r="Y3382" s="3">
        <v>0</v>
      </c>
      <c r="Z3382" s="3">
        <v>0</v>
      </c>
      <c r="AA3382" s="3">
        <v>0</v>
      </c>
      <c r="AB3382" s="3">
        <v>0</v>
      </c>
      <c r="AD3382" t="s">
        <v>5481</v>
      </c>
      <c r="AE3382" s="1">
        <v>42564</v>
      </c>
      <c r="AG3382" s="1">
        <v>42564</v>
      </c>
      <c r="AH3382" s="1">
        <v>42598</v>
      </c>
    </row>
    <row r="3383" spans="1:34" x14ac:dyDescent="0.3">
      <c r="A3383">
        <v>247301</v>
      </c>
      <c r="B3383" t="s">
        <v>25</v>
      </c>
      <c r="C3383" t="s">
        <v>26</v>
      </c>
      <c r="D3383">
        <v>1</v>
      </c>
      <c r="E3383" t="s">
        <v>5482</v>
      </c>
      <c r="F3383" t="s">
        <v>1617</v>
      </c>
      <c r="G3383">
        <v>13622</v>
      </c>
      <c r="H3383">
        <v>0</v>
      </c>
      <c r="I3383">
        <v>69253</v>
      </c>
      <c r="J3383">
        <v>90000</v>
      </c>
      <c r="K3383" t="s">
        <v>30</v>
      </c>
      <c r="L3383" t="s">
        <v>192</v>
      </c>
      <c r="M3383" t="s">
        <v>535</v>
      </c>
      <c r="N3383" t="s">
        <v>5483</v>
      </c>
      <c r="O3383" t="s">
        <v>7400</v>
      </c>
      <c r="P3383" t="s">
        <v>5484</v>
      </c>
      <c r="Q3383" t="s">
        <v>35</v>
      </c>
      <c r="R3383" t="s">
        <v>5485</v>
      </c>
      <c r="S3383" t="s">
        <v>196</v>
      </c>
      <c r="T3383" t="str">
        <f t="shared" si="156"/>
        <v xml:space="preserve">The preferred candidate should possess the following: 5+ years of Microsoft Exchange Architecture and implementation, Symantec Enterprise Vault, eDiscovery systems and threat management gateways; experience in multiple infrastructure disciplines such as compute, storage, database and virtualization; knowledge of email archival systems, messaging systems, email eDiscovery systems, system administration and architecture expertise; advanced exchange 2010/2013, documentation and overall windows 2008/2012 OS skills; knowledge of PowerShell Scripting to automate deployment and configuration of Windows systems, Exchange and VMware; 5+ year experience administrating a high availability exchange 2010 DAG environment; experience in a large, geographically dispersed environment; architectural level Experience With Multi Site DAG and Exchange stretch cluster technology for Exchange disaster recovery and ancillary messaging components; understanding of DNS, WINS, DHCP and LDAP compliant directories; outlook web APP and Microsoft outlook; Blackberry 5.xx, windows mobile/active sync, exchange /2010; knowledge in SMTP and email archive solution, SAN, VM, power shell scripting; solid technical knowledge of advanced Microsoft exchange /2010, windows 2008/2012, blackberry 5.xx enterprise vault 9.xxx and 10.xxx.; excellent written and verbal communication skills; excellent analytic, organization, presentation, customer service and facilitation skills; excellent problem solving skills; and the ability to handle multiple tasks under tight deadlines.  </v>
      </c>
      <c r="U3383">
        <f t="shared" si="157"/>
        <v>0</v>
      </c>
      <c r="V3383" s="3">
        <v>0</v>
      </c>
      <c r="W3383" s="3">
        <f t="shared" si="158"/>
        <v>0</v>
      </c>
      <c r="X3383" s="3">
        <v>0</v>
      </c>
      <c r="Y3383" s="3">
        <v>0</v>
      </c>
      <c r="Z3383" s="3">
        <v>0</v>
      </c>
      <c r="AA3383" s="3">
        <v>0</v>
      </c>
      <c r="AB3383" s="3">
        <v>0</v>
      </c>
      <c r="AD3383" t="s">
        <v>58</v>
      </c>
      <c r="AE3383" s="1">
        <v>42571</v>
      </c>
      <c r="AG3383" s="1">
        <v>42571</v>
      </c>
      <c r="AH3383" s="1">
        <v>42598</v>
      </c>
    </row>
    <row r="3384" spans="1:34" x14ac:dyDescent="0.3">
      <c r="A3384">
        <v>247301</v>
      </c>
      <c r="B3384" t="s">
        <v>25</v>
      </c>
      <c r="C3384" t="s">
        <v>40</v>
      </c>
      <c r="D3384">
        <v>1</v>
      </c>
      <c r="E3384" t="s">
        <v>5482</v>
      </c>
      <c r="F3384" t="s">
        <v>1617</v>
      </c>
      <c r="G3384">
        <v>13622</v>
      </c>
      <c r="H3384">
        <v>0</v>
      </c>
      <c r="I3384">
        <v>69253</v>
      </c>
      <c r="J3384">
        <v>90000</v>
      </c>
      <c r="K3384" t="s">
        <v>30</v>
      </c>
      <c r="L3384" t="s">
        <v>192</v>
      </c>
      <c r="M3384" t="s">
        <v>535</v>
      </c>
      <c r="N3384" t="s">
        <v>5483</v>
      </c>
      <c r="O3384" t="s">
        <v>7400</v>
      </c>
      <c r="P3384" t="s">
        <v>5484</v>
      </c>
      <c r="Q3384" t="s">
        <v>35</v>
      </c>
      <c r="R3384" t="s">
        <v>5485</v>
      </c>
      <c r="S3384" t="s">
        <v>196</v>
      </c>
      <c r="T3384" t="str">
        <f t="shared" si="156"/>
        <v xml:space="preserve">The preferred candidate should possess the following: 5+ years of Microsoft Exchange Architecture and implementation, Symantec Enterprise Vault, eDiscovery systems and threat management gateways; experience in multiple infrastructure disciplines such as compute, storage, database and virtualization; knowledge of email archival systems, messaging systems, email eDiscovery systems, system administration and architecture expertise; advanced exchange 2010/2013, documentation and overall windows 2008/2012 OS skills; knowledge of PowerShell Scripting to automate deployment and configuration of Windows systems, Exchange and VMware; 5+ year experience administrating a high availability exchange 2010 DAG environment; experience in a large, geographically dispersed environment; architectural level Experience With Multi Site DAG and Exchange stretch cluster technology for Exchange disaster recovery and ancillary messaging components; understanding of DNS, WINS, DHCP and LDAP compliant directories; outlook web APP and Microsoft outlook; Blackberry 5.xx, windows mobile/active sync, exchange /2010; knowledge in SMTP and email archive solution, SAN, VM, power shell scripting; solid technical knowledge of advanced Microsoft exchange /2010, windows 2008/2012, blackberry 5.xx enterprise vault 9.xxx and 10.xxx.; excellent written and verbal communication skills; excellent analytic, organization, presentation, customer service and facilitation skills; excellent problem solving skills; and the ability to handle multiple tasks under tight deadlines.  </v>
      </c>
      <c r="U3384">
        <f t="shared" si="157"/>
        <v>0</v>
      </c>
      <c r="V3384" s="3">
        <v>0</v>
      </c>
      <c r="W3384" s="3">
        <f t="shared" si="158"/>
        <v>0</v>
      </c>
      <c r="X3384" s="3">
        <v>0</v>
      </c>
      <c r="Y3384" s="3">
        <v>0</v>
      </c>
      <c r="Z3384" s="3">
        <v>0</v>
      </c>
      <c r="AA3384" s="3">
        <v>0</v>
      </c>
      <c r="AB3384" s="3">
        <v>0</v>
      </c>
      <c r="AD3384" t="s">
        <v>58</v>
      </c>
      <c r="AE3384" s="1">
        <v>42571</v>
      </c>
      <c r="AG3384" s="1">
        <v>42571</v>
      </c>
      <c r="AH3384" s="1">
        <v>42598</v>
      </c>
    </row>
    <row r="3385" spans="1:34" x14ac:dyDescent="0.3">
      <c r="A3385">
        <v>247686</v>
      </c>
      <c r="B3385" t="s">
        <v>2223</v>
      </c>
      <c r="C3385" t="s">
        <v>26</v>
      </c>
      <c r="D3385">
        <v>1</v>
      </c>
      <c r="E3385" t="s">
        <v>5475</v>
      </c>
      <c r="F3385" t="s">
        <v>1168</v>
      </c>
      <c r="G3385">
        <v>56058</v>
      </c>
      <c r="H3385">
        <v>0</v>
      </c>
      <c r="I3385">
        <v>48895</v>
      </c>
      <c r="J3385">
        <v>58000</v>
      </c>
      <c r="K3385" t="s">
        <v>30</v>
      </c>
      <c r="L3385" t="s">
        <v>2226</v>
      </c>
      <c r="M3385" t="s">
        <v>5476</v>
      </c>
      <c r="N3385" t="s">
        <v>8825</v>
      </c>
      <c r="O3385" t="s">
        <v>1170</v>
      </c>
      <c r="P3385" t="s">
        <v>8826</v>
      </c>
      <c r="Q3385" t="s">
        <v>35</v>
      </c>
      <c r="R3385" t="s">
        <v>5477</v>
      </c>
      <c r="S3385" t="s">
        <v>2230</v>
      </c>
      <c r="T3385" t="str">
        <f t="shared" si="156"/>
        <v xml:space="preserve">‚	A baccalaureate degree from an accredited college and two years of experience in government or other office work in a related area. 	Demonstrated writing skills. 	Exceptional time management skills with attention to detail and ability to prioritize.  	Proficiency in Microsoft Office Suite (Word, Excel, and PowerPoint).	Strong work ethic, attention to detail, and ability to complete tasks in a timely fashion with limited supervision  </v>
      </c>
      <c r="U3385">
        <f t="shared" si="157"/>
        <v>0</v>
      </c>
      <c r="V3385" s="3">
        <v>1</v>
      </c>
      <c r="W3385" s="3">
        <f t="shared" si="158"/>
        <v>0</v>
      </c>
      <c r="X3385" s="3">
        <v>0</v>
      </c>
      <c r="Y3385" s="3">
        <v>0</v>
      </c>
      <c r="Z3385" s="3">
        <v>0</v>
      </c>
      <c r="AA3385" s="3">
        <v>0</v>
      </c>
      <c r="AB3385" s="3">
        <v>0</v>
      </c>
      <c r="AD3385" t="s">
        <v>38</v>
      </c>
      <c r="AE3385" s="1">
        <v>42566</v>
      </c>
      <c r="AF3385" s="1">
        <v>42601</v>
      </c>
      <c r="AG3385" s="1">
        <v>42587</v>
      </c>
      <c r="AH3385" s="1">
        <v>42598</v>
      </c>
    </row>
    <row r="3386" spans="1:34" x14ac:dyDescent="0.3">
      <c r="A3386">
        <v>247698</v>
      </c>
      <c r="B3386" t="s">
        <v>39</v>
      </c>
      <c r="C3386" t="s">
        <v>40</v>
      </c>
      <c r="D3386">
        <v>1</v>
      </c>
      <c r="E3386" t="s">
        <v>5470</v>
      </c>
      <c r="F3386" t="s">
        <v>269</v>
      </c>
      <c r="G3386">
        <v>10209</v>
      </c>
      <c r="H3386">
        <v>1</v>
      </c>
      <c r="I3386">
        <v>10</v>
      </c>
      <c r="J3386">
        <v>14</v>
      </c>
      <c r="K3386" t="s">
        <v>141</v>
      </c>
      <c r="L3386" t="s">
        <v>78</v>
      </c>
      <c r="M3386" t="s">
        <v>983</v>
      </c>
      <c r="N3386" t="s">
        <v>8823</v>
      </c>
      <c r="O3386" t="s">
        <v>272</v>
      </c>
      <c r="P3386" t="s">
        <v>35</v>
      </c>
      <c r="Q3386" t="s">
        <v>7439</v>
      </c>
      <c r="R3386" t="s">
        <v>5471</v>
      </c>
      <c r="S3386" t="s">
        <v>35</v>
      </c>
      <c r="T3386" t="str">
        <f t="shared" si="156"/>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86">
        <f t="shared" si="157"/>
        <v>0</v>
      </c>
      <c r="V3386" s="3">
        <v>0</v>
      </c>
      <c r="W3386" s="3">
        <f t="shared" si="158"/>
        <v>0</v>
      </c>
      <c r="X3386" s="3">
        <v>0</v>
      </c>
      <c r="Y3386" s="3">
        <v>0</v>
      </c>
      <c r="Z3386" s="3">
        <v>0</v>
      </c>
      <c r="AA3386" s="3">
        <v>0</v>
      </c>
      <c r="AB3386" s="3">
        <v>0</v>
      </c>
      <c r="AD3386" t="s">
        <v>38</v>
      </c>
      <c r="AE3386" s="1">
        <v>42566</v>
      </c>
      <c r="AG3386" s="1">
        <v>42566</v>
      </c>
      <c r="AH3386" s="1">
        <v>42598</v>
      </c>
    </row>
    <row r="3387" spans="1:34" x14ac:dyDescent="0.3">
      <c r="A3387">
        <v>247303</v>
      </c>
      <c r="B3387" t="s">
        <v>2454</v>
      </c>
      <c r="C3387" t="s">
        <v>26</v>
      </c>
      <c r="D3387">
        <v>1</v>
      </c>
      <c r="E3387" t="s">
        <v>5486</v>
      </c>
      <c r="F3387" t="s">
        <v>2884</v>
      </c>
      <c r="G3387" t="s">
        <v>2885</v>
      </c>
      <c r="H3387">
        <v>2</v>
      </c>
      <c r="I3387">
        <v>14</v>
      </c>
      <c r="J3387">
        <v>17</v>
      </c>
      <c r="K3387" t="s">
        <v>141</v>
      </c>
      <c r="L3387" t="s">
        <v>2456</v>
      </c>
      <c r="M3387" t="s">
        <v>2574</v>
      </c>
      <c r="N3387" t="s">
        <v>6981</v>
      </c>
      <c r="O3387" t="s">
        <v>2887</v>
      </c>
      <c r="P3387" t="s">
        <v>8830</v>
      </c>
      <c r="Q3387" t="s">
        <v>35</v>
      </c>
      <c r="R3387" t="s">
        <v>5487</v>
      </c>
      <c r="S3387" t="s">
        <v>5488</v>
      </c>
      <c r="T3387" t="str">
        <f t="shared" si="156"/>
        <v xml:space="preserve">‚  IT related coursework.  </v>
      </c>
      <c r="U3387">
        <f t="shared" si="157"/>
        <v>0</v>
      </c>
      <c r="V3387" s="3">
        <v>0</v>
      </c>
      <c r="W3387" s="3">
        <f t="shared" si="158"/>
        <v>0</v>
      </c>
      <c r="X3387" s="3">
        <v>0</v>
      </c>
      <c r="Y3387" s="3">
        <v>0</v>
      </c>
      <c r="Z3387" s="3">
        <v>0</v>
      </c>
      <c r="AA3387" s="3">
        <v>0</v>
      </c>
      <c r="AB3387" s="3">
        <v>0</v>
      </c>
      <c r="AD3387" t="s">
        <v>38</v>
      </c>
      <c r="AE3387" s="1">
        <v>42593</v>
      </c>
      <c r="AG3387" s="1">
        <v>42593</v>
      </c>
      <c r="AH3387" s="1">
        <v>42598</v>
      </c>
    </row>
    <row r="3388" spans="1:34" x14ac:dyDescent="0.3">
      <c r="A3388">
        <v>247303</v>
      </c>
      <c r="B3388" t="s">
        <v>2454</v>
      </c>
      <c r="C3388" t="s">
        <v>40</v>
      </c>
      <c r="D3388">
        <v>1</v>
      </c>
      <c r="E3388" t="s">
        <v>5486</v>
      </c>
      <c r="F3388" t="s">
        <v>2884</v>
      </c>
      <c r="G3388" t="s">
        <v>2885</v>
      </c>
      <c r="H3388">
        <v>2</v>
      </c>
      <c r="I3388">
        <v>14</v>
      </c>
      <c r="J3388">
        <v>17</v>
      </c>
      <c r="K3388" t="s">
        <v>141</v>
      </c>
      <c r="L3388" t="s">
        <v>2456</v>
      </c>
      <c r="M3388" t="s">
        <v>2574</v>
      </c>
      <c r="N3388" t="s">
        <v>6981</v>
      </c>
      <c r="O3388" t="s">
        <v>2887</v>
      </c>
      <c r="P3388" t="s">
        <v>8830</v>
      </c>
      <c r="Q3388" t="s">
        <v>35</v>
      </c>
      <c r="R3388" t="s">
        <v>5487</v>
      </c>
      <c r="S3388" t="s">
        <v>5488</v>
      </c>
      <c r="T3388" t="str">
        <f t="shared" si="156"/>
        <v xml:space="preserve">‚  IT related coursework.  </v>
      </c>
      <c r="U3388">
        <f t="shared" si="157"/>
        <v>0</v>
      </c>
      <c r="V3388" s="3">
        <v>0</v>
      </c>
      <c r="W3388" s="3">
        <f t="shared" si="158"/>
        <v>0</v>
      </c>
      <c r="X3388" s="3">
        <v>0</v>
      </c>
      <c r="Y3388" s="3">
        <v>0</v>
      </c>
      <c r="Z3388" s="3">
        <v>0</v>
      </c>
      <c r="AA3388" s="3">
        <v>0</v>
      </c>
      <c r="AB3388" s="3">
        <v>0</v>
      </c>
      <c r="AD3388" t="s">
        <v>38</v>
      </c>
      <c r="AE3388" s="1">
        <v>42593</v>
      </c>
      <c r="AG3388" s="1">
        <v>42593</v>
      </c>
      <c r="AH3388" s="1">
        <v>42598</v>
      </c>
    </row>
    <row r="3389" spans="1:34" x14ac:dyDescent="0.3">
      <c r="A3389">
        <v>247307</v>
      </c>
      <c r="B3389" t="s">
        <v>39</v>
      </c>
      <c r="C3389" t="s">
        <v>26</v>
      </c>
      <c r="D3389">
        <v>1</v>
      </c>
      <c r="E3389" t="s">
        <v>5305</v>
      </c>
      <c r="F3389" t="s">
        <v>42</v>
      </c>
      <c r="G3389">
        <v>21744</v>
      </c>
      <c r="H3389">
        <v>2</v>
      </c>
      <c r="I3389">
        <v>68239</v>
      </c>
      <c r="J3389">
        <v>85644</v>
      </c>
      <c r="K3389" t="s">
        <v>30</v>
      </c>
      <c r="L3389" t="s">
        <v>78</v>
      </c>
      <c r="M3389" t="s">
        <v>424</v>
      </c>
      <c r="N3389" t="s">
        <v>5306</v>
      </c>
      <c r="O3389" t="s">
        <v>46</v>
      </c>
      <c r="P3389" t="e">
        <f>--experience Working on Family and Child Health research projects and strategic initiatives in a clinical, early childhood, or Community-Based setting  --experience Working with Latino, immigrant or indigenous families in a clinical and/or Community-Based setting  --experience Working in City or State Health Departments with using public Health data such as surveillance, Administrative, and electronic Health records  --experience with Community-Based participation Action research methods  --Strong written and oral communication skills  --Competency in Spanish.</f>
        <v>#NAME?</v>
      </c>
      <c r="Q3389" t="s">
        <v>7439</v>
      </c>
      <c r="R3389" t="s">
        <v>5307</v>
      </c>
      <c r="S3389" t="s">
        <v>35</v>
      </c>
      <c r="T3389" t="e">
        <f t="shared" si="156"/>
        <v>#NAME?</v>
      </c>
      <c r="U3389">
        <f t="shared" si="157"/>
        <v>0</v>
      </c>
      <c r="V3389" s="3">
        <v>0</v>
      </c>
      <c r="W3389" s="3">
        <f t="shared" si="158"/>
        <v>0</v>
      </c>
      <c r="X3389" s="3">
        <v>0</v>
      </c>
      <c r="Y3389" s="3">
        <v>0</v>
      </c>
      <c r="Z3389" s="3">
        <v>0</v>
      </c>
      <c r="AA3389" s="3">
        <v>0</v>
      </c>
      <c r="AB3389" s="3">
        <v>0</v>
      </c>
      <c r="AD3389" t="s">
        <v>38</v>
      </c>
      <c r="AE3389" s="1">
        <v>42564</v>
      </c>
      <c r="AG3389" s="1">
        <v>42564</v>
      </c>
      <c r="AH3389" s="1">
        <v>42598</v>
      </c>
    </row>
    <row r="3390" spans="1:34" x14ac:dyDescent="0.3">
      <c r="A3390">
        <v>247710</v>
      </c>
      <c r="B3390" t="s">
        <v>39</v>
      </c>
      <c r="C3390" t="s">
        <v>26</v>
      </c>
      <c r="D3390">
        <v>1</v>
      </c>
      <c r="E3390" t="s">
        <v>5489</v>
      </c>
      <c r="F3390" t="s">
        <v>42</v>
      </c>
      <c r="G3390">
        <v>21744</v>
      </c>
      <c r="H3390" t="s">
        <v>1132</v>
      </c>
      <c r="I3390">
        <v>85211</v>
      </c>
      <c r="J3390">
        <v>110522</v>
      </c>
      <c r="K3390" t="s">
        <v>30</v>
      </c>
      <c r="L3390" t="s">
        <v>78</v>
      </c>
      <c r="M3390" t="s">
        <v>2046</v>
      </c>
      <c r="N3390" t="s">
        <v>8831</v>
      </c>
      <c r="O3390" t="s">
        <v>46</v>
      </c>
      <c r="P3390" t="s">
        <v>8832</v>
      </c>
      <c r="Q3390" t="s">
        <v>7439</v>
      </c>
      <c r="R3390" t="s">
        <v>5490</v>
      </c>
      <c r="S3390" t="s">
        <v>35</v>
      </c>
      <c r="T3390" t="str">
        <f t="shared" si="156"/>
        <v>-	Oversee complex demographic and  epidemiological analysis of  longitudinal data  -	Proficient in statistical methods for analyzing longitudinal data  including mediation and moderation  and use of hierarchical models  -	Proficiency in data analysis using SAS and/or ‚Å“R‚  -	Strong organizational skills for  successful  implementation of  qualitative and quantitative  research studies  -	Experience in organizing work teams and directly supervising research scientists  -	Track record of publications in peer-review journals, including epidemiological research    -	Ability to work collaboratively on research manuscripts  -	Strong written and verbal communication skills  -	Proficiency in WORD, Excel and PowerPoint.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90">
        <f t="shared" si="157"/>
        <v>1</v>
      </c>
      <c r="V3390" s="3">
        <v>1</v>
      </c>
      <c r="W3390" s="3">
        <f t="shared" si="158"/>
        <v>1</v>
      </c>
      <c r="X3390" s="3">
        <v>0</v>
      </c>
      <c r="Y3390" s="3">
        <v>0</v>
      </c>
      <c r="Z3390" s="3">
        <v>0</v>
      </c>
      <c r="AA3390" s="3">
        <v>0</v>
      </c>
      <c r="AB3390" s="3">
        <v>0</v>
      </c>
      <c r="AD3390" t="s">
        <v>519</v>
      </c>
      <c r="AE3390" s="1">
        <v>42570</v>
      </c>
      <c r="AG3390" s="1">
        <v>42570</v>
      </c>
      <c r="AH3390" s="1">
        <v>42598</v>
      </c>
    </row>
    <row r="3391" spans="1:34" x14ac:dyDescent="0.3">
      <c r="A3391">
        <v>247710</v>
      </c>
      <c r="B3391" t="s">
        <v>39</v>
      </c>
      <c r="C3391" t="s">
        <v>40</v>
      </c>
      <c r="D3391">
        <v>1</v>
      </c>
      <c r="E3391" t="s">
        <v>5489</v>
      </c>
      <c r="F3391" t="s">
        <v>42</v>
      </c>
      <c r="G3391">
        <v>21744</v>
      </c>
      <c r="H3391" t="s">
        <v>1132</v>
      </c>
      <c r="I3391">
        <v>85211</v>
      </c>
      <c r="J3391">
        <v>110522</v>
      </c>
      <c r="K3391" t="s">
        <v>30</v>
      </c>
      <c r="L3391" t="s">
        <v>78</v>
      </c>
      <c r="M3391" t="s">
        <v>2046</v>
      </c>
      <c r="N3391" t="s">
        <v>8831</v>
      </c>
      <c r="O3391" t="s">
        <v>46</v>
      </c>
      <c r="P3391" t="s">
        <v>8832</v>
      </c>
      <c r="Q3391" t="s">
        <v>7439</v>
      </c>
      <c r="R3391" t="s">
        <v>5490</v>
      </c>
      <c r="S3391" t="s">
        <v>35</v>
      </c>
      <c r="T3391" t="str">
        <f t="shared" si="156"/>
        <v>-	Oversee complex demographic and  epidemiological analysis of  longitudinal data  -	Proficient in statistical methods for analyzing longitudinal data  including mediation and moderation  and use of hierarchical models  -	Proficiency in data analysis using SAS and/or ‚Å“R‚  -	Strong organizational skills for  successful  implementation of  qualitative and quantitative  research studies  -	Experience in organizing work teams and directly supervising research scientists  -	Track record of publications in peer-review journals, including epidemiological research    -	Ability to work collaboratively on research manuscripts  -	Strong written and verbal communication skills  -	Proficiency in WORD, Excel and PowerPoint.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91">
        <f t="shared" si="157"/>
        <v>1</v>
      </c>
      <c r="V3391" s="3">
        <v>1</v>
      </c>
      <c r="W3391" s="3">
        <f t="shared" si="158"/>
        <v>1</v>
      </c>
      <c r="X3391" s="3">
        <v>0</v>
      </c>
      <c r="Y3391" s="3">
        <v>0</v>
      </c>
      <c r="Z3391" s="3">
        <v>0</v>
      </c>
      <c r="AA3391" s="3">
        <v>0</v>
      </c>
      <c r="AB3391" s="3">
        <v>0</v>
      </c>
      <c r="AD3391" t="s">
        <v>519</v>
      </c>
      <c r="AE3391" s="1">
        <v>42570</v>
      </c>
      <c r="AG3391" s="1">
        <v>42570</v>
      </c>
      <c r="AH3391" s="1">
        <v>42598</v>
      </c>
    </row>
    <row r="3392" spans="1:34" x14ac:dyDescent="0.3">
      <c r="A3392">
        <v>247713</v>
      </c>
      <c r="B3392" t="s">
        <v>39</v>
      </c>
      <c r="C3392" t="s">
        <v>26</v>
      </c>
      <c r="D3392">
        <v>1</v>
      </c>
      <c r="E3392" t="s">
        <v>5491</v>
      </c>
      <c r="F3392" t="s">
        <v>3149</v>
      </c>
      <c r="G3392">
        <v>6797</v>
      </c>
      <c r="H3392">
        <v>0</v>
      </c>
      <c r="I3392">
        <v>41</v>
      </c>
      <c r="J3392">
        <v>44</v>
      </c>
      <c r="K3392" t="s">
        <v>141</v>
      </c>
      <c r="L3392" t="s">
        <v>78</v>
      </c>
      <c r="M3392" t="s">
        <v>1042</v>
      </c>
      <c r="N3392" t="s">
        <v>5492</v>
      </c>
      <c r="O3392" t="s">
        <v>3195</v>
      </c>
      <c r="P3392" t="s">
        <v>5493</v>
      </c>
      <c r="Q3392" t="s">
        <v>7439</v>
      </c>
      <c r="R3392" t="s">
        <v>5494</v>
      </c>
      <c r="S3392" t="s">
        <v>35</v>
      </c>
      <c r="T3392" t="str">
        <f t="shared" si="156"/>
        <v>-- Minimum of three (4) years' experience as an PL/SQL developer required  --Must have experience PL/SQL with Oracle 11g or 12g; T-SQL code, SSIS Packages and SSRS reports  --Demonstrated experience with production environment deployments    --Understanding of Database deployment architectures  --Excellent verbal and written communication skills   --Must be able to manage priorities and handle simultaneous demands; willingness to work in a fast paced and demanding environment  --Some experience in JAVA development preferred  --Experience in Application Development with knowledge of full software development life cycle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92">
        <f t="shared" si="157"/>
        <v>0</v>
      </c>
      <c r="V3392" s="3">
        <v>0</v>
      </c>
      <c r="W3392" s="3">
        <f t="shared" si="158"/>
        <v>0</v>
      </c>
      <c r="X3392" s="3">
        <v>0</v>
      </c>
      <c r="Y3392" s="3">
        <v>0</v>
      </c>
      <c r="Z3392" s="3">
        <v>1</v>
      </c>
      <c r="AA3392" s="3">
        <v>0</v>
      </c>
      <c r="AB3392" s="3">
        <v>0</v>
      </c>
      <c r="AD3392" t="s">
        <v>58</v>
      </c>
      <c r="AE3392" s="1">
        <v>42566</v>
      </c>
      <c r="AG3392" s="1">
        <v>42566</v>
      </c>
      <c r="AH3392" s="1">
        <v>42598</v>
      </c>
    </row>
    <row r="3393" spans="1:34" x14ac:dyDescent="0.3">
      <c r="A3393">
        <v>247713</v>
      </c>
      <c r="B3393" t="s">
        <v>39</v>
      </c>
      <c r="C3393" t="s">
        <v>40</v>
      </c>
      <c r="D3393">
        <v>1</v>
      </c>
      <c r="E3393" t="s">
        <v>5491</v>
      </c>
      <c r="F3393" t="s">
        <v>3149</v>
      </c>
      <c r="G3393">
        <v>6797</v>
      </c>
      <c r="H3393">
        <v>0</v>
      </c>
      <c r="I3393">
        <v>41</v>
      </c>
      <c r="J3393">
        <v>44</v>
      </c>
      <c r="K3393" t="s">
        <v>141</v>
      </c>
      <c r="L3393" t="s">
        <v>78</v>
      </c>
      <c r="M3393" t="s">
        <v>1042</v>
      </c>
      <c r="N3393" t="s">
        <v>5492</v>
      </c>
      <c r="O3393" t="s">
        <v>3195</v>
      </c>
      <c r="P3393" t="s">
        <v>5493</v>
      </c>
      <c r="Q3393" t="s">
        <v>7439</v>
      </c>
      <c r="R3393" t="s">
        <v>5494</v>
      </c>
      <c r="S3393" t="s">
        <v>35</v>
      </c>
      <c r="T3393" t="str">
        <f t="shared" si="156"/>
        <v>-- Minimum of three (4) years' experience as an PL/SQL developer required  --Must have experience PL/SQL with Oracle 11g or 12g; T-SQL code, SSIS Packages and SSRS reports  --Demonstrated experience with production environment deployments    --Understanding of Database deployment architectures  --Excellent verbal and written communication skills   --Must be able to manage priorities and handle simultaneous demands; willingness to work in a fast paced and demanding environment  --Some experience in JAVA development preferred  --Experience in Application Development with knowledge of full software development life cycle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93">
        <f t="shared" si="157"/>
        <v>0</v>
      </c>
      <c r="V3393" s="3">
        <v>0</v>
      </c>
      <c r="W3393" s="3">
        <f t="shared" si="158"/>
        <v>0</v>
      </c>
      <c r="X3393" s="3">
        <v>0</v>
      </c>
      <c r="Y3393" s="3">
        <v>0</v>
      </c>
      <c r="Z3393" s="3">
        <v>1</v>
      </c>
      <c r="AA3393" s="3">
        <v>0</v>
      </c>
      <c r="AB3393" s="3">
        <v>0</v>
      </c>
      <c r="AD3393" t="s">
        <v>58</v>
      </c>
      <c r="AE3393" s="1">
        <v>42566</v>
      </c>
      <c r="AG3393" s="1">
        <v>42566</v>
      </c>
      <c r="AH3393" s="1">
        <v>42598</v>
      </c>
    </row>
    <row r="3394" spans="1:34" x14ac:dyDescent="0.3">
      <c r="A3394">
        <v>247769</v>
      </c>
      <c r="B3394" t="s">
        <v>888</v>
      </c>
      <c r="C3394" t="s">
        <v>40</v>
      </c>
      <c r="D3394">
        <v>1</v>
      </c>
      <c r="E3394" t="s">
        <v>5297</v>
      </c>
      <c r="F3394" t="s">
        <v>485</v>
      </c>
      <c r="G3394">
        <v>30087</v>
      </c>
      <c r="H3394">
        <v>2</v>
      </c>
      <c r="I3394">
        <v>70000</v>
      </c>
      <c r="J3394">
        <v>80000</v>
      </c>
      <c r="K3394" t="s">
        <v>30</v>
      </c>
      <c r="L3394" t="s">
        <v>430</v>
      </c>
      <c r="M3394" t="s">
        <v>5298</v>
      </c>
      <c r="N3394" t="s">
        <v>8773</v>
      </c>
      <c r="O3394" t="s">
        <v>488</v>
      </c>
      <c r="P3394" t="s">
        <v>5299</v>
      </c>
      <c r="Q3394" t="s">
        <v>35</v>
      </c>
      <c r="R3394" t="s">
        <v>894</v>
      </c>
      <c r="S3394" t="s">
        <v>35</v>
      </c>
      <c r="T3394" t="str">
        <f t="shared" si="156"/>
        <v xml:space="preserve">Ability and expertise, as demonstrated by recent relevant legal experience, in adjudicating administrative proceedings of varying complexity.   Excellent writing, research, communication and time management skills.    Thorough knowledge and experience with the Section 8 Program.  </v>
      </c>
      <c r="U3394">
        <f t="shared" si="157"/>
        <v>0</v>
      </c>
      <c r="V3394" s="3">
        <v>0</v>
      </c>
      <c r="W3394" s="3">
        <f t="shared" si="158"/>
        <v>0</v>
      </c>
      <c r="X3394" s="3">
        <v>0</v>
      </c>
      <c r="Y3394" s="3">
        <v>0</v>
      </c>
      <c r="Z3394" s="3">
        <v>0</v>
      </c>
      <c r="AA3394" s="3">
        <v>0</v>
      </c>
      <c r="AB3394" s="3">
        <v>0</v>
      </c>
      <c r="AD3394" t="s">
        <v>38</v>
      </c>
      <c r="AE3394" s="1">
        <v>42566</v>
      </c>
      <c r="AF3394" s="1">
        <v>42626</v>
      </c>
      <c r="AG3394" s="1">
        <v>42566</v>
      </c>
      <c r="AH3394" s="1">
        <v>42598</v>
      </c>
    </row>
    <row r="3395" spans="1:34" x14ac:dyDescent="0.3">
      <c r="A3395">
        <v>248248</v>
      </c>
      <c r="B3395" t="s">
        <v>25</v>
      </c>
      <c r="C3395" t="s">
        <v>40</v>
      </c>
      <c r="D3395">
        <v>1</v>
      </c>
      <c r="E3395" t="s">
        <v>5495</v>
      </c>
      <c r="F3395" t="s">
        <v>5496</v>
      </c>
      <c r="G3395">
        <v>90411</v>
      </c>
      <c r="H3395">
        <v>3</v>
      </c>
      <c r="I3395">
        <v>43334</v>
      </c>
      <c r="J3395">
        <v>50000</v>
      </c>
      <c r="K3395" t="s">
        <v>30</v>
      </c>
      <c r="L3395" t="s">
        <v>797</v>
      </c>
      <c r="M3395" t="s">
        <v>836</v>
      </c>
      <c r="N3395" t="s">
        <v>8833</v>
      </c>
      <c r="O3395" t="s">
        <v>5497</v>
      </c>
      <c r="P3395" t="s">
        <v>8834</v>
      </c>
      <c r="Q3395" t="s">
        <v>35</v>
      </c>
      <c r="R3395" t="s">
        <v>5498</v>
      </c>
      <c r="S3395" t="s">
        <v>37</v>
      </c>
      <c r="T3395" t="str">
        <f t="shared" ref="T3395:T3458" si="159">P3395&amp;" "&amp;Q3395</f>
        <v xml:space="preserve">The successful candidate should possess the following: A bachelor‚„s degree and 5+ years‚„ experience in the broadcast production and post production environment as a television camera operator with expertise in lighting equipment; ability to clearly communicate to engineers, photographers, and producers and work in a team environment; knowledge of Microsoft Office Suite software, particularly Word, Excel and Visio; work knowledge of HD video switchers, Blackmagic VideoHub routers, Live-U Portable Uplink, and teleprompters; strong familiarity with Sony EX1, EX3, PDW-335, PDW 700 HD, robotic video cameras as well as Canon 5D Mark III and Canon C100 HD Cinema cameras; ability to lift up to 50 lbs.  </v>
      </c>
      <c r="U3395">
        <f t="shared" ref="U3395:U3458" si="160">D3395*W3395</f>
        <v>0</v>
      </c>
      <c r="V3395" s="3">
        <v>1</v>
      </c>
      <c r="W3395" s="3">
        <f t="shared" ref="W3395:W3458" si="161">IF(OR(ISNUMBER(SEARCH("data analytics",$T3395)), ISNUMBER(SEARCH("data analysis",$T3395)), ISNUMBER(SEARCH("analyze data", $T3395)),ISNUMBER(SEARCH("business intelligence", $T3395)),ISNUMBER(SEARCH("business analysis",$T3395))),1,0)</f>
        <v>0</v>
      </c>
      <c r="X3395" s="3">
        <v>0</v>
      </c>
      <c r="Y3395" s="3">
        <v>0</v>
      </c>
      <c r="Z3395" s="3">
        <v>0</v>
      </c>
      <c r="AA3395" s="3">
        <v>0</v>
      </c>
      <c r="AB3395" s="3">
        <v>0</v>
      </c>
      <c r="AD3395" t="s">
        <v>38</v>
      </c>
      <c r="AE3395" s="1">
        <v>42593</v>
      </c>
      <c r="AG3395" s="1">
        <v>42593</v>
      </c>
      <c r="AH3395" s="1">
        <v>42598</v>
      </c>
    </row>
    <row r="3396" spans="1:34" x14ac:dyDescent="0.3">
      <c r="A3396">
        <v>248090</v>
      </c>
      <c r="B3396" t="s">
        <v>39</v>
      </c>
      <c r="C3396" t="s">
        <v>40</v>
      </c>
      <c r="D3396">
        <v>1</v>
      </c>
      <c r="E3396" t="s">
        <v>5499</v>
      </c>
      <c r="F3396" t="s">
        <v>434</v>
      </c>
      <c r="G3396">
        <v>10032</v>
      </c>
      <c r="H3396" t="s">
        <v>52</v>
      </c>
      <c r="I3396">
        <v>53051</v>
      </c>
      <c r="J3396">
        <v>145991</v>
      </c>
      <c r="K3396" t="s">
        <v>30</v>
      </c>
      <c r="L3396" t="s">
        <v>513</v>
      </c>
      <c r="M3396" t="s">
        <v>142</v>
      </c>
      <c r="N3396" t="s">
        <v>5500</v>
      </c>
      <c r="O3396" t="s">
        <v>438</v>
      </c>
      <c r="P3396" t="e">
        <f>--a Valid NYS license as a Nurse Practitioner  --clinical experience especially in Family planning  --knowledge of current Family planning Standards of Practice  --effective communication and interpersonal skills  --computer skills in Microsoft Office  --experience with electronic medical records  --ability to maintain Good public relations and to communicate effectively with students, other clinical providers, school staff and parents  --ability to have sensitivity when Working with groups of various backgrounds.</f>
        <v>#NAME?</v>
      </c>
      <c r="Q3396" t="s">
        <v>8835</v>
      </c>
      <c r="R3396" t="s">
        <v>5501</v>
      </c>
      <c r="S3396" t="s">
        <v>35</v>
      </c>
      <c r="T3396" t="e">
        <f t="shared" si="159"/>
        <v>#NAME?</v>
      </c>
      <c r="U3396">
        <f t="shared" si="160"/>
        <v>0</v>
      </c>
      <c r="V3396" s="3">
        <v>0</v>
      </c>
      <c r="W3396" s="3">
        <f t="shared" si="161"/>
        <v>0</v>
      </c>
      <c r="X3396" s="3">
        <v>0</v>
      </c>
      <c r="Y3396" s="3">
        <v>0</v>
      </c>
      <c r="Z3396" s="3">
        <v>0</v>
      </c>
      <c r="AA3396" s="3">
        <v>0</v>
      </c>
      <c r="AB3396" s="3">
        <v>0</v>
      </c>
      <c r="AD3396" t="s">
        <v>58</v>
      </c>
      <c r="AE3396" s="1">
        <v>42571</v>
      </c>
      <c r="AG3396" s="1">
        <v>42571</v>
      </c>
      <c r="AH3396" s="1">
        <v>42598</v>
      </c>
    </row>
    <row r="3397" spans="1:34" x14ac:dyDescent="0.3">
      <c r="A3397">
        <v>248091</v>
      </c>
      <c r="B3397" t="s">
        <v>39</v>
      </c>
      <c r="C3397" t="s">
        <v>26</v>
      </c>
      <c r="D3397">
        <v>6</v>
      </c>
      <c r="E3397" t="s">
        <v>5502</v>
      </c>
      <c r="F3397" t="s">
        <v>1375</v>
      </c>
      <c r="G3397">
        <v>90644</v>
      </c>
      <c r="H3397">
        <v>0</v>
      </c>
      <c r="I3397">
        <v>14</v>
      </c>
      <c r="J3397">
        <v>19</v>
      </c>
      <c r="K3397" t="s">
        <v>141</v>
      </c>
      <c r="L3397" t="s">
        <v>513</v>
      </c>
      <c r="M3397" t="s">
        <v>1335</v>
      </c>
      <c r="N3397" t="s">
        <v>6982</v>
      </c>
      <c r="O3397" t="s">
        <v>1376</v>
      </c>
      <c r="P3397" t="s">
        <v>5503</v>
      </c>
      <c r="Q3397" t="s">
        <v>8836</v>
      </c>
      <c r="R3397" t="s">
        <v>5504</v>
      </c>
      <c r="S3397" t="s">
        <v>35</v>
      </c>
      <c r="T3397" t="str">
        <f t="shared" si="159"/>
        <v>Certified as a Fire Safety Director **Certain medical and physical requirements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97">
        <f t="shared" si="160"/>
        <v>0</v>
      </c>
      <c r="V3397" s="3">
        <v>0</v>
      </c>
      <c r="W3397" s="3">
        <f t="shared" si="161"/>
        <v>0</v>
      </c>
      <c r="X3397" s="3">
        <v>0</v>
      </c>
      <c r="Y3397" s="3">
        <v>0</v>
      </c>
      <c r="Z3397" s="3">
        <v>0</v>
      </c>
      <c r="AA3397" s="3">
        <v>0</v>
      </c>
      <c r="AB3397" s="3">
        <v>0</v>
      </c>
      <c r="AD3397" t="s">
        <v>38</v>
      </c>
      <c r="AE3397" s="1">
        <v>42570</v>
      </c>
      <c r="AG3397" s="1">
        <v>42570</v>
      </c>
      <c r="AH3397" s="1">
        <v>42598</v>
      </c>
    </row>
    <row r="3398" spans="1:34" x14ac:dyDescent="0.3">
      <c r="A3398">
        <v>248091</v>
      </c>
      <c r="B3398" t="s">
        <v>39</v>
      </c>
      <c r="C3398" t="s">
        <v>40</v>
      </c>
      <c r="D3398">
        <v>6</v>
      </c>
      <c r="E3398" t="s">
        <v>5502</v>
      </c>
      <c r="F3398" t="s">
        <v>1375</v>
      </c>
      <c r="G3398">
        <v>90644</v>
      </c>
      <c r="H3398">
        <v>0</v>
      </c>
      <c r="I3398">
        <v>14</v>
      </c>
      <c r="J3398">
        <v>19</v>
      </c>
      <c r="K3398" t="s">
        <v>141</v>
      </c>
      <c r="L3398" t="s">
        <v>513</v>
      </c>
      <c r="M3398" t="s">
        <v>1335</v>
      </c>
      <c r="N3398" t="s">
        <v>6982</v>
      </c>
      <c r="O3398" t="s">
        <v>1376</v>
      </c>
      <c r="P3398" t="s">
        <v>5503</v>
      </c>
      <c r="Q3398" t="s">
        <v>8836</v>
      </c>
      <c r="R3398" t="s">
        <v>5504</v>
      </c>
      <c r="S3398" t="s">
        <v>35</v>
      </c>
      <c r="T3398" t="str">
        <f t="shared" si="159"/>
        <v>Certified as a Fire Safety Director **Certain medical and physical requirements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398">
        <f t="shared" si="160"/>
        <v>0</v>
      </c>
      <c r="V3398" s="3">
        <v>0</v>
      </c>
      <c r="W3398" s="3">
        <f t="shared" si="161"/>
        <v>0</v>
      </c>
      <c r="X3398" s="3">
        <v>0</v>
      </c>
      <c r="Y3398" s="3">
        <v>0</v>
      </c>
      <c r="Z3398" s="3">
        <v>0</v>
      </c>
      <c r="AA3398" s="3">
        <v>0</v>
      </c>
      <c r="AB3398" s="3">
        <v>0</v>
      </c>
      <c r="AD3398" t="s">
        <v>38</v>
      </c>
      <c r="AE3398" s="1">
        <v>42570</v>
      </c>
      <c r="AG3398" s="1">
        <v>42570</v>
      </c>
      <c r="AH3398" s="1">
        <v>42598</v>
      </c>
    </row>
    <row r="3399" spans="1:34" x14ac:dyDescent="0.3">
      <c r="A3399">
        <v>248095</v>
      </c>
      <c r="B3399" t="s">
        <v>2518</v>
      </c>
      <c r="C3399" t="s">
        <v>26</v>
      </c>
      <c r="D3399">
        <v>1</v>
      </c>
      <c r="E3399" t="s">
        <v>5505</v>
      </c>
      <c r="F3399" t="s">
        <v>1738</v>
      </c>
      <c r="G3399">
        <v>52406</v>
      </c>
      <c r="H3399">
        <v>0</v>
      </c>
      <c r="I3399">
        <v>26647</v>
      </c>
      <c r="J3399">
        <v>30516</v>
      </c>
      <c r="K3399" t="s">
        <v>30</v>
      </c>
      <c r="L3399" t="s">
        <v>2432</v>
      </c>
      <c r="M3399" t="s">
        <v>5506</v>
      </c>
      <c r="N3399" t="s">
        <v>6983</v>
      </c>
      <c r="O3399" t="s">
        <v>1739</v>
      </c>
      <c r="P3399" t="s">
        <v>8837</v>
      </c>
      <c r="Q3399" t="s">
        <v>5009</v>
      </c>
      <c r="R3399" t="s">
        <v>2521</v>
      </c>
      <c r="S3399" t="s">
        <v>35</v>
      </c>
      <c r="T3399" t="str">
        <f t="shared" si="159"/>
        <v>‚	Good organizational and communication skills	Ability to work independently and within groups	Strong computer skills including experience with Word, Access, Outlook,  and Excel 	History of volunteerism, such as service in the AmeriCorps or Peace Corps, is viewed favorably 1.	A four (4) year high school diploma or its educational equivalent. 2.	The ability to understand and carry out simple instructions.</v>
      </c>
      <c r="U3399">
        <f t="shared" si="160"/>
        <v>0</v>
      </c>
      <c r="V3399" s="3">
        <v>1</v>
      </c>
      <c r="W3399" s="3">
        <f t="shared" si="161"/>
        <v>0</v>
      </c>
      <c r="X3399" s="3">
        <v>0</v>
      </c>
      <c r="Y3399" s="3">
        <v>0</v>
      </c>
      <c r="Z3399" s="3">
        <v>0</v>
      </c>
      <c r="AA3399" s="3">
        <v>0</v>
      </c>
      <c r="AB3399" s="3">
        <v>0</v>
      </c>
      <c r="AD3399" t="s">
        <v>38</v>
      </c>
      <c r="AE3399" s="1">
        <v>42570</v>
      </c>
      <c r="AG3399" s="1">
        <v>42585</v>
      </c>
      <c r="AH3399" s="1">
        <v>42598</v>
      </c>
    </row>
    <row r="3400" spans="1:34" x14ac:dyDescent="0.3">
      <c r="A3400">
        <v>248095</v>
      </c>
      <c r="B3400" t="s">
        <v>2518</v>
      </c>
      <c r="C3400" t="s">
        <v>40</v>
      </c>
      <c r="D3400">
        <v>1</v>
      </c>
      <c r="E3400" t="s">
        <v>5505</v>
      </c>
      <c r="F3400" t="s">
        <v>1738</v>
      </c>
      <c r="G3400">
        <v>52406</v>
      </c>
      <c r="H3400">
        <v>0</v>
      </c>
      <c r="I3400">
        <v>26647</v>
      </c>
      <c r="J3400">
        <v>30516</v>
      </c>
      <c r="K3400" t="s">
        <v>30</v>
      </c>
      <c r="L3400" t="s">
        <v>2432</v>
      </c>
      <c r="M3400" t="s">
        <v>5506</v>
      </c>
      <c r="N3400" t="s">
        <v>6983</v>
      </c>
      <c r="O3400" t="s">
        <v>1739</v>
      </c>
      <c r="P3400" t="s">
        <v>8837</v>
      </c>
      <c r="Q3400" t="s">
        <v>5009</v>
      </c>
      <c r="R3400" t="s">
        <v>2521</v>
      </c>
      <c r="S3400" t="s">
        <v>35</v>
      </c>
      <c r="T3400" t="str">
        <f t="shared" si="159"/>
        <v>‚	Good organizational and communication skills	Ability to work independently and within groups	Strong computer skills including experience with Word, Access, Outlook,  and Excel 	History of volunteerism, such as service in the AmeriCorps or Peace Corps, is viewed favorably 1.	A four (4) year high school diploma or its educational equivalent. 2.	The ability to understand and carry out simple instructions.</v>
      </c>
      <c r="U3400">
        <f t="shared" si="160"/>
        <v>0</v>
      </c>
      <c r="V3400" s="3">
        <v>1</v>
      </c>
      <c r="W3400" s="3">
        <f t="shared" si="161"/>
        <v>0</v>
      </c>
      <c r="X3400" s="3">
        <v>0</v>
      </c>
      <c r="Y3400" s="3">
        <v>0</v>
      </c>
      <c r="Z3400" s="3">
        <v>0</v>
      </c>
      <c r="AA3400" s="3">
        <v>0</v>
      </c>
      <c r="AB3400" s="3">
        <v>0</v>
      </c>
      <c r="AD3400" t="s">
        <v>38</v>
      </c>
      <c r="AE3400" s="1">
        <v>42570</v>
      </c>
      <c r="AG3400" s="1">
        <v>42585</v>
      </c>
      <c r="AH3400" s="1">
        <v>42598</v>
      </c>
    </row>
    <row r="3401" spans="1:34" x14ac:dyDescent="0.3">
      <c r="A3401">
        <v>248099</v>
      </c>
      <c r="B3401" t="s">
        <v>2939</v>
      </c>
      <c r="C3401" t="s">
        <v>26</v>
      </c>
      <c r="D3401">
        <v>1</v>
      </c>
      <c r="E3401" t="s">
        <v>5507</v>
      </c>
      <c r="F3401" t="s">
        <v>497</v>
      </c>
      <c r="G3401">
        <v>10053</v>
      </c>
      <c r="H3401" t="s">
        <v>52</v>
      </c>
      <c r="I3401">
        <v>75000</v>
      </c>
      <c r="J3401">
        <v>85000</v>
      </c>
      <c r="K3401" t="s">
        <v>30</v>
      </c>
      <c r="L3401" t="s">
        <v>5508</v>
      </c>
      <c r="M3401" t="s">
        <v>5509</v>
      </c>
      <c r="N3401" t="s">
        <v>8838</v>
      </c>
      <c r="O3401" t="s">
        <v>500</v>
      </c>
      <c r="P3401" t="s">
        <v>8839</v>
      </c>
      <c r="Q3401" t="s">
        <v>35</v>
      </c>
      <c r="R3401" t="s">
        <v>8840</v>
      </c>
      <c r="S3401" t="s">
        <v>35</v>
      </c>
      <c r="T3401" t="str">
        <f t="shared" si="159"/>
        <v xml:space="preserve">PREFERRED SKILLS: 	Substantial knowledge of the work of the Department, the Zoning Resolution and the City‚„s land use and environmental review procedures	Broad knowledge of operation, policies and practices of governmental agencies	Knowledge of Brooklyn‚„s land use, development issues, planning theory, and practice	Demonstrated efficacy in presenting to and briefing the Department Director, Executive Director, land use applicants, community groups and elected officials	Demonstrated ability to negotiate sensitive and complex technical planning issues with other agencies, developers, community groups and elected officials	Ability to apply independent judgment in complex technical planning  matters	Demonstrated ability to design, develop and implement a work program and to initiate and complete specific tasks in a timely fashion and with a minimum of direct supervision	Excellent organizational skills, especially the ability to work well with others in a multi-disciplined forum and to resolve issues through consensus building, and	Strong written communication and verbal presentation skills  </v>
      </c>
      <c r="U3401">
        <f t="shared" si="160"/>
        <v>0</v>
      </c>
      <c r="V3401" s="3">
        <v>0</v>
      </c>
      <c r="W3401" s="3">
        <f t="shared" si="161"/>
        <v>0</v>
      </c>
      <c r="X3401" s="3">
        <v>0</v>
      </c>
      <c r="Y3401" s="3">
        <v>0</v>
      </c>
      <c r="Z3401" s="3">
        <v>0</v>
      </c>
      <c r="AA3401" s="3">
        <v>0</v>
      </c>
      <c r="AB3401" s="3">
        <v>0</v>
      </c>
      <c r="AD3401" t="s">
        <v>38</v>
      </c>
      <c r="AE3401" s="1">
        <v>42587</v>
      </c>
      <c r="AG3401" s="1">
        <v>42587</v>
      </c>
      <c r="AH3401" s="1">
        <v>42598</v>
      </c>
    </row>
    <row r="3402" spans="1:34" x14ac:dyDescent="0.3">
      <c r="A3402">
        <v>248099</v>
      </c>
      <c r="B3402" t="s">
        <v>2939</v>
      </c>
      <c r="C3402" t="s">
        <v>40</v>
      </c>
      <c r="D3402">
        <v>1</v>
      </c>
      <c r="E3402" t="s">
        <v>5507</v>
      </c>
      <c r="F3402" t="s">
        <v>497</v>
      </c>
      <c r="G3402">
        <v>10053</v>
      </c>
      <c r="H3402" t="s">
        <v>52</v>
      </c>
      <c r="I3402">
        <v>75000</v>
      </c>
      <c r="J3402">
        <v>85000</v>
      </c>
      <c r="K3402" t="s">
        <v>30</v>
      </c>
      <c r="L3402" t="s">
        <v>5508</v>
      </c>
      <c r="M3402" t="s">
        <v>5509</v>
      </c>
      <c r="N3402" t="s">
        <v>8838</v>
      </c>
      <c r="O3402" t="s">
        <v>500</v>
      </c>
      <c r="P3402" t="s">
        <v>8839</v>
      </c>
      <c r="Q3402" t="s">
        <v>35</v>
      </c>
      <c r="R3402" t="s">
        <v>8840</v>
      </c>
      <c r="S3402" t="s">
        <v>35</v>
      </c>
      <c r="T3402" t="str">
        <f t="shared" si="159"/>
        <v xml:space="preserve">PREFERRED SKILLS: 	Substantial knowledge of the work of the Department, the Zoning Resolution and the City‚„s land use and environmental review procedures	Broad knowledge of operation, policies and practices of governmental agencies	Knowledge of Brooklyn‚„s land use, development issues, planning theory, and practice	Demonstrated efficacy in presenting to and briefing the Department Director, Executive Director, land use applicants, community groups and elected officials	Demonstrated ability to negotiate sensitive and complex technical planning issues with other agencies, developers, community groups and elected officials	Ability to apply independent judgment in complex technical planning  matters	Demonstrated ability to design, develop and implement a work program and to initiate and complete specific tasks in a timely fashion and with a minimum of direct supervision	Excellent organizational skills, especially the ability to work well with others in a multi-disciplined forum and to resolve issues through consensus building, and	Strong written communication and verbal presentation skills  </v>
      </c>
      <c r="U3402">
        <f t="shared" si="160"/>
        <v>0</v>
      </c>
      <c r="V3402" s="3">
        <v>0</v>
      </c>
      <c r="W3402" s="3">
        <f t="shared" si="161"/>
        <v>0</v>
      </c>
      <c r="X3402" s="3">
        <v>0</v>
      </c>
      <c r="Y3402" s="3">
        <v>0</v>
      </c>
      <c r="Z3402" s="3">
        <v>0</v>
      </c>
      <c r="AA3402" s="3">
        <v>0</v>
      </c>
      <c r="AB3402" s="3">
        <v>0</v>
      </c>
      <c r="AD3402" t="s">
        <v>38</v>
      </c>
      <c r="AE3402" s="1">
        <v>42587</v>
      </c>
      <c r="AG3402" s="1">
        <v>42587</v>
      </c>
      <c r="AH3402" s="1">
        <v>42598</v>
      </c>
    </row>
    <row r="3403" spans="1:34" x14ac:dyDescent="0.3">
      <c r="A3403">
        <v>248103</v>
      </c>
      <c r="B3403" t="s">
        <v>888</v>
      </c>
      <c r="C3403" t="s">
        <v>26</v>
      </c>
      <c r="D3403">
        <v>1</v>
      </c>
      <c r="E3403" t="s">
        <v>275</v>
      </c>
      <c r="F3403" t="s">
        <v>1168</v>
      </c>
      <c r="G3403">
        <v>56058</v>
      </c>
      <c r="H3403">
        <v>0</v>
      </c>
      <c r="I3403">
        <v>55000</v>
      </c>
      <c r="J3403">
        <v>65000</v>
      </c>
      <c r="K3403" t="s">
        <v>30</v>
      </c>
      <c r="L3403" t="s">
        <v>430</v>
      </c>
      <c r="M3403" t="s">
        <v>5510</v>
      </c>
      <c r="N3403" t="s">
        <v>8841</v>
      </c>
      <c r="O3403" t="s">
        <v>1170</v>
      </c>
      <c r="P3403" t="s">
        <v>5511</v>
      </c>
      <c r="Q3403" t="s">
        <v>35</v>
      </c>
      <c r="R3403" t="s">
        <v>894</v>
      </c>
      <c r="S3403" t="s">
        <v>35</v>
      </c>
      <c r="T3403" t="str">
        <f t="shared" si="159"/>
        <v xml:space="preserve">Strong preference for candidates who possess:  Knowledge of or experience working with NYC capital development sources and underwriting for affordable housing, Experience with the construction process, ability to read schematic architectural drawings and understand zoning calculations,   Ability to read and understand loan documents, experience with budgeting and project scheduling,   Proficiency using Microsoft Office suite  Demonstrated capacity for performing multiple tasks, analyzing complex processes, using independent judgment, and conducting difficult negotiations while maintaining a sense of humor.   Excellent interpersonal and communication skills.  </v>
      </c>
      <c r="U3403">
        <f t="shared" si="160"/>
        <v>0</v>
      </c>
      <c r="V3403" s="3">
        <v>0</v>
      </c>
      <c r="W3403" s="3">
        <f t="shared" si="161"/>
        <v>0</v>
      </c>
      <c r="X3403" s="3">
        <v>0</v>
      </c>
      <c r="Y3403" s="3">
        <v>0</v>
      </c>
      <c r="Z3403" s="3">
        <v>0</v>
      </c>
      <c r="AA3403" s="3">
        <v>0</v>
      </c>
      <c r="AB3403" s="3">
        <v>0</v>
      </c>
      <c r="AD3403" t="s">
        <v>38</v>
      </c>
      <c r="AE3403" s="1">
        <v>42570</v>
      </c>
      <c r="AF3403" s="1">
        <v>42660</v>
      </c>
      <c r="AG3403" s="1">
        <v>42570</v>
      </c>
      <c r="AH3403" s="1">
        <v>42598</v>
      </c>
    </row>
    <row r="3404" spans="1:34" x14ac:dyDescent="0.3">
      <c r="A3404">
        <v>248103</v>
      </c>
      <c r="B3404" t="s">
        <v>888</v>
      </c>
      <c r="C3404" t="s">
        <v>40</v>
      </c>
      <c r="D3404">
        <v>1</v>
      </c>
      <c r="E3404" t="s">
        <v>275</v>
      </c>
      <c r="F3404" t="s">
        <v>1168</v>
      </c>
      <c r="G3404">
        <v>56058</v>
      </c>
      <c r="H3404">
        <v>0</v>
      </c>
      <c r="I3404">
        <v>55000</v>
      </c>
      <c r="J3404">
        <v>65000</v>
      </c>
      <c r="K3404" t="s">
        <v>30</v>
      </c>
      <c r="L3404" t="s">
        <v>430</v>
      </c>
      <c r="M3404" t="s">
        <v>5510</v>
      </c>
      <c r="N3404" t="s">
        <v>8841</v>
      </c>
      <c r="O3404" t="s">
        <v>1170</v>
      </c>
      <c r="P3404" t="s">
        <v>5511</v>
      </c>
      <c r="Q3404" t="s">
        <v>35</v>
      </c>
      <c r="R3404" t="s">
        <v>894</v>
      </c>
      <c r="S3404" t="s">
        <v>35</v>
      </c>
      <c r="T3404" t="str">
        <f t="shared" si="159"/>
        <v xml:space="preserve">Strong preference for candidates who possess:  Knowledge of or experience working with NYC capital development sources and underwriting for affordable housing, Experience with the construction process, ability to read schematic architectural drawings and understand zoning calculations,   Ability to read and understand loan documents, experience with budgeting and project scheduling,   Proficiency using Microsoft Office suite  Demonstrated capacity for performing multiple tasks, analyzing complex processes, using independent judgment, and conducting difficult negotiations while maintaining a sense of humor.   Excellent interpersonal and communication skills.  </v>
      </c>
      <c r="U3404">
        <f t="shared" si="160"/>
        <v>0</v>
      </c>
      <c r="V3404" s="3">
        <v>0</v>
      </c>
      <c r="W3404" s="3">
        <f t="shared" si="161"/>
        <v>0</v>
      </c>
      <c r="X3404" s="3">
        <v>0</v>
      </c>
      <c r="Y3404" s="3">
        <v>0</v>
      </c>
      <c r="Z3404" s="3">
        <v>0</v>
      </c>
      <c r="AA3404" s="3">
        <v>0</v>
      </c>
      <c r="AB3404" s="3">
        <v>0</v>
      </c>
      <c r="AD3404" t="s">
        <v>38</v>
      </c>
      <c r="AE3404" s="1">
        <v>42570</v>
      </c>
      <c r="AF3404" s="1">
        <v>42660</v>
      </c>
      <c r="AG3404" s="1">
        <v>42570</v>
      </c>
      <c r="AH3404" s="1">
        <v>42598</v>
      </c>
    </row>
    <row r="3405" spans="1:34" x14ac:dyDescent="0.3">
      <c r="A3405">
        <v>248358</v>
      </c>
      <c r="B3405" t="s">
        <v>888</v>
      </c>
      <c r="C3405" t="s">
        <v>40</v>
      </c>
      <c r="D3405">
        <v>1</v>
      </c>
      <c r="E3405" t="s">
        <v>8842</v>
      </c>
      <c r="F3405" t="s">
        <v>2096</v>
      </c>
      <c r="G3405">
        <v>13621</v>
      </c>
      <c r="H3405">
        <v>3</v>
      </c>
      <c r="I3405">
        <v>75000</v>
      </c>
      <c r="J3405">
        <v>85000</v>
      </c>
      <c r="K3405" t="s">
        <v>30</v>
      </c>
      <c r="L3405" t="s">
        <v>430</v>
      </c>
      <c r="M3405" t="s">
        <v>2097</v>
      </c>
      <c r="N3405" t="s">
        <v>5512</v>
      </c>
      <c r="O3405" t="s">
        <v>2099</v>
      </c>
      <c r="P3405" t="s">
        <v>5513</v>
      </c>
      <c r="Q3405" t="s">
        <v>35</v>
      </c>
      <c r="R3405" t="s">
        <v>5514</v>
      </c>
      <c r="S3405" t="s">
        <v>35</v>
      </c>
      <c r="T3405" t="str">
        <f t="shared" si="159"/>
        <v xml:space="preserve">1. Proven experience with QA testing of large scale, multi-tiered, integrated systems.  2. Experience with performance test script set up and execution (Load Runner experience preferred).   3. Experience writing and execution manual test cases. 4. Plan test schedules or strategies in accordance with project scope or delivery dates. 5. Track and monitor bug resolution efforts. 6. Experience with automated testing (QTP experience preferred).   7. Experience with database and white box testing.  8. Experience with web based application testing.  9. Experience with Data Migration Testing, ETL, BI Tools and/or Data Warehouse testing. 10. Good understanding of SQL Server databases and constructing / executing SQL queries. 11. Ability to work independently and multi-task.  12. Strong verbal and written communication skills.  </v>
      </c>
      <c r="U3405">
        <f t="shared" si="160"/>
        <v>0</v>
      </c>
      <c r="V3405" s="3">
        <v>0</v>
      </c>
      <c r="W3405" s="3">
        <f t="shared" si="161"/>
        <v>0</v>
      </c>
      <c r="X3405" s="3">
        <v>0</v>
      </c>
      <c r="Y3405" s="3">
        <v>0</v>
      </c>
      <c r="Z3405" s="3">
        <v>1</v>
      </c>
      <c r="AA3405" s="3">
        <v>0</v>
      </c>
      <c r="AB3405" s="3">
        <v>0</v>
      </c>
      <c r="AD3405" t="s">
        <v>58</v>
      </c>
      <c r="AE3405" s="1">
        <v>42572</v>
      </c>
      <c r="AF3405" s="1">
        <v>42662</v>
      </c>
      <c r="AG3405" s="1">
        <v>42572</v>
      </c>
      <c r="AH3405" s="1">
        <v>42598</v>
      </c>
    </row>
    <row r="3406" spans="1:34" x14ac:dyDescent="0.3">
      <c r="A3406">
        <v>248361</v>
      </c>
      <c r="B3406" t="s">
        <v>39</v>
      </c>
      <c r="C3406" t="s">
        <v>40</v>
      </c>
      <c r="D3406">
        <v>1</v>
      </c>
      <c r="E3406" t="s">
        <v>2072</v>
      </c>
      <c r="F3406" t="s">
        <v>631</v>
      </c>
      <c r="G3406">
        <v>21849</v>
      </c>
      <c r="H3406">
        <v>4</v>
      </c>
      <c r="I3406">
        <v>85716</v>
      </c>
      <c r="J3406">
        <v>85716</v>
      </c>
      <c r="K3406" t="s">
        <v>30</v>
      </c>
      <c r="L3406" t="s">
        <v>561</v>
      </c>
      <c r="M3406" t="s">
        <v>5515</v>
      </c>
      <c r="N3406" t="s">
        <v>6984</v>
      </c>
      <c r="O3406" t="s">
        <v>632</v>
      </c>
      <c r="P3406" t="s">
        <v>8843</v>
      </c>
      <c r="Q3406" t="s">
        <v>5516</v>
      </c>
      <c r="R3406" t="s">
        <v>5517</v>
      </c>
      <c r="S3406" t="s">
        <v>35</v>
      </c>
      <c r="T3406" t="str">
        <f t="shared" si="159"/>
        <v>1.	Experience in an accredited forensic toxicology laboratory. 2.	Eligible for certification by the American Board of Forensic Toxicology  3.	Baccalaureate/Master‚„s of Science degree from an accredited college with specialization in toxicology, analytical chemistry or pharmacology. 1.	If you were educated in a foreign school you must submit an evaluation of your foreign education from an approved organization with your resume. 2.	Selected candidates will be required to provide a DNA sample by swabbing</v>
      </c>
      <c r="U3406">
        <f t="shared" si="160"/>
        <v>0</v>
      </c>
      <c r="V3406" s="3">
        <v>0</v>
      </c>
      <c r="W3406" s="3">
        <f t="shared" si="161"/>
        <v>0</v>
      </c>
      <c r="X3406" s="3">
        <v>0</v>
      </c>
      <c r="Y3406" s="3">
        <v>0</v>
      </c>
      <c r="Z3406" s="3">
        <v>0</v>
      </c>
      <c r="AA3406" s="3">
        <v>0</v>
      </c>
      <c r="AB3406" s="3">
        <v>0</v>
      </c>
      <c r="AD3406" t="s">
        <v>58</v>
      </c>
      <c r="AE3406" s="1">
        <v>42578</v>
      </c>
      <c r="AG3406" s="1">
        <v>42584</v>
      </c>
      <c r="AH3406" s="1">
        <v>42598</v>
      </c>
    </row>
    <row r="3407" spans="1:34" x14ac:dyDescent="0.3">
      <c r="A3407">
        <v>248361</v>
      </c>
      <c r="B3407" t="s">
        <v>39</v>
      </c>
      <c r="C3407" t="s">
        <v>26</v>
      </c>
      <c r="D3407">
        <v>1</v>
      </c>
      <c r="E3407" t="s">
        <v>2072</v>
      </c>
      <c r="F3407" t="s">
        <v>631</v>
      </c>
      <c r="G3407">
        <v>21849</v>
      </c>
      <c r="H3407">
        <v>4</v>
      </c>
      <c r="I3407">
        <v>85716</v>
      </c>
      <c r="J3407">
        <v>85716</v>
      </c>
      <c r="K3407" t="s">
        <v>30</v>
      </c>
      <c r="L3407" t="s">
        <v>561</v>
      </c>
      <c r="M3407" t="s">
        <v>5515</v>
      </c>
      <c r="N3407" t="s">
        <v>6984</v>
      </c>
      <c r="O3407" t="s">
        <v>632</v>
      </c>
      <c r="P3407" t="s">
        <v>8843</v>
      </c>
      <c r="Q3407" t="s">
        <v>5516</v>
      </c>
      <c r="R3407" t="s">
        <v>5517</v>
      </c>
      <c r="S3407" t="s">
        <v>35</v>
      </c>
      <c r="T3407" t="str">
        <f t="shared" si="159"/>
        <v>1.	Experience in an accredited forensic toxicology laboratory. 2.	Eligible for certification by the American Board of Forensic Toxicology  3.	Baccalaureate/Master‚„s of Science degree from an accredited college with specialization in toxicology, analytical chemistry or pharmacology. 1.	If you were educated in a foreign school you must submit an evaluation of your foreign education from an approved organization with your resume. 2.	Selected candidates will be required to provide a DNA sample by swabbing</v>
      </c>
      <c r="U3407">
        <f t="shared" si="160"/>
        <v>0</v>
      </c>
      <c r="V3407" s="3">
        <v>0</v>
      </c>
      <c r="W3407" s="3">
        <f t="shared" si="161"/>
        <v>0</v>
      </c>
      <c r="X3407" s="3">
        <v>0</v>
      </c>
      <c r="Y3407" s="3">
        <v>0</v>
      </c>
      <c r="Z3407" s="3">
        <v>0</v>
      </c>
      <c r="AA3407" s="3">
        <v>0</v>
      </c>
      <c r="AB3407" s="3">
        <v>0</v>
      </c>
      <c r="AD3407" t="s">
        <v>58</v>
      </c>
      <c r="AE3407" s="1">
        <v>42578</v>
      </c>
      <c r="AG3407" s="1">
        <v>42584</v>
      </c>
      <c r="AH3407" s="1">
        <v>42598</v>
      </c>
    </row>
    <row r="3408" spans="1:34" x14ac:dyDescent="0.3">
      <c r="A3408">
        <v>248439</v>
      </c>
      <c r="B3408" t="s">
        <v>39</v>
      </c>
      <c r="C3408" t="s">
        <v>26</v>
      </c>
      <c r="D3408">
        <v>1</v>
      </c>
      <c r="E3408" t="s">
        <v>5518</v>
      </c>
      <c r="F3408" t="s">
        <v>42</v>
      </c>
      <c r="G3408">
        <v>21744</v>
      </c>
      <c r="H3408">
        <v>3</v>
      </c>
      <c r="I3408">
        <v>76340</v>
      </c>
      <c r="J3408">
        <v>87791</v>
      </c>
      <c r="K3408" t="s">
        <v>30</v>
      </c>
      <c r="L3408" t="s">
        <v>78</v>
      </c>
      <c r="M3408" t="s">
        <v>461</v>
      </c>
      <c r="N3408" t="s">
        <v>5519</v>
      </c>
      <c r="O3408" t="s">
        <v>46</v>
      </c>
      <c r="P3408" t="s">
        <v>5520</v>
      </c>
      <c r="Q3408" t="s">
        <v>7439</v>
      </c>
      <c r="R3408" t="s">
        <v>5521</v>
      </c>
      <c r="S3408" t="s">
        <v>35</v>
      </c>
      <c r="T3408" t="str">
        <f t="shared" si="159"/>
        <v>-Experience designing complex public health research studies  -Experience developing and conducting evaluations of public health initiatives  -Experience supervising multiple staff  -Experience directing multiple ongoing projects  -Proficiency with SAS, R, SQL and other statistical analysis software  -Proficiency with spatial analysis and GIS software  -Experience coordinating research efforts within work unit and with internal and external collaborators.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08">
        <f t="shared" si="160"/>
        <v>0</v>
      </c>
      <c r="V3408" s="3">
        <v>0</v>
      </c>
      <c r="W3408" s="3">
        <f t="shared" si="161"/>
        <v>0</v>
      </c>
      <c r="X3408" s="3">
        <v>0</v>
      </c>
      <c r="Y3408" s="3">
        <v>0</v>
      </c>
      <c r="Z3408" s="3">
        <v>1</v>
      </c>
      <c r="AA3408" s="3">
        <v>0</v>
      </c>
      <c r="AB3408" s="3">
        <v>0</v>
      </c>
      <c r="AD3408" t="s">
        <v>38</v>
      </c>
      <c r="AE3408" s="1">
        <v>42572</v>
      </c>
      <c r="AG3408" s="1">
        <v>42572</v>
      </c>
      <c r="AH3408" s="1">
        <v>42598</v>
      </c>
    </row>
    <row r="3409" spans="1:34" x14ac:dyDescent="0.3">
      <c r="A3409">
        <v>248439</v>
      </c>
      <c r="B3409" t="s">
        <v>39</v>
      </c>
      <c r="C3409" t="s">
        <v>40</v>
      </c>
      <c r="D3409">
        <v>1</v>
      </c>
      <c r="E3409" t="s">
        <v>5518</v>
      </c>
      <c r="F3409" t="s">
        <v>42</v>
      </c>
      <c r="G3409">
        <v>21744</v>
      </c>
      <c r="H3409">
        <v>3</v>
      </c>
      <c r="I3409">
        <v>76340</v>
      </c>
      <c r="J3409">
        <v>87791</v>
      </c>
      <c r="K3409" t="s">
        <v>30</v>
      </c>
      <c r="L3409" t="s">
        <v>78</v>
      </c>
      <c r="M3409" t="s">
        <v>461</v>
      </c>
      <c r="N3409" t="s">
        <v>5519</v>
      </c>
      <c r="O3409" t="s">
        <v>46</v>
      </c>
      <c r="P3409" t="s">
        <v>5520</v>
      </c>
      <c r="Q3409" t="s">
        <v>7439</v>
      </c>
      <c r="R3409" t="s">
        <v>5521</v>
      </c>
      <c r="S3409" t="s">
        <v>35</v>
      </c>
      <c r="T3409" t="str">
        <f t="shared" si="159"/>
        <v>-Experience designing complex public health research studies  -Experience developing and conducting evaluations of public health initiatives  -Experience supervising multiple staff  -Experience directing multiple ongoing projects  -Proficiency with SAS, R, SQL and other statistical analysis software  -Proficiency with spatial analysis and GIS software  -Experience coordinating research efforts within work unit and with internal and external collaborators.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09">
        <f t="shared" si="160"/>
        <v>0</v>
      </c>
      <c r="V3409" s="3">
        <v>0</v>
      </c>
      <c r="W3409" s="3">
        <f t="shared" si="161"/>
        <v>0</v>
      </c>
      <c r="X3409" s="3">
        <v>0</v>
      </c>
      <c r="Y3409" s="3">
        <v>0</v>
      </c>
      <c r="Z3409" s="3">
        <v>1</v>
      </c>
      <c r="AA3409" s="3">
        <v>0</v>
      </c>
      <c r="AB3409" s="3">
        <v>0</v>
      </c>
      <c r="AD3409" t="s">
        <v>38</v>
      </c>
      <c r="AE3409" s="1">
        <v>42572</v>
      </c>
      <c r="AG3409" s="1">
        <v>42572</v>
      </c>
      <c r="AH3409" s="1">
        <v>42598</v>
      </c>
    </row>
    <row r="3410" spans="1:34" x14ac:dyDescent="0.3">
      <c r="A3410">
        <v>248442</v>
      </c>
      <c r="B3410" t="s">
        <v>59</v>
      </c>
      <c r="C3410" t="s">
        <v>26</v>
      </c>
      <c r="D3410">
        <v>1</v>
      </c>
      <c r="E3410" t="s">
        <v>5522</v>
      </c>
      <c r="F3410" t="s">
        <v>119</v>
      </c>
      <c r="G3410">
        <v>22427</v>
      </c>
      <c r="H3410">
        <v>3</v>
      </c>
      <c r="I3410">
        <v>81443</v>
      </c>
      <c r="J3410">
        <v>110413</v>
      </c>
      <c r="K3410" t="s">
        <v>30</v>
      </c>
      <c r="L3410" t="s">
        <v>164</v>
      </c>
      <c r="M3410" t="s">
        <v>1250</v>
      </c>
      <c r="N3410" t="s">
        <v>8844</v>
      </c>
      <c r="O3410" t="s">
        <v>7122</v>
      </c>
      <c r="P3410" t="s">
        <v>8845</v>
      </c>
      <c r="Q3410" t="s">
        <v>35</v>
      </c>
      <c r="R3410" t="s">
        <v>1251</v>
      </c>
      <c r="S3410" t="s">
        <v>35</v>
      </c>
      <c r="T3410" t="str">
        <f t="shared" si="159"/>
        <v xml:space="preserve">‚ Strong engineering, interpersonal, communication, and computer skills with a working knowledge of MS Office software, CAD software, and Project Scheduling Software. Knowledge of environmental engineering operations and processes for wastewater treatment facilities. Knowledge of design and construction industry standards and practices as well as a strong ability to work on a broad multidisciplinary base with various fields and trades as well as the ability to concurrently handle multiple related and non-related tasks. Proficiency in written and oral communication skills and have experience in writing and reviewing contract specifications for major public works projects. Ability to effectively communicate and conduct business with engineers, inspectors, consultants, contractors, vendors, other agencies, and the public. A valid New York State License as a Professional Engineer. A valid Driver‚„s License.  </v>
      </c>
      <c r="U3410">
        <f t="shared" si="160"/>
        <v>0</v>
      </c>
      <c r="V3410" s="3">
        <v>0</v>
      </c>
      <c r="W3410" s="3">
        <f t="shared" si="161"/>
        <v>0</v>
      </c>
      <c r="X3410" s="3">
        <v>0</v>
      </c>
      <c r="Y3410" s="3">
        <v>0</v>
      </c>
      <c r="Z3410" s="3">
        <v>0</v>
      </c>
      <c r="AA3410" s="3">
        <v>0</v>
      </c>
      <c r="AB3410" s="3">
        <v>0</v>
      </c>
      <c r="AD3410" t="s">
        <v>58</v>
      </c>
      <c r="AE3410" s="1">
        <v>42585</v>
      </c>
      <c r="AG3410" s="1">
        <v>42585</v>
      </c>
      <c r="AH3410" s="1">
        <v>42598</v>
      </c>
    </row>
    <row r="3411" spans="1:34" x14ac:dyDescent="0.3">
      <c r="A3411">
        <v>248245</v>
      </c>
      <c r="B3411" t="s">
        <v>39</v>
      </c>
      <c r="C3411" t="s">
        <v>26</v>
      </c>
      <c r="D3411">
        <v>1</v>
      </c>
      <c r="E3411" t="s">
        <v>5523</v>
      </c>
      <c r="F3411" t="s">
        <v>91</v>
      </c>
      <c r="G3411" t="s">
        <v>405</v>
      </c>
      <c r="H3411">
        <v>0</v>
      </c>
      <c r="I3411">
        <v>61031</v>
      </c>
      <c r="J3411">
        <v>95022</v>
      </c>
      <c r="K3411" t="s">
        <v>30</v>
      </c>
      <c r="L3411" t="s">
        <v>78</v>
      </c>
      <c r="M3411" t="s">
        <v>142</v>
      </c>
      <c r="N3411" t="s">
        <v>8846</v>
      </c>
      <c r="O3411" t="s">
        <v>409</v>
      </c>
      <c r="P3411" t="s">
        <v>35</v>
      </c>
      <c r="Q3411" t="s">
        <v>7439</v>
      </c>
      <c r="R3411" t="s">
        <v>5524</v>
      </c>
      <c r="S3411" t="s">
        <v>35</v>
      </c>
      <c r="T3411" t="str">
        <f t="shared" si="159"/>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11">
        <f t="shared" si="160"/>
        <v>0</v>
      </c>
      <c r="V3411" s="3">
        <v>0</v>
      </c>
      <c r="W3411" s="3">
        <f t="shared" si="161"/>
        <v>0</v>
      </c>
      <c r="X3411" s="3">
        <v>0</v>
      </c>
      <c r="Y3411" s="3">
        <v>0</v>
      </c>
      <c r="Z3411" s="3">
        <v>0</v>
      </c>
      <c r="AA3411" s="3">
        <v>0</v>
      </c>
      <c r="AB3411" s="3">
        <v>0</v>
      </c>
      <c r="AD3411" t="s">
        <v>38</v>
      </c>
      <c r="AE3411" s="1">
        <v>42571</v>
      </c>
      <c r="AG3411" s="1">
        <v>42571</v>
      </c>
      <c r="AH3411" s="1">
        <v>42598</v>
      </c>
    </row>
    <row r="3412" spans="1:34" x14ac:dyDescent="0.3">
      <c r="A3412">
        <v>248248</v>
      </c>
      <c r="B3412" t="s">
        <v>25</v>
      </c>
      <c r="C3412" t="s">
        <v>26</v>
      </c>
      <c r="D3412">
        <v>1</v>
      </c>
      <c r="E3412" t="s">
        <v>5495</v>
      </c>
      <c r="F3412" t="s">
        <v>5496</v>
      </c>
      <c r="G3412">
        <v>90411</v>
      </c>
      <c r="H3412">
        <v>3</v>
      </c>
      <c r="I3412">
        <v>43334</v>
      </c>
      <c r="J3412">
        <v>50000</v>
      </c>
      <c r="K3412" t="s">
        <v>30</v>
      </c>
      <c r="L3412" t="s">
        <v>797</v>
      </c>
      <c r="M3412" t="s">
        <v>836</v>
      </c>
      <c r="N3412" t="s">
        <v>8833</v>
      </c>
      <c r="O3412" t="s">
        <v>5497</v>
      </c>
      <c r="P3412" t="s">
        <v>8834</v>
      </c>
      <c r="Q3412" t="s">
        <v>35</v>
      </c>
      <c r="R3412" t="s">
        <v>5498</v>
      </c>
      <c r="S3412" t="s">
        <v>37</v>
      </c>
      <c r="T3412" t="str">
        <f t="shared" si="159"/>
        <v xml:space="preserve">The successful candidate should possess the following: A bachelor‚„s degree and 5+ years‚„ experience in the broadcast production and post production environment as a television camera operator with expertise in lighting equipment; ability to clearly communicate to engineers, photographers, and producers and work in a team environment; knowledge of Microsoft Office Suite software, particularly Word, Excel and Visio; work knowledge of HD video switchers, Blackmagic VideoHub routers, Live-U Portable Uplink, and teleprompters; strong familiarity with Sony EX1, EX3, PDW-335, PDW 700 HD, robotic video cameras as well as Canon 5D Mark III and Canon C100 HD Cinema cameras; ability to lift up to 50 lbs.  </v>
      </c>
      <c r="U3412">
        <f t="shared" si="160"/>
        <v>0</v>
      </c>
      <c r="V3412" s="3">
        <v>1</v>
      </c>
      <c r="W3412" s="3">
        <f t="shared" si="161"/>
        <v>0</v>
      </c>
      <c r="X3412" s="3">
        <v>0</v>
      </c>
      <c r="Y3412" s="3">
        <v>0</v>
      </c>
      <c r="Z3412" s="3">
        <v>0</v>
      </c>
      <c r="AA3412" s="3">
        <v>0</v>
      </c>
      <c r="AB3412" s="3">
        <v>0</v>
      </c>
      <c r="AD3412" t="s">
        <v>38</v>
      </c>
      <c r="AE3412" s="1">
        <v>42593</v>
      </c>
      <c r="AG3412" s="1">
        <v>42593</v>
      </c>
      <c r="AH3412" s="1">
        <v>42598</v>
      </c>
    </row>
    <row r="3413" spans="1:34" x14ac:dyDescent="0.3">
      <c r="A3413">
        <v>248250</v>
      </c>
      <c r="B3413" t="s">
        <v>2146</v>
      </c>
      <c r="C3413" t="s">
        <v>40</v>
      </c>
      <c r="D3413">
        <v>1</v>
      </c>
      <c r="E3413" t="s">
        <v>3103</v>
      </c>
      <c r="F3413" t="s">
        <v>691</v>
      </c>
      <c r="G3413">
        <v>10033</v>
      </c>
      <c r="H3413" t="s">
        <v>52</v>
      </c>
      <c r="I3413">
        <v>53051</v>
      </c>
      <c r="J3413">
        <v>145991</v>
      </c>
      <c r="K3413" t="s">
        <v>30</v>
      </c>
      <c r="L3413" t="s">
        <v>2149</v>
      </c>
      <c r="M3413" t="s">
        <v>5525</v>
      </c>
      <c r="N3413" t="s">
        <v>8847</v>
      </c>
      <c r="O3413" t="s">
        <v>693</v>
      </c>
      <c r="P3413" t="s">
        <v>5526</v>
      </c>
      <c r="Q3413" t="s">
        <v>35</v>
      </c>
      <c r="R3413" t="s">
        <v>8215</v>
      </c>
      <c r="S3413" t="s">
        <v>3914</v>
      </c>
      <c r="T3413" t="str">
        <f t="shared" si="159"/>
        <v xml:space="preserve">1. Proven and extensive experience writing and editing press releases, media advisories, talking points, speeches, articles, pamphlets, scripts and other audio-visual materials, required.  2. Ability to coordinate press conferences and events.  3. Strong knowledge and experience working with New York City media, as well as relevant social and trade media.  4. Strong ability to condense complex and/or dense information in a brief and engaging way. 5. Strong ability to communicate ideas creatively. 6. Strong organization, professional manner, ability to meet deadlines, and attention to detail, required. 7. Ability to work with all divisions in the agency to find newsworthy stories and pitch stories and events to newspapers and television stations.  8. Public speaking ability required. 9. Knowledge of New York City government preferred. 10. Multi-language proficiency - both spoken and written - a plus. 11. Experience using Microsoft Office and knowledge of the Internet required. 12. Interest in consumer and business issues preferred.  </v>
      </c>
      <c r="U3413">
        <f t="shared" si="160"/>
        <v>0</v>
      </c>
      <c r="V3413" s="3">
        <v>0</v>
      </c>
      <c r="W3413" s="3">
        <f t="shared" si="161"/>
        <v>0</v>
      </c>
      <c r="X3413" s="3">
        <v>0</v>
      </c>
      <c r="Y3413" s="3">
        <v>0</v>
      </c>
      <c r="Z3413" s="3">
        <v>0</v>
      </c>
      <c r="AA3413" s="3">
        <v>0</v>
      </c>
      <c r="AB3413" s="3">
        <v>0</v>
      </c>
      <c r="AD3413" t="s">
        <v>38</v>
      </c>
      <c r="AE3413" s="1">
        <v>42571</v>
      </c>
      <c r="AG3413" s="1">
        <v>42571</v>
      </c>
      <c r="AH3413" s="1">
        <v>42598</v>
      </c>
    </row>
    <row r="3414" spans="1:34" x14ac:dyDescent="0.3">
      <c r="A3414">
        <v>248442</v>
      </c>
      <c r="B3414" t="s">
        <v>59</v>
      </c>
      <c r="C3414" t="s">
        <v>40</v>
      </c>
      <c r="D3414">
        <v>1</v>
      </c>
      <c r="E3414" t="s">
        <v>5522</v>
      </c>
      <c r="F3414" t="s">
        <v>119</v>
      </c>
      <c r="G3414">
        <v>22427</v>
      </c>
      <c r="H3414">
        <v>3</v>
      </c>
      <c r="I3414">
        <v>81443</v>
      </c>
      <c r="J3414">
        <v>110413</v>
      </c>
      <c r="K3414" t="s">
        <v>30</v>
      </c>
      <c r="L3414" t="s">
        <v>164</v>
      </c>
      <c r="M3414" t="s">
        <v>1250</v>
      </c>
      <c r="N3414" t="s">
        <v>8844</v>
      </c>
      <c r="O3414" t="s">
        <v>7122</v>
      </c>
      <c r="P3414" t="s">
        <v>8845</v>
      </c>
      <c r="Q3414" t="s">
        <v>35</v>
      </c>
      <c r="R3414" t="s">
        <v>1251</v>
      </c>
      <c r="S3414" t="s">
        <v>35</v>
      </c>
      <c r="T3414" t="str">
        <f t="shared" si="159"/>
        <v xml:space="preserve">‚ Strong engineering, interpersonal, communication, and computer skills with a working knowledge of MS Office software, CAD software, and Project Scheduling Software. Knowledge of environmental engineering operations and processes for wastewater treatment facilities. Knowledge of design and construction industry standards and practices as well as a strong ability to work on a broad multidisciplinary base with various fields and trades as well as the ability to concurrently handle multiple related and non-related tasks. Proficiency in written and oral communication skills and have experience in writing and reviewing contract specifications for major public works projects. Ability to effectively communicate and conduct business with engineers, inspectors, consultants, contractors, vendors, other agencies, and the public. A valid New York State License as a Professional Engineer. A valid Driver‚„s License.  </v>
      </c>
      <c r="U3414">
        <f t="shared" si="160"/>
        <v>0</v>
      </c>
      <c r="V3414" s="3">
        <v>0</v>
      </c>
      <c r="W3414" s="3">
        <f t="shared" si="161"/>
        <v>0</v>
      </c>
      <c r="X3414" s="3">
        <v>0</v>
      </c>
      <c r="Y3414" s="3">
        <v>0</v>
      </c>
      <c r="Z3414" s="3">
        <v>0</v>
      </c>
      <c r="AA3414" s="3">
        <v>0</v>
      </c>
      <c r="AB3414" s="3">
        <v>0</v>
      </c>
      <c r="AD3414" t="s">
        <v>58</v>
      </c>
      <c r="AE3414" s="1">
        <v>42585</v>
      </c>
      <c r="AG3414" s="1">
        <v>42585</v>
      </c>
      <c r="AH3414" s="1">
        <v>42598</v>
      </c>
    </row>
    <row r="3415" spans="1:34" x14ac:dyDescent="0.3">
      <c r="A3415">
        <v>248455</v>
      </c>
      <c r="B3415" t="s">
        <v>771</v>
      </c>
      <c r="C3415" t="s">
        <v>26</v>
      </c>
      <c r="D3415">
        <v>10</v>
      </c>
      <c r="E3415" t="s">
        <v>4221</v>
      </c>
      <c r="F3415" t="s">
        <v>4222</v>
      </c>
      <c r="G3415">
        <v>31165</v>
      </c>
      <c r="H3415">
        <v>1</v>
      </c>
      <c r="I3415">
        <v>38223</v>
      </c>
      <c r="J3415">
        <v>57573</v>
      </c>
      <c r="K3415" t="s">
        <v>30</v>
      </c>
      <c r="L3415" t="s">
        <v>111</v>
      </c>
      <c r="M3415" t="s">
        <v>774</v>
      </c>
      <c r="N3415" t="s">
        <v>4223</v>
      </c>
      <c r="O3415" t="s">
        <v>4224</v>
      </c>
      <c r="P3415" t="s">
        <v>4225</v>
      </c>
      <c r="Q3415" t="s">
        <v>35</v>
      </c>
      <c r="R3415" t="s">
        <v>5527</v>
      </c>
      <c r="S3415" t="s">
        <v>35</v>
      </c>
      <c r="T3415" t="str">
        <f t="shared" si="159"/>
        <v xml:space="preserve">A baccalaureate degree from an accredited college and a 3.0 GPA with relevant coursework is required.  This position requires a two year commitment.  Desirable Qualifications *Prior work experience. *Foreign language skills.  Essential Skills  Strong analytical writing skills. Excellent overall communication skills. Critical thinking with the ability to arrive at logical conclusions. Ability to multi-task, manage competing priorities, and meet deadlines. Ability to manage large case dockets. Conduct objective investigations of police misconduct. Ability to work as part of a team by following directions and taking instruction. A collegial, flexible and adaptable approach to work is required.  </v>
      </c>
      <c r="U3415">
        <f t="shared" si="160"/>
        <v>0</v>
      </c>
      <c r="V3415" s="3">
        <v>0</v>
      </c>
      <c r="W3415" s="3">
        <f t="shared" si="161"/>
        <v>0</v>
      </c>
      <c r="X3415" s="3">
        <v>0</v>
      </c>
      <c r="Y3415" s="3">
        <v>0</v>
      </c>
      <c r="Z3415" s="3">
        <v>0</v>
      </c>
      <c r="AA3415" s="3">
        <v>0</v>
      </c>
      <c r="AB3415" s="3">
        <v>0</v>
      </c>
      <c r="AD3415" t="s">
        <v>38</v>
      </c>
      <c r="AE3415" s="1">
        <v>42572</v>
      </c>
      <c r="AG3415" s="1">
        <v>42579</v>
      </c>
      <c r="AH3415" s="1">
        <v>42598</v>
      </c>
    </row>
    <row r="3416" spans="1:34" x14ac:dyDescent="0.3">
      <c r="A3416">
        <v>248455</v>
      </c>
      <c r="B3416" t="s">
        <v>771</v>
      </c>
      <c r="C3416" t="s">
        <v>40</v>
      </c>
      <c r="D3416">
        <v>10</v>
      </c>
      <c r="E3416" t="s">
        <v>4221</v>
      </c>
      <c r="F3416" t="s">
        <v>4222</v>
      </c>
      <c r="G3416">
        <v>31165</v>
      </c>
      <c r="H3416">
        <v>1</v>
      </c>
      <c r="I3416">
        <v>38223</v>
      </c>
      <c r="J3416">
        <v>57573</v>
      </c>
      <c r="K3416" t="s">
        <v>30</v>
      </c>
      <c r="L3416" t="s">
        <v>111</v>
      </c>
      <c r="M3416" t="s">
        <v>774</v>
      </c>
      <c r="N3416" t="s">
        <v>4223</v>
      </c>
      <c r="O3416" t="s">
        <v>4224</v>
      </c>
      <c r="P3416" t="s">
        <v>4225</v>
      </c>
      <c r="Q3416" t="s">
        <v>35</v>
      </c>
      <c r="R3416" t="s">
        <v>5527</v>
      </c>
      <c r="S3416" t="s">
        <v>35</v>
      </c>
      <c r="T3416" t="str">
        <f t="shared" si="159"/>
        <v xml:space="preserve">A baccalaureate degree from an accredited college and a 3.0 GPA with relevant coursework is required.  This position requires a two year commitment.  Desirable Qualifications *Prior work experience. *Foreign language skills.  Essential Skills  Strong analytical writing skills. Excellent overall communication skills. Critical thinking with the ability to arrive at logical conclusions. Ability to multi-task, manage competing priorities, and meet deadlines. Ability to manage large case dockets. Conduct objective investigations of police misconduct. Ability to work as part of a team by following directions and taking instruction. A collegial, flexible and adaptable approach to work is required.  </v>
      </c>
      <c r="U3416">
        <f t="shared" si="160"/>
        <v>0</v>
      </c>
      <c r="V3416" s="3">
        <v>0</v>
      </c>
      <c r="W3416" s="3">
        <f t="shared" si="161"/>
        <v>0</v>
      </c>
      <c r="X3416" s="3">
        <v>0</v>
      </c>
      <c r="Y3416" s="3">
        <v>0</v>
      </c>
      <c r="Z3416" s="3">
        <v>0</v>
      </c>
      <c r="AA3416" s="3">
        <v>0</v>
      </c>
      <c r="AB3416" s="3">
        <v>0</v>
      </c>
      <c r="AD3416" t="s">
        <v>38</v>
      </c>
      <c r="AE3416" s="1">
        <v>42572</v>
      </c>
      <c r="AG3416" s="1">
        <v>42579</v>
      </c>
      <c r="AH3416" s="1">
        <v>42598</v>
      </c>
    </row>
    <row r="3417" spans="1:34" x14ac:dyDescent="0.3">
      <c r="A3417">
        <v>248461</v>
      </c>
      <c r="B3417" t="s">
        <v>2454</v>
      </c>
      <c r="C3417" t="s">
        <v>40</v>
      </c>
      <c r="D3417">
        <v>1</v>
      </c>
      <c r="E3417" t="s">
        <v>5109</v>
      </c>
      <c r="F3417" t="s">
        <v>595</v>
      </c>
      <c r="G3417">
        <v>40502</v>
      </c>
      <c r="H3417">
        <v>1</v>
      </c>
      <c r="I3417">
        <v>50623</v>
      </c>
      <c r="J3417">
        <v>80988</v>
      </c>
      <c r="K3417" t="s">
        <v>30</v>
      </c>
      <c r="L3417" t="s">
        <v>2978</v>
      </c>
      <c r="M3417" t="s">
        <v>5528</v>
      </c>
      <c r="N3417" t="s">
        <v>8848</v>
      </c>
      <c r="O3417" t="s">
        <v>598</v>
      </c>
      <c r="P3417" t="s">
        <v>6985</v>
      </c>
      <c r="Q3417" t="s">
        <v>35</v>
      </c>
      <c r="R3417" t="s">
        <v>5529</v>
      </c>
      <c r="S3417" t="s">
        <v>2459</v>
      </c>
      <c r="T3417" t="str">
        <f t="shared" si="159"/>
        <v xml:space="preserve">Knowledge of Microsoft Word, Access and Excel Degree in Accounting, Auditing or Finance. Strong written and oral communication skills. Knowledge and experience in performing audits in accordance with Government Audit Standards (GAS) and analyzing financial statements for compliance with Generally Accepted Accounting Principles (GAAP).  </v>
      </c>
      <c r="U3417">
        <f t="shared" si="160"/>
        <v>0</v>
      </c>
      <c r="V3417" s="3">
        <v>1</v>
      </c>
      <c r="W3417" s="3">
        <f t="shared" si="161"/>
        <v>0</v>
      </c>
      <c r="X3417" s="3">
        <v>0</v>
      </c>
      <c r="Y3417" s="3">
        <v>0</v>
      </c>
      <c r="Z3417" s="3">
        <v>0</v>
      </c>
      <c r="AA3417" s="3">
        <v>0</v>
      </c>
      <c r="AB3417" s="3">
        <v>0</v>
      </c>
      <c r="AD3417" t="s">
        <v>38</v>
      </c>
      <c r="AE3417" s="1">
        <v>42593</v>
      </c>
      <c r="AG3417" s="1">
        <v>42593</v>
      </c>
      <c r="AH3417" s="1">
        <v>42598</v>
      </c>
    </row>
    <row r="3418" spans="1:34" x14ac:dyDescent="0.3">
      <c r="A3418">
        <v>248461</v>
      </c>
      <c r="B3418" t="s">
        <v>2454</v>
      </c>
      <c r="C3418" t="s">
        <v>26</v>
      </c>
      <c r="D3418">
        <v>1</v>
      </c>
      <c r="E3418" t="s">
        <v>5109</v>
      </c>
      <c r="F3418" t="s">
        <v>595</v>
      </c>
      <c r="G3418">
        <v>40502</v>
      </c>
      <c r="H3418">
        <v>1</v>
      </c>
      <c r="I3418">
        <v>50623</v>
      </c>
      <c r="J3418">
        <v>80988</v>
      </c>
      <c r="K3418" t="s">
        <v>30</v>
      </c>
      <c r="L3418" t="s">
        <v>2978</v>
      </c>
      <c r="M3418" t="s">
        <v>5528</v>
      </c>
      <c r="N3418" t="s">
        <v>8848</v>
      </c>
      <c r="O3418" t="s">
        <v>598</v>
      </c>
      <c r="P3418" t="s">
        <v>6985</v>
      </c>
      <c r="Q3418" t="s">
        <v>35</v>
      </c>
      <c r="R3418" t="s">
        <v>5529</v>
      </c>
      <c r="S3418" t="s">
        <v>2459</v>
      </c>
      <c r="T3418" t="str">
        <f t="shared" si="159"/>
        <v xml:space="preserve">Knowledge of Microsoft Word, Access and Excel Degree in Accounting, Auditing or Finance. Strong written and oral communication skills. Knowledge and experience in performing audits in accordance with Government Audit Standards (GAS) and analyzing financial statements for compliance with Generally Accepted Accounting Principles (GAAP).  </v>
      </c>
      <c r="U3418">
        <f t="shared" si="160"/>
        <v>0</v>
      </c>
      <c r="V3418" s="3">
        <v>1</v>
      </c>
      <c r="W3418" s="3">
        <f t="shared" si="161"/>
        <v>0</v>
      </c>
      <c r="X3418" s="3">
        <v>0</v>
      </c>
      <c r="Y3418" s="3">
        <v>0</v>
      </c>
      <c r="Z3418" s="3">
        <v>0</v>
      </c>
      <c r="AA3418" s="3">
        <v>0</v>
      </c>
      <c r="AB3418" s="3">
        <v>0</v>
      </c>
      <c r="AD3418" t="s">
        <v>38</v>
      </c>
      <c r="AE3418" s="1">
        <v>42593</v>
      </c>
      <c r="AG3418" s="1">
        <v>42593</v>
      </c>
      <c r="AH3418" s="1">
        <v>42598</v>
      </c>
    </row>
    <row r="3419" spans="1:34" x14ac:dyDescent="0.3">
      <c r="A3419">
        <v>248497</v>
      </c>
      <c r="B3419" t="s">
        <v>39</v>
      </c>
      <c r="C3419" t="s">
        <v>40</v>
      </c>
      <c r="D3419">
        <v>1</v>
      </c>
      <c r="E3419" t="s">
        <v>5530</v>
      </c>
      <c r="F3419" t="s">
        <v>42</v>
      </c>
      <c r="G3419">
        <v>21744</v>
      </c>
      <c r="H3419">
        <v>3</v>
      </c>
      <c r="I3419">
        <v>76340</v>
      </c>
      <c r="J3419">
        <v>87791</v>
      </c>
      <c r="K3419" t="s">
        <v>30</v>
      </c>
      <c r="L3419" t="s">
        <v>78</v>
      </c>
      <c r="M3419" t="s">
        <v>461</v>
      </c>
      <c r="N3419" t="s">
        <v>5531</v>
      </c>
      <c r="O3419" t="s">
        <v>46</v>
      </c>
      <c r="P3419" t="s">
        <v>5532</v>
      </c>
      <c r="Q3419" t="s">
        <v>7439</v>
      </c>
      <c r="R3419" t="s">
        <v>5533</v>
      </c>
      <c r="S3419" t="s">
        <v>35</v>
      </c>
      <c r="T3419" t="str">
        <f t="shared" si="159"/>
        <v>-Experience conducting analyses of complex datasets  -Experience reviewing medical records and conducting outbreak investigations  -Experience developing and maintaining documentation of datasets for use by other investigators  -Proficiency with SAS, R, SQL and other statistical analysis software  -Proficiency spatial analysis and GIS software  -Experience coordinating research and surveillance efforts within work unit and with internal and external collaborators  -Desire to keep current with evolving analytic methods, statistical software, and data visualization techniques.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19">
        <f t="shared" si="160"/>
        <v>0</v>
      </c>
      <c r="V3419" s="3">
        <v>0</v>
      </c>
      <c r="W3419" s="3">
        <f t="shared" si="161"/>
        <v>0</v>
      </c>
      <c r="X3419" s="3">
        <v>0</v>
      </c>
      <c r="Y3419" s="3">
        <v>1</v>
      </c>
      <c r="Z3419" s="3">
        <v>1</v>
      </c>
      <c r="AA3419" s="3">
        <v>0</v>
      </c>
      <c r="AB3419" s="3">
        <v>0</v>
      </c>
      <c r="AD3419" t="s">
        <v>38</v>
      </c>
      <c r="AE3419" s="1">
        <v>42572</v>
      </c>
      <c r="AG3419" s="1">
        <v>42572</v>
      </c>
      <c r="AH3419" s="1">
        <v>42598</v>
      </c>
    </row>
    <row r="3420" spans="1:34" x14ac:dyDescent="0.3">
      <c r="A3420">
        <v>248250</v>
      </c>
      <c r="B3420" t="s">
        <v>2146</v>
      </c>
      <c r="C3420" t="s">
        <v>26</v>
      </c>
      <c r="D3420">
        <v>1</v>
      </c>
      <c r="E3420" t="s">
        <v>3103</v>
      </c>
      <c r="F3420" t="s">
        <v>691</v>
      </c>
      <c r="G3420">
        <v>10033</v>
      </c>
      <c r="H3420" t="s">
        <v>52</v>
      </c>
      <c r="I3420">
        <v>53051</v>
      </c>
      <c r="J3420">
        <v>145991</v>
      </c>
      <c r="K3420" t="s">
        <v>30</v>
      </c>
      <c r="L3420" t="s">
        <v>2149</v>
      </c>
      <c r="M3420" t="s">
        <v>5525</v>
      </c>
      <c r="N3420" t="s">
        <v>8847</v>
      </c>
      <c r="O3420" t="s">
        <v>693</v>
      </c>
      <c r="P3420" t="s">
        <v>5526</v>
      </c>
      <c r="Q3420" t="s">
        <v>35</v>
      </c>
      <c r="R3420" t="s">
        <v>8215</v>
      </c>
      <c r="S3420" t="s">
        <v>3914</v>
      </c>
      <c r="T3420" t="str">
        <f t="shared" si="159"/>
        <v xml:space="preserve">1. Proven and extensive experience writing and editing press releases, media advisories, talking points, speeches, articles, pamphlets, scripts and other audio-visual materials, required.  2. Ability to coordinate press conferences and events.  3. Strong knowledge and experience working with New York City media, as well as relevant social and trade media.  4. Strong ability to condense complex and/or dense information in a brief and engaging way. 5. Strong ability to communicate ideas creatively. 6. Strong organization, professional manner, ability to meet deadlines, and attention to detail, required. 7. Ability to work with all divisions in the agency to find newsworthy stories and pitch stories and events to newspapers and television stations.  8. Public speaking ability required. 9. Knowledge of New York City government preferred. 10. Multi-language proficiency - both spoken and written - a plus. 11. Experience using Microsoft Office and knowledge of the Internet required. 12. Interest in consumer and business issues preferred.  </v>
      </c>
      <c r="U3420">
        <f t="shared" si="160"/>
        <v>0</v>
      </c>
      <c r="V3420" s="3">
        <v>0</v>
      </c>
      <c r="W3420" s="3">
        <f t="shared" si="161"/>
        <v>0</v>
      </c>
      <c r="X3420" s="3">
        <v>0</v>
      </c>
      <c r="Y3420" s="3">
        <v>0</v>
      </c>
      <c r="Z3420" s="3">
        <v>0</v>
      </c>
      <c r="AA3420" s="3">
        <v>0</v>
      </c>
      <c r="AB3420" s="3">
        <v>0</v>
      </c>
      <c r="AD3420" t="s">
        <v>38</v>
      </c>
      <c r="AE3420" s="1">
        <v>42571</v>
      </c>
      <c r="AG3420" s="1">
        <v>42571</v>
      </c>
      <c r="AH3420" s="1">
        <v>42598</v>
      </c>
    </row>
    <row r="3421" spans="1:34" x14ac:dyDescent="0.3">
      <c r="A3421">
        <v>248256</v>
      </c>
      <c r="B3421" t="s">
        <v>59</v>
      </c>
      <c r="C3421" t="s">
        <v>26</v>
      </c>
      <c r="D3421">
        <v>1</v>
      </c>
      <c r="E3421" t="s">
        <v>1528</v>
      </c>
      <c r="F3421" t="s">
        <v>269</v>
      </c>
      <c r="G3421">
        <v>10209</v>
      </c>
      <c r="H3421">
        <v>1</v>
      </c>
      <c r="I3421">
        <v>10</v>
      </c>
      <c r="J3421">
        <v>14</v>
      </c>
      <c r="K3421" t="s">
        <v>141</v>
      </c>
      <c r="L3421" t="s">
        <v>164</v>
      </c>
      <c r="M3421" t="s">
        <v>165</v>
      </c>
      <c r="N3421" t="s">
        <v>8849</v>
      </c>
      <c r="O3421" t="s">
        <v>272</v>
      </c>
      <c r="P3421" t="s">
        <v>8780</v>
      </c>
      <c r="Q3421" t="s">
        <v>35</v>
      </c>
      <c r="R3421" t="s">
        <v>1251</v>
      </c>
      <c r="S3421" t="s">
        <v>35</v>
      </c>
      <c r="T3421" t="str">
        <f t="shared" si="159"/>
        <v xml:space="preserve">‚ Demonstrates excellent communication, organization, writing skills and ability to meet/manage aggressive deadlines.   Preferences will be given to candidates with computer knowledge, including MS Word, Excel, PowerPoint, and Access.  </v>
      </c>
      <c r="U3421">
        <f t="shared" si="160"/>
        <v>0</v>
      </c>
      <c r="V3421" s="3">
        <v>1</v>
      </c>
      <c r="W3421" s="3">
        <f t="shared" si="161"/>
        <v>0</v>
      </c>
      <c r="X3421" s="3">
        <v>0</v>
      </c>
      <c r="Y3421" s="3">
        <v>0</v>
      </c>
      <c r="Z3421" s="3">
        <v>0</v>
      </c>
      <c r="AA3421" s="3">
        <v>0</v>
      </c>
      <c r="AB3421" s="3">
        <v>0</v>
      </c>
      <c r="AD3421" t="s">
        <v>38</v>
      </c>
      <c r="AE3421" s="1">
        <v>42572</v>
      </c>
      <c r="AG3421" s="1">
        <v>42572</v>
      </c>
      <c r="AH3421" s="1">
        <v>42598</v>
      </c>
    </row>
    <row r="3422" spans="1:34" x14ac:dyDescent="0.3">
      <c r="A3422">
        <v>248256</v>
      </c>
      <c r="B3422" t="s">
        <v>59</v>
      </c>
      <c r="C3422" t="s">
        <v>40</v>
      </c>
      <c r="D3422">
        <v>1</v>
      </c>
      <c r="E3422" t="s">
        <v>1528</v>
      </c>
      <c r="F3422" t="s">
        <v>269</v>
      </c>
      <c r="G3422">
        <v>10209</v>
      </c>
      <c r="H3422">
        <v>1</v>
      </c>
      <c r="I3422">
        <v>10</v>
      </c>
      <c r="J3422">
        <v>14</v>
      </c>
      <c r="K3422" t="s">
        <v>141</v>
      </c>
      <c r="L3422" t="s">
        <v>164</v>
      </c>
      <c r="M3422" t="s">
        <v>165</v>
      </c>
      <c r="N3422" t="s">
        <v>8849</v>
      </c>
      <c r="O3422" t="s">
        <v>272</v>
      </c>
      <c r="P3422" t="s">
        <v>8780</v>
      </c>
      <c r="Q3422" t="s">
        <v>35</v>
      </c>
      <c r="R3422" t="s">
        <v>1251</v>
      </c>
      <c r="S3422" t="s">
        <v>35</v>
      </c>
      <c r="T3422" t="str">
        <f t="shared" si="159"/>
        <v xml:space="preserve">‚ Demonstrates excellent communication, organization, writing skills and ability to meet/manage aggressive deadlines.   Preferences will be given to candidates with computer knowledge, including MS Word, Excel, PowerPoint, and Access.  </v>
      </c>
      <c r="U3422">
        <f t="shared" si="160"/>
        <v>0</v>
      </c>
      <c r="V3422" s="3">
        <v>1</v>
      </c>
      <c r="W3422" s="3">
        <f t="shared" si="161"/>
        <v>0</v>
      </c>
      <c r="X3422" s="3">
        <v>0</v>
      </c>
      <c r="Y3422" s="3">
        <v>0</v>
      </c>
      <c r="Z3422" s="3">
        <v>0</v>
      </c>
      <c r="AA3422" s="3">
        <v>0</v>
      </c>
      <c r="AB3422" s="3">
        <v>0</v>
      </c>
      <c r="AD3422" t="s">
        <v>38</v>
      </c>
      <c r="AE3422" s="1">
        <v>42572</v>
      </c>
      <c r="AG3422" s="1">
        <v>42572</v>
      </c>
      <c r="AH3422" s="1">
        <v>42598</v>
      </c>
    </row>
    <row r="3423" spans="1:34" x14ac:dyDescent="0.3">
      <c r="A3423">
        <v>248259</v>
      </c>
      <c r="B3423" t="s">
        <v>210</v>
      </c>
      <c r="C3423" t="s">
        <v>26</v>
      </c>
      <c r="D3423">
        <v>1</v>
      </c>
      <c r="E3423" t="s">
        <v>5534</v>
      </c>
      <c r="F3423" t="s">
        <v>51</v>
      </c>
      <c r="G3423">
        <v>10050</v>
      </c>
      <c r="H3423" t="s">
        <v>796</v>
      </c>
      <c r="I3423">
        <v>73144</v>
      </c>
      <c r="J3423">
        <v>188733</v>
      </c>
      <c r="K3423" t="s">
        <v>30</v>
      </c>
      <c r="L3423" t="s">
        <v>213</v>
      </c>
      <c r="M3423" t="s">
        <v>1601</v>
      </c>
      <c r="N3423" t="s">
        <v>8850</v>
      </c>
      <c r="O3423" t="s">
        <v>54</v>
      </c>
      <c r="P3423" t="s">
        <v>8851</v>
      </c>
      <c r="Q3423" t="s">
        <v>35</v>
      </c>
      <c r="R3423" t="s">
        <v>5535</v>
      </c>
      <c r="S3423" t="s">
        <v>35</v>
      </c>
      <c r="T3423" t="str">
        <f t="shared" si="159"/>
        <v xml:space="preserve">‚Proven leadership capabilities, as substantiated by defining a vision for success, influencing and empowering others to embrace the vision, and innovatively developing an action plan to realize value from the vision.Documented experience developing future state strategies and roadmaps to transition enterprises incorporating packaged and custom applications.Excellent interpersonal, organizational, strategic thinking and quantitative/qualitative skills.Strong business acumen and business planning skills. Ability to speak the language of the business. Demonstrated process analysis and improvement expertise. In addition, must have the ability to translate business needs into optimal technology solutions. Exceptional program and project management skills, including the ability to effectively manage multiple technology initiatives. PMP / PgMP certification preferred.Experience with the development of resilient enterprise applications using various Software Development Life Cycle (SDLC) methodologies and multiple platforms.Broad knowledge of current and emerging technologies, technology directions and strategic application to business needsCompetence with COTS products, including CRM (e.g. Salesforce, Microsoft Dynamics CRM), reporting tools (e.g. Cognos, Plateau, PowerBI, SSRS) and content management (e.g. Teamsite, SharePoint) Experience developing and maintaining IT policies, procedures, standards and guidelines.Extensive experience in successfully managing a diverse group of IT professionals, including senior IT managers, program and project managers, business analysts, UX designers, and technical developers.Strong budget, financial, procurement and vendor management skills.  </v>
      </c>
      <c r="U3423">
        <f t="shared" si="160"/>
        <v>0</v>
      </c>
      <c r="V3423" s="3">
        <v>0</v>
      </c>
      <c r="W3423" s="3">
        <f t="shared" si="161"/>
        <v>0</v>
      </c>
      <c r="X3423" s="3">
        <v>0</v>
      </c>
      <c r="Y3423" s="3">
        <v>0</v>
      </c>
      <c r="Z3423" s="3">
        <v>0</v>
      </c>
      <c r="AA3423" s="3">
        <v>0</v>
      </c>
      <c r="AB3423" s="3">
        <v>0</v>
      </c>
      <c r="AD3423" t="s">
        <v>58</v>
      </c>
      <c r="AE3423" s="1">
        <v>42571</v>
      </c>
      <c r="AG3423" s="1">
        <v>42571</v>
      </c>
      <c r="AH3423" s="1">
        <v>42598</v>
      </c>
    </row>
    <row r="3424" spans="1:34" x14ac:dyDescent="0.3">
      <c r="A3424">
        <v>248497</v>
      </c>
      <c r="B3424" t="s">
        <v>39</v>
      </c>
      <c r="C3424" t="s">
        <v>26</v>
      </c>
      <c r="D3424">
        <v>1</v>
      </c>
      <c r="E3424" t="s">
        <v>5530</v>
      </c>
      <c r="F3424" t="s">
        <v>42</v>
      </c>
      <c r="G3424">
        <v>21744</v>
      </c>
      <c r="H3424">
        <v>3</v>
      </c>
      <c r="I3424">
        <v>76340</v>
      </c>
      <c r="J3424">
        <v>87791</v>
      </c>
      <c r="K3424" t="s">
        <v>30</v>
      </c>
      <c r="L3424" t="s">
        <v>78</v>
      </c>
      <c r="M3424" t="s">
        <v>461</v>
      </c>
      <c r="N3424" t="s">
        <v>5531</v>
      </c>
      <c r="O3424" t="s">
        <v>46</v>
      </c>
      <c r="P3424" t="s">
        <v>5532</v>
      </c>
      <c r="Q3424" t="s">
        <v>7439</v>
      </c>
      <c r="R3424" t="s">
        <v>5533</v>
      </c>
      <c r="S3424" t="s">
        <v>35</v>
      </c>
      <c r="T3424" t="str">
        <f t="shared" si="159"/>
        <v>-Experience conducting analyses of complex datasets  -Experience reviewing medical records and conducting outbreak investigations  -Experience developing and maintaining documentation of datasets for use by other investigators  -Proficiency with SAS, R, SQL and other statistical analysis software  -Proficiency spatial analysis and GIS software  -Experience coordinating research and surveillance efforts within work unit and with internal and external collaborators  -Desire to keep current with evolving analytic methods, statistical software, and data visualization techniques.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24">
        <f t="shared" si="160"/>
        <v>0</v>
      </c>
      <c r="V3424" s="3">
        <v>0</v>
      </c>
      <c r="W3424" s="3">
        <f t="shared" si="161"/>
        <v>0</v>
      </c>
      <c r="X3424" s="3">
        <v>0</v>
      </c>
      <c r="Y3424" s="3">
        <v>1</v>
      </c>
      <c r="Z3424" s="3">
        <v>1</v>
      </c>
      <c r="AA3424" s="3">
        <v>0</v>
      </c>
      <c r="AB3424" s="3">
        <v>0</v>
      </c>
      <c r="AD3424" t="s">
        <v>38</v>
      </c>
      <c r="AE3424" s="1">
        <v>42572</v>
      </c>
      <c r="AG3424" s="1">
        <v>42572</v>
      </c>
      <c r="AH3424" s="1">
        <v>42598</v>
      </c>
    </row>
    <row r="3425" spans="1:34" x14ac:dyDescent="0.3">
      <c r="A3425">
        <v>248505</v>
      </c>
      <c r="B3425" t="s">
        <v>39</v>
      </c>
      <c r="C3425" t="s">
        <v>40</v>
      </c>
      <c r="D3425">
        <v>1</v>
      </c>
      <c r="E3425" t="s">
        <v>5536</v>
      </c>
      <c r="F3425" t="s">
        <v>1409</v>
      </c>
      <c r="G3425">
        <v>51001</v>
      </c>
      <c r="H3425">
        <v>2</v>
      </c>
      <c r="I3425">
        <v>64510</v>
      </c>
      <c r="J3425">
        <v>89008</v>
      </c>
      <c r="K3425" t="s">
        <v>30</v>
      </c>
      <c r="L3425" t="s">
        <v>78</v>
      </c>
      <c r="M3425" t="s">
        <v>461</v>
      </c>
      <c r="N3425" t="s">
        <v>8852</v>
      </c>
      <c r="O3425" t="s">
        <v>1411</v>
      </c>
      <c r="P3425" t="e">
        <f>--S/he will have experience practicing public Health and will also have clinical Training and experience  --expertise in Working in Treatment and/or harm reduction settings, with significant experience in supervising/coaching staff and curriculum development that results in Practice improvement  --S/he will also have experience in implementing Training programs that result in care innovations  -- experience with quantitative data, including the ability to read, interpret and synthesize epidemiologic and other scientific Health services research, implementation research, and other scientific literature  -- ability to work independently and as part of a team  -- possess Excellent interpersonal, research, written and verbal communication skills  --the candidate will also be detail-oriented with Outstanding organizational skills  -- ability to multi-task in a fast-paced, high volume environment. proficiency in Excel, ACCESS, Word, PowerPoint, and Visio.</f>
        <v>#NAME?</v>
      </c>
      <c r="Q3425" t="s">
        <v>8131</v>
      </c>
      <c r="R3425" t="s">
        <v>5537</v>
      </c>
      <c r="S3425" t="s">
        <v>35</v>
      </c>
      <c r="T3425" t="e">
        <f t="shared" si="159"/>
        <v>#NAME?</v>
      </c>
      <c r="U3425">
        <f t="shared" si="160"/>
        <v>0</v>
      </c>
      <c r="V3425" s="3">
        <v>0</v>
      </c>
      <c r="W3425" s="3">
        <f t="shared" si="161"/>
        <v>0</v>
      </c>
      <c r="X3425" s="3">
        <v>0</v>
      </c>
      <c r="Y3425" s="3">
        <v>0</v>
      </c>
      <c r="Z3425" s="3">
        <v>0</v>
      </c>
      <c r="AA3425" s="3">
        <v>0</v>
      </c>
      <c r="AB3425" s="3">
        <v>0</v>
      </c>
      <c r="AD3425" t="s">
        <v>519</v>
      </c>
      <c r="AE3425" s="1">
        <v>42572</v>
      </c>
      <c r="AG3425" s="1">
        <v>42572</v>
      </c>
      <c r="AH3425" s="1">
        <v>42598</v>
      </c>
    </row>
    <row r="3426" spans="1:34" x14ac:dyDescent="0.3">
      <c r="A3426">
        <v>248505</v>
      </c>
      <c r="B3426" t="s">
        <v>39</v>
      </c>
      <c r="C3426" t="s">
        <v>26</v>
      </c>
      <c r="D3426">
        <v>1</v>
      </c>
      <c r="E3426" t="s">
        <v>5536</v>
      </c>
      <c r="F3426" t="s">
        <v>1409</v>
      </c>
      <c r="G3426">
        <v>51001</v>
      </c>
      <c r="H3426">
        <v>2</v>
      </c>
      <c r="I3426">
        <v>64510</v>
      </c>
      <c r="J3426">
        <v>89008</v>
      </c>
      <c r="K3426" t="s">
        <v>30</v>
      </c>
      <c r="L3426" t="s">
        <v>78</v>
      </c>
      <c r="M3426" t="s">
        <v>461</v>
      </c>
      <c r="N3426" t="s">
        <v>8852</v>
      </c>
      <c r="O3426" t="s">
        <v>1411</v>
      </c>
      <c r="P3426" t="e">
        <f>--S/he will have experience practicing public Health and will also have clinical Training and experience  --expertise in Working in Treatment and/or harm reduction settings, with significant experience in supervising/coaching staff and curriculum development that results in Practice improvement  --S/he will also have experience in implementing Training programs that result in care innovations  -- experience with quantitative data, including the ability to read, interpret and synthesize epidemiologic and other scientific Health services research, implementation research, and other scientific literature  -- ability to work independently and as part of a team  -- possess Excellent interpersonal, research, written and verbal communication skills  --the candidate will also be detail-oriented with Outstanding organizational skills  -- ability to multi-task in a fast-paced, high volume environment. proficiency in Excel, ACCESS, Word, PowerPoint, and Visio.</f>
        <v>#NAME?</v>
      </c>
      <c r="Q3426" t="s">
        <v>8131</v>
      </c>
      <c r="R3426" t="s">
        <v>5537</v>
      </c>
      <c r="S3426" t="s">
        <v>35</v>
      </c>
      <c r="T3426" t="e">
        <f t="shared" si="159"/>
        <v>#NAME?</v>
      </c>
      <c r="U3426">
        <f t="shared" si="160"/>
        <v>0</v>
      </c>
      <c r="V3426" s="3">
        <v>0</v>
      </c>
      <c r="W3426" s="3">
        <f t="shared" si="161"/>
        <v>0</v>
      </c>
      <c r="X3426" s="3">
        <v>0</v>
      </c>
      <c r="Y3426" s="3">
        <v>0</v>
      </c>
      <c r="Z3426" s="3">
        <v>0</v>
      </c>
      <c r="AA3426" s="3">
        <v>0</v>
      </c>
      <c r="AB3426" s="3">
        <v>0</v>
      </c>
      <c r="AD3426" t="s">
        <v>519</v>
      </c>
      <c r="AE3426" s="1">
        <v>42572</v>
      </c>
      <c r="AG3426" s="1">
        <v>42572</v>
      </c>
      <c r="AH3426" s="1">
        <v>42598</v>
      </c>
    </row>
    <row r="3427" spans="1:34" x14ac:dyDescent="0.3">
      <c r="A3427">
        <v>248517</v>
      </c>
      <c r="B3427" t="s">
        <v>39</v>
      </c>
      <c r="C3427" t="s">
        <v>26</v>
      </c>
      <c r="D3427">
        <v>1</v>
      </c>
      <c r="E3427" t="s">
        <v>5538</v>
      </c>
      <c r="F3427" t="s">
        <v>389</v>
      </c>
      <c r="G3427">
        <v>12158</v>
      </c>
      <c r="H3427">
        <v>2</v>
      </c>
      <c r="I3427">
        <v>44945</v>
      </c>
      <c r="J3427">
        <v>72628</v>
      </c>
      <c r="K3427" t="s">
        <v>30</v>
      </c>
      <c r="L3427" t="s">
        <v>78</v>
      </c>
      <c r="M3427" t="s">
        <v>466</v>
      </c>
      <c r="N3427" t="s">
        <v>5539</v>
      </c>
      <c r="O3427" t="s">
        <v>7114</v>
      </c>
      <c r="P3427" t="e">
        <f>--experience with the City of New York contracting process  --Strong Working knowledge of the procurement Policy Board Rules  -- ability to write RFPs and Scope of services  --highly organized and exceptionally detail-oriented  -- successful experience Working under Strict deadlines  --comfortable Working with multiple automated Systems  --Excellent interpersonal, organizational, writing and communication skills  --Must be Proficient in Microsoft Excel, Word and Visio.</f>
        <v>#NAME?</v>
      </c>
      <c r="Q3427" t="s">
        <v>7439</v>
      </c>
      <c r="R3427" t="s">
        <v>5540</v>
      </c>
      <c r="S3427" t="s">
        <v>35</v>
      </c>
      <c r="T3427" t="e">
        <f t="shared" si="159"/>
        <v>#NAME?</v>
      </c>
      <c r="U3427">
        <f t="shared" si="160"/>
        <v>0</v>
      </c>
      <c r="V3427" s="3">
        <v>0</v>
      </c>
      <c r="W3427" s="3">
        <f t="shared" si="161"/>
        <v>0</v>
      </c>
      <c r="X3427" s="3">
        <v>0</v>
      </c>
      <c r="Y3427" s="3">
        <v>0</v>
      </c>
      <c r="Z3427" s="3">
        <v>0</v>
      </c>
      <c r="AA3427" s="3">
        <v>0</v>
      </c>
      <c r="AB3427" s="3">
        <v>0</v>
      </c>
      <c r="AD3427" t="s">
        <v>38</v>
      </c>
      <c r="AE3427" s="1">
        <v>42573</v>
      </c>
      <c r="AG3427" s="1">
        <v>42573</v>
      </c>
      <c r="AH3427" s="1">
        <v>42598</v>
      </c>
    </row>
    <row r="3428" spans="1:34" x14ac:dyDescent="0.3">
      <c r="A3428">
        <v>248517</v>
      </c>
      <c r="B3428" t="s">
        <v>39</v>
      </c>
      <c r="C3428" t="s">
        <v>40</v>
      </c>
      <c r="D3428">
        <v>1</v>
      </c>
      <c r="E3428" t="s">
        <v>5538</v>
      </c>
      <c r="F3428" t="s">
        <v>389</v>
      </c>
      <c r="G3428">
        <v>12158</v>
      </c>
      <c r="H3428">
        <v>2</v>
      </c>
      <c r="I3428">
        <v>44945</v>
      </c>
      <c r="J3428">
        <v>72628</v>
      </c>
      <c r="K3428" t="s">
        <v>30</v>
      </c>
      <c r="L3428" t="s">
        <v>78</v>
      </c>
      <c r="M3428" t="s">
        <v>466</v>
      </c>
      <c r="N3428" t="s">
        <v>5539</v>
      </c>
      <c r="O3428" t="s">
        <v>7114</v>
      </c>
      <c r="P3428" t="e">
        <f>--experience with the City of New York contracting process  --Strong Working knowledge of the procurement Policy Board Rules  -- ability to write RFPs and Scope of services  --highly organized and exceptionally detail-oriented  -- successful experience Working under Strict deadlines  --comfortable Working with multiple automated Systems  --Excellent interpersonal, organizational, writing and communication skills  --Must be Proficient in Microsoft Excel, Word and Visio.</f>
        <v>#NAME?</v>
      </c>
      <c r="Q3428" t="s">
        <v>7439</v>
      </c>
      <c r="R3428" t="s">
        <v>5540</v>
      </c>
      <c r="S3428" t="s">
        <v>35</v>
      </c>
      <c r="T3428" t="e">
        <f t="shared" si="159"/>
        <v>#NAME?</v>
      </c>
      <c r="U3428">
        <f t="shared" si="160"/>
        <v>0</v>
      </c>
      <c r="V3428" s="3">
        <v>0</v>
      </c>
      <c r="W3428" s="3">
        <f t="shared" si="161"/>
        <v>0</v>
      </c>
      <c r="X3428" s="3">
        <v>0</v>
      </c>
      <c r="Y3428" s="3">
        <v>0</v>
      </c>
      <c r="Z3428" s="3">
        <v>0</v>
      </c>
      <c r="AA3428" s="3">
        <v>0</v>
      </c>
      <c r="AB3428" s="3">
        <v>0</v>
      </c>
      <c r="AD3428" t="s">
        <v>38</v>
      </c>
      <c r="AE3428" s="1">
        <v>42573</v>
      </c>
      <c r="AG3428" s="1">
        <v>42573</v>
      </c>
      <c r="AH3428" s="1">
        <v>42598</v>
      </c>
    </row>
    <row r="3429" spans="1:34" x14ac:dyDescent="0.3">
      <c r="A3429">
        <v>248259</v>
      </c>
      <c r="B3429" t="s">
        <v>210</v>
      </c>
      <c r="C3429" t="s">
        <v>40</v>
      </c>
      <c r="D3429">
        <v>1</v>
      </c>
      <c r="E3429" t="s">
        <v>5534</v>
      </c>
      <c r="F3429" t="s">
        <v>51</v>
      </c>
      <c r="G3429">
        <v>10050</v>
      </c>
      <c r="H3429" t="s">
        <v>796</v>
      </c>
      <c r="I3429">
        <v>73144</v>
      </c>
      <c r="J3429">
        <v>188733</v>
      </c>
      <c r="K3429" t="s">
        <v>30</v>
      </c>
      <c r="L3429" t="s">
        <v>213</v>
      </c>
      <c r="M3429" t="s">
        <v>1601</v>
      </c>
      <c r="N3429" t="s">
        <v>8850</v>
      </c>
      <c r="O3429" t="s">
        <v>54</v>
      </c>
      <c r="P3429" t="s">
        <v>8851</v>
      </c>
      <c r="Q3429" t="s">
        <v>35</v>
      </c>
      <c r="R3429" t="s">
        <v>5535</v>
      </c>
      <c r="S3429" t="s">
        <v>35</v>
      </c>
      <c r="T3429" t="str">
        <f t="shared" si="159"/>
        <v xml:space="preserve">‚Proven leadership capabilities, as substantiated by defining a vision for success, influencing and empowering others to embrace the vision, and innovatively developing an action plan to realize value from the vision.Documented experience developing future state strategies and roadmaps to transition enterprises incorporating packaged and custom applications.Excellent interpersonal, organizational, strategic thinking and quantitative/qualitative skills.Strong business acumen and business planning skills. Ability to speak the language of the business. Demonstrated process analysis and improvement expertise. In addition, must have the ability to translate business needs into optimal technology solutions. Exceptional program and project management skills, including the ability to effectively manage multiple technology initiatives. PMP / PgMP certification preferred.Experience with the development of resilient enterprise applications using various Software Development Life Cycle (SDLC) methodologies and multiple platforms.Broad knowledge of current and emerging technologies, technology directions and strategic application to business needsCompetence with COTS products, including CRM (e.g. Salesforce, Microsoft Dynamics CRM), reporting tools (e.g. Cognos, Plateau, PowerBI, SSRS) and content management (e.g. Teamsite, SharePoint) Experience developing and maintaining IT policies, procedures, standards and guidelines.Extensive experience in successfully managing a diverse group of IT professionals, including senior IT managers, program and project managers, business analysts, UX designers, and technical developers.Strong budget, financial, procurement and vendor management skills.  </v>
      </c>
      <c r="U3429">
        <f t="shared" si="160"/>
        <v>0</v>
      </c>
      <c r="V3429" s="3">
        <v>0</v>
      </c>
      <c r="W3429" s="3">
        <f t="shared" si="161"/>
        <v>0</v>
      </c>
      <c r="X3429" s="3">
        <v>0</v>
      </c>
      <c r="Y3429" s="3">
        <v>0</v>
      </c>
      <c r="Z3429" s="3">
        <v>0</v>
      </c>
      <c r="AA3429" s="3">
        <v>0</v>
      </c>
      <c r="AB3429" s="3">
        <v>0</v>
      </c>
      <c r="AD3429" t="s">
        <v>58</v>
      </c>
      <c r="AE3429" s="1">
        <v>42571</v>
      </c>
      <c r="AG3429" s="1">
        <v>42571</v>
      </c>
      <c r="AH3429" s="1">
        <v>42598</v>
      </c>
    </row>
    <row r="3430" spans="1:34" x14ac:dyDescent="0.3">
      <c r="A3430">
        <v>248261</v>
      </c>
      <c r="B3430" t="s">
        <v>666</v>
      </c>
      <c r="C3430" t="s">
        <v>26</v>
      </c>
      <c r="D3430">
        <v>1</v>
      </c>
      <c r="E3430" t="s">
        <v>5541</v>
      </c>
      <c r="F3430" t="s">
        <v>2461</v>
      </c>
      <c r="G3430" t="s">
        <v>2462</v>
      </c>
      <c r="H3430">
        <v>0</v>
      </c>
      <c r="I3430">
        <v>57517</v>
      </c>
      <c r="J3430">
        <v>85000</v>
      </c>
      <c r="K3430" t="s">
        <v>30</v>
      </c>
      <c r="L3430" t="s">
        <v>2218</v>
      </c>
      <c r="M3430" t="s">
        <v>5107</v>
      </c>
      <c r="N3430" t="s">
        <v>8853</v>
      </c>
      <c r="O3430" t="s">
        <v>2464</v>
      </c>
      <c r="P3430" t="s">
        <v>35</v>
      </c>
      <c r="Q3430" t="s">
        <v>35</v>
      </c>
      <c r="R3430" t="s">
        <v>5108</v>
      </c>
      <c r="S3430" t="s">
        <v>35</v>
      </c>
      <c r="T3430" t="str">
        <f t="shared" si="159"/>
        <v xml:space="preserve">   </v>
      </c>
      <c r="U3430">
        <f t="shared" si="160"/>
        <v>0</v>
      </c>
      <c r="V3430" s="3">
        <v>0</v>
      </c>
      <c r="W3430" s="3">
        <f t="shared" si="161"/>
        <v>0</v>
      </c>
      <c r="X3430" s="3">
        <v>0</v>
      </c>
      <c r="Y3430" s="3">
        <v>0</v>
      </c>
      <c r="Z3430" s="3">
        <v>0</v>
      </c>
      <c r="AA3430" s="3">
        <v>0</v>
      </c>
      <c r="AB3430" s="3">
        <v>0</v>
      </c>
      <c r="AD3430" t="s">
        <v>38</v>
      </c>
      <c r="AE3430" s="1">
        <v>42598</v>
      </c>
      <c r="AF3430" s="1">
        <v>42603</v>
      </c>
      <c r="AG3430" s="1">
        <v>42597</v>
      </c>
      <c r="AH3430" s="1">
        <v>42598</v>
      </c>
    </row>
    <row r="3431" spans="1:34" x14ac:dyDescent="0.3">
      <c r="A3431">
        <v>248263</v>
      </c>
      <c r="B3431" t="s">
        <v>25</v>
      </c>
      <c r="C3431" t="s">
        <v>26</v>
      </c>
      <c r="D3431">
        <v>1</v>
      </c>
      <c r="E3431" t="s">
        <v>5542</v>
      </c>
      <c r="F3431" t="s">
        <v>191</v>
      </c>
      <c r="G3431">
        <v>13632</v>
      </c>
      <c r="H3431">
        <v>4</v>
      </c>
      <c r="I3431">
        <v>89383</v>
      </c>
      <c r="J3431">
        <v>123000</v>
      </c>
      <c r="K3431" t="s">
        <v>30</v>
      </c>
      <c r="L3431" t="s">
        <v>192</v>
      </c>
      <c r="M3431" t="s">
        <v>193</v>
      </c>
      <c r="N3431" t="s">
        <v>8854</v>
      </c>
      <c r="O3431" t="s">
        <v>7083</v>
      </c>
      <c r="P3431" t="s">
        <v>6986</v>
      </c>
      <c r="Q3431" t="s">
        <v>35</v>
      </c>
      <c r="R3431" t="s">
        <v>5543</v>
      </c>
      <c r="S3431" t="s">
        <v>196</v>
      </c>
      <c r="T3431" t="str">
        <f t="shared" si="159"/>
        <v xml:space="preserve">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Our ideal candidate possesses the following experience and skills:   	Experience in a specialized role in enterprise scale front end reporting platform development;	Experience in OBIEE RPD, dashboard, reports, prompts, filters, and/or BI Publisher development	Experience in writing SQL, PL/SQL, T-SQL and similar dialects of SQL;	Experience in using Oracle 10g/11g, SQL Server and/or a database appliance	Experience in interacting with ETL developers on development specifications needed to produce a sustainable business intelligence product with minimal Production Support staff overhead;	Experience in proactive engagement in technical management of BI projects;	Experience to interact and communicate with business stakeholders to understand business needs and requirements;	Ability to work in cross-functional teams to provide practical solutions; 	Outstanding collaboration and team building skills;	Ability to understand impacts to downstream processes on architectural considerations	Experience with client/server architecture;	Knowledge of modeling database schemas for large datasets;	Knowledge developing in Informatica PowerCenter, SSIS or equivalent ETL tools.  </v>
      </c>
      <c r="U3431">
        <f t="shared" si="160"/>
        <v>1</v>
      </c>
      <c r="V3431" s="3">
        <v>0</v>
      </c>
      <c r="W3431" s="3">
        <f t="shared" si="161"/>
        <v>1</v>
      </c>
      <c r="X3431" s="3">
        <v>0</v>
      </c>
      <c r="Y3431" s="3">
        <v>0</v>
      </c>
      <c r="Z3431" s="3">
        <v>1</v>
      </c>
      <c r="AA3431" s="3">
        <v>0</v>
      </c>
      <c r="AB3431" s="3">
        <v>0</v>
      </c>
      <c r="AD3431" t="s">
        <v>58</v>
      </c>
      <c r="AE3431" s="1">
        <v>42587</v>
      </c>
      <c r="AG3431" s="1">
        <v>42587</v>
      </c>
      <c r="AH3431" s="1">
        <v>42598</v>
      </c>
    </row>
    <row r="3432" spans="1:34" x14ac:dyDescent="0.3">
      <c r="A3432">
        <v>248265</v>
      </c>
      <c r="B3432" t="s">
        <v>39</v>
      </c>
      <c r="C3432" t="s">
        <v>26</v>
      </c>
      <c r="D3432">
        <v>1</v>
      </c>
      <c r="E3432" t="s">
        <v>5544</v>
      </c>
      <c r="F3432" t="s">
        <v>42</v>
      </c>
      <c r="G3432">
        <v>21744</v>
      </c>
      <c r="H3432">
        <v>3</v>
      </c>
      <c r="I3432">
        <v>76340</v>
      </c>
      <c r="J3432">
        <v>100322</v>
      </c>
      <c r="K3432" t="s">
        <v>30</v>
      </c>
      <c r="L3432" t="s">
        <v>78</v>
      </c>
      <c r="M3432" t="s">
        <v>461</v>
      </c>
      <c r="N3432" t="s">
        <v>5545</v>
      </c>
      <c r="O3432" t="s">
        <v>46</v>
      </c>
      <c r="P3432" t="e">
        <f>--S/he will have experience practicing public Health and Working across Systems to further a public Health approach to alcohol and other drug use  --experience in Working with programs serving people who use drugs, including those using harm reduction approaches  --experience in implementation and oversight of programs within complex Systems  --experience in program evaluation and analyzing quantitative data, including the ability to read, interpret and synthesize epidemiologic and other scientific literature  -- ability to work independently and as part of a team  --possess exceptional interpersonal, research, written and verbal communication skills  --the candidate will also be detail-oriented with Outstanding organizational skills  -- ability to multi-task in a fast-paced, high volume environment  --proficiency in Excel, ACCESS, Word, PowerPoint and statistical software such as SPSS or SAS.</f>
        <v>#NAME?</v>
      </c>
      <c r="Q3432" t="s">
        <v>35</v>
      </c>
      <c r="R3432" t="s">
        <v>5546</v>
      </c>
      <c r="S3432" t="s">
        <v>35</v>
      </c>
      <c r="T3432" t="e">
        <f t="shared" si="159"/>
        <v>#NAME?</v>
      </c>
      <c r="U3432">
        <f t="shared" si="160"/>
        <v>0</v>
      </c>
      <c r="V3432" s="3">
        <v>0</v>
      </c>
      <c r="W3432" s="3">
        <f t="shared" si="161"/>
        <v>0</v>
      </c>
      <c r="X3432" s="3">
        <v>0</v>
      </c>
      <c r="Y3432" s="3">
        <v>0</v>
      </c>
      <c r="Z3432" s="3">
        <v>0</v>
      </c>
      <c r="AA3432" s="3">
        <v>0</v>
      </c>
      <c r="AB3432" s="3">
        <v>0</v>
      </c>
      <c r="AD3432" t="s">
        <v>38</v>
      </c>
      <c r="AE3432" s="1">
        <v>42584</v>
      </c>
      <c r="AG3432" s="1">
        <v>42584</v>
      </c>
      <c r="AH3432" s="1">
        <v>42598</v>
      </c>
    </row>
    <row r="3433" spans="1:34" x14ac:dyDescent="0.3">
      <c r="A3433">
        <v>248562</v>
      </c>
      <c r="B3433" t="s">
        <v>39</v>
      </c>
      <c r="C3433" t="s">
        <v>40</v>
      </c>
      <c r="D3433">
        <v>1</v>
      </c>
      <c r="E3433" t="s">
        <v>5547</v>
      </c>
      <c r="F3433" t="s">
        <v>42</v>
      </c>
      <c r="G3433">
        <v>21744</v>
      </c>
      <c r="H3433" t="s">
        <v>1381</v>
      </c>
      <c r="I3433">
        <v>87461</v>
      </c>
      <c r="J3433">
        <v>127125</v>
      </c>
      <c r="K3433" t="s">
        <v>30</v>
      </c>
      <c r="L3433" t="s">
        <v>319</v>
      </c>
      <c r="M3433" t="s">
        <v>442</v>
      </c>
      <c r="N3433" t="s">
        <v>5548</v>
      </c>
      <c r="O3433" t="s">
        <v>46</v>
      </c>
      <c r="P3433" t="s">
        <v>5549</v>
      </c>
      <c r="Q3433" t="s">
        <v>7439</v>
      </c>
      <c r="R3433" t="s">
        <v>5550</v>
      </c>
      <c r="S3433" t="s">
        <v>35</v>
      </c>
      <c r="T3433" t="str">
        <f t="shared" si="159"/>
        <v>--Candidate must be able to demonstrate experience in state-of-the-art complex testing in the area of responsibility  --Background and experience in molecular assays.  --Must exhibit excellent written, organizational and interpersonal skills  --Must possess or be eligible for a NYSDOH Laboratory Director COQ (Certificate of Qualification); and must be qualified as a Laboratory Supervisor per NYSDOH, Part 58-1.4 of 10 NYCRR Clinical Laboratory Regulation.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33">
        <f t="shared" si="160"/>
        <v>0</v>
      </c>
      <c r="V3433" s="3">
        <v>0</v>
      </c>
      <c r="W3433" s="3">
        <f t="shared" si="161"/>
        <v>0</v>
      </c>
      <c r="X3433" s="3">
        <v>0</v>
      </c>
      <c r="Y3433" s="3">
        <v>0</v>
      </c>
      <c r="Z3433" s="3">
        <v>0</v>
      </c>
      <c r="AA3433" s="3">
        <v>0</v>
      </c>
      <c r="AB3433" s="3">
        <v>0</v>
      </c>
      <c r="AD3433" t="s">
        <v>519</v>
      </c>
      <c r="AE3433" s="1">
        <v>42572</v>
      </c>
      <c r="AG3433" s="1">
        <v>42572</v>
      </c>
      <c r="AH3433" s="1">
        <v>42598</v>
      </c>
    </row>
    <row r="3434" spans="1:34" x14ac:dyDescent="0.3">
      <c r="A3434">
        <v>248562</v>
      </c>
      <c r="B3434" t="s">
        <v>39</v>
      </c>
      <c r="C3434" t="s">
        <v>26</v>
      </c>
      <c r="D3434">
        <v>1</v>
      </c>
      <c r="E3434" t="s">
        <v>5547</v>
      </c>
      <c r="F3434" t="s">
        <v>42</v>
      </c>
      <c r="G3434">
        <v>21744</v>
      </c>
      <c r="H3434" t="s">
        <v>1381</v>
      </c>
      <c r="I3434">
        <v>87461</v>
      </c>
      <c r="J3434">
        <v>127125</v>
      </c>
      <c r="K3434" t="s">
        <v>30</v>
      </c>
      <c r="L3434" t="s">
        <v>319</v>
      </c>
      <c r="M3434" t="s">
        <v>442</v>
      </c>
      <c r="N3434" t="s">
        <v>5548</v>
      </c>
      <c r="O3434" t="s">
        <v>46</v>
      </c>
      <c r="P3434" t="s">
        <v>5549</v>
      </c>
      <c r="Q3434" t="s">
        <v>7439</v>
      </c>
      <c r="R3434" t="s">
        <v>5550</v>
      </c>
      <c r="S3434" t="s">
        <v>35</v>
      </c>
      <c r="T3434" t="str">
        <f t="shared" si="159"/>
        <v>--Candidate must be able to demonstrate experience in state-of-the-art complex testing in the area of responsibility  --Background and experience in molecular assays.  --Must exhibit excellent written, organizational and interpersonal skills  --Must possess or be eligible for a NYSDOH Laboratory Director COQ (Certificate of Qualification); and must be qualified as a Laboratory Supervisor per NYSDOH, Part 58-1.4 of 10 NYCRR Clinical Laboratory Regulation.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34">
        <f t="shared" si="160"/>
        <v>0</v>
      </c>
      <c r="V3434" s="3">
        <v>0</v>
      </c>
      <c r="W3434" s="3">
        <f t="shared" si="161"/>
        <v>0</v>
      </c>
      <c r="X3434" s="3">
        <v>0</v>
      </c>
      <c r="Y3434" s="3">
        <v>0</v>
      </c>
      <c r="Z3434" s="3">
        <v>0</v>
      </c>
      <c r="AA3434" s="3">
        <v>0</v>
      </c>
      <c r="AB3434" s="3">
        <v>0</v>
      </c>
      <c r="AD3434" t="s">
        <v>519</v>
      </c>
      <c r="AE3434" s="1">
        <v>42572</v>
      </c>
      <c r="AG3434" s="1">
        <v>42572</v>
      </c>
      <c r="AH3434" s="1">
        <v>42598</v>
      </c>
    </row>
    <row r="3435" spans="1:34" x14ac:dyDescent="0.3">
      <c r="A3435">
        <v>248265</v>
      </c>
      <c r="B3435" t="s">
        <v>39</v>
      </c>
      <c r="C3435" t="s">
        <v>40</v>
      </c>
      <c r="D3435">
        <v>1</v>
      </c>
      <c r="E3435" t="s">
        <v>5544</v>
      </c>
      <c r="F3435" t="s">
        <v>42</v>
      </c>
      <c r="G3435">
        <v>21744</v>
      </c>
      <c r="H3435">
        <v>3</v>
      </c>
      <c r="I3435">
        <v>76340</v>
      </c>
      <c r="J3435">
        <v>100322</v>
      </c>
      <c r="K3435" t="s">
        <v>30</v>
      </c>
      <c r="L3435" t="s">
        <v>78</v>
      </c>
      <c r="M3435" t="s">
        <v>461</v>
      </c>
      <c r="N3435" t="s">
        <v>5545</v>
      </c>
      <c r="O3435" t="s">
        <v>46</v>
      </c>
      <c r="P3435" t="e">
        <f>--S/he will have experience practicing public Health and Working across Systems to further a public Health approach to alcohol and other drug use  --experience in Working with programs serving people who use drugs, including those using harm reduction approaches  --experience in implementation and oversight of programs within complex Systems  --experience in program evaluation and analyzing quantitative data, including the ability to read, interpret and synthesize epidemiologic and other scientific literature  -- ability to work independently and as part of a team  --possess exceptional interpersonal, research, written and verbal communication skills  --the candidate will also be detail-oriented with Outstanding organizational skills  -- ability to multi-task in a fast-paced, high volume environment  --proficiency in Excel, ACCESS, Word, PowerPoint and statistical software such as SPSS or SAS.</f>
        <v>#NAME?</v>
      </c>
      <c r="Q3435" t="s">
        <v>35</v>
      </c>
      <c r="R3435" t="s">
        <v>5546</v>
      </c>
      <c r="S3435" t="s">
        <v>35</v>
      </c>
      <c r="T3435" t="e">
        <f t="shared" si="159"/>
        <v>#NAME?</v>
      </c>
      <c r="U3435">
        <f t="shared" si="160"/>
        <v>0</v>
      </c>
      <c r="V3435" s="3">
        <v>0</v>
      </c>
      <c r="W3435" s="3">
        <f t="shared" si="161"/>
        <v>0</v>
      </c>
      <c r="X3435" s="3">
        <v>0</v>
      </c>
      <c r="Y3435" s="3">
        <v>0</v>
      </c>
      <c r="Z3435" s="3">
        <v>0</v>
      </c>
      <c r="AA3435" s="3">
        <v>0</v>
      </c>
      <c r="AB3435" s="3">
        <v>0</v>
      </c>
      <c r="AD3435" t="s">
        <v>38</v>
      </c>
      <c r="AE3435" s="1">
        <v>42584</v>
      </c>
      <c r="AG3435" s="1">
        <v>42584</v>
      </c>
      <c r="AH3435" s="1">
        <v>42598</v>
      </c>
    </row>
    <row r="3436" spans="1:34" x14ac:dyDescent="0.3">
      <c r="A3436">
        <v>248274</v>
      </c>
      <c r="B3436" t="s">
        <v>666</v>
      </c>
      <c r="C3436" t="s">
        <v>26</v>
      </c>
      <c r="D3436">
        <v>1</v>
      </c>
      <c r="E3436" t="s">
        <v>5541</v>
      </c>
      <c r="F3436" t="s">
        <v>2461</v>
      </c>
      <c r="G3436" t="s">
        <v>2462</v>
      </c>
      <c r="H3436">
        <v>0</v>
      </c>
      <c r="I3436">
        <v>57517</v>
      </c>
      <c r="J3436">
        <v>85000</v>
      </c>
      <c r="K3436" t="s">
        <v>30</v>
      </c>
      <c r="L3436" t="s">
        <v>2218</v>
      </c>
      <c r="M3436" t="s">
        <v>5107</v>
      </c>
      <c r="N3436" t="s">
        <v>5551</v>
      </c>
      <c r="O3436" t="s">
        <v>2464</v>
      </c>
      <c r="P3436" t="s">
        <v>35</v>
      </c>
      <c r="Q3436" t="s">
        <v>35</v>
      </c>
      <c r="R3436" t="s">
        <v>5108</v>
      </c>
      <c r="S3436" t="s">
        <v>35</v>
      </c>
      <c r="T3436" t="str">
        <f t="shared" si="159"/>
        <v xml:space="preserve">   </v>
      </c>
      <c r="U3436">
        <f t="shared" si="160"/>
        <v>0</v>
      </c>
      <c r="V3436" s="3">
        <v>0</v>
      </c>
      <c r="W3436" s="3">
        <f t="shared" si="161"/>
        <v>0</v>
      </c>
      <c r="X3436" s="3">
        <v>0</v>
      </c>
      <c r="Y3436" s="3">
        <v>0</v>
      </c>
      <c r="Z3436" s="3">
        <v>0</v>
      </c>
      <c r="AA3436" s="3">
        <v>0</v>
      </c>
      <c r="AB3436" s="3">
        <v>0</v>
      </c>
      <c r="AD3436" t="s">
        <v>38</v>
      </c>
      <c r="AE3436" s="1">
        <v>42598</v>
      </c>
      <c r="AF3436" s="1">
        <v>42605</v>
      </c>
      <c r="AG3436" s="1">
        <v>42597</v>
      </c>
      <c r="AH3436" s="1">
        <v>42598</v>
      </c>
    </row>
    <row r="3437" spans="1:34" x14ac:dyDescent="0.3">
      <c r="A3437">
        <v>248275</v>
      </c>
      <c r="B3437" t="s">
        <v>59</v>
      </c>
      <c r="C3437" t="s">
        <v>40</v>
      </c>
      <c r="D3437">
        <v>1</v>
      </c>
      <c r="E3437" t="s">
        <v>5552</v>
      </c>
      <c r="F3437" t="s">
        <v>497</v>
      </c>
      <c r="G3437">
        <v>10053</v>
      </c>
      <c r="H3437" t="s">
        <v>240</v>
      </c>
      <c r="I3437">
        <v>125000</v>
      </c>
      <c r="J3437">
        <v>130000</v>
      </c>
      <c r="K3437" t="s">
        <v>30</v>
      </c>
      <c r="L3437" t="s">
        <v>164</v>
      </c>
      <c r="M3437" t="s">
        <v>1816</v>
      </c>
      <c r="N3437" t="s">
        <v>8855</v>
      </c>
      <c r="O3437" t="s">
        <v>500</v>
      </c>
      <c r="P3437" t="s">
        <v>8856</v>
      </c>
      <c r="Q3437" t="s">
        <v>1817</v>
      </c>
      <c r="R3437" t="s">
        <v>7471</v>
      </c>
      <c r="S3437" t="s">
        <v>35</v>
      </c>
      <c r="T3437" t="str">
        <f t="shared" si="159"/>
        <v>‚	10 years or more experience in storm-water runoff management, water quality, and ecology	MS Office suite	Previous experience supervising staff of 5 subordinates or more	Ability to lead new initiatives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437">
        <f t="shared" si="160"/>
        <v>0</v>
      </c>
      <c r="V3437" s="3">
        <v>0</v>
      </c>
      <c r="W3437" s="3">
        <f t="shared" si="161"/>
        <v>0</v>
      </c>
      <c r="X3437" s="3">
        <v>0</v>
      </c>
      <c r="Y3437" s="3">
        <v>0</v>
      </c>
      <c r="Z3437" s="3">
        <v>0</v>
      </c>
      <c r="AA3437" s="3">
        <v>0</v>
      </c>
      <c r="AB3437" s="3">
        <v>0</v>
      </c>
      <c r="AD3437" t="s">
        <v>38</v>
      </c>
      <c r="AE3437" s="1">
        <v>42577</v>
      </c>
      <c r="AG3437" s="1">
        <v>42577</v>
      </c>
      <c r="AH3437" s="1">
        <v>42598</v>
      </c>
    </row>
    <row r="3438" spans="1:34" x14ac:dyDescent="0.3">
      <c r="A3438">
        <v>248275</v>
      </c>
      <c r="B3438" t="s">
        <v>59</v>
      </c>
      <c r="C3438" t="s">
        <v>26</v>
      </c>
      <c r="D3438">
        <v>1</v>
      </c>
      <c r="E3438" t="s">
        <v>5552</v>
      </c>
      <c r="F3438" t="s">
        <v>497</v>
      </c>
      <c r="G3438">
        <v>10053</v>
      </c>
      <c r="H3438" t="s">
        <v>240</v>
      </c>
      <c r="I3438">
        <v>125000</v>
      </c>
      <c r="J3438">
        <v>130000</v>
      </c>
      <c r="K3438" t="s">
        <v>30</v>
      </c>
      <c r="L3438" t="s">
        <v>164</v>
      </c>
      <c r="M3438" t="s">
        <v>1816</v>
      </c>
      <c r="N3438" t="s">
        <v>8855</v>
      </c>
      <c r="O3438" t="s">
        <v>500</v>
      </c>
      <c r="P3438" t="s">
        <v>8856</v>
      </c>
      <c r="Q3438" t="s">
        <v>1817</v>
      </c>
      <c r="R3438" t="s">
        <v>7471</v>
      </c>
      <c r="S3438" t="s">
        <v>35</v>
      </c>
      <c r="T3438" t="str">
        <f t="shared" si="159"/>
        <v>‚	10 years or more experience in storm-water runoff management, water quality, and ecology	MS Office suite	Previous experience supervising staff of 5 subordinates or more	Ability to lead new initiatives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438">
        <f t="shared" si="160"/>
        <v>0</v>
      </c>
      <c r="V3438" s="3">
        <v>0</v>
      </c>
      <c r="W3438" s="3">
        <f t="shared" si="161"/>
        <v>0</v>
      </c>
      <c r="X3438" s="3">
        <v>0</v>
      </c>
      <c r="Y3438" s="3">
        <v>0</v>
      </c>
      <c r="Z3438" s="3">
        <v>0</v>
      </c>
      <c r="AA3438" s="3">
        <v>0</v>
      </c>
      <c r="AB3438" s="3">
        <v>0</v>
      </c>
      <c r="AD3438" t="s">
        <v>38</v>
      </c>
      <c r="AE3438" s="1">
        <v>42577</v>
      </c>
      <c r="AG3438" s="1">
        <v>42577</v>
      </c>
      <c r="AH3438" s="1">
        <v>42598</v>
      </c>
    </row>
    <row r="3439" spans="1:34" x14ac:dyDescent="0.3">
      <c r="A3439">
        <v>248279</v>
      </c>
      <c r="B3439" t="s">
        <v>59</v>
      </c>
      <c r="C3439" t="s">
        <v>40</v>
      </c>
      <c r="D3439">
        <v>1</v>
      </c>
      <c r="E3439" t="s">
        <v>5553</v>
      </c>
      <c r="F3439" t="s">
        <v>5554</v>
      </c>
      <c r="G3439">
        <v>10250</v>
      </c>
      <c r="H3439">
        <v>0</v>
      </c>
      <c r="I3439">
        <v>15</v>
      </c>
      <c r="J3439">
        <v>15</v>
      </c>
      <c r="K3439" t="s">
        <v>141</v>
      </c>
      <c r="L3439" t="s">
        <v>1806</v>
      </c>
      <c r="M3439" t="s">
        <v>1807</v>
      </c>
      <c r="N3439" t="s">
        <v>6987</v>
      </c>
      <c r="O3439" t="s">
        <v>2937</v>
      </c>
      <c r="P3439" t="s">
        <v>35</v>
      </c>
      <c r="Q3439" t="s">
        <v>1808</v>
      </c>
      <c r="R3439" t="s">
        <v>99</v>
      </c>
      <c r="S3439" t="s">
        <v>5555</v>
      </c>
      <c r="T3439" t="str">
        <f t="shared" si="159"/>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3439">
        <f t="shared" si="160"/>
        <v>0</v>
      </c>
      <c r="V3439" s="3">
        <v>0</v>
      </c>
      <c r="W3439" s="3">
        <f t="shared" si="161"/>
        <v>0</v>
      </c>
      <c r="X3439" s="3">
        <v>0</v>
      </c>
      <c r="Y3439" s="3">
        <v>0</v>
      </c>
      <c r="Z3439" s="3">
        <v>0</v>
      </c>
      <c r="AA3439" s="3">
        <v>0</v>
      </c>
      <c r="AB3439" s="3">
        <v>0</v>
      </c>
      <c r="AD3439" t="s">
        <v>5556</v>
      </c>
      <c r="AE3439" s="1">
        <v>42577</v>
      </c>
      <c r="AG3439" s="1">
        <v>42577</v>
      </c>
      <c r="AH3439" s="1">
        <v>42598</v>
      </c>
    </row>
    <row r="3440" spans="1:34" x14ac:dyDescent="0.3">
      <c r="A3440">
        <v>248563</v>
      </c>
      <c r="B3440" t="s">
        <v>2939</v>
      </c>
      <c r="C3440" t="s">
        <v>40</v>
      </c>
      <c r="D3440">
        <v>1</v>
      </c>
      <c r="E3440" t="s">
        <v>3752</v>
      </c>
      <c r="F3440" t="s">
        <v>642</v>
      </c>
      <c r="G3440">
        <v>22122</v>
      </c>
      <c r="H3440">
        <v>2</v>
      </c>
      <c r="I3440">
        <v>58934</v>
      </c>
      <c r="J3440">
        <v>75000</v>
      </c>
      <c r="K3440" t="s">
        <v>30</v>
      </c>
      <c r="L3440" t="s">
        <v>2941</v>
      </c>
      <c r="M3440" t="s">
        <v>3096</v>
      </c>
      <c r="N3440" t="s">
        <v>8857</v>
      </c>
      <c r="O3440" t="s">
        <v>7159</v>
      </c>
      <c r="P3440" t="s">
        <v>8160</v>
      </c>
      <c r="Q3440" t="s">
        <v>35</v>
      </c>
      <c r="R3440" t="s">
        <v>8858</v>
      </c>
      <c r="S3440" t="s">
        <v>35</v>
      </c>
      <c r="T3440" t="str">
        <f t="shared" si="159"/>
        <v xml:space="preserve">‚	Proven ability to complete tasks in a timely fashion under minimal supervision and manage multiple projects simultaneously	Excellent presentation and written communication skills; demonstrated ability to act as a change agent	Strong influence and negotiation skills	Ability to work well in teams with a diverse mix of internal and external stakeholders	Ability to read and interpret complex planning documents, plans, and maps, and to understand site plan review for zoning compliance	Familiarity with zoning practices and principles  </v>
      </c>
      <c r="U3440">
        <f t="shared" si="160"/>
        <v>0</v>
      </c>
      <c r="V3440" s="3">
        <v>0</v>
      </c>
      <c r="W3440" s="3">
        <f t="shared" si="161"/>
        <v>0</v>
      </c>
      <c r="X3440" s="3">
        <v>0</v>
      </c>
      <c r="Y3440" s="3">
        <v>0</v>
      </c>
      <c r="Z3440" s="3">
        <v>0</v>
      </c>
      <c r="AA3440" s="3">
        <v>0</v>
      </c>
      <c r="AB3440" s="3">
        <v>0</v>
      </c>
      <c r="AD3440" t="s">
        <v>38</v>
      </c>
      <c r="AE3440" s="1">
        <v>42572</v>
      </c>
      <c r="AF3440" s="1">
        <v>42602</v>
      </c>
      <c r="AG3440" s="1">
        <v>42572</v>
      </c>
      <c r="AH3440" s="1">
        <v>42598</v>
      </c>
    </row>
    <row r="3441" spans="1:34" x14ac:dyDescent="0.3">
      <c r="A3441">
        <v>248563</v>
      </c>
      <c r="B3441" t="s">
        <v>2939</v>
      </c>
      <c r="C3441" t="s">
        <v>26</v>
      </c>
      <c r="D3441">
        <v>1</v>
      </c>
      <c r="E3441" t="s">
        <v>3752</v>
      </c>
      <c r="F3441" t="s">
        <v>642</v>
      </c>
      <c r="G3441">
        <v>22122</v>
      </c>
      <c r="H3441">
        <v>2</v>
      </c>
      <c r="I3441">
        <v>58934</v>
      </c>
      <c r="J3441">
        <v>75000</v>
      </c>
      <c r="K3441" t="s">
        <v>30</v>
      </c>
      <c r="L3441" t="s">
        <v>2941</v>
      </c>
      <c r="M3441" t="s">
        <v>3096</v>
      </c>
      <c r="N3441" t="s">
        <v>8857</v>
      </c>
      <c r="O3441" t="s">
        <v>7159</v>
      </c>
      <c r="P3441" t="s">
        <v>8160</v>
      </c>
      <c r="Q3441" t="s">
        <v>35</v>
      </c>
      <c r="R3441" t="s">
        <v>8858</v>
      </c>
      <c r="S3441" t="s">
        <v>35</v>
      </c>
      <c r="T3441" t="str">
        <f t="shared" si="159"/>
        <v xml:space="preserve">‚	Proven ability to complete tasks in a timely fashion under minimal supervision and manage multiple projects simultaneously	Excellent presentation and written communication skills; demonstrated ability to act as a change agent	Strong influence and negotiation skills	Ability to work well in teams with a diverse mix of internal and external stakeholders	Ability to read and interpret complex planning documents, plans, and maps, and to understand site plan review for zoning compliance	Familiarity with zoning practices and principles  </v>
      </c>
      <c r="U3441">
        <f t="shared" si="160"/>
        <v>0</v>
      </c>
      <c r="V3441" s="3">
        <v>0</v>
      </c>
      <c r="W3441" s="3">
        <f t="shared" si="161"/>
        <v>0</v>
      </c>
      <c r="X3441" s="3">
        <v>0</v>
      </c>
      <c r="Y3441" s="3">
        <v>0</v>
      </c>
      <c r="Z3441" s="3">
        <v>0</v>
      </c>
      <c r="AA3441" s="3">
        <v>0</v>
      </c>
      <c r="AB3441" s="3">
        <v>0</v>
      </c>
      <c r="AD3441" t="s">
        <v>38</v>
      </c>
      <c r="AE3441" s="1">
        <v>42572</v>
      </c>
      <c r="AF3441" s="1">
        <v>42602</v>
      </c>
      <c r="AG3441" s="1">
        <v>42572</v>
      </c>
      <c r="AH3441" s="1">
        <v>42598</v>
      </c>
    </row>
    <row r="3442" spans="1:34" x14ac:dyDescent="0.3">
      <c r="A3442">
        <v>248608</v>
      </c>
      <c r="B3442" t="s">
        <v>89</v>
      </c>
      <c r="C3442" t="s">
        <v>26</v>
      </c>
      <c r="D3442">
        <v>1</v>
      </c>
      <c r="E3442" t="s">
        <v>5557</v>
      </c>
      <c r="F3442" t="s">
        <v>1160</v>
      </c>
      <c r="G3442">
        <v>34202</v>
      </c>
      <c r="H3442">
        <v>3</v>
      </c>
      <c r="I3442">
        <v>75000</v>
      </c>
      <c r="J3442">
        <v>85000</v>
      </c>
      <c r="K3442" t="s">
        <v>30</v>
      </c>
      <c r="L3442" t="s">
        <v>5558</v>
      </c>
      <c r="M3442" t="s">
        <v>570</v>
      </c>
      <c r="N3442" t="s">
        <v>5559</v>
      </c>
      <c r="O3442" t="s">
        <v>7269</v>
      </c>
      <c r="P3442" t="s">
        <v>5560</v>
      </c>
      <c r="Q3442" t="s">
        <v>834</v>
      </c>
      <c r="R3442" t="s">
        <v>99</v>
      </c>
      <c r="S3442" t="s">
        <v>35</v>
      </c>
      <c r="T3442" t="str">
        <f t="shared" si="159"/>
        <v>1.	Exceptional leadership abilities 2.	Excellent written and verbal communication skills. 3.	Mechanical and plumbing experience a plus. Employees applying for promotional, title or level change opportunities must have served a period of one year in their current title and level (if applicable).</v>
      </c>
      <c r="U3442">
        <f t="shared" si="160"/>
        <v>0</v>
      </c>
      <c r="V3442" s="3">
        <v>0</v>
      </c>
      <c r="W3442" s="3">
        <f t="shared" si="161"/>
        <v>0</v>
      </c>
      <c r="X3442" s="3">
        <v>0</v>
      </c>
      <c r="Y3442" s="3">
        <v>0</v>
      </c>
      <c r="Z3442" s="3">
        <v>0</v>
      </c>
      <c r="AA3442" s="3">
        <v>0</v>
      </c>
      <c r="AB3442" s="3">
        <v>0</v>
      </c>
      <c r="AD3442" t="s">
        <v>100</v>
      </c>
      <c r="AE3442" s="1">
        <v>42593</v>
      </c>
      <c r="AF3442" s="1">
        <v>42603</v>
      </c>
      <c r="AG3442" s="1">
        <v>42593</v>
      </c>
      <c r="AH3442" s="1">
        <v>42598</v>
      </c>
    </row>
    <row r="3443" spans="1:34" x14ac:dyDescent="0.3">
      <c r="A3443">
        <v>248608</v>
      </c>
      <c r="B3443" t="s">
        <v>89</v>
      </c>
      <c r="C3443" t="s">
        <v>40</v>
      </c>
      <c r="D3443">
        <v>1</v>
      </c>
      <c r="E3443" t="s">
        <v>5557</v>
      </c>
      <c r="F3443" t="s">
        <v>1160</v>
      </c>
      <c r="G3443">
        <v>34202</v>
      </c>
      <c r="H3443">
        <v>3</v>
      </c>
      <c r="I3443">
        <v>75000</v>
      </c>
      <c r="J3443">
        <v>85000</v>
      </c>
      <c r="K3443" t="s">
        <v>30</v>
      </c>
      <c r="L3443" t="s">
        <v>5558</v>
      </c>
      <c r="M3443" t="s">
        <v>570</v>
      </c>
      <c r="N3443" t="s">
        <v>5559</v>
      </c>
      <c r="O3443" t="s">
        <v>7269</v>
      </c>
      <c r="P3443" t="s">
        <v>5560</v>
      </c>
      <c r="Q3443" t="s">
        <v>834</v>
      </c>
      <c r="R3443" t="s">
        <v>99</v>
      </c>
      <c r="S3443" t="s">
        <v>35</v>
      </c>
      <c r="T3443" t="str">
        <f t="shared" si="159"/>
        <v>1.	Exceptional leadership abilities 2.	Excellent written and verbal communication skills. 3.	Mechanical and plumbing experience a plus. Employees applying for promotional, title or level change opportunities must have served a period of one year in their current title and level (if applicable).</v>
      </c>
      <c r="U3443">
        <f t="shared" si="160"/>
        <v>0</v>
      </c>
      <c r="V3443" s="3">
        <v>0</v>
      </c>
      <c r="W3443" s="3">
        <f t="shared" si="161"/>
        <v>0</v>
      </c>
      <c r="X3443" s="3">
        <v>0</v>
      </c>
      <c r="Y3443" s="3">
        <v>0</v>
      </c>
      <c r="Z3443" s="3">
        <v>0</v>
      </c>
      <c r="AA3443" s="3">
        <v>0</v>
      </c>
      <c r="AB3443" s="3">
        <v>0</v>
      </c>
      <c r="AD3443" t="s">
        <v>100</v>
      </c>
      <c r="AE3443" s="1">
        <v>42593</v>
      </c>
      <c r="AF3443" s="1">
        <v>42603</v>
      </c>
      <c r="AG3443" s="1">
        <v>42593</v>
      </c>
      <c r="AH3443" s="1">
        <v>42598</v>
      </c>
    </row>
    <row r="3444" spans="1:34" x14ac:dyDescent="0.3">
      <c r="A3444">
        <v>248609</v>
      </c>
      <c r="B3444" t="s">
        <v>1158</v>
      </c>
      <c r="C3444" t="s">
        <v>26</v>
      </c>
      <c r="D3444">
        <v>2</v>
      </c>
      <c r="E3444" t="s">
        <v>3634</v>
      </c>
      <c r="F3444" t="s">
        <v>239</v>
      </c>
      <c r="G3444">
        <v>83008</v>
      </c>
      <c r="H3444" t="s">
        <v>240</v>
      </c>
      <c r="I3444">
        <v>58675</v>
      </c>
      <c r="J3444">
        <v>156793</v>
      </c>
      <c r="K3444" t="s">
        <v>30</v>
      </c>
      <c r="L3444" t="s">
        <v>1161</v>
      </c>
      <c r="M3444" t="s">
        <v>4468</v>
      </c>
      <c r="N3444" t="s">
        <v>5561</v>
      </c>
      <c r="O3444" t="s">
        <v>242</v>
      </c>
      <c r="P3444" t="s">
        <v>3099</v>
      </c>
      <c r="Q3444" t="s">
        <v>35</v>
      </c>
      <c r="R3444" t="s">
        <v>5562</v>
      </c>
      <c r="S3444" t="s">
        <v>35</v>
      </c>
      <c r="T3444" t="str">
        <f t="shared" si="159"/>
        <v xml:space="preserve">Preference will be given to candidate with at least four years of experience in a managerial, administrative or supervisory position.  </v>
      </c>
      <c r="U3444">
        <f t="shared" si="160"/>
        <v>0</v>
      </c>
      <c r="V3444" s="3">
        <v>0</v>
      </c>
      <c r="W3444" s="3">
        <f t="shared" si="161"/>
        <v>0</v>
      </c>
      <c r="X3444" s="3">
        <v>0</v>
      </c>
      <c r="Y3444" s="3">
        <v>0</v>
      </c>
      <c r="Z3444" s="3">
        <v>0</v>
      </c>
      <c r="AA3444" s="3">
        <v>0</v>
      </c>
      <c r="AB3444" s="3">
        <v>0</v>
      </c>
      <c r="AD3444" t="s">
        <v>899</v>
      </c>
      <c r="AE3444" s="1">
        <v>42572</v>
      </c>
      <c r="AG3444" s="1">
        <v>42590</v>
      </c>
      <c r="AH3444" s="1">
        <v>42598</v>
      </c>
    </row>
    <row r="3445" spans="1:34" x14ac:dyDescent="0.3">
      <c r="A3445">
        <v>248279</v>
      </c>
      <c r="B3445" t="s">
        <v>59</v>
      </c>
      <c r="C3445" t="s">
        <v>26</v>
      </c>
      <c r="D3445">
        <v>1</v>
      </c>
      <c r="E3445" t="s">
        <v>5553</v>
      </c>
      <c r="F3445" t="s">
        <v>5554</v>
      </c>
      <c r="G3445">
        <v>10250</v>
      </c>
      <c r="H3445">
        <v>0</v>
      </c>
      <c r="I3445">
        <v>15</v>
      </c>
      <c r="J3445">
        <v>15</v>
      </c>
      <c r="K3445" t="s">
        <v>141</v>
      </c>
      <c r="L3445" t="s">
        <v>1806</v>
      </c>
      <c r="M3445" t="s">
        <v>1807</v>
      </c>
      <c r="N3445" t="s">
        <v>6987</v>
      </c>
      <c r="O3445" t="s">
        <v>2937</v>
      </c>
      <c r="P3445" t="s">
        <v>35</v>
      </c>
      <c r="Q3445" t="s">
        <v>1808</v>
      </c>
      <c r="R3445" t="s">
        <v>99</v>
      </c>
      <c r="S3445" t="s">
        <v>5555</v>
      </c>
      <c r="T3445" t="str">
        <f t="shared" si="159"/>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3445">
        <f t="shared" si="160"/>
        <v>0</v>
      </c>
      <c r="V3445" s="3">
        <v>0</v>
      </c>
      <c r="W3445" s="3">
        <f t="shared" si="161"/>
        <v>0</v>
      </c>
      <c r="X3445" s="3">
        <v>0</v>
      </c>
      <c r="Y3445" s="3">
        <v>0</v>
      </c>
      <c r="Z3445" s="3">
        <v>0</v>
      </c>
      <c r="AA3445" s="3">
        <v>0</v>
      </c>
      <c r="AB3445" s="3">
        <v>0</v>
      </c>
      <c r="AD3445" t="s">
        <v>5556</v>
      </c>
      <c r="AE3445" s="1">
        <v>42577</v>
      </c>
      <c r="AG3445" s="1">
        <v>42577</v>
      </c>
      <c r="AH3445" s="1">
        <v>42598</v>
      </c>
    </row>
    <row r="3446" spans="1:34" x14ac:dyDescent="0.3">
      <c r="A3446">
        <v>248116</v>
      </c>
      <c r="B3446" t="s">
        <v>2309</v>
      </c>
      <c r="C3446" t="s">
        <v>26</v>
      </c>
      <c r="D3446">
        <v>1</v>
      </c>
      <c r="E3446" t="s">
        <v>5563</v>
      </c>
      <c r="F3446" t="s">
        <v>1168</v>
      </c>
      <c r="G3446">
        <v>56058</v>
      </c>
      <c r="H3446">
        <v>0</v>
      </c>
      <c r="I3446">
        <v>48895</v>
      </c>
      <c r="J3446">
        <v>75900</v>
      </c>
      <c r="K3446" t="s">
        <v>30</v>
      </c>
      <c r="L3446" t="s">
        <v>5564</v>
      </c>
      <c r="M3446" t="s">
        <v>5565</v>
      </c>
      <c r="N3446" t="s">
        <v>5566</v>
      </c>
      <c r="O3446" t="s">
        <v>1170</v>
      </c>
      <c r="P3446" t="s">
        <v>35</v>
      </c>
      <c r="Q3446" t="s">
        <v>35</v>
      </c>
      <c r="R3446" t="s">
        <v>4761</v>
      </c>
      <c r="S3446" t="s">
        <v>5567</v>
      </c>
      <c r="T3446" t="str">
        <f t="shared" si="159"/>
        <v xml:space="preserve">   </v>
      </c>
      <c r="U3446">
        <f t="shared" si="160"/>
        <v>0</v>
      </c>
      <c r="V3446" s="3">
        <v>0</v>
      </c>
      <c r="W3446" s="3">
        <f t="shared" si="161"/>
        <v>0</v>
      </c>
      <c r="X3446" s="3">
        <v>0</v>
      </c>
      <c r="Y3446" s="3">
        <v>0</v>
      </c>
      <c r="Z3446" s="3">
        <v>0</v>
      </c>
      <c r="AA3446" s="3">
        <v>0</v>
      </c>
      <c r="AB3446" s="3">
        <v>0</v>
      </c>
      <c r="AD3446" t="s">
        <v>38</v>
      </c>
      <c r="AE3446" s="1">
        <v>42587</v>
      </c>
      <c r="AF3446" s="1">
        <v>42601</v>
      </c>
      <c r="AG3446" s="1">
        <v>42587</v>
      </c>
      <c r="AH3446" s="1">
        <v>42598</v>
      </c>
    </row>
    <row r="3447" spans="1:34" x14ac:dyDescent="0.3">
      <c r="A3447">
        <v>248288</v>
      </c>
      <c r="B3447" t="s">
        <v>39</v>
      </c>
      <c r="C3447" t="s">
        <v>26</v>
      </c>
      <c r="D3447">
        <v>1</v>
      </c>
      <c r="E3447" t="s">
        <v>5568</v>
      </c>
      <c r="F3447" t="s">
        <v>263</v>
      </c>
      <c r="G3447">
        <v>21538</v>
      </c>
      <c r="H3447">
        <v>3</v>
      </c>
      <c r="I3447">
        <v>59538</v>
      </c>
      <c r="J3447">
        <v>84941</v>
      </c>
      <c r="K3447" t="s">
        <v>30</v>
      </c>
      <c r="L3447" t="s">
        <v>78</v>
      </c>
      <c r="M3447" t="s">
        <v>79</v>
      </c>
      <c r="N3447" t="s">
        <v>5569</v>
      </c>
      <c r="O3447" t="s">
        <v>265</v>
      </c>
      <c r="P3447" t="s">
        <v>5570</v>
      </c>
      <c r="Q3447" t="s">
        <v>7439</v>
      </c>
      <c r="R3447" t="s">
        <v>5571</v>
      </c>
      <c r="S3447" t="s">
        <v>35</v>
      </c>
      <c r="T3447" t="str">
        <f t="shared" si="159"/>
        <v>The Bureau prefers candidates with a background in: Environmental Sciences, engineering plan and specification review; drinking and/or wastewater facility plan design; or general civil, or chemical engineering  Ideal candidate must be able to climb ladders and work in confined spaces, work in high altitudes (building roofs) in order to perform water testing.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47">
        <f t="shared" si="160"/>
        <v>0</v>
      </c>
      <c r="V3447" s="3">
        <v>0</v>
      </c>
      <c r="W3447" s="3">
        <f t="shared" si="161"/>
        <v>0</v>
      </c>
      <c r="X3447" s="3">
        <v>0</v>
      </c>
      <c r="Y3447" s="3">
        <v>0</v>
      </c>
      <c r="Z3447" s="3">
        <v>0</v>
      </c>
      <c r="AA3447" s="3">
        <v>0</v>
      </c>
      <c r="AB3447" s="3">
        <v>0</v>
      </c>
      <c r="AD3447" t="s">
        <v>38</v>
      </c>
      <c r="AE3447" s="1">
        <v>42571</v>
      </c>
      <c r="AG3447" s="1">
        <v>42571</v>
      </c>
      <c r="AH3447" s="1">
        <v>42598</v>
      </c>
    </row>
    <row r="3448" spans="1:34" x14ac:dyDescent="0.3">
      <c r="A3448">
        <v>248288</v>
      </c>
      <c r="B3448" t="s">
        <v>39</v>
      </c>
      <c r="C3448" t="s">
        <v>40</v>
      </c>
      <c r="D3448">
        <v>1</v>
      </c>
      <c r="E3448" t="s">
        <v>5568</v>
      </c>
      <c r="F3448" t="s">
        <v>263</v>
      </c>
      <c r="G3448">
        <v>21538</v>
      </c>
      <c r="H3448">
        <v>3</v>
      </c>
      <c r="I3448">
        <v>59538</v>
      </c>
      <c r="J3448">
        <v>84941</v>
      </c>
      <c r="K3448" t="s">
        <v>30</v>
      </c>
      <c r="L3448" t="s">
        <v>78</v>
      </c>
      <c r="M3448" t="s">
        <v>79</v>
      </c>
      <c r="N3448" t="s">
        <v>5569</v>
      </c>
      <c r="O3448" t="s">
        <v>265</v>
      </c>
      <c r="P3448" t="s">
        <v>5570</v>
      </c>
      <c r="Q3448" t="s">
        <v>7439</v>
      </c>
      <c r="R3448" t="s">
        <v>5571</v>
      </c>
      <c r="S3448" t="s">
        <v>35</v>
      </c>
      <c r="T3448" t="str">
        <f t="shared" si="159"/>
        <v>The Bureau prefers candidates with a background in: Environmental Sciences, engineering plan and specification review; drinking and/or wastewater facility plan design; or general civil, or chemical engineering  Ideal candidate must be able to climb ladders and work in confined spaces, work in high altitudes (building roofs) in order to perform water testing.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48">
        <f t="shared" si="160"/>
        <v>0</v>
      </c>
      <c r="V3448" s="3">
        <v>0</v>
      </c>
      <c r="W3448" s="3">
        <f t="shared" si="161"/>
        <v>0</v>
      </c>
      <c r="X3448" s="3">
        <v>0</v>
      </c>
      <c r="Y3448" s="3">
        <v>0</v>
      </c>
      <c r="Z3448" s="3">
        <v>0</v>
      </c>
      <c r="AA3448" s="3">
        <v>0</v>
      </c>
      <c r="AB3448" s="3">
        <v>0</v>
      </c>
      <c r="AD3448" t="s">
        <v>38</v>
      </c>
      <c r="AE3448" s="1">
        <v>42571</v>
      </c>
      <c r="AG3448" s="1">
        <v>42571</v>
      </c>
      <c r="AH3448" s="1">
        <v>42598</v>
      </c>
    </row>
    <row r="3449" spans="1:34" x14ac:dyDescent="0.3">
      <c r="A3449">
        <v>248110</v>
      </c>
      <c r="B3449" t="s">
        <v>244</v>
      </c>
      <c r="C3449" t="s">
        <v>40</v>
      </c>
      <c r="D3449">
        <v>1</v>
      </c>
      <c r="E3449" t="s">
        <v>5572</v>
      </c>
      <c r="F3449" t="s">
        <v>4581</v>
      </c>
      <c r="G3449">
        <v>10061</v>
      </c>
      <c r="H3449" t="s">
        <v>70</v>
      </c>
      <c r="I3449">
        <v>160000</v>
      </c>
      <c r="J3449">
        <v>195000</v>
      </c>
      <c r="K3449" t="s">
        <v>30</v>
      </c>
      <c r="L3449" t="s">
        <v>5573</v>
      </c>
      <c r="M3449" t="s">
        <v>5574</v>
      </c>
      <c r="N3449" t="s">
        <v>8859</v>
      </c>
      <c r="O3449" t="s">
        <v>4583</v>
      </c>
      <c r="P3449" t="s">
        <v>8860</v>
      </c>
      <c r="Q3449" t="s">
        <v>35</v>
      </c>
      <c r="R3449" t="s">
        <v>5575</v>
      </c>
      <c r="S3449" t="s">
        <v>35</v>
      </c>
      <c r="T3449" t="str">
        <f t="shared" si="159"/>
        <v xml:space="preserve">‚	Possession of a valid New York State License as a Professional Engineer.  	Significant experience directing, on an overall executive level, the development and maintenance of an extensive, technical system of street markings, traffic signals, street lights, signs, parking meters and municipal/street parking.	Previous experience directing and administering the design, engineering support/review and quality control of multi-million dollar traffic capital projects.	Proven ability to develop and lead strategic traffic engineering initiatives that promote multi-modal mobility in a large urban setting.	Thorough familiarity with the planning and administration of all aspects of effective traffic flow facilitation and congestion mitigation.	Executive level experience directing, deploying and expanding state-of-the-art fiber optic installations, wire/wireless communications, automated enforcement camera programs and electronic technology to reduce traffic congestion and improve traffic safety.	Ability to provide operational leadership and ensure an engaged Traffic Operations workforce though a variety of agency projects regarding safety, continuous improvement and customer satisfaction in the implementation of the Mayor‚„s Vision Zero safety initiative goals.  </v>
      </c>
      <c r="U3449">
        <f t="shared" si="160"/>
        <v>0</v>
      </c>
      <c r="V3449" s="3">
        <v>0</v>
      </c>
      <c r="W3449" s="3">
        <f t="shared" si="161"/>
        <v>0</v>
      </c>
      <c r="X3449" s="3">
        <v>0</v>
      </c>
      <c r="Y3449" s="3">
        <v>0</v>
      </c>
      <c r="Z3449" s="3">
        <v>0</v>
      </c>
      <c r="AA3449" s="3">
        <v>0</v>
      </c>
      <c r="AB3449" s="3">
        <v>0</v>
      </c>
      <c r="AD3449" t="s">
        <v>38</v>
      </c>
      <c r="AE3449" s="1">
        <v>42570</v>
      </c>
      <c r="AG3449" s="1">
        <v>42570</v>
      </c>
      <c r="AH3449" s="1">
        <v>42598</v>
      </c>
    </row>
    <row r="3450" spans="1:34" x14ac:dyDescent="0.3">
      <c r="A3450">
        <v>248110</v>
      </c>
      <c r="B3450" t="s">
        <v>244</v>
      </c>
      <c r="C3450" t="s">
        <v>26</v>
      </c>
      <c r="D3450">
        <v>1</v>
      </c>
      <c r="E3450" t="s">
        <v>5572</v>
      </c>
      <c r="F3450" t="s">
        <v>4581</v>
      </c>
      <c r="G3450">
        <v>10061</v>
      </c>
      <c r="H3450" t="s">
        <v>70</v>
      </c>
      <c r="I3450">
        <v>160000</v>
      </c>
      <c r="J3450">
        <v>195000</v>
      </c>
      <c r="K3450" t="s">
        <v>30</v>
      </c>
      <c r="L3450" t="s">
        <v>5573</v>
      </c>
      <c r="M3450" t="s">
        <v>5574</v>
      </c>
      <c r="N3450" t="s">
        <v>8859</v>
      </c>
      <c r="O3450" t="s">
        <v>4583</v>
      </c>
      <c r="P3450" t="s">
        <v>8860</v>
      </c>
      <c r="Q3450" t="s">
        <v>35</v>
      </c>
      <c r="R3450" t="s">
        <v>5575</v>
      </c>
      <c r="S3450" t="s">
        <v>35</v>
      </c>
      <c r="T3450" t="str">
        <f t="shared" si="159"/>
        <v xml:space="preserve">‚	Possession of a valid New York State License as a Professional Engineer.  	Significant experience directing, on an overall executive level, the development and maintenance of an extensive, technical system of street markings, traffic signals, street lights, signs, parking meters and municipal/street parking.	Previous experience directing and administering the design, engineering support/review and quality control of multi-million dollar traffic capital projects.	Proven ability to develop and lead strategic traffic engineering initiatives that promote multi-modal mobility in a large urban setting.	Thorough familiarity with the planning and administration of all aspects of effective traffic flow facilitation and congestion mitigation.	Executive level experience directing, deploying and expanding state-of-the-art fiber optic installations, wire/wireless communications, automated enforcement camera programs and electronic technology to reduce traffic congestion and improve traffic safety.	Ability to provide operational leadership and ensure an engaged Traffic Operations workforce though a variety of agency projects regarding safety, continuous improvement and customer satisfaction in the implementation of the Mayor‚„s Vision Zero safety initiative goals.  </v>
      </c>
      <c r="U3450">
        <f t="shared" si="160"/>
        <v>0</v>
      </c>
      <c r="V3450" s="3">
        <v>0</v>
      </c>
      <c r="W3450" s="3">
        <f t="shared" si="161"/>
        <v>0</v>
      </c>
      <c r="X3450" s="3">
        <v>0</v>
      </c>
      <c r="Y3450" s="3">
        <v>0</v>
      </c>
      <c r="Z3450" s="3">
        <v>0</v>
      </c>
      <c r="AA3450" s="3">
        <v>0</v>
      </c>
      <c r="AB3450" s="3">
        <v>0</v>
      </c>
      <c r="AD3450" t="s">
        <v>38</v>
      </c>
      <c r="AE3450" s="1">
        <v>42570</v>
      </c>
      <c r="AG3450" s="1">
        <v>42570</v>
      </c>
      <c r="AH3450" s="1">
        <v>42598</v>
      </c>
    </row>
    <row r="3451" spans="1:34" x14ac:dyDescent="0.3">
      <c r="A3451">
        <v>248116</v>
      </c>
      <c r="B3451" t="s">
        <v>2309</v>
      </c>
      <c r="C3451" t="s">
        <v>40</v>
      </c>
      <c r="D3451">
        <v>1</v>
      </c>
      <c r="E3451" t="s">
        <v>5563</v>
      </c>
      <c r="F3451" t="s">
        <v>1168</v>
      </c>
      <c r="G3451">
        <v>56058</v>
      </c>
      <c r="H3451">
        <v>0</v>
      </c>
      <c r="I3451">
        <v>48895</v>
      </c>
      <c r="J3451">
        <v>75900</v>
      </c>
      <c r="K3451" t="s">
        <v>30</v>
      </c>
      <c r="L3451" t="s">
        <v>5564</v>
      </c>
      <c r="M3451" t="s">
        <v>5565</v>
      </c>
      <c r="N3451" t="s">
        <v>5566</v>
      </c>
      <c r="O3451" t="s">
        <v>1170</v>
      </c>
      <c r="P3451" t="s">
        <v>35</v>
      </c>
      <c r="Q3451" t="s">
        <v>35</v>
      </c>
      <c r="R3451" t="s">
        <v>4761</v>
      </c>
      <c r="S3451" t="s">
        <v>5567</v>
      </c>
      <c r="T3451" t="str">
        <f t="shared" si="159"/>
        <v xml:space="preserve">   </v>
      </c>
      <c r="U3451">
        <f t="shared" si="160"/>
        <v>0</v>
      </c>
      <c r="V3451" s="3">
        <v>0</v>
      </c>
      <c r="W3451" s="3">
        <f t="shared" si="161"/>
        <v>0</v>
      </c>
      <c r="X3451" s="3">
        <v>0</v>
      </c>
      <c r="Y3451" s="3">
        <v>0</v>
      </c>
      <c r="Z3451" s="3">
        <v>0</v>
      </c>
      <c r="AA3451" s="3">
        <v>0</v>
      </c>
      <c r="AB3451" s="3">
        <v>0</v>
      </c>
      <c r="AD3451" t="s">
        <v>38</v>
      </c>
      <c r="AE3451" s="1">
        <v>42587</v>
      </c>
      <c r="AF3451" s="1">
        <v>42601</v>
      </c>
      <c r="AG3451" s="1">
        <v>42587</v>
      </c>
      <c r="AH3451" s="1">
        <v>42598</v>
      </c>
    </row>
    <row r="3452" spans="1:34" x14ac:dyDescent="0.3">
      <c r="A3452">
        <v>248290</v>
      </c>
      <c r="B3452" t="s">
        <v>59</v>
      </c>
      <c r="C3452" t="s">
        <v>26</v>
      </c>
      <c r="D3452">
        <v>1</v>
      </c>
      <c r="E3452" t="s">
        <v>5576</v>
      </c>
      <c r="F3452" t="s">
        <v>299</v>
      </c>
      <c r="G3452">
        <v>31305</v>
      </c>
      <c r="H3452">
        <v>2</v>
      </c>
      <c r="I3452">
        <v>50649</v>
      </c>
      <c r="J3452">
        <v>68071</v>
      </c>
      <c r="K3452" t="s">
        <v>30</v>
      </c>
      <c r="L3452" t="s">
        <v>164</v>
      </c>
      <c r="M3452" t="s">
        <v>2036</v>
      </c>
      <c r="N3452" t="s">
        <v>5577</v>
      </c>
      <c r="O3452" t="s">
        <v>7101</v>
      </c>
      <c r="P3452" t="s">
        <v>5578</v>
      </c>
      <c r="Q3452" t="s">
        <v>5579</v>
      </c>
      <c r="R3452" t="s">
        <v>5580</v>
      </c>
      <c r="S3452" t="s">
        <v>765</v>
      </c>
      <c r="T3452" t="str">
        <f t="shared" si="159"/>
        <v>Familiarity with or experience in the following;  Applicable OSHA and EPA regulations Knowledge of OSHA 29 CFR 1910 and 29 CFR 1926 Job Hazard Assessments Illness and injury investigations Proficiency in Microsoft Office. Operating IH equipment Excellent communication skills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452">
        <f t="shared" si="160"/>
        <v>0</v>
      </c>
      <c r="V3452" s="3">
        <v>0</v>
      </c>
      <c r="W3452" s="3">
        <f t="shared" si="161"/>
        <v>0</v>
      </c>
      <c r="X3452" s="3">
        <v>0</v>
      </c>
      <c r="Y3452" s="3">
        <v>0</v>
      </c>
      <c r="Z3452" s="3">
        <v>0</v>
      </c>
      <c r="AA3452" s="3">
        <v>0</v>
      </c>
      <c r="AB3452" s="3">
        <v>0</v>
      </c>
      <c r="AD3452" t="s">
        <v>38</v>
      </c>
      <c r="AE3452" s="1">
        <v>42577</v>
      </c>
      <c r="AG3452" s="1">
        <v>42577</v>
      </c>
      <c r="AH3452" s="1">
        <v>42598</v>
      </c>
    </row>
    <row r="3453" spans="1:34" x14ac:dyDescent="0.3">
      <c r="A3453">
        <v>248290</v>
      </c>
      <c r="B3453" t="s">
        <v>59</v>
      </c>
      <c r="C3453" t="s">
        <v>40</v>
      </c>
      <c r="D3453">
        <v>1</v>
      </c>
      <c r="E3453" t="s">
        <v>5576</v>
      </c>
      <c r="F3453" t="s">
        <v>299</v>
      </c>
      <c r="G3453">
        <v>31305</v>
      </c>
      <c r="H3453">
        <v>2</v>
      </c>
      <c r="I3453">
        <v>50649</v>
      </c>
      <c r="J3453">
        <v>68071</v>
      </c>
      <c r="K3453" t="s">
        <v>30</v>
      </c>
      <c r="L3453" t="s">
        <v>164</v>
      </c>
      <c r="M3453" t="s">
        <v>2036</v>
      </c>
      <c r="N3453" t="s">
        <v>5577</v>
      </c>
      <c r="O3453" t="s">
        <v>7101</v>
      </c>
      <c r="P3453" t="s">
        <v>5578</v>
      </c>
      <c r="Q3453" t="s">
        <v>5579</v>
      </c>
      <c r="R3453" t="s">
        <v>5580</v>
      </c>
      <c r="S3453" t="s">
        <v>765</v>
      </c>
      <c r="T3453" t="str">
        <f t="shared" si="159"/>
        <v>Familiarity with or experience in the following;  Applicable OSHA and EPA regulations Knowledge of OSHA 29 CFR 1910 and 29 CFR 1926 Job Hazard Assessments Illness and injury investigations Proficiency in Microsoft Office. Operating IH equipment Excellent communication skills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453">
        <f t="shared" si="160"/>
        <v>0</v>
      </c>
      <c r="V3453" s="3">
        <v>0</v>
      </c>
      <c r="W3453" s="3">
        <f t="shared" si="161"/>
        <v>0</v>
      </c>
      <c r="X3453" s="3">
        <v>0</v>
      </c>
      <c r="Y3453" s="3">
        <v>0</v>
      </c>
      <c r="Z3453" s="3">
        <v>0</v>
      </c>
      <c r="AA3453" s="3">
        <v>0</v>
      </c>
      <c r="AB3453" s="3">
        <v>0</v>
      </c>
      <c r="AD3453" t="s">
        <v>38</v>
      </c>
      <c r="AE3453" s="1">
        <v>42577</v>
      </c>
      <c r="AG3453" s="1">
        <v>42577</v>
      </c>
      <c r="AH3453" s="1">
        <v>42598</v>
      </c>
    </row>
    <row r="3454" spans="1:34" x14ac:dyDescent="0.3">
      <c r="A3454">
        <v>248291</v>
      </c>
      <c r="B3454" t="s">
        <v>59</v>
      </c>
      <c r="C3454" t="s">
        <v>26</v>
      </c>
      <c r="D3454">
        <v>1</v>
      </c>
      <c r="E3454" t="s">
        <v>5581</v>
      </c>
      <c r="F3454" t="s">
        <v>568</v>
      </c>
      <c r="G3454">
        <v>10015</v>
      </c>
      <c r="H3454" t="s">
        <v>240</v>
      </c>
      <c r="I3454">
        <v>100000</v>
      </c>
      <c r="J3454">
        <v>124000</v>
      </c>
      <c r="K3454" t="s">
        <v>30</v>
      </c>
      <c r="L3454" t="s">
        <v>164</v>
      </c>
      <c r="M3454" t="s">
        <v>1816</v>
      </c>
      <c r="N3454" t="s">
        <v>8861</v>
      </c>
      <c r="O3454" t="s">
        <v>3189</v>
      </c>
      <c r="P3454" t="s">
        <v>8862</v>
      </c>
      <c r="Q3454" t="s">
        <v>1817</v>
      </c>
      <c r="R3454" t="s">
        <v>7471</v>
      </c>
      <c r="S3454" t="s">
        <v>35</v>
      </c>
      <c r="T3454" t="str">
        <f t="shared" si="159"/>
        <v>‚ 10 years or more experience in performing hydraulic analyses and preparing/reviewing drainage proposals. MS Office suite Previous experience supervising staff of 5 or more Ability to lead new initiatives Ability to multi-task and effectively handle changing priorities Excellent project management skills Advanced knowledge of GIS and modeling software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454">
        <f t="shared" si="160"/>
        <v>0</v>
      </c>
      <c r="V3454" s="3">
        <v>0</v>
      </c>
      <c r="W3454" s="3">
        <f t="shared" si="161"/>
        <v>0</v>
      </c>
      <c r="X3454" s="3">
        <v>0</v>
      </c>
      <c r="Y3454" s="3">
        <v>0</v>
      </c>
      <c r="Z3454" s="3">
        <v>0</v>
      </c>
      <c r="AA3454" s="3">
        <v>0</v>
      </c>
      <c r="AB3454" s="3">
        <v>0</v>
      </c>
      <c r="AD3454" t="s">
        <v>58</v>
      </c>
      <c r="AE3454" s="1">
        <v>42577</v>
      </c>
      <c r="AG3454" s="1">
        <v>42577</v>
      </c>
      <c r="AH3454" s="1">
        <v>42598</v>
      </c>
    </row>
    <row r="3455" spans="1:34" x14ac:dyDescent="0.3">
      <c r="A3455">
        <v>248117</v>
      </c>
      <c r="B3455" t="s">
        <v>2874</v>
      </c>
      <c r="C3455" t="s">
        <v>40</v>
      </c>
      <c r="D3455">
        <v>1</v>
      </c>
      <c r="E3455" t="s">
        <v>685</v>
      </c>
      <c r="F3455" t="s">
        <v>685</v>
      </c>
      <c r="G3455">
        <v>91650</v>
      </c>
      <c r="H3455">
        <v>0</v>
      </c>
      <c r="I3455">
        <v>70324</v>
      </c>
      <c r="J3455">
        <v>70324</v>
      </c>
      <c r="K3455" t="s">
        <v>30</v>
      </c>
      <c r="L3455" t="s">
        <v>797</v>
      </c>
      <c r="M3455" t="s">
        <v>5582</v>
      </c>
      <c r="N3455" t="s">
        <v>5583</v>
      </c>
      <c r="O3455" t="s">
        <v>687</v>
      </c>
      <c r="P3455" t="s">
        <v>35</v>
      </c>
      <c r="Q3455" t="s">
        <v>35</v>
      </c>
      <c r="R3455" t="s">
        <v>5584</v>
      </c>
      <c r="S3455" t="s">
        <v>35</v>
      </c>
      <c r="T3455" t="str">
        <f t="shared" si="159"/>
        <v xml:space="preserve">   </v>
      </c>
      <c r="U3455">
        <f t="shared" si="160"/>
        <v>0</v>
      </c>
      <c r="V3455" s="3">
        <v>0</v>
      </c>
      <c r="W3455" s="3">
        <f t="shared" si="161"/>
        <v>0</v>
      </c>
      <c r="X3455" s="3">
        <v>0</v>
      </c>
      <c r="Y3455" s="3">
        <v>0</v>
      </c>
      <c r="Z3455" s="3">
        <v>0</v>
      </c>
      <c r="AA3455" s="3">
        <v>0</v>
      </c>
      <c r="AB3455" s="3">
        <v>0</v>
      </c>
      <c r="AD3455" t="s">
        <v>38</v>
      </c>
      <c r="AE3455" s="1">
        <v>42585</v>
      </c>
      <c r="AF3455" s="1">
        <v>42615</v>
      </c>
      <c r="AG3455" s="1">
        <v>42585</v>
      </c>
      <c r="AH3455" s="1">
        <v>42598</v>
      </c>
    </row>
    <row r="3456" spans="1:34" x14ac:dyDescent="0.3">
      <c r="A3456">
        <v>248291</v>
      </c>
      <c r="B3456" t="s">
        <v>59</v>
      </c>
      <c r="C3456" t="s">
        <v>40</v>
      </c>
      <c r="D3456">
        <v>1</v>
      </c>
      <c r="E3456" t="s">
        <v>5581</v>
      </c>
      <c r="F3456" t="s">
        <v>568</v>
      </c>
      <c r="G3456">
        <v>10015</v>
      </c>
      <c r="H3456" t="s">
        <v>240</v>
      </c>
      <c r="I3456">
        <v>100000</v>
      </c>
      <c r="J3456">
        <v>124000</v>
      </c>
      <c r="K3456" t="s">
        <v>30</v>
      </c>
      <c r="L3456" t="s">
        <v>164</v>
      </c>
      <c r="M3456" t="s">
        <v>1816</v>
      </c>
      <c r="N3456" t="s">
        <v>8861</v>
      </c>
      <c r="O3456" t="s">
        <v>3189</v>
      </c>
      <c r="P3456" t="s">
        <v>8862</v>
      </c>
      <c r="Q3456" t="s">
        <v>1817</v>
      </c>
      <c r="R3456" t="s">
        <v>7471</v>
      </c>
      <c r="S3456" t="s">
        <v>35</v>
      </c>
      <c r="T3456" t="str">
        <f t="shared" si="159"/>
        <v>‚ 10 years or more experience in performing hydraulic analyses and preparing/reviewing drainage proposals. MS Office suite Previous experience supervising staff of 5 or more Ability to lead new initiatives Ability to multi-task and effectively handle changing priorities Excellent project management skills Advanced knowledge of GIS and modeling software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456">
        <f t="shared" si="160"/>
        <v>0</v>
      </c>
      <c r="V3456" s="3">
        <v>0</v>
      </c>
      <c r="W3456" s="3">
        <f t="shared" si="161"/>
        <v>0</v>
      </c>
      <c r="X3456" s="3">
        <v>0</v>
      </c>
      <c r="Y3456" s="3">
        <v>0</v>
      </c>
      <c r="Z3456" s="3">
        <v>0</v>
      </c>
      <c r="AA3456" s="3">
        <v>0</v>
      </c>
      <c r="AB3456" s="3">
        <v>0</v>
      </c>
      <c r="AD3456" t="s">
        <v>58</v>
      </c>
      <c r="AE3456" s="1">
        <v>42577</v>
      </c>
      <c r="AG3456" s="1">
        <v>42577</v>
      </c>
      <c r="AH3456" s="1">
        <v>42598</v>
      </c>
    </row>
    <row r="3457" spans="1:34" x14ac:dyDescent="0.3">
      <c r="A3457">
        <v>248293</v>
      </c>
      <c r="B3457" t="s">
        <v>1125</v>
      </c>
      <c r="C3457" t="s">
        <v>26</v>
      </c>
      <c r="D3457">
        <v>1</v>
      </c>
      <c r="E3457" t="s">
        <v>3323</v>
      </c>
      <c r="F3457" t="s">
        <v>326</v>
      </c>
      <c r="G3457">
        <v>56057</v>
      </c>
      <c r="H3457">
        <v>0</v>
      </c>
      <c r="I3457">
        <v>35000</v>
      </c>
      <c r="J3457">
        <v>40000</v>
      </c>
      <c r="K3457" t="s">
        <v>30</v>
      </c>
      <c r="L3457" t="s">
        <v>954</v>
      </c>
      <c r="M3457" t="s">
        <v>4852</v>
      </c>
      <c r="N3457" t="s">
        <v>8863</v>
      </c>
      <c r="O3457" t="s">
        <v>329</v>
      </c>
      <c r="P3457" t="s">
        <v>8864</v>
      </c>
      <c r="Q3457" t="s">
        <v>35</v>
      </c>
      <c r="R3457" t="s">
        <v>5585</v>
      </c>
      <c r="S3457" t="s">
        <v>35</v>
      </c>
      <c r="T3457" t="str">
        <f t="shared" si="159"/>
        <v xml:space="preserve">‚ A four-year high school diploma or its educational equivalent Excellent oral and written communication skills Excellent interpersonal skills Proficient use of Microsoft software applications (Outlook, Word, Excel) Self-motivated and organized Bilingual  </v>
      </c>
      <c r="U3457">
        <f t="shared" si="160"/>
        <v>0</v>
      </c>
      <c r="V3457" s="3">
        <v>0</v>
      </c>
      <c r="W3457" s="3">
        <f t="shared" si="161"/>
        <v>0</v>
      </c>
      <c r="X3457" s="3">
        <v>0</v>
      </c>
      <c r="Y3457" s="3">
        <v>0</v>
      </c>
      <c r="Z3457" s="3">
        <v>0</v>
      </c>
      <c r="AA3457" s="3">
        <v>0</v>
      </c>
      <c r="AB3457" s="3">
        <v>0</v>
      </c>
      <c r="AD3457" t="s">
        <v>38</v>
      </c>
      <c r="AE3457" s="1">
        <v>42571</v>
      </c>
      <c r="AF3457" s="1">
        <v>42661</v>
      </c>
      <c r="AG3457" s="1">
        <v>42571</v>
      </c>
      <c r="AH3457" s="1">
        <v>42598</v>
      </c>
    </row>
    <row r="3458" spans="1:34" x14ac:dyDescent="0.3">
      <c r="A3458">
        <v>248293</v>
      </c>
      <c r="B3458" t="s">
        <v>1125</v>
      </c>
      <c r="C3458" t="s">
        <v>40</v>
      </c>
      <c r="D3458">
        <v>1</v>
      </c>
      <c r="E3458" t="s">
        <v>3323</v>
      </c>
      <c r="F3458" t="s">
        <v>326</v>
      </c>
      <c r="G3458">
        <v>56057</v>
      </c>
      <c r="H3458">
        <v>0</v>
      </c>
      <c r="I3458">
        <v>35000</v>
      </c>
      <c r="J3458">
        <v>40000</v>
      </c>
      <c r="K3458" t="s">
        <v>30</v>
      </c>
      <c r="L3458" t="s">
        <v>954</v>
      </c>
      <c r="M3458" t="s">
        <v>4852</v>
      </c>
      <c r="N3458" t="s">
        <v>8863</v>
      </c>
      <c r="O3458" t="s">
        <v>329</v>
      </c>
      <c r="P3458" t="s">
        <v>8864</v>
      </c>
      <c r="Q3458" t="s">
        <v>35</v>
      </c>
      <c r="R3458" t="s">
        <v>5585</v>
      </c>
      <c r="S3458" t="s">
        <v>35</v>
      </c>
      <c r="T3458" t="str">
        <f t="shared" si="159"/>
        <v xml:space="preserve">‚ A four-year high school diploma or its educational equivalent Excellent oral and written communication skills Excellent interpersonal skills Proficient use of Microsoft software applications (Outlook, Word, Excel) Self-motivated and organized Bilingual  </v>
      </c>
      <c r="U3458">
        <f t="shared" si="160"/>
        <v>0</v>
      </c>
      <c r="V3458" s="3">
        <v>0</v>
      </c>
      <c r="W3458" s="3">
        <f t="shared" si="161"/>
        <v>0</v>
      </c>
      <c r="X3458" s="3">
        <v>0</v>
      </c>
      <c r="Y3458" s="3">
        <v>0</v>
      </c>
      <c r="Z3458" s="3">
        <v>0</v>
      </c>
      <c r="AA3458" s="3">
        <v>0</v>
      </c>
      <c r="AB3458" s="3">
        <v>0</v>
      </c>
      <c r="AD3458" t="s">
        <v>38</v>
      </c>
      <c r="AE3458" s="1">
        <v>42571</v>
      </c>
      <c r="AF3458" s="1">
        <v>42661</v>
      </c>
      <c r="AG3458" s="1">
        <v>42571</v>
      </c>
      <c r="AH3458" s="1">
        <v>42598</v>
      </c>
    </row>
    <row r="3459" spans="1:34" x14ac:dyDescent="0.3">
      <c r="A3459">
        <v>248117</v>
      </c>
      <c r="B3459" t="s">
        <v>2874</v>
      </c>
      <c r="C3459" t="s">
        <v>26</v>
      </c>
      <c r="D3459">
        <v>1</v>
      </c>
      <c r="E3459" t="s">
        <v>685</v>
      </c>
      <c r="F3459" t="s">
        <v>685</v>
      </c>
      <c r="G3459">
        <v>91650</v>
      </c>
      <c r="H3459">
        <v>0</v>
      </c>
      <c r="I3459">
        <v>70324</v>
      </c>
      <c r="J3459">
        <v>70324</v>
      </c>
      <c r="K3459" t="s">
        <v>30</v>
      </c>
      <c r="L3459" t="s">
        <v>797</v>
      </c>
      <c r="M3459" t="s">
        <v>5582</v>
      </c>
      <c r="N3459" t="s">
        <v>5583</v>
      </c>
      <c r="O3459" t="s">
        <v>687</v>
      </c>
      <c r="P3459" t="s">
        <v>35</v>
      </c>
      <c r="Q3459" t="s">
        <v>35</v>
      </c>
      <c r="R3459" t="s">
        <v>5584</v>
      </c>
      <c r="S3459" t="s">
        <v>35</v>
      </c>
      <c r="T3459" t="str">
        <f t="shared" ref="T3459:T3522" si="162">P3459&amp;" "&amp;Q3459</f>
        <v xml:space="preserve">   </v>
      </c>
      <c r="U3459">
        <f t="shared" ref="U3459:U3522" si="163">D3459*W3459</f>
        <v>0</v>
      </c>
      <c r="V3459" s="3">
        <v>0</v>
      </c>
      <c r="W3459" s="3">
        <f t="shared" ref="W3459:W3522" si="164">IF(OR(ISNUMBER(SEARCH("data analytics",$T3459)), ISNUMBER(SEARCH("data analysis",$T3459)), ISNUMBER(SEARCH("analyze data", $T3459)),ISNUMBER(SEARCH("business intelligence", $T3459)),ISNUMBER(SEARCH("business analysis",$T3459))),1,0)</f>
        <v>0</v>
      </c>
      <c r="X3459" s="3">
        <v>0</v>
      </c>
      <c r="Y3459" s="3">
        <v>0</v>
      </c>
      <c r="Z3459" s="3">
        <v>0</v>
      </c>
      <c r="AA3459" s="3">
        <v>0</v>
      </c>
      <c r="AB3459" s="3">
        <v>0</v>
      </c>
      <c r="AD3459" t="s">
        <v>38</v>
      </c>
      <c r="AE3459" s="1">
        <v>42585</v>
      </c>
      <c r="AF3459" s="1">
        <v>42615</v>
      </c>
      <c r="AG3459" s="1">
        <v>42585</v>
      </c>
      <c r="AH3459" s="1">
        <v>42598</v>
      </c>
    </row>
    <row r="3460" spans="1:34" x14ac:dyDescent="0.3">
      <c r="A3460">
        <v>248131</v>
      </c>
      <c r="B3460" t="s">
        <v>39</v>
      </c>
      <c r="C3460" t="s">
        <v>26</v>
      </c>
      <c r="D3460">
        <v>1</v>
      </c>
      <c r="E3460" t="s">
        <v>5586</v>
      </c>
      <c r="F3460" t="s">
        <v>102</v>
      </c>
      <c r="G3460">
        <v>34201</v>
      </c>
      <c r="H3460">
        <v>0</v>
      </c>
      <c r="I3460">
        <v>46466</v>
      </c>
      <c r="J3460">
        <v>56270</v>
      </c>
      <c r="K3460" t="s">
        <v>30</v>
      </c>
      <c r="L3460" t="s">
        <v>78</v>
      </c>
      <c r="M3460" t="s">
        <v>4744</v>
      </c>
      <c r="N3460" t="s">
        <v>8865</v>
      </c>
      <c r="O3460" t="s">
        <v>105</v>
      </c>
      <c r="P3460" t="s">
        <v>5587</v>
      </c>
      <c r="Q3460" t="s">
        <v>7439</v>
      </c>
      <c r="R3460" t="s">
        <v>5588</v>
      </c>
      <c r="S3460" t="s">
        <v>35</v>
      </c>
      <c r="T3460" t="str">
        <f t="shared" si="162"/>
        <v>--	Proficient with AutoCad, Revit, Adobe Suite, MS Word, Excel.   --	Archibus, 3D max, Sketch Up, Microsoft Access, Lumien; strong interpersonal, organizational, verbal and writing skills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60">
        <f t="shared" si="163"/>
        <v>0</v>
      </c>
      <c r="V3460" s="3">
        <v>1</v>
      </c>
      <c r="W3460" s="3">
        <f t="shared" si="164"/>
        <v>0</v>
      </c>
      <c r="X3460" s="3">
        <v>0</v>
      </c>
      <c r="Y3460" s="3">
        <v>0</v>
      </c>
      <c r="Z3460" s="3">
        <v>0</v>
      </c>
      <c r="AA3460" s="3">
        <v>0</v>
      </c>
      <c r="AB3460" s="3">
        <v>0</v>
      </c>
      <c r="AD3460" t="s">
        <v>38</v>
      </c>
      <c r="AE3460" s="1">
        <v>42570</v>
      </c>
      <c r="AG3460" s="1">
        <v>42570</v>
      </c>
      <c r="AH3460" s="1">
        <v>42598</v>
      </c>
    </row>
    <row r="3461" spans="1:34" x14ac:dyDescent="0.3">
      <c r="A3461">
        <v>248299</v>
      </c>
      <c r="B3461" t="s">
        <v>39</v>
      </c>
      <c r="C3461" t="s">
        <v>40</v>
      </c>
      <c r="D3461">
        <v>1</v>
      </c>
      <c r="E3461" t="s">
        <v>5589</v>
      </c>
      <c r="F3461" t="s">
        <v>42</v>
      </c>
      <c r="G3461">
        <v>21744</v>
      </c>
      <c r="H3461">
        <v>2</v>
      </c>
      <c r="I3461">
        <v>68239</v>
      </c>
      <c r="J3461">
        <v>78475</v>
      </c>
      <c r="K3461" t="s">
        <v>30</v>
      </c>
      <c r="L3461" t="s">
        <v>78</v>
      </c>
      <c r="M3461" t="s">
        <v>461</v>
      </c>
      <c r="N3461" t="s">
        <v>5590</v>
      </c>
      <c r="O3461" t="s">
        <v>46</v>
      </c>
      <c r="P3461" t="s">
        <v>5591</v>
      </c>
      <c r="Q3461" t="s">
        <v>7439</v>
      </c>
      <c r="R3461" t="s">
        <v>5592</v>
      </c>
      <c r="S3461" t="s">
        <v>35</v>
      </c>
      <c r="T3461" t="str">
        <f t="shared" si="162"/>
        <v>--S/he will have experience conducting field-based evaluations, specifically of pilot projects  --Developing and maintaining documentation of datasets for use by other investigators  --Proficiency with SAS, SUDAAN, SQL, and other statistical analysis software; and graduate level work experience in data analytic techniques, mathematics, statistics, measures of association, or related data analysis fields.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61">
        <f t="shared" si="163"/>
        <v>1</v>
      </c>
      <c r="V3461" s="3">
        <v>0</v>
      </c>
      <c r="W3461" s="3">
        <f t="shared" si="164"/>
        <v>1</v>
      </c>
      <c r="X3461" s="3">
        <v>0</v>
      </c>
      <c r="Y3461" s="3">
        <v>0</v>
      </c>
      <c r="Z3461" s="3">
        <v>1</v>
      </c>
      <c r="AA3461" s="3">
        <v>0</v>
      </c>
      <c r="AB3461" s="3">
        <v>0</v>
      </c>
      <c r="AD3461" t="s">
        <v>38</v>
      </c>
      <c r="AE3461" s="1">
        <v>42571</v>
      </c>
      <c r="AG3461" s="1">
        <v>42571</v>
      </c>
      <c r="AH3461" s="1">
        <v>42598</v>
      </c>
    </row>
    <row r="3462" spans="1:34" x14ac:dyDescent="0.3">
      <c r="A3462">
        <v>248299</v>
      </c>
      <c r="B3462" t="s">
        <v>39</v>
      </c>
      <c r="C3462" t="s">
        <v>26</v>
      </c>
      <c r="D3462">
        <v>1</v>
      </c>
      <c r="E3462" t="s">
        <v>5589</v>
      </c>
      <c r="F3462" t="s">
        <v>42</v>
      </c>
      <c r="G3462">
        <v>21744</v>
      </c>
      <c r="H3462">
        <v>2</v>
      </c>
      <c r="I3462">
        <v>68239</v>
      </c>
      <c r="J3462">
        <v>78475</v>
      </c>
      <c r="K3462" t="s">
        <v>30</v>
      </c>
      <c r="L3462" t="s">
        <v>78</v>
      </c>
      <c r="M3462" t="s">
        <v>461</v>
      </c>
      <c r="N3462" t="s">
        <v>5590</v>
      </c>
      <c r="O3462" t="s">
        <v>46</v>
      </c>
      <c r="P3462" t="s">
        <v>5591</v>
      </c>
      <c r="Q3462" t="s">
        <v>7439</v>
      </c>
      <c r="R3462" t="s">
        <v>5592</v>
      </c>
      <c r="S3462" t="s">
        <v>35</v>
      </c>
      <c r="T3462" t="str">
        <f t="shared" si="162"/>
        <v>--S/he will have experience conducting field-based evaluations, specifically of pilot projects  --Developing and maintaining documentation of datasets for use by other investigators  --Proficiency with SAS, SUDAAN, SQL, and other statistical analysis software; and graduate level work experience in data analytic techniques, mathematics, statistics, measures of association, or related data analysis fields.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62">
        <f t="shared" si="163"/>
        <v>1</v>
      </c>
      <c r="V3462" s="3">
        <v>0</v>
      </c>
      <c r="W3462" s="3">
        <f t="shared" si="164"/>
        <v>1</v>
      </c>
      <c r="X3462" s="3">
        <v>0</v>
      </c>
      <c r="Y3462" s="3">
        <v>0</v>
      </c>
      <c r="Z3462" s="3">
        <v>1</v>
      </c>
      <c r="AA3462" s="3">
        <v>0</v>
      </c>
      <c r="AB3462" s="3">
        <v>0</v>
      </c>
      <c r="AD3462" t="s">
        <v>38</v>
      </c>
      <c r="AE3462" s="1">
        <v>42571</v>
      </c>
      <c r="AG3462" s="1">
        <v>42571</v>
      </c>
      <c r="AH3462" s="1">
        <v>42598</v>
      </c>
    </row>
    <row r="3463" spans="1:34" x14ac:dyDescent="0.3">
      <c r="A3463">
        <v>248303</v>
      </c>
      <c r="B3463" t="s">
        <v>59</v>
      </c>
      <c r="C3463" t="s">
        <v>26</v>
      </c>
      <c r="D3463">
        <v>1</v>
      </c>
      <c r="E3463" t="s">
        <v>5593</v>
      </c>
      <c r="F3463" t="s">
        <v>119</v>
      </c>
      <c r="G3463">
        <v>22427</v>
      </c>
      <c r="H3463">
        <v>1</v>
      </c>
      <c r="I3463">
        <v>61237</v>
      </c>
      <c r="J3463">
        <v>88686</v>
      </c>
      <c r="K3463" t="s">
        <v>30</v>
      </c>
      <c r="L3463" t="s">
        <v>164</v>
      </c>
      <c r="M3463" t="s">
        <v>1816</v>
      </c>
      <c r="N3463" t="s">
        <v>8866</v>
      </c>
      <c r="O3463" t="s">
        <v>7122</v>
      </c>
      <c r="P3463" t="s">
        <v>8867</v>
      </c>
      <c r="Q3463" t="s">
        <v>1817</v>
      </c>
      <c r="R3463" t="s">
        <v>7471</v>
      </c>
      <c r="S3463" t="s">
        <v>35</v>
      </c>
      <c r="T3463" t="str">
        <f t="shared" si="162"/>
        <v>‚ Proficiency in GIS and AutoCAD required MS Office suite Background in Environmental Science/Planning preferred. Ability to handle multiple priorities Excellent project management skills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463">
        <f t="shared" si="163"/>
        <v>0</v>
      </c>
      <c r="V3463" s="3">
        <v>0</v>
      </c>
      <c r="W3463" s="3">
        <f t="shared" si="164"/>
        <v>0</v>
      </c>
      <c r="X3463" s="3">
        <v>0</v>
      </c>
      <c r="Y3463" s="3">
        <v>0</v>
      </c>
      <c r="Z3463" s="3">
        <v>0</v>
      </c>
      <c r="AA3463" s="3">
        <v>0</v>
      </c>
      <c r="AB3463" s="3">
        <v>0</v>
      </c>
      <c r="AD3463" t="s">
        <v>58</v>
      </c>
      <c r="AE3463" s="1">
        <v>42577</v>
      </c>
      <c r="AG3463" s="1">
        <v>42577</v>
      </c>
      <c r="AH3463" s="1">
        <v>42598</v>
      </c>
    </row>
    <row r="3464" spans="1:34" x14ac:dyDescent="0.3">
      <c r="A3464">
        <v>248303</v>
      </c>
      <c r="B3464" t="s">
        <v>59</v>
      </c>
      <c r="C3464" t="s">
        <v>40</v>
      </c>
      <c r="D3464">
        <v>1</v>
      </c>
      <c r="E3464" t="s">
        <v>5593</v>
      </c>
      <c r="F3464" t="s">
        <v>119</v>
      </c>
      <c r="G3464">
        <v>22427</v>
      </c>
      <c r="H3464">
        <v>1</v>
      </c>
      <c r="I3464">
        <v>61237</v>
      </c>
      <c r="J3464">
        <v>88686</v>
      </c>
      <c r="K3464" t="s">
        <v>30</v>
      </c>
      <c r="L3464" t="s">
        <v>164</v>
      </c>
      <c r="M3464" t="s">
        <v>1816</v>
      </c>
      <c r="N3464" t="s">
        <v>8866</v>
      </c>
      <c r="O3464" t="s">
        <v>7122</v>
      </c>
      <c r="P3464" t="s">
        <v>8867</v>
      </c>
      <c r="Q3464" t="s">
        <v>1817</v>
      </c>
      <c r="R3464" t="s">
        <v>7471</v>
      </c>
      <c r="S3464" t="s">
        <v>35</v>
      </c>
      <c r="T3464" t="str">
        <f t="shared" si="162"/>
        <v>‚ Proficiency in GIS and AutoCAD required MS Office suite Background in Environmental Science/Planning preferred. Ability to handle multiple priorities Excellent project management skills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464">
        <f t="shared" si="163"/>
        <v>0</v>
      </c>
      <c r="V3464" s="3">
        <v>0</v>
      </c>
      <c r="W3464" s="3">
        <f t="shared" si="164"/>
        <v>0</v>
      </c>
      <c r="X3464" s="3">
        <v>0</v>
      </c>
      <c r="Y3464" s="3">
        <v>0</v>
      </c>
      <c r="Z3464" s="3">
        <v>0</v>
      </c>
      <c r="AA3464" s="3">
        <v>0</v>
      </c>
      <c r="AB3464" s="3">
        <v>0</v>
      </c>
      <c r="AD3464" t="s">
        <v>58</v>
      </c>
      <c r="AE3464" s="1">
        <v>42577</v>
      </c>
      <c r="AG3464" s="1">
        <v>42577</v>
      </c>
      <c r="AH3464" s="1">
        <v>42598</v>
      </c>
    </row>
    <row r="3465" spans="1:34" x14ac:dyDescent="0.3">
      <c r="A3465">
        <v>248311</v>
      </c>
      <c r="B3465" t="s">
        <v>59</v>
      </c>
      <c r="C3465" t="s">
        <v>26</v>
      </c>
      <c r="D3465">
        <v>1</v>
      </c>
      <c r="E3465" t="s">
        <v>5594</v>
      </c>
      <c r="F3465" t="s">
        <v>5595</v>
      </c>
      <c r="G3465">
        <v>34620</v>
      </c>
      <c r="H3465">
        <v>2</v>
      </c>
      <c r="I3465">
        <v>55483</v>
      </c>
      <c r="J3465">
        <v>70912</v>
      </c>
      <c r="K3465" t="s">
        <v>30</v>
      </c>
      <c r="L3465" t="s">
        <v>5596</v>
      </c>
      <c r="M3465" t="s">
        <v>5597</v>
      </c>
      <c r="N3465" t="s">
        <v>8868</v>
      </c>
      <c r="O3465" t="s">
        <v>5598</v>
      </c>
      <c r="P3465" t="s">
        <v>5599</v>
      </c>
      <c r="Q3465" t="s">
        <v>5600</v>
      </c>
      <c r="R3465" t="s">
        <v>5601</v>
      </c>
      <c r="S3465" t="s">
        <v>478</v>
      </c>
      <c r="T3465" t="str">
        <f t="shared" si="162"/>
        <v>Candidate must have experience as a Water Use Inspector and knowledge of associated field work; organizational, administrative and communication skills; working knowledge of Microsoft Office. Appointments are subject to OMB approval.   For additional information about DEP visit us at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465">
        <f t="shared" si="163"/>
        <v>0</v>
      </c>
      <c r="V3465" s="3">
        <v>0</v>
      </c>
      <c r="W3465" s="3">
        <f t="shared" si="164"/>
        <v>0</v>
      </c>
      <c r="X3465" s="3">
        <v>0</v>
      </c>
      <c r="Y3465" s="3">
        <v>0</v>
      </c>
      <c r="Z3465" s="3">
        <v>0</v>
      </c>
      <c r="AA3465" s="3">
        <v>0</v>
      </c>
      <c r="AB3465" s="3">
        <v>0</v>
      </c>
      <c r="AD3465" t="s">
        <v>38</v>
      </c>
      <c r="AE3465" s="1">
        <v>42590</v>
      </c>
      <c r="AF3465" s="1">
        <v>42603</v>
      </c>
      <c r="AG3465" s="1">
        <v>42590</v>
      </c>
      <c r="AH3465" s="1">
        <v>42598</v>
      </c>
    </row>
    <row r="3466" spans="1:34" x14ac:dyDescent="0.3">
      <c r="A3466">
        <v>248131</v>
      </c>
      <c r="B3466" t="s">
        <v>39</v>
      </c>
      <c r="C3466" t="s">
        <v>40</v>
      </c>
      <c r="D3466">
        <v>1</v>
      </c>
      <c r="E3466" t="s">
        <v>5586</v>
      </c>
      <c r="F3466" t="s">
        <v>102</v>
      </c>
      <c r="G3466">
        <v>34201</v>
      </c>
      <c r="H3466">
        <v>0</v>
      </c>
      <c r="I3466">
        <v>46466</v>
      </c>
      <c r="J3466">
        <v>56270</v>
      </c>
      <c r="K3466" t="s">
        <v>30</v>
      </c>
      <c r="L3466" t="s">
        <v>78</v>
      </c>
      <c r="M3466" t="s">
        <v>4744</v>
      </c>
      <c r="N3466" t="s">
        <v>8865</v>
      </c>
      <c r="O3466" t="s">
        <v>105</v>
      </c>
      <c r="P3466" t="s">
        <v>5587</v>
      </c>
      <c r="Q3466" t="s">
        <v>7439</v>
      </c>
      <c r="R3466" t="s">
        <v>5588</v>
      </c>
      <c r="S3466" t="s">
        <v>35</v>
      </c>
      <c r="T3466" t="str">
        <f t="shared" si="162"/>
        <v>--	Proficient with AutoCad, Revit, Adobe Suite, MS Word, Excel.   --	Archibus, 3D max, Sketch Up, Microsoft Access, Lumien; strong interpersonal, organizational, verbal and writing skills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66">
        <f t="shared" si="163"/>
        <v>0</v>
      </c>
      <c r="V3466" s="3">
        <v>1</v>
      </c>
      <c r="W3466" s="3">
        <f t="shared" si="164"/>
        <v>0</v>
      </c>
      <c r="X3466" s="3">
        <v>0</v>
      </c>
      <c r="Y3466" s="3">
        <v>0</v>
      </c>
      <c r="Z3466" s="3">
        <v>0</v>
      </c>
      <c r="AA3466" s="3">
        <v>0</v>
      </c>
      <c r="AB3466" s="3">
        <v>0</v>
      </c>
      <c r="AD3466" t="s">
        <v>38</v>
      </c>
      <c r="AE3466" s="1">
        <v>42570</v>
      </c>
      <c r="AG3466" s="1">
        <v>42570</v>
      </c>
      <c r="AH3466" s="1">
        <v>42598</v>
      </c>
    </row>
    <row r="3467" spans="1:34" x14ac:dyDescent="0.3">
      <c r="A3467">
        <v>248135</v>
      </c>
      <c r="B3467" t="s">
        <v>2146</v>
      </c>
      <c r="C3467" t="s">
        <v>26</v>
      </c>
      <c r="D3467">
        <v>1</v>
      </c>
      <c r="E3467" t="s">
        <v>5602</v>
      </c>
      <c r="F3467" t="s">
        <v>5603</v>
      </c>
      <c r="G3467">
        <v>40526</v>
      </c>
      <c r="H3467">
        <v>1</v>
      </c>
      <c r="I3467">
        <v>34670</v>
      </c>
      <c r="J3467">
        <v>45000</v>
      </c>
      <c r="K3467" t="s">
        <v>30</v>
      </c>
      <c r="L3467" t="s">
        <v>2149</v>
      </c>
      <c r="M3467" t="s">
        <v>5604</v>
      </c>
      <c r="N3467" t="s">
        <v>8869</v>
      </c>
      <c r="O3467" t="s">
        <v>8870</v>
      </c>
      <c r="P3467" t="s">
        <v>8871</v>
      </c>
      <c r="Q3467" t="s">
        <v>35</v>
      </c>
      <c r="R3467" t="s">
        <v>8872</v>
      </c>
      <c r="S3467" t="s">
        <v>3145</v>
      </c>
      <c r="T3467" t="str">
        <f t="shared" si="162"/>
        <v xml:space="preserve">‚	Minimum of two years experience in accounts receivables; conducting financial reviews, processing payments, and managing reconciliations within a fiscal department/division;	Minimum of two years experience using multiple financial tracking systems and reporting;	Able to work independently in a fast paced environment on time sensitive projects;	Able to analyze an issue, develop and accurately present recommendations for the solution;	Be detail oriented, technologically proficient, a quick learner with excellent evaluation, analytical and research skills	Self-motivated, able to function in a team-oriented environment, and be able to take independent initiative;	Proficiency in Microsoft Outlook, Word, and Excel;	Professional demeanor;	Strong verbal and written communication skills;	Have previous experience in successfully handling the public in person;	Well organized.  </v>
      </c>
      <c r="U3467">
        <f t="shared" si="163"/>
        <v>0</v>
      </c>
      <c r="V3467" s="3">
        <v>0</v>
      </c>
      <c r="W3467" s="3">
        <f t="shared" si="164"/>
        <v>0</v>
      </c>
      <c r="X3467" s="3">
        <v>0</v>
      </c>
      <c r="Y3467" s="3">
        <v>0</v>
      </c>
      <c r="Z3467" s="3">
        <v>0</v>
      </c>
      <c r="AA3467" s="3">
        <v>0</v>
      </c>
      <c r="AB3467" s="3">
        <v>0</v>
      </c>
      <c r="AD3467" t="s">
        <v>38</v>
      </c>
      <c r="AE3467" s="1">
        <v>42570</v>
      </c>
      <c r="AG3467" s="1">
        <v>42573</v>
      </c>
      <c r="AH3467" s="1">
        <v>42598</v>
      </c>
    </row>
    <row r="3468" spans="1:34" x14ac:dyDescent="0.3">
      <c r="A3468">
        <v>248135</v>
      </c>
      <c r="B3468" t="s">
        <v>2146</v>
      </c>
      <c r="C3468" t="s">
        <v>40</v>
      </c>
      <c r="D3468">
        <v>1</v>
      </c>
      <c r="E3468" t="s">
        <v>5602</v>
      </c>
      <c r="F3468" t="s">
        <v>5603</v>
      </c>
      <c r="G3468">
        <v>40526</v>
      </c>
      <c r="H3468">
        <v>1</v>
      </c>
      <c r="I3468">
        <v>34670</v>
      </c>
      <c r="J3468">
        <v>45000</v>
      </c>
      <c r="K3468" t="s">
        <v>30</v>
      </c>
      <c r="L3468" t="s">
        <v>2149</v>
      </c>
      <c r="M3468" t="s">
        <v>5604</v>
      </c>
      <c r="N3468" t="s">
        <v>8869</v>
      </c>
      <c r="O3468" t="s">
        <v>8870</v>
      </c>
      <c r="P3468" t="s">
        <v>8871</v>
      </c>
      <c r="Q3468" t="s">
        <v>35</v>
      </c>
      <c r="R3468" t="s">
        <v>8872</v>
      </c>
      <c r="S3468" t="s">
        <v>3145</v>
      </c>
      <c r="T3468" t="str">
        <f t="shared" si="162"/>
        <v xml:space="preserve">‚	Minimum of two years experience in accounts receivables; conducting financial reviews, processing payments, and managing reconciliations within a fiscal department/division;	Minimum of two years experience using multiple financial tracking systems and reporting;	Able to work independently in a fast paced environment on time sensitive projects;	Able to analyze an issue, develop and accurately present recommendations for the solution;	Be detail oriented, technologically proficient, a quick learner with excellent evaluation, analytical and research skills	Self-motivated, able to function in a team-oriented environment, and be able to take independent initiative;	Proficiency in Microsoft Outlook, Word, and Excel;	Professional demeanor;	Strong verbal and written communication skills;	Have previous experience in successfully handling the public in person;	Well organized.  </v>
      </c>
      <c r="U3468">
        <f t="shared" si="163"/>
        <v>0</v>
      </c>
      <c r="V3468" s="3">
        <v>0</v>
      </c>
      <c r="W3468" s="3">
        <f t="shared" si="164"/>
        <v>0</v>
      </c>
      <c r="X3468" s="3">
        <v>0</v>
      </c>
      <c r="Y3468" s="3">
        <v>0</v>
      </c>
      <c r="Z3468" s="3">
        <v>0</v>
      </c>
      <c r="AA3468" s="3">
        <v>0</v>
      </c>
      <c r="AB3468" s="3">
        <v>0</v>
      </c>
      <c r="AD3468" t="s">
        <v>38</v>
      </c>
      <c r="AE3468" s="1">
        <v>42570</v>
      </c>
      <c r="AG3468" s="1">
        <v>42573</v>
      </c>
      <c r="AH3468" s="1">
        <v>42598</v>
      </c>
    </row>
    <row r="3469" spans="1:34" x14ac:dyDescent="0.3">
      <c r="A3469">
        <v>249361</v>
      </c>
      <c r="B3469" t="s">
        <v>524</v>
      </c>
      <c r="C3469" t="s">
        <v>26</v>
      </c>
      <c r="D3469">
        <v>1</v>
      </c>
      <c r="E3469" t="s">
        <v>5605</v>
      </c>
      <c r="F3469" t="s">
        <v>1168</v>
      </c>
      <c r="G3469">
        <v>56058</v>
      </c>
      <c r="H3469">
        <v>0</v>
      </c>
      <c r="I3469">
        <v>57000</v>
      </c>
      <c r="J3469">
        <v>62000</v>
      </c>
      <c r="K3469" t="s">
        <v>30</v>
      </c>
      <c r="L3469" t="s">
        <v>430</v>
      </c>
      <c r="M3469" t="s">
        <v>5449</v>
      </c>
      <c r="N3469" t="s">
        <v>6988</v>
      </c>
      <c r="O3469" t="s">
        <v>1170</v>
      </c>
      <c r="P3469" t="s">
        <v>8873</v>
      </c>
      <c r="Q3469" t="s">
        <v>5606</v>
      </c>
      <c r="R3469" t="s">
        <v>5607</v>
      </c>
      <c r="S3469" t="s">
        <v>35</v>
      </c>
      <c r="T3469" t="str">
        <f t="shared" si="162"/>
        <v>1.	Master‚„s degree or some advanced training in a field related to duties above. 2.	Background or demonstrated interest in community gardening, urban agriculture or horticulture. 3.	Strong verbal and written communication skills.  4.	Ability to work outdoors in gardens when required.  5.	Ability to work a flexible work schedule, including events on evenings and weekends, as required.  6.	Ability to manage multiple assignments with competing deadlines.  7.	Second language a plus. 8.	Proficiency in Microsoft Word, Excel and PowerPoint; basic understanding of Microsoft Access a plus.  9.	Experience or willingness to learn design programs, including SketchUp and Adobe Creative Suite.  10.	Valid New York State driver license. www.nyc.gov/parks  NOTE: All resumes must be received no later than the last day of the posting period.</v>
      </c>
      <c r="U3469">
        <f t="shared" si="163"/>
        <v>0</v>
      </c>
      <c r="V3469" s="3">
        <v>1</v>
      </c>
      <c r="W3469" s="3">
        <f t="shared" si="164"/>
        <v>0</v>
      </c>
      <c r="X3469" s="3">
        <v>0</v>
      </c>
      <c r="Y3469" s="3">
        <v>0</v>
      </c>
      <c r="Z3469" s="3">
        <v>0</v>
      </c>
      <c r="AA3469" s="3">
        <v>0</v>
      </c>
      <c r="AB3469" s="3">
        <v>0</v>
      </c>
      <c r="AD3469" t="s">
        <v>1649</v>
      </c>
      <c r="AE3469" s="1">
        <v>42580</v>
      </c>
      <c r="AF3469" s="1">
        <v>42601</v>
      </c>
      <c r="AG3469" s="1">
        <v>42586</v>
      </c>
      <c r="AH3469" s="1">
        <v>42598</v>
      </c>
    </row>
    <row r="3470" spans="1:34" x14ac:dyDescent="0.3">
      <c r="A3470">
        <v>248313</v>
      </c>
      <c r="B3470" t="s">
        <v>59</v>
      </c>
      <c r="C3470" t="s">
        <v>26</v>
      </c>
      <c r="D3470">
        <v>2</v>
      </c>
      <c r="E3470" t="s">
        <v>5594</v>
      </c>
      <c r="F3470" t="s">
        <v>5595</v>
      </c>
      <c r="G3470">
        <v>34620</v>
      </c>
      <c r="H3470">
        <v>2</v>
      </c>
      <c r="I3470">
        <v>55483</v>
      </c>
      <c r="J3470">
        <v>70912</v>
      </c>
      <c r="K3470" t="s">
        <v>30</v>
      </c>
      <c r="L3470" t="s">
        <v>62</v>
      </c>
      <c r="M3470" t="s">
        <v>63</v>
      </c>
      <c r="N3470" t="s">
        <v>8874</v>
      </c>
      <c r="O3470" t="s">
        <v>5598</v>
      </c>
      <c r="P3470" t="s">
        <v>5599</v>
      </c>
      <c r="Q3470" t="s">
        <v>5600</v>
      </c>
      <c r="R3470" t="s">
        <v>5601</v>
      </c>
      <c r="S3470" t="s">
        <v>478</v>
      </c>
      <c r="T3470" t="str">
        <f t="shared" si="162"/>
        <v>Candidate must have experience as a Water Use Inspector and knowledge of associated field work; organizational, administrative and communication skills; working knowledge of Microsoft Office. Appointments are subject to OMB approval.   For additional information about DEP visit us at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470">
        <f t="shared" si="163"/>
        <v>0</v>
      </c>
      <c r="V3470" s="3">
        <v>0</v>
      </c>
      <c r="W3470" s="3">
        <f t="shared" si="164"/>
        <v>0</v>
      </c>
      <c r="X3470" s="3">
        <v>0</v>
      </c>
      <c r="Y3470" s="3">
        <v>0</v>
      </c>
      <c r="Z3470" s="3">
        <v>0</v>
      </c>
      <c r="AA3470" s="3">
        <v>0</v>
      </c>
      <c r="AB3470" s="3">
        <v>0</v>
      </c>
      <c r="AD3470" t="s">
        <v>38</v>
      </c>
      <c r="AE3470" s="1">
        <v>42590</v>
      </c>
      <c r="AF3470" s="1">
        <v>42603</v>
      </c>
      <c r="AG3470" s="1">
        <v>42590</v>
      </c>
      <c r="AH3470" s="1">
        <v>42598</v>
      </c>
    </row>
    <row r="3471" spans="1:34" x14ac:dyDescent="0.3">
      <c r="A3471">
        <v>248319</v>
      </c>
      <c r="B3471" t="s">
        <v>2454</v>
      </c>
      <c r="C3471" t="s">
        <v>26</v>
      </c>
      <c r="D3471">
        <v>1</v>
      </c>
      <c r="E3471" t="s">
        <v>5174</v>
      </c>
      <c r="F3471" t="s">
        <v>485</v>
      </c>
      <c r="G3471">
        <v>30087</v>
      </c>
      <c r="H3471">
        <v>1</v>
      </c>
      <c r="I3471">
        <v>57005</v>
      </c>
      <c r="J3471">
        <v>87027</v>
      </c>
      <c r="K3471" t="s">
        <v>30</v>
      </c>
      <c r="L3471" t="s">
        <v>2456</v>
      </c>
      <c r="M3471" t="s">
        <v>624</v>
      </c>
      <c r="N3471" t="s">
        <v>8875</v>
      </c>
      <c r="O3471" t="s">
        <v>488</v>
      </c>
      <c r="P3471" t="s">
        <v>8876</v>
      </c>
      <c r="Q3471" t="s">
        <v>35</v>
      </c>
      <c r="R3471" t="s">
        <v>5608</v>
      </c>
      <c r="S3471" t="s">
        <v>2981</v>
      </c>
      <c r="T3471" t="str">
        <f t="shared" si="162"/>
        <v xml:space="preserve">‚  Excellent oral and written communication skills, as well as excellent legal research skills;  High-level analytical and problem solving ability;  Ability to work in fast-paced environment and handle several matters at once;  Computer literacy with excellent skills in Microsoft Office, Word, and Excel;  Experience in government or public interest legal work, governmental regulation, and contract     drafting and review; and  Three years experience as a practicing lawyer.  Note: If candidate is selected for an interview, a writing sample will be required.  </v>
      </c>
      <c r="U3471">
        <f t="shared" si="163"/>
        <v>0</v>
      </c>
      <c r="V3471" s="3">
        <v>0</v>
      </c>
      <c r="W3471" s="3">
        <f t="shared" si="164"/>
        <v>0</v>
      </c>
      <c r="X3471" s="3">
        <v>0</v>
      </c>
      <c r="Y3471" s="3">
        <v>0</v>
      </c>
      <c r="Z3471" s="3">
        <v>0</v>
      </c>
      <c r="AA3471" s="3">
        <v>0</v>
      </c>
      <c r="AB3471" s="3">
        <v>0</v>
      </c>
      <c r="AD3471" t="s">
        <v>38</v>
      </c>
      <c r="AE3471" s="1">
        <v>42593</v>
      </c>
      <c r="AG3471" s="1">
        <v>42597</v>
      </c>
      <c r="AH3471" s="1">
        <v>42598</v>
      </c>
    </row>
    <row r="3472" spans="1:34" x14ac:dyDescent="0.3">
      <c r="A3472">
        <v>248319</v>
      </c>
      <c r="B3472" t="s">
        <v>2454</v>
      </c>
      <c r="C3472" t="s">
        <v>40</v>
      </c>
      <c r="D3472">
        <v>1</v>
      </c>
      <c r="E3472" t="s">
        <v>5174</v>
      </c>
      <c r="F3472" t="s">
        <v>485</v>
      </c>
      <c r="G3472">
        <v>30087</v>
      </c>
      <c r="H3472">
        <v>1</v>
      </c>
      <c r="I3472">
        <v>57005</v>
      </c>
      <c r="J3472">
        <v>87027</v>
      </c>
      <c r="K3472" t="s">
        <v>30</v>
      </c>
      <c r="L3472" t="s">
        <v>2456</v>
      </c>
      <c r="M3472" t="s">
        <v>624</v>
      </c>
      <c r="N3472" t="s">
        <v>8875</v>
      </c>
      <c r="O3472" t="s">
        <v>488</v>
      </c>
      <c r="P3472" t="s">
        <v>8876</v>
      </c>
      <c r="Q3472" t="s">
        <v>35</v>
      </c>
      <c r="R3472" t="s">
        <v>5608</v>
      </c>
      <c r="S3472" t="s">
        <v>2981</v>
      </c>
      <c r="T3472" t="str">
        <f t="shared" si="162"/>
        <v xml:space="preserve">‚  Excellent oral and written communication skills, as well as excellent legal research skills;  High-level analytical and problem solving ability;  Ability to work in fast-paced environment and handle several matters at once;  Computer literacy with excellent skills in Microsoft Office, Word, and Excel;  Experience in government or public interest legal work, governmental regulation, and contract     drafting and review; and  Three years experience as a practicing lawyer.  Note: If candidate is selected for an interview, a writing sample will be required.  </v>
      </c>
      <c r="U3472">
        <f t="shared" si="163"/>
        <v>0</v>
      </c>
      <c r="V3472" s="3">
        <v>0</v>
      </c>
      <c r="W3472" s="3">
        <f t="shared" si="164"/>
        <v>0</v>
      </c>
      <c r="X3472" s="3">
        <v>0</v>
      </c>
      <c r="Y3472" s="3">
        <v>0</v>
      </c>
      <c r="Z3472" s="3">
        <v>0</v>
      </c>
      <c r="AA3472" s="3">
        <v>0</v>
      </c>
      <c r="AB3472" s="3">
        <v>0</v>
      </c>
      <c r="AD3472" t="s">
        <v>38</v>
      </c>
      <c r="AE3472" s="1">
        <v>42593</v>
      </c>
      <c r="AG3472" s="1">
        <v>42597</v>
      </c>
      <c r="AH3472" s="1">
        <v>42598</v>
      </c>
    </row>
    <row r="3473" spans="1:34" x14ac:dyDescent="0.3">
      <c r="A3473">
        <v>248320</v>
      </c>
      <c r="B3473" t="s">
        <v>39</v>
      </c>
      <c r="C3473" t="s">
        <v>26</v>
      </c>
      <c r="D3473">
        <v>1</v>
      </c>
      <c r="E3473" t="s">
        <v>5609</v>
      </c>
      <c r="F3473" t="s">
        <v>5610</v>
      </c>
      <c r="G3473">
        <v>95423</v>
      </c>
      <c r="H3473" t="s">
        <v>70</v>
      </c>
      <c r="I3473">
        <v>88417</v>
      </c>
      <c r="J3473">
        <v>209652</v>
      </c>
      <c r="K3473" t="s">
        <v>30</v>
      </c>
      <c r="L3473" t="s">
        <v>43</v>
      </c>
      <c r="M3473" t="s">
        <v>5611</v>
      </c>
      <c r="N3473" t="s">
        <v>8877</v>
      </c>
      <c r="O3473" t="s">
        <v>8878</v>
      </c>
      <c r="P3473" t="s">
        <v>8879</v>
      </c>
      <c r="Q3473" t="s">
        <v>7439</v>
      </c>
      <c r="R3473" t="s">
        <v>5612</v>
      </c>
      <c r="S3473" t="s">
        <v>35</v>
      </c>
      <c r="T3473" t="str">
        <f t="shared" si="162"/>
        <v>‚ Five or more years‚„ experience in environmental health, public health, or related public policy efforts.   Ability to assess public health/environmental health problems, formulate and interpret policies, plan, manage and implement programs, evaluate programs for their effectiveness.  Strong knowledge and understanding of relevant city, state and federal environmental and public health laws, rules and regulations, and the ability to interpret and apply them.  Proven government, managerial and administrative experience to oversee a large public health programs.  Excellent oral and written communication skills, with the ability and experience in developing and/or interpreting materials on scientific issues for varied audiences.  Ability to work effectively with City, State and Federal officials as well as the public.  Strong multi-tasking skills, team management experience and experience in conflict resolution.  Track record of innovation, managing and working with diverse staff including inspectors, environmental scientists, epidemiologists, attorneys, educators and physicians.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73">
        <f t="shared" si="163"/>
        <v>0</v>
      </c>
      <c r="V3473" s="3">
        <v>0</v>
      </c>
      <c r="W3473" s="3">
        <f t="shared" si="164"/>
        <v>0</v>
      </c>
      <c r="X3473" s="3">
        <v>0</v>
      </c>
      <c r="Y3473" s="3">
        <v>0</v>
      </c>
      <c r="Z3473" s="3">
        <v>0</v>
      </c>
      <c r="AA3473" s="3">
        <v>0</v>
      </c>
      <c r="AB3473" s="3">
        <v>0</v>
      </c>
      <c r="AD3473" t="s">
        <v>38</v>
      </c>
      <c r="AE3473" s="1">
        <v>42571</v>
      </c>
      <c r="AG3473" s="1">
        <v>42571</v>
      </c>
      <c r="AH3473" s="1">
        <v>42598</v>
      </c>
    </row>
    <row r="3474" spans="1:34" x14ac:dyDescent="0.3">
      <c r="A3474">
        <v>248136</v>
      </c>
      <c r="B3474" t="s">
        <v>39</v>
      </c>
      <c r="C3474" t="s">
        <v>40</v>
      </c>
      <c r="D3474">
        <v>1</v>
      </c>
      <c r="E3474" t="s">
        <v>5062</v>
      </c>
      <c r="F3474" t="s">
        <v>42</v>
      </c>
      <c r="G3474">
        <v>21744</v>
      </c>
      <c r="H3474">
        <v>1</v>
      </c>
      <c r="I3474">
        <v>57969</v>
      </c>
      <c r="J3474">
        <v>70142</v>
      </c>
      <c r="K3474" t="s">
        <v>30</v>
      </c>
      <c r="L3474" t="s">
        <v>78</v>
      </c>
      <c r="M3474" t="s">
        <v>1033</v>
      </c>
      <c r="N3474" t="s">
        <v>5063</v>
      </c>
      <c r="O3474" t="s">
        <v>46</v>
      </c>
      <c r="P3474" t="s">
        <v>5064</v>
      </c>
      <c r="Q3474" t="s">
        <v>7439</v>
      </c>
      <c r="R3474" t="s">
        <v>5613</v>
      </c>
      <c r="S3474" t="s">
        <v>35</v>
      </c>
      <c r="T3474" t="str">
        <f t="shared" si="162"/>
        <v>--Knowledge of HIV/AIDS (history, epidemiological profile, transmission, prevention, treatment, sociopolitical issues).   --Excellent written, oral, presentation, facilitation and interpersonal skills  --Ability to handle multiple and diverse assignments and priorities  --Experience working with professional staff  --Proficiency with MS Office  -- Ability to plan and carry out projects  --Comfort navigating within and among diverse institutions with competing priorities.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74">
        <f t="shared" si="163"/>
        <v>0</v>
      </c>
      <c r="V3474" s="3">
        <v>0</v>
      </c>
      <c r="W3474" s="3">
        <f t="shared" si="164"/>
        <v>0</v>
      </c>
      <c r="X3474" s="3">
        <v>0</v>
      </c>
      <c r="Y3474" s="3">
        <v>0</v>
      </c>
      <c r="Z3474" s="3">
        <v>0</v>
      </c>
      <c r="AA3474" s="3">
        <v>0</v>
      </c>
      <c r="AB3474" s="3">
        <v>0</v>
      </c>
      <c r="AD3474" t="s">
        <v>38</v>
      </c>
      <c r="AE3474" s="1">
        <v>42570</v>
      </c>
      <c r="AG3474" s="1">
        <v>42570</v>
      </c>
      <c r="AH3474" s="1">
        <v>42598</v>
      </c>
    </row>
    <row r="3475" spans="1:34" x14ac:dyDescent="0.3">
      <c r="A3475">
        <v>248136</v>
      </c>
      <c r="B3475" t="s">
        <v>39</v>
      </c>
      <c r="C3475" t="s">
        <v>26</v>
      </c>
      <c r="D3475">
        <v>1</v>
      </c>
      <c r="E3475" t="s">
        <v>5062</v>
      </c>
      <c r="F3475" t="s">
        <v>42</v>
      </c>
      <c r="G3475">
        <v>21744</v>
      </c>
      <c r="H3475">
        <v>1</v>
      </c>
      <c r="I3475">
        <v>57969</v>
      </c>
      <c r="J3475">
        <v>70142</v>
      </c>
      <c r="K3475" t="s">
        <v>30</v>
      </c>
      <c r="L3475" t="s">
        <v>78</v>
      </c>
      <c r="M3475" t="s">
        <v>1033</v>
      </c>
      <c r="N3475" t="s">
        <v>5063</v>
      </c>
      <c r="O3475" t="s">
        <v>46</v>
      </c>
      <c r="P3475" t="s">
        <v>5064</v>
      </c>
      <c r="Q3475" t="s">
        <v>7439</v>
      </c>
      <c r="R3475" t="s">
        <v>5613</v>
      </c>
      <c r="S3475" t="s">
        <v>35</v>
      </c>
      <c r="T3475" t="str">
        <f t="shared" si="162"/>
        <v>--Knowledge of HIV/AIDS (history, epidemiological profile, transmission, prevention, treatment, sociopolitical issues).   --Excellent written, oral, presentation, facilitation and interpersonal skills  --Ability to handle multiple and diverse assignments and priorities  --Experience working with professional staff  --Proficiency with MS Office  -- Ability to plan and carry out projects  --Comfort navigating within and among diverse institutions with competing priorities.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75">
        <f t="shared" si="163"/>
        <v>0</v>
      </c>
      <c r="V3475" s="3">
        <v>0</v>
      </c>
      <c r="W3475" s="3">
        <f t="shared" si="164"/>
        <v>0</v>
      </c>
      <c r="X3475" s="3">
        <v>0</v>
      </c>
      <c r="Y3475" s="3">
        <v>0</v>
      </c>
      <c r="Z3475" s="3">
        <v>0</v>
      </c>
      <c r="AA3475" s="3">
        <v>0</v>
      </c>
      <c r="AB3475" s="3">
        <v>0</v>
      </c>
      <c r="AD3475" t="s">
        <v>38</v>
      </c>
      <c r="AE3475" s="1">
        <v>42570</v>
      </c>
      <c r="AG3475" s="1">
        <v>42570</v>
      </c>
      <c r="AH3475" s="1">
        <v>42598</v>
      </c>
    </row>
    <row r="3476" spans="1:34" x14ac:dyDescent="0.3">
      <c r="A3476">
        <v>248145</v>
      </c>
      <c r="B3476" t="s">
        <v>2146</v>
      </c>
      <c r="C3476" t="s">
        <v>40</v>
      </c>
      <c r="D3476">
        <v>1</v>
      </c>
      <c r="E3476" t="s">
        <v>2368</v>
      </c>
      <c r="F3476" t="s">
        <v>1168</v>
      </c>
      <c r="G3476">
        <v>56058</v>
      </c>
      <c r="H3476">
        <v>0</v>
      </c>
      <c r="I3476">
        <v>48895</v>
      </c>
      <c r="J3476">
        <v>70000</v>
      </c>
      <c r="K3476" t="s">
        <v>30</v>
      </c>
      <c r="L3476" t="s">
        <v>2149</v>
      </c>
      <c r="M3476" t="s">
        <v>5525</v>
      </c>
      <c r="N3476" t="s">
        <v>8880</v>
      </c>
      <c r="O3476" t="s">
        <v>1170</v>
      </c>
      <c r="P3476" t="s">
        <v>8881</v>
      </c>
      <c r="Q3476" t="s">
        <v>35</v>
      </c>
      <c r="R3476" t="s">
        <v>7878</v>
      </c>
      <c r="S3476" t="s">
        <v>7915</v>
      </c>
      <c r="T3476" t="str">
        <f t="shared" si="162"/>
        <v xml:space="preserve">‚	Supervisory experience. 	Proven leadership skills, including the ability to think and plan strategically and proven success developing and supporting high performing diverse work teams;	Proficiency in Microsoft Office, major Internet search engines and databases; ability and aptitude to quickly learn new computer programs and technology;	Excellent written and verbal communication;	Ability to capture and analyze data;	Ability to read and understand laws and rules;	Experience in handling multiple assignments with competing deadlines with a high degree of detail and accuracy;	Multilingual a plus;	Flexibility in hours.  </v>
      </c>
      <c r="U3476">
        <f t="shared" si="163"/>
        <v>1</v>
      </c>
      <c r="V3476" s="3">
        <v>0</v>
      </c>
      <c r="W3476" s="3">
        <f t="shared" si="164"/>
        <v>1</v>
      </c>
      <c r="X3476" s="3">
        <v>0</v>
      </c>
      <c r="Y3476" s="3">
        <v>0</v>
      </c>
      <c r="Z3476" s="3">
        <v>0</v>
      </c>
      <c r="AA3476" s="3">
        <v>0</v>
      </c>
      <c r="AB3476" s="3">
        <v>0</v>
      </c>
      <c r="AD3476" t="s">
        <v>38</v>
      </c>
      <c r="AE3476" s="1">
        <v>42570</v>
      </c>
      <c r="AG3476" s="1">
        <v>42570</v>
      </c>
      <c r="AH3476" s="1">
        <v>42598</v>
      </c>
    </row>
    <row r="3477" spans="1:34" x14ac:dyDescent="0.3">
      <c r="A3477">
        <v>248145</v>
      </c>
      <c r="B3477" t="s">
        <v>2146</v>
      </c>
      <c r="C3477" t="s">
        <v>26</v>
      </c>
      <c r="D3477">
        <v>1</v>
      </c>
      <c r="E3477" t="s">
        <v>2368</v>
      </c>
      <c r="F3477" t="s">
        <v>1168</v>
      </c>
      <c r="G3477">
        <v>56058</v>
      </c>
      <c r="H3477">
        <v>0</v>
      </c>
      <c r="I3477">
        <v>48895</v>
      </c>
      <c r="J3477">
        <v>70000</v>
      </c>
      <c r="K3477" t="s">
        <v>30</v>
      </c>
      <c r="L3477" t="s">
        <v>2149</v>
      </c>
      <c r="M3477" t="s">
        <v>5525</v>
      </c>
      <c r="N3477" t="s">
        <v>8880</v>
      </c>
      <c r="O3477" t="s">
        <v>1170</v>
      </c>
      <c r="P3477" t="s">
        <v>8881</v>
      </c>
      <c r="Q3477" t="s">
        <v>35</v>
      </c>
      <c r="R3477" t="s">
        <v>7878</v>
      </c>
      <c r="S3477" t="s">
        <v>7915</v>
      </c>
      <c r="T3477" t="str">
        <f t="shared" si="162"/>
        <v xml:space="preserve">‚	Supervisory experience. 	Proven leadership skills, including the ability to think and plan strategically and proven success developing and supporting high performing diverse work teams;	Proficiency in Microsoft Office, major Internet search engines and databases; ability and aptitude to quickly learn new computer programs and technology;	Excellent written and verbal communication;	Ability to capture and analyze data;	Ability to read and understand laws and rules;	Experience in handling multiple assignments with competing deadlines with a high degree of detail and accuracy;	Multilingual a plus;	Flexibility in hours.  </v>
      </c>
      <c r="U3477">
        <f t="shared" si="163"/>
        <v>1</v>
      </c>
      <c r="V3477" s="3">
        <v>0</v>
      </c>
      <c r="W3477" s="3">
        <f t="shared" si="164"/>
        <v>1</v>
      </c>
      <c r="X3477" s="3">
        <v>0</v>
      </c>
      <c r="Y3477" s="3">
        <v>0</v>
      </c>
      <c r="Z3477" s="3">
        <v>0</v>
      </c>
      <c r="AA3477" s="3">
        <v>0</v>
      </c>
      <c r="AB3477" s="3">
        <v>0</v>
      </c>
      <c r="AD3477" t="s">
        <v>38</v>
      </c>
      <c r="AE3477" s="1">
        <v>42570</v>
      </c>
      <c r="AG3477" s="1">
        <v>42570</v>
      </c>
      <c r="AH3477" s="1">
        <v>42598</v>
      </c>
    </row>
    <row r="3478" spans="1:34" x14ac:dyDescent="0.3">
      <c r="A3478">
        <v>248152</v>
      </c>
      <c r="B3478" t="s">
        <v>39</v>
      </c>
      <c r="C3478" t="s">
        <v>40</v>
      </c>
      <c r="D3478">
        <v>1</v>
      </c>
      <c r="E3478" t="s">
        <v>5614</v>
      </c>
      <c r="F3478" t="s">
        <v>4494</v>
      </c>
      <c r="G3478" t="s">
        <v>4495</v>
      </c>
      <c r="H3478">
        <v>0</v>
      </c>
      <c r="I3478">
        <v>53051</v>
      </c>
      <c r="J3478">
        <v>140066</v>
      </c>
      <c r="K3478" t="s">
        <v>30</v>
      </c>
      <c r="L3478" t="s">
        <v>78</v>
      </c>
      <c r="M3478" t="s">
        <v>1179</v>
      </c>
      <c r="N3478" t="s">
        <v>8882</v>
      </c>
      <c r="O3478" t="s">
        <v>8883</v>
      </c>
      <c r="P3478" t="e">
        <f>--Excellent research, analytical, written and communication skills  --knowledge of Microsoft Excel and Word  --two or more years of project management experience.</f>
        <v>#NAME?</v>
      </c>
      <c r="Q3478" t="s">
        <v>7439</v>
      </c>
      <c r="R3478" t="s">
        <v>5615</v>
      </c>
      <c r="S3478" t="s">
        <v>35</v>
      </c>
      <c r="T3478" t="e">
        <f t="shared" si="162"/>
        <v>#NAME?</v>
      </c>
      <c r="U3478">
        <f t="shared" si="163"/>
        <v>0</v>
      </c>
      <c r="V3478" s="3">
        <v>0</v>
      </c>
      <c r="W3478" s="3">
        <f t="shared" si="164"/>
        <v>0</v>
      </c>
      <c r="X3478" s="3">
        <v>0</v>
      </c>
      <c r="Y3478" s="3">
        <v>0</v>
      </c>
      <c r="Z3478" s="3">
        <v>0</v>
      </c>
      <c r="AA3478" s="3">
        <v>0</v>
      </c>
      <c r="AB3478" s="3">
        <v>0</v>
      </c>
      <c r="AD3478" t="s">
        <v>38</v>
      </c>
      <c r="AE3478" s="1">
        <v>42570</v>
      </c>
      <c r="AG3478" s="1">
        <v>42570</v>
      </c>
      <c r="AH3478" s="1">
        <v>42598</v>
      </c>
    </row>
    <row r="3479" spans="1:34" x14ac:dyDescent="0.3">
      <c r="A3479">
        <v>248320</v>
      </c>
      <c r="B3479" t="s">
        <v>39</v>
      </c>
      <c r="C3479" t="s">
        <v>40</v>
      </c>
      <c r="D3479">
        <v>1</v>
      </c>
      <c r="E3479" t="s">
        <v>5609</v>
      </c>
      <c r="F3479" t="s">
        <v>5610</v>
      </c>
      <c r="G3479">
        <v>95423</v>
      </c>
      <c r="H3479" t="s">
        <v>70</v>
      </c>
      <c r="I3479">
        <v>88417</v>
      </c>
      <c r="J3479">
        <v>209652</v>
      </c>
      <c r="K3479" t="s">
        <v>30</v>
      </c>
      <c r="L3479" t="s">
        <v>43</v>
      </c>
      <c r="M3479" t="s">
        <v>5611</v>
      </c>
      <c r="N3479" t="s">
        <v>8877</v>
      </c>
      <c r="O3479" t="s">
        <v>8878</v>
      </c>
      <c r="P3479" t="s">
        <v>8879</v>
      </c>
      <c r="Q3479" t="s">
        <v>7439</v>
      </c>
      <c r="R3479" t="s">
        <v>5612</v>
      </c>
      <c r="S3479" t="s">
        <v>35</v>
      </c>
      <c r="T3479" t="str">
        <f t="shared" si="162"/>
        <v>‚ Five or more years‚„ experience in environmental health, public health, or related public policy efforts.   Ability to assess public health/environmental health problems, formulate and interpret policies, plan, manage and implement programs, evaluate programs for their effectiveness.  Strong knowledge and understanding of relevant city, state and federal environmental and public health laws, rules and regulations, and the ability to interpret and apply them.  Proven government, managerial and administrative experience to oversee a large public health programs.  Excellent oral and written communication skills, with the ability and experience in developing and/or interpreting materials on scientific issues for varied audiences.  Ability to work effectively with City, State and Federal officials as well as the public.  Strong multi-tasking skills, team management experience and experience in conflict resolution.  Track record of innovation, managing and working with diverse staff including inspectors, environmental scientists, epidemiologists, attorneys, educators and physicians.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79">
        <f t="shared" si="163"/>
        <v>0</v>
      </c>
      <c r="V3479" s="3">
        <v>0</v>
      </c>
      <c r="W3479" s="3">
        <f t="shared" si="164"/>
        <v>0</v>
      </c>
      <c r="X3479" s="3">
        <v>0</v>
      </c>
      <c r="Y3479" s="3">
        <v>0</v>
      </c>
      <c r="Z3479" s="3">
        <v>0</v>
      </c>
      <c r="AA3479" s="3">
        <v>0</v>
      </c>
      <c r="AB3479" s="3">
        <v>0</v>
      </c>
      <c r="AD3479" t="s">
        <v>38</v>
      </c>
      <c r="AE3479" s="1">
        <v>42571</v>
      </c>
      <c r="AG3479" s="1">
        <v>42571</v>
      </c>
      <c r="AH3479" s="1">
        <v>42598</v>
      </c>
    </row>
    <row r="3480" spans="1:34" x14ac:dyDescent="0.3">
      <c r="A3480">
        <v>248325</v>
      </c>
      <c r="B3480" t="s">
        <v>2874</v>
      </c>
      <c r="C3480" t="s">
        <v>26</v>
      </c>
      <c r="D3480">
        <v>1</v>
      </c>
      <c r="E3480" t="s">
        <v>4970</v>
      </c>
      <c r="F3480" t="s">
        <v>91</v>
      </c>
      <c r="G3480">
        <v>10026</v>
      </c>
      <c r="H3480" t="s">
        <v>796</v>
      </c>
      <c r="I3480">
        <v>100000</v>
      </c>
      <c r="J3480">
        <v>120000</v>
      </c>
      <c r="K3480" t="s">
        <v>30</v>
      </c>
      <c r="L3480" t="s">
        <v>797</v>
      </c>
      <c r="M3480" t="s">
        <v>5616</v>
      </c>
      <c r="N3480" t="s">
        <v>8884</v>
      </c>
      <c r="O3480" t="s">
        <v>409</v>
      </c>
      <c r="P3480" t="s">
        <v>8885</v>
      </c>
      <c r="Q3480" t="s">
        <v>35</v>
      </c>
      <c r="R3480" t="s">
        <v>5617</v>
      </c>
      <c r="S3480" t="s">
        <v>35</v>
      </c>
      <c r="T3480" t="str">
        <f t="shared" si="162"/>
        <v xml:space="preserve">‚	5-10 years of experience supervising a staff of professionals.	Excellent writing skills for creating reports and communications and editing previously drafted documents. 	Excellent communication skills to ensure that OCP staff and management is represented professionally, and that relevant information is presented clearly and completely.	Professional experience in public sector is preferred. Knowledge of the government working environments and organizational structure will greatly enhance the successful candidate‚„s ability to successfully assume these responsibilities and enhance PAA‚„s mission and support capabilities.	Prior experience with data analysis, business process analysis, operational auditing, re-engineering/lean six sigma projects, etc. and/or supervision of such analytical activities will be highly valuable for the successful candidate.	Successful experience supervising both professional and administrative staff and a demonstrated ability to delegate responsibilities to senior staff while also holding them accountable for meeting performance requirements and milestones.  </v>
      </c>
      <c r="U3480">
        <f t="shared" si="163"/>
        <v>1</v>
      </c>
      <c r="V3480" s="3">
        <v>0</v>
      </c>
      <c r="W3480" s="3">
        <f t="shared" si="164"/>
        <v>1</v>
      </c>
      <c r="X3480" s="3">
        <v>0</v>
      </c>
      <c r="Y3480" s="3">
        <v>0</v>
      </c>
      <c r="Z3480" s="3">
        <v>0</v>
      </c>
      <c r="AA3480" s="3">
        <v>0</v>
      </c>
      <c r="AB3480" s="3">
        <v>0</v>
      </c>
      <c r="AD3480" t="s">
        <v>38</v>
      </c>
      <c r="AE3480" s="1">
        <v>42585</v>
      </c>
      <c r="AF3480" s="1">
        <v>42615</v>
      </c>
      <c r="AG3480" s="1">
        <v>42585</v>
      </c>
      <c r="AH3480" s="1">
        <v>42598</v>
      </c>
    </row>
    <row r="3481" spans="1:34" x14ac:dyDescent="0.3">
      <c r="A3481">
        <v>248325</v>
      </c>
      <c r="B3481" t="s">
        <v>2874</v>
      </c>
      <c r="C3481" t="s">
        <v>40</v>
      </c>
      <c r="D3481">
        <v>1</v>
      </c>
      <c r="E3481" t="s">
        <v>4970</v>
      </c>
      <c r="F3481" t="s">
        <v>91</v>
      </c>
      <c r="G3481">
        <v>10026</v>
      </c>
      <c r="H3481" t="s">
        <v>796</v>
      </c>
      <c r="I3481">
        <v>100000</v>
      </c>
      <c r="J3481">
        <v>120000</v>
      </c>
      <c r="K3481" t="s">
        <v>30</v>
      </c>
      <c r="L3481" t="s">
        <v>797</v>
      </c>
      <c r="M3481" t="s">
        <v>5616</v>
      </c>
      <c r="N3481" t="s">
        <v>8884</v>
      </c>
      <c r="O3481" t="s">
        <v>409</v>
      </c>
      <c r="P3481" t="s">
        <v>8885</v>
      </c>
      <c r="Q3481" t="s">
        <v>35</v>
      </c>
      <c r="R3481" t="s">
        <v>5617</v>
      </c>
      <c r="S3481" t="s">
        <v>35</v>
      </c>
      <c r="T3481" t="str">
        <f t="shared" si="162"/>
        <v xml:space="preserve">‚	5-10 years of experience supervising a staff of professionals.	Excellent writing skills for creating reports and communications and editing previously drafted documents. 	Excellent communication skills to ensure that OCP staff and management is represented professionally, and that relevant information is presented clearly and completely.	Professional experience in public sector is preferred. Knowledge of the government working environments and organizational structure will greatly enhance the successful candidate‚„s ability to successfully assume these responsibilities and enhance PAA‚„s mission and support capabilities.	Prior experience with data analysis, business process analysis, operational auditing, re-engineering/lean six sigma projects, etc. and/or supervision of such analytical activities will be highly valuable for the successful candidate.	Successful experience supervising both professional and administrative staff and a demonstrated ability to delegate responsibilities to senior staff while also holding them accountable for meeting performance requirements and milestones.  </v>
      </c>
      <c r="U3481">
        <f t="shared" si="163"/>
        <v>1</v>
      </c>
      <c r="V3481" s="3">
        <v>0</v>
      </c>
      <c r="W3481" s="3">
        <f t="shared" si="164"/>
        <v>1</v>
      </c>
      <c r="X3481" s="3">
        <v>0</v>
      </c>
      <c r="Y3481" s="3">
        <v>0</v>
      </c>
      <c r="Z3481" s="3">
        <v>0</v>
      </c>
      <c r="AA3481" s="3">
        <v>0</v>
      </c>
      <c r="AB3481" s="3">
        <v>0</v>
      </c>
      <c r="AD3481" t="s">
        <v>38</v>
      </c>
      <c r="AE3481" s="1">
        <v>42585</v>
      </c>
      <c r="AF3481" s="1">
        <v>42615</v>
      </c>
      <c r="AG3481" s="1">
        <v>42585</v>
      </c>
      <c r="AH3481" s="1">
        <v>42598</v>
      </c>
    </row>
    <row r="3482" spans="1:34" x14ac:dyDescent="0.3">
      <c r="A3482">
        <v>248358</v>
      </c>
      <c r="B3482" t="s">
        <v>888</v>
      </c>
      <c r="C3482" t="s">
        <v>26</v>
      </c>
      <c r="D3482">
        <v>1</v>
      </c>
      <c r="E3482" t="s">
        <v>8842</v>
      </c>
      <c r="F3482" t="s">
        <v>2096</v>
      </c>
      <c r="G3482">
        <v>13621</v>
      </c>
      <c r="H3482">
        <v>3</v>
      </c>
      <c r="I3482">
        <v>75000</v>
      </c>
      <c r="J3482">
        <v>85000</v>
      </c>
      <c r="K3482" t="s">
        <v>30</v>
      </c>
      <c r="L3482" t="s">
        <v>430</v>
      </c>
      <c r="M3482" t="s">
        <v>2097</v>
      </c>
      <c r="N3482" t="s">
        <v>5512</v>
      </c>
      <c r="O3482" t="s">
        <v>2099</v>
      </c>
      <c r="P3482" t="s">
        <v>5513</v>
      </c>
      <c r="Q3482" t="s">
        <v>35</v>
      </c>
      <c r="R3482" t="s">
        <v>5514</v>
      </c>
      <c r="S3482" t="s">
        <v>35</v>
      </c>
      <c r="T3482" t="str">
        <f t="shared" si="162"/>
        <v xml:space="preserve">1. Proven experience with QA testing of large scale, multi-tiered, integrated systems.  2. Experience with performance test script set up and execution (Load Runner experience preferred).   3. Experience writing and execution manual test cases. 4. Plan test schedules or strategies in accordance with project scope or delivery dates. 5. Track and monitor bug resolution efforts. 6. Experience with automated testing (QTP experience preferred).   7. Experience with database and white box testing.  8. Experience with web based application testing.  9. Experience with Data Migration Testing, ETL, BI Tools and/or Data Warehouse testing. 10. Good understanding of SQL Server databases and constructing / executing SQL queries. 11. Ability to work independently and multi-task.  12. Strong verbal and written communication skills.  </v>
      </c>
      <c r="U3482">
        <f t="shared" si="163"/>
        <v>0</v>
      </c>
      <c r="V3482" s="3">
        <v>0</v>
      </c>
      <c r="W3482" s="3">
        <f t="shared" si="164"/>
        <v>0</v>
      </c>
      <c r="X3482" s="3">
        <v>0</v>
      </c>
      <c r="Y3482" s="3">
        <v>0</v>
      </c>
      <c r="Z3482" s="3">
        <v>1</v>
      </c>
      <c r="AA3482" s="3">
        <v>0</v>
      </c>
      <c r="AB3482" s="3">
        <v>0</v>
      </c>
      <c r="AD3482" t="s">
        <v>58</v>
      </c>
      <c r="AE3482" s="1">
        <v>42572</v>
      </c>
      <c r="AF3482" s="1">
        <v>42662</v>
      </c>
      <c r="AG3482" s="1">
        <v>42572</v>
      </c>
      <c r="AH3482" s="1">
        <v>42598</v>
      </c>
    </row>
    <row r="3483" spans="1:34" x14ac:dyDescent="0.3">
      <c r="A3483">
        <v>248152</v>
      </c>
      <c r="B3483" t="s">
        <v>39</v>
      </c>
      <c r="C3483" t="s">
        <v>26</v>
      </c>
      <c r="D3483">
        <v>1</v>
      </c>
      <c r="E3483" t="s">
        <v>5614</v>
      </c>
      <c r="F3483" t="s">
        <v>4494</v>
      </c>
      <c r="G3483" t="s">
        <v>4495</v>
      </c>
      <c r="H3483">
        <v>0</v>
      </c>
      <c r="I3483">
        <v>53051</v>
      </c>
      <c r="J3483">
        <v>140066</v>
      </c>
      <c r="K3483" t="s">
        <v>30</v>
      </c>
      <c r="L3483" t="s">
        <v>78</v>
      </c>
      <c r="M3483" t="s">
        <v>1179</v>
      </c>
      <c r="N3483" t="s">
        <v>8882</v>
      </c>
      <c r="O3483" t="s">
        <v>8883</v>
      </c>
      <c r="P3483" t="e">
        <f>--Excellent research, analytical, written and communication skills  --knowledge of Microsoft Excel and Word  --two or more years of project management experience.</f>
        <v>#NAME?</v>
      </c>
      <c r="Q3483" t="s">
        <v>7439</v>
      </c>
      <c r="R3483" t="s">
        <v>5615</v>
      </c>
      <c r="S3483" t="s">
        <v>35</v>
      </c>
      <c r="T3483" t="e">
        <f t="shared" si="162"/>
        <v>#NAME?</v>
      </c>
      <c r="U3483">
        <f t="shared" si="163"/>
        <v>0</v>
      </c>
      <c r="V3483" s="3">
        <v>0</v>
      </c>
      <c r="W3483" s="3">
        <f t="shared" si="164"/>
        <v>0</v>
      </c>
      <c r="X3483" s="3">
        <v>0</v>
      </c>
      <c r="Y3483" s="3">
        <v>0</v>
      </c>
      <c r="Z3483" s="3">
        <v>0</v>
      </c>
      <c r="AA3483" s="3">
        <v>0</v>
      </c>
      <c r="AB3483" s="3">
        <v>0</v>
      </c>
      <c r="AD3483" t="s">
        <v>38</v>
      </c>
      <c r="AE3483" s="1">
        <v>42570</v>
      </c>
      <c r="AG3483" s="1">
        <v>42570</v>
      </c>
      <c r="AH3483" s="1">
        <v>42598</v>
      </c>
    </row>
    <row r="3484" spans="1:34" x14ac:dyDescent="0.3">
      <c r="A3484">
        <v>248153</v>
      </c>
      <c r="B3484" t="s">
        <v>39</v>
      </c>
      <c r="C3484" t="s">
        <v>40</v>
      </c>
      <c r="D3484">
        <v>3</v>
      </c>
      <c r="E3484" t="s">
        <v>5618</v>
      </c>
      <c r="F3484" t="s">
        <v>5619</v>
      </c>
      <c r="G3484">
        <v>53299</v>
      </c>
      <c r="H3484">
        <v>1</v>
      </c>
      <c r="I3484">
        <v>78464</v>
      </c>
      <c r="J3484">
        <v>91197</v>
      </c>
      <c r="K3484" t="s">
        <v>30</v>
      </c>
      <c r="L3484" t="s">
        <v>71</v>
      </c>
      <c r="M3484" t="s">
        <v>282</v>
      </c>
      <c r="N3484" t="s">
        <v>8886</v>
      </c>
      <c r="O3484" t="s">
        <v>5620</v>
      </c>
      <c r="P3484" t="s">
        <v>8887</v>
      </c>
      <c r="Q3484" t="s">
        <v>35</v>
      </c>
      <c r="R3484" t="s">
        <v>5621</v>
      </c>
      <c r="S3484" t="s">
        <v>35</v>
      </c>
      <c r="T3484" t="str">
        <f t="shared" si="162"/>
        <v xml:space="preserve">SPECIAL NOTE  1. Selected candidates will be required to provide a DNA sample by swabbing. 2. This position has been identified as ‚Å“essential.‚  During emergency events, ‚Å“essential‚ positions may require 24-hour availability.  </v>
      </c>
      <c r="U3484">
        <f t="shared" si="163"/>
        <v>0</v>
      </c>
      <c r="V3484" s="3">
        <v>0</v>
      </c>
      <c r="W3484" s="3">
        <f t="shared" si="164"/>
        <v>0</v>
      </c>
      <c r="X3484" s="3">
        <v>0</v>
      </c>
      <c r="Y3484" s="3">
        <v>0</v>
      </c>
      <c r="Z3484" s="3">
        <v>0</v>
      </c>
      <c r="AA3484" s="3">
        <v>0</v>
      </c>
      <c r="AB3484" s="3">
        <v>0</v>
      </c>
      <c r="AD3484" t="s">
        <v>5622</v>
      </c>
      <c r="AE3484" s="1">
        <v>42571</v>
      </c>
      <c r="AG3484" s="1">
        <v>42576</v>
      </c>
      <c r="AH3484" s="1">
        <v>42598</v>
      </c>
    </row>
    <row r="3485" spans="1:34" x14ac:dyDescent="0.3">
      <c r="A3485">
        <v>248153</v>
      </c>
      <c r="B3485" t="s">
        <v>39</v>
      </c>
      <c r="C3485" t="s">
        <v>26</v>
      </c>
      <c r="D3485">
        <v>3</v>
      </c>
      <c r="E3485" t="s">
        <v>5618</v>
      </c>
      <c r="F3485" t="s">
        <v>5619</v>
      </c>
      <c r="G3485">
        <v>53299</v>
      </c>
      <c r="H3485">
        <v>1</v>
      </c>
      <c r="I3485">
        <v>78464</v>
      </c>
      <c r="J3485">
        <v>91197</v>
      </c>
      <c r="K3485" t="s">
        <v>30</v>
      </c>
      <c r="L3485" t="s">
        <v>71</v>
      </c>
      <c r="M3485" t="s">
        <v>282</v>
      </c>
      <c r="N3485" t="s">
        <v>8886</v>
      </c>
      <c r="O3485" t="s">
        <v>5620</v>
      </c>
      <c r="P3485" t="s">
        <v>8887</v>
      </c>
      <c r="Q3485" t="s">
        <v>35</v>
      </c>
      <c r="R3485" t="s">
        <v>5621</v>
      </c>
      <c r="S3485" t="s">
        <v>35</v>
      </c>
      <c r="T3485" t="str">
        <f t="shared" si="162"/>
        <v xml:space="preserve">SPECIAL NOTE  1. Selected candidates will be required to provide a DNA sample by swabbing. 2. This position has been identified as ‚Å“essential.‚  During emergency events, ‚Å“essential‚ positions may require 24-hour availability.  </v>
      </c>
      <c r="U3485">
        <f t="shared" si="163"/>
        <v>0</v>
      </c>
      <c r="V3485" s="3">
        <v>0</v>
      </c>
      <c r="W3485" s="3">
        <f t="shared" si="164"/>
        <v>0</v>
      </c>
      <c r="X3485" s="3">
        <v>0</v>
      </c>
      <c r="Y3485" s="3">
        <v>0</v>
      </c>
      <c r="Z3485" s="3">
        <v>0</v>
      </c>
      <c r="AA3485" s="3">
        <v>0</v>
      </c>
      <c r="AB3485" s="3">
        <v>0</v>
      </c>
      <c r="AD3485" t="s">
        <v>5622</v>
      </c>
      <c r="AE3485" s="1">
        <v>42571</v>
      </c>
      <c r="AG3485" s="1">
        <v>42576</v>
      </c>
      <c r="AH3485" s="1">
        <v>42598</v>
      </c>
    </row>
    <row r="3486" spans="1:34" x14ac:dyDescent="0.3">
      <c r="A3486">
        <v>247944</v>
      </c>
      <c r="B3486" t="s">
        <v>39</v>
      </c>
      <c r="C3486" t="s">
        <v>26</v>
      </c>
      <c r="D3486">
        <v>1</v>
      </c>
      <c r="E3486" t="s">
        <v>5623</v>
      </c>
      <c r="F3486" t="s">
        <v>42</v>
      </c>
      <c r="G3486">
        <v>21744</v>
      </c>
      <c r="H3486">
        <v>3</v>
      </c>
      <c r="I3486">
        <v>76340</v>
      </c>
      <c r="J3486">
        <v>100322</v>
      </c>
      <c r="K3486" t="s">
        <v>30</v>
      </c>
      <c r="L3486" t="s">
        <v>78</v>
      </c>
      <c r="M3486" t="s">
        <v>2046</v>
      </c>
      <c r="N3486" t="s">
        <v>8888</v>
      </c>
      <c r="O3486" t="s">
        <v>46</v>
      </c>
      <c r="P3486" t="e">
        <f>- Proficient in data analysis using SAS   - experience in conducting analysis of longitudinal data   - ability to work collaboratively on research manuscripts  - experience in epidemiological research on psychosocial factors and Health, on Treatment of mental Health conditions, and use of mental Health services   - Strong written and verbal communication skills  - Proficient in Word, Excel, and PowerPoint</f>
        <v>#NAME?</v>
      </c>
      <c r="Q3486" t="s">
        <v>7439</v>
      </c>
      <c r="R3486" t="s">
        <v>5624</v>
      </c>
      <c r="S3486" t="s">
        <v>35</v>
      </c>
      <c r="T3486" t="e">
        <f t="shared" si="162"/>
        <v>#NAME?</v>
      </c>
      <c r="U3486">
        <f t="shared" si="163"/>
        <v>0</v>
      </c>
      <c r="V3486" s="3">
        <v>0</v>
      </c>
      <c r="W3486" s="3">
        <f t="shared" si="164"/>
        <v>0</v>
      </c>
      <c r="X3486" s="3">
        <v>0</v>
      </c>
      <c r="Y3486" s="3">
        <v>0</v>
      </c>
      <c r="Z3486" s="3">
        <v>0</v>
      </c>
      <c r="AA3486" s="3">
        <v>0</v>
      </c>
      <c r="AB3486" s="3">
        <v>0</v>
      </c>
      <c r="AD3486" t="s">
        <v>38</v>
      </c>
      <c r="AE3486" s="1">
        <v>42573</v>
      </c>
      <c r="AG3486" s="1">
        <v>42573</v>
      </c>
      <c r="AH3486" s="1">
        <v>42598</v>
      </c>
    </row>
    <row r="3487" spans="1:34" x14ac:dyDescent="0.3">
      <c r="A3487">
        <v>248160</v>
      </c>
      <c r="B3487" t="s">
        <v>39</v>
      </c>
      <c r="C3487" t="s">
        <v>40</v>
      </c>
      <c r="D3487">
        <v>1</v>
      </c>
      <c r="E3487" t="s">
        <v>5625</v>
      </c>
      <c r="F3487" t="s">
        <v>1168</v>
      </c>
      <c r="G3487">
        <v>56058</v>
      </c>
      <c r="H3487">
        <v>0</v>
      </c>
      <c r="I3487">
        <v>48895</v>
      </c>
      <c r="J3487">
        <v>75900</v>
      </c>
      <c r="K3487" t="s">
        <v>30</v>
      </c>
      <c r="L3487" t="s">
        <v>78</v>
      </c>
      <c r="M3487" t="s">
        <v>142</v>
      </c>
      <c r="N3487" t="s">
        <v>5626</v>
      </c>
      <c r="O3487" t="s">
        <v>1170</v>
      </c>
      <c r="P3487" t="s">
        <v>5627</v>
      </c>
      <c r="Q3487" t="s">
        <v>7439</v>
      </c>
      <c r="R3487" t="s">
        <v>5628</v>
      </c>
      <c r="S3487" t="s">
        <v>35</v>
      </c>
      <c r="T3487" t="str">
        <f t="shared" si="162"/>
        <v>--Master's degree in social work, public health or related field  --Demonstrated experience collaborating with stakeholders in the community, schools and school based health centers  --Experience working with expectant and parenting teens  --Experience providing sexual and reproductive health education to adolescents through both group and individual interventions  --Excellent analytic writing and oral communication skills with strong presentation skills  --Familiarity with the NYC School based health centers and NYC DOE high school systems  --Knowledge of family planning and sexual and reproductive health preferred  -- Bi-lingual Spanish preferred  --Ability to work cooperatively   --Creative and well organized, with good follow through to complete assignments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87">
        <f t="shared" si="163"/>
        <v>0</v>
      </c>
      <c r="V3487" s="3">
        <v>0</v>
      </c>
      <c r="W3487" s="3">
        <f t="shared" si="164"/>
        <v>0</v>
      </c>
      <c r="X3487" s="3">
        <v>0</v>
      </c>
      <c r="Y3487" s="3">
        <v>0</v>
      </c>
      <c r="Z3487" s="3">
        <v>0</v>
      </c>
      <c r="AA3487" s="3">
        <v>0</v>
      </c>
      <c r="AB3487" s="3">
        <v>0</v>
      </c>
      <c r="AD3487" t="s">
        <v>38</v>
      </c>
      <c r="AE3487" s="1">
        <v>42571</v>
      </c>
      <c r="AG3487" s="1">
        <v>42571</v>
      </c>
      <c r="AH3487" s="1">
        <v>42598</v>
      </c>
    </row>
    <row r="3488" spans="1:34" x14ac:dyDescent="0.3">
      <c r="A3488">
        <v>248160</v>
      </c>
      <c r="B3488" t="s">
        <v>39</v>
      </c>
      <c r="C3488" t="s">
        <v>26</v>
      </c>
      <c r="D3488">
        <v>1</v>
      </c>
      <c r="E3488" t="s">
        <v>5625</v>
      </c>
      <c r="F3488" t="s">
        <v>1168</v>
      </c>
      <c r="G3488">
        <v>56058</v>
      </c>
      <c r="H3488">
        <v>0</v>
      </c>
      <c r="I3488">
        <v>48895</v>
      </c>
      <c r="J3488">
        <v>75900</v>
      </c>
      <c r="K3488" t="s">
        <v>30</v>
      </c>
      <c r="L3488" t="s">
        <v>78</v>
      </c>
      <c r="M3488" t="s">
        <v>142</v>
      </c>
      <c r="N3488" t="s">
        <v>5626</v>
      </c>
      <c r="O3488" t="s">
        <v>1170</v>
      </c>
      <c r="P3488" t="s">
        <v>5627</v>
      </c>
      <c r="Q3488" t="s">
        <v>7439</v>
      </c>
      <c r="R3488" t="s">
        <v>5628</v>
      </c>
      <c r="S3488" t="s">
        <v>35</v>
      </c>
      <c r="T3488" t="str">
        <f t="shared" si="162"/>
        <v>--Master's degree in social work, public health or related field  --Demonstrated experience collaborating with stakeholders in the community, schools and school based health centers  --Experience working with expectant and parenting teens  --Experience providing sexual and reproductive health education to adolescents through both group and individual interventions  --Excellent analytic writing and oral communication skills with strong presentation skills  --Familiarity with the NYC School based health centers and NYC DOE high school systems  --Knowledge of family planning and sexual and reproductive health preferred  -- Bi-lingual Spanish preferred  --Ability to work cooperatively   --Creative and well organized, with good follow through to complete assignments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88">
        <f t="shared" si="163"/>
        <v>0</v>
      </c>
      <c r="V3488" s="3">
        <v>0</v>
      </c>
      <c r="W3488" s="3">
        <f t="shared" si="164"/>
        <v>0</v>
      </c>
      <c r="X3488" s="3">
        <v>0</v>
      </c>
      <c r="Y3488" s="3">
        <v>0</v>
      </c>
      <c r="Z3488" s="3">
        <v>0</v>
      </c>
      <c r="AA3488" s="3">
        <v>0</v>
      </c>
      <c r="AB3488" s="3">
        <v>0</v>
      </c>
      <c r="AD3488" t="s">
        <v>38</v>
      </c>
      <c r="AE3488" s="1">
        <v>42571</v>
      </c>
      <c r="AG3488" s="1">
        <v>42571</v>
      </c>
      <c r="AH3488" s="1">
        <v>42598</v>
      </c>
    </row>
    <row r="3489" spans="1:34" x14ac:dyDescent="0.3">
      <c r="A3489">
        <v>247930</v>
      </c>
      <c r="B3489" t="s">
        <v>39</v>
      </c>
      <c r="C3489" t="s">
        <v>40</v>
      </c>
      <c r="D3489">
        <v>1</v>
      </c>
      <c r="E3489" t="s">
        <v>5364</v>
      </c>
      <c r="F3489" t="s">
        <v>42</v>
      </c>
      <c r="G3489">
        <v>21744</v>
      </c>
      <c r="H3489">
        <v>1</v>
      </c>
      <c r="I3489">
        <v>57969</v>
      </c>
      <c r="J3489">
        <v>70142</v>
      </c>
      <c r="K3489" t="s">
        <v>30</v>
      </c>
      <c r="L3489" t="s">
        <v>78</v>
      </c>
      <c r="M3489" t="s">
        <v>672</v>
      </c>
      <c r="N3489" t="s">
        <v>5365</v>
      </c>
      <c r="O3489" t="s">
        <v>46</v>
      </c>
      <c r="P3489" t="e">
        <f>--Prior experience managing large interconnected databases  --Good analytical skills, including proficiency in SAS and ACCESS and experience with other data management software  --experience with ArcGIS helpful. Strong written and verbal communication skills  --Strong Background both in basic science and public Health epidemiology  --Recognition that data Quality and completeness are essential to meeting surveillance objectives  --ability to work with a diverse staff of epidemiologists, analysts and public Health advisors   --understanding of and ability to plan and implement systematic approaches to promoting and maintaining data Quality  --experience Working with large-scale surveillance Systems and/or epidemiologic data a plus.</f>
        <v>#NAME?</v>
      </c>
      <c r="Q3489" t="s">
        <v>7439</v>
      </c>
      <c r="R3489" t="s">
        <v>5366</v>
      </c>
      <c r="S3489" t="s">
        <v>35</v>
      </c>
      <c r="T3489" t="e">
        <f t="shared" si="162"/>
        <v>#NAME?</v>
      </c>
      <c r="U3489">
        <f t="shared" si="163"/>
        <v>0</v>
      </c>
      <c r="V3489" s="3">
        <v>0</v>
      </c>
      <c r="W3489" s="3">
        <f t="shared" si="164"/>
        <v>0</v>
      </c>
      <c r="X3489" s="3">
        <v>0</v>
      </c>
      <c r="Y3489" s="3">
        <v>0</v>
      </c>
      <c r="Z3489" s="3">
        <v>0</v>
      </c>
      <c r="AA3489" s="3">
        <v>0</v>
      </c>
      <c r="AB3489" s="3">
        <v>0</v>
      </c>
      <c r="AD3489" t="s">
        <v>38</v>
      </c>
      <c r="AE3489" s="1">
        <v>42569</v>
      </c>
      <c r="AG3489" s="1">
        <v>42569</v>
      </c>
      <c r="AH3489" s="1">
        <v>42598</v>
      </c>
    </row>
    <row r="3490" spans="1:34" x14ac:dyDescent="0.3">
      <c r="A3490">
        <v>247944</v>
      </c>
      <c r="B3490" t="s">
        <v>39</v>
      </c>
      <c r="C3490" t="s">
        <v>40</v>
      </c>
      <c r="D3490">
        <v>1</v>
      </c>
      <c r="E3490" t="s">
        <v>5623</v>
      </c>
      <c r="F3490" t="s">
        <v>42</v>
      </c>
      <c r="G3490">
        <v>21744</v>
      </c>
      <c r="H3490">
        <v>3</v>
      </c>
      <c r="I3490">
        <v>76340</v>
      </c>
      <c r="J3490">
        <v>100322</v>
      </c>
      <c r="K3490" t="s">
        <v>30</v>
      </c>
      <c r="L3490" t="s">
        <v>78</v>
      </c>
      <c r="M3490" t="s">
        <v>2046</v>
      </c>
      <c r="N3490" t="s">
        <v>8888</v>
      </c>
      <c r="O3490" t="s">
        <v>46</v>
      </c>
      <c r="P3490" t="e">
        <f>- Proficient in data analysis using SAS   - experience in conducting analysis of longitudinal data   - ability to work collaboratively on research manuscripts  - experience in epidemiological research on psychosocial factors and Health, on Treatment of mental Health conditions, and use of mental Health services   - Strong written and verbal communication skills  - Proficient in Word, Excel, and PowerPoint</f>
        <v>#NAME?</v>
      </c>
      <c r="Q3490" t="s">
        <v>7439</v>
      </c>
      <c r="R3490" t="s">
        <v>5624</v>
      </c>
      <c r="S3490" t="s">
        <v>35</v>
      </c>
      <c r="T3490" t="e">
        <f t="shared" si="162"/>
        <v>#NAME?</v>
      </c>
      <c r="U3490">
        <f t="shared" si="163"/>
        <v>0</v>
      </c>
      <c r="V3490" s="3">
        <v>0</v>
      </c>
      <c r="W3490" s="3">
        <f t="shared" si="164"/>
        <v>0</v>
      </c>
      <c r="X3490" s="3">
        <v>0</v>
      </c>
      <c r="Y3490" s="3">
        <v>0</v>
      </c>
      <c r="Z3490" s="3">
        <v>0</v>
      </c>
      <c r="AA3490" s="3">
        <v>0</v>
      </c>
      <c r="AB3490" s="3">
        <v>0</v>
      </c>
      <c r="AD3490" t="s">
        <v>38</v>
      </c>
      <c r="AE3490" s="1">
        <v>42573</v>
      </c>
      <c r="AG3490" s="1">
        <v>42573</v>
      </c>
      <c r="AH3490" s="1">
        <v>42598</v>
      </c>
    </row>
    <row r="3491" spans="1:34" x14ac:dyDescent="0.3">
      <c r="A3491">
        <v>247955</v>
      </c>
      <c r="B3491" t="s">
        <v>1281</v>
      </c>
      <c r="C3491" t="s">
        <v>26</v>
      </c>
      <c r="D3491">
        <v>10</v>
      </c>
      <c r="E3491" t="s">
        <v>5629</v>
      </c>
      <c r="F3491" t="s">
        <v>5630</v>
      </c>
      <c r="G3491">
        <v>31627</v>
      </c>
      <c r="H3491">
        <v>0</v>
      </c>
      <c r="I3491">
        <v>49862</v>
      </c>
      <c r="J3491">
        <v>72100</v>
      </c>
      <c r="K3491" t="s">
        <v>30</v>
      </c>
      <c r="L3491" t="s">
        <v>5631</v>
      </c>
      <c r="M3491" t="s">
        <v>5632</v>
      </c>
      <c r="N3491" t="s">
        <v>6989</v>
      </c>
      <c r="O3491" t="s">
        <v>5633</v>
      </c>
      <c r="P3491" t="s">
        <v>4612</v>
      </c>
      <c r="Q3491" t="s">
        <v>5634</v>
      </c>
      <c r="R3491" t="s">
        <v>5635</v>
      </c>
      <c r="S3491" t="s">
        <v>4310</v>
      </c>
      <c r="T3491" t="str">
        <f t="shared" si="162"/>
        <v>Working knowledge of the NYC Construction Codes Computer literacy A valid New York State Department of Motor Vehicles Driver's License maintained for the duration of employment.  At the time of appointment, all candidates residing in New York City must apply to receive Special Patrolman Status.</v>
      </c>
      <c r="U3491">
        <f t="shared" si="163"/>
        <v>0</v>
      </c>
      <c r="V3491" s="3">
        <v>0</v>
      </c>
      <c r="W3491" s="3">
        <f t="shared" si="164"/>
        <v>0</v>
      </c>
      <c r="X3491" s="3">
        <v>0</v>
      </c>
      <c r="Y3491" s="3">
        <v>0</v>
      </c>
      <c r="Z3491" s="3">
        <v>0</v>
      </c>
      <c r="AA3491" s="3">
        <v>0</v>
      </c>
      <c r="AB3491" s="3">
        <v>0</v>
      </c>
      <c r="AD3491" t="s">
        <v>38</v>
      </c>
      <c r="AE3491" s="1">
        <v>42569</v>
      </c>
      <c r="AF3491" s="1">
        <v>42639</v>
      </c>
      <c r="AG3491" s="1">
        <v>42569</v>
      </c>
      <c r="AH3491" s="1">
        <v>42598</v>
      </c>
    </row>
    <row r="3492" spans="1:34" x14ac:dyDescent="0.3">
      <c r="A3492">
        <v>248161</v>
      </c>
      <c r="B3492" t="s">
        <v>5636</v>
      </c>
      <c r="C3492" t="s">
        <v>40</v>
      </c>
      <c r="D3492">
        <v>1</v>
      </c>
      <c r="E3492" t="s">
        <v>3853</v>
      </c>
      <c r="F3492" t="s">
        <v>1168</v>
      </c>
      <c r="G3492">
        <v>56058</v>
      </c>
      <c r="H3492">
        <v>0</v>
      </c>
      <c r="I3492">
        <v>58000</v>
      </c>
      <c r="J3492">
        <v>60000</v>
      </c>
      <c r="K3492" t="s">
        <v>30</v>
      </c>
      <c r="L3492" t="s">
        <v>797</v>
      </c>
      <c r="M3492" t="s">
        <v>5637</v>
      </c>
      <c r="N3492" t="s">
        <v>8889</v>
      </c>
      <c r="O3492" t="s">
        <v>1170</v>
      </c>
      <c r="P3492" t="s">
        <v>5638</v>
      </c>
      <c r="Q3492" t="s">
        <v>35</v>
      </c>
      <c r="R3492" t="s">
        <v>8890</v>
      </c>
      <c r="S3492" t="s">
        <v>35</v>
      </c>
      <c r="T3492" t="str">
        <f t="shared" si="162"/>
        <v xml:space="preserve">Preferred experience, abilities, attributes:   Graduate level degree in related area. A minimum of three (3) years of experience in government, a public policy non-profit organization, or relevant investigative, analytical and writing experience.  Knowledge of experience in the field of technology/economic  development  Exceptional writing and supervisory skills.  Demonstrated ability to explain complex policy matters in simple language (i.e., written reports or policy briefs).  A track record of working successfully with government officials (including staff) or public policy advocates.  Familiarity with the current policy issues most relevant to New York City.  The ability to work under pressure in a fast-paced government office; an eagerness to be supportive of colleagues and to work collaboratively;  Strong interest in current events and in the everyday concerns of the people of New York City.  </v>
      </c>
      <c r="U3492">
        <f t="shared" si="163"/>
        <v>0</v>
      </c>
      <c r="V3492" s="3">
        <v>0</v>
      </c>
      <c r="W3492" s="3">
        <f t="shared" si="164"/>
        <v>0</v>
      </c>
      <c r="X3492" s="3">
        <v>0</v>
      </c>
      <c r="Y3492" s="3">
        <v>0</v>
      </c>
      <c r="Z3492" s="3">
        <v>0</v>
      </c>
      <c r="AA3492" s="3">
        <v>0</v>
      </c>
      <c r="AB3492" s="3">
        <v>0</v>
      </c>
      <c r="AD3492" t="s">
        <v>38</v>
      </c>
      <c r="AE3492" s="1">
        <v>42570</v>
      </c>
      <c r="AG3492" s="1">
        <v>42570</v>
      </c>
      <c r="AH3492" s="1">
        <v>42598</v>
      </c>
    </row>
    <row r="3493" spans="1:34" x14ac:dyDescent="0.3">
      <c r="A3493">
        <v>248161</v>
      </c>
      <c r="B3493" t="s">
        <v>5636</v>
      </c>
      <c r="C3493" t="s">
        <v>26</v>
      </c>
      <c r="D3493">
        <v>1</v>
      </c>
      <c r="E3493" t="s">
        <v>3853</v>
      </c>
      <c r="F3493" t="s">
        <v>1168</v>
      </c>
      <c r="G3493">
        <v>56058</v>
      </c>
      <c r="H3493">
        <v>0</v>
      </c>
      <c r="I3493">
        <v>58000</v>
      </c>
      <c r="J3493">
        <v>60000</v>
      </c>
      <c r="K3493" t="s">
        <v>30</v>
      </c>
      <c r="L3493" t="s">
        <v>797</v>
      </c>
      <c r="M3493" t="s">
        <v>5637</v>
      </c>
      <c r="N3493" t="s">
        <v>8889</v>
      </c>
      <c r="O3493" t="s">
        <v>1170</v>
      </c>
      <c r="P3493" t="s">
        <v>5638</v>
      </c>
      <c r="Q3493" t="s">
        <v>35</v>
      </c>
      <c r="R3493" t="s">
        <v>8890</v>
      </c>
      <c r="S3493" t="s">
        <v>35</v>
      </c>
      <c r="T3493" t="str">
        <f t="shared" si="162"/>
        <v xml:space="preserve">Preferred experience, abilities, attributes:   Graduate level degree in related area. A minimum of three (3) years of experience in government, a public policy non-profit organization, or relevant investigative, analytical and writing experience.  Knowledge of experience in the field of technology/economic  development  Exceptional writing and supervisory skills.  Demonstrated ability to explain complex policy matters in simple language (i.e., written reports or policy briefs).  A track record of working successfully with government officials (including staff) or public policy advocates.  Familiarity with the current policy issues most relevant to New York City.  The ability to work under pressure in a fast-paced government office; an eagerness to be supportive of colleagues and to work collaboratively;  Strong interest in current events and in the everyday concerns of the people of New York City.  </v>
      </c>
      <c r="U3493">
        <f t="shared" si="163"/>
        <v>0</v>
      </c>
      <c r="V3493" s="3">
        <v>0</v>
      </c>
      <c r="W3493" s="3">
        <f t="shared" si="164"/>
        <v>0</v>
      </c>
      <c r="X3493" s="3">
        <v>0</v>
      </c>
      <c r="Y3493" s="3">
        <v>0</v>
      </c>
      <c r="Z3493" s="3">
        <v>0</v>
      </c>
      <c r="AA3493" s="3">
        <v>0</v>
      </c>
      <c r="AB3493" s="3">
        <v>0</v>
      </c>
      <c r="AD3493" t="s">
        <v>38</v>
      </c>
      <c r="AE3493" s="1">
        <v>42570</v>
      </c>
      <c r="AG3493" s="1">
        <v>42570</v>
      </c>
      <c r="AH3493" s="1">
        <v>42598</v>
      </c>
    </row>
    <row r="3494" spans="1:34" x14ac:dyDescent="0.3">
      <c r="A3494">
        <v>248165</v>
      </c>
      <c r="B3494" t="s">
        <v>39</v>
      </c>
      <c r="C3494" t="s">
        <v>40</v>
      </c>
      <c r="D3494">
        <v>4</v>
      </c>
      <c r="E3494" t="s">
        <v>5639</v>
      </c>
      <c r="F3494" t="s">
        <v>2139</v>
      </c>
      <c r="G3494">
        <v>81815</v>
      </c>
      <c r="H3494">
        <v>0</v>
      </c>
      <c r="I3494">
        <v>16</v>
      </c>
      <c r="J3494">
        <v>24</v>
      </c>
      <c r="K3494" t="s">
        <v>141</v>
      </c>
      <c r="L3494" t="s">
        <v>78</v>
      </c>
      <c r="M3494" t="s">
        <v>1761</v>
      </c>
      <c r="N3494" t="s">
        <v>5640</v>
      </c>
      <c r="O3494" t="s">
        <v>7367</v>
      </c>
      <c r="P3494" t="s">
        <v>35</v>
      </c>
      <c r="Q3494" t="s">
        <v>7439</v>
      </c>
      <c r="R3494" t="s">
        <v>5641</v>
      </c>
      <c r="S3494" t="s">
        <v>35</v>
      </c>
      <c r="T3494" t="str">
        <f t="shared" si="162"/>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94">
        <f t="shared" si="163"/>
        <v>0</v>
      </c>
      <c r="V3494" s="3">
        <v>0</v>
      </c>
      <c r="W3494" s="3">
        <f t="shared" si="164"/>
        <v>0</v>
      </c>
      <c r="X3494" s="3">
        <v>0</v>
      </c>
      <c r="Y3494" s="3">
        <v>0</v>
      </c>
      <c r="Z3494" s="3">
        <v>0</v>
      </c>
      <c r="AA3494" s="3">
        <v>0</v>
      </c>
      <c r="AB3494" s="3">
        <v>0</v>
      </c>
      <c r="AD3494" t="s">
        <v>38</v>
      </c>
      <c r="AE3494" s="1">
        <v>42572</v>
      </c>
      <c r="AG3494" s="1">
        <v>42571</v>
      </c>
      <c r="AH3494" s="1">
        <v>42598</v>
      </c>
    </row>
    <row r="3495" spans="1:34" x14ac:dyDescent="0.3">
      <c r="A3495">
        <v>248165</v>
      </c>
      <c r="B3495" t="s">
        <v>39</v>
      </c>
      <c r="C3495" t="s">
        <v>26</v>
      </c>
      <c r="D3495">
        <v>4</v>
      </c>
      <c r="E3495" t="s">
        <v>5639</v>
      </c>
      <c r="F3495" t="s">
        <v>2139</v>
      </c>
      <c r="G3495">
        <v>81815</v>
      </c>
      <c r="H3495">
        <v>0</v>
      </c>
      <c r="I3495">
        <v>16</v>
      </c>
      <c r="J3495">
        <v>24</v>
      </c>
      <c r="K3495" t="s">
        <v>141</v>
      </c>
      <c r="L3495" t="s">
        <v>78</v>
      </c>
      <c r="M3495" t="s">
        <v>1761</v>
      </c>
      <c r="N3495" t="s">
        <v>5640</v>
      </c>
      <c r="O3495" t="s">
        <v>7367</v>
      </c>
      <c r="P3495" t="s">
        <v>35</v>
      </c>
      <c r="Q3495" t="s">
        <v>7439</v>
      </c>
      <c r="R3495" t="s">
        <v>5641</v>
      </c>
      <c r="S3495" t="s">
        <v>35</v>
      </c>
      <c r="T3495" t="str">
        <f t="shared" si="162"/>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495">
        <f t="shared" si="163"/>
        <v>0</v>
      </c>
      <c r="V3495" s="3">
        <v>0</v>
      </c>
      <c r="W3495" s="3">
        <f t="shared" si="164"/>
        <v>0</v>
      </c>
      <c r="X3495" s="3">
        <v>0</v>
      </c>
      <c r="Y3495" s="3">
        <v>0</v>
      </c>
      <c r="Z3495" s="3">
        <v>0</v>
      </c>
      <c r="AA3495" s="3">
        <v>0</v>
      </c>
      <c r="AB3495" s="3">
        <v>0</v>
      </c>
      <c r="AD3495" t="s">
        <v>38</v>
      </c>
      <c r="AE3495" s="1">
        <v>42572</v>
      </c>
      <c r="AG3495" s="1">
        <v>42571</v>
      </c>
      <c r="AH3495" s="1">
        <v>42598</v>
      </c>
    </row>
    <row r="3496" spans="1:34" x14ac:dyDescent="0.3">
      <c r="A3496">
        <v>247955</v>
      </c>
      <c r="B3496" t="s">
        <v>1281</v>
      </c>
      <c r="C3496" t="s">
        <v>40</v>
      </c>
      <c r="D3496">
        <v>10</v>
      </c>
      <c r="E3496" t="s">
        <v>5629</v>
      </c>
      <c r="F3496" t="s">
        <v>5630</v>
      </c>
      <c r="G3496">
        <v>31627</v>
      </c>
      <c r="H3496">
        <v>0</v>
      </c>
      <c r="I3496">
        <v>49862</v>
      </c>
      <c r="J3496">
        <v>72100</v>
      </c>
      <c r="K3496" t="s">
        <v>30</v>
      </c>
      <c r="L3496" t="s">
        <v>5631</v>
      </c>
      <c r="M3496" t="s">
        <v>5632</v>
      </c>
      <c r="N3496" t="s">
        <v>6989</v>
      </c>
      <c r="O3496" t="s">
        <v>5633</v>
      </c>
      <c r="P3496" t="s">
        <v>4612</v>
      </c>
      <c r="Q3496" t="s">
        <v>5634</v>
      </c>
      <c r="R3496" t="s">
        <v>5635</v>
      </c>
      <c r="S3496" t="s">
        <v>4310</v>
      </c>
      <c r="T3496" t="str">
        <f t="shared" si="162"/>
        <v>Working knowledge of the NYC Construction Codes Computer literacy A valid New York State Department of Motor Vehicles Driver's License maintained for the duration of employment.  At the time of appointment, all candidates residing in New York City must apply to receive Special Patrolman Status.</v>
      </c>
      <c r="U3496">
        <f t="shared" si="163"/>
        <v>0</v>
      </c>
      <c r="V3496" s="3">
        <v>0</v>
      </c>
      <c r="W3496" s="3">
        <f t="shared" si="164"/>
        <v>0</v>
      </c>
      <c r="X3496" s="3">
        <v>0</v>
      </c>
      <c r="Y3496" s="3">
        <v>0</v>
      </c>
      <c r="Z3496" s="3">
        <v>0</v>
      </c>
      <c r="AA3496" s="3">
        <v>0</v>
      </c>
      <c r="AB3496" s="3">
        <v>0</v>
      </c>
      <c r="AD3496" t="s">
        <v>38</v>
      </c>
      <c r="AE3496" s="1">
        <v>42569</v>
      </c>
      <c r="AF3496" s="1">
        <v>42639</v>
      </c>
      <c r="AG3496" s="1">
        <v>42569</v>
      </c>
      <c r="AH3496" s="1">
        <v>42598</v>
      </c>
    </row>
    <row r="3497" spans="1:34" x14ac:dyDescent="0.3">
      <c r="A3497">
        <v>247959</v>
      </c>
      <c r="B3497" t="s">
        <v>39</v>
      </c>
      <c r="C3497" t="s">
        <v>26</v>
      </c>
      <c r="D3497">
        <v>1</v>
      </c>
      <c r="E3497" t="s">
        <v>2893</v>
      </c>
      <c r="F3497" t="s">
        <v>1148</v>
      </c>
      <c r="G3497">
        <v>56056</v>
      </c>
      <c r="H3497">
        <v>0</v>
      </c>
      <c r="I3497">
        <v>29391</v>
      </c>
      <c r="J3497">
        <v>38131</v>
      </c>
      <c r="K3497" t="s">
        <v>30</v>
      </c>
      <c r="L3497" t="s">
        <v>78</v>
      </c>
      <c r="M3497" t="s">
        <v>1078</v>
      </c>
      <c r="N3497" t="s">
        <v>8891</v>
      </c>
      <c r="O3497" t="s">
        <v>1150</v>
      </c>
      <c r="P3497" t="e">
        <f>- Strong interpersonal skills function as a member of a team  - Prior Office/administration experience and Strong organizational skills are required  - Excellent oral and written communication skills are required  - ability to work well under pressure while juggling multiple tasks simultaneously  - ability to make sound decisions consistent with functions  - ability to prioritize with minimal supervision and work independently as well as function as a member of a team  - proficiency in computer packages including MS Office applications.</f>
        <v>#NAME?</v>
      </c>
      <c r="Q3497" t="s">
        <v>35</v>
      </c>
      <c r="R3497" t="s">
        <v>5642</v>
      </c>
      <c r="S3497" t="s">
        <v>35</v>
      </c>
      <c r="T3497" t="e">
        <f t="shared" si="162"/>
        <v>#NAME?</v>
      </c>
      <c r="U3497">
        <f t="shared" si="163"/>
        <v>0</v>
      </c>
      <c r="V3497" s="3">
        <v>0</v>
      </c>
      <c r="W3497" s="3">
        <f t="shared" si="164"/>
        <v>0</v>
      </c>
      <c r="X3497" s="3">
        <v>0</v>
      </c>
      <c r="Y3497" s="3">
        <v>0</v>
      </c>
      <c r="Z3497" s="3">
        <v>0</v>
      </c>
      <c r="AA3497" s="3">
        <v>0</v>
      </c>
      <c r="AB3497" s="3">
        <v>0</v>
      </c>
      <c r="AD3497" t="s">
        <v>38</v>
      </c>
      <c r="AE3497" s="1">
        <v>42570</v>
      </c>
      <c r="AG3497" s="1">
        <v>42570</v>
      </c>
      <c r="AH3497" s="1">
        <v>42598</v>
      </c>
    </row>
    <row r="3498" spans="1:34" x14ac:dyDescent="0.3">
      <c r="A3498">
        <v>247959</v>
      </c>
      <c r="B3498" t="s">
        <v>39</v>
      </c>
      <c r="C3498" t="s">
        <v>40</v>
      </c>
      <c r="D3498">
        <v>1</v>
      </c>
      <c r="E3498" t="s">
        <v>2893</v>
      </c>
      <c r="F3498" t="s">
        <v>1148</v>
      </c>
      <c r="G3498">
        <v>56056</v>
      </c>
      <c r="H3498">
        <v>0</v>
      </c>
      <c r="I3498">
        <v>29391</v>
      </c>
      <c r="J3498">
        <v>38131</v>
      </c>
      <c r="K3498" t="s">
        <v>30</v>
      </c>
      <c r="L3498" t="s">
        <v>78</v>
      </c>
      <c r="M3498" t="s">
        <v>1078</v>
      </c>
      <c r="N3498" t="s">
        <v>8891</v>
      </c>
      <c r="O3498" t="s">
        <v>1150</v>
      </c>
      <c r="P3498" t="e">
        <f>- Strong interpersonal skills function as a member of a team  - Prior Office/administration experience and Strong organizational skills are required  - Excellent oral and written communication skills are required  - ability to work well under pressure while juggling multiple tasks simultaneously  - ability to make sound decisions consistent with functions  - ability to prioritize with minimal supervision and work independently as well as function as a member of a team  - proficiency in computer packages including MS Office applications.</f>
        <v>#NAME?</v>
      </c>
      <c r="Q3498" t="s">
        <v>35</v>
      </c>
      <c r="R3498" t="s">
        <v>5642</v>
      </c>
      <c r="S3498" t="s">
        <v>35</v>
      </c>
      <c r="T3498" t="e">
        <f t="shared" si="162"/>
        <v>#NAME?</v>
      </c>
      <c r="U3498">
        <f t="shared" si="163"/>
        <v>0</v>
      </c>
      <c r="V3498" s="3">
        <v>0</v>
      </c>
      <c r="W3498" s="3">
        <f t="shared" si="164"/>
        <v>0</v>
      </c>
      <c r="X3498" s="3">
        <v>0</v>
      </c>
      <c r="Y3498" s="3">
        <v>0</v>
      </c>
      <c r="Z3498" s="3">
        <v>0</v>
      </c>
      <c r="AA3498" s="3">
        <v>0</v>
      </c>
      <c r="AB3498" s="3">
        <v>0</v>
      </c>
      <c r="AD3498" t="s">
        <v>38</v>
      </c>
      <c r="AE3498" s="1">
        <v>42570</v>
      </c>
      <c r="AG3498" s="1">
        <v>42570</v>
      </c>
      <c r="AH3498" s="1">
        <v>42598</v>
      </c>
    </row>
    <row r="3499" spans="1:34" x14ac:dyDescent="0.3">
      <c r="A3499">
        <v>247969</v>
      </c>
      <c r="B3499" t="s">
        <v>59</v>
      </c>
      <c r="C3499" t="s">
        <v>40</v>
      </c>
      <c r="D3499">
        <v>1</v>
      </c>
      <c r="E3499" t="s">
        <v>2246</v>
      </c>
      <c r="F3499" t="s">
        <v>2247</v>
      </c>
      <c r="G3499">
        <v>92510</v>
      </c>
      <c r="H3499">
        <v>0</v>
      </c>
      <c r="I3499">
        <v>75064</v>
      </c>
      <c r="J3499">
        <v>75064</v>
      </c>
      <c r="K3499" t="s">
        <v>30</v>
      </c>
      <c r="L3499" t="s">
        <v>5643</v>
      </c>
      <c r="M3499" t="s">
        <v>5644</v>
      </c>
      <c r="N3499" t="s">
        <v>8892</v>
      </c>
      <c r="O3499" t="s">
        <v>2250</v>
      </c>
      <c r="P3499" t="s">
        <v>35</v>
      </c>
      <c r="Q3499" t="s">
        <v>1808</v>
      </c>
      <c r="R3499" t="s">
        <v>99</v>
      </c>
      <c r="S3499" t="s">
        <v>347</v>
      </c>
      <c r="T3499" t="str">
        <f t="shared" si="162"/>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3499">
        <f t="shared" si="163"/>
        <v>0</v>
      </c>
      <c r="V3499" s="3">
        <v>0</v>
      </c>
      <c r="W3499" s="3">
        <f t="shared" si="164"/>
        <v>0</v>
      </c>
      <c r="X3499" s="3">
        <v>0</v>
      </c>
      <c r="Y3499" s="3">
        <v>0</v>
      </c>
      <c r="Z3499" s="3">
        <v>0</v>
      </c>
      <c r="AA3499" s="3">
        <v>0</v>
      </c>
      <c r="AB3499" s="3">
        <v>0</v>
      </c>
      <c r="AD3499" t="s">
        <v>5556</v>
      </c>
      <c r="AE3499" s="1">
        <v>42572</v>
      </c>
      <c r="AG3499" s="1">
        <v>42572</v>
      </c>
      <c r="AH3499" s="1">
        <v>42598</v>
      </c>
    </row>
    <row r="3500" spans="1:34" x14ac:dyDescent="0.3">
      <c r="A3500">
        <v>248920</v>
      </c>
      <c r="B3500" t="s">
        <v>3277</v>
      </c>
      <c r="C3500" t="s">
        <v>40</v>
      </c>
      <c r="D3500">
        <v>1</v>
      </c>
      <c r="E3500" t="s">
        <v>5645</v>
      </c>
      <c r="F3500" t="s">
        <v>51</v>
      </c>
      <c r="G3500">
        <v>10050</v>
      </c>
      <c r="H3500" t="s">
        <v>52</v>
      </c>
      <c r="I3500">
        <v>100000</v>
      </c>
      <c r="J3500">
        <v>120000</v>
      </c>
      <c r="K3500" t="s">
        <v>30</v>
      </c>
      <c r="L3500" t="s">
        <v>5203</v>
      </c>
      <c r="M3500" t="s">
        <v>5646</v>
      </c>
      <c r="N3500" t="s">
        <v>6990</v>
      </c>
      <c r="O3500" t="s">
        <v>54</v>
      </c>
      <c r="P3500" t="s">
        <v>8893</v>
      </c>
      <c r="Q3500" t="s">
        <v>5647</v>
      </c>
      <c r="R3500" t="s">
        <v>5648</v>
      </c>
      <c r="S3500" t="s">
        <v>35</v>
      </c>
      <c r="T3500" t="str">
        <f t="shared" si="162"/>
        <v>‚	Knowledge of SharePoint 2013+, including both server-side and client side experience.	Experience with installation, maintenance, upgrade, replacement, integration, backup and recovery, security and performance tuning of servers and component applications.	Strong analytical and problem solving skills and excellent verbal and written communications skills. For a list of all upcoming civil service exams with regards to the posting title or any other title, please visit:  http://www.nyc.gov/html/dcas/html/work/exam_monthly.shtml</v>
      </c>
      <c r="U3500">
        <f t="shared" si="163"/>
        <v>0</v>
      </c>
      <c r="V3500" s="3">
        <v>0</v>
      </c>
      <c r="W3500" s="3">
        <f t="shared" si="164"/>
        <v>0</v>
      </c>
      <c r="X3500" s="3">
        <v>0</v>
      </c>
      <c r="Y3500" s="3">
        <v>0</v>
      </c>
      <c r="Z3500" s="3">
        <v>0</v>
      </c>
      <c r="AA3500" s="3">
        <v>0</v>
      </c>
      <c r="AB3500" s="3">
        <v>0</v>
      </c>
      <c r="AD3500" t="s">
        <v>58</v>
      </c>
      <c r="AE3500" s="1">
        <v>42573</v>
      </c>
      <c r="AG3500" s="1">
        <v>42580</v>
      </c>
      <c r="AH3500" s="1">
        <v>42598</v>
      </c>
    </row>
    <row r="3501" spans="1:34" x14ac:dyDescent="0.3">
      <c r="A3501">
        <v>248166</v>
      </c>
      <c r="B3501" t="s">
        <v>39</v>
      </c>
      <c r="C3501" t="s">
        <v>26</v>
      </c>
      <c r="D3501">
        <v>3</v>
      </c>
      <c r="E3501" t="s">
        <v>5649</v>
      </c>
      <c r="F3501" t="s">
        <v>1404</v>
      </c>
      <c r="G3501">
        <v>21514</v>
      </c>
      <c r="H3501">
        <v>1</v>
      </c>
      <c r="I3501">
        <v>54094</v>
      </c>
      <c r="J3501">
        <v>75271</v>
      </c>
      <c r="K3501" t="s">
        <v>30</v>
      </c>
      <c r="L3501" t="s">
        <v>43</v>
      </c>
      <c r="M3501" t="s">
        <v>767</v>
      </c>
      <c r="N3501" t="s">
        <v>5650</v>
      </c>
      <c r="O3501" t="s">
        <v>1406</v>
      </c>
      <c r="P3501" t="s">
        <v>5651</v>
      </c>
      <c r="Q3501" t="s">
        <v>1296</v>
      </c>
      <c r="R3501" t="s">
        <v>5652</v>
      </c>
      <c r="S3501" t="s">
        <v>35</v>
      </c>
      <c r="T3501" t="str">
        <f t="shared" si="162"/>
        <v>A degree in one of the following subjects would be a plus: Entomology, Biology or Microbiology **Applicant must possess or be eligible for a New York State Clinical Laboratory Technologist License.  ***Employees must maintain a New York State (NYS) Laboratory Technologist license for the duration of employment.</v>
      </c>
      <c r="U3501">
        <f t="shared" si="163"/>
        <v>0</v>
      </c>
      <c r="V3501" s="3">
        <v>0</v>
      </c>
      <c r="W3501" s="3">
        <f t="shared" si="164"/>
        <v>0</v>
      </c>
      <c r="X3501" s="3">
        <v>0</v>
      </c>
      <c r="Y3501" s="3">
        <v>0</v>
      </c>
      <c r="Z3501" s="3">
        <v>0</v>
      </c>
      <c r="AA3501" s="3">
        <v>0</v>
      </c>
      <c r="AB3501" s="3">
        <v>0</v>
      </c>
      <c r="AD3501" t="s">
        <v>38</v>
      </c>
      <c r="AE3501" s="1">
        <v>42574</v>
      </c>
      <c r="AG3501" s="1">
        <v>42573</v>
      </c>
      <c r="AH3501" s="1">
        <v>42598</v>
      </c>
    </row>
    <row r="3502" spans="1:34" x14ac:dyDescent="0.3">
      <c r="A3502">
        <v>248166</v>
      </c>
      <c r="B3502" t="s">
        <v>39</v>
      </c>
      <c r="C3502" t="s">
        <v>40</v>
      </c>
      <c r="D3502">
        <v>3</v>
      </c>
      <c r="E3502" t="s">
        <v>5649</v>
      </c>
      <c r="F3502" t="s">
        <v>1404</v>
      </c>
      <c r="G3502">
        <v>21514</v>
      </c>
      <c r="H3502">
        <v>1</v>
      </c>
      <c r="I3502">
        <v>54094</v>
      </c>
      <c r="J3502">
        <v>75271</v>
      </c>
      <c r="K3502" t="s">
        <v>30</v>
      </c>
      <c r="L3502" t="s">
        <v>43</v>
      </c>
      <c r="M3502" t="s">
        <v>767</v>
      </c>
      <c r="N3502" t="s">
        <v>5650</v>
      </c>
      <c r="O3502" t="s">
        <v>1406</v>
      </c>
      <c r="P3502" t="s">
        <v>5651</v>
      </c>
      <c r="Q3502" t="s">
        <v>1296</v>
      </c>
      <c r="R3502" t="s">
        <v>5652</v>
      </c>
      <c r="S3502" t="s">
        <v>35</v>
      </c>
      <c r="T3502" t="str">
        <f t="shared" si="162"/>
        <v>A degree in one of the following subjects would be a plus: Entomology, Biology or Microbiology **Applicant must possess or be eligible for a New York State Clinical Laboratory Technologist License.  ***Employees must maintain a New York State (NYS) Laboratory Technologist license for the duration of employment.</v>
      </c>
      <c r="U3502">
        <f t="shared" si="163"/>
        <v>0</v>
      </c>
      <c r="V3502" s="3">
        <v>0</v>
      </c>
      <c r="W3502" s="3">
        <f t="shared" si="164"/>
        <v>0</v>
      </c>
      <c r="X3502" s="3">
        <v>0</v>
      </c>
      <c r="Y3502" s="3">
        <v>0</v>
      </c>
      <c r="Z3502" s="3">
        <v>0</v>
      </c>
      <c r="AA3502" s="3">
        <v>0</v>
      </c>
      <c r="AB3502" s="3">
        <v>0</v>
      </c>
      <c r="AD3502" t="s">
        <v>38</v>
      </c>
      <c r="AE3502" s="1">
        <v>42574</v>
      </c>
      <c r="AG3502" s="1">
        <v>42573</v>
      </c>
      <c r="AH3502" s="1">
        <v>42598</v>
      </c>
    </row>
    <row r="3503" spans="1:34" x14ac:dyDescent="0.3">
      <c r="A3503">
        <v>248168</v>
      </c>
      <c r="B3503" t="s">
        <v>39</v>
      </c>
      <c r="C3503" t="s">
        <v>40</v>
      </c>
      <c r="D3503">
        <v>1</v>
      </c>
      <c r="E3503" t="s">
        <v>5502</v>
      </c>
      <c r="F3503" t="s">
        <v>1375</v>
      </c>
      <c r="G3503">
        <v>90644</v>
      </c>
      <c r="H3503">
        <v>0</v>
      </c>
      <c r="I3503">
        <v>14</v>
      </c>
      <c r="J3503">
        <v>19</v>
      </c>
      <c r="K3503" t="s">
        <v>141</v>
      </c>
      <c r="L3503" t="s">
        <v>513</v>
      </c>
      <c r="M3503" t="s">
        <v>1335</v>
      </c>
      <c r="N3503" t="s">
        <v>6982</v>
      </c>
      <c r="O3503" t="s">
        <v>1376</v>
      </c>
      <c r="P3503" t="s">
        <v>5503</v>
      </c>
      <c r="Q3503" t="s">
        <v>8836</v>
      </c>
      <c r="R3503" t="s">
        <v>5653</v>
      </c>
      <c r="S3503" t="s">
        <v>35</v>
      </c>
      <c r="T3503" t="str">
        <f t="shared" si="162"/>
        <v>Certified as a Fire Safety Director **Certain medical and physical requirements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03">
        <f t="shared" si="163"/>
        <v>0</v>
      </c>
      <c r="V3503" s="3">
        <v>0</v>
      </c>
      <c r="W3503" s="3">
        <f t="shared" si="164"/>
        <v>0</v>
      </c>
      <c r="X3503" s="3">
        <v>0</v>
      </c>
      <c r="Y3503" s="3">
        <v>0</v>
      </c>
      <c r="Z3503" s="3">
        <v>0</v>
      </c>
      <c r="AA3503" s="3">
        <v>0</v>
      </c>
      <c r="AB3503" s="3">
        <v>0</v>
      </c>
      <c r="AD3503" t="s">
        <v>38</v>
      </c>
      <c r="AE3503" s="1">
        <v>42572</v>
      </c>
      <c r="AG3503" s="1">
        <v>42571</v>
      </c>
      <c r="AH3503" s="1">
        <v>42598</v>
      </c>
    </row>
    <row r="3504" spans="1:34" x14ac:dyDescent="0.3">
      <c r="A3504">
        <v>248168</v>
      </c>
      <c r="B3504" t="s">
        <v>39</v>
      </c>
      <c r="C3504" t="s">
        <v>26</v>
      </c>
      <c r="D3504">
        <v>1</v>
      </c>
      <c r="E3504" t="s">
        <v>5502</v>
      </c>
      <c r="F3504" t="s">
        <v>1375</v>
      </c>
      <c r="G3504">
        <v>90644</v>
      </c>
      <c r="H3504">
        <v>0</v>
      </c>
      <c r="I3504">
        <v>14</v>
      </c>
      <c r="J3504">
        <v>19</v>
      </c>
      <c r="K3504" t="s">
        <v>141</v>
      </c>
      <c r="L3504" t="s">
        <v>513</v>
      </c>
      <c r="M3504" t="s">
        <v>1335</v>
      </c>
      <c r="N3504" t="s">
        <v>6982</v>
      </c>
      <c r="O3504" t="s">
        <v>1376</v>
      </c>
      <c r="P3504" t="s">
        <v>5503</v>
      </c>
      <c r="Q3504" t="s">
        <v>8836</v>
      </c>
      <c r="R3504" t="s">
        <v>5653</v>
      </c>
      <c r="S3504" t="s">
        <v>35</v>
      </c>
      <c r="T3504" t="str">
        <f t="shared" si="162"/>
        <v>Certified as a Fire Safety Director **Certain medical and physical requirements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04">
        <f t="shared" si="163"/>
        <v>0</v>
      </c>
      <c r="V3504" s="3">
        <v>0</v>
      </c>
      <c r="W3504" s="3">
        <f t="shared" si="164"/>
        <v>0</v>
      </c>
      <c r="X3504" s="3">
        <v>0</v>
      </c>
      <c r="Y3504" s="3">
        <v>0</v>
      </c>
      <c r="Z3504" s="3">
        <v>0</v>
      </c>
      <c r="AA3504" s="3">
        <v>0</v>
      </c>
      <c r="AB3504" s="3">
        <v>0</v>
      </c>
      <c r="AD3504" t="s">
        <v>38</v>
      </c>
      <c r="AE3504" s="1">
        <v>42572</v>
      </c>
      <c r="AG3504" s="1">
        <v>42571</v>
      </c>
      <c r="AH3504" s="1">
        <v>42598</v>
      </c>
    </row>
    <row r="3505" spans="1:34" x14ac:dyDescent="0.3">
      <c r="A3505">
        <v>247969</v>
      </c>
      <c r="B3505" t="s">
        <v>59</v>
      </c>
      <c r="C3505" t="s">
        <v>26</v>
      </c>
      <c r="D3505">
        <v>1</v>
      </c>
      <c r="E3505" t="s">
        <v>2246</v>
      </c>
      <c r="F3505" t="s">
        <v>2247</v>
      </c>
      <c r="G3505">
        <v>92510</v>
      </c>
      <c r="H3505">
        <v>0</v>
      </c>
      <c r="I3505">
        <v>75064</v>
      </c>
      <c r="J3505">
        <v>75064</v>
      </c>
      <c r="K3505" t="s">
        <v>30</v>
      </c>
      <c r="L3505" t="s">
        <v>5643</v>
      </c>
      <c r="M3505" t="s">
        <v>5644</v>
      </c>
      <c r="N3505" t="s">
        <v>8892</v>
      </c>
      <c r="O3505" t="s">
        <v>2250</v>
      </c>
      <c r="P3505" t="s">
        <v>35</v>
      </c>
      <c r="Q3505" t="s">
        <v>1808</v>
      </c>
      <c r="R3505" t="s">
        <v>99</v>
      </c>
      <c r="S3505" t="s">
        <v>347</v>
      </c>
      <c r="T3505" t="str">
        <f t="shared" si="162"/>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3505">
        <f t="shared" si="163"/>
        <v>0</v>
      </c>
      <c r="V3505" s="3">
        <v>0</v>
      </c>
      <c r="W3505" s="3">
        <f t="shared" si="164"/>
        <v>0</v>
      </c>
      <c r="X3505" s="3">
        <v>0</v>
      </c>
      <c r="Y3505" s="3">
        <v>0</v>
      </c>
      <c r="Z3505" s="3">
        <v>0</v>
      </c>
      <c r="AA3505" s="3">
        <v>0</v>
      </c>
      <c r="AB3505" s="3">
        <v>0</v>
      </c>
      <c r="AD3505" t="s">
        <v>5556</v>
      </c>
      <c r="AE3505" s="1">
        <v>42572</v>
      </c>
      <c r="AG3505" s="1">
        <v>42572</v>
      </c>
      <c r="AH3505" s="1">
        <v>42598</v>
      </c>
    </row>
    <row r="3506" spans="1:34" x14ac:dyDescent="0.3">
      <c r="A3506">
        <v>248014</v>
      </c>
      <c r="B3506" t="s">
        <v>666</v>
      </c>
      <c r="C3506" t="s">
        <v>40</v>
      </c>
      <c r="D3506">
        <v>1</v>
      </c>
      <c r="E3506" t="s">
        <v>5654</v>
      </c>
      <c r="F3506" t="s">
        <v>191</v>
      </c>
      <c r="G3506">
        <v>13632</v>
      </c>
      <c r="H3506">
        <v>2</v>
      </c>
      <c r="I3506">
        <v>77157</v>
      </c>
      <c r="J3506">
        <v>99406</v>
      </c>
      <c r="K3506" t="s">
        <v>30</v>
      </c>
      <c r="L3506" t="s">
        <v>2218</v>
      </c>
      <c r="M3506" t="s">
        <v>2219</v>
      </c>
      <c r="N3506" t="s">
        <v>5655</v>
      </c>
      <c r="O3506" t="s">
        <v>7083</v>
      </c>
      <c r="P3506" t="s">
        <v>5656</v>
      </c>
      <c r="Q3506" t="s">
        <v>35</v>
      </c>
      <c r="R3506" t="s">
        <v>5657</v>
      </c>
      <c r="S3506" t="s">
        <v>35</v>
      </c>
      <c r="T3506" t="str">
        <f t="shared" si="162"/>
        <v xml:space="preserve">The Portal Developer must have: Experience with Oracle WebCenter, Oracle BPM, Oracle ADF, Java, Drupal and Adobe ColdFusion. Knowledge of mobile platform development and integration. Ability to evaluate and understand existing development methods in conjunction with new needs.  </v>
      </c>
      <c r="U3506">
        <f t="shared" si="163"/>
        <v>0</v>
      </c>
      <c r="V3506" s="3">
        <v>0</v>
      </c>
      <c r="W3506" s="3">
        <f t="shared" si="164"/>
        <v>0</v>
      </c>
      <c r="X3506" s="3">
        <v>0</v>
      </c>
      <c r="Y3506" s="3">
        <v>0</v>
      </c>
      <c r="Z3506" s="3">
        <v>0</v>
      </c>
      <c r="AA3506" s="3">
        <v>0</v>
      </c>
      <c r="AB3506" s="3">
        <v>0</v>
      </c>
      <c r="AD3506" t="s">
        <v>58</v>
      </c>
      <c r="AE3506" s="1">
        <v>42573</v>
      </c>
      <c r="AG3506" s="1">
        <v>42572</v>
      </c>
      <c r="AH3506" s="1">
        <v>42598</v>
      </c>
    </row>
    <row r="3507" spans="1:34" x14ac:dyDescent="0.3">
      <c r="A3507">
        <v>248014</v>
      </c>
      <c r="B3507" t="s">
        <v>666</v>
      </c>
      <c r="C3507" t="s">
        <v>26</v>
      </c>
      <c r="D3507">
        <v>1</v>
      </c>
      <c r="E3507" t="s">
        <v>5654</v>
      </c>
      <c r="F3507" t="s">
        <v>191</v>
      </c>
      <c r="G3507">
        <v>13632</v>
      </c>
      <c r="H3507">
        <v>2</v>
      </c>
      <c r="I3507">
        <v>77157</v>
      </c>
      <c r="J3507">
        <v>99406</v>
      </c>
      <c r="K3507" t="s">
        <v>30</v>
      </c>
      <c r="L3507" t="s">
        <v>2218</v>
      </c>
      <c r="M3507" t="s">
        <v>2219</v>
      </c>
      <c r="N3507" t="s">
        <v>5655</v>
      </c>
      <c r="O3507" t="s">
        <v>7083</v>
      </c>
      <c r="P3507" t="s">
        <v>5656</v>
      </c>
      <c r="Q3507" t="s">
        <v>35</v>
      </c>
      <c r="R3507" t="s">
        <v>5657</v>
      </c>
      <c r="S3507" t="s">
        <v>35</v>
      </c>
      <c r="T3507" t="str">
        <f t="shared" si="162"/>
        <v xml:space="preserve">The Portal Developer must have: Experience with Oracle WebCenter, Oracle BPM, Oracle ADF, Java, Drupal and Adobe ColdFusion. Knowledge of mobile platform development and integration. Ability to evaluate and understand existing development methods in conjunction with new needs.  </v>
      </c>
      <c r="U3507">
        <f t="shared" si="163"/>
        <v>0</v>
      </c>
      <c r="V3507" s="3">
        <v>0</v>
      </c>
      <c r="W3507" s="3">
        <f t="shared" si="164"/>
        <v>0</v>
      </c>
      <c r="X3507" s="3">
        <v>0</v>
      </c>
      <c r="Y3507" s="3">
        <v>0</v>
      </c>
      <c r="Z3507" s="3">
        <v>0</v>
      </c>
      <c r="AA3507" s="3">
        <v>0</v>
      </c>
      <c r="AB3507" s="3">
        <v>0</v>
      </c>
      <c r="AD3507" t="s">
        <v>58</v>
      </c>
      <c r="AE3507" s="1">
        <v>42573</v>
      </c>
      <c r="AG3507" s="1">
        <v>42572</v>
      </c>
      <c r="AH3507" s="1">
        <v>42598</v>
      </c>
    </row>
    <row r="3508" spans="1:34" x14ac:dyDescent="0.3">
      <c r="A3508">
        <v>248022</v>
      </c>
      <c r="B3508" t="s">
        <v>108</v>
      </c>
      <c r="C3508" t="s">
        <v>26</v>
      </c>
      <c r="D3508">
        <v>1</v>
      </c>
      <c r="E3508" t="s">
        <v>4746</v>
      </c>
      <c r="F3508" t="s">
        <v>2096</v>
      </c>
      <c r="G3508">
        <v>13621</v>
      </c>
      <c r="H3508">
        <v>3</v>
      </c>
      <c r="I3508">
        <v>66300</v>
      </c>
      <c r="J3508">
        <v>101324</v>
      </c>
      <c r="K3508" t="s">
        <v>30</v>
      </c>
      <c r="L3508" t="s">
        <v>111</v>
      </c>
      <c r="M3508" t="s">
        <v>2132</v>
      </c>
      <c r="N3508" t="s">
        <v>4747</v>
      </c>
      <c r="O3508" t="s">
        <v>2099</v>
      </c>
      <c r="P3508" t="s">
        <v>4748</v>
      </c>
      <c r="Q3508" t="s">
        <v>35</v>
      </c>
      <c r="R3508" t="s">
        <v>586</v>
      </c>
      <c r="S3508" t="s">
        <v>35</v>
      </c>
      <c r="T3508" t="str">
        <f t="shared" si="162"/>
        <v xml:space="preserve">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  </v>
      </c>
      <c r="U3508">
        <f t="shared" si="163"/>
        <v>0</v>
      </c>
      <c r="V3508" s="3">
        <v>0</v>
      </c>
      <c r="W3508" s="3">
        <f t="shared" si="164"/>
        <v>0</v>
      </c>
      <c r="X3508" s="3">
        <v>0</v>
      </c>
      <c r="Y3508" s="3">
        <v>0</v>
      </c>
      <c r="Z3508" s="3">
        <v>0</v>
      </c>
      <c r="AA3508" s="3">
        <v>0</v>
      </c>
      <c r="AB3508" s="3">
        <v>0</v>
      </c>
      <c r="AD3508" t="s">
        <v>58</v>
      </c>
      <c r="AE3508" s="1">
        <v>42572</v>
      </c>
      <c r="AG3508" s="1">
        <v>42572</v>
      </c>
      <c r="AH3508" s="1">
        <v>42598</v>
      </c>
    </row>
    <row r="3509" spans="1:34" x14ac:dyDescent="0.3">
      <c r="A3509">
        <v>248022</v>
      </c>
      <c r="B3509" t="s">
        <v>108</v>
      </c>
      <c r="C3509" t="s">
        <v>40</v>
      </c>
      <c r="D3509">
        <v>1</v>
      </c>
      <c r="E3509" t="s">
        <v>4746</v>
      </c>
      <c r="F3509" t="s">
        <v>2096</v>
      </c>
      <c r="G3509">
        <v>13621</v>
      </c>
      <c r="H3509">
        <v>3</v>
      </c>
      <c r="I3509">
        <v>66300</v>
      </c>
      <c r="J3509">
        <v>101324</v>
      </c>
      <c r="K3509" t="s">
        <v>30</v>
      </c>
      <c r="L3509" t="s">
        <v>111</v>
      </c>
      <c r="M3509" t="s">
        <v>2132</v>
      </c>
      <c r="N3509" t="s">
        <v>4747</v>
      </c>
      <c r="O3509" t="s">
        <v>2099</v>
      </c>
      <c r="P3509" t="s">
        <v>4748</v>
      </c>
      <c r="Q3509" t="s">
        <v>35</v>
      </c>
      <c r="R3509" t="s">
        <v>586</v>
      </c>
      <c r="S3509" t="s">
        <v>35</v>
      </c>
      <c r="T3509" t="str">
        <f t="shared" si="162"/>
        <v xml:space="preserve">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  </v>
      </c>
      <c r="U3509">
        <f t="shared" si="163"/>
        <v>0</v>
      </c>
      <c r="V3509" s="3">
        <v>0</v>
      </c>
      <c r="W3509" s="3">
        <f t="shared" si="164"/>
        <v>0</v>
      </c>
      <c r="X3509" s="3">
        <v>0</v>
      </c>
      <c r="Y3509" s="3">
        <v>0</v>
      </c>
      <c r="Z3509" s="3">
        <v>0</v>
      </c>
      <c r="AA3509" s="3">
        <v>0</v>
      </c>
      <c r="AB3509" s="3">
        <v>0</v>
      </c>
      <c r="AD3509" t="s">
        <v>58</v>
      </c>
      <c r="AE3509" s="1">
        <v>42572</v>
      </c>
      <c r="AG3509" s="1">
        <v>42572</v>
      </c>
      <c r="AH3509" s="1">
        <v>42598</v>
      </c>
    </row>
    <row r="3510" spans="1:34" x14ac:dyDescent="0.3">
      <c r="A3510">
        <v>248214</v>
      </c>
      <c r="B3510" t="s">
        <v>888</v>
      </c>
      <c r="C3510" t="s">
        <v>26</v>
      </c>
      <c r="D3510">
        <v>1</v>
      </c>
      <c r="E3510" t="s">
        <v>5658</v>
      </c>
      <c r="F3510" t="s">
        <v>4494</v>
      </c>
      <c r="G3510" t="s">
        <v>4495</v>
      </c>
      <c r="H3510">
        <v>0</v>
      </c>
      <c r="I3510">
        <v>53051</v>
      </c>
      <c r="J3510">
        <v>65000</v>
      </c>
      <c r="K3510" t="s">
        <v>30</v>
      </c>
      <c r="L3510" t="s">
        <v>430</v>
      </c>
      <c r="M3510" t="s">
        <v>5510</v>
      </c>
      <c r="N3510" t="s">
        <v>8894</v>
      </c>
      <c r="O3510" t="s">
        <v>5659</v>
      </c>
      <c r="P3510" t="s">
        <v>5660</v>
      </c>
      <c r="Q3510" t="s">
        <v>35</v>
      </c>
      <c r="R3510" t="s">
        <v>894</v>
      </c>
      <c r="S3510" t="s">
        <v>35</v>
      </c>
      <c r="T3510" t="str">
        <f t="shared" si="162"/>
        <v xml:space="preserve">Do you have knowledge of the Americans with Disabilities Act (ADA)? (Yes / No) Do you have knowledge of physical accessibility and reasonable accommodations for employees and the public? (Yes/No)  Do you have knowledge of HUD Regulations; Section 504 of the Rehabilitation Act, Universal Federal Accessibility Standards guidelines and Fair Housing requirements? (Yes/No) Do you have knowledge of Federal and State regulations governing accessibility to residential buildings and housing  Civil rights legislation.(Yes/No) Are you proficient using Microsoft Office suite? (Yes/No) Do you have experience working with community groups and maintaining relationships with other government partners and human services providers within the community? (Yes/No)   Preferred skills also include a demonstrated capacity for performing multiple tasks, ability to work collaboratively inside and outside of the agency, and using independent judgment.   Must possess excellent interpersonal and communication skills.  </v>
      </c>
      <c r="U3510">
        <f t="shared" si="163"/>
        <v>0</v>
      </c>
      <c r="V3510" s="3">
        <v>0</v>
      </c>
      <c r="W3510" s="3">
        <f t="shared" si="164"/>
        <v>0</v>
      </c>
      <c r="X3510" s="3">
        <v>0</v>
      </c>
      <c r="Y3510" s="3">
        <v>0</v>
      </c>
      <c r="Z3510" s="3">
        <v>0</v>
      </c>
      <c r="AA3510" s="3">
        <v>0</v>
      </c>
      <c r="AB3510" s="3">
        <v>0</v>
      </c>
      <c r="AD3510" t="s">
        <v>38</v>
      </c>
      <c r="AE3510" s="1">
        <v>42571</v>
      </c>
      <c r="AF3510" s="1">
        <v>42601</v>
      </c>
      <c r="AG3510" s="1">
        <v>42571</v>
      </c>
      <c r="AH3510" s="1">
        <v>42598</v>
      </c>
    </row>
    <row r="3511" spans="1:34" x14ac:dyDescent="0.3">
      <c r="A3511">
        <v>248214</v>
      </c>
      <c r="B3511" t="s">
        <v>888</v>
      </c>
      <c r="C3511" t="s">
        <v>40</v>
      </c>
      <c r="D3511">
        <v>1</v>
      </c>
      <c r="E3511" t="s">
        <v>5658</v>
      </c>
      <c r="F3511" t="s">
        <v>4494</v>
      </c>
      <c r="G3511" t="s">
        <v>4495</v>
      </c>
      <c r="H3511">
        <v>0</v>
      </c>
      <c r="I3511">
        <v>53051</v>
      </c>
      <c r="J3511">
        <v>65000</v>
      </c>
      <c r="K3511" t="s">
        <v>30</v>
      </c>
      <c r="L3511" t="s">
        <v>430</v>
      </c>
      <c r="M3511" t="s">
        <v>5510</v>
      </c>
      <c r="N3511" t="s">
        <v>8894</v>
      </c>
      <c r="O3511" t="s">
        <v>5659</v>
      </c>
      <c r="P3511" t="s">
        <v>5660</v>
      </c>
      <c r="Q3511" t="s">
        <v>35</v>
      </c>
      <c r="R3511" t="s">
        <v>894</v>
      </c>
      <c r="S3511" t="s">
        <v>35</v>
      </c>
      <c r="T3511" t="str">
        <f t="shared" si="162"/>
        <v xml:space="preserve">Do you have knowledge of the Americans with Disabilities Act (ADA)? (Yes / No) Do you have knowledge of physical accessibility and reasonable accommodations for employees and the public? (Yes/No)  Do you have knowledge of HUD Regulations; Section 504 of the Rehabilitation Act, Universal Federal Accessibility Standards guidelines and Fair Housing requirements? (Yes/No) Do you have knowledge of Federal and State regulations governing accessibility to residential buildings and housing  Civil rights legislation.(Yes/No) Are you proficient using Microsoft Office suite? (Yes/No) Do you have experience working with community groups and maintaining relationships with other government partners and human services providers within the community? (Yes/No)   Preferred skills also include a demonstrated capacity for performing multiple tasks, ability to work collaboratively inside and outside of the agency, and using independent judgment.   Must possess excellent interpersonal and communication skills.  </v>
      </c>
      <c r="U3511">
        <f t="shared" si="163"/>
        <v>0</v>
      </c>
      <c r="V3511" s="3">
        <v>0</v>
      </c>
      <c r="W3511" s="3">
        <f t="shared" si="164"/>
        <v>0</v>
      </c>
      <c r="X3511" s="3">
        <v>0</v>
      </c>
      <c r="Y3511" s="3">
        <v>0</v>
      </c>
      <c r="Z3511" s="3">
        <v>0</v>
      </c>
      <c r="AA3511" s="3">
        <v>0</v>
      </c>
      <c r="AB3511" s="3">
        <v>0</v>
      </c>
      <c r="AD3511" t="s">
        <v>38</v>
      </c>
      <c r="AE3511" s="1">
        <v>42571</v>
      </c>
      <c r="AF3511" s="1">
        <v>42601</v>
      </c>
      <c r="AG3511" s="1">
        <v>42571</v>
      </c>
      <c r="AH3511" s="1">
        <v>42598</v>
      </c>
    </row>
    <row r="3512" spans="1:34" x14ac:dyDescent="0.3">
      <c r="A3512">
        <v>248215</v>
      </c>
      <c r="B3512" t="s">
        <v>25</v>
      </c>
      <c r="C3512" t="s">
        <v>26</v>
      </c>
      <c r="D3512">
        <v>1</v>
      </c>
      <c r="E3512" t="s">
        <v>5661</v>
      </c>
      <c r="F3512" t="s">
        <v>5496</v>
      </c>
      <c r="G3512">
        <v>90411</v>
      </c>
      <c r="H3512">
        <v>2</v>
      </c>
      <c r="I3512">
        <v>38743</v>
      </c>
      <c r="J3512">
        <v>45000</v>
      </c>
      <c r="K3512" t="s">
        <v>30</v>
      </c>
      <c r="L3512" t="s">
        <v>797</v>
      </c>
      <c r="M3512" t="s">
        <v>836</v>
      </c>
      <c r="N3512" t="s">
        <v>8895</v>
      </c>
      <c r="O3512" t="s">
        <v>5497</v>
      </c>
      <c r="P3512" t="s">
        <v>6991</v>
      </c>
      <c r="Q3512" t="s">
        <v>35</v>
      </c>
      <c r="R3512" t="s">
        <v>5662</v>
      </c>
      <c r="S3512" t="s">
        <v>756</v>
      </c>
      <c r="T3512" t="str">
        <f t="shared" si="162"/>
        <v xml:space="preserve">The preferred candidate should possess the following: 	Time management and attention to detail;	Ability to work without close supervision;	Functions well in a fast-paced environment with tight timeframes and multiple demands;	Works well in a team environment.  </v>
      </c>
      <c r="U3512">
        <f t="shared" si="163"/>
        <v>0</v>
      </c>
      <c r="V3512" s="3">
        <v>0</v>
      </c>
      <c r="W3512" s="3">
        <f t="shared" si="164"/>
        <v>0</v>
      </c>
      <c r="X3512" s="3">
        <v>0</v>
      </c>
      <c r="Y3512" s="3">
        <v>0</v>
      </c>
      <c r="Z3512" s="3">
        <v>0</v>
      </c>
      <c r="AA3512" s="3">
        <v>0</v>
      </c>
      <c r="AB3512" s="3">
        <v>0</v>
      </c>
      <c r="AD3512" t="s">
        <v>38</v>
      </c>
      <c r="AE3512" s="1">
        <v>42593</v>
      </c>
      <c r="AG3512" s="1">
        <v>42593</v>
      </c>
      <c r="AH3512" s="1">
        <v>42598</v>
      </c>
    </row>
    <row r="3513" spans="1:34" x14ac:dyDescent="0.3">
      <c r="A3513">
        <v>248215</v>
      </c>
      <c r="B3513" t="s">
        <v>25</v>
      </c>
      <c r="C3513" t="s">
        <v>40</v>
      </c>
      <c r="D3513">
        <v>1</v>
      </c>
      <c r="E3513" t="s">
        <v>5661</v>
      </c>
      <c r="F3513" t="s">
        <v>5496</v>
      </c>
      <c r="G3513">
        <v>90411</v>
      </c>
      <c r="H3513">
        <v>2</v>
      </c>
      <c r="I3513">
        <v>38743</v>
      </c>
      <c r="J3513">
        <v>45000</v>
      </c>
      <c r="K3513" t="s">
        <v>30</v>
      </c>
      <c r="L3513" t="s">
        <v>797</v>
      </c>
      <c r="M3513" t="s">
        <v>836</v>
      </c>
      <c r="N3513" t="s">
        <v>8895</v>
      </c>
      <c r="O3513" t="s">
        <v>5497</v>
      </c>
      <c r="P3513" t="s">
        <v>6991</v>
      </c>
      <c r="Q3513" t="s">
        <v>35</v>
      </c>
      <c r="R3513" t="s">
        <v>5662</v>
      </c>
      <c r="S3513" t="s">
        <v>756</v>
      </c>
      <c r="T3513" t="str">
        <f t="shared" si="162"/>
        <v xml:space="preserve">The preferred candidate should possess the following: 	Time management and attention to detail;	Ability to work without close supervision;	Functions well in a fast-paced environment with tight timeframes and multiple demands;	Works well in a team environment.  </v>
      </c>
      <c r="U3513">
        <f t="shared" si="163"/>
        <v>0</v>
      </c>
      <c r="V3513" s="3">
        <v>0</v>
      </c>
      <c r="W3513" s="3">
        <f t="shared" si="164"/>
        <v>0</v>
      </c>
      <c r="X3513" s="3">
        <v>0</v>
      </c>
      <c r="Y3513" s="3">
        <v>0</v>
      </c>
      <c r="Z3513" s="3">
        <v>0</v>
      </c>
      <c r="AA3513" s="3">
        <v>0</v>
      </c>
      <c r="AB3513" s="3">
        <v>0</v>
      </c>
      <c r="AD3513" t="s">
        <v>38</v>
      </c>
      <c r="AE3513" s="1">
        <v>42593</v>
      </c>
      <c r="AG3513" s="1">
        <v>42593</v>
      </c>
      <c r="AH3513" s="1">
        <v>42598</v>
      </c>
    </row>
    <row r="3514" spans="1:34" x14ac:dyDescent="0.3">
      <c r="A3514">
        <v>248925</v>
      </c>
      <c r="B3514" t="s">
        <v>3277</v>
      </c>
      <c r="C3514" t="s">
        <v>40</v>
      </c>
      <c r="D3514">
        <v>1</v>
      </c>
      <c r="E3514" t="s">
        <v>5663</v>
      </c>
      <c r="F3514" t="s">
        <v>51</v>
      </c>
      <c r="G3514">
        <v>10050</v>
      </c>
      <c r="H3514" t="s">
        <v>52</v>
      </c>
      <c r="I3514">
        <v>100000</v>
      </c>
      <c r="J3514">
        <v>120000</v>
      </c>
      <c r="K3514" t="s">
        <v>30</v>
      </c>
      <c r="L3514" t="s">
        <v>5203</v>
      </c>
      <c r="M3514" t="s">
        <v>5646</v>
      </c>
      <c r="N3514" t="s">
        <v>5664</v>
      </c>
      <c r="O3514" t="s">
        <v>54</v>
      </c>
      <c r="P3514" t="s">
        <v>8896</v>
      </c>
      <c r="Q3514" t="s">
        <v>5647</v>
      </c>
      <c r="R3514" t="s">
        <v>5665</v>
      </c>
      <c r="S3514" t="s">
        <v>35</v>
      </c>
      <c r="T3514" t="str">
        <f t="shared" si="162"/>
        <v>‚	Experience in Datastage 8.5 and in Unix.	Experience in DB2 and SQL Server.	Ensures that defined architecture, coding standards and best practices are followed.	Knowledge in Kettle is a plus	Versed in different development methodologies (Iterative, Agile, Scrum etc.). For a list of all upcoming civil service exams with regards to the posting title or any other title, please visit:  http://www.nyc.gov/html/dcas/html/work/exam_monthly.shtml</v>
      </c>
      <c r="U3514">
        <f t="shared" si="163"/>
        <v>0</v>
      </c>
      <c r="V3514" s="3">
        <v>0</v>
      </c>
      <c r="W3514" s="3">
        <f t="shared" si="164"/>
        <v>0</v>
      </c>
      <c r="X3514" s="3">
        <v>0</v>
      </c>
      <c r="Y3514" s="3">
        <v>0</v>
      </c>
      <c r="Z3514" s="3">
        <v>1</v>
      </c>
      <c r="AA3514" s="3">
        <v>0</v>
      </c>
      <c r="AB3514" s="3">
        <v>0</v>
      </c>
      <c r="AD3514" t="s">
        <v>58</v>
      </c>
      <c r="AE3514" s="1">
        <v>42573</v>
      </c>
      <c r="AG3514" s="1">
        <v>42578</v>
      </c>
      <c r="AH3514" s="1">
        <v>42598</v>
      </c>
    </row>
    <row r="3515" spans="1:34" x14ac:dyDescent="0.3">
      <c r="A3515">
        <v>248216</v>
      </c>
      <c r="B3515" t="s">
        <v>39</v>
      </c>
      <c r="C3515" t="s">
        <v>40</v>
      </c>
      <c r="D3515">
        <v>1</v>
      </c>
      <c r="E3515" t="s">
        <v>5437</v>
      </c>
      <c r="F3515" t="s">
        <v>1565</v>
      </c>
      <c r="G3515">
        <v>51195</v>
      </c>
      <c r="H3515">
        <v>2</v>
      </c>
      <c r="I3515">
        <v>23</v>
      </c>
      <c r="J3515">
        <v>30</v>
      </c>
      <c r="K3515" t="s">
        <v>141</v>
      </c>
      <c r="L3515" t="s">
        <v>513</v>
      </c>
      <c r="M3515" t="s">
        <v>1761</v>
      </c>
      <c r="N3515" t="s">
        <v>5666</v>
      </c>
      <c r="O3515" t="s">
        <v>7376</v>
      </c>
      <c r="P3515" t="s">
        <v>35</v>
      </c>
      <c r="Q3515" t="s">
        <v>7439</v>
      </c>
      <c r="R3515" t="s">
        <v>5667</v>
      </c>
      <c r="S3515" t="s">
        <v>35</v>
      </c>
      <c r="T3515" t="str">
        <f t="shared" si="162"/>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15">
        <f t="shared" si="163"/>
        <v>0</v>
      </c>
      <c r="V3515" s="3">
        <v>0</v>
      </c>
      <c r="W3515" s="3">
        <f t="shared" si="164"/>
        <v>0</v>
      </c>
      <c r="X3515" s="3">
        <v>0</v>
      </c>
      <c r="Y3515" s="3">
        <v>0</v>
      </c>
      <c r="Z3515" s="3">
        <v>0</v>
      </c>
      <c r="AA3515" s="3">
        <v>0</v>
      </c>
      <c r="AB3515" s="3">
        <v>0</v>
      </c>
      <c r="AD3515" t="s">
        <v>38</v>
      </c>
      <c r="AE3515" s="1">
        <v>42571</v>
      </c>
      <c r="AG3515" s="1">
        <v>42571</v>
      </c>
      <c r="AH3515" s="1">
        <v>42598</v>
      </c>
    </row>
    <row r="3516" spans="1:34" x14ac:dyDescent="0.3">
      <c r="A3516">
        <v>248031</v>
      </c>
      <c r="B3516" t="s">
        <v>108</v>
      </c>
      <c r="C3516" t="s">
        <v>26</v>
      </c>
      <c r="D3516">
        <v>1</v>
      </c>
      <c r="E3516" t="s">
        <v>4746</v>
      </c>
      <c r="F3516" t="s">
        <v>713</v>
      </c>
      <c r="G3516">
        <v>13631</v>
      </c>
      <c r="H3516">
        <v>2</v>
      </c>
      <c r="I3516">
        <v>64807</v>
      </c>
      <c r="J3516">
        <v>90202</v>
      </c>
      <c r="K3516" t="s">
        <v>30</v>
      </c>
      <c r="L3516" t="s">
        <v>111</v>
      </c>
      <c r="M3516" t="s">
        <v>2132</v>
      </c>
      <c r="N3516" t="s">
        <v>4747</v>
      </c>
      <c r="O3516" t="s">
        <v>2283</v>
      </c>
      <c r="P3516" t="s">
        <v>5668</v>
      </c>
      <c r="Q3516" t="s">
        <v>5669</v>
      </c>
      <c r="R3516" t="s">
        <v>586</v>
      </c>
      <c r="S3516" t="s">
        <v>35</v>
      </c>
      <c r="T3516" t="str">
        <f t="shared" si="162"/>
        <v>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  Must be permanent in the Computer Specialist Software title. Must be permanent in the Computer Associate Software title.</v>
      </c>
      <c r="U3516">
        <f t="shared" si="163"/>
        <v>0</v>
      </c>
      <c r="V3516" s="3">
        <v>0</v>
      </c>
      <c r="W3516" s="3">
        <f t="shared" si="164"/>
        <v>0</v>
      </c>
      <c r="X3516" s="3">
        <v>0</v>
      </c>
      <c r="Y3516" s="3">
        <v>0</v>
      </c>
      <c r="Z3516" s="3">
        <v>0</v>
      </c>
      <c r="AA3516" s="3">
        <v>0</v>
      </c>
      <c r="AB3516" s="3">
        <v>0</v>
      </c>
      <c r="AD3516" t="s">
        <v>58</v>
      </c>
      <c r="AE3516" s="1">
        <v>42572</v>
      </c>
      <c r="AG3516" s="1">
        <v>42572</v>
      </c>
      <c r="AH3516" s="1">
        <v>42598</v>
      </c>
    </row>
    <row r="3517" spans="1:34" x14ac:dyDescent="0.3">
      <c r="A3517">
        <v>248031</v>
      </c>
      <c r="B3517" t="s">
        <v>108</v>
      </c>
      <c r="C3517" t="s">
        <v>40</v>
      </c>
      <c r="D3517">
        <v>1</v>
      </c>
      <c r="E3517" t="s">
        <v>4746</v>
      </c>
      <c r="F3517" t="s">
        <v>713</v>
      </c>
      <c r="G3517">
        <v>13631</v>
      </c>
      <c r="H3517">
        <v>2</v>
      </c>
      <c r="I3517">
        <v>64807</v>
      </c>
      <c r="J3517">
        <v>90202</v>
      </c>
      <c r="K3517" t="s">
        <v>30</v>
      </c>
      <c r="L3517" t="s">
        <v>111</v>
      </c>
      <c r="M3517" t="s">
        <v>2132</v>
      </c>
      <c r="N3517" t="s">
        <v>4747</v>
      </c>
      <c r="O3517" t="s">
        <v>2283</v>
      </c>
      <c r="P3517" t="s">
        <v>5668</v>
      </c>
      <c r="Q3517" t="s">
        <v>5669</v>
      </c>
      <c r="R3517" t="s">
        <v>586</v>
      </c>
      <c r="S3517" t="s">
        <v>35</v>
      </c>
      <c r="T3517" t="str">
        <f t="shared" si="162"/>
        <v>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  Must be permanent in the Computer Specialist Software title. Must be permanent in the Computer Associate Software title.</v>
      </c>
      <c r="U3517">
        <f t="shared" si="163"/>
        <v>0</v>
      </c>
      <c r="V3517" s="3">
        <v>0</v>
      </c>
      <c r="W3517" s="3">
        <f t="shared" si="164"/>
        <v>0</v>
      </c>
      <c r="X3517" s="3">
        <v>0</v>
      </c>
      <c r="Y3517" s="3">
        <v>0</v>
      </c>
      <c r="Z3517" s="3">
        <v>0</v>
      </c>
      <c r="AA3517" s="3">
        <v>0</v>
      </c>
      <c r="AB3517" s="3">
        <v>0</v>
      </c>
      <c r="AD3517" t="s">
        <v>58</v>
      </c>
      <c r="AE3517" s="1">
        <v>42572</v>
      </c>
      <c r="AG3517" s="1">
        <v>42572</v>
      </c>
      <c r="AH3517" s="1">
        <v>42598</v>
      </c>
    </row>
    <row r="3518" spans="1:34" x14ac:dyDescent="0.3">
      <c r="A3518">
        <v>248046</v>
      </c>
      <c r="B3518" t="s">
        <v>888</v>
      </c>
      <c r="C3518" t="s">
        <v>40</v>
      </c>
      <c r="D3518">
        <v>2</v>
      </c>
      <c r="E3518" t="s">
        <v>5670</v>
      </c>
      <c r="F3518" t="s">
        <v>1168</v>
      </c>
      <c r="G3518">
        <v>56058</v>
      </c>
      <c r="H3518">
        <v>0</v>
      </c>
      <c r="I3518">
        <v>50000</v>
      </c>
      <c r="J3518">
        <v>60000</v>
      </c>
      <c r="K3518" t="s">
        <v>30</v>
      </c>
      <c r="L3518" t="s">
        <v>430</v>
      </c>
      <c r="M3518" t="s">
        <v>5671</v>
      </c>
      <c r="N3518" t="s">
        <v>8897</v>
      </c>
      <c r="O3518" t="s">
        <v>1170</v>
      </c>
      <c r="P3518" t="s">
        <v>5672</v>
      </c>
      <c r="Q3518" t="s">
        <v>35</v>
      </c>
      <c r="R3518" t="s">
        <v>894</v>
      </c>
      <c r="S3518" t="s">
        <v>35</v>
      </c>
      <c r="T3518" t="str">
        <f t="shared" si="162"/>
        <v xml:space="preserve">Strong critical thinking, organizational, writing and interpersonal communication skills;  Ability to work independently and in teams;  Detail oriented with strong analytical skills  Prior compliance, enforcement and/or investigative experience;  Knowledge of federal, state and local labor law mandates;  Computer proficiency in Microsoft Word and Excel and ability to learn new computer systems required.  </v>
      </c>
      <c r="U3518">
        <f t="shared" si="163"/>
        <v>0</v>
      </c>
      <c r="V3518" s="3">
        <v>1</v>
      </c>
      <c r="W3518" s="3">
        <f t="shared" si="164"/>
        <v>0</v>
      </c>
      <c r="X3518" s="3">
        <v>0</v>
      </c>
      <c r="Y3518" s="3">
        <v>0</v>
      </c>
      <c r="Z3518" s="3">
        <v>0</v>
      </c>
      <c r="AA3518" s="3">
        <v>0</v>
      </c>
      <c r="AB3518" s="3">
        <v>0</v>
      </c>
      <c r="AD3518" t="s">
        <v>38</v>
      </c>
      <c r="AE3518" s="1">
        <v>42576</v>
      </c>
      <c r="AF3518" s="1">
        <v>42606</v>
      </c>
      <c r="AG3518" s="1">
        <v>42576</v>
      </c>
      <c r="AH3518" s="1">
        <v>42598</v>
      </c>
    </row>
    <row r="3519" spans="1:34" x14ac:dyDescent="0.3">
      <c r="A3519">
        <v>248046</v>
      </c>
      <c r="B3519" t="s">
        <v>888</v>
      </c>
      <c r="C3519" t="s">
        <v>26</v>
      </c>
      <c r="D3519">
        <v>2</v>
      </c>
      <c r="E3519" t="s">
        <v>5670</v>
      </c>
      <c r="F3519" t="s">
        <v>1168</v>
      </c>
      <c r="G3519">
        <v>56058</v>
      </c>
      <c r="H3519">
        <v>0</v>
      </c>
      <c r="I3519">
        <v>50000</v>
      </c>
      <c r="J3519">
        <v>60000</v>
      </c>
      <c r="K3519" t="s">
        <v>30</v>
      </c>
      <c r="L3519" t="s">
        <v>430</v>
      </c>
      <c r="M3519" t="s">
        <v>5671</v>
      </c>
      <c r="N3519" t="s">
        <v>8897</v>
      </c>
      <c r="O3519" t="s">
        <v>1170</v>
      </c>
      <c r="P3519" t="s">
        <v>5672</v>
      </c>
      <c r="Q3519" t="s">
        <v>35</v>
      </c>
      <c r="R3519" t="s">
        <v>894</v>
      </c>
      <c r="S3519" t="s">
        <v>35</v>
      </c>
      <c r="T3519" t="str">
        <f t="shared" si="162"/>
        <v xml:space="preserve">Strong critical thinking, organizational, writing and interpersonal communication skills;  Ability to work independently and in teams;  Detail oriented with strong analytical skills  Prior compliance, enforcement and/or investigative experience;  Knowledge of federal, state and local labor law mandates;  Computer proficiency in Microsoft Word and Excel and ability to learn new computer systems required.  </v>
      </c>
      <c r="U3519">
        <f t="shared" si="163"/>
        <v>0</v>
      </c>
      <c r="V3519" s="3">
        <v>1</v>
      </c>
      <c r="W3519" s="3">
        <f t="shared" si="164"/>
        <v>0</v>
      </c>
      <c r="X3519" s="3">
        <v>0</v>
      </c>
      <c r="Y3519" s="3">
        <v>0</v>
      </c>
      <c r="Z3519" s="3">
        <v>0</v>
      </c>
      <c r="AA3519" s="3">
        <v>0</v>
      </c>
      <c r="AB3519" s="3">
        <v>0</v>
      </c>
      <c r="AD3519" t="s">
        <v>38</v>
      </c>
      <c r="AE3519" s="1">
        <v>42576</v>
      </c>
      <c r="AF3519" s="1">
        <v>42606</v>
      </c>
      <c r="AG3519" s="1">
        <v>42576</v>
      </c>
      <c r="AH3519" s="1">
        <v>42598</v>
      </c>
    </row>
    <row r="3520" spans="1:34" x14ac:dyDescent="0.3">
      <c r="A3520">
        <v>248047</v>
      </c>
      <c r="B3520" t="s">
        <v>108</v>
      </c>
      <c r="C3520" t="s">
        <v>26</v>
      </c>
      <c r="D3520">
        <v>1</v>
      </c>
      <c r="E3520" t="s">
        <v>2131</v>
      </c>
      <c r="F3520" t="s">
        <v>713</v>
      </c>
      <c r="G3520">
        <v>13631</v>
      </c>
      <c r="H3520">
        <v>1</v>
      </c>
      <c r="I3520">
        <v>60189</v>
      </c>
      <c r="J3520">
        <v>83440</v>
      </c>
      <c r="K3520" t="s">
        <v>30</v>
      </c>
      <c r="L3520" t="s">
        <v>111</v>
      </c>
      <c r="M3520" t="s">
        <v>2132</v>
      </c>
      <c r="N3520" t="s">
        <v>2133</v>
      </c>
      <c r="O3520" t="s">
        <v>2283</v>
      </c>
      <c r="P3520" t="s">
        <v>2134</v>
      </c>
      <c r="Q3520" t="s">
        <v>5669</v>
      </c>
      <c r="R3520" t="s">
        <v>811</v>
      </c>
      <c r="S3520" t="s">
        <v>35</v>
      </c>
      <c r="T3520" t="str">
        <f t="shared" si="162"/>
        <v>Ability to code .NET and Java script from scratch 2+ years of experience with Dynamics CRM 2010/2013 Experience Developing Plugins 3 -5 years .NET and C# Coding 2+ years of SQL 2008/2012 experience with store procedure / SSIS/SSRS/ database design/maintenance Must be permanent in the Computer Associate Software title.</v>
      </c>
      <c r="U3520">
        <f t="shared" si="163"/>
        <v>0</v>
      </c>
      <c r="V3520" s="3">
        <v>0</v>
      </c>
      <c r="W3520" s="3">
        <f t="shared" si="164"/>
        <v>0</v>
      </c>
      <c r="X3520" s="3">
        <v>0</v>
      </c>
      <c r="Y3520" s="3">
        <v>0</v>
      </c>
      <c r="Z3520" s="3">
        <v>1</v>
      </c>
      <c r="AA3520" s="3">
        <v>0</v>
      </c>
      <c r="AB3520" s="3">
        <v>0</v>
      </c>
      <c r="AD3520" t="s">
        <v>58</v>
      </c>
      <c r="AE3520" s="1">
        <v>42572</v>
      </c>
      <c r="AG3520" s="1">
        <v>42572</v>
      </c>
      <c r="AH3520" s="1">
        <v>42598</v>
      </c>
    </row>
    <row r="3521" spans="1:34" x14ac:dyDescent="0.3">
      <c r="A3521">
        <v>248216</v>
      </c>
      <c r="B3521" t="s">
        <v>39</v>
      </c>
      <c r="C3521" t="s">
        <v>26</v>
      </c>
      <c r="D3521">
        <v>1</v>
      </c>
      <c r="E3521" t="s">
        <v>5437</v>
      </c>
      <c r="F3521" t="s">
        <v>1565</v>
      </c>
      <c r="G3521">
        <v>51195</v>
      </c>
      <c r="H3521">
        <v>2</v>
      </c>
      <c r="I3521">
        <v>23</v>
      </c>
      <c r="J3521">
        <v>30</v>
      </c>
      <c r="K3521" t="s">
        <v>141</v>
      </c>
      <c r="L3521" t="s">
        <v>513</v>
      </c>
      <c r="M3521" t="s">
        <v>1761</v>
      </c>
      <c r="N3521" t="s">
        <v>5666</v>
      </c>
      <c r="O3521" t="s">
        <v>7376</v>
      </c>
      <c r="P3521" t="s">
        <v>35</v>
      </c>
      <c r="Q3521" t="s">
        <v>7439</v>
      </c>
      <c r="R3521" t="s">
        <v>5667</v>
      </c>
      <c r="S3521" t="s">
        <v>35</v>
      </c>
      <c r="T3521" t="str">
        <f t="shared" si="162"/>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21">
        <f t="shared" si="163"/>
        <v>0</v>
      </c>
      <c r="V3521" s="3">
        <v>0</v>
      </c>
      <c r="W3521" s="3">
        <f t="shared" si="164"/>
        <v>0</v>
      </c>
      <c r="X3521" s="3">
        <v>0</v>
      </c>
      <c r="Y3521" s="3">
        <v>0</v>
      </c>
      <c r="Z3521" s="3">
        <v>0</v>
      </c>
      <c r="AA3521" s="3">
        <v>0</v>
      </c>
      <c r="AB3521" s="3">
        <v>0</v>
      </c>
      <c r="AD3521" t="s">
        <v>38</v>
      </c>
      <c r="AE3521" s="1">
        <v>42571</v>
      </c>
      <c r="AG3521" s="1">
        <v>42571</v>
      </c>
      <c r="AH3521" s="1">
        <v>42598</v>
      </c>
    </row>
    <row r="3522" spans="1:34" x14ac:dyDescent="0.3">
      <c r="A3522">
        <v>248220</v>
      </c>
      <c r="B3522" t="s">
        <v>2223</v>
      </c>
      <c r="C3522" t="s">
        <v>40</v>
      </c>
      <c r="D3522">
        <v>1</v>
      </c>
      <c r="E3522" t="s">
        <v>5673</v>
      </c>
      <c r="F3522" t="s">
        <v>326</v>
      </c>
      <c r="G3522">
        <v>56057</v>
      </c>
      <c r="H3522">
        <v>0</v>
      </c>
      <c r="I3522">
        <v>34644</v>
      </c>
      <c r="J3522">
        <v>57655</v>
      </c>
      <c r="K3522" t="s">
        <v>30</v>
      </c>
      <c r="L3522" t="s">
        <v>2226</v>
      </c>
      <c r="M3522" t="s">
        <v>171</v>
      </c>
      <c r="N3522" t="s">
        <v>8898</v>
      </c>
      <c r="O3522" t="s">
        <v>329</v>
      </c>
      <c r="P3522" t="s">
        <v>8899</v>
      </c>
      <c r="Q3522" t="s">
        <v>35</v>
      </c>
      <c r="R3522" t="s">
        <v>5674</v>
      </c>
      <c r="S3522" t="s">
        <v>2230</v>
      </c>
      <c r="T3522" t="str">
        <f t="shared" si="162"/>
        <v xml:space="preserve">‚ Must possess a valid Driver‚„s License with no restrictions; Excellent customer service skills; Flexible work schedule; Ability to work in a fast-paced environment;  Outstanding interpersonal and communication skills.  </v>
      </c>
      <c r="U3522">
        <f t="shared" si="163"/>
        <v>0</v>
      </c>
      <c r="V3522" s="3">
        <v>0</v>
      </c>
      <c r="W3522" s="3">
        <f t="shared" si="164"/>
        <v>0</v>
      </c>
      <c r="X3522" s="3">
        <v>0</v>
      </c>
      <c r="Y3522" s="3">
        <v>0</v>
      </c>
      <c r="Z3522" s="3">
        <v>0</v>
      </c>
      <c r="AA3522" s="3">
        <v>0</v>
      </c>
      <c r="AB3522" s="3">
        <v>0</v>
      </c>
      <c r="AD3522" t="s">
        <v>38</v>
      </c>
      <c r="AE3522" s="1">
        <v>42571</v>
      </c>
      <c r="AF3522" s="1">
        <v>42601</v>
      </c>
      <c r="AG3522" s="1">
        <v>42587</v>
      </c>
      <c r="AH3522" s="1">
        <v>42598</v>
      </c>
    </row>
    <row r="3523" spans="1:34" x14ac:dyDescent="0.3">
      <c r="A3523">
        <v>249049</v>
      </c>
      <c r="B3523" t="s">
        <v>59</v>
      </c>
      <c r="C3523" t="s">
        <v>40</v>
      </c>
      <c r="D3523">
        <v>1</v>
      </c>
      <c r="E3523" t="s">
        <v>2246</v>
      </c>
      <c r="F3523" t="s">
        <v>2247</v>
      </c>
      <c r="G3523">
        <v>92510</v>
      </c>
      <c r="H3523">
        <v>0</v>
      </c>
      <c r="I3523">
        <v>75064</v>
      </c>
      <c r="J3523">
        <v>75064</v>
      </c>
      <c r="K3523" t="s">
        <v>30</v>
      </c>
      <c r="L3523" t="s">
        <v>343</v>
      </c>
      <c r="M3523" t="s">
        <v>344</v>
      </c>
      <c r="N3523" t="s">
        <v>8900</v>
      </c>
      <c r="O3523" t="s">
        <v>2250</v>
      </c>
      <c r="P3523" t="s">
        <v>35</v>
      </c>
      <c r="Q3523" t="s">
        <v>1808</v>
      </c>
      <c r="R3523" t="s">
        <v>99</v>
      </c>
      <c r="S3523" t="s">
        <v>5675</v>
      </c>
      <c r="T3523" t="str">
        <f t="shared" ref="T3523:T3586" si="165">P3523&amp;" "&amp;Q3523</f>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3523">
        <f t="shared" ref="U3523:U3586" si="166">D3523*W3523</f>
        <v>0</v>
      </c>
      <c r="V3523" s="3">
        <v>0</v>
      </c>
      <c r="W3523" s="3">
        <f t="shared" ref="W3523:W3586" si="167">IF(OR(ISNUMBER(SEARCH("data analytics",$T3523)), ISNUMBER(SEARCH("data analysis",$T3523)), ISNUMBER(SEARCH("analyze data", $T3523)),ISNUMBER(SEARCH("business intelligence", $T3523)),ISNUMBER(SEARCH("business analysis",$T3523))),1,0)</f>
        <v>0</v>
      </c>
      <c r="X3523" s="3">
        <v>0</v>
      </c>
      <c r="Y3523" s="3">
        <v>0</v>
      </c>
      <c r="Z3523" s="3">
        <v>0</v>
      </c>
      <c r="AA3523" s="3">
        <v>0</v>
      </c>
      <c r="AB3523" s="3">
        <v>0</v>
      </c>
      <c r="AD3523" t="s">
        <v>5676</v>
      </c>
      <c r="AE3523" s="1">
        <v>42580</v>
      </c>
      <c r="AG3523" s="1">
        <v>42580</v>
      </c>
      <c r="AH3523" s="1">
        <v>42598</v>
      </c>
    </row>
    <row r="3524" spans="1:34" x14ac:dyDescent="0.3">
      <c r="A3524">
        <v>248220</v>
      </c>
      <c r="B3524" t="s">
        <v>2223</v>
      </c>
      <c r="C3524" t="s">
        <v>26</v>
      </c>
      <c r="D3524">
        <v>1</v>
      </c>
      <c r="E3524" t="s">
        <v>5673</v>
      </c>
      <c r="F3524" t="s">
        <v>326</v>
      </c>
      <c r="G3524">
        <v>56057</v>
      </c>
      <c r="H3524">
        <v>0</v>
      </c>
      <c r="I3524">
        <v>34644</v>
      </c>
      <c r="J3524">
        <v>57655</v>
      </c>
      <c r="K3524" t="s">
        <v>30</v>
      </c>
      <c r="L3524" t="s">
        <v>2226</v>
      </c>
      <c r="M3524" t="s">
        <v>171</v>
      </c>
      <c r="N3524" t="s">
        <v>8898</v>
      </c>
      <c r="O3524" t="s">
        <v>329</v>
      </c>
      <c r="P3524" t="s">
        <v>8899</v>
      </c>
      <c r="Q3524" t="s">
        <v>35</v>
      </c>
      <c r="R3524" t="s">
        <v>5674</v>
      </c>
      <c r="S3524" t="s">
        <v>2230</v>
      </c>
      <c r="T3524" t="str">
        <f t="shared" si="165"/>
        <v xml:space="preserve">‚ Must possess a valid Driver‚„s License with no restrictions; Excellent customer service skills; Flexible work schedule; Ability to work in a fast-paced environment;  Outstanding interpersonal and communication skills.  </v>
      </c>
      <c r="U3524">
        <f t="shared" si="166"/>
        <v>0</v>
      </c>
      <c r="V3524" s="3">
        <v>0</v>
      </c>
      <c r="W3524" s="3">
        <f t="shared" si="167"/>
        <v>0</v>
      </c>
      <c r="X3524" s="3">
        <v>0</v>
      </c>
      <c r="Y3524" s="3">
        <v>0</v>
      </c>
      <c r="Z3524" s="3">
        <v>0</v>
      </c>
      <c r="AA3524" s="3">
        <v>0</v>
      </c>
      <c r="AB3524" s="3">
        <v>0</v>
      </c>
      <c r="AD3524" t="s">
        <v>38</v>
      </c>
      <c r="AE3524" s="1">
        <v>42571</v>
      </c>
      <c r="AF3524" s="1">
        <v>42601</v>
      </c>
      <c r="AG3524" s="1">
        <v>42587</v>
      </c>
      <c r="AH3524" s="1">
        <v>42598</v>
      </c>
    </row>
    <row r="3525" spans="1:34" x14ac:dyDescent="0.3">
      <c r="A3525">
        <v>248221</v>
      </c>
      <c r="B3525" t="s">
        <v>2518</v>
      </c>
      <c r="C3525" t="s">
        <v>40</v>
      </c>
      <c r="D3525">
        <v>1</v>
      </c>
      <c r="E3525" t="s">
        <v>1528</v>
      </c>
      <c r="F3525" t="s">
        <v>269</v>
      </c>
      <c r="G3525">
        <v>10209</v>
      </c>
      <c r="H3525">
        <v>1</v>
      </c>
      <c r="I3525">
        <v>10</v>
      </c>
      <c r="J3525">
        <v>11</v>
      </c>
      <c r="K3525" t="s">
        <v>141</v>
      </c>
      <c r="L3525" t="s">
        <v>637</v>
      </c>
      <c r="M3525" t="s">
        <v>4658</v>
      </c>
      <c r="N3525" t="s">
        <v>8901</v>
      </c>
      <c r="O3525" t="s">
        <v>272</v>
      </c>
      <c r="P3525" t="s">
        <v>8046</v>
      </c>
      <c r="Q3525" t="s">
        <v>8902</v>
      </c>
      <c r="R3525" t="s">
        <v>3471</v>
      </c>
      <c r="S3525" t="s">
        <v>35</v>
      </c>
      <c r="T3525" t="str">
        <f t="shared" si="165"/>
        <v>‚	Excellent organizational and communication skills.	Ability to work independently and within groups.	Experience using computers.	History of volunteerism, such as service in the AmeriCorps or Peace Corps, is viewed favorably. ‚	Matriculation at an accredited college or university.   Please note that employment is conditioned upon continuance as a student in a college; therefore, if hired, the employee will be expected to submit proof of admission for each semester they are employed.</v>
      </c>
      <c r="U3525">
        <f t="shared" si="166"/>
        <v>0</v>
      </c>
      <c r="V3525" s="3">
        <v>0</v>
      </c>
      <c r="W3525" s="3">
        <f t="shared" si="167"/>
        <v>0</v>
      </c>
      <c r="X3525" s="3">
        <v>0</v>
      </c>
      <c r="Y3525" s="3">
        <v>0</v>
      </c>
      <c r="Z3525" s="3">
        <v>0</v>
      </c>
      <c r="AA3525" s="3">
        <v>0</v>
      </c>
      <c r="AB3525" s="3">
        <v>0</v>
      </c>
      <c r="AD3525" t="s">
        <v>38</v>
      </c>
      <c r="AE3525" s="1">
        <v>42585</v>
      </c>
      <c r="AG3525" s="1">
        <v>42585</v>
      </c>
      <c r="AH3525" s="1">
        <v>42598</v>
      </c>
    </row>
    <row r="3526" spans="1:34" x14ac:dyDescent="0.3">
      <c r="A3526">
        <v>248047</v>
      </c>
      <c r="B3526" t="s">
        <v>108</v>
      </c>
      <c r="C3526" t="s">
        <v>40</v>
      </c>
      <c r="D3526">
        <v>1</v>
      </c>
      <c r="E3526" t="s">
        <v>2131</v>
      </c>
      <c r="F3526" t="s">
        <v>713</v>
      </c>
      <c r="G3526">
        <v>13631</v>
      </c>
      <c r="H3526">
        <v>1</v>
      </c>
      <c r="I3526">
        <v>60189</v>
      </c>
      <c r="J3526">
        <v>83440</v>
      </c>
      <c r="K3526" t="s">
        <v>30</v>
      </c>
      <c r="L3526" t="s">
        <v>111</v>
      </c>
      <c r="M3526" t="s">
        <v>2132</v>
      </c>
      <c r="N3526" t="s">
        <v>2133</v>
      </c>
      <c r="O3526" t="s">
        <v>2283</v>
      </c>
      <c r="P3526" t="s">
        <v>2134</v>
      </c>
      <c r="Q3526" t="s">
        <v>5669</v>
      </c>
      <c r="R3526" t="s">
        <v>811</v>
      </c>
      <c r="S3526" t="s">
        <v>35</v>
      </c>
      <c r="T3526" t="str">
        <f t="shared" si="165"/>
        <v>Ability to code .NET and Java script from scratch 2+ years of experience with Dynamics CRM 2010/2013 Experience Developing Plugins 3 -5 years .NET and C# Coding 2+ years of SQL 2008/2012 experience with store procedure / SSIS/SSRS/ database design/maintenance Must be permanent in the Computer Associate Software title.</v>
      </c>
      <c r="U3526">
        <f t="shared" si="166"/>
        <v>0</v>
      </c>
      <c r="V3526" s="3">
        <v>0</v>
      </c>
      <c r="W3526" s="3">
        <f t="shared" si="167"/>
        <v>0</v>
      </c>
      <c r="X3526" s="3">
        <v>0</v>
      </c>
      <c r="Y3526" s="3">
        <v>0</v>
      </c>
      <c r="Z3526" s="3">
        <v>1</v>
      </c>
      <c r="AA3526" s="3">
        <v>0</v>
      </c>
      <c r="AB3526" s="3">
        <v>0</v>
      </c>
      <c r="AD3526" t="s">
        <v>58</v>
      </c>
      <c r="AE3526" s="1">
        <v>42572</v>
      </c>
      <c r="AG3526" s="1">
        <v>42572</v>
      </c>
      <c r="AH3526" s="1">
        <v>42598</v>
      </c>
    </row>
    <row r="3527" spans="1:34" x14ac:dyDescent="0.3">
      <c r="A3527">
        <v>248054</v>
      </c>
      <c r="B3527" t="s">
        <v>39</v>
      </c>
      <c r="C3527" t="s">
        <v>40</v>
      </c>
      <c r="D3527">
        <v>1</v>
      </c>
      <c r="E3527" t="s">
        <v>5677</v>
      </c>
      <c r="F3527" t="s">
        <v>42</v>
      </c>
      <c r="G3527">
        <v>21744</v>
      </c>
      <c r="H3527">
        <v>2</v>
      </c>
      <c r="I3527">
        <v>68239</v>
      </c>
      <c r="J3527">
        <v>78475</v>
      </c>
      <c r="K3527" t="s">
        <v>30</v>
      </c>
      <c r="L3527" t="s">
        <v>78</v>
      </c>
      <c r="M3527" t="s">
        <v>2129</v>
      </c>
      <c r="N3527" t="s">
        <v>8903</v>
      </c>
      <c r="O3527" t="s">
        <v>46</v>
      </c>
      <c r="P3527" t="s">
        <v>8904</v>
      </c>
      <c r="Q3527" t="s">
        <v>7439</v>
      </c>
      <c r="R3527" t="s">
        <v>5678</v>
      </c>
      <c r="S3527" t="s">
        <v>35</v>
      </c>
      <c r="T3527" t="str">
        <f t="shared" si="165"/>
        <v>‚ Experience in program evaluation  Experience and strong proficiency in using SAS or other statistical programs for analysis and experience with data management systems  Outstanding quantitative and data analytic skills  Excellent interpersonal, written and verbal communication skills  Highly organized and detail oriented and  multi-task   Strong proficiency in Excel, Word, PowerPoint, Access.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27">
        <f t="shared" si="166"/>
        <v>0</v>
      </c>
      <c r="V3527" s="3">
        <v>1</v>
      </c>
      <c r="W3527" s="3">
        <f t="shared" si="167"/>
        <v>0</v>
      </c>
      <c r="X3527" s="3">
        <v>0</v>
      </c>
      <c r="Y3527" s="3">
        <v>0</v>
      </c>
      <c r="Z3527" s="3">
        <v>0</v>
      </c>
      <c r="AA3527" s="3">
        <v>0</v>
      </c>
      <c r="AB3527" s="3">
        <v>0</v>
      </c>
      <c r="AD3527" t="s">
        <v>38</v>
      </c>
      <c r="AE3527" s="1">
        <v>42570</v>
      </c>
      <c r="AG3527" s="1">
        <v>42570</v>
      </c>
      <c r="AH3527" s="1">
        <v>42598</v>
      </c>
    </row>
    <row r="3528" spans="1:34" x14ac:dyDescent="0.3">
      <c r="A3528">
        <v>248054</v>
      </c>
      <c r="B3528" t="s">
        <v>39</v>
      </c>
      <c r="C3528" t="s">
        <v>26</v>
      </c>
      <c r="D3528">
        <v>1</v>
      </c>
      <c r="E3528" t="s">
        <v>5677</v>
      </c>
      <c r="F3528" t="s">
        <v>42</v>
      </c>
      <c r="G3528">
        <v>21744</v>
      </c>
      <c r="H3528">
        <v>2</v>
      </c>
      <c r="I3528">
        <v>68239</v>
      </c>
      <c r="J3528">
        <v>78475</v>
      </c>
      <c r="K3528" t="s">
        <v>30</v>
      </c>
      <c r="L3528" t="s">
        <v>78</v>
      </c>
      <c r="M3528" t="s">
        <v>2129</v>
      </c>
      <c r="N3528" t="s">
        <v>8903</v>
      </c>
      <c r="O3528" t="s">
        <v>46</v>
      </c>
      <c r="P3528" t="s">
        <v>8904</v>
      </c>
      <c r="Q3528" t="s">
        <v>7439</v>
      </c>
      <c r="R3528" t="s">
        <v>5678</v>
      </c>
      <c r="S3528" t="s">
        <v>35</v>
      </c>
      <c r="T3528" t="str">
        <f t="shared" si="165"/>
        <v>‚ Experience in program evaluation  Experience and strong proficiency in using SAS or other statistical programs for analysis and experience with data management systems  Outstanding quantitative and data analytic skills  Excellent interpersonal, written and verbal communication skills  Highly organized and detail oriented and  multi-task   Strong proficiency in Excel, Word, PowerPoint, Access.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28">
        <f t="shared" si="166"/>
        <v>0</v>
      </c>
      <c r="V3528" s="3">
        <v>1</v>
      </c>
      <c r="W3528" s="3">
        <f t="shared" si="167"/>
        <v>0</v>
      </c>
      <c r="X3528" s="3">
        <v>0</v>
      </c>
      <c r="Y3528" s="3">
        <v>0</v>
      </c>
      <c r="Z3528" s="3">
        <v>0</v>
      </c>
      <c r="AA3528" s="3">
        <v>0</v>
      </c>
      <c r="AB3528" s="3">
        <v>0</v>
      </c>
      <c r="AD3528" t="s">
        <v>38</v>
      </c>
      <c r="AE3528" s="1">
        <v>42570</v>
      </c>
      <c r="AG3528" s="1">
        <v>42570</v>
      </c>
      <c r="AH3528" s="1">
        <v>42598</v>
      </c>
    </row>
    <row r="3529" spans="1:34" x14ac:dyDescent="0.3">
      <c r="A3529">
        <v>248090</v>
      </c>
      <c r="B3529" t="s">
        <v>39</v>
      </c>
      <c r="C3529" t="s">
        <v>26</v>
      </c>
      <c r="D3529">
        <v>1</v>
      </c>
      <c r="E3529" t="s">
        <v>5499</v>
      </c>
      <c r="F3529" t="s">
        <v>434</v>
      </c>
      <c r="G3529">
        <v>10032</v>
      </c>
      <c r="H3529" t="s">
        <v>52</v>
      </c>
      <c r="I3529">
        <v>53051</v>
      </c>
      <c r="J3529">
        <v>145991</v>
      </c>
      <c r="K3529" t="s">
        <v>30</v>
      </c>
      <c r="L3529" t="s">
        <v>513</v>
      </c>
      <c r="M3529" t="s">
        <v>142</v>
      </c>
      <c r="N3529" t="s">
        <v>5500</v>
      </c>
      <c r="O3529" t="s">
        <v>438</v>
      </c>
      <c r="P3529" t="e">
        <f>--a Valid NYS license as a Nurse Practitioner  --clinical experience especially in Family planning  --knowledge of current Family planning Standards of Practice  --effective communication and interpersonal skills  --computer skills in Microsoft Office  --experience with electronic medical records  --ability to maintain Good public relations and to communicate effectively with students, other clinical providers, school staff and parents  --ability to have sensitivity when Working with groups of various backgrounds.</f>
        <v>#NAME?</v>
      </c>
      <c r="Q3529" t="s">
        <v>8835</v>
      </c>
      <c r="R3529" t="s">
        <v>5501</v>
      </c>
      <c r="S3529" t="s">
        <v>35</v>
      </c>
      <c r="T3529" t="e">
        <f t="shared" si="165"/>
        <v>#NAME?</v>
      </c>
      <c r="U3529">
        <f t="shared" si="166"/>
        <v>0</v>
      </c>
      <c r="V3529" s="3">
        <v>0</v>
      </c>
      <c r="W3529" s="3">
        <f t="shared" si="167"/>
        <v>0</v>
      </c>
      <c r="X3529" s="3">
        <v>0</v>
      </c>
      <c r="Y3529" s="3">
        <v>0</v>
      </c>
      <c r="Z3529" s="3">
        <v>0</v>
      </c>
      <c r="AA3529" s="3">
        <v>0</v>
      </c>
      <c r="AB3529" s="3">
        <v>0</v>
      </c>
      <c r="AD3529" t="s">
        <v>58</v>
      </c>
      <c r="AE3529" s="1">
        <v>42571</v>
      </c>
      <c r="AG3529" s="1">
        <v>42571</v>
      </c>
      <c r="AH3529" s="1">
        <v>42598</v>
      </c>
    </row>
    <row r="3530" spans="1:34" x14ac:dyDescent="0.3">
      <c r="A3530">
        <v>248221</v>
      </c>
      <c r="B3530" t="s">
        <v>2518</v>
      </c>
      <c r="C3530" t="s">
        <v>26</v>
      </c>
      <c r="D3530">
        <v>1</v>
      </c>
      <c r="E3530" t="s">
        <v>1528</v>
      </c>
      <c r="F3530" t="s">
        <v>269</v>
      </c>
      <c r="G3530">
        <v>10209</v>
      </c>
      <c r="H3530">
        <v>1</v>
      </c>
      <c r="I3530">
        <v>10</v>
      </c>
      <c r="J3530">
        <v>11</v>
      </c>
      <c r="K3530" t="s">
        <v>141</v>
      </c>
      <c r="L3530" t="s">
        <v>637</v>
      </c>
      <c r="M3530" t="s">
        <v>4658</v>
      </c>
      <c r="N3530" t="s">
        <v>8901</v>
      </c>
      <c r="O3530" t="s">
        <v>272</v>
      </c>
      <c r="P3530" t="s">
        <v>8046</v>
      </c>
      <c r="Q3530" t="s">
        <v>8902</v>
      </c>
      <c r="R3530" t="s">
        <v>3471</v>
      </c>
      <c r="S3530" t="s">
        <v>35</v>
      </c>
      <c r="T3530" t="str">
        <f t="shared" si="165"/>
        <v>‚	Excellent organizational and communication skills.	Ability to work independently and within groups.	Experience using computers.	History of volunteerism, such as service in the AmeriCorps or Peace Corps, is viewed favorably. ‚	Matriculation at an accredited college or university.   Please note that employment is conditioned upon continuance as a student in a college; therefore, if hired, the employee will be expected to submit proof of admission for each semester they are employed.</v>
      </c>
      <c r="U3530">
        <f t="shared" si="166"/>
        <v>0</v>
      </c>
      <c r="V3530" s="3">
        <v>0</v>
      </c>
      <c r="W3530" s="3">
        <f t="shared" si="167"/>
        <v>0</v>
      </c>
      <c r="X3530" s="3">
        <v>0</v>
      </c>
      <c r="Y3530" s="3">
        <v>0</v>
      </c>
      <c r="Z3530" s="3">
        <v>0</v>
      </c>
      <c r="AA3530" s="3">
        <v>0</v>
      </c>
      <c r="AB3530" s="3">
        <v>0</v>
      </c>
      <c r="AD3530" t="s">
        <v>38</v>
      </c>
      <c r="AE3530" s="1">
        <v>42585</v>
      </c>
      <c r="AG3530" s="1">
        <v>42585</v>
      </c>
      <c r="AH3530" s="1">
        <v>42598</v>
      </c>
    </row>
    <row r="3531" spans="1:34" x14ac:dyDescent="0.3">
      <c r="A3531">
        <v>248226</v>
      </c>
      <c r="B3531" t="s">
        <v>2518</v>
      </c>
      <c r="C3531" t="s">
        <v>26</v>
      </c>
      <c r="D3531">
        <v>2</v>
      </c>
      <c r="E3531" t="s">
        <v>5679</v>
      </c>
      <c r="F3531" t="s">
        <v>1738</v>
      </c>
      <c r="G3531">
        <v>52406</v>
      </c>
      <c r="H3531">
        <v>0</v>
      </c>
      <c r="I3531">
        <v>15</v>
      </c>
      <c r="J3531">
        <v>17</v>
      </c>
      <c r="K3531" t="s">
        <v>141</v>
      </c>
      <c r="L3531" t="s">
        <v>2768</v>
      </c>
      <c r="M3531" t="s">
        <v>5680</v>
      </c>
      <c r="N3531" t="s">
        <v>8905</v>
      </c>
      <c r="O3531" t="s">
        <v>1739</v>
      </c>
      <c r="P3531" t="s">
        <v>7063</v>
      </c>
      <c r="Q3531" t="s">
        <v>2770</v>
      </c>
      <c r="R3531" t="s">
        <v>2521</v>
      </c>
      <c r="S3531" t="s">
        <v>35</v>
      </c>
      <c r="T3531" t="str">
        <f t="shared" si="165"/>
        <v>‚¿	Knowledge of Microsoft Word, Excel, Outlook and Access. ‚¿	Office experience necessary, as well as demonstrable background dealing with members of the public. ‚¿	Excellent oral and written communication skills.  ‚¿	History of volunteerism, such as service in the AmeriCorps or Peace Corps, is viewed favorably. 1.	A four (4) year high school diploma or its educational equivalent.  2.	The ability to understand and carry out simple instructions.</v>
      </c>
      <c r="U3531">
        <f t="shared" si="166"/>
        <v>0</v>
      </c>
      <c r="V3531" s="3">
        <v>1</v>
      </c>
      <c r="W3531" s="3">
        <f t="shared" si="167"/>
        <v>0</v>
      </c>
      <c r="X3531" s="3">
        <v>0</v>
      </c>
      <c r="Y3531" s="3">
        <v>0</v>
      </c>
      <c r="Z3531" s="3">
        <v>0</v>
      </c>
      <c r="AA3531" s="3">
        <v>0</v>
      </c>
      <c r="AB3531" s="3">
        <v>0</v>
      </c>
      <c r="AD3531" t="s">
        <v>38</v>
      </c>
      <c r="AE3531" s="1">
        <v>42585</v>
      </c>
      <c r="AG3531" s="1">
        <v>42585</v>
      </c>
      <c r="AH3531" s="1">
        <v>42598</v>
      </c>
    </row>
    <row r="3532" spans="1:34" x14ac:dyDescent="0.3">
      <c r="A3532">
        <v>248226</v>
      </c>
      <c r="B3532" t="s">
        <v>2518</v>
      </c>
      <c r="C3532" t="s">
        <v>40</v>
      </c>
      <c r="D3532">
        <v>2</v>
      </c>
      <c r="E3532" t="s">
        <v>5679</v>
      </c>
      <c r="F3532" t="s">
        <v>1738</v>
      </c>
      <c r="G3532">
        <v>52406</v>
      </c>
      <c r="H3532">
        <v>0</v>
      </c>
      <c r="I3532">
        <v>15</v>
      </c>
      <c r="J3532">
        <v>17</v>
      </c>
      <c r="K3532" t="s">
        <v>141</v>
      </c>
      <c r="L3532" t="s">
        <v>2768</v>
      </c>
      <c r="M3532" t="s">
        <v>5680</v>
      </c>
      <c r="N3532" t="s">
        <v>8905</v>
      </c>
      <c r="O3532" t="s">
        <v>1739</v>
      </c>
      <c r="P3532" t="s">
        <v>7063</v>
      </c>
      <c r="Q3532" t="s">
        <v>2770</v>
      </c>
      <c r="R3532" t="s">
        <v>2521</v>
      </c>
      <c r="S3532" t="s">
        <v>35</v>
      </c>
      <c r="T3532" t="str">
        <f t="shared" si="165"/>
        <v>‚¿	Knowledge of Microsoft Word, Excel, Outlook and Access. ‚¿	Office experience necessary, as well as demonstrable background dealing with members of the public. ‚¿	Excellent oral and written communication skills.  ‚¿	History of volunteerism, such as service in the AmeriCorps or Peace Corps, is viewed favorably. 1.	A four (4) year high school diploma or its educational equivalent.  2.	The ability to understand and carry out simple instructions.</v>
      </c>
      <c r="U3532">
        <f t="shared" si="166"/>
        <v>0</v>
      </c>
      <c r="V3532" s="3">
        <v>1</v>
      </c>
      <c r="W3532" s="3">
        <f t="shared" si="167"/>
        <v>0</v>
      </c>
      <c r="X3532" s="3">
        <v>0</v>
      </c>
      <c r="Y3532" s="3">
        <v>0</v>
      </c>
      <c r="Z3532" s="3">
        <v>0</v>
      </c>
      <c r="AA3532" s="3">
        <v>0</v>
      </c>
      <c r="AB3532" s="3">
        <v>0</v>
      </c>
      <c r="AD3532" t="s">
        <v>38</v>
      </c>
      <c r="AE3532" s="1">
        <v>42585</v>
      </c>
      <c r="AG3532" s="1">
        <v>42585</v>
      </c>
      <c r="AH3532" s="1">
        <v>42598</v>
      </c>
    </row>
    <row r="3533" spans="1:34" x14ac:dyDescent="0.3">
      <c r="A3533">
        <v>248245</v>
      </c>
      <c r="B3533" t="s">
        <v>39</v>
      </c>
      <c r="C3533" t="s">
        <v>40</v>
      </c>
      <c r="D3533">
        <v>1</v>
      </c>
      <c r="E3533" t="s">
        <v>5523</v>
      </c>
      <c r="F3533" t="s">
        <v>91</v>
      </c>
      <c r="G3533" t="s">
        <v>405</v>
      </c>
      <c r="H3533">
        <v>0</v>
      </c>
      <c r="I3533">
        <v>61031</v>
      </c>
      <c r="J3533">
        <v>95022</v>
      </c>
      <c r="K3533" t="s">
        <v>30</v>
      </c>
      <c r="L3533" t="s">
        <v>78</v>
      </c>
      <c r="M3533" t="s">
        <v>142</v>
      </c>
      <c r="N3533" t="s">
        <v>8846</v>
      </c>
      <c r="O3533" t="s">
        <v>409</v>
      </c>
      <c r="P3533" t="s">
        <v>35</v>
      </c>
      <c r="Q3533" t="s">
        <v>7439</v>
      </c>
      <c r="R3533" t="s">
        <v>5524</v>
      </c>
      <c r="S3533" t="s">
        <v>35</v>
      </c>
      <c r="T3533" t="str">
        <f t="shared" si="165"/>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33">
        <f t="shared" si="166"/>
        <v>0</v>
      </c>
      <c r="V3533" s="3">
        <v>0</v>
      </c>
      <c r="W3533" s="3">
        <f t="shared" si="167"/>
        <v>0</v>
      </c>
      <c r="X3533" s="3">
        <v>0</v>
      </c>
      <c r="Y3533" s="3">
        <v>0</v>
      </c>
      <c r="Z3533" s="3">
        <v>0</v>
      </c>
      <c r="AA3533" s="3">
        <v>0</v>
      </c>
      <c r="AB3533" s="3">
        <v>0</v>
      </c>
      <c r="AD3533" t="s">
        <v>38</v>
      </c>
      <c r="AE3533" s="1">
        <v>42571</v>
      </c>
      <c r="AG3533" s="1">
        <v>42571</v>
      </c>
      <c r="AH3533" s="1">
        <v>42598</v>
      </c>
    </row>
    <row r="3534" spans="1:34" x14ac:dyDescent="0.3">
      <c r="A3534">
        <v>249019</v>
      </c>
      <c r="B3534" t="s">
        <v>1757</v>
      </c>
      <c r="C3534" t="s">
        <v>26</v>
      </c>
      <c r="D3534">
        <v>1</v>
      </c>
      <c r="E3534" t="s">
        <v>389</v>
      </c>
      <c r="F3534" t="s">
        <v>389</v>
      </c>
      <c r="G3534">
        <v>12158</v>
      </c>
      <c r="H3534">
        <v>1</v>
      </c>
      <c r="I3534">
        <v>45000</v>
      </c>
      <c r="J3534">
        <v>55000</v>
      </c>
      <c r="K3534" t="s">
        <v>30</v>
      </c>
      <c r="L3534" t="s">
        <v>797</v>
      </c>
      <c r="M3534" t="s">
        <v>171</v>
      </c>
      <c r="N3534" t="s">
        <v>8906</v>
      </c>
      <c r="O3534" t="s">
        <v>7114</v>
      </c>
      <c r="P3534" t="s">
        <v>8907</v>
      </c>
      <c r="Q3534" t="s">
        <v>8908</v>
      </c>
      <c r="R3534" t="s">
        <v>5681</v>
      </c>
      <c r="S3534" t="s">
        <v>35</v>
      </c>
      <c r="T3534" t="str">
        <f t="shared" si="165"/>
        <v>‚ Knowledge of NYC Procurement Rules preferred, including use of FMS and VENDEX.  Ability to independently work, manage, and prioritize multiple tasks and projects must be    displayed.  Excellent interpersonal, communication, and organizational skills (includes Microsoft office suite    proficiency) expected. Position is open only to candidates currently serving in NYC government in Permanent Procurement Analyst title.  Certain residency requirements may apply.  We appreciate every applicant‚„s interest; however, only those under consideration will be contacted.  Note: Vacancy notices listed as ‚Å“Until Filled‚ will be posted for at least five work days</v>
      </c>
      <c r="U3534">
        <f t="shared" si="166"/>
        <v>0</v>
      </c>
      <c r="V3534" s="3">
        <v>0</v>
      </c>
      <c r="W3534" s="3">
        <f t="shared" si="167"/>
        <v>0</v>
      </c>
      <c r="X3534" s="3">
        <v>0</v>
      </c>
      <c r="Y3534" s="3">
        <v>0</v>
      </c>
      <c r="Z3534" s="3">
        <v>0</v>
      </c>
      <c r="AA3534" s="3">
        <v>0</v>
      </c>
      <c r="AB3534" s="3">
        <v>0</v>
      </c>
      <c r="AD3534" t="s">
        <v>38</v>
      </c>
      <c r="AE3534" s="1">
        <v>42576</v>
      </c>
      <c r="AG3534" s="1">
        <v>42576</v>
      </c>
      <c r="AH3534" s="1">
        <v>42598</v>
      </c>
    </row>
    <row r="3535" spans="1:34" x14ac:dyDescent="0.3">
      <c r="A3535">
        <v>249019</v>
      </c>
      <c r="B3535" t="s">
        <v>1757</v>
      </c>
      <c r="C3535" t="s">
        <v>40</v>
      </c>
      <c r="D3535">
        <v>1</v>
      </c>
      <c r="E3535" t="s">
        <v>389</v>
      </c>
      <c r="F3535" t="s">
        <v>389</v>
      </c>
      <c r="G3535">
        <v>12158</v>
      </c>
      <c r="H3535">
        <v>1</v>
      </c>
      <c r="I3535">
        <v>45000</v>
      </c>
      <c r="J3535">
        <v>55000</v>
      </c>
      <c r="K3535" t="s">
        <v>30</v>
      </c>
      <c r="L3535" t="s">
        <v>797</v>
      </c>
      <c r="M3535" t="s">
        <v>171</v>
      </c>
      <c r="N3535" t="s">
        <v>8906</v>
      </c>
      <c r="O3535" t="s">
        <v>7114</v>
      </c>
      <c r="P3535" t="s">
        <v>8907</v>
      </c>
      <c r="Q3535" t="s">
        <v>8908</v>
      </c>
      <c r="R3535" t="s">
        <v>5681</v>
      </c>
      <c r="S3535" t="s">
        <v>35</v>
      </c>
      <c r="T3535" t="str">
        <f t="shared" si="165"/>
        <v>‚ Knowledge of NYC Procurement Rules preferred, including use of FMS and VENDEX.  Ability to independently work, manage, and prioritize multiple tasks and projects must be    displayed.  Excellent interpersonal, communication, and organizational skills (includes Microsoft office suite    proficiency) expected. Position is open only to candidates currently serving in NYC government in Permanent Procurement Analyst title.  Certain residency requirements may apply.  We appreciate every applicant‚„s interest; however, only those under consideration will be contacted.  Note: Vacancy notices listed as ‚Å“Until Filled‚ will be posted for at least five work days</v>
      </c>
      <c r="U3535">
        <f t="shared" si="166"/>
        <v>0</v>
      </c>
      <c r="V3535" s="3">
        <v>0</v>
      </c>
      <c r="W3535" s="3">
        <f t="shared" si="167"/>
        <v>0</v>
      </c>
      <c r="X3535" s="3">
        <v>0</v>
      </c>
      <c r="Y3535" s="3">
        <v>0</v>
      </c>
      <c r="Z3535" s="3">
        <v>0</v>
      </c>
      <c r="AA3535" s="3">
        <v>0</v>
      </c>
      <c r="AB3535" s="3">
        <v>0</v>
      </c>
      <c r="AD3535" t="s">
        <v>38</v>
      </c>
      <c r="AE3535" s="1">
        <v>42576</v>
      </c>
      <c r="AG3535" s="1">
        <v>42576</v>
      </c>
      <c r="AH3535" s="1">
        <v>42598</v>
      </c>
    </row>
    <row r="3536" spans="1:34" x14ac:dyDescent="0.3">
      <c r="A3536">
        <v>249019</v>
      </c>
      <c r="B3536" t="s">
        <v>1757</v>
      </c>
      <c r="C3536" t="s">
        <v>26</v>
      </c>
      <c r="D3536">
        <v>1</v>
      </c>
      <c r="E3536" t="s">
        <v>389</v>
      </c>
      <c r="F3536" t="s">
        <v>389</v>
      </c>
      <c r="G3536">
        <v>12158</v>
      </c>
      <c r="H3536">
        <v>1</v>
      </c>
      <c r="I3536">
        <v>45000</v>
      </c>
      <c r="J3536">
        <v>55000</v>
      </c>
      <c r="K3536" t="s">
        <v>30</v>
      </c>
      <c r="L3536" t="s">
        <v>797</v>
      </c>
      <c r="M3536" t="s">
        <v>171</v>
      </c>
      <c r="N3536" t="s">
        <v>8906</v>
      </c>
      <c r="O3536" t="s">
        <v>7114</v>
      </c>
      <c r="P3536" t="s">
        <v>8907</v>
      </c>
      <c r="Q3536" t="s">
        <v>8908</v>
      </c>
      <c r="R3536" t="s">
        <v>5681</v>
      </c>
      <c r="S3536" t="s">
        <v>35</v>
      </c>
      <c r="T3536" t="str">
        <f t="shared" si="165"/>
        <v>‚ Knowledge of NYC Procurement Rules preferred, including use of FMS and VENDEX.  Ability to independently work, manage, and prioritize multiple tasks and projects must be    displayed.  Excellent interpersonal, communication, and organizational skills (includes Microsoft office suite    proficiency) expected. Position is open only to candidates currently serving in NYC government in Permanent Procurement Analyst title.  Certain residency requirements may apply.  We appreciate every applicant‚„s interest; however, only those under consideration will be contacted.  Note: Vacancy notices listed as ‚Å“Until Filled‚ will be posted for at least five work days</v>
      </c>
      <c r="U3536">
        <f t="shared" si="166"/>
        <v>0</v>
      </c>
      <c r="V3536" s="3">
        <v>0</v>
      </c>
      <c r="W3536" s="3">
        <f t="shared" si="167"/>
        <v>0</v>
      </c>
      <c r="X3536" s="3">
        <v>0</v>
      </c>
      <c r="Y3536" s="3">
        <v>0</v>
      </c>
      <c r="Z3536" s="3">
        <v>0</v>
      </c>
      <c r="AA3536" s="3">
        <v>0</v>
      </c>
      <c r="AB3536" s="3">
        <v>0</v>
      </c>
      <c r="AD3536" t="s">
        <v>38</v>
      </c>
      <c r="AE3536" s="1">
        <v>42576</v>
      </c>
      <c r="AG3536" s="1">
        <v>42576</v>
      </c>
      <c r="AH3536" s="1">
        <v>42598</v>
      </c>
    </row>
    <row r="3537" spans="1:34" x14ac:dyDescent="0.3">
      <c r="A3537">
        <v>248885</v>
      </c>
      <c r="B3537" t="s">
        <v>39</v>
      </c>
      <c r="C3537" t="s">
        <v>26</v>
      </c>
      <c r="D3537">
        <v>1</v>
      </c>
      <c r="E3537" t="s">
        <v>5682</v>
      </c>
      <c r="F3537" t="s">
        <v>851</v>
      </c>
      <c r="G3537">
        <v>51011</v>
      </c>
      <c r="H3537">
        <v>3</v>
      </c>
      <c r="I3537">
        <v>35</v>
      </c>
      <c r="J3537">
        <v>41</v>
      </c>
      <c r="K3537" t="s">
        <v>141</v>
      </c>
      <c r="L3537" t="s">
        <v>513</v>
      </c>
      <c r="M3537" t="s">
        <v>759</v>
      </c>
      <c r="N3537" t="s">
        <v>8909</v>
      </c>
      <c r="O3537" t="s">
        <v>7206</v>
      </c>
      <c r="P3537" t="s">
        <v>5683</v>
      </c>
      <c r="Q3537" t="s">
        <v>8910</v>
      </c>
      <c r="R3537" t="s">
        <v>5684</v>
      </c>
      <c r="S3537" t="s">
        <v>35</v>
      </c>
      <c r="T3537" t="str">
        <f t="shared" si="165"/>
        <v>--Specialization in family or women's health; prior experience in public health and sexually transmitted diseases  --Expertise in planning and logistics coordination  --excellent interpersonal and communication skills; especially working with adolescents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37">
        <f t="shared" si="166"/>
        <v>0</v>
      </c>
      <c r="V3537" s="3">
        <v>0</v>
      </c>
      <c r="W3537" s="3">
        <f t="shared" si="167"/>
        <v>0</v>
      </c>
      <c r="X3537" s="3">
        <v>0</v>
      </c>
      <c r="Y3537" s="3">
        <v>0</v>
      </c>
      <c r="Z3537" s="3">
        <v>0</v>
      </c>
      <c r="AA3537" s="3">
        <v>0</v>
      </c>
      <c r="AB3537" s="3">
        <v>0</v>
      </c>
      <c r="AD3537" t="s">
        <v>58</v>
      </c>
      <c r="AE3537" s="1">
        <v>42573</v>
      </c>
      <c r="AG3537" s="1">
        <v>42573</v>
      </c>
      <c r="AH3537" s="1">
        <v>42598</v>
      </c>
    </row>
    <row r="3538" spans="1:34" x14ac:dyDescent="0.3">
      <c r="A3538">
        <v>248885</v>
      </c>
      <c r="B3538" t="s">
        <v>39</v>
      </c>
      <c r="C3538" t="s">
        <v>40</v>
      </c>
      <c r="D3538">
        <v>1</v>
      </c>
      <c r="E3538" t="s">
        <v>5682</v>
      </c>
      <c r="F3538" t="s">
        <v>851</v>
      </c>
      <c r="G3538">
        <v>51011</v>
      </c>
      <c r="H3538">
        <v>3</v>
      </c>
      <c r="I3538">
        <v>35</v>
      </c>
      <c r="J3538">
        <v>41</v>
      </c>
      <c r="K3538" t="s">
        <v>141</v>
      </c>
      <c r="L3538" t="s">
        <v>513</v>
      </c>
      <c r="M3538" t="s">
        <v>759</v>
      </c>
      <c r="N3538" t="s">
        <v>8909</v>
      </c>
      <c r="O3538" t="s">
        <v>7206</v>
      </c>
      <c r="P3538" t="s">
        <v>5683</v>
      </c>
      <c r="Q3538" t="s">
        <v>8910</v>
      </c>
      <c r="R3538" t="s">
        <v>5684</v>
      </c>
      <c r="S3538" t="s">
        <v>35</v>
      </c>
      <c r="T3538" t="str">
        <f t="shared" si="165"/>
        <v>--Specialization in family or women's health; prior experience in public health and sexually transmitted diseases  --Expertise in planning and logistics coordination  --excellent interpersonal and communication skills; especially working with adolescents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LICENSE MUST BE MAINTAINED FOR THE DURATION OF EMPLOYMENT.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38">
        <f t="shared" si="166"/>
        <v>0</v>
      </c>
      <c r="V3538" s="3">
        <v>0</v>
      </c>
      <c r="W3538" s="3">
        <f t="shared" si="167"/>
        <v>0</v>
      </c>
      <c r="X3538" s="3">
        <v>0</v>
      </c>
      <c r="Y3538" s="3">
        <v>0</v>
      </c>
      <c r="Z3538" s="3">
        <v>0</v>
      </c>
      <c r="AA3538" s="3">
        <v>0</v>
      </c>
      <c r="AB3538" s="3">
        <v>0</v>
      </c>
      <c r="AD3538" t="s">
        <v>58</v>
      </c>
      <c r="AE3538" s="1">
        <v>42573</v>
      </c>
      <c r="AG3538" s="1">
        <v>42573</v>
      </c>
      <c r="AH3538" s="1">
        <v>42598</v>
      </c>
    </row>
    <row r="3539" spans="1:34" x14ac:dyDescent="0.3">
      <c r="A3539">
        <v>248911</v>
      </c>
      <c r="B3539" t="s">
        <v>39</v>
      </c>
      <c r="C3539" t="s">
        <v>40</v>
      </c>
      <c r="D3539">
        <v>1</v>
      </c>
      <c r="E3539" t="s">
        <v>5685</v>
      </c>
      <c r="F3539" t="s">
        <v>42</v>
      </c>
      <c r="G3539">
        <v>21744</v>
      </c>
      <c r="H3539">
        <v>1</v>
      </c>
      <c r="I3539">
        <v>57969</v>
      </c>
      <c r="J3539">
        <v>70142</v>
      </c>
      <c r="K3539" t="s">
        <v>30</v>
      </c>
      <c r="L3539" t="s">
        <v>78</v>
      </c>
      <c r="M3539" t="s">
        <v>976</v>
      </c>
      <c r="N3539" t="s">
        <v>5686</v>
      </c>
      <c r="O3539" t="s">
        <v>46</v>
      </c>
      <c r="P3539" t="s">
        <v>5687</v>
      </c>
      <c r="Q3539" t="s">
        <v>7439</v>
      </c>
      <c r="R3539" t="s">
        <v>5688</v>
      </c>
      <c r="S3539" t="s">
        <v>35</v>
      </c>
      <c r="T3539" t="str">
        <f t="shared" si="165"/>
        <v>--Master's or Ph.D. or other advanced degree in epidemiology, statistics, public health, or related field  --Preferred candidates will have strong analytical skills and reasoning  --strong written and oral communication skills; working knowledge of SAS, and/or STATA, as well as Access and other MS Office software  --proven experience and experience in managing, cleaning, analyzing, and reporting on quantitative data, particularly large datasets  Strong project management skills  --Experience with, or interest in, writing manuscripts for peer-reviewed journals  --Ability to work as a member of a team.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39">
        <f t="shared" si="166"/>
        <v>0</v>
      </c>
      <c r="V3539" s="3">
        <v>0</v>
      </c>
      <c r="W3539" s="3">
        <f t="shared" si="167"/>
        <v>0</v>
      </c>
      <c r="X3539" s="3">
        <v>0</v>
      </c>
      <c r="Y3539" s="3">
        <v>0</v>
      </c>
      <c r="Z3539" s="3">
        <v>0</v>
      </c>
      <c r="AA3539" s="3">
        <v>0</v>
      </c>
      <c r="AB3539" s="3">
        <v>0</v>
      </c>
      <c r="AD3539" t="s">
        <v>38</v>
      </c>
      <c r="AE3539" s="1">
        <v>42573</v>
      </c>
      <c r="AG3539" s="1">
        <v>42573</v>
      </c>
      <c r="AH3539" s="1">
        <v>42598</v>
      </c>
    </row>
    <row r="3540" spans="1:34" x14ac:dyDescent="0.3">
      <c r="A3540">
        <v>249023</v>
      </c>
      <c r="B3540" t="s">
        <v>39</v>
      </c>
      <c r="C3540" t="s">
        <v>40</v>
      </c>
      <c r="D3540">
        <v>4</v>
      </c>
      <c r="E3540" t="s">
        <v>5236</v>
      </c>
      <c r="F3540" t="s">
        <v>2139</v>
      </c>
      <c r="G3540">
        <v>81815</v>
      </c>
      <c r="H3540">
        <v>0</v>
      </c>
      <c r="I3540">
        <v>16</v>
      </c>
      <c r="J3540">
        <v>24</v>
      </c>
      <c r="K3540" t="s">
        <v>141</v>
      </c>
      <c r="L3540" t="s">
        <v>840</v>
      </c>
      <c r="M3540" t="s">
        <v>1761</v>
      </c>
      <c r="N3540" t="s">
        <v>6992</v>
      </c>
      <c r="O3540" t="s">
        <v>7367</v>
      </c>
      <c r="P3540" t="s">
        <v>35</v>
      </c>
      <c r="Q3540" t="s">
        <v>7439</v>
      </c>
      <c r="R3540" t="s">
        <v>5689</v>
      </c>
      <c r="S3540" t="s">
        <v>35</v>
      </c>
      <c r="T3540" t="str">
        <f t="shared" si="165"/>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40">
        <f t="shared" si="166"/>
        <v>0</v>
      </c>
      <c r="V3540" s="3">
        <v>0</v>
      </c>
      <c r="W3540" s="3">
        <f t="shared" si="167"/>
        <v>0</v>
      </c>
      <c r="X3540" s="3">
        <v>0</v>
      </c>
      <c r="Y3540" s="3">
        <v>0</v>
      </c>
      <c r="Z3540" s="3">
        <v>0</v>
      </c>
      <c r="AA3540" s="3">
        <v>0</v>
      </c>
      <c r="AB3540" s="3">
        <v>0</v>
      </c>
      <c r="AD3540" t="s">
        <v>38</v>
      </c>
      <c r="AE3540" s="1">
        <v>42576</v>
      </c>
      <c r="AG3540" s="1">
        <v>42576</v>
      </c>
      <c r="AH3540" s="1">
        <v>42598</v>
      </c>
    </row>
    <row r="3541" spans="1:34" x14ac:dyDescent="0.3">
      <c r="A3541">
        <v>249023</v>
      </c>
      <c r="B3541" t="s">
        <v>39</v>
      </c>
      <c r="C3541" t="s">
        <v>26</v>
      </c>
      <c r="D3541">
        <v>4</v>
      </c>
      <c r="E3541" t="s">
        <v>5236</v>
      </c>
      <c r="F3541" t="s">
        <v>2139</v>
      </c>
      <c r="G3541">
        <v>81815</v>
      </c>
      <c r="H3541">
        <v>0</v>
      </c>
      <c r="I3541">
        <v>16</v>
      </c>
      <c r="J3541">
        <v>24</v>
      </c>
      <c r="K3541" t="s">
        <v>141</v>
      </c>
      <c r="L3541" t="s">
        <v>840</v>
      </c>
      <c r="M3541" t="s">
        <v>1761</v>
      </c>
      <c r="N3541" t="s">
        <v>6992</v>
      </c>
      <c r="O3541" t="s">
        <v>7367</v>
      </c>
      <c r="P3541" t="s">
        <v>35</v>
      </c>
      <c r="Q3541" t="s">
        <v>7439</v>
      </c>
      <c r="R3541" t="s">
        <v>5689</v>
      </c>
      <c r="S3541" t="s">
        <v>35</v>
      </c>
      <c r="T3541" t="str">
        <f t="shared" si="165"/>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41">
        <f t="shared" si="166"/>
        <v>0</v>
      </c>
      <c r="V3541" s="3">
        <v>0</v>
      </c>
      <c r="W3541" s="3">
        <f t="shared" si="167"/>
        <v>0</v>
      </c>
      <c r="X3541" s="3">
        <v>0</v>
      </c>
      <c r="Y3541" s="3">
        <v>0</v>
      </c>
      <c r="Z3541" s="3">
        <v>0</v>
      </c>
      <c r="AA3541" s="3">
        <v>0</v>
      </c>
      <c r="AB3541" s="3">
        <v>0</v>
      </c>
      <c r="AD3541" t="s">
        <v>38</v>
      </c>
      <c r="AE3541" s="1">
        <v>42576</v>
      </c>
      <c r="AG3541" s="1">
        <v>42576</v>
      </c>
      <c r="AH3541" s="1">
        <v>42598</v>
      </c>
    </row>
    <row r="3542" spans="1:34" x14ac:dyDescent="0.3">
      <c r="A3542">
        <v>249024</v>
      </c>
      <c r="B3542" t="s">
        <v>39</v>
      </c>
      <c r="C3542" t="s">
        <v>26</v>
      </c>
      <c r="D3542">
        <v>1</v>
      </c>
      <c r="E3542" t="s">
        <v>5222</v>
      </c>
      <c r="F3542" t="s">
        <v>42</v>
      </c>
      <c r="G3542">
        <v>21744</v>
      </c>
      <c r="H3542">
        <v>1</v>
      </c>
      <c r="I3542">
        <v>57969</v>
      </c>
      <c r="J3542">
        <v>70142</v>
      </c>
      <c r="K3542" t="s">
        <v>30</v>
      </c>
      <c r="L3542" t="s">
        <v>78</v>
      </c>
      <c r="M3542" t="s">
        <v>79</v>
      </c>
      <c r="N3542" t="s">
        <v>5690</v>
      </c>
      <c r="O3542" t="s">
        <v>46</v>
      </c>
      <c r="P3542" t="s">
        <v>5691</v>
      </c>
      <c r="Q3542" t="s">
        <v>35</v>
      </c>
      <c r="R3542" t="s">
        <v>5692</v>
      </c>
      <c r="S3542" t="s">
        <v>35</v>
      </c>
      <c r="T3542" t="str">
        <f t="shared" si="165"/>
        <v xml:space="preserve">The ideal candidate with a background in environmental Sciences, engineering plan and specification review; drinking and/or wastewater facility plan design; or general civil, or chemical engineering.  </v>
      </c>
      <c r="U3542">
        <f t="shared" si="166"/>
        <v>0</v>
      </c>
      <c r="V3542" s="3">
        <v>0</v>
      </c>
      <c r="W3542" s="3">
        <f t="shared" si="167"/>
        <v>0</v>
      </c>
      <c r="X3542" s="3">
        <v>0</v>
      </c>
      <c r="Y3542" s="3">
        <v>0</v>
      </c>
      <c r="Z3542" s="3">
        <v>0</v>
      </c>
      <c r="AA3542" s="3">
        <v>0</v>
      </c>
      <c r="AB3542" s="3">
        <v>0</v>
      </c>
      <c r="AD3542" t="s">
        <v>38</v>
      </c>
      <c r="AE3542" s="1">
        <v>42577</v>
      </c>
      <c r="AG3542" s="1">
        <v>42577</v>
      </c>
      <c r="AH3542" s="1">
        <v>42598</v>
      </c>
    </row>
    <row r="3543" spans="1:34" x14ac:dyDescent="0.3">
      <c r="A3543">
        <v>249024</v>
      </c>
      <c r="B3543" t="s">
        <v>39</v>
      </c>
      <c r="C3543" t="s">
        <v>40</v>
      </c>
      <c r="D3543">
        <v>1</v>
      </c>
      <c r="E3543" t="s">
        <v>5222</v>
      </c>
      <c r="F3543" t="s">
        <v>42</v>
      </c>
      <c r="G3543">
        <v>21744</v>
      </c>
      <c r="H3543">
        <v>1</v>
      </c>
      <c r="I3543">
        <v>57969</v>
      </c>
      <c r="J3543">
        <v>70142</v>
      </c>
      <c r="K3543" t="s">
        <v>30</v>
      </c>
      <c r="L3543" t="s">
        <v>78</v>
      </c>
      <c r="M3543" t="s">
        <v>79</v>
      </c>
      <c r="N3543" t="s">
        <v>5690</v>
      </c>
      <c r="O3543" t="s">
        <v>46</v>
      </c>
      <c r="P3543" t="s">
        <v>5691</v>
      </c>
      <c r="Q3543" t="s">
        <v>35</v>
      </c>
      <c r="R3543" t="s">
        <v>5692</v>
      </c>
      <c r="S3543" t="s">
        <v>35</v>
      </c>
      <c r="T3543" t="str">
        <f t="shared" si="165"/>
        <v xml:space="preserve">The ideal candidate with a background in environmental Sciences, engineering plan and specification review; drinking and/or wastewater facility plan design; or general civil, or chemical engineering.  </v>
      </c>
      <c r="U3543">
        <f t="shared" si="166"/>
        <v>0</v>
      </c>
      <c r="V3543" s="3">
        <v>0</v>
      </c>
      <c r="W3543" s="3">
        <f t="shared" si="167"/>
        <v>0</v>
      </c>
      <c r="X3543" s="3">
        <v>0</v>
      </c>
      <c r="Y3543" s="3">
        <v>0</v>
      </c>
      <c r="Z3543" s="3">
        <v>0</v>
      </c>
      <c r="AA3543" s="3">
        <v>0</v>
      </c>
      <c r="AB3543" s="3">
        <v>0</v>
      </c>
      <c r="AD3543" t="s">
        <v>38</v>
      </c>
      <c r="AE3543" s="1">
        <v>42577</v>
      </c>
      <c r="AG3543" s="1">
        <v>42577</v>
      </c>
      <c r="AH3543" s="1">
        <v>42598</v>
      </c>
    </row>
    <row r="3544" spans="1:34" x14ac:dyDescent="0.3">
      <c r="A3544">
        <v>248911</v>
      </c>
      <c r="B3544" t="s">
        <v>39</v>
      </c>
      <c r="C3544" t="s">
        <v>26</v>
      </c>
      <c r="D3544">
        <v>1</v>
      </c>
      <c r="E3544" t="s">
        <v>5685</v>
      </c>
      <c r="F3544" t="s">
        <v>42</v>
      </c>
      <c r="G3544">
        <v>21744</v>
      </c>
      <c r="H3544">
        <v>1</v>
      </c>
      <c r="I3544">
        <v>57969</v>
      </c>
      <c r="J3544">
        <v>70142</v>
      </c>
      <c r="K3544" t="s">
        <v>30</v>
      </c>
      <c r="L3544" t="s">
        <v>78</v>
      </c>
      <c r="M3544" t="s">
        <v>976</v>
      </c>
      <c r="N3544" t="s">
        <v>5686</v>
      </c>
      <c r="O3544" t="s">
        <v>46</v>
      </c>
      <c r="P3544" t="s">
        <v>5687</v>
      </c>
      <c r="Q3544" t="s">
        <v>7439</v>
      </c>
      <c r="R3544" t="s">
        <v>5688</v>
      </c>
      <c r="S3544" t="s">
        <v>35</v>
      </c>
      <c r="T3544" t="str">
        <f t="shared" si="165"/>
        <v>--Master's or Ph.D. or other advanced degree in epidemiology, statistics, public health, or related field  --Preferred candidates will have strong analytical skills and reasoning  --strong written and oral communication skills; working knowledge of SAS, and/or STATA, as well as Access and other MS Office software  --proven experience and experience in managing, cleaning, analyzing, and reporting on quantitative data, particularly large datasets  Strong project management skills  --Experience with, or interest in, writing manuscripts for peer-reviewed journals  --Ability to work as a member of a team.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44">
        <f t="shared" si="166"/>
        <v>0</v>
      </c>
      <c r="V3544" s="3">
        <v>0</v>
      </c>
      <c r="W3544" s="3">
        <f t="shared" si="167"/>
        <v>0</v>
      </c>
      <c r="X3544" s="3">
        <v>0</v>
      </c>
      <c r="Y3544" s="3">
        <v>0</v>
      </c>
      <c r="Z3544" s="3">
        <v>0</v>
      </c>
      <c r="AA3544" s="3">
        <v>0</v>
      </c>
      <c r="AB3544" s="3">
        <v>0</v>
      </c>
      <c r="AD3544" t="s">
        <v>38</v>
      </c>
      <c r="AE3544" s="1">
        <v>42573</v>
      </c>
      <c r="AG3544" s="1">
        <v>42573</v>
      </c>
      <c r="AH3544" s="1">
        <v>42598</v>
      </c>
    </row>
    <row r="3545" spans="1:34" x14ac:dyDescent="0.3">
      <c r="A3545">
        <v>248918</v>
      </c>
      <c r="B3545" t="s">
        <v>3277</v>
      </c>
      <c r="C3545" t="s">
        <v>26</v>
      </c>
      <c r="D3545">
        <v>2</v>
      </c>
      <c r="E3545" t="s">
        <v>5693</v>
      </c>
      <c r="F3545" t="s">
        <v>51</v>
      </c>
      <c r="G3545">
        <v>10050</v>
      </c>
      <c r="H3545" t="s">
        <v>52</v>
      </c>
      <c r="I3545">
        <v>110000</v>
      </c>
      <c r="J3545">
        <v>130000</v>
      </c>
      <c r="K3545" t="s">
        <v>30</v>
      </c>
      <c r="L3545" t="s">
        <v>5203</v>
      </c>
      <c r="M3545" t="s">
        <v>5646</v>
      </c>
      <c r="N3545" t="s">
        <v>5694</v>
      </c>
      <c r="O3545" t="s">
        <v>54</v>
      </c>
      <c r="P3545" t="s">
        <v>8911</v>
      </c>
      <c r="Q3545" t="s">
        <v>5647</v>
      </c>
      <c r="R3545" t="s">
        <v>5695</v>
      </c>
      <c r="S3545" t="s">
        <v>35</v>
      </c>
      <c r="T3545" t="str">
        <f t="shared" si="165"/>
        <v>‚ Strong technical and project management skills. Solid understanding of SDLC, programming, databases, network and infrastructure. Strong skills in Microsoft Office including Project, Visio, Word and Excel are required. For a list of all upcoming civil service exams with regards to the posting title or any other title, please visit:  http://www.nyc.gov/html/dcas/html/work/exam_monthly.shtml</v>
      </c>
      <c r="U3545">
        <f t="shared" si="166"/>
        <v>0</v>
      </c>
      <c r="V3545" s="3">
        <v>1</v>
      </c>
      <c r="W3545" s="3">
        <f t="shared" si="167"/>
        <v>0</v>
      </c>
      <c r="X3545" s="3">
        <v>0</v>
      </c>
      <c r="Y3545" s="3">
        <v>0</v>
      </c>
      <c r="Z3545" s="3">
        <v>0</v>
      </c>
      <c r="AA3545" s="3">
        <v>0</v>
      </c>
      <c r="AB3545" s="3">
        <v>0</v>
      </c>
      <c r="AD3545" t="s">
        <v>58</v>
      </c>
      <c r="AE3545" s="1">
        <v>42573</v>
      </c>
      <c r="AG3545" s="1">
        <v>42578</v>
      </c>
      <c r="AH3545" s="1">
        <v>42598</v>
      </c>
    </row>
    <row r="3546" spans="1:34" x14ac:dyDescent="0.3">
      <c r="A3546">
        <v>248918</v>
      </c>
      <c r="B3546" t="s">
        <v>3277</v>
      </c>
      <c r="C3546" t="s">
        <v>40</v>
      </c>
      <c r="D3546">
        <v>2</v>
      </c>
      <c r="E3546" t="s">
        <v>5693</v>
      </c>
      <c r="F3546" t="s">
        <v>51</v>
      </c>
      <c r="G3546">
        <v>10050</v>
      </c>
      <c r="H3546" t="s">
        <v>52</v>
      </c>
      <c r="I3546">
        <v>110000</v>
      </c>
      <c r="J3546">
        <v>130000</v>
      </c>
      <c r="K3546" t="s">
        <v>30</v>
      </c>
      <c r="L3546" t="s">
        <v>5203</v>
      </c>
      <c r="M3546" t="s">
        <v>5646</v>
      </c>
      <c r="N3546" t="s">
        <v>5694</v>
      </c>
      <c r="O3546" t="s">
        <v>54</v>
      </c>
      <c r="P3546" t="s">
        <v>8911</v>
      </c>
      <c r="Q3546" t="s">
        <v>5647</v>
      </c>
      <c r="R3546" t="s">
        <v>5695</v>
      </c>
      <c r="S3546" t="s">
        <v>35</v>
      </c>
      <c r="T3546" t="str">
        <f t="shared" si="165"/>
        <v>‚ Strong technical and project management skills. Solid understanding of SDLC, programming, databases, network and infrastructure. Strong skills in Microsoft Office including Project, Visio, Word and Excel are required. For a list of all upcoming civil service exams with regards to the posting title or any other title, please visit:  http://www.nyc.gov/html/dcas/html/work/exam_monthly.shtml</v>
      </c>
      <c r="U3546">
        <f t="shared" si="166"/>
        <v>0</v>
      </c>
      <c r="V3546" s="3">
        <v>1</v>
      </c>
      <c r="W3546" s="3">
        <f t="shared" si="167"/>
        <v>0</v>
      </c>
      <c r="X3546" s="3">
        <v>0</v>
      </c>
      <c r="Y3546" s="3">
        <v>0</v>
      </c>
      <c r="Z3546" s="3">
        <v>0</v>
      </c>
      <c r="AA3546" s="3">
        <v>0</v>
      </c>
      <c r="AB3546" s="3">
        <v>0</v>
      </c>
      <c r="AD3546" t="s">
        <v>58</v>
      </c>
      <c r="AE3546" s="1">
        <v>42573</v>
      </c>
      <c r="AG3546" s="1">
        <v>42578</v>
      </c>
      <c r="AH3546" s="1">
        <v>42598</v>
      </c>
    </row>
    <row r="3547" spans="1:34" x14ac:dyDescent="0.3">
      <c r="A3547">
        <v>249028</v>
      </c>
      <c r="B3547" t="s">
        <v>39</v>
      </c>
      <c r="C3547" t="s">
        <v>26</v>
      </c>
      <c r="D3547">
        <v>1</v>
      </c>
      <c r="E3547" t="s">
        <v>5696</v>
      </c>
      <c r="F3547" t="s">
        <v>42</v>
      </c>
      <c r="G3547">
        <v>21744</v>
      </c>
      <c r="H3547">
        <v>1</v>
      </c>
      <c r="I3547">
        <v>57969</v>
      </c>
      <c r="J3547">
        <v>70142</v>
      </c>
      <c r="K3547" t="s">
        <v>30</v>
      </c>
      <c r="L3547" t="s">
        <v>78</v>
      </c>
      <c r="M3547" t="s">
        <v>5697</v>
      </c>
      <c r="N3547" t="s">
        <v>5698</v>
      </c>
      <c r="O3547" t="s">
        <v>46</v>
      </c>
      <c r="P3547" t="s">
        <v>5699</v>
      </c>
      <c r="Q3547" t="s">
        <v>8912</v>
      </c>
      <c r="R3547" t="s">
        <v>5700</v>
      </c>
      <c r="S3547" t="s">
        <v>35</v>
      </c>
      <c r="T3547" t="str">
        <f t="shared" si="165"/>
        <v>The candidate will have a strong background in applied public health, statistics, criminal justice or social sciences; experience in data acquisition, data management, data analysis, report-writing and oral presentations; solid organizational, and verbal and written communication skills; ability to work independently and as part of a team; experience using SAS, Excel, Access, PowerPoint, and GIS desirable; experience in survey research methods and program evaluation is also a plus; keen judgment in a fast-paced environment with multiple inputs. . Additional Information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47">
        <f t="shared" si="166"/>
        <v>1</v>
      </c>
      <c r="V3547" s="3">
        <v>1</v>
      </c>
      <c r="W3547" s="3">
        <f t="shared" si="167"/>
        <v>1</v>
      </c>
      <c r="X3547" s="3">
        <v>0</v>
      </c>
      <c r="Y3547" s="3">
        <v>0</v>
      </c>
      <c r="Z3547" s="3">
        <v>0</v>
      </c>
      <c r="AA3547" s="3">
        <v>0</v>
      </c>
      <c r="AB3547" s="3">
        <v>0</v>
      </c>
      <c r="AD3547" t="s">
        <v>38</v>
      </c>
      <c r="AE3547" s="1">
        <v>42583</v>
      </c>
      <c r="AG3547" s="1">
        <v>42583</v>
      </c>
      <c r="AH3547" s="1">
        <v>42598</v>
      </c>
    </row>
    <row r="3548" spans="1:34" x14ac:dyDescent="0.3">
      <c r="A3548">
        <v>249028</v>
      </c>
      <c r="B3548" t="s">
        <v>39</v>
      </c>
      <c r="C3548" t="s">
        <v>40</v>
      </c>
      <c r="D3548">
        <v>1</v>
      </c>
      <c r="E3548" t="s">
        <v>5696</v>
      </c>
      <c r="F3548" t="s">
        <v>42</v>
      </c>
      <c r="G3548">
        <v>21744</v>
      </c>
      <c r="H3548">
        <v>1</v>
      </c>
      <c r="I3548">
        <v>57969</v>
      </c>
      <c r="J3548">
        <v>70142</v>
      </c>
      <c r="K3548" t="s">
        <v>30</v>
      </c>
      <c r="L3548" t="s">
        <v>78</v>
      </c>
      <c r="M3548" t="s">
        <v>5697</v>
      </c>
      <c r="N3548" t="s">
        <v>5698</v>
      </c>
      <c r="O3548" t="s">
        <v>46</v>
      </c>
      <c r="P3548" t="s">
        <v>5699</v>
      </c>
      <c r="Q3548" t="s">
        <v>8912</v>
      </c>
      <c r="R3548" t="s">
        <v>5700</v>
      </c>
      <c r="S3548" t="s">
        <v>35</v>
      </c>
      <c r="T3548" t="str">
        <f t="shared" si="165"/>
        <v>The candidate will have a strong background in applied public health, statistics, criminal justice or social sciences; experience in data acquisition, data management, data analysis, report-writing and oral presentations; solid organizational, and verbal and written communication skills; ability to work independently and as part of a team; experience using SAS, Excel, Access, PowerPoint, and GIS desirable; experience in survey research methods and program evaluation is also a plus; keen judgment in a fast-paced environment with multiple inputs. . Additional Information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48">
        <f t="shared" si="166"/>
        <v>1</v>
      </c>
      <c r="V3548" s="3">
        <v>1</v>
      </c>
      <c r="W3548" s="3">
        <f t="shared" si="167"/>
        <v>1</v>
      </c>
      <c r="X3548" s="3">
        <v>0</v>
      </c>
      <c r="Y3548" s="3">
        <v>0</v>
      </c>
      <c r="Z3548" s="3">
        <v>0</v>
      </c>
      <c r="AA3548" s="3">
        <v>0</v>
      </c>
      <c r="AB3548" s="3">
        <v>0</v>
      </c>
      <c r="AD3548" t="s">
        <v>38</v>
      </c>
      <c r="AE3548" s="1">
        <v>42583</v>
      </c>
      <c r="AG3548" s="1">
        <v>42583</v>
      </c>
      <c r="AH3548" s="1">
        <v>42598</v>
      </c>
    </row>
    <row r="3549" spans="1:34" x14ac:dyDescent="0.3">
      <c r="A3549">
        <v>249030</v>
      </c>
      <c r="B3549" t="s">
        <v>39</v>
      </c>
      <c r="C3549" t="s">
        <v>40</v>
      </c>
      <c r="D3549">
        <v>1</v>
      </c>
      <c r="E3549" t="s">
        <v>5701</v>
      </c>
      <c r="F3549" t="s">
        <v>42</v>
      </c>
      <c r="G3549">
        <v>21744</v>
      </c>
      <c r="H3549">
        <v>2</v>
      </c>
      <c r="I3549">
        <v>68239</v>
      </c>
      <c r="J3549">
        <v>85644</v>
      </c>
      <c r="K3549" t="s">
        <v>30</v>
      </c>
      <c r="L3549" t="s">
        <v>78</v>
      </c>
      <c r="M3549" t="s">
        <v>552</v>
      </c>
      <c r="N3549" t="s">
        <v>6993</v>
      </c>
      <c r="O3549" t="s">
        <v>46</v>
      </c>
      <c r="P3549" t="s">
        <v>8913</v>
      </c>
      <c r="Q3549" t="s">
        <v>7439</v>
      </c>
      <c r="R3549" t="s">
        <v>5702</v>
      </c>
      <c r="S3549" t="s">
        <v>35</v>
      </c>
      <c r="T3549" t="str">
        <f t="shared" si="165"/>
        <v>‚3+ years working with data in government, community, public health, social service or mental health setting. Motivation, discipline, and a strong sense of teamwork. Knowledge of data analytics software such as SAS, ArcGIS, SPSS, STATA, R, AtlasTi, and/or Python. Knowledge of research methodology and/or program evaluation methodology. Knowledge of database management software such as MS SQL, MySQL, Oracle SQL, and/or MS Access. Ability to effectively present data in verbal, written, and visual formats to program management, program leadership and non-technical audiences. Scientific writing experience is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49">
        <f t="shared" si="166"/>
        <v>1</v>
      </c>
      <c r="V3549" s="3">
        <v>0</v>
      </c>
      <c r="W3549" s="3">
        <f t="shared" si="167"/>
        <v>1</v>
      </c>
      <c r="X3549" s="3">
        <v>1</v>
      </c>
      <c r="Y3549" s="3">
        <v>0</v>
      </c>
      <c r="Z3549" s="3">
        <v>1</v>
      </c>
      <c r="AA3549" s="3">
        <v>0</v>
      </c>
      <c r="AB3549" s="3">
        <v>1</v>
      </c>
      <c r="AD3549" t="s">
        <v>38</v>
      </c>
      <c r="AE3549" s="1">
        <v>42576</v>
      </c>
      <c r="AG3549" s="1">
        <v>42576</v>
      </c>
      <c r="AH3549" s="1">
        <v>42598</v>
      </c>
    </row>
    <row r="3550" spans="1:34" x14ac:dyDescent="0.3">
      <c r="A3550">
        <v>248919</v>
      </c>
      <c r="B3550" t="s">
        <v>3277</v>
      </c>
      <c r="C3550" t="s">
        <v>26</v>
      </c>
      <c r="D3550">
        <v>4</v>
      </c>
      <c r="E3550" t="s">
        <v>2363</v>
      </c>
      <c r="F3550" t="s">
        <v>51</v>
      </c>
      <c r="G3550">
        <v>10050</v>
      </c>
      <c r="H3550" t="s">
        <v>52</v>
      </c>
      <c r="I3550">
        <v>100000</v>
      </c>
      <c r="J3550">
        <v>120000</v>
      </c>
      <c r="K3550" t="s">
        <v>30</v>
      </c>
      <c r="L3550" t="s">
        <v>5203</v>
      </c>
      <c r="M3550" t="s">
        <v>5646</v>
      </c>
      <c r="N3550" t="s">
        <v>5703</v>
      </c>
      <c r="O3550" t="s">
        <v>54</v>
      </c>
      <c r="P3550" t="s">
        <v>8914</v>
      </c>
      <c r="Q3550" t="s">
        <v>5647</v>
      </c>
      <c r="R3550" t="s">
        <v>5704</v>
      </c>
      <c r="S3550" t="s">
        <v>35</v>
      </c>
      <c r="T3550" t="str">
        <f t="shared" si="165"/>
        <v>‚ Core Java (1.6+); multi-threading, concurrency, annotations, collections, etc. Web services (SOAP/REST).  Experience with an ETL tool such as DataStage. Experience with Mobile development, Android/IPhone. Relational databases and SQL (DB2 is a must). Application servers such as Websphere and Tomcat. XML technologies including DTD/XSD, XPATH, and Object XML mapping. Unit testing (Junit), Continuous integration, and Agile methodologies. Knowledge of and experience with working on common design patterns and industry standards. Strong communication, analysis, and problem solving skills; quick learner. Experience in creation of design documents on the task assigned. Work well within a team environment and with minimal supervision. Comfortable working with clearly defined project plans and contributing estimates to the planning process. Able to meet and deliver on deadlines and work well under pressure. Unix command line and basic scripting. For a list of all upcoming civil service exams with regards to the posting title or any other title, please visit:  http://www.nyc.gov/html/dcas/html/work/exam_monthly.shtml</v>
      </c>
      <c r="U3550">
        <f t="shared" si="166"/>
        <v>0</v>
      </c>
      <c r="V3550" s="3">
        <v>0</v>
      </c>
      <c r="W3550" s="3">
        <f t="shared" si="167"/>
        <v>0</v>
      </c>
      <c r="X3550" s="3">
        <v>0</v>
      </c>
      <c r="Y3550" s="3">
        <v>0</v>
      </c>
      <c r="Z3550" s="3">
        <v>1</v>
      </c>
      <c r="AA3550" s="3">
        <v>0</v>
      </c>
      <c r="AB3550" s="3">
        <v>1</v>
      </c>
      <c r="AD3550" t="s">
        <v>58</v>
      </c>
      <c r="AE3550" s="1">
        <v>42573</v>
      </c>
      <c r="AG3550" s="1">
        <v>42578</v>
      </c>
      <c r="AH3550" s="1">
        <v>42598</v>
      </c>
    </row>
    <row r="3551" spans="1:34" x14ac:dyDescent="0.3">
      <c r="A3551">
        <v>248919</v>
      </c>
      <c r="B3551" t="s">
        <v>3277</v>
      </c>
      <c r="C3551" t="s">
        <v>40</v>
      </c>
      <c r="D3551">
        <v>4</v>
      </c>
      <c r="E3551" t="s">
        <v>2363</v>
      </c>
      <c r="F3551" t="s">
        <v>51</v>
      </c>
      <c r="G3551">
        <v>10050</v>
      </c>
      <c r="H3551" t="s">
        <v>52</v>
      </c>
      <c r="I3551">
        <v>100000</v>
      </c>
      <c r="J3551">
        <v>120000</v>
      </c>
      <c r="K3551" t="s">
        <v>30</v>
      </c>
      <c r="L3551" t="s">
        <v>5203</v>
      </c>
      <c r="M3551" t="s">
        <v>5646</v>
      </c>
      <c r="N3551" t="s">
        <v>5703</v>
      </c>
      <c r="O3551" t="s">
        <v>54</v>
      </c>
      <c r="P3551" t="s">
        <v>8914</v>
      </c>
      <c r="Q3551" t="s">
        <v>5647</v>
      </c>
      <c r="R3551" t="s">
        <v>5704</v>
      </c>
      <c r="S3551" t="s">
        <v>35</v>
      </c>
      <c r="T3551" t="str">
        <f t="shared" si="165"/>
        <v>‚ Core Java (1.6+); multi-threading, concurrency, annotations, collections, etc. Web services (SOAP/REST).  Experience with an ETL tool such as DataStage. Experience with Mobile development, Android/IPhone. Relational databases and SQL (DB2 is a must). Application servers such as Websphere and Tomcat. XML technologies including DTD/XSD, XPATH, and Object XML mapping. Unit testing (Junit), Continuous integration, and Agile methodologies. Knowledge of and experience with working on common design patterns and industry standards. Strong communication, analysis, and problem solving skills; quick learner. Experience in creation of design documents on the task assigned. Work well within a team environment and with minimal supervision. Comfortable working with clearly defined project plans and contributing estimates to the planning process. Able to meet and deliver on deadlines and work well under pressure. Unix command line and basic scripting. For a list of all upcoming civil service exams with regards to the posting title or any other title, please visit:  http://www.nyc.gov/html/dcas/html/work/exam_monthly.shtml</v>
      </c>
      <c r="U3551">
        <f t="shared" si="166"/>
        <v>0</v>
      </c>
      <c r="V3551" s="3">
        <v>0</v>
      </c>
      <c r="W3551" s="3">
        <f t="shared" si="167"/>
        <v>0</v>
      </c>
      <c r="X3551" s="3">
        <v>0</v>
      </c>
      <c r="Y3551" s="3">
        <v>0</v>
      </c>
      <c r="Z3551" s="3">
        <v>1</v>
      </c>
      <c r="AA3551" s="3">
        <v>0</v>
      </c>
      <c r="AB3551" s="3">
        <v>1</v>
      </c>
      <c r="AD3551" t="s">
        <v>58</v>
      </c>
      <c r="AE3551" s="1">
        <v>42573</v>
      </c>
      <c r="AG3551" s="1">
        <v>42578</v>
      </c>
      <c r="AH3551" s="1">
        <v>42598</v>
      </c>
    </row>
    <row r="3552" spans="1:34" x14ac:dyDescent="0.3">
      <c r="A3552">
        <v>248920</v>
      </c>
      <c r="B3552" t="s">
        <v>3277</v>
      </c>
      <c r="C3552" t="s">
        <v>26</v>
      </c>
      <c r="D3552">
        <v>1</v>
      </c>
      <c r="E3552" t="s">
        <v>5645</v>
      </c>
      <c r="F3552" t="s">
        <v>51</v>
      </c>
      <c r="G3552">
        <v>10050</v>
      </c>
      <c r="H3552" t="s">
        <v>52</v>
      </c>
      <c r="I3552">
        <v>100000</v>
      </c>
      <c r="J3552">
        <v>120000</v>
      </c>
      <c r="K3552" t="s">
        <v>30</v>
      </c>
      <c r="L3552" t="s">
        <v>5203</v>
      </c>
      <c r="M3552" t="s">
        <v>5646</v>
      </c>
      <c r="N3552" t="s">
        <v>6990</v>
      </c>
      <c r="O3552" t="s">
        <v>54</v>
      </c>
      <c r="P3552" t="s">
        <v>8893</v>
      </c>
      <c r="Q3552" t="s">
        <v>5647</v>
      </c>
      <c r="R3552" t="s">
        <v>5648</v>
      </c>
      <c r="S3552" t="s">
        <v>35</v>
      </c>
      <c r="T3552" t="str">
        <f t="shared" si="165"/>
        <v>‚	Knowledge of SharePoint 2013+, including both server-side and client side experience.	Experience with installation, maintenance, upgrade, replacement, integration, backup and recovery, security and performance tuning of servers and component applications.	Strong analytical and problem solving skills and excellent verbal and written communications skills. For a list of all upcoming civil service exams with regards to the posting title or any other title, please visit:  http://www.nyc.gov/html/dcas/html/work/exam_monthly.shtml</v>
      </c>
      <c r="U3552">
        <f t="shared" si="166"/>
        <v>0</v>
      </c>
      <c r="V3552" s="3">
        <v>0</v>
      </c>
      <c r="W3552" s="3">
        <f t="shared" si="167"/>
        <v>0</v>
      </c>
      <c r="X3552" s="3">
        <v>0</v>
      </c>
      <c r="Y3552" s="3">
        <v>0</v>
      </c>
      <c r="Z3552" s="3">
        <v>0</v>
      </c>
      <c r="AA3552" s="3">
        <v>0</v>
      </c>
      <c r="AB3552" s="3">
        <v>0</v>
      </c>
      <c r="AD3552" t="s">
        <v>58</v>
      </c>
      <c r="AE3552" s="1">
        <v>42573</v>
      </c>
      <c r="AG3552" s="1">
        <v>42580</v>
      </c>
      <c r="AH3552" s="1">
        <v>42598</v>
      </c>
    </row>
    <row r="3553" spans="1:34" x14ac:dyDescent="0.3">
      <c r="A3553">
        <v>249030</v>
      </c>
      <c r="B3553" t="s">
        <v>39</v>
      </c>
      <c r="C3553" t="s">
        <v>26</v>
      </c>
      <c r="D3553">
        <v>1</v>
      </c>
      <c r="E3553" t="s">
        <v>5701</v>
      </c>
      <c r="F3553" t="s">
        <v>42</v>
      </c>
      <c r="G3553">
        <v>21744</v>
      </c>
      <c r="H3553">
        <v>2</v>
      </c>
      <c r="I3553">
        <v>68239</v>
      </c>
      <c r="J3553">
        <v>85644</v>
      </c>
      <c r="K3553" t="s">
        <v>30</v>
      </c>
      <c r="L3553" t="s">
        <v>78</v>
      </c>
      <c r="M3553" t="s">
        <v>552</v>
      </c>
      <c r="N3553" t="s">
        <v>6993</v>
      </c>
      <c r="O3553" t="s">
        <v>46</v>
      </c>
      <c r="P3553" t="s">
        <v>8913</v>
      </c>
      <c r="Q3553" t="s">
        <v>7439</v>
      </c>
      <c r="R3553" t="s">
        <v>5702</v>
      </c>
      <c r="S3553" t="s">
        <v>35</v>
      </c>
      <c r="T3553" t="str">
        <f t="shared" si="165"/>
        <v>‚3+ years working with data in government, community, public health, social service or mental health setting. Motivation, discipline, and a strong sense of teamwork. Knowledge of data analytics software such as SAS, ArcGIS, SPSS, STATA, R, AtlasTi, and/or Python. Knowledge of research methodology and/or program evaluation methodology. Knowledge of database management software such as MS SQL, MySQL, Oracle SQL, and/or MS Access. Ability to effectively present data in verbal, written, and visual formats to program management, program leadership and non-technical audiences. Scientific writing experience is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53">
        <f t="shared" si="166"/>
        <v>1</v>
      </c>
      <c r="V3553" s="3">
        <v>0</v>
      </c>
      <c r="W3553" s="3">
        <f t="shared" si="167"/>
        <v>1</v>
      </c>
      <c r="X3553" s="3">
        <v>1</v>
      </c>
      <c r="Y3553" s="3">
        <v>0</v>
      </c>
      <c r="Z3553" s="3">
        <v>1</v>
      </c>
      <c r="AA3553" s="3">
        <v>0</v>
      </c>
      <c r="AB3553" s="3">
        <v>1</v>
      </c>
      <c r="AD3553" t="s">
        <v>38</v>
      </c>
      <c r="AE3553" s="1">
        <v>42576</v>
      </c>
      <c r="AG3553" s="1">
        <v>42576</v>
      </c>
      <c r="AH3553" s="1">
        <v>42598</v>
      </c>
    </row>
    <row r="3554" spans="1:34" x14ac:dyDescent="0.3">
      <c r="A3554">
        <v>249031</v>
      </c>
      <c r="B3554" t="s">
        <v>2200</v>
      </c>
      <c r="C3554" t="s">
        <v>26</v>
      </c>
      <c r="D3554">
        <v>1</v>
      </c>
      <c r="E3554" t="s">
        <v>5705</v>
      </c>
      <c r="F3554" t="s">
        <v>551</v>
      </c>
      <c r="G3554">
        <v>10124</v>
      </c>
      <c r="H3554">
        <v>1</v>
      </c>
      <c r="I3554">
        <v>42856</v>
      </c>
      <c r="J3554">
        <v>62779</v>
      </c>
      <c r="K3554" t="s">
        <v>30</v>
      </c>
      <c r="L3554" t="s">
        <v>1938</v>
      </c>
      <c r="M3554" t="s">
        <v>5706</v>
      </c>
      <c r="N3554" t="s">
        <v>8915</v>
      </c>
      <c r="O3554" t="s">
        <v>7055</v>
      </c>
      <c r="P3554" t="s">
        <v>8916</v>
      </c>
      <c r="Q3554" t="s">
        <v>35</v>
      </c>
      <c r="R3554" t="s">
        <v>5707</v>
      </c>
      <c r="S3554" t="s">
        <v>2204</v>
      </c>
      <c r="T3554" t="str">
        <f t="shared" si="165"/>
        <v xml:space="preserve">‚	Experience with the Payroll Management System (PMS), Financial Management System (FMS), New York City Automated Personnel System (NYCAPS) and Citywide Human Resource Management System (CHRMS).	Ability to analyze financial data, prepare statistical and narrative reports.	Detail oriented with excellent organizational skills.	Excellent verbal and written communication skills.	Must currently be permanent in the civil service title of Principal Administrative Associate.  </v>
      </c>
      <c r="U3554">
        <f t="shared" si="166"/>
        <v>0</v>
      </c>
      <c r="V3554" s="3">
        <v>0</v>
      </c>
      <c r="W3554" s="3">
        <f t="shared" si="167"/>
        <v>0</v>
      </c>
      <c r="X3554" s="3">
        <v>0</v>
      </c>
      <c r="Y3554" s="3">
        <v>0</v>
      </c>
      <c r="Z3554" s="3">
        <v>0</v>
      </c>
      <c r="AA3554" s="3">
        <v>0</v>
      </c>
      <c r="AB3554" s="3">
        <v>0</v>
      </c>
      <c r="AD3554" t="s">
        <v>38</v>
      </c>
      <c r="AE3554" s="1">
        <v>42577</v>
      </c>
      <c r="AG3554" s="1">
        <v>42577</v>
      </c>
      <c r="AH3554" s="1">
        <v>42598</v>
      </c>
    </row>
    <row r="3555" spans="1:34" x14ac:dyDescent="0.3">
      <c r="A3555">
        <v>249034</v>
      </c>
      <c r="B3555" t="s">
        <v>39</v>
      </c>
      <c r="C3555" t="s">
        <v>40</v>
      </c>
      <c r="D3555">
        <v>1</v>
      </c>
      <c r="E3555" t="s">
        <v>5708</v>
      </c>
      <c r="F3555" t="s">
        <v>42</v>
      </c>
      <c r="G3555">
        <v>21744</v>
      </c>
      <c r="H3555">
        <v>1</v>
      </c>
      <c r="I3555">
        <v>57969</v>
      </c>
      <c r="J3555">
        <v>70142</v>
      </c>
      <c r="K3555" t="s">
        <v>30</v>
      </c>
      <c r="L3555" t="s">
        <v>43</v>
      </c>
      <c r="M3555" t="s">
        <v>44</v>
      </c>
      <c r="N3555" t="s">
        <v>5709</v>
      </c>
      <c r="O3555" t="s">
        <v>46</v>
      </c>
      <c r="P3555" t="s">
        <v>5710</v>
      </c>
      <c r="Q3555" t="s">
        <v>35</v>
      </c>
      <c r="R3555" t="s">
        <v>5711</v>
      </c>
      <c r="S3555" t="s">
        <v>35</v>
      </c>
      <c r="T3555" t="str">
        <f t="shared" si="165"/>
        <v xml:space="preserve">Observational and analytical skills including the ability to deduce potential impacts of conditions and assess risk. Ability to assess and report on compliance with given provisions or requirements. Excellent written and verbal communication skills and the ability to adequately describe observations in detail. Mobile and desktop computing skills including proficiency in Word and Excel  </v>
      </c>
      <c r="U3555">
        <f t="shared" si="166"/>
        <v>0</v>
      </c>
      <c r="V3555" s="3">
        <v>1</v>
      </c>
      <c r="W3555" s="3">
        <f t="shared" si="167"/>
        <v>0</v>
      </c>
      <c r="X3555" s="3">
        <v>0</v>
      </c>
      <c r="Y3555" s="3">
        <v>0</v>
      </c>
      <c r="Z3555" s="3">
        <v>0</v>
      </c>
      <c r="AA3555" s="3">
        <v>0</v>
      </c>
      <c r="AB3555" s="3">
        <v>0</v>
      </c>
      <c r="AD3555" t="s">
        <v>38</v>
      </c>
      <c r="AE3555" s="1">
        <v>42577</v>
      </c>
      <c r="AG3555" s="1">
        <v>42577</v>
      </c>
      <c r="AH3555" s="1">
        <v>42598</v>
      </c>
    </row>
    <row r="3556" spans="1:34" x14ac:dyDescent="0.3">
      <c r="A3556">
        <v>248921</v>
      </c>
      <c r="B3556" t="s">
        <v>3277</v>
      </c>
      <c r="C3556" t="s">
        <v>40</v>
      </c>
      <c r="D3556">
        <v>1</v>
      </c>
      <c r="E3556" t="s">
        <v>5712</v>
      </c>
      <c r="F3556" t="s">
        <v>51</v>
      </c>
      <c r="G3556">
        <v>10050</v>
      </c>
      <c r="H3556" t="s">
        <v>52</v>
      </c>
      <c r="I3556">
        <v>100000</v>
      </c>
      <c r="J3556">
        <v>120000</v>
      </c>
      <c r="K3556" t="s">
        <v>30</v>
      </c>
      <c r="L3556" t="s">
        <v>5203</v>
      </c>
      <c r="M3556" t="s">
        <v>5646</v>
      </c>
      <c r="N3556" t="s">
        <v>5713</v>
      </c>
      <c r="O3556" t="s">
        <v>54</v>
      </c>
      <c r="P3556" t="s">
        <v>8917</v>
      </c>
      <c r="Q3556" t="s">
        <v>5647</v>
      </c>
      <c r="R3556" t="s">
        <v>5714</v>
      </c>
      <c r="S3556" t="s">
        <v>35</v>
      </c>
      <c r="T3556" t="str">
        <f t="shared" si="165"/>
        <v>‚ Experience in designing, developing and deploying BI and data warehouse applications. Experience in working on full Enterprise Datawarehouse Implementation. Exposure to data modeling, design and build Metadata layer, analysis and dashboard using Cognos 10.x/Tableau. Experience in ETL(Datastage,Kettle) is a plus BI tools (Cognos ‚€œ Data Manager ,,Cognos 10.x, BI Suite, Cognos TM1) Dimensional Modeling, complex report development in Report Studio (with cascading prompts, Complex queries, charts, etc.) Strong SQL skills in DB2 and SQL server. Versed in different development methodologies (Iterative, Agile, Scrum etc.). For a list of all upcoming civil service exams with regards to the posting title or any other title, please visit:  http://www.nyc.gov/html/dcas/html/work/exam_monthly.shtml</v>
      </c>
      <c r="U3556">
        <f t="shared" si="166"/>
        <v>0</v>
      </c>
      <c r="V3556" s="3">
        <v>0</v>
      </c>
      <c r="W3556" s="3">
        <f t="shared" si="167"/>
        <v>0</v>
      </c>
      <c r="X3556" s="3">
        <v>0</v>
      </c>
      <c r="Y3556" s="3">
        <v>1</v>
      </c>
      <c r="Z3556" s="3">
        <v>1</v>
      </c>
      <c r="AA3556" s="3">
        <v>0</v>
      </c>
      <c r="AB3556" s="3">
        <v>0</v>
      </c>
      <c r="AD3556" t="s">
        <v>58</v>
      </c>
      <c r="AE3556" s="1">
        <v>42573</v>
      </c>
      <c r="AG3556" s="1">
        <v>42578</v>
      </c>
      <c r="AH3556" s="1">
        <v>42598</v>
      </c>
    </row>
    <row r="3557" spans="1:34" x14ac:dyDescent="0.3">
      <c r="A3557">
        <v>248921</v>
      </c>
      <c r="B3557" t="s">
        <v>3277</v>
      </c>
      <c r="C3557" t="s">
        <v>26</v>
      </c>
      <c r="D3557">
        <v>1</v>
      </c>
      <c r="E3557" t="s">
        <v>5712</v>
      </c>
      <c r="F3557" t="s">
        <v>51</v>
      </c>
      <c r="G3557">
        <v>10050</v>
      </c>
      <c r="H3557" t="s">
        <v>52</v>
      </c>
      <c r="I3557">
        <v>100000</v>
      </c>
      <c r="J3557">
        <v>120000</v>
      </c>
      <c r="K3557" t="s">
        <v>30</v>
      </c>
      <c r="L3557" t="s">
        <v>5203</v>
      </c>
      <c r="M3557" t="s">
        <v>5646</v>
      </c>
      <c r="N3557" t="s">
        <v>5713</v>
      </c>
      <c r="O3557" t="s">
        <v>54</v>
      </c>
      <c r="P3557" t="s">
        <v>8917</v>
      </c>
      <c r="Q3557" t="s">
        <v>5647</v>
      </c>
      <c r="R3557" t="s">
        <v>5714</v>
      </c>
      <c r="S3557" t="s">
        <v>35</v>
      </c>
      <c r="T3557" t="str">
        <f t="shared" si="165"/>
        <v>‚ Experience in designing, developing and deploying BI and data warehouse applications. Experience in working on full Enterprise Datawarehouse Implementation. Exposure to data modeling, design and build Metadata layer, analysis and dashboard using Cognos 10.x/Tableau. Experience in ETL(Datastage,Kettle) is a plus BI tools (Cognos ‚€œ Data Manager ,,Cognos 10.x, BI Suite, Cognos TM1) Dimensional Modeling, complex report development in Report Studio (with cascading prompts, Complex queries, charts, etc.) Strong SQL skills in DB2 and SQL server. Versed in different development methodologies (Iterative, Agile, Scrum etc.). For a list of all upcoming civil service exams with regards to the posting title or any other title, please visit:  http://www.nyc.gov/html/dcas/html/work/exam_monthly.shtml</v>
      </c>
      <c r="U3557">
        <f t="shared" si="166"/>
        <v>0</v>
      </c>
      <c r="V3557" s="3">
        <v>0</v>
      </c>
      <c r="W3557" s="3">
        <f t="shared" si="167"/>
        <v>0</v>
      </c>
      <c r="X3557" s="3">
        <v>0</v>
      </c>
      <c r="Y3557" s="3">
        <v>1</v>
      </c>
      <c r="Z3557" s="3">
        <v>1</v>
      </c>
      <c r="AA3557" s="3">
        <v>0</v>
      </c>
      <c r="AB3557" s="3">
        <v>0</v>
      </c>
      <c r="AD3557" t="s">
        <v>58</v>
      </c>
      <c r="AE3557" s="1">
        <v>42573</v>
      </c>
      <c r="AG3557" s="1">
        <v>42578</v>
      </c>
      <c r="AH3557" s="1">
        <v>42598</v>
      </c>
    </row>
    <row r="3558" spans="1:34" x14ac:dyDescent="0.3">
      <c r="A3558">
        <v>249034</v>
      </c>
      <c r="B3558" t="s">
        <v>39</v>
      </c>
      <c r="C3558" t="s">
        <v>26</v>
      </c>
      <c r="D3558">
        <v>1</v>
      </c>
      <c r="E3558" t="s">
        <v>5708</v>
      </c>
      <c r="F3558" t="s">
        <v>42</v>
      </c>
      <c r="G3558">
        <v>21744</v>
      </c>
      <c r="H3558">
        <v>1</v>
      </c>
      <c r="I3558">
        <v>57969</v>
      </c>
      <c r="J3558">
        <v>70142</v>
      </c>
      <c r="K3558" t="s">
        <v>30</v>
      </c>
      <c r="L3558" t="s">
        <v>43</v>
      </c>
      <c r="M3558" t="s">
        <v>44</v>
      </c>
      <c r="N3558" t="s">
        <v>5709</v>
      </c>
      <c r="O3558" t="s">
        <v>46</v>
      </c>
      <c r="P3558" t="s">
        <v>5710</v>
      </c>
      <c r="Q3558" t="s">
        <v>35</v>
      </c>
      <c r="R3558" t="s">
        <v>5711</v>
      </c>
      <c r="S3558" t="s">
        <v>35</v>
      </c>
      <c r="T3558" t="str">
        <f t="shared" si="165"/>
        <v xml:space="preserve">Observational and analytical skills including the ability to deduce potential impacts of conditions and assess risk. Ability to assess and report on compliance with given provisions or requirements. Excellent written and verbal communication skills and the ability to adequately describe observations in detail. Mobile and desktop computing skills including proficiency in Word and Excel  </v>
      </c>
      <c r="U3558">
        <f t="shared" si="166"/>
        <v>0</v>
      </c>
      <c r="V3558" s="3">
        <v>1</v>
      </c>
      <c r="W3558" s="3">
        <f t="shared" si="167"/>
        <v>0</v>
      </c>
      <c r="X3558" s="3">
        <v>0</v>
      </c>
      <c r="Y3558" s="3">
        <v>0</v>
      </c>
      <c r="Z3558" s="3">
        <v>0</v>
      </c>
      <c r="AA3558" s="3">
        <v>0</v>
      </c>
      <c r="AB3558" s="3">
        <v>0</v>
      </c>
      <c r="AD3558" t="s">
        <v>38</v>
      </c>
      <c r="AE3558" s="1">
        <v>42577</v>
      </c>
      <c r="AG3558" s="1">
        <v>42577</v>
      </c>
      <c r="AH3558" s="1">
        <v>42598</v>
      </c>
    </row>
    <row r="3559" spans="1:34" x14ac:dyDescent="0.3">
      <c r="A3559">
        <v>249037</v>
      </c>
      <c r="B3559" t="s">
        <v>39</v>
      </c>
      <c r="C3559" t="s">
        <v>26</v>
      </c>
      <c r="D3559">
        <v>1</v>
      </c>
      <c r="E3559" t="s">
        <v>5715</v>
      </c>
      <c r="F3559" t="s">
        <v>844</v>
      </c>
      <c r="G3559">
        <v>10095</v>
      </c>
      <c r="H3559" t="s">
        <v>240</v>
      </c>
      <c r="I3559">
        <v>58675</v>
      </c>
      <c r="J3559">
        <v>156793</v>
      </c>
      <c r="K3559" t="s">
        <v>30</v>
      </c>
      <c r="L3559" t="s">
        <v>43</v>
      </c>
      <c r="M3559" t="s">
        <v>2089</v>
      </c>
      <c r="N3559" t="s">
        <v>5716</v>
      </c>
      <c r="O3559" t="s">
        <v>847</v>
      </c>
      <c r="P3559" t="s">
        <v>8918</v>
      </c>
      <c r="Q3559" t="s">
        <v>35</v>
      </c>
      <c r="R3559" t="s">
        <v>5717</v>
      </c>
      <c r="S3559" t="s">
        <v>35</v>
      </c>
      <c r="T3559" t="str">
        <f t="shared" si="165"/>
        <v xml:space="preserve">Strong organizational, supervisory and analytic skills.  Extensive knowledge and understanding of New York City‚„s procurement,  human resource and fiscal management procedures, rules and laws.  Demonstrate experience developing and overseeing service contracts.  Strong customer service and interpersonal skills. Ability to characterize  complex fiscal and oversight systems for the purposes of staff training and reducing procedural errors.   Excellent oral, written communication and relationship building skills with an ability to prioritize,  negotiate and work with individuals at various levels within and outside the agency.  Ability to work in a fast pace environment and manage multiple tasks.  </v>
      </c>
      <c r="U3559">
        <f t="shared" si="166"/>
        <v>0</v>
      </c>
      <c r="V3559" s="3">
        <v>0</v>
      </c>
      <c r="W3559" s="3">
        <f t="shared" si="167"/>
        <v>0</v>
      </c>
      <c r="X3559" s="3">
        <v>0</v>
      </c>
      <c r="Y3559" s="3">
        <v>0</v>
      </c>
      <c r="Z3559" s="3">
        <v>0</v>
      </c>
      <c r="AA3559" s="3">
        <v>0</v>
      </c>
      <c r="AB3559" s="3">
        <v>0</v>
      </c>
      <c r="AD3559" t="s">
        <v>38</v>
      </c>
      <c r="AE3559" s="1">
        <v>42577</v>
      </c>
      <c r="AG3559" s="1">
        <v>42577</v>
      </c>
      <c r="AH3559" s="1">
        <v>42598</v>
      </c>
    </row>
    <row r="3560" spans="1:34" x14ac:dyDescent="0.3">
      <c r="A3560">
        <v>249049</v>
      </c>
      <c r="B3560" t="s">
        <v>59</v>
      </c>
      <c r="C3560" t="s">
        <v>26</v>
      </c>
      <c r="D3560">
        <v>1</v>
      </c>
      <c r="E3560" t="s">
        <v>2246</v>
      </c>
      <c r="F3560" t="s">
        <v>2247</v>
      </c>
      <c r="G3560">
        <v>92510</v>
      </c>
      <c r="H3560">
        <v>0</v>
      </c>
      <c r="I3560">
        <v>75064</v>
      </c>
      <c r="J3560">
        <v>75064</v>
      </c>
      <c r="K3560" t="s">
        <v>30</v>
      </c>
      <c r="L3560" t="s">
        <v>343</v>
      </c>
      <c r="M3560" t="s">
        <v>344</v>
      </c>
      <c r="N3560" t="s">
        <v>8900</v>
      </c>
      <c r="O3560" t="s">
        <v>2250</v>
      </c>
      <c r="P3560" t="s">
        <v>35</v>
      </c>
      <c r="Q3560" t="s">
        <v>1808</v>
      </c>
      <c r="R3560" t="s">
        <v>99</v>
      </c>
      <c r="S3560" t="s">
        <v>5675</v>
      </c>
      <c r="T3560" t="str">
        <f t="shared" si="165"/>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3560">
        <f t="shared" si="166"/>
        <v>0</v>
      </c>
      <c r="V3560" s="3">
        <v>0</v>
      </c>
      <c r="W3560" s="3">
        <f t="shared" si="167"/>
        <v>0</v>
      </c>
      <c r="X3560" s="3">
        <v>0</v>
      </c>
      <c r="Y3560" s="3">
        <v>0</v>
      </c>
      <c r="Z3560" s="3">
        <v>0</v>
      </c>
      <c r="AA3560" s="3">
        <v>0</v>
      </c>
      <c r="AB3560" s="3">
        <v>0</v>
      </c>
      <c r="AD3560" t="s">
        <v>5676</v>
      </c>
      <c r="AE3560" s="1">
        <v>42580</v>
      </c>
      <c r="AG3560" s="1">
        <v>42580</v>
      </c>
      <c r="AH3560" s="1">
        <v>42598</v>
      </c>
    </row>
    <row r="3561" spans="1:34" x14ac:dyDescent="0.3">
      <c r="A3561">
        <v>249037</v>
      </c>
      <c r="B3561" t="s">
        <v>39</v>
      </c>
      <c r="C3561" t="s">
        <v>40</v>
      </c>
      <c r="D3561">
        <v>1</v>
      </c>
      <c r="E3561" t="s">
        <v>5715</v>
      </c>
      <c r="F3561" t="s">
        <v>844</v>
      </c>
      <c r="G3561">
        <v>10095</v>
      </c>
      <c r="H3561" t="s">
        <v>240</v>
      </c>
      <c r="I3561">
        <v>58675</v>
      </c>
      <c r="J3561">
        <v>156793</v>
      </c>
      <c r="K3561" t="s">
        <v>30</v>
      </c>
      <c r="L3561" t="s">
        <v>43</v>
      </c>
      <c r="M3561" t="s">
        <v>2089</v>
      </c>
      <c r="N3561" t="s">
        <v>5716</v>
      </c>
      <c r="O3561" t="s">
        <v>847</v>
      </c>
      <c r="P3561" t="s">
        <v>8918</v>
      </c>
      <c r="Q3561" t="s">
        <v>35</v>
      </c>
      <c r="R3561" t="s">
        <v>5717</v>
      </c>
      <c r="S3561" t="s">
        <v>35</v>
      </c>
      <c r="T3561" t="str">
        <f t="shared" si="165"/>
        <v xml:space="preserve">Strong organizational, supervisory and analytic skills.  Extensive knowledge and understanding of New York City‚„s procurement,  human resource and fiscal management procedures, rules and laws.  Demonstrate experience developing and overseeing service contracts.  Strong customer service and interpersonal skills. Ability to characterize  complex fiscal and oversight systems for the purposes of staff training and reducing procedural errors.   Excellent oral, written communication and relationship building skills with an ability to prioritize,  negotiate and work with individuals at various levels within and outside the agency.  Ability to work in a fast pace environment and manage multiple tasks.  </v>
      </c>
      <c r="U3561">
        <f t="shared" si="166"/>
        <v>0</v>
      </c>
      <c r="V3561" s="3">
        <v>0</v>
      </c>
      <c r="W3561" s="3">
        <f t="shared" si="167"/>
        <v>0</v>
      </c>
      <c r="X3561" s="3">
        <v>0</v>
      </c>
      <c r="Y3561" s="3">
        <v>0</v>
      </c>
      <c r="Z3561" s="3">
        <v>0</v>
      </c>
      <c r="AA3561" s="3">
        <v>0</v>
      </c>
      <c r="AB3561" s="3">
        <v>0</v>
      </c>
      <c r="AD3561" t="s">
        <v>38</v>
      </c>
      <c r="AE3561" s="1">
        <v>42577</v>
      </c>
      <c r="AG3561" s="1">
        <v>42577</v>
      </c>
      <c r="AH3561" s="1">
        <v>42598</v>
      </c>
    </row>
    <row r="3562" spans="1:34" x14ac:dyDescent="0.3">
      <c r="A3562">
        <v>249039</v>
      </c>
      <c r="B3562" t="s">
        <v>39</v>
      </c>
      <c r="C3562" t="s">
        <v>26</v>
      </c>
      <c r="D3562">
        <v>4</v>
      </c>
      <c r="E3562" t="s">
        <v>1764</v>
      </c>
      <c r="F3562" t="s">
        <v>631</v>
      </c>
      <c r="G3562">
        <v>21849</v>
      </c>
      <c r="H3562">
        <v>2</v>
      </c>
      <c r="I3562">
        <v>59589</v>
      </c>
      <c r="J3562">
        <v>59589</v>
      </c>
      <c r="K3562" t="s">
        <v>30</v>
      </c>
      <c r="L3562" t="s">
        <v>71</v>
      </c>
      <c r="M3562" t="s">
        <v>1056</v>
      </c>
      <c r="N3562" t="s">
        <v>6994</v>
      </c>
      <c r="O3562" t="s">
        <v>632</v>
      </c>
      <c r="P3562" t="s">
        <v>35</v>
      </c>
      <c r="Q3562" t="s">
        <v>5718</v>
      </c>
      <c r="R3562" t="s">
        <v>5719</v>
      </c>
      <c r="S3562" t="s">
        <v>35</v>
      </c>
      <c r="T3562" t="str">
        <f t="shared" si="165"/>
        <v xml:space="preserve">  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In cases of an emergency, your position may be designated as essential staff. 5.	Selected candidates will be required to provide a DNA samples by swabbing.</v>
      </c>
      <c r="U3562">
        <f t="shared" si="166"/>
        <v>0</v>
      </c>
      <c r="V3562" s="3">
        <v>0</v>
      </c>
      <c r="W3562" s="3">
        <f t="shared" si="167"/>
        <v>0</v>
      </c>
      <c r="X3562" s="3">
        <v>0</v>
      </c>
      <c r="Y3562" s="3">
        <v>0</v>
      </c>
      <c r="Z3562" s="3">
        <v>0</v>
      </c>
      <c r="AA3562" s="3">
        <v>0</v>
      </c>
      <c r="AB3562" s="3">
        <v>0</v>
      </c>
      <c r="AD3562" t="s">
        <v>58</v>
      </c>
      <c r="AE3562" s="1">
        <v>42578</v>
      </c>
      <c r="AG3562" s="1">
        <v>42578</v>
      </c>
      <c r="AH3562" s="1">
        <v>42598</v>
      </c>
    </row>
    <row r="3563" spans="1:34" x14ac:dyDescent="0.3">
      <c r="A3563">
        <v>249039</v>
      </c>
      <c r="B3563" t="s">
        <v>39</v>
      </c>
      <c r="C3563" t="s">
        <v>40</v>
      </c>
      <c r="D3563">
        <v>4</v>
      </c>
      <c r="E3563" t="s">
        <v>1764</v>
      </c>
      <c r="F3563" t="s">
        <v>631</v>
      </c>
      <c r="G3563">
        <v>21849</v>
      </c>
      <c r="H3563">
        <v>2</v>
      </c>
      <c r="I3563">
        <v>59589</v>
      </c>
      <c r="J3563">
        <v>59589</v>
      </c>
      <c r="K3563" t="s">
        <v>30</v>
      </c>
      <c r="L3563" t="s">
        <v>71</v>
      </c>
      <c r="M3563" t="s">
        <v>1056</v>
      </c>
      <c r="N3563" t="s">
        <v>6994</v>
      </c>
      <c r="O3563" t="s">
        <v>632</v>
      </c>
      <c r="P3563" t="s">
        <v>35</v>
      </c>
      <c r="Q3563" t="s">
        <v>5718</v>
      </c>
      <c r="R3563" t="s">
        <v>5719</v>
      </c>
      <c r="S3563" t="s">
        <v>35</v>
      </c>
      <c r="T3563" t="str">
        <f t="shared" si="165"/>
        <v xml:space="preserve">  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Selection process may include a written examination, followed by an oral interview. 4.	In cases of an emergency, your position may be designated as essential staff. 5.	Selected candidates will be required to provide a DNA samples by swabbing.</v>
      </c>
      <c r="U3563">
        <f t="shared" si="166"/>
        <v>0</v>
      </c>
      <c r="V3563" s="3">
        <v>0</v>
      </c>
      <c r="W3563" s="3">
        <f t="shared" si="167"/>
        <v>0</v>
      </c>
      <c r="X3563" s="3">
        <v>0</v>
      </c>
      <c r="Y3563" s="3">
        <v>0</v>
      </c>
      <c r="Z3563" s="3">
        <v>0</v>
      </c>
      <c r="AA3563" s="3">
        <v>0</v>
      </c>
      <c r="AB3563" s="3">
        <v>0</v>
      </c>
      <c r="AD3563" t="s">
        <v>58</v>
      </c>
      <c r="AE3563" s="1">
        <v>42578</v>
      </c>
      <c r="AG3563" s="1">
        <v>42578</v>
      </c>
      <c r="AH3563" s="1">
        <v>42598</v>
      </c>
    </row>
    <row r="3564" spans="1:34" x14ac:dyDescent="0.3">
      <c r="A3564">
        <v>248922</v>
      </c>
      <c r="B3564" t="s">
        <v>3277</v>
      </c>
      <c r="C3564" t="s">
        <v>40</v>
      </c>
      <c r="D3564">
        <v>1</v>
      </c>
      <c r="E3564" t="s">
        <v>5720</v>
      </c>
      <c r="F3564" t="s">
        <v>51</v>
      </c>
      <c r="G3564">
        <v>10050</v>
      </c>
      <c r="H3564" t="s">
        <v>52</v>
      </c>
      <c r="I3564">
        <v>100000</v>
      </c>
      <c r="J3564">
        <v>120000</v>
      </c>
      <c r="K3564" t="s">
        <v>30</v>
      </c>
      <c r="L3564" t="s">
        <v>5203</v>
      </c>
      <c r="M3564" t="s">
        <v>5646</v>
      </c>
      <c r="N3564" t="s">
        <v>6995</v>
      </c>
      <c r="O3564" t="s">
        <v>54</v>
      </c>
      <c r="P3564" t="s">
        <v>8919</v>
      </c>
      <c r="Q3564" t="s">
        <v>5647</v>
      </c>
      <c r="R3564" t="s">
        <v>5721</v>
      </c>
      <c r="S3564" t="s">
        <v>35</v>
      </c>
      <c r="T3564" t="str">
        <f t="shared" si="165"/>
        <v>‚ Total 10+ years of DB2 Database Administration experience out of which minimum 4+ should be on DB2 9.x or higher versions. Experience with MS SQL 2008 and/or later versions. Managing multiple RDBMS in large environments in LUW environments.  Experience with redundancy and resiliency applied to create a high availability service (HADR). Practical experience in monitoring and tuning a database. Experience in working in a 24X7 environments and on-call support. Certification in DB2 and MS SQL Server is a plus Strong interpersonal skills. For a list of all upcoming civil service exams with regards to the posting title or any other title, please visit:  http://www.nyc.gov/html/dcas/html/work/exam_monthly.shtml</v>
      </c>
      <c r="U3564">
        <f t="shared" si="166"/>
        <v>0</v>
      </c>
      <c r="V3564" s="3">
        <v>0</v>
      </c>
      <c r="W3564" s="3">
        <f t="shared" si="167"/>
        <v>0</v>
      </c>
      <c r="X3564" s="3">
        <v>0</v>
      </c>
      <c r="Y3564" s="3">
        <v>0</v>
      </c>
      <c r="Z3564" s="3">
        <v>1</v>
      </c>
      <c r="AA3564" s="3">
        <v>0</v>
      </c>
      <c r="AB3564" s="3">
        <v>0</v>
      </c>
      <c r="AD3564" t="s">
        <v>58</v>
      </c>
      <c r="AE3564" s="1">
        <v>42573</v>
      </c>
      <c r="AG3564" s="1">
        <v>42578</v>
      </c>
      <c r="AH3564" s="1">
        <v>42598</v>
      </c>
    </row>
    <row r="3565" spans="1:34" x14ac:dyDescent="0.3">
      <c r="A3565">
        <v>248922</v>
      </c>
      <c r="B3565" t="s">
        <v>3277</v>
      </c>
      <c r="C3565" t="s">
        <v>26</v>
      </c>
      <c r="D3565">
        <v>1</v>
      </c>
      <c r="E3565" t="s">
        <v>5720</v>
      </c>
      <c r="F3565" t="s">
        <v>51</v>
      </c>
      <c r="G3565">
        <v>10050</v>
      </c>
      <c r="H3565" t="s">
        <v>52</v>
      </c>
      <c r="I3565">
        <v>100000</v>
      </c>
      <c r="J3565">
        <v>120000</v>
      </c>
      <c r="K3565" t="s">
        <v>30</v>
      </c>
      <c r="L3565" t="s">
        <v>5203</v>
      </c>
      <c r="M3565" t="s">
        <v>5646</v>
      </c>
      <c r="N3565" t="s">
        <v>6995</v>
      </c>
      <c r="O3565" t="s">
        <v>54</v>
      </c>
      <c r="P3565" t="s">
        <v>8919</v>
      </c>
      <c r="Q3565" t="s">
        <v>5647</v>
      </c>
      <c r="R3565" t="s">
        <v>5721</v>
      </c>
      <c r="S3565" t="s">
        <v>35</v>
      </c>
      <c r="T3565" t="str">
        <f t="shared" si="165"/>
        <v>‚ Total 10+ years of DB2 Database Administration experience out of which minimum 4+ should be on DB2 9.x or higher versions. Experience with MS SQL 2008 and/or later versions. Managing multiple RDBMS in large environments in LUW environments.  Experience with redundancy and resiliency applied to create a high availability service (HADR). Practical experience in monitoring and tuning a database. Experience in working in a 24X7 environments and on-call support. Certification in DB2 and MS SQL Server is a plus Strong interpersonal skills. For a list of all upcoming civil service exams with regards to the posting title or any other title, please visit:  http://www.nyc.gov/html/dcas/html/work/exam_monthly.shtml</v>
      </c>
      <c r="U3565">
        <f t="shared" si="166"/>
        <v>0</v>
      </c>
      <c r="V3565" s="3">
        <v>0</v>
      </c>
      <c r="W3565" s="3">
        <f t="shared" si="167"/>
        <v>0</v>
      </c>
      <c r="X3565" s="3">
        <v>0</v>
      </c>
      <c r="Y3565" s="3">
        <v>0</v>
      </c>
      <c r="Z3565" s="3">
        <v>1</v>
      </c>
      <c r="AA3565" s="3">
        <v>0</v>
      </c>
      <c r="AB3565" s="3">
        <v>0</v>
      </c>
      <c r="AD3565" t="s">
        <v>58</v>
      </c>
      <c r="AE3565" s="1">
        <v>42573</v>
      </c>
      <c r="AG3565" s="1">
        <v>42578</v>
      </c>
      <c r="AH3565" s="1">
        <v>42598</v>
      </c>
    </row>
    <row r="3566" spans="1:34" x14ac:dyDescent="0.3">
      <c r="A3566">
        <v>249057</v>
      </c>
      <c r="B3566" t="s">
        <v>39</v>
      </c>
      <c r="C3566" t="s">
        <v>40</v>
      </c>
      <c r="D3566">
        <v>1</v>
      </c>
      <c r="E3566" t="s">
        <v>388</v>
      </c>
      <c r="F3566" t="s">
        <v>389</v>
      </c>
      <c r="G3566">
        <v>12158</v>
      </c>
      <c r="H3566">
        <v>2</v>
      </c>
      <c r="I3566">
        <v>44945</v>
      </c>
      <c r="J3566">
        <v>72628</v>
      </c>
      <c r="K3566" t="s">
        <v>30</v>
      </c>
      <c r="L3566" t="s">
        <v>78</v>
      </c>
      <c r="M3566" t="s">
        <v>5722</v>
      </c>
      <c r="N3566" t="s">
        <v>5723</v>
      </c>
      <c r="O3566" t="s">
        <v>7114</v>
      </c>
      <c r="P3566" t="s">
        <v>5724</v>
      </c>
      <c r="Q3566" t="s">
        <v>7439</v>
      </c>
      <c r="R3566" t="s">
        <v>5725</v>
      </c>
      <c r="S3566" t="s">
        <v>35</v>
      </c>
      <c r="T3566" t="str">
        <f t="shared" si="165"/>
        <v>- Experience in budgeting, accounting, financial management, project management or program evaluation.  - Strong analytical, communication and organizational skills; proficiency in Microsoft Word, Access and Excel.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66">
        <f t="shared" si="166"/>
        <v>0</v>
      </c>
      <c r="V3566" s="3">
        <v>1</v>
      </c>
      <c r="W3566" s="3">
        <f t="shared" si="167"/>
        <v>0</v>
      </c>
      <c r="X3566" s="3">
        <v>0</v>
      </c>
      <c r="Y3566" s="3">
        <v>0</v>
      </c>
      <c r="Z3566" s="3">
        <v>0</v>
      </c>
      <c r="AA3566" s="3">
        <v>0</v>
      </c>
      <c r="AB3566" s="3">
        <v>0</v>
      </c>
      <c r="AD3566" t="s">
        <v>38</v>
      </c>
      <c r="AE3566" s="1">
        <v>42577</v>
      </c>
      <c r="AG3566" s="1">
        <v>42577</v>
      </c>
      <c r="AH3566" s="1">
        <v>42598</v>
      </c>
    </row>
    <row r="3567" spans="1:34" x14ac:dyDescent="0.3">
      <c r="A3567">
        <v>248925</v>
      </c>
      <c r="B3567" t="s">
        <v>3277</v>
      </c>
      <c r="C3567" t="s">
        <v>26</v>
      </c>
      <c r="D3567">
        <v>1</v>
      </c>
      <c r="E3567" t="s">
        <v>5663</v>
      </c>
      <c r="F3567" t="s">
        <v>51</v>
      </c>
      <c r="G3567">
        <v>10050</v>
      </c>
      <c r="H3567" t="s">
        <v>52</v>
      </c>
      <c r="I3567">
        <v>100000</v>
      </c>
      <c r="J3567">
        <v>120000</v>
      </c>
      <c r="K3567" t="s">
        <v>30</v>
      </c>
      <c r="L3567" t="s">
        <v>5203</v>
      </c>
      <c r="M3567" t="s">
        <v>5646</v>
      </c>
      <c r="N3567" t="s">
        <v>5664</v>
      </c>
      <c r="O3567" t="s">
        <v>54</v>
      </c>
      <c r="P3567" t="s">
        <v>8896</v>
      </c>
      <c r="Q3567" t="s">
        <v>5647</v>
      </c>
      <c r="R3567" t="s">
        <v>5665</v>
      </c>
      <c r="S3567" t="s">
        <v>35</v>
      </c>
      <c r="T3567" t="str">
        <f t="shared" si="165"/>
        <v>‚	Experience in Datastage 8.5 and in Unix.	Experience in DB2 and SQL Server.	Ensures that defined architecture, coding standards and best practices are followed.	Knowledge in Kettle is a plus	Versed in different development methodologies (Iterative, Agile, Scrum etc.). For a list of all upcoming civil service exams with regards to the posting title or any other title, please visit:  http://www.nyc.gov/html/dcas/html/work/exam_monthly.shtml</v>
      </c>
      <c r="U3567">
        <f t="shared" si="166"/>
        <v>0</v>
      </c>
      <c r="V3567" s="3">
        <v>0</v>
      </c>
      <c r="W3567" s="3">
        <f t="shared" si="167"/>
        <v>0</v>
      </c>
      <c r="X3567" s="3">
        <v>0</v>
      </c>
      <c r="Y3567" s="3">
        <v>0</v>
      </c>
      <c r="Z3567" s="3">
        <v>1</v>
      </c>
      <c r="AA3567" s="3">
        <v>0</v>
      </c>
      <c r="AB3567" s="3">
        <v>0</v>
      </c>
      <c r="AD3567" t="s">
        <v>58</v>
      </c>
      <c r="AE3567" s="1">
        <v>42573</v>
      </c>
      <c r="AG3567" s="1">
        <v>42578</v>
      </c>
      <c r="AH3567" s="1">
        <v>42598</v>
      </c>
    </row>
    <row r="3568" spans="1:34" x14ac:dyDescent="0.3">
      <c r="A3568">
        <v>248926</v>
      </c>
      <c r="B3568" t="s">
        <v>3277</v>
      </c>
      <c r="C3568" t="s">
        <v>26</v>
      </c>
      <c r="D3568">
        <v>1</v>
      </c>
      <c r="E3568" t="s">
        <v>5726</v>
      </c>
      <c r="F3568" t="s">
        <v>191</v>
      </c>
      <c r="G3568">
        <v>13632</v>
      </c>
      <c r="H3568">
        <v>1</v>
      </c>
      <c r="I3568">
        <v>74066</v>
      </c>
      <c r="J3568">
        <v>90000</v>
      </c>
      <c r="K3568" t="s">
        <v>30</v>
      </c>
      <c r="L3568" t="s">
        <v>5203</v>
      </c>
      <c r="M3568" t="s">
        <v>5646</v>
      </c>
      <c r="N3568" t="s">
        <v>5727</v>
      </c>
      <c r="O3568" t="s">
        <v>7083</v>
      </c>
      <c r="P3568" t="s">
        <v>8920</v>
      </c>
      <c r="Q3568" t="s">
        <v>5647</v>
      </c>
      <c r="R3568" t="s">
        <v>5728</v>
      </c>
      <c r="S3568" t="s">
        <v>35</v>
      </c>
      <c r="T3568" t="str">
        <f t="shared" si="165"/>
        <v>‚ Core Java (1.6+); multi-threading, concurrency, annotation, collections, etc. Hands-on experience developing in Java and J2EE technologies. Relational databases and SQL Application servers such as Websphere/Tomcat. Knowledge of and experience with working on common design patterns and industry standards. Strong communication, analysis, and problem solving skills. Experience in creation of design documents. Quick to learn, self-motivated, and enthusiastic. Work well within a team environment. Comfortable working with clearly defined project plans and contributing estimates to the planning process. Able to meet and deliver on deadlines and work well under pressure. Knowledge and experience working with open source server side frameworks such as JSF/Myfaces/Rich    Faces/Spring/Hibernate. For a list of all upcoming civil service exams with regards to the posting title or any other title, please visit:  http://www.nyc.gov/html/dcas/html/work/exam_monthly.shtml</v>
      </c>
      <c r="U3568">
        <f t="shared" si="166"/>
        <v>0</v>
      </c>
      <c r="V3568" s="3">
        <v>0</v>
      </c>
      <c r="W3568" s="3">
        <f t="shared" si="167"/>
        <v>0</v>
      </c>
      <c r="X3568" s="3">
        <v>0</v>
      </c>
      <c r="Y3568" s="3">
        <v>0</v>
      </c>
      <c r="Z3568" s="3">
        <v>1</v>
      </c>
      <c r="AA3568" s="3">
        <v>0</v>
      </c>
      <c r="AB3568" s="3">
        <v>1</v>
      </c>
      <c r="AD3568" t="s">
        <v>58</v>
      </c>
      <c r="AE3568" s="1">
        <v>42573</v>
      </c>
      <c r="AG3568" s="1">
        <v>42578</v>
      </c>
      <c r="AH3568" s="1">
        <v>42598</v>
      </c>
    </row>
    <row r="3569" spans="1:34" x14ac:dyDescent="0.3">
      <c r="A3569">
        <v>248926</v>
      </c>
      <c r="B3569" t="s">
        <v>3277</v>
      </c>
      <c r="C3569" t="s">
        <v>40</v>
      </c>
      <c r="D3569">
        <v>1</v>
      </c>
      <c r="E3569" t="s">
        <v>5726</v>
      </c>
      <c r="F3569" t="s">
        <v>191</v>
      </c>
      <c r="G3569">
        <v>13632</v>
      </c>
      <c r="H3569">
        <v>1</v>
      </c>
      <c r="I3569">
        <v>74066</v>
      </c>
      <c r="J3569">
        <v>90000</v>
      </c>
      <c r="K3569" t="s">
        <v>30</v>
      </c>
      <c r="L3569" t="s">
        <v>5203</v>
      </c>
      <c r="M3569" t="s">
        <v>5646</v>
      </c>
      <c r="N3569" t="s">
        <v>5727</v>
      </c>
      <c r="O3569" t="s">
        <v>7083</v>
      </c>
      <c r="P3569" t="s">
        <v>8920</v>
      </c>
      <c r="Q3569" t="s">
        <v>5647</v>
      </c>
      <c r="R3569" t="s">
        <v>5728</v>
      </c>
      <c r="S3569" t="s">
        <v>35</v>
      </c>
      <c r="T3569" t="str">
        <f t="shared" si="165"/>
        <v>‚ Core Java (1.6+); multi-threading, concurrency, annotation, collections, etc. Hands-on experience developing in Java and J2EE technologies. Relational databases and SQL Application servers such as Websphere/Tomcat. Knowledge of and experience with working on common design patterns and industry standards. Strong communication, analysis, and problem solving skills. Experience in creation of design documents. Quick to learn, self-motivated, and enthusiastic. Work well within a team environment. Comfortable working with clearly defined project plans and contributing estimates to the planning process. Able to meet and deliver on deadlines and work well under pressure. Knowledge and experience working with open source server side frameworks such as JSF/Myfaces/Rich    Faces/Spring/Hibernate. For a list of all upcoming civil service exams with regards to the posting title or any other title, please visit:  http://www.nyc.gov/html/dcas/html/work/exam_monthly.shtml</v>
      </c>
      <c r="U3569">
        <f t="shared" si="166"/>
        <v>0</v>
      </c>
      <c r="V3569" s="3">
        <v>0</v>
      </c>
      <c r="W3569" s="3">
        <f t="shared" si="167"/>
        <v>0</v>
      </c>
      <c r="X3569" s="3">
        <v>0</v>
      </c>
      <c r="Y3569" s="3">
        <v>0</v>
      </c>
      <c r="Z3569" s="3">
        <v>1</v>
      </c>
      <c r="AA3569" s="3">
        <v>0</v>
      </c>
      <c r="AB3569" s="3">
        <v>1</v>
      </c>
      <c r="AD3569" t="s">
        <v>58</v>
      </c>
      <c r="AE3569" s="1">
        <v>42573</v>
      </c>
      <c r="AG3569" s="1">
        <v>42578</v>
      </c>
      <c r="AH3569" s="1">
        <v>42598</v>
      </c>
    </row>
    <row r="3570" spans="1:34" x14ac:dyDescent="0.3">
      <c r="A3570">
        <v>249267</v>
      </c>
      <c r="B3570" t="s">
        <v>25</v>
      </c>
      <c r="C3570" t="s">
        <v>40</v>
      </c>
      <c r="D3570">
        <v>1</v>
      </c>
      <c r="E3570" t="s">
        <v>5729</v>
      </c>
      <c r="F3570" t="s">
        <v>4596</v>
      </c>
      <c r="G3570">
        <v>6795</v>
      </c>
      <c r="H3570">
        <v>0</v>
      </c>
      <c r="I3570">
        <v>75000</v>
      </c>
      <c r="J3570">
        <v>120000</v>
      </c>
      <c r="K3570" t="s">
        <v>30</v>
      </c>
      <c r="L3570" t="s">
        <v>192</v>
      </c>
      <c r="M3570" t="s">
        <v>535</v>
      </c>
      <c r="N3570" t="s">
        <v>8921</v>
      </c>
      <c r="O3570" t="s">
        <v>4598</v>
      </c>
      <c r="P3570" t="s">
        <v>5730</v>
      </c>
      <c r="Q3570" t="s">
        <v>35</v>
      </c>
      <c r="R3570" t="s">
        <v>5731</v>
      </c>
      <c r="S3570" t="s">
        <v>196</v>
      </c>
      <c r="T3570" t="str">
        <f t="shared" si="165"/>
        <v xml:space="preserve">The preferred candidate should possess the following: 3-5 years of experience with BMC BladeLogic and BMC ADDM; experience should consist of creating packages and other depot objects, implementing policy manager, use of the deployment manager and well versed in the Bladelogic consoles for BCM, BNA, and BSA; proficient in provisioning, patching, installing RSCD agent, automation object that is created according to organizational policies, component templates, BLPackages, and server object-based Audit and Snapshot Jobs that are policy based objects; need to have 5+ years in shell scripting; familiar with BMC BladeLogic Decision Support for Server Automation the reporting utility that delivers server configuration information to a web-based report viewer; proficient in the BMC Automation tasks from the command line using the Command Line Interface (CLI or BLCLI); experienced in bare metal provisioning; experienced using BMC Remedy for Incident, change, and asset management; well versed in the data model of BMC CMDB.  </v>
      </c>
      <c r="U3570">
        <f t="shared" si="166"/>
        <v>0</v>
      </c>
      <c r="V3570" s="3">
        <v>0</v>
      </c>
      <c r="W3570" s="3">
        <f t="shared" si="167"/>
        <v>0</v>
      </c>
      <c r="X3570" s="3">
        <v>0</v>
      </c>
      <c r="Y3570" s="3">
        <v>0</v>
      </c>
      <c r="Z3570" s="3">
        <v>0</v>
      </c>
      <c r="AA3570" s="3">
        <v>0</v>
      </c>
      <c r="AB3570" s="3">
        <v>0</v>
      </c>
      <c r="AD3570" t="s">
        <v>58</v>
      </c>
      <c r="AE3570" s="1">
        <v>42580</v>
      </c>
      <c r="AG3570" s="1">
        <v>42580</v>
      </c>
      <c r="AH3570" s="1">
        <v>42598</v>
      </c>
    </row>
    <row r="3571" spans="1:34" x14ac:dyDescent="0.3">
      <c r="A3571">
        <v>248930</v>
      </c>
      <c r="B3571" t="s">
        <v>39</v>
      </c>
      <c r="C3571" t="s">
        <v>40</v>
      </c>
      <c r="D3571">
        <v>1</v>
      </c>
      <c r="E3571" t="s">
        <v>5732</v>
      </c>
      <c r="F3571" t="s">
        <v>389</v>
      </c>
      <c r="G3571">
        <v>12158</v>
      </c>
      <c r="H3571">
        <v>3</v>
      </c>
      <c r="I3571">
        <v>52914</v>
      </c>
      <c r="J3571">
        <v>88945</v>
      </c>
      <c r="K3571" t="s">
        <v>30</v>
      </c>
      <c r="L3571" t="s">
        <v>78</v>
      </c>
      <c r="M3571" t="s">
        <v>5733</v>
      </c>
      <c r="N3571" t="s">
        <v>8922</v>
      </c>
      <c r="O3571" t="s">
        <v>7114</v>
      </c>
      <c r="P3571" t="s">
        <v>5734</v>
      </c>
      <c r="Q3571" t="s">
        <v>7439</v>
      </c>
      <c r="R3571" t="s">
        <v>5735</v>
      </c>
      <c r="S3571" t="s">
        <v>35</v>
      </c>
      <c r="T3571" t="str">
        <f t="shared" si="165"/>
        <v>--The ideal candidate must have expertise and proven success in grant development and reporting and experience coordinating projects involving multiple stakeholders, as well as familiarity with financial concepts  -- Must demonstrate excellent communication (verbal &amp; written) and ability to manage large datasets of qualitative information  --Must have the ability to prioritize and work in a fast-paced environment with hard deadlines; strong organizational, interpersonal, problem-solving and analytical skills  --Must have strong attention to detail and be solutions-oriented with communication, collaboration and customer-service skills  --Relevant experience with government agencies or knowledge of government and New York City agencies fiscal policies are desirable but not required  --Fluency in MS Word, Excel, and PowerPoint is required.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71">
        <f t="shared" si="166"/>
        <v>0</v>
      </c>
      <c r="V3571" s="3">
        <v>1</v>
      </c>
      <c r="W3571" s="3">
        <f t="shared" si="167"/>
        <v>0</v>
      </c>
      <c r="X3571" s="3">
        <v>0</v>
      </c>
      <c r="Y3571" s="3">
        <v>0</v>
      </c>
      <c r="Z3571" s="3">
        <v>0</v>
      </c>
      <c r="AA3571" s="3">
        <v>0</v>
      </c>
      <c r="AB3571" s="3">
        <v>0</v>
      </c>
      <c r="AD3571" t="s">
        <v>38</v>
      </c>
      <c r="AE3571" s="1">
        <v>42576</v>
      </c>
      <c r="AG3571" s="1">
        <v>42576</v>
      </c>
      <c r="AH3571" s="1">
        <v>42598</v>
      </c>
    </row>
    <row r="3572" spans="1:34" x14ac:dyDescent="0.3">
      <c r="A3572">
        <v>248610</v>
      </c>
      <c r="B3572" t="s">
        <v>39</v>
      </c>
      <c r="C3572" t="s">
        <v>26</v>
      </c>
      <c r="D3572">
        <v>1</v>
      </c>
      <c r="E3572" t="s">
        <v>5736</v>
      </c>
      <c r="F3572" t="s">
        <v>1304</v>
      </c>
      <c r="G3572">
        <v>22425</v>
      </c>
      <c r="H3572">
        <v>0</v>
      </c>
      <c r="I3572">
        <v>46577</v>
      </c>
      <c r="J3572">
        <v>53563</v>
      </c>
      <c r="K3572" t="s">
        <v>30</v>
      </c>
      <c r="L3572" t="s">
        <v>78</v>
      </c>
      <c r="M3572" t="s">
        <v>4744</v>
      </c>
      <c r="N3572" t="s">
        <v>8923</v>
      </c>
      <c r="O3572" t="s">
        <v>1305</v>
      </c>
      <c r="P3572" t="s">
        <v>5737</v>
      </c>
      <c r="Q3572" t="s">
        <v>7439</v>
      </c>
      <c r="R3572" t="s">
        <v>5738</v>
      </c>
      <c r="S3572" t="s">
        <v>35</v>
      </c>
      <c r="T3572" t="str">
        <f t="shared" si="165"/>
        <v>--	Experience using Excel, Microsoft Word to create reports  --	Excellent proofreading skills and ability to draft memos/emails/reports quickly and accurately  --	Familiarity with BIS systems and knowledge of database management  --	Strong communication and interpersonal skills, with an ability to collaborate with people of different backgrounds and skill levels  --	A willingness to work and learn in areas outside of your own discipline to accomplish Agency goals.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72">
        <f t="shared" si="166"/>
        <v>0</v>
      </c>
      <c r="V3572" s="3">
        <v>1</v>
      </c>
      <c r="W3572" s="3">
        <f t="shared" si="167"/>
        <v>0</v>
      </c>
      <c r="X3572" s="3">
        <v>0</v>
      </c>
      <c r="Y3572" s="3">
        <v>0</v>
      </c>
      <c r="Z3572" s="3">
        <v>0</v>
      </c>
      <c r="AA3572" s="3">
        <v>0</v>
      </c>
      <c r="AB3572" s="3">
        <v>1</v>
      </c>
      <c r="AD3572" t="s">
        <v>38</v>
      </c>
      <c r="AE3572" s="1">
        <v>42573</v>
      </c>
      <c r="AG3572" s="1">
        <v>42573</v>
      </c>
      <c r="AH3572" s="1">
        <v>42598</v>
      </c>
    </row>
    <row r="3573" spans="1:34" x14ac:dyDescent="0.3">
      <c r="A3573">
        <v>248610</v>
      </c>
      <c r="B3573" t="s">
        <v>39</v>
      </c>
      <c r="C3573" t="s">
        <v>40</v>
      </c>
      <c r="D3573">
        <v>1</v>
      </c>
      <c r="E3573" t="s">
        <v>5736</v>
      </c>
      <c r="F3573" t="s">
        <v>1304</v>
      </c>
      <c r="G3573">
        <v>22425</v>
      </c>
      <c r="H3573">
        <v>0</v>
      </c>
      <c r="I3573">
        <v>46577</v>
      </c>
      <c r="J3573">
        <v>53563</v>
      </c>
      <c r="K3573" t="s">
        <v>30</v>
      </c>
      <c r="L3573" t="s">
        <v>78</v>
      </c>
      <c r="M3573" t="s">
        <v>4744</v>
      </c>
      <c r="N3573" t="s">
        <v>8923</v>
      </c>
      <c r="O3573" t="s">
        <v>1305</v>
      </c>
      <c r="P3573" t="s">
        <v>5737</v>
      </c>
      <c r="Q3573" t="s">
        <v>7439</v>
      </c>
      <c r="R3573" t="s">
        <v>5738</v>
      </c>
      <c r="S3573" t="s">
        <v>35</v>
      </c>
      <c r="T3573" t="str">
        <f t="shared" si="165"/>
        <v>--	Experience using Excel, Microsoft Word to create reports  --	Excellent proofreading skills and ability to draft memos/emails/reports quickly and accurately  --	Familiarity with BIS systems and knowledge of database management  --	Strong communication and interpersonal skills, with an ability to collaborate with people of different backgrounds and skill levels  --	A willingness to work and learn in areas outside of your own discipline to accomplish Agency goals.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73">
        <f t="shared" si="166"/>
        <v>0</v>
      </c>
      <c r="V3573" s="3">
        <v>1</v>
      </c>
      <c r="W3573" s="3">
        <f t="shared" si="167"/>
        <v>0</v>
      </c>
      <c r="X3573" s="3">
        <v>0</v>
      </c>
      <c r="Y3573" s="3">
        <v>0</v>
      </c>
      <c r="Z3573" s="3">
        <v>0</v>
      </c>
      <c r="AA3573" s="3">
        <v>0</v>
      </c>
      <c r="AB3573" s="3">
        <v>1</v>
      </c>
      <c r="AD3573" t="s">
        <v>38</v>
      </c>
      <c r="AE3573" s="1">
        <v>42573</v>
      </c>
      <c r="AG3573" s="1">
        <v>42573</v>
      </c>
      <c r="AH3573" s="1">
        <v>42598</v>
      </c>
    </row>
    <row r="3574" spans="1:34" x14ac:dyDescent="0.3">
      <c r="A3574">
        <v>248623</v>
      </c>
      <c r="B3574" t="s">
        <v>1158</v>
      </c>
      <c r="C3574" t="s">
        <v>26</v>
      </c>
      <c r="D3574">
        <v>2</v>
      </c>
      <c r="E3574" t="s">
        <v>3634</v>
      </c>
      <c r="F3574" t="s">
        <v>568</v>
      </c>
      <c r="G3574">
        <v>10015</v>
      </c>
      <c r="H3574" t="s">
        <v>240</v>
      </c>
      <c r="I3574">
        <v>58675</v>
      </c>
      <c r="J3574">
        <v>156793</v>
      </c>
      <c r="K3574" t="s">
        <v>30</v>
      </c>
      <c r="L3574" t="s">
        <v>1161</v>
      </c>
      <c r="M3574" t="s">
        <v>4468</v>
      </c>
      <c r="N3574" t="s">
        <v>5739</v>
      </c>
      <c r="O3574" t="s">
        <v>3189</v>
      </c>
      <c r="P3574" t="s">
        <v>3099</v>
      </c>
      <c r="Q3574" t="s">
        <v>35</v>
      </c>
      <c r="R3574" t="s">
        <v>5740</v>
      </c>
      <c r="S3574" t="s">
        <v>35</v>
      </c>
      <c r="T3574" t="str">
        <f t="shared" si="165"/>
        <v xml:space="preserve">Preference will be given to candidate with at least four years of experience in a managerial, administrative or supervisory position.  </v>
      </c>
      <c r="U3574">
        <f t="shared" si="166"/>
        <v>0</v>
      </c>
      <c r="V3574" s="3">
        <v>0</v>
      </c>
      <c r="W3574" s="3">
        <f t="shared" si="167"/>
        <v>0</v>
      </c>
      <c r="X3574" s="3">
        <v>0</v>
      </c>
      <c r="Y3574" s="3">
        <v>0</v>
      </c>
      <c r="Z3574" s="3">
        <v>0</v>
      </c>
      <c r="AA3574" s="3">
        <v>0</v>
      </c>
      <c r="AB3574" s="3">
        <v>0</v>
      </c>
      <c r="AD3574" t="s">
        <v>899</v>
      </c>
      <c r="AE3574" s="1">
        <v>42572</v>
      </c>
      <c r="AG3574" s="1">
        <v>42590</v>
      </c>
      <c r="AH3574" s="1">
        <v>42598</v>
      </c>
    </row>
    <row r="3575" spans="1:34" x14ac:dyDescent="0.3">
      <c r="A3575">
        <v>248934</v>
      </c>
      <c r="B3575" t="s">
        <v>39</v>
      </c>
      <c r="C3575" t="s">
        <v>26</v>
      </c>
      <c r="D3575">
        <v>1</v>
      </c>
      <c r="E3575" t="s">
        <v>5741</v>
      </c>
      <c r="F3575" t="s">
        <v>574</v>
      </c>
      <c r="G3575">
        <v>40510</v>
      </c>
      <c r="H3575">
        <v>1</v>
      </c>
      <c r="I3575">
        <v>45385</v>
      </c>
      <c r="J3575">
        <v>61669</v>
      </c>
      <c r="K3575" t="s">
        <v>30</v>
      </c>
      <c r="L3575" t="s">
        <v>78</v>
      </c>
      <c r="M3575" t="s">
        <v>1307</v>
      </c>
      <c r="N3575" t="s">
        <v>5742</v>
      </c>
      <c r="O3575" t="s">
        <v>577</v>
      </c>
      <c r="P3575" t="s">
        <v>35</v>
      </c>
      <c r="Q3575" t="s">
        <v>7439</v>
      </c>
      <c r="R3575" t="s">
        <v>5743</v>
      </c>
      <c r="S3575" t="s">
        <v>35</v>
      </c>
      <c r="T3575" t="str">
        <f t="shared" si="165"/>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75">
        <f t="shared" si="166"/>
        <v>0</v>
      </c>
      <c r="V3575" s="3">
        <v>0</v>
      </c>
      <c r="W3575" s="3">
        <f t="shared" si="167"/>
        <v>0</v>
      </c>
      <c r="X3575" s="3">
        <v>0</v>
      </c>
      <c r="Y3575" s="3">
        <v>0</v>
      </c>
      <c r="Z3575" s="3">
        <v>0</v>
      </c>
      <c r="AA3575" s="3">
        <v>0</v>
      </c>
      <c r="AB3575" s="3">
        <v>0</v>
      </c>
      <c r="AD3575" t="s">
        <v>38</v>
      </c>
      <c r="AE3575" s="1">
        <v>42576</v>
      </c>
      <c r="AG3575" s="1">
        <v>42583</v>
      </c>
      <c r="AH3575" s="1">
        <v>42598</v>
      </c>
    </row>
    <row r="3576" spans="1:34" x14ac:dyDescent="0.3">
      <c r="A3576">
        <v>248628</v>
      </c>
      <c r="B3576" t="s">
        <v>39</v>
      </c>
      <c r="C3576" t="s">
        <v>40</v>
      </c>
      <c r="D3576">
        <v>1</v>
      </c>
      <c r="E3576" t="s">
        <v>5744</v>
      </c>
      <c r="F3576" t="s">
        <v>1570</v>
      </c>
      <c r="G3576">
        <v>13643</v>
      </c>
      <c r="H3576">
        <v>2</v>
      </c>
      <c r="I3576">
        <v>77157</v>
      </c>
      <c r="J3576">
        <v>107000</v>
      </c>
      <c r="K3576" t="s">
        <v>30</v>
      </c>
      <c r="L3576" t="s">
        <v>78</v>
      </c>
      <c r="M3576" t="s">
        <v>2817</v>
      </c>
      <c r="N3576" t="s">
        <v>5745</v>
      </c>
      <c r="O3576" t="s">
        <v>7378</v>
      </c>
      <c r="P3576" t="s">
        <v>5746</v>
      </c>
      <c r="Q3576" t="s">
        <v>7439</v>
      </c>
      <c r="R3576" t="s">
        <v>5747</v>
      </c>
      <c r="S3576" t="s">
        <v>35</v>
      </c>
      <c r="T3576" t="str">
        <f t="shared" si="165"/>
        <v>--Minimum 5 years of experience leading a diverse team of staff and consultant developers as well as managing onsite/offsite vendors  --hands-on experience of application development in Java  --Strong knowledge and experience in of Java, J2EE, XSLT, XML, Struts, and Apache Tomcat  --Expert knowledge and experience in of HTML5, CSS, Javascript, JQuery, and Bootstrap  --Expert knowledge and experience developing in Microsoft SQL 2008R2/2012R2 environment  --Strong oral and written communication skills with the ability to lead and motivate staff  --Experience translating business requirements to technical specifications and database designs  --Must have strong database design experience  --Ability to work well in a team environment  --Strong oral and written communication skills   --Analytical mind with ability to think outside the box  --Proven ability to keep up to date on latest technology trends  --Must have an Oracle certification in Java development.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76">
        <f t="shared" si="166"/>
        <v>0</v>
      </c>
      <c r="V3576" s="3">
        <v>0</v>
      </c>
      <c r="W3576" s="3">
        <f t="shared" si="167"/>
        <v>0</v>
      </c>
      <c r="X3576" s="3">
        <v>0</v>
      </c>
      <c r="Y3576" s="3">
        <v>0</v>
      </c>
      <c r="Z3576" s="3">
        <v>1</v>
      </c>
      <c r="AA3576" s="3">
        <v>0</v>
      </c>
      <c r="AB3576" s="3">
        <v>0</v>
      </c>
      <c r="AD3576" t="s">
        <v>58</v>
      </c>
      <c r="AE3576" s="1">
        <v>42573</v>
      </c>
      <c r="AG3576" s="1">
        <v>42573</v>
      </c>
      <c r="AH3576" s="1">
        <v>42598</v>
      </c>
    </row>
    <row r="3577" spans="1:34" x14ac:dyDescent="0.3">
      <c r="A3577">
        <v>248930</v>
      </c>
      <c r="B3577" t="s">
        <v>39</v>
      </c>
      <c r="C3577" t="s">
        <v>26</v>
      </c>
      <c r="D3577">
        <v>1</v>
      </c>
      <c r="E3577" t="s">
        <v>5732</v>
      </c>
      <c r="F3577" t="s">
        <v>389</v>
      </c>
      <c r="G3577">
        <v>12158</v>
      </c>
      <c r="H3577">
        <v>3</v>
      </c>
      <c r="I3577">
        <v>52914</v>
      </c>
      <c r="J3577">
        <v>88945</v>
      </c>
      <c r="K3577" t="s">
        <v>30</v>
      </c>
      <c r="L3577" t="s">
        <v>78</v>
      </c>
      <c r="M3577" t="s">
        <v>5733</v>
      </c>
      <c r="N3577" t="s">
        <v>8922</v>
      </c>
      <c r="O3577" t="s">
        <v>7114</v>
      </c>
      <c r="P3577" t="s">
        <v>5734</v>
      </c>
      <c r="Q3577" t="s">
        <v>7439</v>
      </c>
      <c r="R3577" t="s">
        <v>5735</v>
      </c>
      <c r="S3577" t="s">
        <v>35</v>
      </c>
      <c r="T3577" t="str">
        <f t="shared" si="165"/>
        <v>--The ideal candidate must have expertise and proven success in grant development and reporting and experience coordinating projects involving multiple stakeholders, as well as familiarity with financial concepts  -- Must demonstrate excellent communication (verbal &amp; written) and ability to manage large datasets of qualitative information  --Must have the ability to prioritize and work in a fast-paced environment with hard deadlines; strong organizational, interpersonal, problem-solving and analytical skills  --Must have strong attention to detail and be solutions-oriented with communication, collaboration and customer-service skills  --Relevant experience with government agencies or knowledge of government and New York City agencies fiscal policies are desirable but not required  --Fluency in MS Word, Excel, and PowerPoint is required.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77">
        <f t="shared" si="166"/>
        <v>0</v>
      </c>
      <c r="V3577" s="3">
        <v>1</v>
      </c>
      <c r="W3577" s="3">
        <f t="shared" si="167"/>
        <v>0</v>
      </c>
      <c r="X3577" s="3">
        <v>0</v>
      </c>
      <c r="Y3577" s="3">
        <v>0</v>
      </c>
      <c r="Z3577" s="3">
        <v>0</v>
      </c>
      <c r="AA3577" s="3">
        <v>0</v>
      </c>
      <c r="AB3577" s="3">
        <v>0</v>
      </c>
      <c r="AD3577" t="s">
        <v>38</v>
      </c>
      <c r="AE3577" s="1">
        <v>42576</v>
      </c>
      <c r="AG3577" s="1">
        <v>42576</v>
      </c>
      <c r="AH3577" s="1">
        <v>42598</v>
      </c>
    </row>
    <row r="3578" spans="1:34" x14ac:dyDescent="0.3">
      <c r="A3578">
        <v>248933</v>
      </c>
      <c r="B3578" t="s">
        <v>39</v>
      </c>
      <c r="C3578" t="s">
        <v>26</v>
      </c>
      <c r="D3578">
        <v>1</v>
      </c>
      <c r="E3578" t="s">
        <v>5748</v>
      </c>
      <c r="F3578" t="s">
        <v>3809</v>
      </c>
      <c r="G3578">
        <v>51181</v>
      </c>
      <c r="H3578">
        <v>1</v>
      </c>
      <c r="I3578">
        <v>49984</v>
      </c>
      <c r="J3578">
        <v>67030</v>
      </c>
      <c r="K3578" t="s">
        <v>30</v>
      </c>
      <c r="L3578" t="s">
        <v>78</v>
      </c>
      <c r="M3578" t="s">
        <v>4695</v>
      </c>
      <c r="N3578" t="s">
        <v>5749</v>
      </c>
      <c r="O3578" t="s">
        <v>8186</v>
      </c>
      <c r="P3578" t="s">
        <v>5750</v>
      </c>
      <c r="Q3578" t="s">
        <v>7439</v>
      </c>
      <c r="R3578" t="s">
        <v>5751</v>
      </c>
      <c r="S3578" t="s">
        <v>35</v>
      </c>
      <c r="T3578" t="str">
        <f t="shared" si="165"/>
        <v>1. Possess strong analytical and written/oral communication skills  2. Experience in developing logic models, SMART indicators, and evaluation questions is desired.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78">
        <f t="shared" si="166"/>
        <v>0</v>
      </c>
      <c r="V3578" s="3">
        <v>0</v>
      </c>
      <c r="W3578" s="3">
        <f t="shared" si="167"/>
        <v>0</v>
      </c>
      <c r="X3578" s="3">
        <v>0</v>
      </c>
      <c r="Y3578" s="3">
        <v>0</v>
      </c>
      <c r="Z3578" s="3">
        <v>0</v>
      </c>
      <c r="AA3578" s="3">
        <v>0</v>
      </c>
      <c r="AB3578" s="3">
        <v>0</v>
      </c>
      <c r="AD3578" t="s">
        <v>38</v>
      </c>
      <c r="AE3578" s="1">
        <v>42576</v>
      </c>
      <c r="AG3578" s="1">
        <v>42576</v>
      </c>
      <c r="AH3578" s="1">
        <v>42598</v>
      </c>
    </row>
    <row r="3579" spans="1:34" x14ac:dyDescent="0.3">
      <c r="A3579">
        <v>248933</v>
      </c>
      <c r="B3579" t="s">
        <v>39</v>
      </c>
      <c r="C3579" t="s">
        <v>40</v>
      </c>
      <c r="D3579">
        <v>1</v>
      </c>
      <c r="E3579" t="s">
        <v>5748</v>
      </c>
      <c r="F3579" t="s">
        <v>3809</v>
      </c>
      <c r="G3579">
        <v>51181</v>
      </c>
      <c r="H3579">
        <v>1</v>
      </c>
      <c r="I3579">
        <v>49984</v>
      </c>
      <c r="J3579">
        <v>67030</v>
      </c>
      <c r="K3579" t="s">
        <v>30</v>
      </c>
      <c r="L3579" t="s">
        <v>78</v>
      </c>
      <c r="M3579" t="s">
        <v>4695</v>
      </c>
      <c r="N3579" t="s">
        <v>5749</v>
      </c>
      <c r="O3579" t="s">
        <v>8186</v>
      </c>
      <c r="P3579" t="s">
        <v>5750</v>
      </c>
      <c r="Q3579" t="s">
        <v>7439</v>
      </c>
      <c r="R3579" t="s">
        <v>5751</v>
      </c>
      <c r="S3579" t="s">
        <v>35</v>
      </c>
      <c r="T3579" t="str">
        <f t="shared" si="165"/>
        <v>1. Possess strong analytical and written/oral communication skills  2. Experience in developing logic models, SMART indicators, and evaluation questions is desired.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79">
        <f t="shared" si="166"/>
        <v>0</v>
      </c>
      <c r="V3579" s="3">
        <v>0</v>
      </c>
      <c r="W3579" s="3">
        <f t="shared" si="167"/>
        <v>0</v>
      </c>
      <c r="X3579" s="3">
        <v>0</v>
      </c>
      <c r="Y3579" s="3">
        <v>0</v>
      </c>
      <c r="Z3579" s="3">
        <v>0</v>
      </c>
      <c r="AA3579" s="3">
        <v>0</v>
      </c>
      <c r="AB3579" s="3">
        <v>0</v>
      </c>
      <c r="AD3579" t="s">
        <v>38</v>
      </c>
      <c r="AE3579" s="1">
        <v>42576</v>
      </c>
      <c r="AG3579" s="1">
        <v>42576</v>
      </c>
      <c r="AH3579" s="1">
        <v>42598</v>
      </c>
    </row>
    <row r="3580" spans="1:34" x14ac:dyDescent="0.3">
      <c r="A3580">
        <v>248628</v>
      </c>
      <c r="B3580" t="s">
        <v>39</v>
      </c>
      <c r="C3580" t="s">
        <v>26</v>
      </c>
      <c r="D3580">
        <v>1</v>
      </c>
      <c r="E3580" t="s">
        <v>5744</v>
      </c>
      <c r="F3580" t="s">
        <v>1570</v>
      </c>
      <c r="G3580">
        <v>13643</v>
      </c>
      <c r="H3580">
        <v>2</v>
      </c>
      <c r="I3580">
        <v>77157</v>
      </c>
      <c r="J3580">
        <v>107000</v>
      </c>
      <c r="K3580" t="s">
        <v>30</v>
      </c>
      <c r="L3580" t="s">
        <v>78</v>
      </c>
      <c r="M3580" t="s">
        <v>2817</v>
      </c>
      <c r="N3580" t="s">
        <v>5745</v>
      </c>
      <c r="O3580" t="s">
        <v>7378</v>
      </c>
      <c r="P3580" t="s">
        <v>5746</v>
      </c>
      <c r="Q3580" t="s">
        <v>7439</v>
      </c>
      <c r="R3580" t="s">
        <v>5747</v>
      </c>
      <c r="S3580" t="s">
        <v>35</v>
      </c>
      <c r="T3580" t="str">
        <f t="shared" si="165"/>
        <v>--Minimum 5 years of experience leading a diverse team of staff and consultant developers as well as managing onsite/offsite vendors  --hands-on experience of application development in Java  --Strong knowledge and experience in of Java, J2EE, XSLT, XML, Struts, and Apache Tomcat  --Expert knowledge and experience in of HTML5, CSS, Javascript, JQuery, and Bootstrap  --Expert knowledge and experience developing in Microsoft SQL 2008R2/2012R2 environment  --Strong oral and written communication skills with the ability to lead and motivate staff  --Experience translating business requirements to technical specifications and database designs  --Must have strong database design experience  --Ability to work well in a team environment  --Strong oral and written communication skills   --Analytical mind with ability to think outside the box  --Proven ability to keep up to date on latest technology trends  --Must have an Oracle certification in Java development.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80">
        <f t="shared" si="166"/>
        <v>0</v>
      </c>
      <c r="V3580" s="3">
        <v>0</v>
      </c>
      <c r="W3580" s="3">
        <f t="shared" si="167"/>
        <v>0</v>
      </c>
      <c r="X3580" s="3">
        <v>0</v>
      </c>
      <c r="Y3580" s="3">
        <v>0</v>
      </c>
      <c r="Z3580" s="3">
        <v>1</v>
      </c>
      <c r="AA3580" s="3">
        <v>0</v>
      </c>
      <c r="AB3580" s="3">
        <v>0</v>
      </c>
      <c r="AD3580" t="s">
        <v>58</v>
      </c>
      <c r="AE3580" s="1">
        <v>42573</v>
      </c>
      <c r="AG3580" s="1">
        <v>42573</v>
      </c>
      <c r="AH3580" s="1">
        <v>42598</v>
      </c>
    </row>
    <row r="3581" spans="1:34" x14ac:dyDescent="0.3">
      <c r="A3581">
        <v>248651</v>
      </c>
      <c r="B3581" t="s">
        <v>2874</v>
      </c>
      <c r="C3581" t="s">
        <v>26</v>
      </c>
      <c r="D3581">
        <v>1</v>
      </c>
      <c r="E3581" t="s">
        <v>5752</v>
      </c>
      <c r="F3581" t="s">
        <v>313</v>
      </c>
      <c r="G3581">
        <v>90698</v>
      </c>
      <c r="H3581">
        <v>0</v>
      </c>
      <c r="I3581">
        <v>213</v>
      </c>
      <c r="J3581">
        <v>224</v>
      </c>
      <c r="K3581" t="s">
        <v>247</v>
      </c>
      <c r="L3581" t="s">
        <v>5753</v>
      </c>
      <c r="M3581" t="s">
        <v>5754</v>
      </c>
      <c r="N3581" t="s">
        <v>6996</v>
      </c>
      <c r="O3581" t="s">
        <v>7102</v>
      </c>
      <c r="P3581" t="s">
        <v>35</v>
      </c>
      <c r="Q3581" t="s">
        <v>8924</v>
      </c>
      <c r="R3581" t="s">
        <v>5755</v>
      </c>
      <c r="S3581" t="s">
        <v>35</v>
      </c>
      <c r="T3581" t="str">
        <f t="shared" si="165"/>
        <v xml:space="preserve">  NOTE: Only permanent Incumbent Maintenance Workers can be considered for this position and those reachable on the open-competitive list are eligible to apply.   Must have a valid NYS Driver‚„s license for the duration of employment.</v>
      </c>
      <c r="U3581">
        <f t="shared" si="166"/>
        <v>0</v>
      </c>
      <c r="V3581" s="3">
        <v>0</v>
      </c>
      <c r="W3581" s="3">
        <f t="shared" si="167"/>
        <v>0</v>
      </c>
      <c r="X3581" s="3">
        <v>0</v>
      </c>
      <c r="Y3581" s="3">
        <v>0</v>
      </c>
      <c r="Z3581" s="3">
        <v>0</v>
      </c>
      <c r="AA3581" s="3">
        <v>0</v>
      </c>
      <c r="AB3581" s="3">
        <v>0</v>
      </c>
      <c r="AD3581" t="s">
        <v>38</v>
      </c>
      <c r="AE3581" s="1">
        <v>42585</v>
      </c>
      <c r="AF3581" s="1">
        <v>42615</v>
      </c>
      <c r="AG3581" s="1">
        <v>42585</v>
      </c>
      <c r="AH3581" s="1">
        <v>42598</v>
      </c>
    </row>
    <row r="3582" spans="1:34" x14ac:dyDescent="0.3">
      <c r="A3582">
        <v>248666</v>
      </c>
      <c r="B3582" t="s">
        <v>888</v>
      </c>
      <c r="C3582" t="s">
        <v>40</v>
      </c>
      <c r="D3582">
        <v>1</v>
      </c>
      <c r="E3582" t="s">
        <v>8925</v>
      </c>
      <c r="F3582" t="s">
        <v>326</v>
      </c>
      <c r="G3582">
        <v>56057</v>
      </c>
      <c r="H3582">
        <v>0</v>
      </c>
      <c r="I3582">
        <v>34644</v>
      </c>
      <c r="J3582">
        <v>34644</v>
      </c>
      <c r="K3582" t="s">
        <v>30</v>
      </c>
      <c r="L3582" t="s">
        <v>430</v>
      </c>
      <c r="M3582" t="s">
        <v>4475</v>
      </c>
      <c r="N3582" t="s">
        <v>5756</v>
      </c>
      <c r="O3582" t="s">
        <v>329</v>
      </c>
      <c r="P3582" t="s">
        <v>5757</v>
      </c>
      <c r="Q3582" t="s">
        <v>35</v>
      </c>
      <c r="R3582" t="s">
        <v>4161</v>
      </c>
      <c r="S3582" t="s">
        <v>35</v>
      </c>
      <c r="T3582" t="str">
        <f t="shared" si="165"/>
        <v xml:space="preserve">- Excellent Communication Skills - Strong Customer Service Focus - Computer Proficiency  - Bilingual a Plus - Section 8 or other Rental Subsidy experience a Plus  </v>
      </c>
      <c r="U3582">
        <f t="shared" si="166"/>
        <v>0</v>
      </c>
      <c r="V3582" s="3">
        <v>0</v>
      </c>
      <c r="W3582" s="3">
        <f t="shared" si="167"/>
        <v>0</v>
      </c>
      <c r="X3582" s="3">
        <v>0</v>
      </c>
      <c r="Y3582" s="3">
        <v>0</v>
      </c>
      <c r="Z3582" s="3">
        <v>0</v>
      </c>
      <c r="AA3582" s="3">
        <v>0</v>
      </c>
      <c r="AB3582" s="3">
        <v>0</v>
      </c>
      <c r="AD3582" t="s">
        <v>38</v>
      </c>
      <c r="AE3582" s="1">
        <v>42572</v>
      </c>
      <c r="AF3582" s="1">
        <v>42602</v>
      </c>
      <c r="AG3582" s="1">
        <v>42572</v>
      </c>
      <c r="AH3582" s="1">
        <v>42598</v>
      </c>
    </row>
    <row r="3583" spans="1:34" x14ac:dyDescent="0.3">
      <c r="A3583">
        <v>248666</v>
      </c>
      <c r="B3583" t="s">
        <v>888</v>
      </c>
      <c r="C3583" t="s">
        <v>26</v>
      </c>
      <c r="D3583">
        <v>1</v>
      </c>
      <c r="E3583" t="s">
        <v>8925</v>
      </c>
      <c r="F3583" t="s">
        <v>326</v>
      </c>
      <c r="G3583">
        <v>56057</v>
      </c>
      <c r="H3583">
        <v>0</v>
      </c>
      <c r="I3583">
        <v>34644</v>
      </c>
      <c r="J3583">
        <v>34644</v>
      </c>
      <c r="K3583" t="s">
        <v>30</v>
      </c>
      <c r="L3583" t="s">
        <v>430</v>
      </c>
      <c r="M3583" t="s">
        <v>4475</v>
      </c>
      <c r="N3583" t="s">
        <v>5756</v>
      </c>
      <c r="O3583" t="s">
        <v>329</v>
      </c>
      <c r="P3583" t="s">
        <v>5757</v>
      </c>
      <c r="Q3583" t="s">
        <v>35</v>
      </c>
      <c r="R3583" t="s">
        <v>4161</v>
      </c>
      <c r="S3583" t="s">
        <v>35</v>
      </c>
      <c r="T3583" t="str">
        <f t="shared" si="165"/>
        <v xml:space="preserve">- Excellent Communication Skills - Strong Customer Service Focus - Computer Proficiency  - Bilingual a Plus - Section 8 or other Rental Subsidy experience a Plus  </v>
      </c>
      <c r="U3583">
        <f t="shared" si="166"/>
        <v>0</v>
      </c>
      <c r="V3583" s="3">
        <v>0</v>
      </c>
      <c r="W3583" s="3">
        <f t="shared" si="167"/>
        <v>0</v>
      </c>
      <c r="X3583" s="3">
        <v>0</v>
      </c>
      <c r="Y3583" s="3">
        <v>0</v>
      </c>
      <c r="Z3583" s="3">
        <v>0</v>
      </c>
      <c r="AA3583" s="3">
        <v>0</v>
      </c>
      <c r="AB3583" s="3">
        <v>0</v>
      </c>
      <c r="AD3583" t="s">
        <v>38</v>
      </c>
      <c r="AE3583" s="1">
        <v>42572</v>
      </c>
      <c r="AF3583" s="1">
        <v>42602</v>
      </c>
      <c r="AG3583" s="1">
        <v>42572</v>
      </c>
      <c r="AH3583" s="1">
        <v>42598</v>
      </c>
    </row>
    <row r="3584" spans="1:34" x14ac:dyDescent="0.3">
      <c r="A3584">
        <v>248934</v>
      </c>
      <c r="B3584" t="s">
        <v>39</v>
      </c>
      <c r="C3584" t="s">
        <v>40</v>
      </c>
      <c r="D3584">
        <v>1</v>
      </c>
      <c r="E3584" t="s">
        <v>5741</v>
      </c>
      <c r="F3584" t="s">
        <v>574</v>
      </c>
      <c r="G3584">
        <v>40510</v>
      </c>
      <c r="H3584">
        <v>1</v>
      </c>
      <c r="I3584">
        <v>45385</v>
      </c>
      <c r="J3584">
        <v>61669</v>
      </c>
      <c r="K3584" t="s">
        <v>30</v>
      </c>
      <c r="L3584" t="s">
        <v>78</v>
      </c>
      <c r="M3584" t="s">
        <v>1307</v>
      </c>
      <c r="N3584" t="s">
        <v>5742</v>
      </c>
      <c r="O3584" t="s">
        <v>577</v>
      </c>
      <c r="P3584" t="s">
        <v>35</v>
      </c>
      <c r="Q3584" t="s">
        <v>7439</v>
      </c>
      <c r="R3584" t="s">
        <v>5743</v>
      </c>
      <c r="S3584" t="s">
        <v>35</v>
      </c>
      <c r="T3584" t="str">
        <f t="shared" si="165"/>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84">
        <f t="shared" si="166"/>
        <v>0</v>
      </c>
      <c r="V3584" s="3">
        <v>0</v>
      </c>
      <c r="W3584" s="3">
        <f t="shared" si="167"/>
        <v>0</v>
      </c>
      <c r="X3584" s="3">
        <v>0</v>
      </c>
      <c r="Y3584" s="3">
        <v>0</v>
      </c>
      <c r="Z3584" s="3">
        <v>0</v>
      </c>
      <c r="AA3584" s="3">
        <v>0</v>
      </c>
      <c r="AB3584" s="3">
        <v>0</v>
      </c>
      <c r="AD3584" t="s">
        <v>38</v>
      </c>
      <c r="AE3584" s="1">
        <v>42576</v>
      </c>
      <c r="AG3584" s="1">
        <v>42583</v>
      </c>
      <c r="AH3584" s="1">
        <v>42598</v>
      </c>
    </row>
    <row r="3585" spans="1:34" x14ac:dyDescent="0.3">
      <c r="A3585">
        <v>248946</v>
      </c>
      <c r="B3585" t="s">
        <v>2223</v>
      </c>
      <c r="C3585" t="s">
        <v>26</v>
      </c>
      <c r="D3585">
        <v>1</v>
      </c>
      <c r="E3585" t="s">
        <v>5758</v>
      </c>
      <c r="F3585" t="s">
        <v>326</v>
      </c>
      <c r="G3585">
        <v>56057</v>
      </c>
      <c r="H3585">
        <v>0</v>
      </c>
      <c r="I3585">
        <v>34644</v>
      </c>
      <c r="J3585">
        <v>57655</v>
      </c>
      <c r="K3585" t="s">
        <v>30</v>
      </c>
      <c r="L3585" t="s">
        <v>2226</v>
      </c>
      <c r="M3585" t="s">
        <v>5759</v>
      </c>
      <c r="N3585" t="s">
        <v>8926</v>
      </c>
      <c r="O3585" t="s">
        <v>329</v>
      </c>
      <c r="P3585" t="s">
        <v>8927</v>
      </c>
      <c r="Q3585" t="s">
        <v>35</v>
      </c>
      <c r="R3585" t="s">
        <v>5760</v>
      </c>
      <c r="S3585" t="s">
        <v>2230</v>
      </c>
      <c r="T3585" t="str">
        <f t="shared" si="165"/>
        <v xml:space="preserve">‚	Baccalaureate degree in Criminal Justice, Paralegal Studies, or A.B.A approved certificate in Paralegal Studies.	Excellent verbal, written and professional interpersonal communication skills.	Strong analytical, problem-solving, and time-management skills and ability to appropriately handle legal issues, privileged and confidential information, and highly sensitive documents.	Detail-oriented while meeting competing deadlines in a fast-paced environment and having the flexibility to shift priorities quickly, effectively and with accuracy.	Proficiency in Microsoft Office programs.	Fluency in foreign languages, particularly Spanish.  </v>
      </c>
      <c r="U3585">
        <f t="shared" si="166"/>
        <v>0</v>
      </c>
      <c r="V3585" s="3">
        <v>0</v>
      </c>
      <c r="W3585" s="3">
        <f t="shared" si="167"/>
        <v>0</v>
      </c>
      <c r="X3585" s="3">
        <v>0</v>
      </c>
      <c r="Y3585" s="3">
        <v>0</v>
      </c>
      <c r="Z3585" s="3">
        <v>0</v>
      </c>
      <c r="AA3585" s="3">
        <v>0</v>
      </c>
      <c r="AB3585" s="3">
        <v>0</v>
      </c>
      <c r="AD3585" t="s">
        <v>38</v>
      </c>
      <c r="AE3585" s="1">
        <v>42576</v>
      </c>
      <c r="AF3585" s="1">
        <v>42601</v>
      </c>
      <c r="AG3585" s="1">
        <v>42587</v>
      </c>
      <c r="AH3585" s="1">
        <v>42598</v>
      </c>
    </row>
    <row r="3586" spans="1:34" x14ac:dyDescent="0.3">
      <c r="A3586">
        <v>248946</v>
      </c>
      <c r="B3586" t="s">
        <v>2223</v>
      </c>
      <c r="C3586" t="s">
        <v>40</v>
      </c>
      <c r="D3586">
        <v>1</v>
      </c>
      <c r="E3586" t="s">
        <v>5758</v>
      </c>
      <c r="F3586" t="s">
        <v>326</v>
      </c>
      <c r="G3586">
        <v>56057</v>
      </c>
      <c r="H3586">
        <v>0</v>
      </c>
      <c r="I3586">
        <v>34644</v>
      </c>
      <c r="J3586">
        <v>57655</v>
      </c>
      <c r="K3586" t="s">
        <v>30</v>
      </c>
      <c r="L3586" t="s">
        <v>2226</v>
      </c>
      <c r="M3586" t="s">
        <v>5759</v>
      </c>
      <c r="N3586" t="s">
        <v>8926</v>
      </c>
      <c r="O3586" t="s">
        <v>329</v>
      </c>
      <c r="P3586" t="s">
        <v>8927</v>
      </c>
      <c r="Q3586" t="s">
        <v>35</v>
      </c>
      <c r="R3586" t="s">
        <v>5760</v>
      </c>
      <c r="S3586" t="s">
        <v>2230</v>
      </c>
      <c r="T3586" t="str">
        <f t="shared" si="165"/>
        <v xml:space="preserve">‚	Baccalaureate degree in Criminal Justice, Paralegal Studies, or A.B.A approved certificate in Paralegal Studies.	Excellent verbal, written and professional interpersonal communication skills.	Strong analytical, problem-solving, and time-management skills and ability to appropriately handle legal issues, privileged and confidential information, and highly sensitive documents.	Detail-oriented while meeting competing deadlines in a fast-paced environment and having the flexibility to shift priorities quickly, effectively and with accuracy.	Proficiency in Microsoft Office programs.	Fluency in foreign languages, particularly Spanish.  </v>
      </c>
      <c r="U3586">
        <f t="shared" si="166"/>
        <v>0</v>
      </c>
      <c r="V3586" s="3">
        <v>0</v>
      </c>
      <c r="W3586" s="3">
        <f t="shared" si="167"/>
        <v>0</v>
      </c>
      <c r="X3586" s="3">
        <v>0</v>
      </c>
      <c r="Y3586" s="3">
        <v>0</v>
      </c>
      <c r="Z3586" s="3">
        <v>0</v>
      </c>
      <c r="AA3586" s="3">
        <v>0</v>
      </c>
      <c r="AB3586" s="3">
        <v>0</v>
      </c>
      <c r="AD3586" t="s">
        <v>38</v>
      </c>
      <c r="AE3586" s="1">
        <v>42576</v>
      </c>
      <c r="AF3586" s="1">
        <v>42601</v>
      </c>
      <c r="AG3586" s="1">
        <v>42587</v>
      </c>
      <c r="AH3586" s="1">
        <v>42598</v>
      </c>
    </row>
    <row r="3587" spans="1:34" x14ac:dyDescent="0.3">
      <c r="A3587">
        <v>248704</v>
      </c>
      <c r="B3587" t="s">
        <v>39</v>
      </c>
      <c r="C3587" t="s">
        <v>40</v>
      </c>
      <c r="D3587">
        <v>1</v>
      </c>
      <c r="E3587" t="s">
        <v>5761</v>
      </c>
      <c r="F3587" t="s">
        <v>42</v>
      </c>
      <c r="G3587">
        <v>21744</v>
      </c>
      <c r="H3587">
        <v>2</v>
      </c>
      <c r="I3587">
        <v>68239</v>
      </c>
      <c r="J3587">
        <v>85644</v>
      </c>
      <c r="K3587" t="s">
        <v>30</v>
      </c>
      <c r="L3587" t="s">
        <v>319</v>
      </c>
      <c r="M3587" t="s">
        <v>7056</v>
      </c>
      <c r="N3587" t="s">
        <v>5762</v>
      </c>
      <c r="O3587" t="s">
        <v>46</v>
      </c>
      <c r="P3587" t="s">
        <v>5763</v>
      </c>
      <c r="Q3587" t="s">
        <v>7439</v>
      </c>
      <c r="R3587" t="s">
        <v>5764</v>
      </c>
      <c r="S3587" t="s">
        <v>35</v>
      </c>
      <c r="T3587" t="str">
        <f t="shared" ref="T3587:T3650" si="168">P3587&amp;" "&amp;Q3587</f>
        <v>--Background and experience in working with pathogenic organisms, validating lab developed tests, performing PCR and other molecular biology assays, performing microbiological assays and familiarity with BSL3 practices and laboratory information systems are preferred.  --It is preferred that the applicant possess or be eligible for a NYS Clinical Laboratory Technologist license as described in Part 58, Article 165 of the New York Station Education Law effective August 7, 2008  --Strong verbal and written communications  --Ability to work well within a management team environment.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87">
        <f t="shared" ref="U3587:U3650" si="169">D3587*W3587</f>
        <v>0</v>
      </c>
      <c r="V3587" s="3">
        <v>0</v>
      </c>
      <c r="W3587" s="3">
        <f t="shared" ref="W3587:W3650" si="170">IF(OR(ISNUMBER(SEARCH("data analytics",$T3587)), ISNUMBER(SEARCH("data analysis",$T3587)), ISNUMBER(SEARCH("analyze data", $T3587)),ISNUMBER(SEARCH("business intelligence", $T3587)),ISNUMBER(SEARCH("business analysis",$T3587))),1,0)</f>
        <v>0</v>
      </c>
      <c r="X3587" s="3">
        <v>0</v>
      </c>
      <c r="Y3587" s="3">
        <v>0</v>
      </c>
      <c r="Z3587" s="3">
        <v>0</v>
      </c>
      <c r="AA3587" s="3">
        <v>0</v>
      </c>
      <c r="AB3587" s="3">
        <v>0</v>
      </c>
      <c r="AD3587" t="s">
        <v>38</v>
      </c>
      <c r="AE3587" s="1">
        <v>42574</v>
      </c>
      <c r="AG3587" s="1">
        <v>42573</v>
      </c>
      <c r="AH3587" s="1">
        <v>42598</v>
      </c>
    </row>
    <row r="3588" spans="1:34" x14ac:dyDescent="0.3">
      <c r="A3588">
        <v>248704</v>
      </c>
      <c r="B3588" t="s">
        <v>39</v>
      </c>
      <c r="C3588" t="s">
        <v>26</v>
      </c>
      <c r="D3588">
        <v>1</v>
      </c>
      <c r="E3588" t="s">
        <v>5761</v>
      </c>
      <c r="F3588" t="s">
        <v>42</v>
      </c>
      <c r="G3588">
        <v>21744</v>
      </c>
      <c r="H3588">
        <v>2</v>
      </c>
      <c r="I3588">
        <v>68239</v>
      </c>
      <c r="J3588">
        <v>85644</v>
      </c>
      <c r="K3588" t="s">
        <v>30</v>
      </c>
      <c r="L3588" t="s">
        <v>319</v>
      </c>
      <c r="M3588" t="s">
        <v>7056</v>
      </c>
      <c r="N3588" t="s">
        <v>5762</v>
      </c>
      <c r="O3588" t="s">
        <v>46</v>
      </c>
      <c r="P3588" t="s">
        <v>5763</v>
      </c>
      <c r="Q3588" t="s">
        <v>7439</v>
      </c>
      <c r="R3588" t="s">
        <v>5764</v>
      </c>
      <c r="S3588" t="s">
        <v>35</v>
      </c>
      <c r="T3588" t="str">
        <f t="shared" si="168"/>
        <v>--Background and experience in working with pathogenic organisms, validating lab developed tests, performing PCR and other molecular biology assays, performing microbiological assays and familiarity with BSL3 practices and laboratory information systems are preferred.  --It is preferred that the applicant possess or be eligible for a NYS Clinical Laboratory Technologist license as described in Part 58, Article 165 of the New York Station Education Law effective August 7, 2008  --Strong verbal and written communications  --Ability to work well within a management team environment.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588">
        <f t="shared" si="169"/>
        <v>0</v>
      </c>
      <c r="V3588" s="3">
        <v>0</v>
      </c>
      <c r="W3588" s="3">
        <f t="shared" si="170"/>
        <v>0</v>
      </c>
      <c r="X3588" s="3">
        <v>0</v>
      </c>
      <c r="Y3588" s="3">
        <v>0</v>
      </c>
      <c r="Z3588" s="3">
        <v>0</v>
      </c>
      <c r="AA3588" s="3">
        <v>0</v>
      </c>
      <c r="AB3588" s="3">
        <v>0</v>
      </c>
      <c r="AD3588" t="s">
        <v>38</v>
      </c>
      <c r="AE3588" s="1">
        <v>42574</v>
      </c>
      <c r="AG3588" s="1">
        <v>42573</v>
      </c>
      <c r="AH3588" s="1">
        <v>42598</v>
      </c>
    </row>
    <row r="3589" spans="1:34" x14ac:dyDescent="0.3">
      <c r="A3589">
        <v>248721</v>
      </c>
      <c r="B3589" t="s">
        <v>873</v>
      </c>
      <c r="C3589" t="s">
        <v>26</v>
      </c>
      <c r="D3589">
        <v>1</v>
      </c>
      <c r="E3589" t="s">
        <v>239</v>
      </c>
      <c r="F3589" t="s">
        <v>239</v>
      </c>
      <c r="G3589" t="s">
        <v>1889</v>
      </c>
      <c r="H3589">
        <v>0</v>
      </c>
      <c r="I3589">
        <v>48535</v>
      </c>
      <c r="J3589">
        <v>134433</v>
      </c>
      <c r="K3589" t="s">
        <v>30</v>
      </c>
      <c r="L3589" t="s">
        <v>43</v>
      </c>
      <c r="M3589" t="s">
        <v>5330</v>
      </c>
      <c r="N3589" t="s">
        <v>5331</v>
      </c>
      <c r="O3589" t="s">
        <v>1890</v>
      </c>
      <c r="P3589" t="s">
        <v>8781</v>
      </c>
      <c r="Q3589" t="s">
        <v>35</v>
      </c>
      <c r="R3589" t="s">
        <v>879</v>
      </c>
      <c r="S3589" t="s">
        <v>5332</v>
      </c>
      <c r="T3589" t="str">
        <f t="shared" si="168"/>
        <v xml:space="preserve">‚Microsoft Excel  </v>
      </c>
      <c r="U3589">
        <f t="shared" si="169"/>
        <v>0</v>
      </c>
      <c r="V3589" s="3">
        <v>1</v>
      </c>
      <c r="W3589" s="3">
        <f t="shared" si="170"/>
        <v>0</v>
      </c>
      <c r="X3589" s="3">
        <v>0</v>
      </c>
      <c r="Y3589" s="3">
        <v>0</v>
      </c>
      <c r="Z3589" s="3">
        <v>0</v>
      </c>
      <c r="AA3589" s="3">
        <v>0</v>
      </c>
      <c r="AB3589" s="3">
        <v>0</v>
      </c>
      <c r="AD3589" t="s">
        <v>58</v>
      </c>
      <c r="AE3589" s="1">
        <v>42594</v>
      </c>
      <c r="AF3589" s="1">
        <v>42607</v>
      </c>
      <c r="AG3589" s="1">
        <v>42594</v>
      </c>
      <c r="AH3589" s="1">
        <v>42598</v>
      </c>
    </row>
    <row r="3590" spans="1:34" x14ac:dyDescent="0.3">
      <c r="A3590">
        <v>248959</v>
      </c>
      <c r="B3590" t="s">
        <v>244</v>
      </c>
      <c r="C3590" t="s">
        <v>40</v>
      </c>
      <c r="D3590">
        <v>1</v>
      </c>
      <c r="E3590" t="s">
        <v>900</v>
      </c>
      <c r="F3590" t="s">
        <v>901</v>
      </c>
      <c r="G3590">
        <v>20122</v>
      </c>
      <c r="H3590">
        <v>0</v>
      </c>
      <c r="I3590">
        <v>51586</v>
      </c>
      <c r="J3590">
        <v>77404</v>
      </c>
      <c r="K3590" t="s">
        <v>30</v>
      </c>
      <c r="L3590" t="s">
        <v>521</v>
      </c>
      <c r="M3590" t="s">
        <v>741</v>
      </c>
      <c r="N3590" t="s">
        <v>5765</v>
      </c>
      <c r="O3590" t="s">
        <v>902</v>
      </c>
      <c r="P3590" t="s">
        <v>35</v>
      </c>
      <c r="Q3590" t="s">
        <v>35</v>
      </c>
      <c r="R3590" t="s">
        <v>5766</v>
      </c>
      <c r="S3590" t="s">
        <v>5767</v>
      </c>
      <c r="T3590" t="str">
        <f t="shared" si="168"/>
        <v xml:space="preserve">   </v>
      </c>
      <c r="U3590">
        <f t="shared" si="169"/>
        <v>0</v>
      </c>
      <c r="V3590" s="3">
        <v>0</v>
      </c>
      <c r="W3590" s="3">
        <f t="shared" si="170"/>
        <v>0</v>
      </c>
      <c r="X3590" s="3">
        <v>0</v>
      </c>
      <c r="Y3590" s="3">
        <v>0</v>
      </c>
      <c r="Z3590" s="3">
        <v>0</v>
      </c>
      <c r="AA3590" s="3">
        <v>0</v>
      </c>
      <c r="AB3590" s="3">
        <v>0</v>
      </c>
      <c r="AD3590" t="s">
        <v>58</v>
      </c>
      <c r="AE3590" s="1">
        <v>42578</v>
      </c>
      <c r="AF3590" s="1">
        <v>42728</v>
      </c>
      <c r="AG3590" s="1">
        <v>42593</v>
      </c>
      <c r="AH3590" s="1">
        <v>42598</v>
      </c>
    </row>
    <row r="3591" spans="1:34" x14ac:dyDescent="0.3">
      <c r="A3591">
        <v>248959</v>
      </c>
      <c r="B3591" t="s">
        <v>244</v>
      </c>
      <c r="C3591" t="s">
        <v>26</v>
      </c>
      <c r="D3591">
        <v>1</v>
      </c>
      <c r="E3591" t="s">
        <v>900</v>
      </c>
      <c r="F3591" t="s">
        <v>901</v>
      </c>
      <c r="G3591">
        <v>20122</v>
      </c>
      <c r="H3591">
        <v>0</v>
      </c>
      <c r="I3591">
        <v>51586</v>
      </c>
      <c r="J3591">
        <v>77404</v>
      </c>
      <c r="K3591" t="s">
        <v>30</v>
      </c>
      <c r="L3591" t="s">
        <v>521</v>
      </c>
      <c r="M3591" t="s">
        <v>741</v>
      </c>
      <c r="N3591" t="s">
        <v>5765</v>
      </c>
      <c r="O3591" t="s">
        <v>902</v>
      </c>
      <c r="P3591" t="s">
        <v>35</v>
      </c>
      <c r="Q3591" t="s">
        <v>35</v>
      </c>
      <c r="R3591" t="s">
        <v>5766</v>
      </c>
      <c r="S3591" t="s">
        <v>5767</v>
      </c>
      <c r="T3591" t="str">
        <f t="shared" si="168"/>
        <v xml:space="preserve">   </v>
      </c>
      <c r="U3591">
        <f t="shared" si="169"/>
        <v>0</v>
      </c>
      <c r="V3591" s="3">
        <v>0</v>
      </c>
      <c r="W3591" s="3">
        <f t="shared" si="170"/>
        <v>0</v>
      </c>
      <c r="X3591" s="3">
        <v>0</v>
      </c>
      <c r="Y3591" s="3">
        <v>0</v>
      </c>
      <c r="Z3591" s="3">
        <v>0</v>
      </c>
      <c r="AA3591" s="3">
        <v>0</v>
      </c>
      <c r="AB3591" s="3">
        <v>0</v>
      </c>
      <c r="AD3591" t="s">
        <v>58</v>
      </c>
      <c r="AE3591" s="1">
        <v>42578</v>
      </c>
      <c r="AF3591" s="1">
        <v>42728</v>
      </c>
      <c r="AG3591" s="1">
        <v>42593</v>
      </c>
      <c r="AH3591" s="1">
        <v>42598</v>
      </c>
    </row>
    <row r="3592" spans="1:34" x14ac:dyDescent="0.3">
      <c r="A3592">
        <v>248960</v>
      </c>
      <c r="B3592" t="s">
        <v>25</v>
      </c>
      <c r="C3592" t="s">
        <v>40</v>
      </c>
      <c r="D3592">
        <v>1</v>
      </c>
      <c r="E3592" t="s">
        <v>5768</v>
      </c>
      <c r="F3592" t="s">
        <v>2096</v>
      </c>
      <c r="G3592">
        <v>13621</v>
      </c>
      <c r="H3592">
        <v>2</v>
      </c>
      <c r="I3592">
        <v>55556</v>
      </c>
      <c r="J3592">
        <v>71000</v>
      </c>
      <c r="K3592" t="s">
        <v>30</v>
      </c>
      <c r="L3592" t="s">
        <v>1868</v>
      </c>
      <c r="M3592" t="s">
        <v>5769</v>
      </c>
      <c r="N3592" t="s">
        <v>5770</v>
      </c>
      <c r="O3592" t="s">
        <v>2099</v>
      </c>
      <c r="P3592" t="s">
        <v>5771</v>
      </c>
      <c r="Q3592" t="s">
        <v>35</v>
      </c>
      <c r="R3592" t="s">
        <v>5772</v>
      </c>
      <c r="S3592" t="s">
        <v>5773</v>
      </c>
      <c r="T3592" t="str">
        <f t="shared" si="168"/>
        <v xml:space="preserve">The preferred candidate should possess the following: Advanced operational knowledge of Remedy; extensive experience overseeing a large enterprise customer base as it relates to customer service; must have technical knowledge of mobile technology and equipment, have the ability to troubleshoot problems; technical understanding of a variety of mobile technologies, preferably derived as a carrier employee or as a corporate manager of a large fleet of mobile devices, advanced operational knowledge; hold an advanced certification in the Airwatch product; extensive experience overseeing a large enterprise customer base as it relates to MDM; strong technical understanding of a variety of mobile technologies and operating systems (Android, IOS, Windows Phone); experience in large scale MDM deployments and migrations; high-level skills in the Microsoft Office Suite, particularly Word and Excel; outstanding oral and written communication skills; and the ability to handle multiple tasks under tight deadlines.  </v>
      </c>
      <c r="U3592">
        <f t="shared" si="169"/>
        <v>0</v>
      </c>
      <c r="V3592" s="3">
        <v>0</v>
      </c>
      <c r="W3592" s="3">
        <f t="shared" si="170"/>
        <v>0</v>
      </c>
      <c r="X3592" s="3">
        <v>0</v>
      </c>
      <c r="Y3592" s="3">
        <v>0</v>
      </c>
      <c r="Z3592" s="3">
        <v>0</v>
      </c>
      <c r="AA3592" s="3">
        <v>0</v>
      </c>
      <c r="AB3592" s="3">
        <v>0</v>
      </c>
      <c r="AD3592" t="s">
        <v>202</v>
      </c>
      <c r="AE3592" s="1">
        <v>42580</v>
      </c>
      <c r="AG3592" s="1">
        <v>42584</v>
      </c>
      <c r="AH3592" s="1">
        <v>42598</v>
      </c>
    </row>
    <row r="3593" spans="1:34" x14ac:dyDescent="0.3">
      <c r="A3593">
        <v>248727</v>
      </c>
      <c r="B3593" t="s">
        <v>2874</v>
      </c>
      <c r="C3593" t="s">
        <v>26</v>
      </c>
      <c r="D3593">
        <v>1</v>
      </c>
      <c r="E3593" t="s">
        <v>5774</v>
      </c>
      <c r="F3593" t="s">
        <v>91</v>
      </c>
      <c r="G3593" t="s">
        <v>405</v>
      </c>
      <c r="H3593">
        <v>0</v>
      </c>
      <c r="I3593">
        <v>61031</v>
      </c>
      <c r="J3593">
        <v>80000</v>
      </c>
      <c r="K3593" t="s">
        <v>30</v>
      </c>
      <c r="L3593" t="s">
        <v>797</v>
      </c>
      <c r="M3593" t="s">
        <v>3445</v>
      </c>
      <c r="N3593" t="s">
        <v>8928</v>
      </c>
      <c r="O3593" t="s">
        <v>409</v>
      </c>
      <c r="P3593" t="s">
        <v>8929</v>
      </c>
      <c r="Q3593" t="s">
        <v>5775</v>
      </c>
      <c r="R3593" t="s">
        <v>5776</v>
      </c>
      <c r="S3593" t="s">
        <v>35</v>
      </c>
      <c r="T3593" t="str">
        <f t="shared" si="168"/>
        <v>‚	Advanced knowledge of Microsoft Excel 2013, including pivot tables, charts, and lookup functions; experience desired: PowerPivot, Power View, and Power Map;	Knowledge of Microsoft Access 2013, and relational databases; experience desired: query design and SQL;	Strong analytical and data presentation abilities;	Well-organized, detail-oriented and flexible to handle multiple responsibilities and deadlines simultaneously;	Strong communication and presentation skills;	Some or all of the following: knowledge and experience in Microsoft Visio, PowerPoint; background in engineering or environmental studies;	Familiarity with energy cost, savings and greenhouse gas calculation methodology; familiarity with energy and environmental issues;	Familiarity with issues pertaining to energy efficiency in existing buildings. NOTE: Only permanent Administrative Staff Analyst  and those reachable on the open-competitive list are eligible to apply.</v>
      </c>
      <c r="U3593">
        <f t="shared" si="169"/>
        <v>0</v>
      </c>
      <c r="V3593" s="3">
        <v>1</v>
      </c>
      <c r="W3593" s="3">
        <f t="shared" si="170"/>
        <v>0</v>
      </c>
      <c r="X3593" s="3">
        <v>0</v>
      </c>
      <c r="Y3593" s="3">
        <v>0</v>
      </c>
      <c r="Z3593" s="3">
        <v>1</v>
      </c>
      <c r="AA3593" s="3">
        <v>0</v>
      </c>
      <c r="AB3593" s="3">
        <v>1</v>
      </c>
      <c r="AD3593" t="s">
        <v>38</v>
      </c>
      <c r="AE3593" s="1">
        <v>42585</v>
      </c>
      <c r="AF3593" s="1">
        <v>42615</v>
      </c>
      <c r="AG3593" s="1">
        <v>42585</v>
      </c>
      <c r="AH3593" s="1">
        <v>42598</v>
      </c>
    </row>
    <row r="3594" spans="1:34" x14ac:dyDescent="0.3">
      <c r="A3594">
        <v>249361</v>
      </c>
      <c r="B3594" t="s">
        <v>524</v>
      </c>
      <c r="C3594" t="s">
        <v>40</v>
      </c>
      <c r="D3594">
        <v>1</v>
      </c>
      <c r="E3594" t="s">
        <v>5605</v>
      </c>
      <c r="F3594" t="s">
        <v>1168</v>
      </c>
      <c r="G3594">
        <v>56058</v>
      </c>
      <c r="H3594">
        <v>0</v>
      </c>
      <c r="I3594">
        <v>57000</v>
      </c>
      <c r="J3594">
        <v>62000</v>
      </c>
      <c r="K3594" t="s">
        <v>30</v>
      </c>
      <c r="L3594" t="s">
        <v>430</v>
      </c>
      <c r="M3594" t="s">
        <v>5449</v>
      </c>
      <c r="N3594" t="s">
        <v>6988</v>
      </c>
      <c r="O3594" t="s">
        <v>1170</v>
      </c>
      <c r="P3594" t="s">
        <v>8873</v>
      </c>
      <c r="Q3594" t="s">
        <v>5606</v>
      </c>
      <c r="R3594" t="s">
        <v>5607</v>
      </c>
      <c r="S3594" t="s">
        <v>35</v>
      </c>
      <c r="T3594" t="str">
        <f t="shared" si="168"/>
        <v>1.	Master‚„s degree or some advanced training in a field related to duties above. 2.	Background or demonstrated interest in community gardening, urban agriculture or horticulture. 3.	Strong verbal and written communication skills.  4.	Ability to work outdoors in gardens when required.  5.	Ability to work a flexible work schedule, including events on evenings and weekends, as required.  6.	Ability to manage multiple assignments with competing deadlines.  7.	Second language a plus. 8.	Proficiency in Microsoft Word, Excel and PowerPoint; basic understanding of Microsoft Access a plus.  9.	Experience or willingness to learn design programs, including SketchUp and Adobe Creative Suite.  10.	Valid New York State driver license. www.nyc.gov/parks  NOTE: All resumes must be received no later than the last day of the posting period.</v>
      </c>
      <c r="U3594">
        <f t="shared" si="169"/>
        <v>0</v>
      </c>
      <c r="V3594" s="3">
        <v>1</v>
      </c>
      <c r="W3594" s="3">
        <f t="shared" si="170"/>
        <v>0</v>
      </c>
      <c r="X3594" s="3">
        <v>0</v>
      </c>
      <c r="Y3594" s="3">
        <v>0</v>
      </c>
      <c r="Z3594" s="3">
        <v>0</v>
      </c>
      <c r="AA3594" s="3">
        <v>0</v>
      </c>
      <c r="AB3594" s="3">
        <v>0</v>
      </c>
      <c r="AD3594" t="s">
        <v>1649</v>
      </c>
      <c r="AE3594" s="1">
        <v>42580</v>
      </c>
      <c r="AF3594" s="1">
        <v>42601</v>
      </c>
      <c r="AG3594" s="1">
        <v>42586</v>
      </c>
      <c r="AH3594" s="1">
        <v>42598</v>
      </c>
    </row>
    <row r="3595" spans="1:34" x14ac:dyDescent="0.3">
      <c r="A3595">
        <v>248727</v>
      </c>
      <c r="B3595" t="s">
        <v>2874</v>
      </c>
      <c r="C3595" t="s">
        <v>40</v>
      </c>
      <c r="D3595">
        <v>1</v>
      </c>
      <c r="E3595" t="s">
        <v>5774</v>
      </c>
      <c r="F3595" t="s">
        <v>91</v>
      </c>
      <c r="G3595" t="s">
        <v>405</v>
      </c>
      <c r="H3595">
        <v>0</v>
      </c>
      <c r="I3595">
        <v>61031</v>
      </c>
      <c r="J3595">
        <v>80000</v>
      </c>
      <c r="K3595" t="s">
        <v>30</v>
      </c>
      <c r="L3595" t="s">
        <v>797</v>
      </c>
      <c r="M3595" t="s">
        <v>3445</v>
      </c>
      <c r="N3595" t="s">
        <v>8928</v>
      </c>
      <c r="O3595" t="s">
        <v>409</v>
      </c>
      <c r="P3595" t="s">
        <v>8929</v>
      </c>
      <c r="Q3595" t="s">
        <v>5775</v>
      </c>
      <c r="R3595" t="s">
        <v>5776</v>
      </c>
      <c r="S3595" t="s">
        <v>35</v>
      </c>
      <c r="T3595" t="str">
        <f t="shared" si="168"/>
        <v>‚	Advanced knowledge of Microsoft Excel 2013, including pivot tables, charts, and lookup functions; experience desired: PowerPivot, Power View, and Power Map;	Knowledge of Microsoft Access 2013, and relational databases; experience desired: query design and SQL;	Strong analytical and data presentation abilities;	Well-organized, detail-oriented and flexible to handle multiple responsibilities and deadlines simultaneously;	Strong communication and presentation skills;	Some or all of the following: knowledge and experience in Microsoft Visio, PowerPoint; background in engineering or environmental studies;	Familiarity with energy cost, savings and greenhouse gas calculation methodology; familiarity with energy and environmental issues;	Familiarity with issues pertaining to energy efficiency in existing buildings. NOTE: Only permanent Administrative Staff Analyst  and those reachable on the open-competitive list are eligible to apply.</v>
      </c>
      <c r="U3595">
        <f t="shared" si="169"/>
        <v>0</v>
      </c>
      <c r="V3595" s="3">
        <v>1</v>
      </c>
      <c r="W3595" s="3">
        <f t="shared" si="170"/>
        <v>0</v>
      </c>
      <c r="X3595" s="3">
        <v>0</v>
      </c>
      <c r="Y3595" s="3">
        <v>0</v>
      </c>
      <c r="Z3595" s="3">
        <v>1</v>
      </c>
      <c r="AA3595" s="3">
        <v>0</v>
      </c>
      <c r="AB3595" s="3">
        <v>1</v>
      </c>
      <c r="AD3595" t="s">
        <v>38</v>
      </c>
      <c r="AE3595" s="1">
        <v>42585</v>
      </c>
      <c r="AF3595" s="1">
        <v>42615</v>
      </c>
      <c r="AG3595" s="1">
        <v>42585</v>
      </c>
      <c r="AH3595" s="1">
        <v>42598</v>
      </c>
    </row>
    <row r="3596" spans="1:34" x14ac:dyDescent="0.3">
      <c r="A3596">
        <v>248749</v>
      </c>
      <c r="B3596" t="s">
        <v>39</v>
      </c>
      <c r="C3596" t="s">
        <v>26</v>
      </c>
      <c r="D3596">
        <v>1</v>
      </c>
      <c r="E3596" t="s">
        <v>5777</v>
      </c>
      <c r="F3596" t="s">
        <v>269</v>
      </c>
      <c r="G3596">
        <v>10209</v>
      </c>
      <c r="H3596">
        <v>1</v>
      </c>
      <c r="I3596">
        <v>10</v>
      </c>
      <c r="J3596">
        <v>14</v>
      </c>
      <c r="K3596" t="s">
        <v>141</v>
      </c>
      <c r="L3596" t="s">
        <v>78</v>
      </c>
      <c r="M3596" t="s">
        <v>2046</v>
      </c>
      <c r="N3596" t="s">
        <v>5778</v>
      </c>
      <c r="O3596" t="s">
        <v>272</v>
      </c>
      <c r="P3596" t="s">
        <v>5779</v>
      </c>
      <c r="Q3596" t="s">
        <v>35</v>
      </c>
      <c r="R3596" t="s">
        <v>5780</v>
      </c>
      <c r="S3596" t="s">
        <v>35</v>
      </c>
      <c r="T3596" t="str">
        <f t="shared" si="168"/>
        <v xml:space="preserve">--Candidate should have strong data analysis skills  --Experience with SAS, R, or other statistical software  --Excellent writing skills; experience conducting literature reviews  --Commitment to work responsibly with confidential data; and the ability to work well independently.  </v>
      </c>
      <c r="U3596">
        <f t="shared" si="169"/>
        <v>1</v>
      </c>
      <c r="V3596" s="3">
        <v>0</v>
      </c>
      <c r="W3596" s="3">
        <f t="shared" si="170"/>
        <v>1</v>
      </c>
      <c r="X3596" s="3">
        <v>0</v>
      </c>
      <c r="Y3596" s="3">
        <v>0</v>
      </c>
      <c r="Z3596" s="3">
        <v>0</v>
      </c>
      <c r="AA3596" s="3">
        <v>0</v>
      </c>
      <c r="AB3596" s="3">
        <v>0</v>
      </c>
      <c r="AD3596" t="s">
        <v>38</v>
      </c>
      <c r="AE3596" s="1">
        <v>42573</v>
      </c>
      <c r="AG3596" s="1">
        <v>42573</v>
      </c>
      <c r="AH3596" s="1">
        <v>42598</v>
      </c>
    </row>
    <row r="3597" spans="1:34" x14ac:dyDescent="0.3">
      <c r="A3597">
        <v>248749</v>
      </c>
      <c r="B3597" t="s">
        <v>39</v>
      </c>
      <c r="C3597" t="s">
        <v>40</v>
      </c>
      <c r="D3597">
        <v>1</v>
      </c>
      <c r="E3597" t="s">
        <v>5777</v>
      </c>
      <c r="F3597" t="s">
        <v>269</v>
      </c>
      <c r="G3597">
        <v>10209</v>
      </c>
      <c r="H3597">
        <v>1</v>
      </c>
      <c r="I3597">
        <v>10</v>
      </c>
      <c r="J3597">
        <v>14</v>
      </c>
      <c r="K3597" t="s">
        <v>141</v>
      </c>
      <c r="L3597" t="s">
        <v>78</v>
      </c>
      <c r="M3597" t="s">
        <v>2046</v>
      </c>
      <c r="N3597" t="s">
        <v>5778</v>
      </c>
      <c r="O3597" t="s">
        <v>272</v>
      </c>
      <c r="P3597" t="s">
        <v>5779</v>
      </c>
      <c r="Q3597" t="s">
        <v>35</v>
      </c>
      <c r="R3597" t="s">
        <v>5780</v>
      </c>
      <c r="S3597" t="s">
        <v>35</v>
      </c>
      <c r="T3597" t="str">
        <f t="shared" si="168"/>
        <v xml:space="preserve">--Candidate should have strong data analysis skills  --Experience with SAS, R, or other statistical software  --Excellent writing skills; experience conducting literature reviews  --Commitment to work responsibly with confidential data; and the ability to work well independently.  </v>
      </c>
      <c r="U3597">
        <f t="shared" si="169"/>
        <v>1</v>
      </c>
      <c r="V3597" s="3">
        <v>0</v>
      </c>
      <c r="W3597" s="3">
        <f t="shared" si="170"/>
        <v>1</v>
      </c>
      <c r="X3597" s="3">
        <v>0</v>
      </c>
      <c r="Y3597" s="3">
        <v>0</v>
      </c>
      <c r="Z3597" s="3">
        <v>0</v>
      </c>
      <c r="AA3597" s="3">
        <v>0</v>
      </c>
      <c r="AB3597" s="3">
        <v>0</v>
      </c>
      <c r="AD3597" t="s">
        <v>38</v>
      </c>
      <c r="AE3597" s="1">
        <v>42573</v>
      </c>
      <c r="AG3597" s="1">
        <v>42573</v>
      </c>
      <c r="AH3597" s="1">
        <v>42598</v>
      </c>
    </row>
    <row r="3598" spans="1:34" x14ac:dyDescent="0.3">
      <c r="A3598">
        <v>248960</v>
      </c>
      <c r="B3598" t="s">
        <v>25</v>
      </c>
      <c r="C3598" t="s">
        <v>26</v>
      </c>
      <c r="D3598">
        <v>1</v>
      </c>
      <c r="E3598" t="s">
        <v>5768</v>
      </c>
      <c r="F3598" t="s">
        <v>2096</v>
      </c>
      <c r="G3598">
        <v>13621</v>
      </c>
      <c r="H3598">
        <v>2</v>
      </c>
      <c r="I3598">
        <v>55556</v>
      </c>
      <c r="J3598">
        <v>71000</v>
      </c>
      <c r="K3598" t="s">
        <v>30</v>
      </c>
      <c r="L3598" t="s">
        <v>1868</v>
      </c>
      <c r="M3598" t="s">
        <v>5769</v>
      </c>
      <c r="N3598" t="s">
        <v>5770</v>
      </c>
      <c r="O3598" t="s">
        <v>2099</v>
      </c>
      <c r="P3598" t="s">
        <v>5771</v>
      </c>
      <c r="Q3598" t="s">
        <v>35</v>
      </c>
      <c r="R3598" t="s">
        <v>5772</v>
      </c>
      <c r="S3598" t="s">
        <v>5773</v>
      </c>
      <c r="T3598" t="str">
        <f t="shared" si="168"/>
        <v xml:space="preserve">The preferred candidate should possess the following: Advanced operational knowledge of Remedy; extensive experience overseeing a large enterprise customer base as it relates to customer service; must have technical knowledge of mobile technology and equipment, have the ability to troubleshoot problems; technical understanding of a variety of mobile technologies, preferably derived as a carrier employee or as a corporate manager of a large fleet of mobile devices, advanced operational knowledge; hold an advanced certification in the Airwatch product; extensive experience overseeing a large enterprise customer base as it relates to MDM; strong technical understanding of a variety of mobile technologies and operating systems (Android, IOS, Windows Phone); experience in large scale MDM deployments and migrations; high-level skills in the Microsoft Office Suite, particularly Word and Excel; outstanding oral and written communication skills; and the ability to handle multiple tasks under tight deadlines.  </v>
      </c>
      <c r="U3598">
        <f t="shared" si="169"/>
        <v>0</v>
      </c>
      <c r="V3598" s="3">
        <v>0</v>
      </c>
      <c r="W3598" s="3">
        <f t="shared" si="170"/>
        <v>0</v>
      </c>
      <c r="X3598" s="3">
        <v>0</v>
      </c>
      <c r="Y3598" s="3">
        <v>0</v>
      </c>
      <c r="Z3598" s="3">
        <v>0</v>
      </c>
      <c r="AA3598" s="3">
        <v>0</v>
      </c>
      <c r="AB3598" s="3">
        <v>0</v>
      </c>
      <c r="AD3598" t="s">
        <v>202</v>
      </c>
      <c r="AE3598" s="1">
        <v>42580</v>
      </c>
      <c r="AG3598" s="1">
        <v>42584</v>
      </c>
      <c r="AH3598" s="1">
        <v>42598</v>
      </c>
    </row>
    <row r="3599" spans="1:34" x14ac:dyDescent="0.3">
      <c r="A3599">
        <v>248961</v>
      </c>
      <c r="B3599" t="s">
        <v>888</v>
      </c>
      <c r="C3599" t="s">
        <v>40</v>
      </c>
      <c r="D3599">
        <v>1</v>
      </c>
      <c r="E3599" t="s">
        <v>5781</v>
      </c>
      <c r="F3599" t="s">
        <v>1160</v>
      </c>
      <c r="G3599">
        <v>34202</v>
      </c>
      <c r="H3599">
        <v>2</v>
      </c>
      <c r="I3599">
        <v>61237</v>
      </c>
      <c r="J3599">
        <v>75000</v>
      </c>
      <c r="K3599" t="s">
        <v>30</v>
      </c>
      <c r="L3599" t="s">
        <v>430</v>
      </c>
      <c r="M3599" t="s">
        <v>5782</v>
      </c>
      <c r="N3599" t="s">
        <v>8930</v>
      </c>
      <c r="O3599" t="s">
        <v>7269</v>
      </c>
      <c r="P3599" t="s">
        <v>5783</v>
      </c>
      <c r="Q3599" t="s">
        <v>35</v>
      </c>
      <c r="R3599" t="s">
        <v>894</v>
      </c>
      <c r="S3599" t="s">
        <v>35</v>
      </c>
      <c r="T3599" t="str">
        <f t="shared" si="168"/>
        <v xml:space="preserve">Demonstrate thorough knowledge of all aspects of construction and the installation of elevator systems to provide technically sound recommendations and determinations.  Thorough knowledge of City, State and Federal housing and construction regulations, procedures and practice.   Experience in review of  plans and contract documents for elevator systems for multi-family housing.  Proficient in Microsoft Suite (Word, Excel, Outlook, etc.).   Ability to read and understand construction contract documents, including drawings/plans, scopes of work, and specifications.   Experience in conducting elevator inspections at construction job sites for new and existing buildings.  Ability to negotiate with diverse technical specialists.  Ability to work independently, apply independent judgment in technical matters, take initiative, and work effectively with others.   Excellent mathematical, technical, writing, verbal,  analytical, and organizational skills.   Demonstrated ability to work under pressure, meet deadlines, coordinate multiple projects in a timely manner, and deal with sensitive, complex issues that may arise.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  </v>
      </c>
      <c r="U3599">
        <f t="shared" si="169"/>
        <v>0</v>
      </c>
      <c r="V3599" s="3">
        <v>1</v>
      </c>
      <c r="W3599" s="3">
        <f t="shared" si="170"/>
        <v>0</v>
      </c>
      <c r="X3599" s="3">
        <v>0</v>
      </c>
      <c r="Y3599" s="3">
        <v>0</v>
      </c>
      <c r="Z3599" s="3">
        <v>0</v>
      </c>
      <c r="AA3599" s="3">
        <v>0</v>
      </c>
      <c r="AB3599" s="3">
        <v>0</v>
      </c>
      <c r="AD3599" t="s">
        <v>58</v>
      </c>
      <c r="AE3599" s="1">
        <v>42576</v>
      </c>
      <c r="AF3599" s="1">
        <v>42636</v>
      </c>
      <c r="AG3599" s="1">
        <v>42576</v>
      </c>
      <c r="AH3599" s="1">
        <v>42598</v>
      </c>
    </row>
    <row r="3600" spans="1:34" x14ac:dyDescent="0.3">
      <c r="A3600">
        <v>248961</v>
      </c>
      <c r="B3600" t="s">
        <v>888</v>
      </c>
      <c r="C3600" t="s">
        <v>26</v>
      </c>
      <c r="D3600">
        <v>1</v>
      </c>
      <c r="E3600" t="s">
        <v>5781</v>
      </c>
      <c r="F3600" t="s">
        <v>1160</v>
      </c>
      <c r="G3600">
        <v>34202</v>
      </c>
      <c r="H3600">
        <v>2</v>
      </c>
      <c r="I3600">
        <v>61237</v>
      </c>
      <c r="J3600">
        <v>75000</v>
      </c>
      <c r="K3600" t="s">
        <v>30</v>
      </c>
      <c r="L3600" t="s">
        <v>430</v>
      </c>
      <c r="M3600" t="s">
        <v>5782</v>
      </c>
      <c r="N3600" t="s">
        <v>8930</v>
      </c>
      <c r="O3600" t="s">
        <v>7269</v>
      </c>
      <c r="P3600" t="s">
        <v>5783</v>
      </c>
      <c r="Q3600" t="s">
        <v>35</v>
      </c>
      <c r="R3600" t="s">
        <v>894</v>
      </c>
      <c r="S3600" t="s">
        <v>35</v>
      </c>
      <c r="T3600" t="str">
        <f t="shared" si="168"/>
        <v xml:space="preserve">Demonstrate thorough knowledge of all aspects of construction and the installation of elevator systems to provide technically sound recommendations and determinations.  Thorough knowledge of City, State and Federal housing and construction regulations, procedures and practice.   Experience in review of  plans and contract documents for elevator systems for multi-family housing.  Proficient in Microsoft Suite (Word, Excel, Outlook, etc.).   Ability to read and understand construction contract documents, including drawings/plans, scopes of work, and specifications.   Experience in conducting elevator inspections at construction job sites for new and existing buildings.  Ability to negotiate with diverse technical specialists.  Ability to work independently, apply independent judgment in technical matters, take initiative, and work effectively with others.   Excellent mathematical, technical, writing, verbal,  analytical, and organizational skills.   Demonstrated ability to work under pressure, meet deadlines, coordinate multiple projects in a timely manner, and deal with sensitive, complex issues that may arise.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  </v>
      </c>
      <c r="U3600">
        <f t="shared" si="169"/>
        <v>0</v>
      </c>
      <c r="V3600" s="3">
        <v>1</v>
      </c>
      <c r="W3600" s="3">
        <f t="shared" si="170"/>
        <v>0</v>
      </c>
      <c r="X3600" s="3">
        <v>0</v>
      </c>
      <c r="Y3600" s="3">
        <v>0</v>
      </c>
      <c r="Z3600" s="3">
        <v>0</v>
      </c>
      <c r="AA3600" s="3">
        <v>0</v>
      </c>
      <c r="AB3600" s="3">
        <v>0</v>
      </c>
      <c r="AD3600" t="s">
        <v>58</v>
      </c>
      <c r="AE3600" s="1">
        <v>42576</v>
      </c>
      <c r="AF3600" s="1">
        <v>42636</v>
      </c>
      <c r="AG3600" s="1">
        <v>42576</v>
      </c>
      <c r="AH3600" s="1">
        <v>42598</v>
      </c>
    </row>
    <row r="3601" spans="1:34" x14ac:dyDescent="0.3">
      <c r="A3601">
        <v>248964</v>
      </c>
      <c r="B3601" t="s">
        <v>2518</v>
      </c>
      <c r="C3601" t="s">
        <v>26</v>
      </c>
      <c r="D3601">
        <v>1</v>
      </c>
      <c r="E3601" t="s">
        <v>5784</v>
      </c>
      <c r="F3601" t="s">
        <v>1738</v>
      </c>
      <c r="G3601">
        <v>52406</v>
      </c>
      <c r="H3601">
        <v>0</v>
      </c>
      <c r="I3601">
        <v>15</v>
      </c>
      <c r="J3601">
        <v>17</v>
      </c>
      <c r="K3601" t="s">
        <v>141</v>
      </c>
      <c r="L3601" t="s">
        <v>637</v>
      </c>
      <c r="M3601" t="s">
        <v>2971</v>
      </c>
      <c r="N3601" t="s">
        <v>8931</v>
      </c>
      <c r="O3601" t="s">
        <v>1739</v>
      </c>
      <c r="P3601" t="s">
        <v>7063</v>
      </c>
      <c r="Q3601" t="s">
        <v>5009</v>
      </c>
      <c r="R3601" t="s">
        <v>2521</v>
      </c>
      <c r="S3601" t="s">
        <v>35</v>
      </c>
      <c r="T3601" t="str">
        <f t="shared" si="168"/>
        <v>‚¿	Knowledge of Microsoft Word, Excel, Outlook and Access. ‚¿	Office experience necessary, as well as demonstrable background dealing with members of the public. ‚¿	Excellent oral and written communication skills.  ‚¿	History of volunteerism, such as service in the AmeriCorps or Peace Corps, is viewed favorably. 1.	A four (4) year high school diploma or its educational equivalent. 2.	The ability to understand and carry out simple instructions.</v>
      </c>
      <c r="U3601">
        <f t="shared" si="169"/>
        <v>0</v>
      </c>
      <c r="V3601" s="3">
        <v>1</v>
      </c>
      <c r="W3601" s="3">
        <f t="shared" si="170"/>
        <v>0</v>
      </c>
      <c r="X3601" s="3">
        <v>0</v>
      </c>
      <c r="Y3601" s="3">
        <v>0</v>
      </c>
      <c r="Z3601" s="3">
        <v>0</v>
      </c>
      <c r="AA3601" s="3">
        <v>0</v>
      </c>
      <c r="AB3601" s="3">
        <v>0</v>
      </c>
      <c r="AD3601" t="s">
        <v>38</v>
      </c>
      <c r="AE3601" s="1">
        <v>42585</v>
      </c>
      <c r="AG3601" s="1">
        <v>42585</v>
      </c>
      <c r="AH3601" s="1">
        <v>42598</v>
      </c>
    </row>
    <row r="3602" spans="1:34" x14ac:dyDescent="0.3">
      <c r="A3602">
        <v>248765</v>
      </c>
      <c r="B3602" t="s">
        <v>1592</v>
      </c>
      <c r="C3602" t="s">
        <v>26</v>
      </c>
      <c r="D3602">
        <v>1</v>
      </c>
      <c r="E3602" t="s">
        <v>5785</v>
      </c>
      <c r="F3602" t="s">
        <v>3626</v>
      </c>
      <c r="G3602">
        <v>55038</v>
      </c>
      <c r="H3602">
        <v>2</v>
      </c>
      <c r="I3602">
        <v>62909</v>
      </c>
      <c r="J3602">
        <v>94644</v>
      </c>
      <c r="K3602" t="s">
        <v>30</v>
      </c>
      <c r="L3602" t="s">
        <v>430</v>
      </c>
      <c r="M3602" t="s">
        <v>2280</v>
      </c>
      <c r="N3602" t="s">
        <v>8932</v>
      </c>
      <c r="O3602" t="s">
        <v>3628</v>
      </c>
      <c r="P3602" t="s">
        <v>8933</v>
      </c>
      <c r="Q3602" t="s">
        <v>35</v>
      </c>
      <c r="R3602" t="s">
        <v>2635</v>
      </c>
      <c r="S3602" t="s">
        <v>35</v>
      </c>
      <c r="T3602" t="str">
        <f t="shared" si="168"/>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Experience managing staff.  Program development experience; demonstrated experience initiating and implementing new programs.  Must be well-organized, assertive, and able to work independently and collaboratively.   Strong work ethic.  Excellent attention to detail.  Strong oral and written communication skills.  Familiarity with the NYCHRL.  Fluency in a language other than English, which is common in New York City.  Previous experiences in investigative work, civil rights advocacy and/or paralegal work.  Strong leadership and performance management skills.   Demonstrated aptitude with electronic file systems or other data management systems.   Strong analytical, problem-solving and time management skills.   Experience handling multiple priorities with competing deadlines.   Proficiency in Microsoft Office programs.  Ability to read and understand laws, rules and regulations.  </v>
      </c>
      <c r="U3602">
        <f t="shared" si="169"/>
        <v>0</v>
      </c>
      <c r="V3602" s="3">
        <v>0</v>
      </c>
      <c r="W3602" s="3">
        <f t="shared" si="170"/>
        <v>0</v>
      </c>
      <c r="X3602" s="3">
        <v>0</v>
      </c>
      <c r="Y3602" s="3">
        <v>0</v>
      </c>
      <c r="Z3602" s="3">
        <v>0</v>
      </c>
      <c r="AA3602" s="3">
        <v>0</v>
      </c>
      <c r="AB3602" s="3">
        <v>0</v>
      </c>
      <c r="AD3602" t="s">
        <v>38</v>
      </c>
      <c r="AE3602" s="1">
        <v>42573</v>
      </c>
      <c r="AF3602" s="1">
        <v>42643</v>
      </c>
      <c r="AG3602" s="1">
        <v>42573</v>
      </c>
      <c r="AH3602" s="1">
        <v>42598</v>
      </c>
    </row>
    <row r="3603" spans="1:34" x14ac:dyDescent="0.3">
      <c r="A3603">
        <v>248765</v>
      </c>
      <c r="B3603" t="s">
        <v>1592</v>
      </c>
      <c r="C3603" t="s">
        <v>40</v>
      </c>
      <c r="D3603">
        <v>1</v>
      </c>
      <c r="E3603" t="s">
        <v>5785</v>
      </c>
      <c r="F3603" t="s">
        <v>3626</v>
      </c>
      <c r="G3603">
        <v>55038</v>
      </c>
      <c r="H3603">
        <v>2</v>
      </c>
      <c r="I3603">
        <v>62909</v>
      </c>
      <c r="J3603">
        <v>94644</v>
      </c>
      <c r="K3603" t="s">
        <v>30</v>
      </c>
      <c r="L3603" t="s">
        <v>430</v>
      </c>
      <c r="M3603" t="s">
        <v>2280</v>
      </c>
      <c r="N3603" t="s">
        <v>8932</v>
      </c>
      <c r="O3603" t="s">
        <v>3628</v>
      </c>
      <c r="P3603" t="s">
        <v>8933</v>
      </c>
      <c r="Q3603" t="s">
        <v>35</v>
      </c>
      <c r="R3603" t="s">
        <v>2635</v>
      </c>
      <c r="S3603" t="s">
        <v>35</v>
      </c>
      <c r="T3603" t="str">
        <f t="shared" si="168"/>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Experience managing staff.  Program development experience; demonstrated experience initiating and implementing new programs.  Must be well-organized, assertive, and able to work independently and collaboratively.   Strong work ethic.  Excellent attention to detail.  Strong oral and written communication skills.  Familiarity with the NYCHRL.  Fluency in a language other than English, which is common in New York City.  Previous experiences in investigative work, civil rights advocacy and/or paralegal work.  Strong leadership and performance management skills.   Demonstrated aptitude with electronic file systems or other data management systems.   Strong analytical, problem-solving and time management skills.   Experience handling multiple priorities with competing deadlines.   Proficiency in Microsoft Office programs.  Ability to read and understand laws, rules and regulations.  </v>
      </c>
      <c r="U3603">
        <f t="shared" si="169"/>
        <v>0</v>
      </c>
      <c r="V3603" s="3">
        <v>0</v>
      </c>
      <c r="W3603" s="3">
        <f t="shared" si="170"/>
        <v>0</v>
      </c>
      <c r="X3603" s="3">
        <v>0</v>
      </c>
      <c r="Y3603" s="3">
        <v>0</v>
      </c>
      <c r="Z3603" s="3">
        <v>0</v>
      </c>
      <c r="AA3603" s="3">
        <v>0</v>
      </c>
      <c r="AB3603" s="3">
        <v>0</v>
      </c>
      <c r="AD3603" t="s">
        <v>38</v>
      </c>
      <c r="AE3603" s="1">
        <v>42573</v>
      </c>
      <c r="AF3603" s="1">
        <v>42643</v>
      </c>
      <c r="AG3603" s="1">
        <v>42573</v>
      </c>
      <c r="AH3603" s="1">
        <v>42598</v>
      </c>
    </row>
    <row r="3604" spans="1:34" x14ac:dyDescent="0.3">
      <c r="A3604">
        <v>248985</v>
      </c>
      <c r="B3604" t="s">
        <v>39</v>
      </c>
      <c r="C3604" t="s">
        <v>26</v>
      </c>
      <c r="D3604">
        <v>1</v>
      </c>
      <c r="E3604" t="s">
        <v>5786</v>
      </c>
      <c r="F3604" t="s">
        <v>1168</v>
      </c>
      <c r="G3604">
        <v>56058</v>
      </c>
      <c r="H3604">
        <v>0</v>
      </c>
      <c r="I3604">
        <v>48895</v>
      </c>
      <c r="J3604">
        <v>75900</v>
      </c>
      <c r="K3604" t="s">
        <v>30</v>
      </c>
      <c r="L3604" t="s">
        <v>859</v>
      </c>
      <c r="M3604" t="s">
        <v>5787</v>
      </c>
      <c r="N3604" t="s">
        <v>6997</v>
      </c>
      <c r="O3604" t="s">
        <v>1170</v>
      </c>
      <c r="P3604" t="s">
        <v>8934</v>
      </c>
      <c r="Q3604" t="s">
        <v>7439</v>
      </c>
      <c r="R3604" t="s">
        <v>5788</v>
      </c>
      <c r="S3604" t="s">
        <v>35</v>
      </c>
      <c r="T3604" t="str">
        <f t="shared" si="168"/>
        <v>‚	Strong organizational and administrative skills  	Excellent oral and interpersonal and written communication skills 	Ability to multi task 	Strong analytical background 	Proficiency in Microsoft Word, Excel and Access 	Experience in budget &amp; grant management 	Understanding of contract management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04">
        <f t="shared" si="169"/>
        <v>0</v>
      </c>
      <c r="V3604" s="3">
        <v>1</v>
      </c>
      <c r="W3604" s="3">
        <f t="shared" si="170"/>
        <v>0</v>
      </c>
      <c r="X3604" s="3">
        <v>0</v>
      </c>
      <c r="Y3604" s="3">
        <v>0</v>
      </c>
      <c r="Z3604" s="3">
        <v>0</v>
      </c>
      <c r="AA3604" s="3">
        <v>0</v>
      </c>
      <c r="AB3604" s="3">
        <v>0</v>
      </c>
      <c r="AD3604" t="s">
        <v>38</v>
      </c>
      <c r="AE3604" s="1">
        <v>42576</v>
      </c>
      <c r="AG3604" s="1">
        <v>42576</v>
      </c>
      <c r="AH3604" s="1">
        <v>42598</v>
      </c>
    </row>
    <row r="3605" spans="1:34" x14ac:dyDescent="0.3">
      <c r="A3605">
        <v>248768</v>
      </c>
      <c r="B3605" t="s">
        <v>39</v>
      </c>
      <c r="C3605" t="s">
        <v>26</v>
      </c>
      <c r="D3605">
        <v>1</v>
      </c>
      <c r="E3605" t="s">
        <v>5789</v>
      </c>
      <c r="F3605" t="s">
        <v>844</v>
      </c>
      <c r="G3605">
        <v>10095</v>
      </c>
      <c r="H3605" t="s">
        <v>240</v>
      </c>
      <c r="I3605">
        <v>58675</v>
      </c>
      <c r="J3605">
        <v>156793</v>
      </c>
      <c r="K3605" t="s">
        <v>30</v>
      </c>
      <c r="L3605" t="s">
        <v>78</v>
      </c>
      <c r="M3605" t="s">
        <v>1335</v>
      </c>
      <c r="N3605" t="s">
        <v>8935</v>
      </c>
      <c r="O3605" t="s">
        <v>847</v>
      </c>
      <c r="P3605" t="s">
        <v>5790</v>
      </c>
      <c r="Q3605" t="s">
        <v>35</v>
      </c>
      <c r="R3605" t="s">
        <v>5791</v>
      </c>
      <c r="S3605" t="s">
        <v>35</v>
      </c>
      <c r="T3605" t="str">
        <f t="shared" si="168"/>
        <v xml:space="preserve">a)	Extensive experience and skills in health emergencies and preparedness;  b)	Highly developed analytic abilities and writing skills;  c)	Leadership ability;  d)	Resourcefulness; and ability to work effectively on all levels of staff.  </v>
      </c>
      <c r="U3605">
        <f t="shared" si="169"/>
        <v>0</v>
      </c>
      <c r="V3605" s="3">
        <v>0</v>
      </c>
      <c r="W3605" s="3">
        <f t="shared" si="170"/>
        <v>0</v>
      </c>
      <c r="X3605" s="3">
        <v>0</v>
      </c>
      <c r="Y3605" s="3">
        <v>0</v>
      </c>
      <c r="Z3605" s="3">
        <v>0</v>
      </c>
      <c r="AA3605" s="3">
        <v>0</v>
      </c>
      <c r="AB3605" s="3">
        <v>0</v>
      </c>
      <c r="AD3605" t="s">
        <v>38</v>
      </c>
      <c r="AE3605" s="1">
        <v>42573</v>
      </c>
      <c r="AG3605" s="1">
        <v>42573</v>
      </c>
      <c r="AH3605" s="1">
        <v>42598</v>
      </c>
    </row>
    <row r="3606" spans="1:34" x14ac:dyDescent="0.3">
      <c r="A3606">
        <v>248768</v>
      </c>
      <c r="B3606" t="s">
        <v>39</v>
      </c>
      <c r="C3606" t="s">
        <v>40</v>
      </c>
      <c r="D3606">
        <v>1</v>
      </c>
      <c r="E3606" t="s">
        <v>5789</v>
      </c>
      <c r="F3606" t="s">
        <v>844</v>
      </c>
      <c r="G3606">
        <v>10095</v>
      </c>
      <c r="H3606" t="s">
        <v>240</v>
      </c>
      <c r="I3606">
        <v>58675</v>
      </c>
      <c r="J3606">
        <v>156793</v>
      </c>
      <c r="K3606" t="s">
        <v>30</v>
      </c>
      <c r="L3606" t="s">
        <v>78</v>
      </c>
      <c r="M3606" t="s">
        <v>1335</v>
      </c>
      <c r="N3606" t="s">
        <v>8935</v>
      </c>
      <c r="O3606" t="s">
        <v>847</v>
      </c>
      <c r="P3606" t="s">
        <v>5790</v>
      </c>
      <c r="Q3606" t="s">
        <v>35</v>
      </c>
      <c r="R3606" t="s">
        <v>5791</v>
      </c>
      <c r="S3606" t="s">
        <v>35</v>
      </c>
      <c r="T3606" t="str">
        <f t="shared" si="168"/>
        <v xml:space="preserve">a)	Extensive experience and skills in health emergencies and preparedness;  b)	Highly developed analytic abilities and writing skills;  c)	Leadership ability;  d)	Resourcefulness; and ability to work effectively on all levels of staff.  </v>
      </c>
      <c r="U3606">
        <f t="shared" si="169"/>
        <v>0</v>
      </c>
      <c r="V3606" s="3">
        <v>0</v>
      </c>
      <c r="W3606" s="3">
        <f t="shared" si="170"/>
        <v>0</v>
      </c>
      <c r="X3606" s="3">
        <v>0</v>
      </c>
      <c r="Y3606" s="3">
        <v>0</v>
      </c>
      <c r="Z3606" s="3">
        <v>0</v>
      </c>
      <c r="AA3606" s="3">
        <v>0</v>
      </c>
      <c r="AB3606" s="3">
        <v>0</v>
      </c>
      <c r="AD3606" t="s">
        <v>38</v>
      </c>
      <c r="AE3606" s="1">
        <v>42573</v>
      </c>
      <c r="AG3606" s="1">
        <v>42573</v>
      </c>
      <c r="AH3606" s="1">
        <v>42598</v>
      </c>
    </row>
    <row r="3607" spans="1:34" x14ac:dyDescent="0.3">
      <c r="A3607">
        <v>248964</v>
      </c>
      <c r="B3607" t="s">
        <v>2518</v>
      </c>
      <c r="C3607" t="s">
        <v>40</v>
      </c>
      <c r="D3607">
        <v>1</v>
      </c>
      <c r="E3607" t="s">
        <v>5784</v>
      </c>
      <c r="F3607" t="s">
        <v>1738</v>
      </c>
      <c r="G3607">
        <v>52406</v>
      </c>
      <c r="H3607">
        <v>0</v>
      </c>
      <c r="I3607">
        <v>15</v>
      </c>
      <c r="J3607">
        <v>17</v>
      </c>
      <c r="K3607" t="s">
        <v>141</v>
      </c>
      <c r="L3607" t="s">
        <v>637</v>
      </c>
      <c r="M3607" t="s">
        <v>2971</v>
      </c>
      <c r="N3607" t="s">
        <v>8931</v>
      </c>
      <c r="O3607" t="s">
        <v>1739</v>
      </c>
      <c r="P3607" t="s">
        <v>7063</v>
      </c>
      <c r="Q3607" t="s">
        <v>5009</v>
      </c>
      <c r="R3607" t="s">
        <v>2521</v>
      </c>
      <c r="S3607" t="s">
        <v>35</v>
      </c>
      <c r="T3607" t="str">
        <f t="shared" si="168"/>
        <v>‚¿	Knowledge of Microsoft Word, Excel, Outlook and Access. ‚¿	Office experience necessary, as well as demonstrable background dealing with members of the public. ‚¿	Excellent oral and written communication skills.  ‚¿	History of volunteerism, such as service in the AmeriCorps or Peace Corps, is viewed favorably. 1.	A four (4) year high school diploma or its educational equivalent. 2.	The ability to understand and carry out simple instructions.</v>
      </c>
      <c r="U3607">
        <f t="shared" si="169"/>
        <v>0</v>
      </c>
      <c r="V3607" s="3">
        <v>1</v>
      </c>
      <c r="W3607" s="3">
        <f t="shared" si="170"/>
        <v>0</v>
      </c>
      <c r="X3607" s="3">
        <v>0</v>
      </c>
      <c r="Y3607" s="3">
        <v>0</v>
      </c>
      <c r="Z3607" s="3">
        <v>0</v>
      </c>
      <c r="AA3607" s="3">
        <v>0</v>
      </c>
      <c r="AB3607" s="3">
        <v>0</v>
      </c>
      <c r="AD3607" t="s">
        <v>38</v>
      </c>
      <c r="AE3607" s="1">
        <v>42585</v>
      </c>
      <c r="AG3607" s="1">
        <v>42585</v>
      </c>
      <c r="AH3607" s="1">
        <v>42598</v>
      </c>
    </row>
    <row r="3608" spans="1:34" x14ac:dyDescent="0.3">
      <c r="A3608">
        <v>248973</v>
      </c>
      <c r="B3608" t="s">
        <v>888</v>
      </c>
      <c r="C3608" t="s">
        <v>40</v>
      </c>
      <c r="D3608">
        <v>2</v>
      </c>
      <c r="E3608" t="s">
        <v>5792</v>
      </c>
      <c r="F3608" t="s">
        <v>1100</v>
      </c>
      <c r="G3608">
        <v>34221</v>
      </c>
      <c r="H3608">
        <v>2</v>
      </c>
      <c r="I3608">
        <v>61237</v>
      </c>
      <c r="J3608">
        <v>75000</v>
      </c>
      <c r="K3608" t="s">
        <v>30</v>
      </c>
      <c r="L3608" t="s">
        <v>430</v>
      </c>
      <c r="M3608" t="s">
        <v>5782</v>
      </c>
      <c r="N3608" t="s">
        <v>8936</v>
      </c>
      <c r="O3608" t="s">
        <v>1103</v>
      </c>
      <c r="P3608" t="s">
        <v>5793</v>
      </c>
      <c r="Q3608" t="s">
        <v>35</v>
      </c>
      <c r="R3608" t="s">
        <v>894</v>
      </c>
      <c r="S3608" t="s">
        <v>35</v>
      </c>
      <c r="T3608" t="str">
        <f t="shared" si="168"/>
        <v xml:space="preserve">Demonstrate thorough knowledge of all aspects of mechanical installations, including HVAC, Plumbing, and Sprinkler  systems, to provide technically sound recommendations and determinations.  Thorough knowledge of City, State and Federal housing and construction regulations, procedures and practice.   Experience in review of  plans and contract documents for mechanical, plumbing, fire alarm, and sprinkler systems for multi-family housing.  Proficient in Microsoft Suite (Word, Excel, Outlook, etc.).   Ability to read and understand construction contract documents, including drawings/plans, scopes of work, and specifications.   Experience in conducting MEP inspections at construction job sites for new and existing buildings.  Ability to negotiate with diverse technical specialists.  Ability to work independently, apply independent judgment in technical matters, take initiative, and work effectively with others.   Excellent mathematical, technical, writing, verbal,  analytical, and organizational skills.   Demonstrated ability to work under pressure, meet deadlines, coordinate multiple projects in a timely manner, and deal with sensitive, complex issues that may arise.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  </v>
      </c>
      <c r="U3608">
        <f t="shared" si="169"/>
        <v>0</v>
      </c>
      <c r="V3608" s="3">
        <v>1</v>
      </c>
      <c r="W3608" s="3">
        <f t="shared" si="170"/>
        <v>0</v>
      </c>
      <c r="X3608" s="3">
        <v>0</v>
      </c>
      <c r="Y3608" s="3">
        <v>0</v>
      </c>
      <c r="Z3608" s="3">
        <v>0</v>
      </c>
      <c r="AA3608" s="3">
        <v>0</v>
      </c>
      <c r="AB3608" s="3">
        <v>0</v>
      </c>
      <c r="AD3608" t="s">
        <v>58</v>
      </c>
      <c r="AE3608" s="1">
        <v>42576</v>
      </c>
      <c r="AF3608" s="1">
        <v>42636</v>
      </c>
      <c r="AG3608" s="1">
        <v>42576</v>
      </c>
      <c r="AH3608" s="1">
        <v>42598</v>
      </c>
    </row>
    <row r="3609" spans="1:34" x14ac:dyDescent="0.3">
      <c r="A3609">
        <v>248973</v>
      </c>
      <c r="B3609" t="s">
        <v>888</v>
      </c>
      <c r="C3609" t="s">
        <v>26</v>
      </c>
      <c r="D3609">
        <v>2</v>
      </c>
      <c r="E3609" t="s">
        <v>5792</v>
      </c>
      <c r="F3609" t="s">
        <v>1100</v>
      </c>
      <c r="G3609">
        <v>34221</v>
      </c>
      <c r="H3609">
        <v>2</v>
      </c>
      <c r="I3609">
        <v>61237</v>
      </c>
      <c r="J3609">
        <v>75000</v>
      </c>
      <c r="K3609" t="s">
        <v>30</v>
      </c>
      <c r="L3609" t="s">
        <v>430</v>
      </c>
      <c r="M3609" t="s">
        <v>5782</v>
      </c>
      <c r="N3609" t="s">
        <v>8936</v>
      </c>
      <c r="O3609" t="s">
        <v>1103</v>
      </c>
      <c r="P3609" t="s">
        <v>5793</v>
      </c>
      <c r="Q3609" t="s">
        <v>35</v>
      </c>
      <c r="R3609" t="s">
        <v>894</v>
      </c>
      <c r="S3609" t="s">
        <v>35</v>
      </c>
      <c r="T3609" t="str">
        <f t="shared" si="168"/>
        <v xml:space="preserve">Demonstrate thorough knowledge of all aspects of mechanical installations, including HVAC, Plumbing, and Sprinkler  systems, to provide technically sound recommendations and determinations.  Thorough knowledge of City, State and Federal housing and construction regulations, procedures and practice.   Experience in review of  plans and contract documents for mechanical, plumbing, fire alarm, and sprinkler systems for multi-family housing.  Proficient in Microsoft Suite (Word, Excel, Outlook, etc.).   Ability to read and understand construction contract documents, including drawings/plans, scopes of work, and specifications.   Experience in conducting MEP inspections at construction job sites for new and existing buildings.  Ability to negotiate with diverse technical specialists.  Ability to work independently, apply independent judgment in technical matters, take initiative, and work effectively with others.   Excellent mathematical, technical, writing, verbal,  analytical, and organizational skills.   Demonstrated ability to work under pressure, meet deadlines, coordinate multiple projects in a timely manner, and deal with sensitive, complex issues that may arise.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  </v>
      </c>
      <c r="U3609">
        <f t="shared" si="169"/>
        <v>0</v>
      </c>
      <c r="V3609" s="3">
        <v>1</v>
      </c>
      <c r="W3609" s="3">
        <f t="shared" si="170"/>
        <v>0</v>
      </c>
      <c r="X3609" s="3">
        <v>0</v>
      </c>
      <c r="Y3609" s="3">
        <v>0</v>
      </c>
      <c r="Z3609" s="3">
        <v>0</v>
      </c>
      <c r="AA3609" s="3">
        <v>0</v>
      </c>
      <c r="AB3609" s="3">
        <v>0</v>
      </c>
      <c r="AD3609" t="s">
        <v>58</v>
      </c>
      <c r="AE3609" s="1">
        <v>42576</v>
      </c>
      <c r="AF3609" s="1">
        <v>42636</v>
      </c>
      <c r="AG3609" s="1">
        <v>42576</v>
      </c>
      <c r="AH3609" s="1">
        <v>42598</v>
      </c>
    </row>
    <row r="3610" spans="1:34" x14ac:dyDescent="0.3">
      <c r="A3610">
        <v>248979</v>
      </c>
      <c r="B3610" t="s">
        <v>59</v>
      </c>
      <c r="C3610" t="s">
        <v>40</v>
      </c>
      <c r="D3610">
        <v>1</v>
      </c>
      <c r="E3610" t="s">
        <v>3176</v>
      </c>
      <c r="F3610" t="s">
        <v>3177</v>
      </c>
      <c r="G3610">
        <v>91011</v>
      </c>
      <c r="H3610">
        <v>0</v>
      </c>
      <c r="I3610">
        <v>37085</v>
      </c>
      <c r="J3610">
        <v>54243</v>
      </c>
      <c r="K3610" t="s">
        <v>30</v>
      </c>
      <c r="L3610" t="s">
        <v>3182</v>
      </c>
      <c r="M3610" t="s">
        <v>3183</v>
      </c>
      <c r="N3610" t="s">
        <v>6998</v>
      </c>
      <c r="O3610" t="s">
        <v>3179</v>
      </c>
      <c r="P3610" t="s">
        <v>8937</v>
      </c>
      <c r="Q3610" t="s">
        <v>5794</v>
      </c>
      <c r="R3610" t="s">
        <v>5795</v>
      </c>
      <c r="S3610" t="s">
        <v>5796</v>
      </c>
      <c r="T3610" t="str">
        <f t="shared" si="168"/>
        <v>A valid or ability to obtain a New York State Grade IIB Water Treatment Operator Certification.  Class A Commercial Driver‚„s License valid in the State of New York may be required. If required, this license must be maintained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Medical Requirements:  Candidates will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their duration of their employment.</v>
      </c>
      <c r="U3610">
        <f t="shared" si="169"/>
        <v>0</v>
      </c>
      <c r="V3610" s="3">
        <v>0</v>
      </c>
      <c r="W3610" s="3">
        <f t="shared" si="170"/>
        <v>0</v>
      </c>
      <c r="X3610" s="3">
        <v>0</v>
      </c>
      <c r="Y3610" s="3">
        <v>0</v>
      </c>
      <c r="Z3610" s="3">
        <v>0</v>
      </c>
      <c r="AA3610" s="3">
        <v>0</v>
      </c>
      <c r="AB3610" s="3">
        <v>0</v>
      </c>
      <c r="AD3610" t="s">
        <v>5556</v>
      </c>
      <c r="AE3610" s="1">
        <v>42580</v>
      </c>
      <c r="AG3610" s="1">
        <v>42580</v>
      </c>
      <c r="AH3610" s="1">
        <v>42598</v>
      </c>
    </row>
    <row r="3611" spans="1:34" x14ac:dyDescent="0.3">
      <c r="A3611">
        <v>248769</v>
      </c>
      <c r="B3611" t="s">
        <v>2874</v>
      </c>
      <c r="C3611" t="s">
        <v>26</v>
      </c>
      <c r="D3611">
        <v>1</v>
      </c>
      <c r="E3611" t="s">
        <v>5797</v>
      </c>
      <c r="F3611" t="s">
        <v>91</v>
      </c>
      <c r="G3611">
        <v>10026</v>
      </c>
      <c r="H3611" t="s">
        <v>219</v>
      </c>
      <c r="I3611">
        <v>90000</v>
      </c>
      <c r="J3611">
        <v>110000</v>
      </c>
      <c r="K3611" t="s">
        <v>30</v>
      </c>
      <c r="L3611" t="s">
        <v>797</v>
      </c>
      <c r="M3611" t="s">
        <v>3445</v>
      </c>
      <c r="N3611" t="s">
        <v>8938</v>
      </c>
      <c r="O3611" t="s">
        <v>409</v>
      </c>
      <c r="P3611" t="s">
        <v>8939</v>
      </c>
      <c r="Q3611" t="s">
        <v>5775</v>
      </c>
      <c r="R3611" t="s">
        <v>5798</v>
      </c>
      <c r="S3611" t="s">
        <v>35</v>
      </c>
      <c r="T3611" t="str">
        <f t="shared" si="168"/>
        <v>‚ Prior experience in budget/financial management for a municipality or non-profit. Working knowledge of the City‚„s Financial Management System (FMS). Ability to communicate clearly in oral and written form and strong analytical, interpersonal communications and problem solving skills are a plus.   Successful candidate should be detail oriented and self-motivated with strong organizational skills.  Proficient computer skills, including advanced Excel.  Must be flexible; adaptable to change and be a team player NOTE: Only permanent Administrative Staff Analyst  and those reachable on the open-competitive list are eligible to apply.</v>
      </c>
      <c r="U3611">
        <f t="shared" si="169"/>
        <v>0</v>
      </c>
      <c r="V3611" s="3">
        <v>1</v>
      </c>
      <c r="W3611" s="3">
        <f t="shared" si="170"/>
        <v>0</v>
      </c>
      <c r="X3611" s="3">
        <v>0</v>
      </c>
      <c r="Y3611" s="3">
        <v>0</v>
      </c>
      <c r="Z3611" s="3">
        <v>0</v>
      </c>
      <c r="AA3611" s="3">
        <v>0</v>
      </c>
      <c r="AB3611" s="3">
        <v>0</v>
      </c>
      <c r="AD3611" t="s">
        <v>38</v>
      </c>
      <c r="AE3611" s="1">
        <v>42585</v>
      </c>
      <c r="AF3611" s="1">
        <v>42615</v>
      </c>
      <c r="AG3611" s="1">
        <v>42585</v>
      </c>
      <c r="AH3611" s="1">
        <v>42598</v>
      </c>
    </row>
    <row r="3612" spans="1:34" x14ac:dyDescent="0.3">
      <c r="A3612">
        <v>248769</v>
      </c>
      <c r="B3612" t="s">
        <v>2874</v>
      </c>
      <c r="C3612" t="s">
        <v>40</v>
      </c>
      <c r="D3612">
        <v>1</v>
      </c>
      <c r="E3612" t="s">
        <v>5797</v>
      </c>
      <c r="F3612" t="s">
        <v>91</v>
      </c>
      <c r="G3612">
        <v>10026</v>
      </c>
      <c r="H3612" t="s">
        <v>219</v>
      </c>
      <c r="I3612">
        <v>90000</v>
      </c>
      <c r="J3612">
        <v>110000</v>
      </c>
      <c r="K3612" t="s">
        <v>30</v>
      </c>
      <c r="L3612" t="s">
        <v>797</v>
      </c>
      <c r="M3612" t="s">
        <v>3445</v>
      </c>
      <c r="N3612" t="s">
        <v>8938</v>
      </c>
      <c r="O3612" t="s">
        <v>409</v>
      </c>
      <c r="P3612" t="s">
        <v>8939</v>
      </c>
      <c r="Q3612" t="s">
        <v>5775</v>
      </c>
      <c r="R3612" t="s">
        <v>5798</v>
      </c>
      <c r="S3612" t="s">
        <v>35</v>
      </c>
      <c r="T3612" t="str">
        <f t="shared" si="168"/>
        <v>‚ Prior experience in budget/financial management for a municipality or non-profit. Working knowledge of the City‚„s Financial Management System (FMS). Ability to communicate clearly in oral and written form and strong analytical, interpersonal communications and problem solving skills are a plus.   Successful candidate should be detail oriented and self-motivated with strong organizational skills.  Proficient computer skills, including advanced Excel.  Must be flexible; adaptable to change and be a team player NOTE: Only permanent Administrative Staff Analyst  and those reachable on the open-competitive list are eligible to apply.</v>
      </c>
      <c r="U3612">
        <f t="shared" si="169"/>
        <v>0</v>
      </c>
      <c r="V3612" s="3">
        <v>1</v>
      </c>
      <c r="W3612" s="3">
        <f t="shared" si="170"/>
        <v>0</v>
      </c>
      <c r="X3612" s="3">
        <v>0</v>
      </c>
      <c r="Y3612" s="3">
        <v>0</v>
      </c>
      <c r="Z3612" s="3">
        <v>0</v>
      </c>
      <c r="AA3612" s="3">
        <v>0</v>
      </c>
      <c r="AB3612" s="3">
        <v>0</v>
      </c>
      <c r="AD3612" t="s">
        <v>38</v>
      </c>
      <c r="AE3612" s="1">
        <v>42585</v>
      </c>
      <c r="AF3612" s="1">
        <v>42615</v>
      </c>
      <c r="AG3612" s="1">
        <v>42585</v>
      </c>
      <c r="AH3612" s="1">
        <v>42598</v>
      </c>
    </row>
    <row r="3613" spans="1:34" x14ac:dyDescent="0.3">
      <c r="A3613">
        <v>248779</v>
      </c>
      <c r="B3613" t="s">
        <v>1592</v>
      </c>
      <c r="C3613" t="s">
        <v>26</v>
      </c>
      <c r="D3613">
        <v>1</v>
      </c>
      <c r="E3613" t="s">
        <v>5799</v>
      </c>
      <c r="F3613" t="s">
        <v>1168</v>
      </c>
      <c r="G3613">
        <v>56058</v>
      </c>
      <c r="H3613">
        <v>0</v>
      </c>
      <c r="I3613">
        <v>48895</v>
      </c>
      <c r="J3613">
        <v>75900</v>
      </c>
      <c r="K3613" t="s">
        <v>30</v>
      </c>
      <c r="L3613" t="s">
        <v>430</v>
      </c>
      <c r="M3613" t="s">
        <v>3001</v>
      </c>
      <c r="N3613" t="s">
        <v>8940</v>
      </c>
      <c r="O3613" t="s">
        <v>1170</v>
      </c>
      <c r="P3613" t="s">
        <v>8941</v>
      </c>
      <c r="Q3613" t="s">
        <v>35</v>
      </c>
      <c r="R3613" t="s">
        <v>2635</v>
      </c>
      <c r="S3613" t="s">
        <v>35</v>
      </c>
      <c r="T3613" t="str">
        <f t="shared" si="168"/>
        <v xml:space="preserve">‚  Proven experience writing and editing press releases, advisories, press briefings, op-eds, letter to the editors and/or other related press materials  Strong analytical and organization skills and, attention to detail.  Ability to fact-check and synthesize complex legislations and research on a range of human rights topics.   Knowledge of and experience working in New York City media market. Established relationships with reporters and editors desired.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v>
      </c>
      <c r="U3613">
        <f t="shared" si="169"/>
        <v>0</v>
      </c>
      <c r="V3613" s="3">
        <v>0</v>
      </c>
      <c r="W3613" s="3">
        <f t="shared" si="170"/>
        <v>0</v>
      </c>
      <c r="X3613" s="3">
        <v>0</v>
      </c>
      <c r="Y3613" s="3">
        <v>0</v>
      </c>
      <c r="Z3613" s="3">
        <v>0</v>
      </c>
      <c r="AA3613" s="3">
        <v>0</v>
      </c>
      <c r="AB3613" s="3">
        <v>0</v>
      </c>
      <c r="AD3613" t="s">
        <v>38</v>
      </c>
      <c r="AE3613" s="1">
        <v>42573</v>
      </c>
      <c r="AF3613" s="1">
        <v>42645</v>
      </c>
      <c r="AG3613" s="1">
        <v>42573</v>
      </c>
      <c r="AH3613" s="1">
        <v>42598</v>
      </c>
    </row>
    <row r="3614" spans="1:34" x14ac:dyDescent="0.3">
      <c r="A3614">
        <v>248779</v>
      </c>
      <c r="B3614" t="s">
        <v>1592</v>
      </c>
      <c r="C3614" t="s">
        <v>40</v>
      </c>
      <c r="D3614">
        <v>1</v>
      </c>
      <c r="E3614" t="s">
        <v>5799</v>
      </c>
      <c r="F3614" t="s">
        <v>1168</v>
      </c>
      <c r="G3614">
        <v>56058</v>
      </c>
      <c r="H3614">
        <v>0</v>
      </c>
      <c r="I3614">
        <v>48895</v>
      </c>
      <c r="J3614">
        <v>75900</v>
      </c>
      <c r="K3614" t="s">
        <v>30</v>
      </c>
      <c r="L3614" t="s">
        <v>430</v>
      </c>
      <c r="M3614" t="s">
        <v>3001</v>
      </c>
      <c r="N3614" t="s">
        <v>8940</v>
      </c>
      <c r="O3614" t="s">
        <v>1170</v>
      </c>
      <c r="P3614" t="s">
        <v>8941</v>
      </c>
      <c r="Q3614" t="s">
        <v>35</v>
      </c>
      <c r="R3614" t="s">
        <v>2635</v>
      </c>
      <c r="S3614" t="s">
        <v>35</v>
      </c>
      <c r="T3614" t="str">
        <f t="shared" si="168"/>
        <v xml:space="preserve">‚  Proven experience writing and editing press releases, advisories, press briefings, op-eds, letter to the editors and/or other related press materials  Strong analytical and organization skills and, attention to detail.  Ability to fact-check and synthesize complex legislations and research on a range of human rights topics.   Knowledge of and experience working in New York City media market. Established relationships with reporters and editors desired.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v>
      </c>
      <c r="U3614">
        <f t="shared" si="169"/>
        <v>0</v>
      </c>
      <c r="V3614" s="3">
        <v>0</v>
      </c>
      <c r="W3614" s="3">
        <f t="shared" si="170"/>
        <v>0</v>
      </c>
      <c r="X3614" s="3">
        <v>0</v>
      </c>
      <c r="Y3614" s="3">
        <v>0</v>
      </c>
      <c r="Z3614" s="3">
        <v>0</v>
      </c>
      <c r="AA3614" s="3">
        <v>0</v>
      </c>
      <c r="AB3614" s="3">
        <v>0</v>
      </c>
      <c r="AD3614" t="s">
        <v>38</v>
      </c>
      <c r="AE3614" s="1">
        <v>42573</v>
      </c>
      <c r="AF3614" s="1">
        <v>42645</v>
      </c>
      <c r="AG3614" s="1">
        <v>42573</v>
      </c>
      <c r="AH3614" s="1">
        <v>42598</v>
      </c>
    </row>
    <row r="3615" spans="1:34" x14ac:dyDescent="0.3">
      <c r="A3615">
        <v>248979</v>
      </c>
      <c r="B3615" t="s">
        <v>59</v>
      </c>
      <c r="C3615" t="s">
        <v>26</v>
      </c>
      <c r="D3615">
        <v>1</v>
      </c>
      <c r="E3615" t="s">
        <v>3176</v>
      </c>
      <c r="F3615" t="s">
        <v>3177</v>
      </c>
      <c r="G3615">
        <v>91011</v>
      </c>
      <c r="H3615">
        <v>0</v>
      </c>
      <c r="I3615">
        <v>37085</v>
      </c>
      <c r="J3615">
        <v>54243</v>
      </c>
      <c r="K3615" t="s">
        <v>30</v>
      </c>
      <c r="L3615" t="s">
        <v>3182</v>
      </c>
      <c r="M3615" t="s">
        <v>3183</v>
      </c>
      <c r="N3615" t="s">
        <v>6998</v>
      </c>
      <c r="O3615" t="s">
        <v>3179</v>
      </c>
      <c r="P3615" t="s">
        <v>8937</v>
      </c>
      <c r="Q3615" t="s">
        <v>5794</v>
      </c>
      <c r="R3615" t="s">
        <v>5795</v>
      </c>
      <c r="S3615" t="s">
        <v>5796</v>
      </c>
      <c r="T3615" t="str">
        <f t="shared" si="168"/>
        <v>A valid or ability to obtain a New York State Grade IIB Water Treatment Operator Certification.  Class A Commercial Driver‚„s License valid in the State of New York may be required. If required, this license must be maintained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Medical Requirements:  Candidates will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their duration of their employment.</v>
      </c>
      <c r="U3615">
        <f t="shared" si="169"/>
        <v>0</v>
      </c>
      <c r="V3615" s="3">
        <v>0</v>
      </c>
      <c r="W3615" s="3">
        <f t="shared" si="170"/>
        <v>0</v>
      </c>
      <c r="X3615" s="3">
        <v>0</v>
      </c>
      <c r="Y3615" s="3">
        <v>0</v>
      </c>
      <c r="Z3615" s="3">
        <v>0</v>
      </c>
      <c r="AA3615" s="3">
        <v>0</v>
      </c>
      <c r="AB3615" s="3">
        <v>0</v>
      </c>
      <c r="AD3615" t="s">
        <v>5556</v>
      </c>
      <c r="AE3615" s="1">
        <v>42580</v>
      </c>
      <c r="AG3615" s="1">
        <v>42580</v>
      </c>
      <c r="AH3615" s="1">
        <v>42598</v>
      </c>
    </row>
    <row r="3616" spans="1:34" x14ac:dyDescent="0.3">
      <c r="A3616">
        <v>248982</v>
      </c>
      <c r="B3616" t="s">
        <v>888</v>
      </c>
      <c r="C3616" t="s">
        <v>40</v>
      </c>
      <c r="D3616">
        <v>2</v>
      </c>
      <c r="E3616" t="s">
        <v>4372</v>
      </c>
      <c r="F3616" t="s">
        <v>1160</v>
      </c>
      <c r="G3616">
        <v>34202</v>
      </c>
      <c r="H3616">
        <v>2</v>
      </c>
      <c r="I3616">
        <v>61237</v>
      </c>
      <c r="J3616">
        <v>74000</v>
      </c>
      <c r="K3616" t="s">
        <v>30</v>
      </c>
      <c r="L3616" t="s">
        <v>430</v>
      </c>
      <c r="M3616" t="s">
        <v>5782</v>
      </c>
      <c r="N3616" t="s">
        <v>8942</v>
      </c>
      <c r="O3616" t="s">
        <v>7269</v>
      </c>
      <c r="P3616" t="s">
        <v>5800</v>
      </c>
      <c r="Q3616" t="s">
        <v>35</v>
      </c>
      <c r="R3616" t="s">
        <v>894</v>
      </c>
      <c r="S3616" t="s">
        <v>35</v>
      </c>
      <c r="T3616" t="str">
        <f t="shared" si="168"/>
        <v xml:space="preserve">Demonstrate thorough knowledge of all aspects of Structural Engineering to provide technically sound recommendations and determinations for multi-family residential buildings.  Thorough knowledge of City, State and Federal housing and construction regulations, procedures and practice.   Experience in review of  structural plans and contract documents for multi-family housing.  Strong understanding of statics and strength of building materials used in residential construction industry.  Proficient in AutoCAD and Microsoft Suite (Word, Excel, Outlook, etc.).   Ability to read and understand drawings/plans, scopes of work, and specifications.   Extensive field experience in conducting structural inspections at construction job sites for new and existing buildings.  Ability to negotiate with diverse technical specialists.  Ability to work independently, apply independent judgment in technical matters, take initiative, and work effectively with others.   Excellent mathematical, technical, writing, verbal,  analytical, and organizational skills.   Demonstrated ability to work under pressure, meet deadlines, coordinate multiple projects in a timely manner, and deal with sensitive, complex issues that may arise.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  </v>
      </c>
      <c r="U3616">
        <f t="shared" si="169"/>
        <v>0</v>
      </c>
      <c r="V3616" s="3">
        <v>1</v>
      </c>
      <c r="W3616" s="3">
        <f t="shared" si="170"/>
        <v>0</v>
      </c>
      <c r="X3616" s="3">
        <v>0</v>
      </c>
      <c r="Y3616" s="3">
        <v>0</v>
      </c>
      <c r="Z3616" s="3">
        <v>0</v>
      </c>
      <c r="AA3616" s="3">
        <v>0</v>
      </c>
      <c r="AB3616" s="3">
        <v>0</v>
      </c>
      <c r="AD3616" t="s">
        <v>58</v>
      </c>
      <c r="AE3616" s="1">
        <v>42576</v>
      </c>
      <c r="AF3616" s="1">
        <v>42636</v>
      </c>
      <c r="AG3616" s="1">
        <v>42576</v>
      </c>
      <c r="AH3616" s="1">
        <v>42598</v>
      </c>
    </row>
    <row r="3617" spans="1:34" x14ac:dyDescent="0.3">
      <c r="A3617">
        <v>248982</v>
      </c>
      <c r="B3617" t="s">
        <v>888</v>
      </c>
      <c r="C3617" t="s">
        <v>26</v>
      </c>
      <c r="D3617">
        <v>2</v>
      </c>
      <c r="E3617" t="s">
        <v>4372</v>
      </c>
      <c r="F3617" t="s">
        <v>1160</v>
      </c>
      <c r="G3617">
        <v>34202</v>
      </c>
      <c r="H3617">
        <v>2</v>
      </c>
      <c r="I3617">
        <v>61237</v>
      </c>
      <c r="J3617">
        <v>74000</v>
      </c>
      <c r="K3617" t="s">
        <v>30</v>
      </c>
      <c r="L3617" t="s">
        <v>430</v>
      </c>
      <c r="M3617" t="s">
        <v>5782</v>
      </c>
      <c r="N3617" t="s">
        <v>8942</v>
      </c>
      <c r="O3617" t="s">
        <v>7269</v>
      </c>
      <c r="P3617" t="s">
        <v>5800</v>
      </c>
      <c r="Q3617" t="s">
        <v>35</v>
      </c>
      <c r="R3617" t="s">
        <v>894</v>
      </c>
      <c r="S3617" t="s">
        <v>35</v>
      </c>
      <c r="T3617" t="str">
        <f t="shared" si="168"/>
        <v xml:space="preserve">Demonstrate thorough knowledge of all aspects of Structural Engineering to provide technically sound recommendations and determinations for multi-family residential buildings.  Thorough knowledge of City, State and Federal housing and construction regulations, procedures and practice.   Experience in review of  structural plans and contract documents for multi-family housing.  Strong understanding of statics and strength of building materials used in residential construction industry.  Proficient in AutoCAD and Microsoft Suite (Word, Excel, Outlook, etc.).   Ability to read and understand drawings/plans, scopes of work, and specifications.   Extensive field experience in conducting structural inspections at construction job sites for new and existing buildings.  Ability to negotiate with diverse technical specialists.  Ability to work independently, apply independent judgment in technical matters, take initiative, and work effectively with others.   Excellent mathematical, technical, writing, verbal,  analytical, and organizational skills.   Demonstrated ability to work under pressure, meet deadlines, coordinate multiple projects in a timely manner, and deal with sensitive, complex issues that may arise.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  </v>
      </c>
      <c r="U3617">
        <f t="shared" si="169"/>
        <v>0</v>
      </c>
      <c r="V3617" s="3">
        <v>1</v>
      </c>
      <c r="W3617" s="3">
        <f t="shared" si="170"/>
        <v>0</v>
      </c>
      <c r="X3617" s="3">
        <v>0</v>
      </c>
      <c r="Y3617" s="3">
        <v>0</v>
      </c>
      <c r="Z3617" s="3">
        <v>0</v>
      </c>
      <c r="AA3617" s="3">
        <v>0</v>
      </c>
      <c r="AB3617" s="3">
        <v>0</v>
      </c>
      <c r="AD3617" t="s">
        <v>58</v>
      </c>
      <c r="AE3617" s="1">
        <v>42576</v>
      </c>
      <c r="AF3617" s="1">
        <v>42636</v>
      </c>
      <c r="AG3617" s="1">
        <v>42576</v>
      </c>
      <c r="AH3617" s="1">
        <v>42598</v>
      </c>
    </row>
    <row r="3618" spans="1:34" x14ac:dyDescent="0.3">
      <c r="A3618">
        <v>248780</v>
      </c>
      <c r="B3618" t="s">
        <v>324</v>
      </c>
      <c r="C3618" t="s">
        <v>40</v>
      </c>
      <c r="D3618">
        <v>1</v>
      </c>
      <c r="E3618" t="s">
        <v>5801</v>
      </c>
      <c r="F3618" t="s">
        <v>269</v>
      </c>
      <c r="G3618">
        <v>10209</v>
      </c>
      <c r="H3618">
        <v>1</v>
      </c>
      <c r="I3618">
        <v>10</v>
      </c>
      <c r="J3618">
        <v>14</v>
      </c>
      <c r="K3618" t="s">
        <v>141</v>
      </c>
      <c r="L3618" t="s">
        <v>1348</v>
      </c>
      <c r="M3618" t="s">
        <v>5802</v>
      </c>
      <c r="N3618" t="s">
        <v>8943</v>
      </c>
      <c r="O3618" t="s">
        <v>272</v>
      </c>
      <c r="P3618" t="s">
        <v>5803</v>
      </c>
      <c r="Q3618" t="s">
        <v>35</v>
      </c>
      <c r="R3618" t="s">
        <v>866</v>
      </c>
      <c r="S3618" t="s">
        <v>35</v>
      </c>
      <c r="T3618" t="str">
        <f t="shared" si="168"/>
        <v xml:space="preserve">Knowledge of Microsoft Office 2010: Word, Excel, PowerPoint, Access and Outlook. The ability to prepare clear, concise, accurate reports; correspondence and other written materials; use spreadsheets, enter data and organize reports in Excel/Access. Exercise tact and diplomacy in dealing with sensitive, complex, and confidential personnel issues and employee situations.  </v>
      </c>
      <c r="U3618">
        <f t="shared" si="169"/>
        <v>0</v>
      </c>
      <c r="V3618" s="3">
        <v>1</v>
      </c>
      <c r="W3618" s="3">
        <f t="shared" si="170"/>
        <v>0</v>
      </c>
      <c r="X3618" s="3">
        <v>0</v>
      </c>
      <c r="Y3618" s="3">
        <v>0</v>
      </c>
      <c r="Z3618" s="3">
        <v>0</v>
      </c>
      <c r="AA3618" s="3">
        <v>0</v>
      </c>
      <c r="AB3618" s="3">
        <v>0</v>
      </c>
      <c r="AD3618" t="s">
        <v>38</v>
      </c>
      <c r="AE3618" s="1">
        <v>42573</v>
      </c>
      <c r="AG3618" s="1">
        <v>42573</v>
      </c>
      <c r="AH3618" s="1">
        <v>42598</v>
      </c>
    </row>
    <row r="3619" spans="1:34" x14ac:dyDescent="0.3">
      <c r="A3619">
        <v>248780</v>
      </c>
      <c r="B3619" t="s">
        <v>324</v>
      </c>
      <c r="C3619" t="s">
        <v>26</v>
      </c>
      <c r="D3619">
        <v>1</v>
      </c>
      <c r="E3619" t="s">
        <v>5801</v>
      </c>
      <c r="F3619" t="s">
        <v>269</v>
      </c>
      <c r="G3619">
        <v>10209</v>
      </c>
      <c r="H3619">
        <v>1</v>
      </c>
      <c r="I3619">
        <v>10</v>
      </c>
      <c r="J3619">
        <v>14</v>
      </c>
      <c r="K3619" t="s">
        <v>141</v>
      </c>
      <c r="L3619" t="s">
        <v>1348</v>
      </c>
      <c r="M3619" t="s">
        <v>5802</v>
      </c>
      <c r="N3619" t="s">
        <v>8943</v>
      </c>
      <c r="O3619" t="s">
        <v>272</v>
      </c>
      <c r="P3619" t="s">
        <v>5803</v>
      </c>
      <c r="Q3619" t="s">
        <v>35</v>
      </c>
      <c r="R3619" t="s">
        <v>866</v>
      </c>
      <c r="S3619" t="s">
        <v>35</v>
      </c>
      <c r="T3619" t="str">
        <f t="shared" si="168"/>
        <v xml:space="preserve">Knowledge of Microsoft Office 2010: Word, Excel, PowerPoint, Access and Outlook. The ability to prepare clear, concise, accurate reports; correspondence and other written materials; use spreadsheets, enter data and organize reports in Excel/Access. Exercise tact and diplomacy in dealing with sensitive, complex, and confidential personnel issues and employee situations.  </v>
      </c>
      <c r="U3619">
        <f t="shared" si="169"/>
        <v>0</v>
      </c>
      <c r="V3619" s="3">
        <v>1</v>
      </c>
      <c r="W3619" s="3">
        <f t="shared" si="170"/>
        <v>0</v>
      </c>
      <c r="X3619" s="3">
        <v>0</v>
      </c>
      <c r="Y3619" s="3">
        <v>0</v>
      </c>
      <c r="Z3619" s="3">
        <v>0</v>
      </c>
      <c r="AA3619" s="3">
        <v>0</v>
      </c>
      <c r="AB3619" s="3">
        <v>0</v>
      </c>
      <c r="AD3619" t="s">
        <v>38</v>
      </c>
      <c r="AE3619" s="1">
        <v>42573</v>
      </c>
      <c r="AG3619" s="1">
        <v>42573</v>
      </c>
      <c r="AH3619" s="1">
        <v>42598</v>
      </c>
    </row>
    <row r="3620" spans="1:34" x14ac:dyDescent="0.3">
      <c r="A3620">
        <v>248827</v>
      </c>
      <c r="B3620" t="s">
        <v>89</v>
      </c>
      <c r="C3620" t="s">
        <v>26</v>
      </c>
      <c r="D3620">
        <v>1</v>
      </c>
      <c r="E3620" t="s">
        <v>5804</v>
      </c>
      <c r="F3620" t="s">
        <v>5805</v>
      </c>
      <c r="G3620">
        <v>81350</v>
      </c>
      <c r="H3620">
        <v>0</v>
      </c>
      <c r="I3620">
        <v>35327</v>
      </c>
      <c r="J3620">
        <v>57708</v>
      </c>
      <c r="K3620" t="s">
        <v>30</v>
      </c>
      <c r="L3620" t="s">
        <v>5806</v>
      </c>
      <c r="M3620" t="s">
        <v>5807</v>
      </c>
      <c r="N3620" t="s">
        <v>5808</v>
      </c>
      <c r="O3620" t="s">
        <v>5809</v>
      </c>
      <c r="P3620" t="s">
        <v>35</v>
      </c>
      <c r="Q3620" t="s">
        <v>5810</v>
      </c>
      <c r="R3620" t="s">
        <v>5811</v>
      </c>
      <c r="S3620" t="s">
        <v>35</v>
      </c>
      <c r="T3620" t="str">
        <f t="shared" si="168"/>
        <v xml:space="preserve">  NOTE(S):   1. Preference will be given to applicants who possess a Commercial Applicator Certificate (Category 3A) in ornamental shade tree and turf OR who have completed the Career Advancement Certificate Program in Groundskeeping administered by Professional Development and Training. Applicants must submit a copy of certificate with request.  2. This position is open as a promotional opportunity only. It is not open on a direct transfer (lateral) basis.   3. Employees applying for promotional, title or level opportunities must have served a period of one (1) year in their current title and level (if applicable).</v>
      </c>
      <c r="U3620">
        <f t="shared" si="169"/>
        <v>0</v>
      </c>
      <c r="V3620" s="3">
        <v>0</v>
      </c>
      <c r="W3620" s="3">
        <f t="shared" si="170"/>
        <v>0</v>
      </c>
      <c r="X3620" s="3">
        <v>0</v>
      </c>
      <c r="Y3620" s="3">
        <v>0</v>
      </c>
      <c r="Z3620" s="3">
        <v>0</v>
      </c>
      <c r="AA3620" s="3">
        <v>0</v>
      </c>
      <c r="AB3620" s="3">
        <v>0</v>
      </c>
      <c r="AD3620" t="s">
        <v>100</v>
      </c>
      <c r="AE3620" s="1">
        <v>42591</v>
      </c>
      <c r="AF3620" s="1">
        <v>42601</v>
      </c>
      <c r="AG3620" s="1">
        <v>42591</v>
      </c>
      <c r="AH3620" s="1">
        <v>42598</v>
      </c>
    </row>
    <row r="3621" spans="1:34" x14ac:dyDescent="0.3">
      <c r="A3621">
        <v>248842</v>
      </c>
      <c r="B3621" t="s">
        <v>108</v>
      </c>
      <c r="C3621" t="s">
        <v>40</v>
      </c>
      <c r="D3621">
        <v>1</v>
      </c>
      <c r="E3621" t="s">
        <v>5812</v>
      </c>
      <c r="F3621" t="s">
        <v>1310</v>
      </c>
      <c r="G3621">
        <v>30112</v>
      </c>
      <c r="H3621">
        <v>0</v>
      </c>
      <c r="I3621">
        <v>68892</v>
      </c>
      <c r="J3621">
        <v>91351</v>
      </c>
      <c r="K3621" t="s">
        <v>30</v>
      </c>
      <c r="L3621" t="s">
        <v>111</v>
      </c>
      <c r="M3621" t="s">
        <v>3918</v>
      </c>
      <c r="N3621" t="s">
        <v>8944</v>
      </c>
      <c r="O3621" t="s">
        <v>5813</v>
      </c>
      <c r="P3621" t="s">
        <v>6999</v>
      </c>
      <c r="Q3621" t="s">
        <v>35</v>
      </c>
      <c r="R3621" t="s">
        <v>811</v>
      </c>
      <c r="S3621" t="s">
        <v>35</v>
      </c>
      <c r="T3621" t="str">
        <f t="shared" si="168"/>
        <v xml:space="preserve">The ideal candidate will possess: 	Experience with e-discovery review, early case assessment, and predictive coding tools such as Relativity, Clearwell, Concordance, Ringtail, Recommind, and Equivio. 	Superior analytic, interpersonal, and communication skills.  	E-discovery or litigation support oriented writing sample.  </v>
      </c>
      <c r="U3621">
        <f t="shared" si="169"/>
        <v>0</v>
      </c>
      <c r="V3621" s="3">
        <v>0</v>
      </c>
      <c r="W3621" s="3">
        <f t="shared" si="170"/>
        <v>0</v>
      </c>
      <c r="X3621" s="3">
        <v>0</v>
      </c>
      <c r="Y3621" s="3">
        <v>0</v>
      </c>
      <c r="Z3621" s="3">
        <v>0</v>
      </c>
      <c r="AA3621" s="3">
        <v>0</v>
      </c>
      <c r="AB3621" s="3">
        <v>0</v>
      </c>
      <c r="AD3621" t="s">
        <v>58</v>
      </c>
      <c r="AE3621" s="1">
        <v>42573</v>
      </c>
      <c r="AF3621" s="1">
        <v>42603</v>
      </c>
      <c r="AG3621" s="1">
        <v>42573</v>
      </c>
      <c r="AH3621" s="1">
        <v>42598</v>
      </c>
    </row>
    <row r="3622" spans="1:34" x14ac:dyDescent="0.3">
      <c r="A3622">
        <v>249363</v>
      </c>
      <c r="B3622" t="s">
        <v>524</v>
      </c>
      <c r="C3622" t="s">
        <v>26</v>
      </c>
      <c r="D3622">
        <v>1</v>
      </c>
      <c r="E3622" t="s">
        <v>5814</v>
      </c>
      <c r="F3622" t="s">
        <v>1168</v>
      </c>
      <c r="G3622">
        <v>56058</v>
      </c>
      <c r="H3622">
        <v>0</v>
      </c>
      <c r="I3622">
        <v>57000</v>
      </c>
      <c r="J3622">
        <v>62000</v>
      </c>
      <c r="K3622" t="s">
        <v>30</v>
      </c>
      <c r="L3622" t="s">
        <v>430</v>
      </c>
      <c r="M3622" t="s">
        <v>5449</v>
      </c>
      <c r="N3622" t="s">
        <v>7000</v>
      </c>
      <c r="O3622" t="s">
        <v>1170</v>
      </c>
      <c r="P3622" t="s">
        <v>8945</v>
      </c>
      <c r="Q3622" t="s">
        <v>5606</v>
      </c>
      <c r="R3622" t="s">
        <v>5815</v>
      </c>
      <c r="S3622" t="s">
        <v>35</v>
      </c>
      <c r="T3622" t="str">
        <f t="shared" si="168"/>
        <v>1.	Master‚„s degree or some advanced training in a field related to duties above. 2.	Background or demonstrated interest in community gardening, open space management, urban agriculture or horticulture. 3.	Strong verbal and written communication skills.  4.	Ability to work outdoors in gardens when required.  5.	Ability to work a flexible work schedule, including events on evenings and weekends, as required.  6.	Ability to manage multiple assignments with competing deadlines.  7.	Second language a plus. 8.	Proficiency in Microsoft Word, Excel and PowerPoint; basic understanding of Microsoft Access a plus.  9.	Some experience with budget management and program development. 10.	Valid New York State driver license. www.nyc.gov/parks  NOTE: All resumes must be received no later than the last day of the posting period.</v>
      </c>
      <c r="U3622">
        <f t="shared" si="169"/>
        <v>0</v>
      </c>
      <c r="V3622" s="3">
        <v>1</v>
      </c>
      <c r="W3622" s="3">
        <f t="shared" si="170"/>
        <v>0</v>
      </c>
      <c r="X3622" s="3">
        <v>0</v>
      </c>
      <c r="Y3622" s="3">
        <v>0</v>
      </c>
      <c r="Z3622" s="3">
        <v>0</v>
      </c>
      <c r="AA3622" s="3">
        <v>0</v>
      </c>
      <c r="AB3622" s="3">
        <v>0</v>
      </c>
      <c r="AD3622" t="s">
        <v>1649</v>
      </c>
      <c r="AE3622" s="1">
        <v>42580</v>
      </c>
      <c r="AF3622" s="1">
        <v>42601</v>
      </c>
      <c r="AG3622" s="1">
        <v>42586</v>
      </c>
      <c r="AH3622" s="1">
        <v>42598</v>
      </c>
    </row>
    <row r="3623" spans="1:34" x14ac:dyDescent="0.3">
      <c r="A3623">
        <v>248985</v>
      </c>
      <c r="B3623" t="s">
        <v>39</v>
      </c>
      <c r="C3623" t="s">
        <v>40</v>
      </c>
      <c r="D3623">
        <v>1</v>
      </c>
      <c r="E3623" t="s">
        <v>5786</v>
      </c>
      <c r="F3623" t="s">
        <v>1168</v>
      </c>
      <c r="G3623">
        <v>56058</v>
      </c>
      <c r="H3623">
        <v>0</v>
      </c>
      <c r="I3623">
        <v>48895</v>
      </c>
      <c r="J3623">
        <v>75900</v>
      </c>
      <c r="K3623" t="s">
        <v>30</v>
      </c>
      <c r="L3623" t="s">
        <v>859</v>
      </c>
      <c r="M3623" t="s">
        <v>5787</v>
      </c>
      <c r="N3623" t="s">
        <v>6997</v>
      </c>
      <c r="O3623" t="s">
        <v>1170</v>
      </c>
      <c r="P3623" t="s">
        <v>8934</v>
      </c>
      <c r="Q3623" t="s">
        <v>7439</v>
      </c>
      <c r="R3623" t="s">
        <v>5788</v>
      </c>
      <c r="S3623" t="s">
        <v>35</v>
      </c>
      <c r="T3623" t="str">
        <f t="shared" si="168"/>
        <v>‚	Strong organizational and administrative skills  	Excellent oral and interpersonal and written communication skills 	Ability to multi task 	Strong analytical background 	Proficiency in Microsoft Word, Excel and Access 	Experience in budget &amp; grant management 	Understanding of contract management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23">
        <f t="shared" si="169"/>
        <v>0</v>
      </c>
      <c r="V3623" s="3">
        <v>1</v>
      </c>
      <c r="W3623" s="3">
        <f t="shared" si="170"/>
        <v>0</v>
      </c>
      <c r="X3623" s="3">
        <v>0</v>
      </c>
      <c r="Y3623" s="3">
        <v>0</v>
      </c>
      <c r="Z3623" s="3">
        <v>0</v>
      </c>
      <c r="AA3623" s="3">
        <v>0</v>
      </c>
      <c r="AB3623" s="3">
        <v>0</v>
      </c>
      <c r="AD3623" t="s">
        <v>38</v>
      </c>
      <c r="AE3623" s="1">
        <v>42576</v>
      </c>
      <c r="AG3623" s="1">
        <v>42576</v>
      </c>
      <c r="AH3623" s="1">
        <v>42598</v>
      </c>
    </row>
    <row r="3624" spans="1:34" x14ac:dyDescent="0.3">
      <c r="A3624">
        <v>248994</v>
      </c>
      <c r="B3624" t="s">
        <v>2874</v>
      </c>
      <c r="C3624" t="s">
        <v>40</v>
      </c>
      <c r="D3624">
        <v>1</v>
      </c>
      <c r="E3624" t="s">
        <v>5816</v>
      </c>
      <c r="F3624" t="s">
        <v>51</v>
      </c>
      <c r="G3624">
        <v>10050</v>
      </c>
      <c r="H3624" t="s">
        <v>52</v>
      </c>
      <c r="I3624">
        <v>100000</v>
      </c>
      <c r="J3624">
        <v>120000</v>
      </c>
      <c r="K3624" t="s">
        <v>30</v>
      </c>
      <c r="L3624" t="s">
        <v>797</v>
      </c>
      <c r="M3624" t="s">
        <v>2574</v>
      </c>
      <c r="N3624" t="s">
        <v>7001</v>
      </c>
      <c r="O3624" t="s">
        <v>54</v>
      </c>
      <c r="P3624" t="s">
        <v>8946</v>
      </c>
      <c r="Q3624" t="s">
        <v>7002</v>
      </c>
      <c r="R3624" t="s">
        <v>5817</v>
      </c>
      <c r="S3624" t="s">
        <v>35</v>
      </c>
      <c r="T3624" t="str">
        <f t="shared" si="168"/>
        <v>‚	Hands on experience using MS Dynamics CRM to build working models or Prototypes	Knowledge of Microsoft Dynamics CRM Technical and functional capabilities, with 2 years designing forms and business logic	Understanding of Agile development and SCRUM Framework.	Hands on SQL and .NET framework	Project Management Professional (PMP) Certification Required Skills  	Experience in data analysis and hands on SQL.	Solid understanding of the Software Development Life-Cycle (SDLC).	Working knowledge of Microsoft Project Server and SharePoint 2010.	Expert use of Microsoft Office suite - creating project plans, Visio flowcharts, PowerPoint presentations, etc.	Oracle/SQL DB concepts and understanding	Familiarity with Visual Studio Team Foundation Server (TFS).	Minimum two years of Project Management experience.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3624">
        <f t="shared" si="169"/>
        <v>1</v>
      </c>
      <c r="V3624" s="3">
        <v>0</v>
      </c>
      <c r="W3624" s="3">
        <f t="shared" si="170"/>
        <v>1</v>
      </c>
      <c r="X3624" s="3">
        <v>0</v>
      </c>
      <c r="Y3624" s="3">
        <v>0</v>
      </c>
      <c r="Z3624" s="3">
        <v>1</v>
      </c>
      <c r="AA3624" s="3">
        <v>0</v>
      </c>
      <c r="AB3624" s="3">
        <v>0</v>
      </c>
      <c r="AD3624" t="s">
        <v>58</v>
      </c>
      <c r="AE3624" s="1">
        <v>42585</v>
      </c>
      <c r="AF3624" s="1">
        <v>42615</v>
      </c>
      <c r="AG3624" s="1">
        <v>42585</v>
      </c>
      <c r="AH3624" s="1">
        <v>42598</v>
      </c>
    </row>
    <row r="3625" spans="1:34" x14ac:dyDescent="0.3">
      <c r="A3625">
        <v>248842</v>
      </c>
      <c r="B3625" t="s">
        <v>108</v>
      </c>
      <c r="C3625" t="s">
        <v>26</v>
      </c>
      <c r="D3625">
        <v>1</v>
      </c>
      <c r="E3625" t="s">
        <v>5812</v>
      </c>
      <c r="F3625" t="s">
        <v>1310</v>
      </c>
      <c r="G3625">
        <v>30112</v>
      </c>
      <c r="H3625">
        <v>0</v>
      </c>
      <c r="I3625">
        <v>68892</v>
      </c>
      <c r="J3625">
        <v>91351</v>
      </c>
      <c r="K3625" t="s">
        <v>30</v>
      </c>
      <c r="L3625" t="s">
        <v>111</v>
      </c>
      <c r="M3625" t="s">
        <v>3918</v>
      </c>
      <c r="N3625" t="s">
        <v>8944</v>
      </c>
      <c r="O3625" t="s">
        <v>5813</v>
      </c>
      <c r="P3625" t="s">
        <v>6999</v>
      </c>
      <c r="Q3625" t="s">
        <v>35</v>
      </c>
      <c r="R3625" t="s">
        <v>811</v>
      </c>
      <c r="S3625" t="s">
        <v>35</v>
      </c>
      <c r="T3625" t="str">
        <f t="shared" si="168"/>
        <v xml:space="preserve">The ideal candidate will possess: 	Experience with e-discovery review, early case assessment, and predictive coding tools such as Relativity, Clearwell, Concordance, Ringtail, Recommind, and Equivio. 	Superior analytic, interpersonal, and communication skills.  	E-discovery or litigation support oriented writing sample.  </v>
      </c>
      <c r="U3625">
        <f t="shared" si="169"/>
        <v>0</v>
      </c>
      <c r="V3625" s="3">
        <v>0</v>
      </c>
      <c r="W3625" s="3">
        <f t="shared" si="170"/>
        <v>0</v>
      </c>
      <c r="X3625" s="3">
        <v>0</v>
      </c>
      <c r="Y3625" s="3">
        <v>0</v>
      </c>
      <c r="Z3625" s="3">
        <v>0</v>
      </c>
      <c r="AA3625" s="3">
        <v>0</v>
      </c>
      <c r="AB3625" s="3">
        <v>0</v>
      </c>
      <c r="AD3625" t="s">
        <v>58</v>
      </c>
      <c r="AE3625" s="1">
        <v>42573</v>
      </c>
      <c r="AF3625" s="1">
        <v>42603</v>
      </c>
      <c r="AG3625" s="1">
        <v>42573</v>
      </c>
      <c r="AH3625" s="1">
        <v>42598</v>
      </c>
    </row>
    <row r="3626" spans="1:34" x14ac:dyDescent="0.3">
      <c r="A3626">
        <v>248852</v>
      </c>
      <c r="B3626" t="s">
        <v>2819</v>
      </c>
      <c r="C3626" t="s">
        <v>26</v>
      </c>
      <c r="D3626">
        <v>1</v>
      </c>
      <c r="E3626" t="s">
        <v>5818</v>
      </c>
      <c r="F3626" t="s">
        <v>5819</v>
      </c>
      <c r="G3626">
        <v>6765</v>
      </c>
      <c r="H3626">
        <v>0</v>
      </c>
      <c r="I3626">
        <v>78000</v>
      </c>
      <c r="J3626">
        <v>85000</v>
      </c>
      <c r="K3626" t="s">
        <v>30</v>
      </c>
      <c r="L3626" t="s">
        <v>2822</v>
      </c>
      <c r="M3626" t="s">
        <v>1335</v>
      </c>
      <c r="N3626" t="s">
        <v>8947</v>
      </c>
      <c r="O3626" t="s">
        <v>8948</v>
      </c>
      <c r="P3626" t="s">
        <v>8949</v>
      </c>
      <c r="Q3626" t="s">
        <v>35</v>
      </c>
      <c r="R3626" t="s">
        <v>7064</v>
      </c>
      <c r="S3626" t="s">
        <v>5820</v>
      </c>
      <c r="T3626" t="str">
        <f t="shared" si="168"/>
        <v xml:space="preserve">‚	Proven leadership capabilities	Strong interpersonal and supervisory skills	Strong analytical skills	Proficiency with Microsoft Office applications (Word, Excel, Access, and PowerPoint)	Proficiency with GIS (geographic information systems) helpful	Strong project management skills	Strong writing and communications skills	Experience with public safety communications systems	Familiarity and proficiency in operating with emerging technologies  	Ability to work in dynamic, high-stress environments	Prior Watch Command or other public safety experience  </v>
      </c>
      <c r="U3626">
        <f t="shared" si="169"/>
        <v>0</v>
      </c>
      <c r="V3626" s="3">
        <v>1</v>
      </c>
      <c r="W3626" s="3">
        <f t="shared" si="170"/>
        <v>0</v>
      </c>
      <c r="X3626" s="3">
        <v>0</v>
      </c>
      <c r="Y3626" s="3">
        <v>0</v>
      </c>
      <c r="Z3626" s="3">
        <v>0</v>
      </c>
      <c r="AA3626" s="3">
        <v>0</v>
      </c>
      <c r="AB3626" s="3">
        <v>0</v>
      </c>
      <c r="AD3626" t="s">
        <v>38</v>
      </c>
      <c r="AE3626" s="1">
        <v>42585</v>
      </c>
      <c r="AG3626" s="1">
        <v>42585</v>
      </c>
      <c r="AH3626" s="1">
        <v>42598</v>
      </c>
    </row>
    <row r="3627" spans="1:34" x14ac:dyDescent="0.3">
      <c r="A3627">
        <v>248852</v>
      </c>
      <c r="B3627" t="s">
        <v>2819</v>
      </c>
      <c r="C3627" t="s">
        <v>40</v>
      </c>
      <c r="D3627">
        <v>1</v>
      </c>
      <c r="E3627" t="s">
        <v>5818</v>
      </c>
      <c r="F3627" t="s">
        <v>5819</v>
      </c>
      <c r="G3627">
        <v>6765</v>
      </c>
      <c r="H3627">
        <v>0</v>
      </c>
      <c r="I3627">
        <v>78000</v>
      </c>
      <c r="J3627">
        <v>85000</v>
      </c>
      <c r="K3627" t="s">
        <v>30</v>
      </c>
      <c r="L3627" t="s">
        <v>2822</v>
      </c>
      <c r="M3627" t="s">
        <v>1335</v>
      </c>
      <c r="N3627" t="s">
        <v>8947</v>
      </c>
      <c r="O3627" t="s">
        <v>8948</v>
      </c>
      <c r="P3627" t="s">
        <v>8949</v>
      </c>
      <c r="Q3627" t="s">
        <v>35</v>
      </c>
      <c r="R3627" t="s">
        <v>7064</v>
      </c>
      <c r="S3627" t="s">
        <v>5820</v>
      </c>
      <c r="T3627" t="str">
        <f t="shared" si="168"/>
        <v xml:space="preserve">‚	Proven leadership capabilities	Strong interpersonal and supervisory skills	Strong analytical skills	Proficiency with Microsoft Office applications (Word, Excel, Access, and PowerPoint)	Proficiency with GIS (geographic information systems) helpful	Strong project management skills	Strong writing and communications skills	Experience with public safety communications systems	Familiarity and proficiency in operating with emerging technologies  	Ability to work in dynamic, high-stress environments	Prior Watch Command or other public safety experience  </v>
      </c>
      <c r="U3627">
        <f t="shared" si="169"/>
        <v>0</v>
      </c>
      <c r="V3627" s="3">
        <v>1</v>
      </c>
      <c r="W3627" s="3">
        <f t="shared" si="170"/>
        <v>0</v>
      </c>
      <c r="X3627" s="3">
        <v>0</v>
      </c>
      <c r="Y3627" s="3">
        <v>0</v>
      </c>
      <c r="Z3627" s="3">
        <v>0</v>
      </c>
      <c r="AA3627" s="3">
        <v>0</v>
      </c>
      <c r="AB3627" s="3">
        <v>0</v>
      </c>
      <c r="AD3627" t="s">
        <v>38</v>
      </c>
      <c r="AE3627" s="1">
        <v>42585</v>
      </c>
      <c r="AG3627" s="1">
        <v>42585</v>
      </c>
      <c r="AH3627" s="1">
        <v>42598</v>
      </c>
    </row>
    <row r="3628" spans="1:34" x14ac:dyDescent="0.3">
      <c r="A3628">
        <v>248853</v>
      </c>
      <c r="B3628" t="s">
        <v>210</v>
      </c>
      <c r="C3628" t="s">
        <v>40</v>
      </c>
      <c r="D3628">
        <v>1</v>
      </c>
      <c r="E3628" t="s">
        <v>5821</v>
      </c>
      <c r="F3628" t="s">
        <v>540</v>
      </c>
      <c r="G3628">
        <v>60860</v>
      </c>
      <c r="H3628">
        <v>1</v>
      </c>
      <c r="I3628">
        <v>38251</v>
      </c>
      <c r="J3628">
        <v>65771</v>
      </c>
      <c r="K3628" t="s">
        <v>30</v>
      </c>
      <c r="L3628" t="s">
        <v>213</v>
      </c>
      <c r="M3628" t="s">
        <v>5822</v>
      </c>
      <c r="N3628" t="s">
        <v>8950</v>
      </c>
      <c r="O3628" t="s">
        <v>7137</v>
      </c>
      <c r="P3628" t="s">
        <v>8951</v>
      </c>
      <c r="Q3628" t="s">
        <v>35</v>
      </c>
      <c r="R3628" t="s">
        <v>8952</v>
      </c>
      <c r="S3628" t="s">
        <v>35</v>
      </c>
      <c r="T3628" t="str">
        <f t="shared" si="168"/>
        <v xml:space="preserve">‚Proven track record and demonstrated experience in entrepreneurship, economic development, capital access, or public policy. Knowledge of challenges facing women business owners and strategies to advance their economic security.2-4 years‚„ professional experience; advanced degree in an associated field is preferred.Excellent written and oral communication and strategic thinking skills.  </v>
      </c>
      <c r="U3628">
        <f t="shared" si="169"/>
        <v>0</v>
      </c>
      <c r="V3628" s="3">
        <v>0</v>
      </c>
      <c r="W3628" s="3">
        <f t="shared" si="170"/>
        <v>0</v>
      </c>
      <c r="X3628" s="3">
        <v>0</v>
      </c>
      <c r="Y3628" s="3">
        <v>0</v>
      </c>
      <c r="Z3628" s="3">
        <v>0</v>
      </c>
      <c r="AA3628" s="3">
        <v>0</v>
      </c>
      <c r="AB3628" s="3">
        <v>0</v>
      </c>
      <c r="AD3628" t="s">
        <v>38</v>
      </c>
      <c r="AE3628" s="1">
        <v>42576</v>
      </c>
      <c r="AG3628" s="1">
        <v>42576</v>
      </c>
      <c r="AH3628" s="1">
        <v>42598</v>
      </c>
    </row>
    <row r="3629" spans="1:34" x14ac:dyDescent="0.3">
      <c r="A3629">
        <v>248994</v>
      </c>
      <c r="B3629" t="s">
        <v>2874</v>
      </c>
      <c r="C3629" t="s">
        <v>26</v>
      </c>
      <c r="D3629">
        <v>1</v>
      </c>
      <c r="E3629" t="s">
        <v>5816</v>
      </c>
      <c r="F3629" t="s">
        <v>51</v>
      </c>
      <c r="G3629">
        <v>10050</v>
      </c>
      <c r="H3629" t="s">
        <v>52</v>
      </c>
      <c r="I3629">
        <v>100000</v>
      </c>
      <c r="J3629">
        <v>120000</v>
      </c>
      <c r="K3629" t="s">
        <v>30</v>
      </c>
      <c r="L3629" t="s">
        <v>797</v>
      </c>
      <c r="M3629" t="s">
        <v>2574</v>
      </c>
      <c r="N3629" t="s">
        <v>7001</v>
      </c>
      <c r="O3629" t="s">
        <v>54</v>
      </c>
      <c r="P3629" t="s">
        <v>8946</v>
      </c>
      <c r="Q3629" t="s">
        <v>7002</v>
      </c>
      <c r="R3629" t="s">
        <v>5817</v>
      </c>
      <c r="S3629" t="s">
        <v>35</v>
      </c>
      <c r="T3629" t="str">
        <f t="shared" si="168"/>
        <v>‚	Hands on experience using MS Dynamics CRM to build working models or Prototypes	Knowledge of Microsoft Dynamics CRM Technical and functional capabilities, with 2 years designing forms and business logic	Understanding of Agile development and SCRUM Framework.	Hands on SQL and .NET framework	Project Management Professional (PMP) Certification Required Skills  	Experience in data analysis and hands on SQL.	Solid understanding of the Software Development Life-Cycle (SDLC).	Working knowledge of Microsoft Project Server and SharePoint 2010.	Expert use of Microsoft Office suite - creating project plans, Visio flowcharts, PowerPoint presentations, etc.	Oracle/SQL DB concepts and understanding	Familiarity with Visual Studio Team Foundation Server (TFS).	Minimum two years of Project Management experience.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3629">
        <f t="shared" si="169"/>
        <v>1</v>
      </c>
      <c r="V3629" s="3">
        <v>0</v>
      </c>
      <c r="W3629" s="3">
        <f t="shared" si="170"/>
        <v>1</v>
      </c>
      <c r="X3629" s="3">
        <v>0</v>
      </c>
      <c r="Y3629" s="3">
        <v>0</v>
      </c>
      <c r="Z3629" s="3">
        <v>1</v>
      </c>
      <c r="AA3629" s="3">
        <v>0</v>
      </c>
      <c r="AB3629" s="3">
        <v>0</v>
      </c>
      <c r="AD3629" t="s">
        <v>58</v>
      </c>
      <c r="AE3629" s="1">
        <v>42585</v>
      </c>
      <c r="AF3629" s="1">
        <v>42615</v>
      </c>
      <c r="AG3629" s="1">
        <v>42585</v>
      </c>
      <c r="AH3629" s="1">
        <v>42598</v>
      </c>
    </row>
    <row r="3630" spans="1:34" x14ac:dyDescent="0.3">
      <c r="A3630">
        <v>248999</v>
      </c>
      <c r="B3630" t="s">
        <v>39</v>
      </c>
      <c r="C3630" t="s">
        <v>26</v>
      </c>
      <c r="D3630">
        <v>1</v>
      </c>
      <c r="E3630" t="s">
        <v>5823</v>
      </c>
      <c r="F3630" t="s">
        <v>4494</v>
      </c>
      <c r="G3630" t="s">
        <v>4495</v>
      </c>
      <c r="H3630">
        <v>0</v>
      </c>
      <c r="I3630">
        <v>53051</v>
      </c>
      <c r="J3630">
        <v>140066</v>
      </c>
      <c r="K3630" t="s">
        <v>30</v>
      </c>
      <c r="L3630" t="s">
        <v>78</v>
      </c>
      <c r="M3630" t="s">
        <v>1321</v>
      </c>
      <c r="N3630" t="s">
        <v>8953</v>
      </c>
      <c r="O3630" t="s">
        <v>5824</v>
      </c>
      <c r="P3630" t="s">
        <v>8954</v>
      </c>
      <c r="Q3630" t="s">
        <v>8955</v>
      </c>
      <c r="R3630" t="s">
        <v>5825</v>
      </c>
      <c r="S3630" t="s">
        <v>35</v>
      </c>
      <c r="T3630" t="str">
        <f t="shared" si="168"/>
        <v>‚ Strong analytical and problem-solving skills   Exceptional organizational and interpersonal skills, as well as oral and written communication skills  Ability to prioritize and handle multiple assignments; an ability to work with all levels of staff, inside and outside of the Agency   Knowledge of New York City agencies, social service organizations, and familiarity with the concepts of disability and access and functional needs planning, vulnerable populations, and community resilience and recovery is highly desirable   Knowledge of National Incident Management System (NIMS), Incident Command System (ICS), City-wide Incident Management System (CIMS), National All-Hazard Incident Management Team (AH-IMT), and other emergency management techniques for multi-discipline teams is preferred  Relevant experience in varied settings, including government agencies, non-profit organizations, and the private sector is also preferred  Familiarity with Microsoft Word, Excel, PowerPoint, SharePoint, and Project  Familiarity with SmartSheet and Basecamp project management tools. **PARTICIPATING IN EMERGENCY RELATED TRAININGS AND EXERCISES AS REQUIRED AND REPORTING TO WORK DURING EMERGENCIES INCLUDING NON-BUSINESS HOURS AND MAY INCLUDE 24-HOUR AVAILABILITY.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30">
        <f t="shared" si="169"/>
        <v>0</v>
      </c>
      <c r="V3630" s="3">
        <v>1</v>
      </c>
      <c r="W3630" s="3">
        <f t="shared" si="170"/>
        <v>0</v>
      </c>
      <c r="X3630" s="3">
        <v>0</v>
      </c>
      <c r="Y3630" s="3">
        <v>0</v>
      </c>
      <c r="Z3630" s="3">
        <v>0</v>
      </c>
      <c r="AA3630" s="3">
        <v>0</v>
      </c>
      <c r="AB3630" s="3">
        <v>0</v>
      </c>
      <c r="AD3630" t="s">
        <v>38</v>
      </c>
      <c r="AE3630" s="1">
        <v>42576</v>
      </c>
      <c r="AG3630" s="1">
        <v>42576</v>
      </c>
      <c r="AH3630" s="1">
        <v>42598</v>
      </c>
    </row>
    <row r="3631" spans="1:34" x14ac:dyDescent="0.3">
      <c r="A3631">
        <v>248999</v>
      </c>
      <c r="B3631" t="s">
        <v>39</v>
      </c>
      <c r="C3631" t="s">
        <v>40</v>
      </c>
      <c r="D3631">
        <v>1</v>
      </c>
      <c r="E3631" t="s">
        <v>5823</v>
      </c>
      <c r="F3631" t="s">
        <v>4494</v>
      </c>
      <c r="G3631" t="s">
        <v>4495</v>
      </c>
      <c r="H3631">
        <v>0</v>
      </c>
      <c r="I3631">
        <v>53051</v>
      </c>
      <c r="J3631">
        <v>140066</v>
      </c>
      <c r="K3631" t="s">
        <v>30</v>
      </c>
      <c r="L3631" t="s">
        <v>78</v>
      </c>
      <c r="M3631" t="s">
        <v>1321</v>
      </c>
      <c r="N3631" t="s">
        <v>8953</v>
      </c>
      <c r="O3631" t="s">
        <v>5824</v>
      </c>
      <c r="P3631" t="s">
        <v>8954</v>
      </c>
      <c r="Q3631" t="s">
        <v>8955</v>
      </c>
      <c r="R3631" t="s">
        <v>5825</v>
      </c>
      <c r="S3631" t="s">
        <v>35</v>
      </c>
      <c r="T3631" t="str">
        <f t="shared" si="168"/>
        <v>‚ Strong analytical and problem-solving skills   Exceptional organizational and interpersonal skills, as well as oral and written communication skills  Ability to prioritize and handle multiple assignments; an ability to work with all levels of staff, inside and outside of the Agency   Knowledge of New York City agencies, social service organizations, and familiarity with the concepts of disability and access and functional needs planning, vulnerable populations, and community resilience and recovery is highly desirable   Knowledge of National Incident Management System (NIMS), Incident Command System (ICS), City-wide Incident Management System (CIMS), National All-Hazard Incident Management Team (AH-IMT), and other emergency management techniques for multi-discipline teams is preferred  Relevant experience in varied settings, including government agencies, non-profit organizations, and the private sector is also preferred  Familiarity with Microsoft Word, Excel, PowerPoint, SharePoint, and Project  Familiarity with SmartSheet and Basecamp project management tools. **PARTICIPATING IN EMERGENCY RELATED TRAININGS AND EXERCISES AS REQUIRED AND REPORTING TO WORK DURING EMERGENCIES INCLUDING NON-BUSINESS HOURS AND MAY INCLUDE 24-HOUR AVAILABILITY.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31">
        <f t="shared" si="169"/>
        <v>0</v>
      </c>
      <c r="V3631" s="3">
        <v>1</v>
      </c>
      <c r="W3631" s="3">
        <f t="shared" si="170"/>
        <v>0</v>
      </c>
      <c r="X3631" s="3">
        <v>0</v>
      </c>
      <c r="Y3631" s="3">
        <v>0</v>
      </c>
      <c r="Z3631" s="3">
        <v>0</v>
      </c>
      <c r="AA3631" s="3">
        <v>0</v>
      </c>
      <c r="AB3631" s="3">
        <v>0</v>
      </c>
      <c r="AD3631" t="s">
        <v>38</v>
      </c>
      <c r="AE3631" s="1">
        <v>42576</v>
      </c>
      <c r="AG3631" s="1">
        <v>42576</v>
      </c>
      <c r="AH3631" s="1">
        <v>42598</v>
      </c>
    </row>
    <row r="3632" spans="1:34" x14ac:dyDescent="0.3">
      <c r="A3632">
        <v>249225</v>
      </c>
      <c r="B3632" t="s">
        <v>89</v>
      </c>
      <c r="C3632" t="s">
        <v>26</v>
      </c>
      <c r="D3632">
        <v>1</v>
      </c>
      <c r="E3632" t="s">
        <v>275</v>
      </c>
      <c r="F3632" t="s">
        <v>218</v>
      </c>
      <c r="G3632">
        <v>10009</v>
      </c>
      <c r="H3632" t="s">
        <v>240</v>
      </c>
      <c r="I3632">
        <v>58675</v>
      </c>
      <c r="J3632">
        <v>156793</v>
      </c>
      <c r="K3632" t="s">
        <v>30</v>
      </c>
      <c r="L3632" t="s">
        <v>5826</v>
      </c>
      <c r="M3632" t="s">
        <v>5827</v>
      </c>
      <c r="N3632" t="s">
        <v>7003</v>
      </c>
      <c r="O3632" t="s">
        <v>221</v>
      </c>
      <c r="P3632" t="s">
        <v>8956</v>
      </c>
      <c r="Q3632" t="s">
        <v>834</v>
      </c>
      <c r="R3632" t="s">
        <v>99</v>
      </c>
      <c r="S3632" t="s">
        <v>35</v>
      </c>
      <c r="T3632" t="str">
        <f t="shared" si="168"/>
        <v>‚	Minimum of 7 years of progressive experience in program/project management, general business management or consulting.	Excellent written and verbal communication skills; advanced skills in critical writing data analysis and preparation of high-quality executive level reports.	Proficiency with financial management and project scheduling software. 	Practical experience in applying strategy, business process analysis and project management in an organizational context.  Key Competencies 	Project management - Proven ability to lead and monitor a complex project comprised of multiple tasks, across multiple departments, while remaining on schedule and within budget.	Collaborating - Capacity to develop and manage a strong network of internal and external relationships; ability to coordinate and lead efforts across departments. 	Strategizing - Ability to frame, diagnose, and develop cohesive plans for addressing complex problems and business issues.	Goal setting and accomplishment - Demonstrated ability to meet and exceed goals with the optimal use of resources. 	Attention to detail - Thorough accomplishment of tasks with vigilance towards all components.	Problem solving - Tackle challenges head-on, deftly deal with obstacles and demonstrate composure and positive attitude within a high pressure work environment. 	Communicating - Ability to communicate clearly, both verbally and in writing; skilled presenter. Employees applying for promotional, title or level change opportunities must have served a period of one year in their current title and level (if applicable).</v>
      </c>
      <c r="U3632">
        <f t="shared" si="169"/>
        <v>1</v>
      </c>
      <c r="V3632" s="3">
        <v>0</v>
      </c>
      <c r="W3632" s="3">
        <f t="shared" si="170"/>
        <v>1</v>
      </c>
      <c r="X3632" s="3">
        <v>0</v>
      </c>
      <c r="Y3632" s="3">
        <v>0</v>
      </c>
      <c r="Z3632" s="3">
        <v>0</v>
      </c>
      <c r="AA3632" s="3">
        <v>0</v>
      </c>
      <c r="AB3632" s="3">
        <v>0</v>
      </c>
      <c r="AD3632" t="s">
        <v>100</v>
      </c>
      <c r="AE3632" s="1">
        <v>42591</v>
      </c>
      <c r="AF3632" s="1">
        <v>42601</v>
      </c>
      <c r="AG3632" s="1">
        <v>42591</v>
      </c>
      <c r="AH3632" s="1">
        <v>42598</v>
      </c>
    </row>
    <row r="3633" spans="1:34" x14ac:dyDescent="0.3">
      <c r="A3633">
        <v>249003</v>
      </c>
      <c r="B3633" t="s">
        <v>59</v>
      </c>
      <c r="C3633" t="s">
        <v>40</v>
      </c>
      <c r="D3633">
        <v>1</v>
      </c>
      <c r="E3633" t="s">
        <v>5828</v>
      </c>
      <c r="F3633" t="s">
        <v>4200</v>
      </c>
      <c r="G3633">
        <v>80609</v>
      </c>
      <c r="H3633">
        <v>1</v>
      </c>
      <c r="I3633">
        <v>17</v>
      </c>
      <c r="J3633">
        <v>21</v>
      </c>
      <c r="K3633" t="s">
        <v>141</v>
      </c>
      <c r="L3633" t="s">
        <v>4763</v>
      </c>
      <c r="M3633" t="s">
        <v>5829</v>
      </c>
      <c r="N3633" t="s">
        <v>5830</v>
      </c>
      <c r="O3633" t="s">
        <v>4201</v>
      </c>
      <c r="P3633" t="s">
        <v>35</v>
      </c>
      <c r="Q3633" t="s">
        <v>1808</v>
      </c>
      <c r="R3633" t="s">
        <v>99</v>
      </c>
      <c r="S3633" t="s">
        <v>5831</v>
      </c>
      <c r="T3633" t="str">
        <f t="shared" si="168"/>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3633">
        <f t="shared" si="169"/>
        <v>0</v>
      </c>
      <c r="V3633" s="3">
        <v>0</v>
      </c>
      <c r="W3633" s="3">
        <f t="shared" si="170"/>
        <v>0</v>
      </c>
      <c r="X3633" s="3">
        <v>0</v>
      </c>
      <c r="Y3633" s="3">
        <v>0</v>
      </c>
      <c r="Z3633" s="3">
        <v>0</v>
      </c>
      <c r="AA3633" s="3">
        <v>0</v>
      </c>
      <c r="AB3633" s="3">
        <v>0</v>
      </c>
      <c r="AD3633" t="s">
        <v>5556</v>
      </c>
      <c r="AE3633" s="1">
        <v>42580</v>
      </c>
      <c r="AG3633" s="1">
        <v>42580</v>
      </c>
      <c r="AH3633" s="1">
        <v>42598</v>
      </c>
    </row>
    <row r="3634" spans="1:34" x14ac:dyDescent="0.3">
      <c r="A3634">
        <v>249003</v>
      </c>
      <c r="B3634" t="s">
        <v>59</v>
      </c>
      <c r="C3634" t="s">
        <v>26</v>
      </c>
      <c r="D3634">
        <v>1</v>
      </c>
      <c r="E3634" t="s">
        <v>5828</v>
      </c>
      <c r="F3634" t="s">
        <v>4200</v>
      </c>
      <c r="G3634">
        <v>80609</v>
      </c>
      <c r="H3634">
        <v>1</v>
      </c>
      <c r="I3634">
        <v>17</v>
      </c>
      <c r="J3634">
        <v>21</v>
      </c>
      <c r="K3634" t="s">
        <v>141</v>
      </c>
      <c r="L3634" t="s">
        <v>4763</v>
      </c>
      <c r="M3634" t="s">
        <v>5829</v>
      </c>
      <c r="N3634" t="s">
        <v>5830</v>
      </c>
      <c r="O3634" t="s">
        <v>4201</v>
      </c>
      <c r="P3634" t="s">
        <v>35</v>
      </c>
      <c r="Q3634" t="s">
        <v>1808</v>
      </c>
      <c r="R3634" t="s">
        <v>99</v>
      </c>
      <c r="S3634" t="s">
        <v>5831</v>
      </c>
      <c r="T3634" t="str">
        <f t="shared" si="168"/>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3634">
        <f t="shared" si="169"/>
        <v>0</v>
      </c>
      <c r="V3634" s="3">
        <v>0</v>
      </c>
      <c r="W3634" s="3">
        <f t="shared" si="170"/>
        <v>0</v>
      </c>
      <c r="X3634" s="3">
        <v>0</v>
      </c>
      <c r="Y3634" s="3">
        <v>0</v>
      </c>
      <c r="Z3634" s="3">
        <v>0</v>
      </c>
      <c r="AA3634" s="3">
        <v>0</v>
      </c>
      <c r="AB3634" s="3">
        <v>0</v>
      </c>
      <c r="AD3634" t="s">
        <v>5556</v>
      </c>
      <c r="AE3634" s="1">
        <v>42580</v>
      </c>
      <c r="AG3634" s="1">
        <v>42580</v>
      </c>
      <c r="AH3634" s="1">
        <v>42598</v>
      </c>
    </row>
    <row r="3635" spans="1:34" x14ac:dyDescent="0.3">
      <c r="A3635">
        <v>248853</v>
      </c>
      <c r="B3635" t="s">
        <v>210</v>
      </c>
      <c r="C3635" t="s">
        <v>26</v>
      </c>
      <c r="D3635">
        <v>1</v>
      </c>
      <c r="E3635" t="s">
        <v>5821</v>
      </c>
      <c r="F3635" t="s">
        <v>540</v>
      </c>
      <c r="G3635">
        <v>60860</v>
      </c>
      <c r="H3635">
        <v>1</v>
      </c>
      <c r="I3635">
        <v>38251</v>
      </c>
      <c r="J3635">
        <v>65771</v>
      </c>
      <c r="K3635" t="s">
        <v>30</v>
      </c>
      <c r="L3635" t="s">
        <v>213</v>
      </c>
      <c r="M3635" t="s">
        <v>5822</v>
      </c>
      <c r="N3635" t="s">
        <v>8950</v>
      </c>
      <c r="O3635" t="s">
        <v>7137</v>
      </c>
      <c r="P3635" t="s">
        <v>8951</v>
      </c>
      <c r="Q3635" t="s">
        <v>35</v>
      </c>
      <c r="R3635" t="s">
        <v>8952</v>
      </c>
      <c r="S3635" t="s">
        <v>35</v>
      </c>
      <c r="T3635" t="str">
        <f t="shared" si="168"/>
        <v xml:space="preserve">‚Proven track record and demonstrated experience in entrepreneurship, economic development, capital access, or public policy. Knowledge of challenges facing women business owners and strategies to advance their economic security.2-4 years‚„ professional experience; advanced degree in an associated field is preferred.Excellent written and oral communication and strategic thinking skills.  </v>
      </c>
      <c r="U3635">
        <f t="shared" si="169"/>
        <v>0</v>
      </c>
      <c r="V3635" s="3">
        <v>0</v>
      </c>
      <c r="W3635" s="3">
        <f t="shared" si="170"/>
        <v>0</v>
      </c>
      <c r="X3635" s="3">
        <v>0</v>
      </c>
      <c r="Y3635" s="3">
        <v>0</v>
      </c>
      <c r="Z3635" s="3">
        <v>0</v>
      </c>
      <c r="AA3635" s="3">
        <v>0</v>
      </c>
      <c r="AB3635" s="3">
        <v>0</v>
      </c>
      <c r="AD3635" t="s">
        <v>38</v>
      </c>
      <c r="AE3635" s="1">
        <v>42576</v>
      </c>
      <c r="AG3635" s="1">
        <v>42576</v>
      </c>
      <c r="AH3635" s="1">
        <v>42598</v>
      </c>
    </row>
    <row r="3636" spans="1:34" x14ac:dyDescent="0.3">
      <c r="A3636">
        <v>248857</v>
      </c>
      <c r="B3636" t="s">
        <v>1592</v>
      </c>
      <c r="C3636" t="s">
        <v>26</v>
      </c>
      <c r="D3636">
        <v>1</v>
      </c>
      <c r="E3636" t="s">
        <v>5832</v>
      </c>
      <c r="F3636" t="s">
        <v>326</v>
      </c>
      <c r="G3636">
        <v>56057</v>
      </c>
      <c r="H3636">
        <v>0</v>
      </c>
      <c r="I3636">
        <v>34644</v>
      </c>
      <c r="J3636">
        <v>57655</v>
      </c>
      <c r="K3636" t="s">
        <v>30</v>
      </c>
      <c r="L3636" t="s">
        <v>430</v>
      </c>
      <c r="M3636" t="s">
        <v>3001</v>
      </c>
      <c r="N3636" t="s">
        <v>8957</v>
      </c>
      <c r="O3636" t="s">
        <v>329</v>
      </c>
      <c r="P3636" t="s">
        <v>8958</v>
      </c>
      <c r="Q3636" t="s">
        <v>35</v>
      </c>
      <c r="R3636" t="s">
        <v>2635</v>
      </c>
      <c r="S3636" t="s">
        <v>35</v>
      </c>
      <c r="T3636" t="str">
        <f t="shared" si="168"/>
        <v xml:space="preserve">‚  One to two years of experience writing digital media copy, compelling headlines and editing a range of content.   Experience in essay and editorial writing as well as online publishing and social media production.   Proven experience with editorial and web writing.   Experience managing the editing cycle in a professional setting.   Ability to synthesize complex policy issues and legislation and research on a range of human rights topics.   Ability to work well independently and as a team member and be able to handle multiple deadline assignments in a fast-paced and quickly changing environment.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Passion and commitment to social justice and equity.  Familiarity with the NYC Human Rights Law.   Proficiency in languages other than English as well as experience with managing digital and social media in a professional setting.   Strong people skills and leadership skills.  </v>
      </c>
      <c r="U3636">
        <f t="shared" si="169"/>
        <v>0</v>
      </c>
      <c r="V3636" s="3">
        <v>0</v>
      </c>
      <c r="W3636" s="3">
        <f t="shared" si="170"/>
        <v>0</v>
      </c>
      <c r="X3636" s="3">
        <v>0</v>
      </c>
      <c r="Y3636" s="3">
        <v>0</v>
      </c>
      <c r="Z3636" s="3">
        <v>0</v>
      </c>
      <c r="AA3636" s="3">
        <v>0</v>
      </c>
      <c r="AB3636" s="3">
        <v>0</v>
      </c>
      <c r="AD3636" t="s">
        <v>38</v>
      </c>
      <c r="AE3636" s="1">
        <v>42573</v>
      </c>
      <c r="AF3636" s="1">
        <v>42645</v>
      </c>
      <c r="AG3636" s="1">
        <v>42573</v>
      </c>
      <c r="AH3636" s="1">
        <v>42598</v>
      </c>
    </row>
    <row r="3637" spans="1:34" x14ac:dyDescent="0.3">
      <c r="A3637">
        <v>248857</v>
      </c>
      <c r="B3637" t="s">
        <v>1592</v>
      </c>
      <c r="C3637" t="s">
        <v>40</v>
      </c>
      <c r="D3637">
        <v>1</v>
      </c>
      <c r="E3637" t="s">
        <v>5832</v>
      </c>
      <c r="F3637" t="s">
        <v>326</v>
      </c>
      <c r="G3637">
        <v>56057</v>
      </c>
      <c r="H3637">
        <v>0</v>
      </c>
      <c r="I3637">
        <v>34644</v>
      </c>
      <c r="J3637">
        <v>57655</v>
      </c>
      <c r="K3637" t="s">
        <v>30</v>
      </c>
      <c r="L3637" t="s">
        <v>430</v>
      </c>
      <c r="M3637" t="s">
        <v>3001</v>
      </c>
      <c r="N3637" t="s">
        <v>8957</v>
      </c>
      <c r="O3637" t="s">
        <v>329</v>
      </c>
      <c r="P3637" t="s">
        <v>8958</v>
      </c>
      <c r="Q3637" t="s">
        <v>35</v>
      </c>
      <c r="R3637" t="s">
        <v>2635</v>
      </c>
      <c r="S3637" t="s">
        <v>35</v>
      </c>
      <c r="T3637" t="str">
        <f t="shared" si="168"/>
        <v xml:space="preserve">‚  One to two years of experience writing digital media copy, compelling headlines and editing a range of content.   Experience in essay and editorial writing as well as online publishing and social media production.   Proven experience with editorial and web writing.   Experience managing the editing cycle in a professional setting.   Ability to synthesize complex policy issues and legislation and research on a range of human rights topics.   Ability to work well independently and as a team member and be able to handle multiple deadline assignments in a fast-paced and quickly changing environment.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Passion and commitment to social justice and equity.  Familiarity with the NYC Human Rights Law.   Proficiency in languages other than English as well as experience with managing digital and social media in a professional setting.   Strong people skills and leadership skills.  </v>
      </c>
      <c r="U3637">
        <f t="shared" si="169"/>
        <v>0</v>
      </c>
      <c r="V3637" s="3">
        <v>0</v>
      </c>
      <c r="W3637" s="3">
        <f t="shared" si="170"/>
        <v>0</v>
      </c>
      <c r="X3637" s="3">
        <v>0</v>
      </c>
      <c r="Y3637" s="3">
        <v>0</v>
      </c>
      <c r="Z3637" s="3">
        <v>0</v>
      </c>
      <c r="AA3637" s="3">
        <v>0</v>
      </c>
      <c r="AB3637" s="3">
        <v>0</v>
      </c>
      <c r="AD3637" t="s">
        <v>38</v>
      </c>
      <c r="AE3637" s="1">
        <v>42573</v>
      </c>
      <c r="AF3637" s="1">
        <v>42645</v>
      </c>
      <c r="AG3637" s="1">
        <v>42573</v>
      </c>
      <c r="AH3637" s="1">
        <v>42598</v>
      </c>
    </row>
    <row r="3638" spans="1:34" x14ac:dyDescent="0.3">
      <c r="A3638">
        <v>248877</v>
      </c>
      <c r="B3638" t="s">
        <v>39</v>
      </c>
      <c r="C3638" t="s">
        <v>26</v>
      </c>
      <c r="D3638">
        <v>1</v>
      </c>
      <c r="E3638" t="s">
        <v>5833</v>
      </c>
      <c r="F3638" t="s">
        <v>191</v>
      </c>
      <c r="G3638">
        <v>13632</v>
      </c>
      <c r="H3638">
        <v>2</v>
      </c>
      <c r="I3638">
        <v>77157</v>
      </c>
      <c r="J3638">
        <v>88730</v>
      </c>
      <c r="K3638" t="s">
        <v>30</v>
      </c>
      <c r="L3638" t="s">
        <v>78</v>
      </c>
      <c r="M3638" t="s">
        <v>845</v>
      </c>
      <c r="N3638" t="s">
        <v>5834</v>
      </c>
      <c r="O3638" t="s">
        <v>7083</v>
      </c>
      <c r="P3638" t="e">
        <f>--at least two years of documented hands-on project management experience Working on technical projects, following a formal system documentation methodology  --demonstrated knowledge and understanding of project life-cycle management  --Strong management, organizational, communication and interpersonal skills  --experience in data and system analysis. hands-on experience with Health-related Organizations, especially in the public sector  -- ability to work well, develop and maintain productive Working relationships and communicate effectively with staff and vendors at all levels.</f>
        <v>#NAME?</v>
      </c>
      <c r="Q3638" t="s">
        <v>7985</v>
      </c>
      <c r="R3638" t="s">
        <v>5835</v>
      </c>
      <c r="S3638" t="s">
        <v>35</v>
      </c>
      <c r="T3638" t="e">
        <f t="shared" si="168"/>
        <v>#NAME?</v>
      </c>
      <c r="U3638">
        <f t="shared" si="169"/>
        <v>0</v>
      </c>
      <c r="V3638" s="3">
        <v>0</v>
      </c>
      <c r="W3638" s="3">
        <f t="shared" si="170"/>
        <v>0</v>
      </c>
      <c r="X3638" s="3">
        <v>0</v>
      </c>
      <c r="Y3638" s="3">
        <v>0</v>
      </c>
      <c r="Z3638" s="3">
        <v>0</v>
      </c>
      <c r="AA3638" s="3">
        <v>0</v>
      </c>
      <c r="AB3638" s="3">
        <v>0</v>
      </c>
      <c r="AD3638" t="s">
        <v>58</v>
      </c>
      <c r="AE3638" s="1">
        <v>42573</v>
      </c>
      <c r="AG3638" s="1">
        <v>42573</v>
      </c>
      <c r="AH3638" s="1">
        <v>42598</v>
      </c>
    </row>
    <row r="3639" spans="1:34" x14ac:dyDescent="0.3">
      <c r="A3639">
        <v>248877</v>
      </c>
      <c r="B3639" t="s">
        <v>39</v>
      </c>
      <c r="C3639" t="s">
        <v>40</v>
      </c>
      <c r="D3639">
        <v>1</v>
      </c>
      <c r="E3639" t="s">
        <v>5833</v>
      </c>
      <c r="F3639" t="s">
        <v>191</v>
      </c>
      <c r="G3639">
        <v>13632</v>
      </c>
      <c r="H3639">
        <v>2</v>
      </c>
      <c r="I3639">
        <v>77157</v>
      </c>
      <c r="J3639">
        <v>88730</v>
      </c>
      <c r="K3639" t="s">
        <v>30</v>
      </c>
      <c r="L3639" t="s">
        <v>78</v>
      </c>
      <c r="M3639" t="s">
        <v>845</v>
      </c>
      <c r="N3639" t="s">
        <v>5834</v>
      </c>
      <c r="O3639" t="s">
        <v>7083</v>
      </c>
      <c r="P3639" t="e">
        <f>--at least two years of documented hands-on project management experience Working on technical projects, following a formal system documentation methodology  --demonstrated knowledge and understanding of project life-cycle management  --Strong management, organizational, communication and interpersonal skills  --experience in data and system analysis. hands-on experience with Health-related Organizations, especially in the public sector  -- ability to work well, develop and maintain productive Working relationships and communicate effectively with staff and vendors at all levels.</f>
        <v>#NAME?</v>
      </c>
      <c r="Q3639" t="s">
        <v>7985</v>
      </c>
      <c r="R3639" t="s">
        <v>5835</v>
      </c>
      <c r="S3639" t="s">
        <v>35</v>
      </c>
      <c r="T3639" t="e">
        <f t="shared" si="168"/>
        <v>#NAME?</v>
      </c>
      <c r="U3639">
        <f t="shared" si="169"/>
        <v>0</v>
      </c>
      <c r="V3639" s="3">
        <v>0</v>
      </c>
      <c r="W3639" s="3">
        <f t="shared" si="170"/>
        <v>0</v>
      </c>
      <c r="X3639" s="3">
        <v>0</v>
      </c>
      <c r="Y3639" s="3">
        <v>0</v>
      </c>
      <c r="Z3639" s="3">
        <v>0</v>
      </c>
      <c r="AA3639" s="3">
        <v>0</v>
      </c>
      <c r="AB3639" s="3">
        <v>0</v>
      </c>
      <c r="AD3639" t="s">
        <v>58</v>
      </c>
      <c r="AE3639" s="1">
        <v>42573</v>
      </c>
      <c r="AG3639" s="1">
        <v>42573</v>
      </c>
      <c r="AH3639" s="1">
        <v>42598</v>
      </c>
    </row>
    <row r="3640" spans="1:34" x14ac:dyDescent="0.3">
      <c r="A3640">
        <v>249005</v>
      </c>
      <c r="B3640" t="s">
        <v>873</v>
      </c>
      <c r="C3640" t="s">
        <v>40</v>
      </c>
      <c r="D3640">
        <v>1</v>
      </c>
      <c r="E3640" t="s">
        <v>5836</v>
      </c>
      <c r="F3640" t="s">
        <v>4675</v>
      </c>
      <c r="G3640">
        <v>13615</v>
      </c>
      <c r="H3640">
        <v>1</v>
      </c>
      <c r="I3640">
        <v>37046</v>
      </c>
      <c r="J3640">
        <v>47955</v>
      </c>
      <c r="K3640" t="s">
        <v>30</v>
      </c>
      <c r="L3640" t="s">
        <v>31</v>
      </c>
      <c r="M3640" t="s">
        <v>971</v>
      </c>
      <c r="N3640" t="s">
        <v>5837</v>
      </c>
      <c r="O3640" t="s">
        <v>8505</v>
      </c>
      <c r="P3640" t="s">
        <v>5838</v>
      </c>
      <c r="Q3640" t="s">
        <v>35</v>
      </c>
      <c r="R3640" t="s">
        <v>879</v>
      </c>
      <c r="S3640" t="s">
        <v>8959</v>
      </c>
      <c r="T3640" t="str">
        <f t="shared" si="168"/>
        <v xml:space="preserve">Experience with programs such as NYCAPS, PRISE, PMS, CHARMS, MS WORD, MS Excel, OUTLOOK and E-HIRE would be helpful but not necessary.  </v>
      </c>
      <c r="U3640">
        <f t="shared" si="169"/>
        <v>0</v>
      </c>
      <c r="V3640" s="3">
        <v>1</v>
      </c>
      <c r="W3640" s="3">
        <f t="shared" si="170"/>
        <v>0</v>
      </c>
      <c r="X3640" s="3">
        <v>0</v>
      </c>
      <c r="Y3640" s="3">
        <v>0</v>
      </c>
      <c r="Z3640" s="3">
        <v>0</v>
      </c>
      <c r="AA3640" s="3">
        <v>0</v>
      </c>
      <c r="AB3640" s="3">
        <v>0</v>
      </c>
      <c r="AD3640" t="s">
        <v>38</v>
      </c>
      <c r="AE3640" s="1">
        <v>42592</v>
      </c>
      <c r="AF3640" s="1">
        <v>42605</v>
      </c>
      <c r="AG3640" s="1">
        <v>42592</v>
      </c>
      <c r="AH3640" s="1">
        <v>42598</v>
      </c>
    </row>
    <row r="3641" spans="1:34" x14ac:dyDescent="0.3">
      <c r="A3641">
        <v>249005</v>
      </c>
      <c r="B3641" t="s">
        <v>873</v>
      </c>
      <c r="C3641" t="s">
        <v>26</v>
      </c>
      <c r="D3641">
        <v>1</v>
      </c>
      <c r="E3641" t="s">
        <v>5836</v>
      </c>
      <c r="F3641" t="s">
        <v>4675</v>
      </c>
      <c r="G3641">
        <v>13615</v>
      </c>
      <c r="H3641">
        <v>1</v>
      </c>
      <c r="I3641">
        <v>37046</v>
      </c>
      <c r="J3641">
        <v>47955</v>
      </c>
      <c r="K3641" t="s">
        <v>30</v>
      </c>
      <c r="L3641" t="s">
        <v>31</v>
      </c>
      <c r="M3641" t="s">
        <v>971</v>
      </c>
      <c r="N3641" t="s">
        <v>5837</v>
      </c>
      <c r="O3641" t="s">
        <v>8505</v>
      </c>
      <c r="P3641" t="s">
        <v>5838</v>
      </c>
      <c r="Q3641" t="s">
        <v>35</v>
      </c>
      <c r="R3641" t="s">
        <v>879</v>
      </c>
      <c r="S3641" t="s">
        <v>8959</v>
      </c>
      <c r="T3641" t="str">
        <f t="shared" si="168"/>
        <v xml:space="preserve">Experience with programs such as NYCAPS, PRISE, PMS, CHARMS, MS WORD, MS Excel, OUTLOOK and E-HIRE would be helpful but not necessary.  </v>
      </c>
      <c r="U3641">
        <f t="shared" si="169"/>
        <v>0</v>
      </c>
      <c r="V3641" s="3">
        <v>1</v>
      </c>
      <c r="W3641" s="3">
        <f t="shared" si="170"/>
        <v>0</v>
      </c>
      <c r="X3641" s="3">
        <v>0</v>
      </c>
      <c r="Y3641" s="3">
        <v>0</v>
      </c>
      <c r="Z3641" s="3">
        <v>0</v>
      </c>
      <c r="AA3641" s="3">
        <v>0</v>
      </c>
      <c r="AB3641" s="3">
        <v>0</v>
      </c>
      <c r="AD3641" t="s">
        <v>38</v>
      </c>
      <c r="AE3641" s="1">
        <v>42592</v>
      </c>
      <c r="AF3641" s="1">
        <v>42605</v>
      </c>
      <c r="AG3641" s="1">
        <v>42592</v>
      </c>
      <c r="AH3641" s="1">
        <v>42598</v>
      </c>
    </row>
    <row r="3642" spans="1:34" x14ac:dyDescent="0.3">
      <c r="A3642">
        <v>249009</v>
      </c>
      <c r="B3642" t="s">
        <v>873</v>
      </c>
      <c r="C3642" t="s">
        <v>40</v>
      </c>
      <c r="D3642">
        <v>1</v>
      </c>
      <c r="E3642" t="s">
        <v>5839</v>
      </c>
      <c r="F3642" t="s">
        <v>1536</v>
      </c>
      <c r="G3642">
        <v>10010</v>
      </c>
      <c r="H3642" t="s">
        <v>52</v>
      </c>
      <c r="I3642">
        <v>53051</v>
      </c>
      <c r="J3642">
        <v>145991</v>
      </c>
      <c r="K3642" t="s">
        <v>30</v>
      </c>
      <c r="L3642" t="s">
        <v>43</v>
      </c>
      <c r="M3642" t="s">
        <v>2237</v>
      </c>
      <c r="N3642" t="s">
        <v>8960</v>
      </c>
      <c r="O3642" t="s">
        <v>1539</v>
      </c>
      <c r="P3642" t="s">
        <v>8961</v>
      </c>
      <c r="Q3642" t="s">
        <v>35</v>
      </c>
      <c r="R3642" t="s">
        <v>879</v>
      </c>
      <c r="S3642" t="s">
        <v>35</v>
      </c>
      <c r="T3642" t="str">
        <f t="shared" si="168"/>
        <v xml:space="preserve">‚Experience in managing and conducting internal and external agency audit functions. Familiarity with NYC Comptroller Directives. Experience in performing audits in accordance with General Accepted Accounting Principles and Government Standards. Excellent verbal communications and writing skills.Extensive use of M.S Office Suite.Familiarity with Database navigation.Proven ability to manage project timelines.The ability to work as a member of a team.C.P.A or accounting background.  </v>
      </c>
      <c r="U3642">
        <f t="shared" si="169"/>
        <v>0</v>
      </c>
      <c r="V3642" s="3">
        <v>0</v>
      </c>
      <c r="W3642" s="3">
        <f t="shared" si="170"/>
        <v>0</v>
      </c>
      <c r="X3642" s="3">
        <v>0</v>
      </c>
      <c r="Y3642" s="3">
        <v>0</v>
      </c>
      <c r="Z3642" s="3">
        <v>0</v>
      </c>
      <c r="AA3642" s="3">
        <v>0</v>
      </c>
      <c r="AB3642" s="3">
        <v>0</v>
      </c>
      <c r="AD3642" t="s">
        <v>5840</v>
      </c>
      <c r="AE3642" s="1">
        <v>42594</v>
      </c>
      <c r="AF3642" s="1">
        <v>42599</v>
      </c>
      <c r="AG3642" s="1">
        <v>42594</v>
      </c>
      <c r="AH3642" s="1">
        <v>42598</v>
      </c>
    </row>
    <row r="3643" spans="1:34" x14ac:dyDescent="0.3">
      <c r="A3643">
        <v>249009</v>
      </c>
      <c r="B3643" t="s">
        <v>873</v>
      </c>
      <c r="C3643" t="s">
        <v>26</v>
      </c>
      <c r="D3643">
        <v>1</v>
      </c>
      <c r="E3643" t="s">
        <v>5839</v>
      </c>
      <c r="F3643" t="s">
        <v>1536</v>
      </c>
      <c r="G3643">
        <v>10010</v>
      </c>
      <c r="H3643" t="s">
        <v>52</v>
      </c>
      <c r="I3643">
        <v>53051</v>
      </c>
      <c r="J3643">
        <v>145991</v>
      </c>
      <c r="K3643" t="s">
        <v>30</v>
      </c>
      <c r="L3643" t="s">
        <v>43</v>
      </c>
      <c r="M3643" t="s">
        <v>2237</v>
      </c>
      <c r="N3643" t="s">
        <v>8960</v>
      </c>
      <c r="O3643" t="s">
        <v>1539</v>
      </c>
      <c r="P3643" t="s">
        <v>8961</v>
      </c>
      <c r="Q3643" t="s">
        <v>35</v>
      </c>
      <c r="R3643" t="s">
        <v>879</v>
      </c>
      <c r="S3643" t="s">
        <v>35</v>
      </c>
      <c r="T3643" t="str">
        <f t="shared" si="168"/>
        <v xml:space="preserve">‚Experience in managing and conducting internal and external agency audit functions. Familiarity with NYC Comptroller Directives. Experience in performing audits in accordance with General Accepted Accounting Principles and Government Standards. Excellent verbal communications and writing skills.Extensive use of M.S Office Suite.Familiarity with Database navigation.Proven ability to manage project timelines.The ability to work as a member of a team.C.P.A or accounting background.  </v>
      </c>
      <c r="U3643">
        <f t="shared" si="169"/>
        <v>0</v>
      </c>
      <c r="V3643" s="3">
        <v>0</v>
      </c>
      <c r="W3643" s="3">
        <f t="shared" si="170"/>
        <v>0</v>
      </c>
      <c r="X3643" s="3">
        <v>0</v>
      </c>
      <c r="Y3643" s="3">
        <v>0</v>
      </c>
      <c r="Z3643" s="3">
        <v>0</v>
      </c>
      <c r="AA3643" s="3">
        <v>0</v>
      </c>
      <c r="AB3643" s="3">
        <v>0</v>
      </c>
      <c r="AD3643" t="s">
        <v>5840</v>
      </c>
      <c r="AE3643" s="1">
        <v>42594</v>
      </c>
      <c r="AF3643" s="1">
        <v>42599</v>
      </c>
      <c r="AG3643" s="1">
        <v>42594</v>
      </c>
      <c r="AH3643" s="1">
        <v>42598</v>
      </c>
    </row>
    <row r="3644" spans="1:34" x14ac:dyDescent="0.3">
      <c r="A3644">
        <v>248883</v>
      </c>
      <c r="B3644" t="s">
        <v>324</v>
      </c>
      <c r="C3644" t="s">
        <v>26</v>
      </c>
      <c r="D3644">
        <v>1</v>
      </c>
      <c r="E3644" t="s">
        <v>5841</v>
      </c>
      <c r="F3644" t="s">
        <v>269</v>
      </c>
      <c r="G3644">
        <v>10209</v>
      </c>
      <c r="H3644">
        <v>1</v>
      </c>
      <c r="I3644">
        <v>10</v>
      </c>
      <c r="J3644">
        <v>14</v>
      </c>
      <c r="K3644" t="s">
        <v>141</v>
      </c>
      <c r="L3644" t="s">
        <v>1348</v>
      </c>
      <c r="M3644" t="s">
        <v>5842</v>
      </c>
      <c r="N3644" t="s">
        <v>8962</v>
      </c>
      <c r="O3644" t="s">
        <v>272</v>
      </c>
      <c r="P3644" t="s">
        <v>7004</v>
      </c>
      <c r="Q3644" t="s">
        <v>35</v>
      </c>
      <c r="R3644" t="s">
        <v>866</v>
      </c>
      <c r="S3644" t="s">
        <v>5843</v>
      </c>
      <c r="T3644" t="str">
        <f t="shared" si="168"/>
        <v xml:space="preserve">The ideal candidate should be hard-working, ambitious, and excited by the opportunity to work in a complex environment undergoing a period of rapid organizational growth and institutional change.  In addition to meeting the minimum Qualification Requirements, the candidate should possess outstanding interpersonal and communication skills; excellent writing and strong organizational skills; and a strong facility with computers and outreach capabilities.  	Strong organizational, planning, presentation, facilitation and influencing skills. 	Interacting with the public 	Scheduling appointments  	Researching  	Ensuring policies and procedures are followed 	Performing other clerical tasks as necessary 	Special projects and assignments as needed 	Detail oriented 	Professional demeanor 	Self-motivated 	Fluency in a language in addition to English a plus 	Respectful and professional demeanor in diverse contexts 	Maintain contact with associations and large groups 	Proficient in Microsoft Office, Excel, Outlook 	Team player attitude with the ability to work on multiple projects under pressure of deadlines.  	Willing to travel to other agencies throughout the five NYC boroughs or;  </v>
      </c>
      <c r="U3644">
        <f t="shared" si="169"/>
        <v>0</v>
      </c>
      <c r="V3644" s="3">
        <v>1</v>
      </c>
      <c r="W3644" s="3">
        <f t="shared" si="170"/>
        <v>0</v>
      </c>
      <c r="X3644" s="3">
        <v>0</v>
      </c>
      <c r="Y3644" s="3">
        <v>0</v>
      </c>
      <c r="Z3644" s="3">
        <v>0</v>
      </c>
      <c r="AA3644" s="3">
        <v>0</v>
      </c>
      <c r="AB3644" s="3">
        <v>0</v>
      </c>
      <c r="AD3644" t="s">
        <v>38</v>
      </c>
      <c r="AE3644" s="1">
        <v>42573</v>
      </c>
      <c r="AG3644" s="1">
        <v>42573</v>
      </c>
      <c r="AH3644" s="1">
        <v>42598</v>
      </c>
    </row>
    <row r="3645" spans="1:34" x14ac:dyDescent="0.3">
      <c r="A3645">
        <v>249864</v>
      </c>
      <c r="B3645" t="s">
        <v>1592</v>
      </c>
      <c r="C3645" t="s">
        <v>26</v>
      </c>
      <c r="D3645">
        <v>1</v>
      </c>
      <c r="E3645" t="s">
        <v>1908</v>
      </c>
      <c r="F3645" t="s">
        <v>148</v>
      </c>
      <c r="G3645">
        <v>12626</v>
      </c>
      <c r="H3645">
        <v>2</v>
      </c>
      <c r="I3645">
        <v>56458</v>
      </c>
      <c r="J3645">
        <v>72310</v>
      </c>
      <c r="K3645" t="s">
        <v>30</v>
      </c>
      <c r="L3645" t="s">
        <v>430</v>
      </c>
      <c r="M3645" t="s">
        <v>971</v>
      </c>
      <c r="N3645" t="s">
        <v>7507</v>
      </c>
      <c r="O3645" t="s">
        <v>7077</v>
      </c>
      <c r="P3645" t="s">
        <v>7508</v>
      </c>
      <c r="Q3645" t="s">
        <v>35</v>
      </c>
      <c r="R3645" t="s">
        <v>1909</v>
      </c>
      <c r="S3645" t="s">
        <v>35</v>
      </c>
      <c r="T3645" t="str">
        <f t="shared" si="168"/>
        <v xml:space="preserve">‚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people skills and leadership skills.  Familiarity with the NYCHRL.  </v>
      </c>
      <c r="U3645">
        <f t="shared" si="169"/>
        <v>0</v>
      </c>
      <c r="V3645" s="3">
        <v>1</v>
      </c>
      <c r="W3645" s="3">
        <f t="shared" si="170"/>
        <v>0</v>
      </c>
      <c r="X3645" s="3">
        <v>0</v>
      </c>
      <c r="Y3645" s="3">
        <v>0</v>
      </c>
      <c r="Z3645" s="3">
        <v>0</v>
      </c>
      <c r="AA3645" s="3">
        <v>0</v>
      </c>
      <c r="AB3645" s="3">
        <v>0</v>
      </c>
      <c r="AD3645" t="s">
        <v>38</v>
      </c>
      <c r="AE3645" s="1">
        <v>42580</v>
      </c>
      <c r="AF3645" s="1">
        <v>42674</v>
      </c>
      <c r="AG3645" s="1">
        <v>42580</v>
      </c>
      <c r="AH3645" s="1">
        <v>42598</v>
      </c>
    </row>
    <row r="3646" spans="1:34" x14ac:dyDescent="0.3">
      <c r="A3646">
        <v>248883</v>
      </c>
      <c r="B3646" t="s">
        <v>324</v>
      </c>
      <c r="C3646" t="s">
        <v>40</v>
      </c>
      <c r="D3646">
        <v>1</v>
      </c>
      <c r="E3646" t="s">
        <v>5841</v>
      </c>
      <c r="F3646" t="s">
        <v>269</v>
      </c>
      <c r="G3646">
        <v>10209</v>
      </c>
      <c r="H3646">
        <v>1</v>
      </c>
      <c r="I3646">
        <v>10</v>
      </c>
      <c r="J3646">
        <v>14</v>
      </c>
      <c r="K3646" t="s">
        <v>141</v>
      </c>
      <c r="L3646" t="s">
        <v>1348</v>
      </c>
      <c r="M3646" t="s">
        <v>5842</v>
      </c>
      <c r="N3646" t="s">
        <v>8962</v>
      </c>
      <c r="O3646" t="s">
        <v>272</v>
      </c>
      <c r="P3646" t="s">
        <v>7004</v>
      </c>
      <c r="Q3646" t="s">
        <v>35</v>
      </c>
      <c r="R3646" t="s">
        <v>866</v>
      </c>
      <c r="S3646" t="s">
        <v>5843</v>
      </c>
      <c r="T3646" t="str">
        <f t="shared" si="168"/>
        <v xml:space="preserve">The ideal candidate should be hard-working, ambitious, and excited by the opportunity to work in a complex environment undergoing a period of rapid organizational growth and institutional change.  In addition to meeting the minimum Qualification Requirements, the candidate should possess outstanding interpersonal and communication skills; excellent writing and strong organizational skills; and a strong facility with computers and outreach capabilities.  	Strong organizational, planning, presentation, facilitation and influencing skills. 	Interacting with the public 	Scheduling appointments  	Researching  	Ensuring policies and procedures are followed 	Performing other clerical tasks as necessary 	Special projects and assignments as needed 	Detail oriented 	Professional demeanor 	Self-motivated 	Fluency in a language in addition to English a plus 	Respectful and professional demeanor in diverse contexts 	Maintain contact with associations and large groups 	Proficient in Microsoft Office, Excel, Outlook 	Team player attitude with the ability to work on multiple projects under pressure of deadlines.  	Willing to travel to other agencies throughout the five NYC boroughs or;  </v>
      </c>
      <c r="U3646">
        <f t="shared" si="169"/>
        <v>0</v>
      </c>
      <c r="V3646" s="3">
        <v>1</v>
      </c>
      <c r="W3646" s="3">
        <f t="shared" si="170"/>
        <v>0</v>
      </c>
      <c r="X3646" s="3">
        <v>0</v>
      </c>
      <c r="Y3646" s="3">
        <v>0</v>
      </c>
      <c r="Z3646" s="3">
        <v>0</v>
      </c>
      <c r="AA3646" s="3">
        <v>0</v>
      </c>
      <c r="AB3646" s="3">
        <v>0</v>
      </c>
      <c r="AD3646" t="s">
        <v>38</v>
      </c>
      <c r="AE3646" s="1">
        <v>42573</v>
      </c>
      <c r="AG3646" s="1">
        <v>42573</v>
      </c>
      <c r="AH3646" s="1">
        <v>42598</v>
      </c>
    </row>
    <row r="3647" spans="1:34" x14ac:dyDescent="0.3">
      <c r="A3647">
        <v>249015</v>
      </c>
      <c r="B3647" t="s">
        <v>39</v>
      </c>
      <c r="C3647" t="s">
        <v>26</v>
      </c>
      <c r="D3647">
        <v>1</v>
      </c>
      <c r="E3647" t="s">
        <v>5844</v>
      </c>
      <c r="F3647" t="s">
        <v>975</v>
      </c>
      <c r="G3647">
        <v>51193</v>
      </c>
      <c r="H3647">
        <v>0</v>
      </c>
      <c r="I3647">
        <v>48900</v>
      </c>
      <c r="J3647">
        <v>69042</v>
      </c>
      <c r="K3647" t="s">
        <v>30</v>
      </c>
      <c r="L3647" t="s">
        <v>78</v>
      </c>
      <c r="M3647" t="s">
        <v>976</v>
      </c>
      <c r="N3647" t="s">
        <v>8963</v>
      </c>
      <c r="O3647" t="s">
        <v>978</v>
      </c>
      <c r="P3647" t="s">
        <v>5845</v>
      </c>
      <c r="Q3647" t="s">
        <v>7439</v>
      </c>
      <c r="R3647" t="s">
        <v>5846</v>
      </c>
      <c r="S3647" t="s">
        <v>35</v>
      </c>
      <c r="T3647" t="str">
        <f t="shared" si="168"/>
        <v>--Good communication skills; fluent English and either Spanish or French/Creole preferred; NYS Driver's License highly desirable.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47">
        <f t="shared" si="169"/>
        <v>0</v>
      </c>
      <c r="V3647" s="3">
        <v>0</v>
      </c>
      <c r="W3647" s="3">
        <f t="shared" si="170"/>
        <v>0</v>
      </c>
      <c r="X3647" s="3">
        <v>0</v>
      </c>
      <c r="Y3647" s="3">
        <v>0</v>
      </c>
      <c r="Z3647" s="3">
        <v>0</v>
      </c>
      <c r="AA3647" s="3">
        <v>0</v>
      </c>
      <c r="AB3647" s="3">
        <v>0</v>
      </c>
      <c r="AD3647" t="s">
        <v>38</v>
      </c>
      <c r="AE3647" s="1">
        <v>42576</v>
      </c>
      <c r="AG3647" s="1">
        <v>42576</v>
      </c>
      <c r="AH3647" s="1">
        <v>42598</v>
      </c>
    </row>
    <row r="3648" spans="1:34" x14ac:dyDescent="0.3">
      <c r="A3648">
        <v>249015</v>
      </c>
      <c r="B3648" t="s">
        <v>39</v>
      </c>
      <c r="C3648" t="s">
        <v>40</v>
      </c>
      <c r="D3648">
        <v>1</v>
      </c>
      <c r="E3648" t="s">
        <v>5844</v>
      </c>
      <c r="F3648" t="s">
        <v>975</v>
      </c>
      <c r="G3648">
        <v>51193</v>
      </c>
      <c r="H3648">
        <v>0</v>
      </c>
      <c r="I3648">
        <v>48900</v>
      </c>
      <c r="J3648">
        <v>69042</v>
      </c>
      <c r="K3648" t="s">
        <v>30</v>
      </c>
      <c r="L3648" t="s">
        <v>78</v>
      </c>
      <c r="M3648" t="s">
        <v>976</v>
      </c>
      <c r="N3648" t="s">
        <v>8963</v>
      </c>
      <c r="O3648" t="s">
        <v>978</v>
      </c>
      <c r="P3648" t="s">
        <v>5845</v>
      </c>
      <c r="Q3648" t="s">
        <v>7439</v>
      </c>
      <c r="R3648" t="s">
        <v>5846</v>
      </c>
      <c r="S3648" t="s">
        <v>35</v>
      </c>
      <c r="T3648" t="str">
        <f t="shared" si="168"/>
        <v>--Good communication skills; fluent English and either Spanish or French/Creole preferred; NYS Driver's License highly desirable.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48">
        <f t="shared" si="169"/>
        <v>0</v>
      </c>
      <c r="V3648" s="3">
        <v>0</v>
      </c>
      <c r="W3648" s="3">
        <f t="shared" si="170"/>
        <v>0</v>
      </c>
      <c r="X3648" s="3">
        <v>0</v>
      </c>
      <c r="Y3648" s="3">
        <v>0</v>
      </c>
      <c r="Z3648" s="3">
        <v>0</v>
      </c>
      <c r="AA3648" s="3">
        <v>0</v>
      </c>
      <c r="AB3648" s="3">
        <v>0</v>
      </c>
      <c r="AD3648" t="s">
        <v>38</v>
      </c>
      <c r="AE3648" s="1">
        <v>42576</v>
      </c>
      <c r="AG3648" s="1">
        <v>42576</v>
      </c>
      <c r="AH3648" s="1">
        <v>42598</v>
      </c>
    </row>
    <row r="3649" spans="1:34" x14ac:dyDescent="0.3">
      <c r="A3649">
        <v>249018</v>
      </c>
      <c r="B3649" t="s">
        <v>59</v>
      </c>
      <c r="C3649" t="s">
        <v>26</v>
      </c>
      <c r="D3649">
        <v>2</v>
      </c>
      <c r="E3649" t="s">
        <v>5847</v>
      </c>
      <c r="F3649" t="s">
        <v>2302</v>
      </c>
      <c r="G3649">
        <v>91001</v>
      </c>
      <c r="H3649">
        <v>2</v>
      </c>
      <c r="I3649">
        <v>57310</v>
      </c>
      <c r="J3649">
        <v>59633</v>
      </c>
      <c r="K3649" t="s">
        <v>30</v>
      </c>
      <c r="L3649" t="s">
        <v>727</v>
      </c>
      <c r="M3649" t="s">
        <v>728</v>
      </c>
      <c r="N3649" t="s">
        <v>5848</v>
      </c>
      <c r="O3649" t="s">
        <v>7639</v>
      </c>
      <c r="P3649" t="s">
        <v>35</v>
      </c>
      <c r="Q3649" t="s">
        <v>1808</v>
      </c>
      <c r="R3649" t="s">
        <v>99</v>
      </c>
      <c r="S3649" t="s">
        <v>5849</v>
      </c>
      <c r="T3649" t="str">
        <f t="shared" si="168"/>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3649">
        <f t="shared" si="169"/>
        <v>0</v>
      </c>
      <c r="V3649" s="3">
        <v>0</v>
      </c>
      <c r="W3649" s="3">
        <f t="shared" si="170"/>
        <v>0</v>
      </c>
      <c r="X3649" s="3">
        <v>0</v>
      </c>
      <c r="Y3649" s="3">
        <v>0</v>
      </c>
      <c r="Z3649" s="3">
        <v>0</v>
      </c>
      <c r="AA3649" s="3">
        <v>0</v>
      </c>
      <c r="AB3649" s="3">
        <v>0</v>
      </c>
      <c r="AD3649" t="s">
        <v>38</v>
      </c>
      <c r="AE3649" s="1">
        <v>42580</v>
      </c>
      <c r="AG3649" s="1">
        <v>42580</v>
      </c>
      <c r="AH3649" s="1">
        <v>42598</v>
      </c>
    </row>
    <row r="3650" spans="1:34" x14ac:dyDescent="0.3">
      <c r="A3650">
        <v>249018</v>
      </c>
      <c r="B3650" t="s">
        <v>59</v>
      </c>
      <c r="C3650" t="s">
        <v>40</v>
      </c>
      <c r="D3650">
        <v>2</v>
      </c>
      <c r="E3650" t="s">
        <v>5847</v>
      </c>
      <c r="F3650" t="s">
        <v>2302</v>
      </c>
      <c r="G3650">
        <v>91001</v>
      </c>
      <c r="H3650">
        <v>2</v>
      </c>
      <c r="I3650">
        <v>57310</v>
      </c>
      <c r="J3650">
        <v>59633</v>
      </c>
      <c r="K3650" t="s">
        <v>30</v>
      </c>
      <c r="L3650" t="s">
        <v>727</v>
      </c>
      <c r="M3650" t="s">
        <v>728</v>
      </c>
      <c r="N3650" t="s">
        <v>5848</v>
      </c>
      <c r="O3650" t="s">
        <v>7639</v>
      </c>
      <c r="P3650" t="s">
        <v>35</v>
      </c>
      <c r="Q3650" t="s">
        <v>1808</v>
      </c>
      <c r="R3650" t="s">
        <v>99</v>
      </c>
      <c r="S3650" t="s">
        <v>5849</v>
      </c>
      <c r="T3650" t="str">
        <f t="shared" si="168"/>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v>
      </c>
      <c r="U3650">
        <f t="shared" si="169"/>
        <v>0</v>
      </c>
      <c r="V3650" s="3">
        <v>0</v>
      </c>
      <c r="W3650" s="3">
        <f t="shared" si="170"/>
        <v>0</v>
      </c>
      <c r="X3650" s="3">
        <v>0</v>
      </c>
      <c r="Y3650" s="3">
        <v>0</v>
      </c>
      <c r="Z3650" s="3">
        <v>0</v>
      </c>
      <c r="AA3650" s="3">
        <v>0</v>
      </c>
      <c r="AB3650" s="3">
        <v>0</v>
      </c>
      <c r="AD3650" t="s">
        <v>38</v>
      </c>
      <c r="AE3650" s="1">
        <v>42580</v>
      </c>
      <c r="AG3650" s="1">
        <v>42580</v>
      </c>
      <c r="AH3650" s="1">
        <v>42598</v>
      </c>
    </row>
    <row r="3651" spans="1:34" x14ac:dyDescent="0.3">
      <c r="A3651">
        <v>249126</v>
      </c>
      <c r="B3651" t="s">
        <v>59</v>
      </c>
      <c r="C3651" t="s">
        <v>40</v>
      </c>
      <c r="D3651">
        <v>1</v>
      </c>
      <c r="E3651" t="s">
        <v>1014</v>
      </c>
      <c r="F3651" t="s">
        <v>1015</v>
      </c>
      <c r="G3651">
        <v>20415</v>
      </c>
      <c r="H3651">
        <v>2</v>
      </c>
      <c r="I3651">
        <v>72805</v>
      </c>
      <c r="J3651">
        <v>101148</v>
      </c>
      <c r="K3651" t="s">
        <v>30</v>
      </c>
      <c r="L3651" t="s">
        <v>164</v>
      </c>
      <c r="M3651" t="s">
        <v>5850</v>
      </c>
      <c r="N3651" t="s">
        <v>8964</v>
      </c>
      <c r="O3651" t="s">
        <v>7245</v>
      </c>
      <c r="P3651" t="s">
        <v>5851</v>
      </c>
      <c r="Q3651" t="s">
        <v>1713</v>
      </c>
      <c r="R3651" t="s">
        <v>711</v>
      </c>
      <c r="S3651" t="s">
        <v>290</v>
      </c>
      <c r="T3651" t="str">
        <f t="shared" ref="T3651:T3714" si="171">P3651&amp;" "&amp;Q3651</f>
        <v>Possession of a valid NYS Motor Vehicle Driver License is preferred.  In addition, the candidate must have a solid background in mechanical engineering principles and their application. Experience with the wastewater industry will be beneficial.  Areas of expertise include design of piping systems, pumps, HVAC systems, compressors, gas handling equipment, and any process equipment associated with wastewater pollution control plants. Familiarity with the E-Gordian software is beneficial.  Knowledge of Auto Cad, Microsoft Project, Office and Excel are very beneficial.  The selected candidate should have the ability to communicate effectively both orally and in writing with technical and non-technical staff.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651">
        <f t="shared" ref="U3651:U3714" si="172">D3651*W3651</f>
        <v>0</v>
      </c>
      <c r="V3651" s="3">
        <v>1</v>
      </c>
      <c r="W3651" s="3">
        <f t="shared" ref="W3651:W3714" si="173">IF(OR(ISNUMBER(SEARCH("data analytics",$T3651)), ISNUMBER(SEARCH("data analysis",$T3651)), ISNUMBER(SEARCH("analyze data", $T3651)),ISNUMBER(SEARCH("business intelligence", $T3651)),ISNUMBER(SEARCH("business analysis",$T3651))),1,0)</f>
        <v>0</v>
      </c>
      <c r="X3651" s="3">
        <v>0</v>
      </c>
      <c r="Y3651" s="3">
        <v>0</v>
      </c>
      <c r="Z3651" s="3">
        <v>0</v>
      </c>
      <c r="AA3651" s="3">
        <v>0</v>
      </c>
      <c r="AB3651" s="3">
        <v>0</v>
      </c>
      <c r="AD3651" t="s">
        <v>58</v>
      </c>
      <c r="AE3651" s="1">
        <v>42580</v>
      </c>
      <c r="AG3651" s="1">
        <v>42580</v>
      </c>
      <c r="AH3651" s="1">
        <v>42598</v>
      </c>
    </row>
    <row r="3652" spans="1:34" x14ac:dyDescent="0.3">
      <c r="A3652">
        <v>249126</v>
      </c>
      <c r="B3652" t="s">
        <v>59</v>
      </c>
      <c r="C3652" t="s">
        <v>26</v>
      </c>
      <c r="D3652">
        <v>1</v>
      </c>
      <c r="E3652" t="s">
        <v>1014</v>
      </c>
      <c r="F3652" t="s">
        <v>1015</v>
      </c>
      <c r="G3652">
        <v>20415</v>
      </c>
      <c r="H3652">
        <v>2</v>
      </c>
      <c r="I3652">
        <v>72805</v>
      </c>
      <c r="J3652">
        <v>101148</v>
      </c>
      <c r="K3652" t="s">
        <v>30</v>
      </c>
      <c r="L3652" t="s">
        <v>164</v>
      </c>
      <c r="M3652" t="s">
        <v>5850</v>
      </c>
      <c r="N3652" t="s">
        <v>8964</v>
      </c>
      <c r="O3652" t="s">
        <v>7245</v>
      </c>
      <c r="P3652" t="s">
        <v>5851</v>
      </c>
      <c r="Q3652" t="s">
        <v>1713</v>
      </c>
      <c r="R3652" t="s">
        <v>711</v>
      </c>
      <c r="S3652" t="s">
        <v>290</v>
      </c>
      <c r="T3652" t="str">
        <f t="shared" si="171"/>
        <v>Possession of a valid NYS Motor Vehicle Driver License is preferred.  In addition, the candidate must have a solid background in mechanical engineering principles and their application. Experience with the wastewater industry will be beneficial.  Areas of expertise include design of piping systems, pumps, HVAC systems, compressors, gas handling equipment, and any process equipment associated with wastewater pollution control plants. Familiarity with the E-Gordian software is beneficial.  Knowledge of Auto Cad, Microsoft Project, Office and Excel are very beneficial.  The selected candidate should have the ability to communicate effectively both orally and in writing with technical and non-technical staff.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652">
        <f t="shared" si="172"/>
        <v>0</v>
      </c>
      <c r="V3652" s="3">
        <v>1</v>
      </c>
      <c r="W3652" s="3">
        <f t="shared" si="173"/>
        <v>0</v>
      </c>
      <c r="X3652" s="3">
        <v>0</v>
      </c>
      <c r="Y3652" s="3">
        <v>0</v>
      </c>
      <c r="Z3652" s="3">
        <v>0</v>
      </c>
      <c r="AA3652" s="3">
        <v>0</v>
      </c>
      <c r="AB3652" s="3">
        <v>0</v>
      </c>
      <c r="AD3652" t="s">
        <v>58</v>
      </c>
      <c r="AE3652" s="1">
        <v>42580</v>
      </c>
      <c r="AG3652" s="1">
        <v>42580</v>
      </c>
      <c r="AH3652" s="1">
        <v>42598</v>
      </c>
    </row>
    <row r="3653" spans="1:34" x14ac:dyDescent="0.3">
      <c r="A3653">
        <v>249128</v>
      </c>
      <c r="B3653" t="s">
        <v>39</v>
      </c>
      <c r="C3653" t="s">
        <v>40</v>
      </c>
      <c r="D3653">
        <v>1</v>
      </c>
      <c r="E3653" t="s">
        <v>5852</v>
      </c>
      <c r="F3653" t="s">
        <v>1148</v>
      </c>
      <c r="G3653">
        <v>56056</v>
      </c>
      <c r="H3653">
        <v>0</v>
      </c>
      <c r="I3653">
        <v>29391</v>
      </c>
      <c r="J3653">
        <v>38131</v>
      </c>
      <c r="K3653" t="s">
        <v>30</v>
      </c>
      <c r="L3653" t="s">
        <v>78</v>
      </c>
      <c r="M3653" t="s">
        <v>1179</v>
      </c>
      <c r="N3653" t="s">
        <v>7005</v>
      </c>
      <c r="O3653" t="s">
        <v>1150</v>
      </c>
      <c r="P3653" t="s">
        <v>35</v>
      </c>
      <c r="Q3653" t="s">
        <v>35</v>
      </c>
      <c r="R3653" t="s">
        <v>5853</v>
      </c>
      <c r="S3653" t="s">
        <v>35</v>
      </c>
      <c r="T3653" t="str">
        <f t="shared" si="171"/>
        <v xml:space="preserve">   </v>
      </c>
      <c r="U3653">
        <f t="shared" si="172"/>
        <v>0</v>
      </c>
      <c r="V3653" s="3">
        <v>0</v>
      </c>
      <c r="W3653" s="3">
        <f t="shared" si="173"/>
        <v>0</v>
      </c>
      <c r="X3653" s="3">
        <v>0</v>
      </c>
      <c r="Y3653" s="3">
        <v>0</v>
      </c>
      <c r="Z3653" s="3">
        <v>0</v>
      </c>
      <c r="AA3653" s="3">
        <v>0</v>
      </c>
      <c r="AB3653" s="3">
        <v>0</v>
      </c>
      <c r="AD3653" t="s">
        <v>38</v>
      </c>
      <c r="AE3653" s="1">
        <v>42577</v>
      </c>
      <c r="AG3653" s="1">
        <v>42577</v>
      </c>
      <c r="AH3653" s="1">
        <v>42598</v>
      </c>
    </row>
    <row r="3654" spans="1:34" x14ac:dyDescent="0.3">
      <c r="A3654">
        <v>249128</v>
      </c>
      <c r="B3654" t="s">
        <v>39</v>
      </c>
      <c r="C3654" t="s">
        <v>26</v>
      </c>
      <c r="D3654">
        <v>1</v>
      </c>
      <c r="E3654" t="s">
        <v>5852</v>
      </c>
      <c r="F3654" t="s">
        <v>1148</v>
      </c>
      <c r="G3654">
        <v>56056</v>
      </c>
      <c r="H3654">
        <v>0</v>
      </c>
      <c r="I3654">
        <v>29391</v>
      </c>
      <c r="J3654">
        <v>38131</v>
      </c>
      <c r="K3654" t="s">
        <v>30</v>
      </c>
      <c r="L3654" t="s">
        <v>78</v>
      </c>
      <c r="M3654" t="s">
        <v>1179</v>
      </c>
      <c r="N3654" t="s">
        <v>7005</v>
      </c>
      <c r="O3654" t="s">
        <v>1150</v>
      </c>
      <c r="P3654" t="s">
        <v>35</v>
      </c>
      <c r="Q3654" t="s">
        <v>35</v>
      </c>
      <c r="R3654" t="s">
        <v>5853</v>
      </c>
      <c r="S3654" t="s">
        <v>35</v>
      </c>
      <c r="T3654" t="str">
        <f t="shared" si="171"/>
        <v xml:space="preserve">   </v>
      </c>
      <c r="U3654">
        <f t="shared" si="172"/>
        <v>0</v>
      </c>
      <c r="V3654" s="3">
        <v>0</v>
      </c>
      <c r="W3654" s="3">
        <f t="shared" si="173"/>
        <v>0</v>
      </c>
      <c r="X3654" s="3">
        <v>0</v>
      </c>
      <c r="Y3654" s="3">
        <v>0</v>
      </c>
      <c r="Z3654" s="3">
        <v>0</v>
      </c>
      <c r="AA3654" s="3">
        <v>0</v>
      </c>
      <c r="AB3654" s="3">
        <v>0</v>
      </c>
      <c r="AD3654" t="s">
        <v>38</v>
      </c>
      <c r="AE3654" s="1">
        <v>42577</v>
      </c>
      <c r="AG3654" s="1">
        <v>42577</v>
      </c>
      <c r="AH3654" s="1">
        <v>42598</v>
      </c>
    </row>
    <row r="3655" spans="1:34" x14ac:dyDescent="0.3">
      <c r="A3655">
        <v>249225</v>
      </c>
      <c r="B3655" t="s">
        <v>89</v>
      </c>
      <c r="C3655" t="s">
        <v>40</v>
      </c>
      <c r="D3655">
        <v>1</v>
      </c>
      <c r="E3655" t="s">
        <v>275</v>
      </c>
      <c r="F3655" t="s">
        <v>218</v>
      </c>
      <c r="G3655">
        <v>10009</v>
      </c>
      <c r="H3655" t="s">
        <v>240</v>
      </c>
      <c r="I3655">
        <v>58675</v>
      </c>
      <c r="J3655">
        <v>156793</v>
      </c>
      <c r="K3655" t="s">
        <v>30</v>
      </c>
      <c r="L3655" t="s">
        <v>5826</v>
      </c>
      <c r="M3655" t="s">
        <v>5827</v>
      </c>
      <c r="N3655" t="s">
        <v>7003</v>
      </c>
      <c r="O3655" t="s">
        <v>221</v>
      </c>
      <c r="P3655" t="s">
        <v>8956</v>
      </c>
      <c r="Q3655" t="s">
        <v>834</v>
      </c>
      <c r="R3655" t="s">
        <v>99</v>
      </c>
      <c r="S3655" t="s">
        <v>35</v>
      </c>
      <c r="T3655" t="str">
        <f t="shared" si="171"/>
        <v>‚	Minimum of 7 years of progressive experience in program/project management, general business management or consulting.	Excellent written and verbal communication skills; advanced skills in critical writing data analysis and preparation of high-quality executive level reports.	Proficiency with financial management and project scheduling software. 	Practical experience in applying strategy, business process analysis and project management in an organizational context.  Key Competencies 	Project management - Proven ability to lead and monitor a complex project comprised of multiple tasks, across multiple departments, while remaining on schedule and within budget.	Collaborating - Capacity to develop and manage a strong network of internal and external relationships; ability to coordinate and lead efforts across departments. 	Strategizing - Ability to frame, diagnose, and develop cohesive plans for addressing complex problems and business issues.	Goal setting and accomplishment - Demonstrated ability to meet and exceed goals with the optimal use of resources. 	Attention to detail - Thorough accomplishment of tasks with vigilance towards all components.	Problem solving - Tackle challenges head-on, deftly deal with obstacles and demonstrate composure and positive attitude within a high pressure work environment. 	Communicating - Ability to communicate clearly, both verbally and in writing; skilled presenter. Employees applying for promotional, title or level change opportunities must have served a period of one year in their current title and level (if applicable).</v>
      </c>
      <c r="U3655">
        <f t="shared" si="172"/>
        <v>1</v>
      </c>
      <c r="V3655" s="3">
        <v>0</v>
      </c>
      <c r="W3655" s="3">
        <f t="shared" si="173"/>
        <v>1</v>
      </c>
      <c r="X3655" s="3">
        <v>0</v>
      </c>
      <c r="Y3655" s="3">
        <v>0</v>
      </c>
      <c r="Z3655" s="3">
        <v>0</v>
      </c>
      <c r="AA3655" s="3">
        <v>0</v>
      </c>
      <c r="AB3655" s="3">
        <v>0</v>
      </c>
      <c r="AD3655" t="s">
        <v>100</v>
      </c>
      <c r="AE3655" s="1">
        <v>42591</v>
      </c>
      <c r="AF3655" s="1">
        <v>42601</v>
      </c>
      <c r="AG3655" s="1">
        <v>42591</v>
      </c>
      <c r="AH3655" s="1">
        <v>42598</v>
      </c>
    </row>
    <row r="3656" spans="1:34" x14ac:dyDescent="0.3">
      <c r="A3656">
        <v>249226</v>
      </c>
      <c r="B3656" t="s">
        <v>244</v>
      </c>
      <c r="C3656" t="s">
        <v>26</v>
      </c>
      <c r="D3656">
        <v>15</v>
      </c>
      <c r="E3656" t="s">
        <v>5854</v>
      </c>
      <c r="F3656" t="s">
        <v>2334</v>
      </c>
      <c r="G3656">
        <v>91110</v>
      </c>
      <c r="H3656">
        <v>1</v>
      </c>
      <c r="I3656">
        <v>33548</v>
      </c>
      <c r="J3656">
        <v>45310</v>
      </c>
      <c r="K3656" t="s">
        <v>30</v>
      </c>
      <c r="L3656" t="s">
        <v>521</v>
      </c>
      <c r="M3656" t="s">
        <v>2335</v>
      </c>
      <c r="N3656" t="s">
        <v>5855</v>
      </c>
      <c r="O3656" t="s">
        <v>2337</v>
      </c>
      <c r="P3656" t="s">
        <v>1279</v>
      </c>
      <c r="Q3656" t="s">
        <v>35</v>
      </c>
      <c r="R3656" t="s">
        <v>5856</v>
      </c>
      <c r="S3656" t="s">
        <v>2339</v>
      </c>
      <c r="T3656" t="str">
        <f t="shared" si="171"/>
        <v xml:space="preserve">Ability to communicate effectively in verbal and written form.  </v>
      </c>
      <c r="U3656">
        <f t="shared" si="172"/>
        <v>0</v>
      </c>
      <c r="V3656" s="3">
        <v>0</v>
      </c>
      <c r="W3656" s="3">
        <f t="shared" si="173"/>
        <v>0</v>
      </c>
      <c r="X3656" s="3">
        <v>0</v>
      </c>
      <c r="Y3656" s="3">
        <v>0</v>
      </c>
      <c r="Z3656" s="3">
        <v>0</v>
      </c>
      <c r="AA3656" s="3">
        <v>0</v>
      </c>
      <c r="AB3656" s="3">
        <v>0</v>
      </c>
      <c r="AD3656" t="s">
        <v>38</v>
      </c>
      <c r="AE3656" s="1">
        <v>42597</v>
      </c>
      <c r="AF3656" s="1">
        <v>42610</v>
      </c>
      <c r="AG3656" s="1">
        <v>42597</v>
      </c>
      <c r="AH3656" s="1">
        <v>42598</v>
      </c>
    </row>
    <row r="3657" spans="1:34" x14ac:dyDescent="0.3">
      <c r="A3657">
        <v>249226</v>
      </c>
      <c r="B3657" t="s">
        <v>244</v>
      </c>
      <c r="C3657" t="s">
        <v>40</v>
      </c>
      <c r="D3657">
        <v>15</v>
      </c>
      <c r="E3657" t="s">
        <v>5854</v>
      </c>
      <c r="F3657" t="s">
        <v>2334</v>
      </c>
      <c r="G3657">
        <v>91110</v>
      </c>
      <c r="H3657">
        <v>1</v>
      </c>
      <c r="I3657">
        <v>33548</v>
      </c>
      <c r="J3657">
        <v>45310</v>
      </c>
      <c r="K3657" t="s">
        <v>30</v>
      </c>
      <c r="L3657" t="s">
        <v>521</v>
      </c>
      <c r="M3657" t="s">
        <v>2335</v>
      </c>
      <c r="N3657" t="s">
        <v>5855</v>
      </c>
      <c r="O3657" t="s">
        <v>2337</v>
      </c>
      <c r="P3657" t="s">
        <v>1279</v>
      </c>
      <c r="Q3657" t="s">
        <v>35</v>
      </c>
      <c r="R3657" t="s">
        <v>5856</v>
      </c>
      <c r="S3657" t="s">
        <v>2339</v>
      </c>
      <c r="T3657" t="str">
        <f t="shared" si="171"/>
        <v xml:space="preserve">Ability to communicate effectively in verbal and written form.  </v>
      </c>
      <c r="U3657">
        <f t="shared" si="172"/>
        <v>0</v>
      </c>
      <c r="V3657" s="3">
        <v>0</v>
      </c>
      <c r="W3657" s="3">
        <f t="shared" si="173"/>
        <v>0</v>
      </c>
      <c r="X3657" s="3">
        <v>0</v>
      </c>
      <c r="Y3657" s="3">
        <v>0</v>
      </c>
      <c r="Z3657" s="3">
        <v>0</v>
      </c>
      <c r="AA3657" s="3">
        <v>0</v>
      </c>
      <c r="AB3657" s="3">
        <v>0</v>
      </c>
      <c r="AD3657" t="s">
        <v>38</v>
      </c>
      <c r="AE3657" s="1">
        <v>42597</v>
      </c>
      <c r="AF3657" s="1">
        <v>42610</v>
      </c>
      <c r="AG3657" s="1">
        <v>42597</v>
      </c>
      <c r="AH3657" s="1">
        <v>42598</v>
      </c>
    </row>
    <row r="3658" spans="1:34" x14ac:dyDescent="0.3">
      <c r="A3658">
        <v>249237</v>
      </c>
      <c r="B3658" t="s">
        <v>3435</v>
      </c>
      <c r="C3658" t="s">
        <v>40</v>
      </c>
      <c r="D3658">
        <v>1</v>
      </c>
      <c r="E3658" t="s">
        <v>4829</v>
      </c>
      <c r="F3658" t="s">
        <v>2096</v>
      </c>
      <c r="G3658">
        <v>13621</v>
      </c>
      <c r="H3658">
        <v>1</v>
      </c>
      <c r="I3658">
        <v>46303</v>
      </c>
      <c r="J3658">
        <v>67469</v>
      </c>
      <c r="K3658" t="s">
        <v>30</v>
      </c>
      <c r="L3658" t="s">
        <v>3455</v>
      </c>
      <c r="M3658" t="s">
        <v>4892</v>
      </c>
      <c r="N3658" t="s">
        <v>5857</v>
      </c>
      <c r="O3658" t="s">
        <v>2099</v>
      </c>
      <c r="P3658" t="s">
        <v>35</v>
      </c>
      <c r="Q3658" t="s">
        <v>35</v>
      </c>
      <c r="R3658" t="s">
        <v>3441</v>
      </c>
      <c r="S3658" t="s">
        <v>3696</v>
      </c>
      <c r="T3658" t="str">
        <f t="shared" si="171"/>
        <v xml:space="preserve">   </v>
      </c>
      <c r="U3658">
        <f t="shared" si="172"/>
        <v>0</v>
      </c>
      <c r="V3658" s="3">
        <v>0</v>
      </c>
      <c r="W3658" s="3">
        <f t="shared" si="173"/>
        <v>0</v>
      </c>
      <c r="X3658" s="3">
        <v>0</v>
      </c>
      <c r="Y3658" s="3">
        <v>0</v>
      </c>
      <c r="Z3658" s="3">
        <v>0</v>
      </c>
      <c r="AA3658" s="3">
        <v>0</v>
      </c>
      <c r="AB3658" s="3">
        <v>0</v>
      </c>
      <c r="AD3658" t="s">
        <v>58</v>
      </c>
      <c r="AE3658" s="1">
        <v>42591</v>
      </c>
      <c r="AG3658" s="1">
        <v>42591</v>
      </c>
      <c r="AH3658" s="1">
        <v>42598</v>
      </c>
    </row>
    <row r="3659" spans="1:34" x14ac:dyDescent="0.3">
      <c r="A3659">
        <v>249237</v>
      </c>
      <c r="B3659" t="s">
        <v>3435</v>
      </c>
      <c r="C3659" t="s">
        <v>26</v>
      </c>
      <c r="D3659">
        <v>1</v>
      </c>
      <c r="E3659" t="s">
        <v>4829</v>
      </c>
      <c r="F3659" t="s">
        <v>2096</v>
      </c>
      <c r="G3659">
        <v>13621</v>
      </c>
      <c r="H3659">
        <v>1</v>
      </c>
      <c r="I3659">
        <v>46303</v>
      </c>
      <c r="J3659">
        <v>67469</v>
      </c>
      <c r="K3659" t="s">
        <v>30</v>
      </c>
      <c r="L3659" t="s">
        <v>3455</v>
      </c>
      <c r="M3659" t="s">
        <v>4892</v>
      </c>
      <c r="N3659" t="s">
        <v>5857</v>
      </c>
      <c r="O3659" t="s">
        <v>2099</v>
      </c>
      <c r="P3659" t="s">
        <v>35</v>
      </c>
      <c r="Q3659" t="s">
        <v>35</v>
      </c>
      <c r="R3659" t="s">
        <v>3441</v>
      </c>
      <c r="S3659" t="s">
        <v>3696</v>
      </c>
      <c r="T3659" t="str">
        <f t="shared" si="171"/>
        <v xml:space="preserve">   </v>
      </c>
      <c r="U3659">
        <f t="shared" si="172"/>
        <v>0</v>
      </c>
      <c r="V3659" s="3">
        <v>0</v>
      </c>
      <c r="W3659" s="3">
        <f t="shared" si="173"/>
        <v>0</v>
      </c>
      <c r="X3659" s="3">
        <v>0</v>
      </c>
      <c r="Y3659" s="3">
        <v>0</v>
      </c>
      <c r="Z3659" s="3">
        <v>0</v>
      </c>
      <c r="AA3659" s="3">
        <v>0</v>
      </c>
      <c r="AB3659" s="3">
        <v>0</v>
      </c>
      <c r="AD3659" t="s">
        <v>58</v>
      </c>
      <c r="AE3659" s="1">
        <v>42591</v>
      </c>
      <c r="AG3659" s="1">
        <v>42591</v>
      </c>
      <c r="AH3659" s="1">
        <v>42598</v>
      </c>
    </row>
    <row r="3660" spans="1:34" x14ac:dyDescent="0.3">
      <c r="A3660">
        <v>249881</v>
      </c>
      <c r="B3660" t="s">
        <v>1559</v>
      </c>
      <c r="C3660" t="s">
        <v>26</v>
      </c>
      <c r="D3660">
        <v>1</v>
      </c>
      <c r="E3660" t="s">
        <v>5858</v>
      </c>
      <c r="F3660" t="s">
        <v>551</v>
      </c>
      <c r="G3660">
        <v>10124</v>
      </c>
      <c r="H3660">
        <v>2</v>
      </c>
      <c r="I3660">
        <v>55144</v>
      </c>
      <c r="J3660">
        <v>69703</v>
      </c>
      <c r="K3660" t="s">
        <v>30</v>
      </c>
      <c r="L3660" t="s">
        <v>5859</v>
      </c>
      <c r="M3660" t="s">
        <v>5860</v>
      </c>
      <c r="N3660" t="s">
        <v>8965</v>
      </c>
      <c r="O3660" t="s">
        <v>7055</v>
      </c>
      <c r="P3660" t="s">
        <v>35</v>
      </c>
      <c r="Q3660" t="s">
        <v>5861</v>
      </c>
      <c r="R3660" t="s">
        <v>1031</v>
      </c>
      <c r="S3660" t="s">
        <v>4391</v>
      </c>
      <c r="T3660" t="str">
        <f t="shared" si="171"/>
        <v xml:space="preserve">  You must be permanent in title of Principal Administrative Associate</v>
      </c>
      <c r="U3660">
        <f t="shared" si="172"/>
        <v>0</v>
      </c>
      <c r="V3660" s="3">
        <v>0</v>
      </c>
      <c r="W3660" s="3">
        <f t="shared" si="173"/>
        <v>0</v>
      </c>
      <c r="X3660" s="3">
        <v>0</v>
      </c>
      <c r="Y3660" s="3">
        <v>0</v>
      </c>
      <c r="Z3660" s="3">
        <v>0</v>
      </c>
      <c r="AA3660" s="3">
        <v>0</v>
      </c>
      <c r="AB3660" s="3">
        <v>0</v>
      </c>
      <c r="AD3660" t="s">
        <v>38</v>
      </c>
      <c r="AE3660" s="1">
        <v>42584</v>
      </c>
      <c r="AF3660" s="1">
        <v>42599</v>
      </c>
      <c r="AG3660" s="1">
        <v>42583</v>
      </c>
      <c r="AH3660" s="1">
        <v>42598</v>
      </c>
    </row>
    <row r="3661" spans="1:34" x14ac:dyDescent="0.3">
      <c r="A3661">
        <v>249549</v>
      </c>
      <c r="B3661" t="s">
        <v>39</v>
      </c>
      <c r="C3661" t="s">
        <v>40</v>
      </c>
      <c r="D3661">
        <v>1</v>
      </c>
      <c r="E3661" t="s">
        <v>5862</v>
      </c>
      <c r="F3661" t="s">
        <v>975</v>
      </c>
      <c r="G3661">
        <v>51193</v>
      </c>
      <c r="H3661">
        <v>0</v>
      </c>
      <c r="I3661">
        <v>48900</v>
      </c>
      <c r="J3661">
        <v>69042</v>
      </c>
      <c r="K3661" t="s">
        <v>30</v>
      </c>
      <c r="L3661" t="s">
        <v>78</v>
      </c>
      <c r="M3661" t="s">
        <v>5863</v>
      </c>
      <c r="N3661" t="s">
        <v>7006</v>
      </c>
      <c r="O3661" t="s">
        <v>978</v>
      </c>
      <c r="P3661" t="s">
        <v>8966</v>
      </c>
      <c r="Q3661" t="s">
        <v>7439</v>
      </c>
      <c r="R3661" t="s">
        <v>5864</v>
      </c>
      <c r="S3661" t="s">
        <v>35</v>
      </c>
      <c r="T3661" t="str">
        <f t="shared" si="171"/>
        <v>‚	Supervisory experience 	Computer skills in Microsoft Access and Maven 	Experience working with hospital and other health care professional staff and disease surveillance and case management experience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61">
        <f t="shared" si="172"/>
        <v>0</v>
      </c>
      <c r="V3661" s="3">
        <v>0</v>
      </c>
      <c r="W3661" s="3">
        <f t="shared" si="173"/>
        <v>0</v>
      </c>
      <c r="X3661" s="3">
        <v>0</v>
      </c>
      <c r="Y3661" s="3">
        <v>0</v>
      </c>
      <c r="Z3661" s="3">
        <v>0</v>
      </c>
      <c r="AA3661" s="3">
        <v>0</v>
      </c>
      <c r="AB3661" s="3">
        <v>0</v>
      </c>
      <c r="AD3661" t="s">
        <v>38</v>
      </c>
      <c r="AE3661" s="1">
        <v>42579</v>
      </c>
      <c r="AG3661" s="1">
        <v>42579</v>
      </c>
      <c r="AH3661" s="1">
        <v>42598</v>
      </c>
    </row>
    <row r="3662" spans="1:34" x14ac:dyDescent="0.3">
      <c r="A3662">
        <v>249550</v>
      </c>
      <c r="B3662" t="s">
        <v>3435</v>
      </c>
      <c r="C3662" t="s">
        <v>26</v>
      </c>
      <c r="D3662">
        <v>1</v>
      </c>
      <c r="E3662" t="s">
        <v>5208</v>
      </c>
      <c r="F3662" t="s">
        <v>485</v>
      </c>
      <c r="G3662">
        <v>30087</v>
      </c>
      <c r="H3662">
        <v>1</v>
      </c>
      <c r="I3662">
        <v>57005</v>
      </c>
      <c r="J3662">
        <v>87027</v>
      </c>
      <c r="K3662" t="s">
        <v>30</v>
      </c>
      <c r="L3662" t="s">
        <v>3455</v>
      </c>
      <c r="M3662" t="s">
        <v>5865</v>
      </c>
      <c r="N3662" t="s">
        <v>5866</v>
      </c>
      <c r="O3662" t="s">
        <v>488</v>
      </c>
      <c r="P3662" t="s">
        <v>35</v>
      </c>
      <c r="Q3662" t="s">
        <v>5867</v>
      </c>
      <c r="R3662" t="s">
        <v>3441</v>
      </c>
      <c r="S3662" t="s">
        <v>3696</v>
      </c>
      <c r="T3662" t="str">
        <f t="shared" si="171"/>
        <v xml:space="preserve">  APPLICANT MUST HAVE A MINIMUM OF THREE YEARS OF HEARING AND/OR TRIAL EXPERIENCE BEFORE CITY, STATE OR FEDERAL TRIBUNALS.</v>
      </c>
      <c r="U3662">
        <f t="shared" si="172"/>
        <v>0</v>
      </c>
      <c r="V3662" s="3">
        <v>0</v>
      </c>
      <c r="W3662" s="3">
        <f t="shared" si="173"/>
        <v>0</v>
      </c>
      <c r="X3662" s="3">
        <v>0</v>
      </c>
      <c r="Y3662" s="3">
        <v>0</v>
      </c>
      <c r="Z3662" s="3">
        <v>0</v>
      </c>
      <c r="AA3662" s="3">
        <v>0</v>
      </c>
      <c r="AB3662" s="3">
        <v>0</v>
      </c>
      <c r="AD3662" t="s">
        <v>38</v>
      </c>
      <c r="AE3662" s="1">
        <v>42591</v>
      </c>
      <c r="AG3662" s="1">
        <v>42591</v>
      </c>
      <c r="AH3662" s="1">
        <v>42598</v>
      </c>
    </row>
    <row r="3663" spans="1:34" x14ac:dyDescent="0.3">
      <c r="A3663">
        <v>249550</v>
      </c>
      <c r="B3663" t="s">
        <v>3435</v>
      </c>
      <c r="C3663" t="s">
        <v>40</v>
      </c>
      <c r="D3663">
        <v>1</v>
      </c>
      <c r="E3663" t="s">
        <v>5208</v>
      </c>
      <c r="F3663" t="s">
        <v>485</v>
      </c>
      <c r="G3663">
        <v>30087</v>
      </c>
      <c r="H3663">
        <v>1</v>
      </c>
      <c r="I3663">
        <v>57005</v>
      </c>
      <c r="J3663">
        <v>87027</v>
      </c>
      <c r="K3663" t="s">
        <v>30</v>
      </c>
      <c r="L3663" t="s">
        <v>3455</v>
      </c>
      <c r="M3663" t="s">
        <v>5865</v>
      </c>
      <c r="N3663" t="s">
        <v>5866</v>
      </c>
      <c r="O3663" t="s">
        <v>488</v>
      </c>
      <c r="P3663" t="s">
        <v>35</v>
      </c>
      <c r="Q3663" t="s">
        <v>5867</v>
      </c>
      <c r="R3663" t="s">
        <v>3441</v>
      </c>
      <c r="S3663" t="s">
        <v>3696</v>
      </c>
      <c r="T3663" t="str">
        <f t="shared" si="171"/>
        <v xml:space="preserve">  APPLICANT MUST HAVE A MINIMUM OF THREE YEARS OF HEARING AND/OR TRIAL EXPERIENCE BEFORE CITY, STATE OR FEDERAL TRIBUNALS.</v>
      </c>
      <c r="U3663">
        <f t="shared" si="172"/>
        <v>0</v>
      </c>
      <c r="V3663" s="3">
        <v>0</v>
      </c>
      <c r="W3663" s="3">
        <f t="shared" si="173"/>
        <v>0</v>
      </c>
      <c r="X3663" s="3">
        <v>0</v>
      </c>
      <c r="Y3663" s="3">
        <v>0</v>
      </c>
      <c r="Z3663" s="3">
        <v>0</v>
      </c>
      <c r="AA3663" s="3">
        <v>0</v>
      </c>
      <c r="AB3663" s="3">
        <v>0</v>
      </c>
      <c r="AD3663" t="s">
        <v>38</v>
      </c>
      <c r="AE3663" s="1">
        <v>42591</v>
      </c>
      <c r="AG3663" s="1">
        <v>42591</v>
      </c>
      <c r="AH3663" s="1">
        <v>42598</v>
      </c>
    </row>
    <row r="3664" spans="1:34" x14ac:dyDescent="0.3">
      <c r="A3664">
        <v>249556</v>
      </c>
      <c r="B3664" t="s">
        <v>39</v>
      </c>
      <c r="C3664" t="s">
        <v>26</v>
      </c>
      <c r="D3664">
        <v>1</v>
      </c>
      <c r="E3664" t="s">
        <v>5868</v>
      </c>
      <c r="F3664" t="s">
        <v>42</v>
      </c>
      <c r="G3664">
        <v>21744</v>
      </c>
      <c r="H3664">
        <v>2</v>
      </c>
      <c r="I3664">
        <v>68239</v>
      </c>
      <c r="J3664">
        <v>85644</v>
      </c>
      <c r="K3664" t="s">
        <v>30</v>
      </c>
      <c r="L3664" t="s">
        <v>78</v>
      </c>
      <c r="M3664" t="s">
        <v>5787</v>
      </c>
      <c r="N3664" t="s">
        <v>7007</v>
      </c>
      <c r="O3664" t="s">
        <v>46</v>
      </c>
      <c r="P3664" t="s">
        <v>8967</v>
      </c>
      <c r="Q3664" t="s">
        <v>7439</v>
      </c>
      <c r="R3664" t="s">
        <v>5869</v>
      </c>
      <c r="S3664" t="s">
        <v>35</v>
      </c>
      <c r="T3664" t="str">
        <f t="shared" si="171"/>
        <v>‚ Experience in project management  Background in sexual and reproductive health  Ability to work with a variety of technical staff and end users  Intermediate level programming skills in SAS, STATA or SPSS  Familiarity with SQL a strong plus  Excellent written and oral communication skills; time management skills  Strong organizational skills  Willingness to travel throughout New York City   Ability to handle multiple and diverse assignments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64">
        <f t="shared" si="172"/>
        <v>0</v>
      </c>
      <c r="V3664" s="3">
        <v>0</v>
      </c>
      <c r="W3664" s="3">
        <f t="shared" si="173"/>
        <v>0</v>
      </c>
      <c r="X3664" s="3">
        <v>0</v>
      </c>
      <c r="Y3664" s="3">
        <v>0</v>
      </c>
      <c r="Z3664" s="3">
        <v>1</v>
      </c>
      <c r="AA3664" s="3">
        <v>0</v>
      </c>
      <c r="AB3664" s="3">
        <v>0</v>
      </c>
      <c r="AD3664" t="s">
        <v>38</v>
      </c>
      <c r="AE3664" s="1">
        <v>42579</v>
      </c>
      <c r="AG3664" s="1">
        <v>42579</v>
      </c>
      <c r="AH3664" s="1">
        <v>42598</v>
      </c>
    </row>
    <row r="3665" spans="1:34" x14ac:dyDescent="0.3">
      <c r="A3665">
        <v>249883</v>
      </c>
      <c r="B3665" t="s">
        <v>1757</v>
      </c>
      <c r="C3665" t="s">
        <v>40</v>
      </c>
      <c r="D3665">
        <v>1</v>
      </c>
      <c r="E3665" t="s">
        <v>5870</v>
      </c>
      <c r="F3665" t="s">
        <v>1660</v>
      </c>
      <c r="G3665">
        <v>82994</v>
      </c>
      <c r="H3665" t="s">
        <v>796</v>
      </c>
      <c r="I3665">
        <v>100000</v>
      </c>
      <c r="J3665">
        <v>120000</v>
      </c>
      <c r="K3665" t="s">
        <v>30</v>
      </c>
      <c r="L3665" t="s">
        <v>797</v>
      </c>
      <c r="M3665" t="s">
        <v>4000</v>
      </c>
      <c r="N3665" t="s">
        <v>8968</v>
      </c>
      <c r="O3665" t="s">
        <v>1661</v>
      </c>
      <c r="P3665" t="s">
        <v>8969</v>
      </c>
      <c r="Q3665" t="s">
        <v>8970</v>
      </c>
      <c r="R3665" t="s">
        <v>5240</v>
      </c>
      <c r="S3665" t="s">
        <v>35</v>
      </c>
      <c r="T3665" t="str">
        <f t="shared" si="171"/>
        <v>‚ Mastery of fundamental HR processes and policies expected; those of NYC government    preferred;   Demonstrated ability to identify core elements of an issue. A proven record of continuous    professional growth and achievement expected;   A record of seeking and embracing best practices of HR profession a plus.   Exceptional interpersonal skills expected. This is critical in the context of the often sensitive    nature of the interactions and communications which regularly occur with employees of all levels;   Microsoft Office Suite proficiency expected. Certain residency requirements may apply. We appreciate every applicant‚„s interest; however, only those under consideration will be contacted  Note: Vacancy notices listed as ‚Å“Until Filled‚ will be posted for at least five work days</v>
      </c>
      <c r="U3665">
        <f t="shared" si="172"/>
        <v>0</v>
      </c>
      <c r="V3665" s="3">
        <v>0</v>
      </c>
      <c r="W3665" s="3">
        <f t="shared" si="173"/>
        <v>0</v>
      </c>
      <c r="X3665" s="3">
        <v>0</v>
      </c>
      <c r="Y3665" s="3">
        <v>0</v>
      </c>
      <c r="Z3665" s="3">
        <v>0</v>
      </c>
      <c r="AA3665" s="3">
        <v>0</v>
      </c>
      <c r="AB3665" s="3">
        <v>0</v>
      </c>
      <c r="AD3665" t="s">
        <v>38</v>
      </c>
      <c r="AE3665" s="1">
        <v>42583</v>
      </c>
      <c r="AG3665" s="1">
        <v>42583</v>
      </c>
      <c r="AH3665" s="1">
        <v>42598</v>
      </c>
    </row>
    <row r="3666" spans="1:34" x14ac:dyDescent="0.3">
      <c r="A3666">
        <v>249883</v>
      </c>
      <c r="B3666" t="s">
        <v>1757</v>
      </c>
      <c r="C3666" t="s">
        <v>26</v>
      </c>
      <c r="D3666">
        <v>1</v>
      </c>
      <c r="E3666" t="s">
        <v>5870</v>
      </c>
      <c r="F3666" t="s">
        <v>1660</v>
      </c>
      <c r="G3666">
        <v>82994</v>
      </c>
      <c r="H3666" t="s">
        <v>796</v>
      </c>
      <c r="I3666">
        <v>100000</v>
      </c>
      <c r="J3666">
        <v>120000</v>
      </c>
      <c r="K3666" t="s">
        <v>30</v>
      </c>
      <c r="L3666" t="s">
        <v>797</v>
      </c>
      <c r="M3666" t="s">
        <v>4000</v>
      </c>
      <c r="N3666" t="s">
        <v>8968</v>
      </c>
      <c r="O3666" t="s">
        <v>1661</v>
      </c>
      <c r="P3666" t="s">
        <v>8969</v>
      </c>
      <c r="Q3666" t="s">
        <v>8970</v>
      </c>
      <c r="R3666" t="s">
        <v>5240</v>
      </c>
      <c r="S3666" t="s">
        <v>35</v>
      </c>
      <c r="T3666" t="str">
        <f t="shared" si="171"/>
        <v>‚ Mastery of fundamental HR processes and policies expected; those of NYC government    preferred;   Demonstrated ability to identify core elements of an issue. A proven record of continuous    professional growth and achievement expected;   A record of seeking and embracing best practices of HR profession a plus.   Exceptional interpersonal skills expected. This is critical in the context of the often sensitive    nature of the interactions and communications which regularly occur with employees of all levels;   Microsoft Office Suite proficiency expected. Certain residency requirements may apply. We appreciate every applicant‚„s interest; however, only those under consideration will be contacted  Note: Vacancy notices listed as ‚Å“Until Filled‚ will be posted for at least five work days</v>
      </c>
      <c r="U3666">
        <f t="shared" si="172"/>
        <v>0</v>
      </c>
      <c r="V3666" s="3">
        <v>0</v>
      </c>
      <c r="W3666" s="3">
        <f t="shared" si="173"/>
        <v>0</v>
      </c>
      <c r="X3666" s="3">
        <v>0</v>
      </c>
      <c r="Y3666" s="3">
        <v>0</v>
      </c>
      <c r="Z3666" s="3">
        <v>0</v>
      </c>
      <c r="AA3666" s="3">
        <v>0</v>
      </c>
      <c r="AB3666" s="3">
        <v>0</v>
      </c>
      <c r="AD3666" t="s">
        <v>38</v>
      </c>
      <c r="AE3666" s="1">
        <v>42583</v>
      </c>
      <c r="AG3666" s="1">
        <v>42583</v>
      </c>
      <c r="AH3666" s="1">
        <v>42598</v>
      </c>
    </row>
    <row r="3667" spans="1:34" x14ac:dyDescent="0.3">
      <c r="A3667">
        <v>249886</v>
      </c>
      <c r="B3667" t="s">
        <v>2874</v>
      </c>
      <c r="C3667" t="s">
        <v>26</v>
      </c>
      <c r="D3667">
        <v>1</v>
      </c>
      <c r="E3667" t="s">
        <v>5871</v>
      </c>
      <c r="F3667" t="s">
        <v>1709</v>
      </c>
      <c r="G3667">
        <v>54739</v>
      </c>
      <c r="H3667">
        <v>0</v>
      </c>
      <c r="I3667">
        <v>60000</v>
      </c>
      <c r="J3667">
        <v>90000</v>
      </c>
      <c r="K3667" t="s">
        <v>30</v>
      </c>
      <c r="L3667" t="s">
        <v>797</v>
      </c>
      <c r="M3667" t="s">
        <v>5872</v>
      </c>
      <c r="N3667" t="s">
        <v>7008</v>
      </c>
      <c r="P3667" t="s">
        <v>5873</v>
      </c>
      <c r="Q3667" t="s">
        <v>35</v>
      </c>
      <c r="R3667" t="s">
        <v>5874</v>
      </c>
      <c r="S3667" t="s">
        <v>35</v>
      </c>
      <c r="T3667" t="str">
        <f t="shared" si="171"/>
        <v xml:space="preserve">Qualification Requirements A baccalaureate degree from an accredited college and two years of satisfactory, full-time experience related to the projects and policies to be studied in the particular position.  Preferred Skills Knowledge through direct experience in project or program management; must have proven ability to multi-task and prioritize, strong analytical skills,  creative problem solving, ability to perform and interpret analysis and translate findings into actionable project plans; excellent oral/written communication skills, including group facilitation and presentation skills; and ability to develop and maintain positive working relationships with all levels.  </v>
      </c>
      <c r="U3667">
        <f t="shared" si="172"/>
        <v>0</v>
      </c>
      <c r="V3667" s="3">
        <v>0</v>
      </c>
      <c r="W3667" s="3">
        <f t="shared" si="173"/>
        <v>0</v>
      </c>
      <c r="X3667" s="3">
        <v>0</v>
      </c>
      <c r="Y3667" s="3">
        <v>0</v>
      </c>
      <c r="Z3667" s="3">
        <v>0</v>
      </c>
      <c r="AA3667" s="3">
        <v>0</v>
      </c>
      <c r="AB3667" s="3">
        <v>0</v>
      </c>
      <c r="AD3667" t="s">
        <v>38</v>
      </c>
      <c r="AE3667" s="1">
        <v>42592</v>
      </c>
      <c r="AF3667" s="1">
        <v>42637</v>
      </c>
      <c r="AG3667" s="1">
        <v>42592</v>
      </c>
      <c r="AH3667" s="1">
        <v>42598</v>
      </c>
    </row>
    <row r="3668" spans="1:34" x14ac:dyDescent="0.3">
      <c r="A3668">
        <v>249886</v>
      </c>
      <c r="B3668" t="s">
        <v>2874</v>
      </c>
      <c r="C3668" t="s">
        <v>40</v>
      </c>
      <c r="D3668">
        <v>1</v>
      </c>
      <c r="E3668" t="s">
        <v>5871</v>
      </c>
      <c r="F3668" t="s">
        <v>1709</v>
      </c>
      <c r="G3668">
        <v>54739</v>
      </c>
      <c r="H3668">
        <v>0</v>
      </c>
      <c r="I3668">
        <v>60000</v>
      </c>
      <c r="J3668">
        <v>90000</v>
      </c>
      <c r="K3668" t="s">
        <v>30</v>
      </c>
      <c r="L3668" t="s">
        <v>797</v>
      </c>
      <c r="M3668" t="s">
        <v>5872</v>
      </c>
      <c r="N3668" t="s">
        <v>7008</v>
      </c>
      <c r="P3668" t="s">
        <v>5873</v>
      </c>
      <c r="Q3668" t="s">
        <v>35</v>
      </c>
      <c r="R3668" t="s">
        <v>5874</v>
      </c>
      <c r="S3668" t="s">
        <v>35</v>
      </c>
      <c r="T3668" t="str">
        <f t="shared" si="171"/>
        <v xml:space="preserve">Qualification Requirements A baccalaureate degree from an accredited college and two years of satisfactory, full-time experience related to the projects and policies to be studied in the particular position.  Preferred Skills Knowledge through direct experience in project or program management; must have proven ability to multi-task and prioritize, strong analytical skills,  creative problem solving, ability to perform and interpret analysis and translate findings into actionable project plans; excellent oral/written communication skills, including group facilitation and presentation skills; and ability to develop and maintain positive working relationships with all levels.  </v>
      </c>
      <c r="U3668">
        <f t="shared" si="172"/>
        <v>0</v>
      </c>
      <c r="V3668" s="3">
        <v>0</v>
      </c>
      <c r="W3668" s="3">
        <f t="shared" si="173"/>
        <v>0</v>
      </c>
      <c r="X3668" s="3">
        <v>0</v>
      </c>
      <c r="Y3668" s="3">
        <v>0</v>
      </c>
      <c r="Z3668" s="3">
        <v>0</v>
      </c>
      <c r="AA3668" s="3">
        <v>0</v>
      </c>
      <c r="AB3668" s="3">
        <v>0</v>
      </c>
      <c r="AD3668" t="s">
        <v>38</v>
      </c>
      <c r="AE3668" s="1">
        <v>42592</v>
      </c>
      <c r="AF3668" s="1">
        <v>42637</v>
      </c>
      <c r="AG3668" s="1">
        <v>42592</v>
      </c>
      <c r="AH3668" s="1">
        <v>42598</v>
      </c>
    </row>
    <row r="3669" spans="1:34" x14ac:dyDescent="0.3">
      <c r="A3669">
        <v>249887</v>
      </c>
      <c r="B3669" t="s">
        <v>2223</v>
      </c>
      <c r="C3669" t="s">
        <v>26</v>
      </c>
      <c r="D3669">
        <v>5</v>
      </c>
      <c r="E3669" t="s">
        <v>5875</v>
      </c>
      <c r="F3669" t="s">
        <v>5876</v>
      </c>
      <c r="G3669">
        <v>30827</v>
      </c>
      <c r="H3669">
        <v>0</v>
      </c>
      <c r="I3669">
        <v>55933</v>
      </c>
      <c r="J3669">
        <v>66534</v>
      </c>
      <c r="K3669" t="s">
        <v>30</v>
      </c>
      <c r="L3669" t="s">
        <v>2226</v>
      </c>
      <c r="M3669" t="s">
        <v>5877</v>
      </c>
      <c r="N3669" t="s">
        <v>8971</v>
      </c>
      <c r="O3669" t="s">
        <v>5878</v>
      </c>
      <c r="P3669" t="s">
        <v>8972</v>
      </c>
      <c r="Q3669" t="s">
        <v>35</v>
      </c>
      <c r="R3669" t="s">
        <v>5879</v>
      </c>
      <c r="S3669" t="s">
        <v>5880</v>
      </c>
      <c r="T3669" t="str">
        <f t="shared" si="171"/>
        <v xml:space="preserve">‚	Three or more years of full-time, paid employment as a police officer, as defined in CPL ‚§1.20, within the State of New York. 	Accredited police academy training.	Certified in firearms proficiency.	Strong technical computer skills using a variety of applications for law enforcement use, including law enforcement photography and videotaping skills regarding, e.g., crime scenes, lineups, interrogations, victim injuries.	Familiarity with various media, e.g., extracting/downloading video footage from surveillance systems.	Experience in installing a system for, and the execution of, eavesdropping warrants.	Familiarity with CALEA; SYTECH system; Title III requirements.  </v>
      </c>
      <c r="U3669">
        <f t="shared" si="172"/>
        <v>0</v>
      </c>
      <c r="V3669" s="3">
        <v>0</v>
      </c>
      <c r="W3669" s="3">
        <f t="shared" si="173"/>
        <v>0</v>
      </c>
      <c r="X3669" s="3">
        <v>0</v>
      </c>
      <c r="Y3669" s="3">
        <v>0</v>
      </c>
      <c r="Z3669" s="3">
        <v>0</v>
      </c>
      <c r="AA3669" s="3">
        <v>0</v>
      </c>
      <c r="AB3669" s="3">
        <v>0</v>
      </c>
      <c r="AD3669" t="s">
        <v>38</v>
      </c>
      <c r="AE3669" s="1">
        <v>42591</v>
      </c>
      <c r="AF3669" s="1">
        <v>42604</v>
      </c>
      <c r="AG3669" s="1">
        <v>42591</v>
      </c>
      <c r="AH3669" s="1">
        <v>42598</v>
      </c>
    </row>
    <row r="3670" spans="1:34" x14ac:dyDescent="0.3">
      <c r="A3670">
        <v>249556</v>
      </c>
      <c r="B3670" t="s">
        <v>39</v>
      </c>
      <c r="C3670" t="s">
        <v>40</v>
      </c>
      <c r="D3670">
        <v>1</v>
      </c>
      <c r="E3670" t="s">
        <v>5868</v>
      </c>
      <c r="F3670" t="s">
        <v>42</v>
      </c>
      <c r="G3670">
        <v>21744</v>
      </c>
      <c r="H3670">
        <v>2</v>
      </c>
      <c r="I3670">
        <v>68239</v>
      </c>
      <c r="J3670">
        <v>85644</v>
      </c>
      <c r="K3670" t="s">
        <v>30</v>
      </c>
      <c r="L3670" t="s">
        <v>78</v>
      </c>
      <c r="M3670" t="s">
        <v>5787</v>
      </c>
      <c r="N3670" t="s">
        <v>7007</v>
      </c>
      <c r="O3670" t="s">
        <v>46</v>
      </c>
      <c r="P3670" t="s">
        <v>8967</v>
      </c>
      <c r="Q3670" t="s">
        <v>7439</v>
      </c>
      <c r="R3670" t="s">
        <v>5869</v>
      </c>
      <c r="S3670" t="s">
        <v>35</v>
      </c>
      <c r="T3670" t="str">
        <f t="shared" si="171"/>
        <v>‚ Experience in project management  Background in sexual and reproductive health  Ability to work with a variety of technical staff and end users  Intermediate level programming skills in SAS, STATA or SPSS  Familiarity with SQL a strong plus  Excellent written and oral communication skills; time management skills  Strong organizational skills  Willingness to travel throughout New York City   Ability to handle multiple and diverse assignments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70">
        <f t="shared" si="172"/>
        <v>0</v>
      </c>
      <c r="V3670" s="3">
        <v>0</v>
      </c>
      <c r="W3670" s="3">
        <f t="shared" si="173"/>
        <v>0</v>
      </c>
      <c r="X3670" s="3">
        <v>0</v>
      </c>
      <c r="Y3670" s="3">
        <v>0</v>
      </c>
      <c r="Z3670" s="3">
        <v>1</v>
      </c>
      <c r="AA3670" s="3">
        <v>0</v>
      </c>
      <c r="AB3670" s="3">
        <v>0</v>
      </c>
      <c r="AD3670" t="s">
        <v>38</v>
      </c>
      <c r="AE3670" s="1">
        <v>42579</v>
      </c>
      <c r="AG3670" s="1">
        <v>42579</v>
      </c>
      <c r="AH3670" s="1">
        <v>42598</v>
      </c>
    </row>
    <row r="3671" spans="1:34" x14ac:dyDescent="0.3">
      <c r="A3671">
        <v>249559</v>
      </c>
      <c r="B3671" t="s">
        <v>49</v>
      </c>
      <c r="C3671" t="s">
        <v>40</v>
      </c>
      <c r="D3671">
        <v>1</v>
      </c>
      <c r="E3671" t="s">
        <v>5881</v>
      </c>
      <c r="F3671" t="s">
        <v>42</v>
      </c>
      <c r="G3671">
        <v>21744</v>
      </c>
      <c r="H3671">
        <v>2</v>
      </c>
      <c r="I3671">
        <v>68239</v>
      </c>
      <c r="J3671">
        <v>78475</v>
      </c>
      <c r="K3671" t="s">
        <v>30</v>
      </c>
      <c r="L3671" t="s">
        <v>31</v>
      </c>
      <c r="M3671" t="s">
        <v>5882</v>
      </c>
      <c r="N3671" t="s">
        <v>7009</v>
      </c>
      <c r="O3671" t="s">
        <v>46</v>
      </c>
      <c r="P3671" t="s">
        <v>8973</v>
      </c>
      <c r="Q3671" t="s">
        <v>55</v>
      </c>
      <c r="R3671" t="s">
        <v>56</v>
      </c>
      <c r="S3671" t="s">
        <v>57</v>
      </c>
      <c r="T3671" t="str">
        <f t="shared" si="171"/>
        <v>‚ Strong programming, data analysis, statistical sampling and data mining experience. Proficiency in SAS programming. Ability to multi task and work on several projects simultaneously. Strong qualitative and quantitative analysis. In compliance with federal law, all persons hired will be required to verify identity and eligibility to work in the United States and to complete the required employment eligibility verification document form upon hire.</v>
      </c>
      <c r="U3671">
        <f t="shared" si="172"/>
        <v>1</v>
      </c>
      <c r="V3671" s="3">
        <v>0</v>
      </c>
      <c r="W3671" s="3">
        <f t="shared" si="173"/>
        <v>1</v>
      </c>
      <c r="X3671" s="3">
        <v>0</v>
      </c>
      <c r="Y3671" s="3">
        <v>0</v>
      </c>
      <c r="Z3671" s="3">
        <v>0</v>
      </c>
      <c r="AA3671" s="3">
        <v>0</v>
      </c>
      <c r="AB3671" s="3">
        <v>0</v>
      </c>
      <c r="AD3671" t="s">
        <v>38</v>
      </c>
      <c r="AE3671" s="1">
        <v>42594</v>
      </c>
      <c r="AG3671" s="1">
        <v>42594</v>
      </c>
      <c r="AH3671" s="1">
        <v>42598</v>
      </c>
    </row>
    <row r="3672" spans="1:34" x14ac:dyDescent="0.3">
      <c r="A3672">
        <v>249559</v>
      </c>
      <c r="B3672" t="s">
        <v>49</v>
      </c>
      <c r="C3672" t="s">
        <v>26</v>
      </c>
      <c r="D3672">
        <v>1</v>
      </c>
      <c r="E3672" t="s">
        <v>5881</v>
      </c>
      <c r="F3672" t="s">
        <v>42</v>
      </c>
      <c r="G3672">
        <v>21744</v>
      </c>
      <c r="H3672">
        <v>2</v>
      </c>
      <c r="I3672">
        <v>68239</v>
      </c>
      <c r="J3672">
        <v>78475</v>
      </c>
      <c r="K3672" t="s">
        <v>30</v>
      </c>
      <c r="L3672" t="s">
        <v>31</v>
      </c>
      <c r="M3672" t="s">
        <v>5882</v>
      </c>
      <c r="N3672" t="s">
        <v>7009</v>
      </c>
      <c r="O3672" t="s">
        <v>46</v>
      </c>
      <c r="P3672" t="s">
        <v>8973</v>
      </c>
      <c r="Q3672" t="s">
        <v>55</v>
      </c>
      <c r="R3672" t="s">
        <v>56</v>
      </c>
      <c r="S3672" t="s">
        <v>57</v>
      </c>
      <c r="T3672" t="str">
        <f t="shared" si="171"/>
        <v>‚ Strong programming, data analysis, statistical sampling and data mining experience. Proficiency in SAS programming. Ability to multi task and work on several projects simultaneously. Strong qualitative and quantitative analysis. In compliance with federal law, all persons hired will be required to verify identity and eligibility to work in the United States and to complete the required employment eligibility verification document form upon hire.</v>
      </c>
      <c r="U3672">
        <f t="shared" si="172"/>
        <v>1</v>
      </c>
      <c r="V3672" s="3">
        <v>0</v>
      </c>
      <c r="W3672" s="3">
        <f t="shared" si="173"/>
        <v>1</v>
      </c>
      <c r="X3672" s="3">
        <v>0</v>
      </c>
      <c r="Y3672" s="3">
        <v>0</v>
      </c>
      <c r="Z3672" s="3">
        <v>0</v>
      </c>
      <c r="AA3672" s="3">
        <v>0</v>
      </c>
      <c r="AB3672" s="3">
        <v>0</v>
      </c>
      <c r="AD3672" t="s">
        <v>38</v>
      </c>
      <c r="AE3672" s="1">
        <v>42594</v>
      </c>
      <c r="AG3672" s="1">
        <v>42594</v>
      </c>
      <c r="AH3672" s="1">
        <v>42598</v>
      </c>
    </row>
    <row r="3673" spans="1:34" x14ac:dyDescent="0.3">
      <c r="A3673">
        <v>249560</v>
      </c>
      <c r="B3673" t="s">
        <v>3435</v>
      </c>
      <c r="C3673" t="s">
        <v>40</v>
      </c>
      <c r="D3673">
        <v>3</v>
      </c>
      <c r="E3673" t="s">
        <v>4829</v>
      </c>
      <c r="F3673" t="s">
        <v>2096</v>
      </c>
      <c r="G3673">
        <v>13621</v>
      </c>
      <c r="H3673">
        <v>1</v>
      </c>
      <c r="I3673">
        <v>46303</v>
      </c>
      <c r="J3673">
        <v>67469</v>
      </c>
      <c r="K3673" t="s">
        <v>30</v>
      </c>
      <c r="L3673" t="s">
        <v>3455</v>
      </c>
      <c r="M3673" t="s">
        <v>3946</v>
      </c>
      <c r="N3673" t="s">
        <v>5883</v>
      </c>
      <c r="O3673" t="s">
        <v>2099</v>
      </c>
      <c r="P3673" t="s">
        <v>35</v>
      </c>
      <c r="Q3673" t="s">
        <v>35</v>
      </c>
      <c r="R3673" t="s">
        <v>3441</v>
      </c>
      <c r="S3673" t="s">
        <v>4693</v>
      </c>
      <c r="T3673" t="str">
        <f t="shared" si="171"/>
        <v xml:space="preserve">   </v>
      </c>
      <c r="U3673">
        <f t="shared" si="172"/>
        <v>0</v>
      </c>
      <c r="V3673" s="3">
        <v>0</v>
      </c>
      <c r="W3673" s="3">
        <f t="shared" si="173"/>
        <v>0</v>
      </c>
      <c r="X3673" s="3">
        <v>0</v>
      </c>
      <c r="Y3673" s="3">
        <v>0</v>
      </c>
      <c r="Z3673" s="3">
        <v>0</v>
      </c>
      <c r="AA3673" s="3">
        <v>0</v>
      </c>
      <c r="AB3673" s="3">
        <v>0</v>
      </c>
      <c r="AD3673" t="s">
        <v>58</v>
      </c>
      <c r="AE3673" s="1">
        <v>42579</v>
      </c>
      <c r="AG3673" s="1">
        <v>42579</v>
      </c>
      <c r="AH3673" s="1">
        <v>42598</v>
      </c>
    </row>
    <row r="3674" spans="1:34" x14ac:dyDescent="0.3">
      <c r="A3674">
        <v>249887</v>
      </c>
      <c r="B3674" t="s">
        <v>2223</v>
      </c>
      <c r="C3674" t="s">
        <v>40</v>
      </c>
      <c r="D3674">
        <v>5</v>
      </c>
      <c r="E3674" t="s">
        <v>5875</v>
      </c>
      <c r="F3674" t="s">
        <v>5876</v>
      </c>
      <c r="G3674">
        <v>30827</v>
      </c>
      <c r="H3674">
        <v>0</v>
      </c>
      <c r="I3674">
        <v>55933</v>
      </c>
      <c r="J3674">
        <v>66534</v>
      </c>
      <c r="K3674" t="s">
        <v>30</v>
      </c>
      <c r="L3674" t="s">
        <v>2226</v>
      </c>
      <c r="M3674" t="s">
        <v>5877</v>
      </c>
      <c r="N3674" t="s">
        <v>8971</v>
      </c>
      <c r="O3674" t="s">
        <v>5878</v>
      </c>
      <c r="P3674" t="s">
        <v>8972</v>
      </c>
      <c r="Q3674" t="s">
        <v>35</v>
      </c>
      <c r="R3674" t="s">
        <v>5879</v>
      </c>
      <c r="S3674" t="s">
        <v>5880</v>
      </c>
      <c r="T3674" t="str">
        <f t="shared" si="171"/>
        <v xml:space="preserve">‚	Three or more years of full-time, paid employment as a police officer, as defined in CPL ‚§1.20, within the State of New York. 	Accredited police academy training.	Certified in firearms proficiency.	Strong technical computer skills using a variety of applications for law enforcement use, including law enforcement photography and videotaping skills regarding, e.g., crime scenes, lineups, interrogations, victim injuries.	Familiarity with various media, e.g., extracting/downloading video footage from surveillance systems.	Experience in installing a system for, and the execution of, eavesdropping warrants.	Familiarity with CALEA; SYTECH system; Title III requirements.  </v>
      </c>
      <c r="U3674">
        <f t="shared" si="172"/>
        <v>0</v>
      </c>
      <c r="V3674" s="3">
        <v>0</v>
      </c>
      <c r="W3674" s="3">
        <f t="shared" si="173"/>
        <v>0</v>
      </c>
      <c r="X3674" s="3">
        <v>0</v>
      </c>
      <c r="Y3674" s="3">
        <v>0</v>
      </c>
      <c r="Z3674" s="3">
        <v>0</v>
      </c>
      <c r="AA3674" s="3">
        <v>0</v>
      </c>
      <c r="AB3674" s="3">
        <v>0</v>
      </c>
      <c r="AD3674" t="s">
        <v>38</v>
      </c>
      <c r="AE3674" s="1">
        <v>42591</v>
      </c>
      <c r="AF3674" s="1">
        <v>42604</v>
      </c>
      <c r="AG3674" s="1">
        <v>42591</v>
      </c>
      <c r="AH3674" s="1">
        <v>42598</v>
      </c>
    </row>
    <row r="3675" spans="1:34" x14ac:dyDescent="0.3">
      <c r="A3675">
        <v>249893</v>
      </c>
      <c r="B3675" t="s">
        <v>3435</v>
      </c>
      <c r="C3675" t="s">
        <v>40</v>
      </c>
      <c r="D3675">
        <v>1</v>
      </c>
      <c r="E3675" t="s">
        <v>4690</v>
      </c>
      <c r="F3675" t="s">
        <v>485</v>
      </c>
      <c r="G3675">
        <v>30087</v>
      </c>
      <c r="H3675">
        <v>2</v>
      </c>
      <c r="I3675">
        <v>64394</v>
      </c>
      <c r="J3675">
        <v>96499</v>
      </c>
      <c r="K3675" t="s">
        <v>30</v>
      </c>
      <c r="L3675" t="s">
        <v>3455</v>
      </c>
      <c r="M3675" t="s">
        <v>4065</v>
      </c>
      <c r="N3675" t="s">
        <v>4691</v>
      </c>
      <c r="O3675" t="s">
        <v>488</v>
      </c>
      <c r="P3675" t="s">
        <v>35</v>
      </c>
      <c r="Q3675" t="s">
        <v>35</v>
      </c>
      <c r="R3675" t="s">
        <v>3441</v>
      </c>
      <c r="S3675" t="s">
        <v>3696</v>
      </c>
      <c r="T3675" t="str">
        <f t="shared" si="171"/>
        <v xml:space="preserve">   </v>
      </c>
      <c r="U3675">
        <f t="shared" si="172"/>
        <v>0</v>
      </c>
      <c r="V3675" s="3">
        <v>0</v>
      </c>
      <c r="W3675" s="3">
        <f t="shared" si="173"/>
        <v>0</v>
      </c>
      <c r="X3675" s="3">
        <v>0</v>
      </c>
      <c r="Y3675" s="3">
        <v>0</v>
      </c>
      <c r="Z3675" s="3">
        <v>0</v>
      </c>
      <c r="AA3675" s="3">
        <v>0</v>
      </c>
      <c r="AB3675" s="3">
        <v>0</v>
      </c>
      <c r="AD3675" t="s">
        <v>38</v>
      </c>
      <c r="AE3675" s="1">
        <v>42583</v>
      </c>
      <c r="AG3675" s="1">
        <v>42591</v>
      </c>
      <c r="AH3675" s="1">
        <v>42598</v>
      </c>
    </row>
    <row r="3676" spans="1:34" x14ac:dyDescent="0.3">
      <c r="A3676">
        <v>249893</v>
      </c>
      <c r="B3676" t="s">
        <v>3435</v>
      </c>
      <c r="C3676" t="s">
        <v>26</v>
      </c>
      <c r="D3676">
        <v>1</v>
      </c>
      <c r="E3676" t="s">
        <v>4690</v>
      </c>
      <c r="F3676" t="s">
        <v>485</v>
      </c>
      <c r="G3676">
        <v>30087</v>
      </c>
      <c r="H3676">
        <v>2</v>
      </c>
      <c r="I3676">
        <v>64394</v>
      </c>
      <c r="J3676">
        <v>96499</v>
      </c>
      <c r="K3676" t="s">
        <v>30</v>
      </c>
      <c r="L3676" t="s">
        <v>3455</v>
      </c>
      <c r="M3676" t="s">
        <v>4065</v>
      </c>
      <c r="N3676" t="s">
        <v>4691</v>
      </c>
      <c r="O3676" t="s">
        <v>488</v>
      </c>
      <c r="P3676" t="s">
        <v>35</v>
      </c>
      <c r="Q3676" t="s">
        <v>35</v>
      </c>
      <c r="R3676" t="s">
        <v>3441</v>
      </c>
      <c r="S3676" t="s">
        <v>3696</v>
      </c>
      <c r="T3676" t="str">
        <f t="shared" si="171"/>
        <v xml:space="preserve">   </v>
      </c>
      <c r="U3676">
        <f t="shared" si="172"/>
        <v>0</v>
      </c>
      <c r="V3676" s="3">
        <v>0</v>
      </c>
      <c r="W3676" s="3">
        <f t="shared" si="173"/>
        <v>0</v>
      </c>
      <c r="X3676" s="3">
        <v>0</v>
      </c>
      <c r="Y3676" s="3">
        <v>0</v>
      </c>
      <c r="Z3676" s="3">
        <v>0</v>
      </c>
      <c r="AA3676" s="3">
        <v>0</v>
      </c>
      <c r="AB3676" s="3">
        <v>0</v>
      </c>
      <c r="AD3676" t="s">
        <v>38</v>
      </c>
      <c r="AE3676" s="1">
        <v>42583</v>
      </c>
      <c r="AG3676" s="1">
        <v>42591</v>
      </c>
      <c r="AH3676" s="1">
        <v>42598</v>
      </c>
    </row>
    <row r="3677" spans="1:34" x14ac:dyDescent="0.3">
      <c r="A3677">
        <v>249911</v>
      </c>
      <c r="B3677" t="s">
        <v>3435</v>
      </c>
      <c r="C3677" t="s">
        <v>40</v>
      </c>
      <c r="D3677">
        <v>1</v>
      </c>
      <c r="E3677" t="s">
        <v>5884</v>
      </c>
      <c r="F3677" t="s">
        <v>1015</v>
      </c>
      <c r="G3677">
        <v>20415</v>
      </c>
      <c r="H3677">
        <v>1</v>
      </c>
      <c r="I3677">
        <v>61237</v>
      </c>
      <c r="J3677">
        <v>88686</v>
      </c>
      <c r="K3677" t="s">
        <v>30</v>
      </c>
      <c r="L3677" t="s">
        <v>3437</v>
      </c>
      <c r="M3677" t="s">
        <v>3438</v>
      </c>
      <c r="N3677" t="s">
        <v>8974</v>
      </c>
      <c r="O3677" t="s">
        <v>7245</v>
      </c>
      <c r="P3677" t="s">
        <v>5885</v>
      </c>
      <c r="Q3677" t="s">
        <v>35</v>
      </c>
      <c r="R3677" t="s">
        <v>3441</v>
      </c>
      <c r="S3677" t="s">
        <v>3696</v>
      </c>
      <c r="T3677" t="str">
        <f t="shared" si="171"/>
        <v xml:space="preserve">MUST HAVE 2 OR MORE YEARS OF EXPERIENCE IN THE MODIFICATION AND DESIGN OF VEHICLES.  DESIGN: SPECIFICATION AND DESIGN OF NEW VEHICLES AND RECOGNIZING WEAKNESSES AND IMPROVING EXISTING VEHICLES.  RESEARCH &amp; DEVELOPMENT: FINDING SOLUTIONS TO ENGINEERING PROBLEMS.  PRODUCTION: PLANNING AND DESIGNING NEW PRODUCTION PROCESSES.  ANALYSIS: ANALYZING AND INTERPRETING TECHNICAL DATA INTO REPORTS OR PRESENTATIONS AND ANSWERING QUERIES ABOUT THE RESULTS.  </v>
      </c>
      <c r="U3677">
        <f t="shared" si="172"/>
        <v>0</v>
      </c>
      <c r="V3677" s="3">
        <v>0</v>
      </c>
      <c r="W3677" s="3">
        <f t="shared" si="173"/>
        <v>0</v>
      </c>
      <c r="X3677" s="3">
        <v>0</v>
      </c>
      <c r="Y3677" s="3">
        <v>0</v>
      </c>
      <c r="Z3677" s="3">
        <v>0</v>
      </c>
      <c r="AA3677" s="3">
        <v>0</v>
      </c>
      <c r="AB3677" s="3">
        <v>0</v>
      </c>
      <c r="AD3677" t="s">
        <v>58</v>
      </c>
      <c r="AE3677" s="1">
        <v>42591</v>
      </c>
      <c r="AG3677" s="1">
        <v>42591</v>
      </c>
      <c r="AH3677" s="1">
        <v>42598</v>
      </c>
    </row>
    <row r="3678" spans="1:34" x14ac:dyDescent="0.3">
      <c r="A3678">
        <v>249911</v>
      </c>
      <c r="B3678" t="s">
        <v>3435</v>
      </c>
      <c r="C3678" t="s">
        <v>26</v>
      </c>
      <c r="D3678">
        <v>1</v>
      </c>
      <c r="E3678" t="s">
        <v>5884</v>
      </c>
      <c r="F3678" t="s">
        <v>1015</v>
      </c>
      <c r="G3678">
        <v>20415</v>
      </c>
      <c r="H3678">
        <v>1</v>
      </c>
      <c r="I3678">
        <v>61237</v>
      </c>
      <c r="J3678">
        <v>88686</v>
      </c>
      <c r="K3678" t="s">
        <v>30</v>
      </c>
      <c r="L3678" t="s">
        <v>3437</v>
      </c>
      <c r="M3678" t="s">
        <v>3438</v>
      </c>
      <c r="N3678" t="s">
        <v>8974</v>
      </c>
      <c r="O3678" t="s">
        <v>7245</v>
      </c>
      <c r="P3678" t="s">
        <v>5885</v>
      </c>
      <c r="Q3678" t="s">
        <v>35</v>
      </c>
      <c r="R3678" t="s">
        <v>3441</v>
      </c>
      <c r="S3678" t="s">
        <v>3696</v>
      </c>
      <c r="T3678" t="str">
        <f t="shared" si="171"/>
        <v xml:space="preserve">MUST HAVE 2 OR MORE YEARS OF EXPERIENCE IN THE MODIFICATION AND DESIGN OF VEHICLES.  DESIGN: SPECIFICATION AND DESIGN OF NEW VEHICLES AND RECOGNIZING WEAKNESSES AND IMPROVING EXISTING VEHICLES.  RESEARCH &amp; DEVELOPMENT: FINDING SOLUTIONS TO ENGINEERING PROBLEMS.  PRODUCTION: PLANNING AND DESIGNING NEW PRODUCTION PROCESSES.  ANALYSIS: ANALYZING AND INTERPRETING TECHNICAL DATA INTO REPORTS OR PRESENTATIONS AND ANSWERING QUERIES ABOUT THE RESULTS.  </v>
      </c>
      <c r="U3678">
        <f t="shared" si="172"/>
        <v>0</v>
      </c>
      <c r="V3678" s="3">
        <v>0</v>
      </c>
      <c r="W3678" s="3">
        <f t="shared" si="173"/>
        <v>0</v>
      </c>
      <c r="X3678" s="3">
        <v>0</v>
      </c>
      <c r="Y3678" s="3">
        <v>0</v>
      </c>
      <c r="Z3678" s="3">
        <v>0</v>
      </c>
      <c r="AA3678" s="3">
        <v>0</v>
      </c>
      <c r="AB3678" s="3">
        <v>0</v>
      </c>
      <c r="AD3678" t="s">
        <v>58</v>
      </c>
      <c r="AE3678" s="1">
        <v>42591</v>
      </c>
      <c r="AG3678" s="1">
        <v>42591</v>
      </c>
      <c r="AH3678" s="1">
        <v>42598</v>
      </c>
    </row>
    <row r="3679" spans="1:34" x14ac:dyDescent="0.3">
      <c r="A3679">
        <v>249560</v>
      </c>
      <c r="B3679" t="s">
        <v>3435</v>
      </c>
      <c r="C3679" t="s">
        <v>26</v>
      </c>
      <c r="D3679">
        <v>3</v>
      </c>
      <c r="E3679" t="s">
        <v>4829</v>
      </c>
      <c r="F3679" t="s">
        <v>2096</v>
      </c>
      <c r="G3679">
        <v>13621</v>
      </c>
      <c r="H3679">
        <v>1</v>
      </c>
      <c r="I3679">
        <v>46303</v>
      </c>
      <c r="J3679">
        <v>67469</v>
      </c>
      <c r="K3679" t="s">
        <v>30</v>
      </c>
      <c r="L3679" t="s">
        <v>3455</v>
      </c>
      <c r="M3679" t="s">
        <v>3946</v>
      </c>
      <c r="N3679" t="s">
        <v>5883</v>
      </c>
      <c r="O3679" t="s">
        <v>2099</v>
      </c>
      <c r="P3679" t="s">
        <v>35</v>
      </c>
      <c r="Q3679" t="s">
        <v>35</v>
      </c>
      <c r="R3679" t="s">
        <v>3441</v>
      </c>
      <c r="S3679" t="s">
        <v>4693</v>
      </c>
      <c r="T3679" t="str">
        <f t="shared" si="171"/>
        <v xml:space="preserve">   </v>
      </c>
      <c r="U3679">
        <f t="shared" si="172"/>
        <v>0</v>
      </c>
      <c r="V3679" s="3">
        <v>0</v>
      </c>
      <c r="W3679" s="3">
        <f t="shared" si="173"/>
        <v>0</v>
      </c>
      <c r="X3679" s="3">
        <v>0</v>
      </c>
      <c r="Y3679" s="3">
        <v>0</v>
      </c>
      <c r="Z3679" s="3">
        <v>0</v>
      </c>
      <c r="AA3679" s="3">
        <v>0</v>
      </c>
      <c r="AB3679" s="3">
        <v>0</v>
      </c>
      <c r="AD3679" t="s">
        <v>58</v>
      </c>
      <c r="AE3679" s="1">
        <v>42579</v>
      </c>
      <c r="AG3679" s="1">
        <v>42579</v>
      </c>
      <c r="AH3679" s="1">
        <v>42598</v>
      </c>
    </row>
    <row r="3680" spans="1:34" x14ac:dyDescent="0.3">
      <c r="A3680">
        <v>249267</v>
      </c>
      <c r="B3680" t="s">
        <v>25</v>
      </c>
      <c r="C3680" t="s">
        <v>26</v>
      </c>
      <c r="D3680">
        <v>1</v>
      </c>
      <c r="E3680" t="s">
        <v>5729</v>
      </c>
      <c r="F3680" t="s">
        <v>4596</v>
      </c>
      <c r="G3680">
        <v>6795</v>
      </c>
      <c r="H3680">
        <v>0</v>
      </c>
      <c r="I3680">
        <v>75000</v>
      </c>
      <c r="J3680">
        <v>120000</v>
      </c>
      <c r="K3680" t="s">
        <v>30</v>
      </c>
      <c r="L3680" t="s">
        <v>192</v>
      </c>
      <c r="M3680" t="s">
        <v>535</v>
      </c>
      <c r="N3680" t="s">
        <v>8921</v>
      </c>
      <c r="O3680" t="s">
        <v>4598</v>
      </c>
      <c r="P3680" t="s">
        <v>5730</v>
      </c>
      <c r="Q3680" t="s">
        <v>35</v>
      </c>
      <c r="R3680" t="s">
        <v>5731</v>
      </c>
      <c r="S3680" t="s">
        <v>196</v>
      </c>
      <c r="T3680" t="str">
        <f t="shared" si="171"/>
        <v xml:space="preserve">The preferred candidate should possess the following: 3-5 years of experience with BMC BladeLogic and BMC ADDM; experience should consist of creating packages and other depot objects, implementing policy manager, use of the deployment manager and well versed in the Bladelogic consoles for BCM, BNA, and BSA; proficient in provisioning, patching, installing RSCD agent, automation object that is created according to organizational policies, component templates, BLPackages, and server object-based Audit and Snapshot Jobs that are policy based objects; need to have 5+ years in shell scripting; familiar with BMC BladeLogic Decision Support for Server Automation the reporting utility that delivers server configuration information to a web-based report viewer; proficient in the BMC Automation tasks from the command line using the Command Line Interface (CLI or BLCLI); experienced in bare metal provisioning; experienced using BMC Remedy for Incident, change, and asset management; well versed in the data model of BMC CMDB.  </v>
      </c>
      <c r="U3680">
        <f t="shared" si="172"/>
        <v>0</v>
      </c>
      <c r="V3680" s="3">
        <v>0</v>
      </c>
      <c r="W3680" s="3">
        <f t="shared" si="173"/>
        <v>0</v>
      </c>
      <c r="X3680" s="3">
        <v>0</v>
      </c>
      <c r="Y3680" s="3">
        <v>0</v>
      </c>
      <c r="Z3680" s="3">
        <v>0</v>
      </c>
      <c r="AA3680" s="3">
        <v>0</v>
      </c>
      <c r="AB3680" s="3">
        <v>0</v>
      </c>
      <c r="AD3680" t="s">
        <v>58</v>
      </c>
      <c r="AE3680" s="1">
        <v>42580</v>
      </c>
      <c r="AG3680" s="1">
        <v>42580</v>
      </c>
      <c r="AH3680" s="1">
        <v>42598</v>
      </c>
    </row>
    <row r="3681" spans="1:34" x14ac:dyDescent="0.3">
      <c r="A3681">
        <v>249562</v>
      </c>
      <c r="B3681" t="s">
        <v>1559</v>
      </c>
      <c r="C3681" t="s">
        <v>26</v>
      </c>
      <c r="D3681">
        <v>1</v>
      </c>
      <c r="E3681" t="s">
        <v>5886</v>
      </c>
      <c r="F3681" t="s">
        <v>551</v>
      </c>
      <c r="G3681">
        <v>10124</v>
      </c>
      <c r="H3681">
        <v>1</v>
      </c>
      <c r="I3681">
        <v>42856</v>
      </c>
      <c r="J3681">
        <v>49284</v>
      </c>
      <c r="K3681" t="s">
        <v>30</v>
      </c>
      <c r="L3681" t="s">
        <v>5887</v>
      </c>
      <c r="M3681" t="s">
        <v>5888</v>
      </c>
      <c r="N3681" t="s">
        <v>8975</v>
      </c>
      <c r="O3681" t="s">
        <v>7055</v>
      </c>
      <c r="P3681" t="s">
        <v>5889</v>
      </c>
      <c r="Q3681" t="s">
        <v>5890</v>
      </c>
      <c r="R3681" t="s">
        <v>4498</v>
      </c>
      <c r="S3681" t="s">
        <v>35</v>
      </c>
      <c r="T3681" t="str">
        <f t="shared" si="171"/>
        <v>Bilingual abilities in Spanish, Russian, Cantonese and/or Mandarin helpful, but not required. Must be permanent in the title of Principal Administrative Associate within HRA.</v>
      </c>
      <c r="U3681">
        <f t="shared" si="172"/>
        <v>0</v>
      </c>
      <c r="V3681" s="3">
        <v>0</v>
      </c>
      <c r="W3681" s="3">
        <f t="shared" si="173"/>
        <v>0</v>
      </c>
      <c r="X3681" s="3">
        <v>0</v>
      </c>
      <c r="Y3681" s="3">
        <v>0</v>
      </c>
      <c r="Z3681" s="3">
        <v>0</v>
      </c>
      <c r="AA3681" s="3">
        <v>0</v>
      </c>
      <c r="AB3681" s="3">
        <v>0</v>
      </c>
      <c r="AD3681" t="s">
        <v>38</v>
      </c>
      <c r="AE3681" s="1">
        <v>42580</v>
      </c>
      <c r="AF3681" s="1">
        <v>42600</v>
      </c>
      <c r="AG3681" s="1">
        <v>42580</v>
      </c>
      <c r="AH3681" s="1">
        <v>42598</v>
      </c>
    </row>
    <row r="3682" spans="1:34" x14ac:dyDescent="0.3">
      <c r="A3682">
        <v>249565</v>
      </c>
      <c r="B3682" t="s">
        <v>39</v>
      </c>
      <c r="C3682" t="s">
        <v>26</v>
      </c>
      <c r="D3682">
        <v>1</v>
      </c>
      <c r="E3682" t="s">
        <v>5891</v>
      </c>
      <c r="F3682" t="s">
        <v>1355</v>
      </c>
      <c r="G3682">
        <v>10080</v>
      </c>
      <c r="H3682" t="s">
        <v>52</v>
      </c>
      <c r="I3682">
        <v>53051</v>
      </c>
      <c r="J3682">
        <v>100000</v>
      </c>
      <c r="K3682" t="s">
        <v>30</v>
      </c>
      <c r="L3682" t="s">
        <v>319</v>
      </c>
      <c r="M3682" t="s">
        <v>442</v>
      </c>
      <c r="N3682" t="s">
        <v>5892</v>
      </c>
      <c r="O3682" t="s">
        <v>1356</v>
      </c>
      <c r="P3682" t="s">
        <v>5893</v>
      </c>
      <c r="Q3682" t="s">
        <v>7439</v>
      </c>
      <c r="R3682" t="s">
        <v>5894</v>
      </c>
      <c r="S3682" t="s">
        <v>35</v>
      </c>
      <c r="T3682" t="str">
        <f t="shared" si="171"/>
        <v>--Strong quality management background;  --Experience in quality assurance and quality evaluation in laboratory setting;  --Knowledge of generally accepted standards of laboratory performance;  --Strong analytical and organizational skills;   --Excellent oral, inter-personal and written communication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82">
        <f t="shared" si="172"/>
        <v>0</v>
      </c>
      <c r="V3682" s="3">
        <v>0</v>
      </c>
      <c r="W3682" s="3">
        <f t="shared" si="173"/>
        <v>0</v>
      </c>
      <c r="X3682" s="3">
        <v>0</v>
      </c>
      <c r="Y3682" s="3">
        <v>0</v>
      </c>
      <c r="Z3682" s="3">
        <v>0</v>
      </c>
      <c r="AA3682" s="3">
        <v>0</v>
      </c>
      <c r="AB3682" s="3">
        <v>0</v>
      </c>
      <c r="AD3682" t="s">
        <v>38</v>
      </c>
      <c r="AE3682" s="1">
        <v>42579</v>
      </c>
      <c r="AG3682" s="1">
        <v>42579</v>
      </c>
      <c r="AH3682" s="1">
        <v>42598</v>
      </c>
    </row>
    <row r="3683" spans="1:34" x14ac:dyDescent="0.3">
      <c r="A3683">
        <v>249565</v>
      </c>
      <c r="B3683" t="s">
        <v>39</v>
      </c>
      <c r="C3683" t="s">
        <v>40</v>
      </c>
      <c r="D3683">
        <v>1</v>
      </c>
      <c r="E3683" t="s">
        <v>5891</v>
      </c>
      <c r="F3683" t="s">
        <v>1355</v>
      </c>
      <c r="G3683">
        <v>10080</v>
      </c>
      <c r="H3683" t="s">
        <v>52</v>
      </c>
      <c r="I3683">
        <v>53051</v>
      </c>
      <c r="J3683">
        <v>100000</v>
      </c>
      <c r="K3683" t="s">
        <v>30</v>
      </c>
      <c r="L3683" t="s">
        <v>319</v>
      </c>
      <c r="M3683" t="s">
        <v>442</v>
      </c>
      <c r="N3683" t="s">
        <v>5892</v>
      </c>
      <c r="O3683" t="s">
        <v>1356</v>
      </c>
      <c r="P3683" t="s">
        <v>5893</v>
      </c>
      <c r="Q3683" t="s">
        <v>7439</v>
      </c>
      <c r="R3683" t="s">
        <v>5894</v>
      </c>
      <c r="S3683" t="s">
        <v>35</v>
      </c>
      <c r="T3683" t="str">
        <f t="shared" si="171"/>
        <v>--Strong quality management background;  --Experience in quality assurance and quality evaluation in laboratory setting;  --Knowledge of generally accepted standards of laboratory performance;  --Strong analytical and organizational skills;   --Excellent oral, inter-personal and written communication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83">
        <f t="shared" si="172"/>
        <v>0</v>
      </c>
      <c r="V3683" s="3">
        <v>0</v>
      </c>
      <c r="W3683" s="3">
        <f t="shared" si="173"/>
        <v>0</v>
      </c>
      <c r="X3683" s="3">
        <v>0</v>
      </c>
      <c r="Y3683" s="3">
        <v>0</v>
      </c>
      <c r="Z3683" s="3">
        <v>0</v>
      </c>
      <c r="AA3683" s="3">
        <v>0</v>
      </c>
      <c r="AB3683" s="3">
        <v>0</v>
      </c>
      <c r="AD3683" t="s">
        <v>38</v>
      </c>
      <c r="AE3683" s="1">
        <v>42579</v>
      </c>
      <c r="AG3683" s="1">
        <v>42579</v>
      </c>
      <c r="AH3683" s="1">
        <v>42598</v>
      </c>
    </row>
    <row r="3684" spans="1:34" x14ac:dyDescent="0.3">
      <c r="A3684">
        <v>249913</v>
      </c>
      <c r="B3684" t="s">
        <v>39</v>
      </c>
      <c r="C3684" t="s">
        <v>40</v>
      </c>
      <c r="D3684">
        <v>1</v>
      </c>
      <c r="E3684" t="s">
        <v>5236</v>
      </c>
      <c r="F3684" t="s">
        <v>2139</v>
      </c>
      <c r="G3684">
        <v>81815</v>
      </c>
      <c r="H3684">
        <v>0</v>
      </c>
      <c r="I3684">
        <v>16</v>
      </c>
      <c r="J3684">
        <v>24</v>
      </c>
      <c r="K3684" t="s">
        <v>141</v>
      </c>
      <c r="L3684" t="s">
        <v>4395</v>
      </c>
      <c r="M3684" t="s">
        <v>1761</v>
      </c>
      <c r="N3684" t="s">
        <v>5895</v>
      </c>
      <c r="O3684" t="s">
        <v>7367</v>
      </c>
      <c r="P3684" t="s">
        <v>35</v>
      </c>
      <c r="Q3684" t="s">
        <v>7439</v>
      </c>
      <c r="R3684" t="s">
        <v>5896</v>
      </c>
      <c r="S3684" t="s">
        <v>35</v>
      </c>
      <c r="T3684" t="str">
        <f t="shared" si="171"/>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84">
        <f t="shared" si="172"/>
        <v>0</v>
      </c>
      <c r="V3684" s="3">
        <v>0</v>
      </c>
      <c r="W3684" s="3">
        <f t="shared" si="173"/>
        <v>0</v>
      </c>
      <c r="X3684" s="3">
        <v>0</v>
      </c>
      <c r="Y3684" s="3">
        <v>0</v>
      </c>
      <c r="Z3684" s="3">
        <v>0</v>
      </c>
      <c r="AA3684" s="3">
        <v>0</v>
      </c>
      <c r="AB3684" s="3">
        <v>0</v>
      </c>
      <c r="AD3684" t="s">
        <v>38</v>
      </c>
      <c r="AE3684" s="1">
        <v>42583</v>
      </c>
      <c r="AG3684" s="1">
        <v>42591</v>
      </c>
      <c r="AH3684" s="1">
        <v>42598</v>
      </c>
    </row>
    <row r="3685" spans="1:34" x14ac:dyDescent="0.3">
      <c r="A3685">
        <v>249913</v>
      </c>
      <c r="B3685" t="s">
        <v>39</v>
      </c>
      <c r="C3685" t="s">
        <v>26</v>
      </c>
      <c r="D3685">
        <v>1</v>
      </c>
      <c r="E3685" t="s">
        <v>5236</v>
      </c>
      <c r="F3685" t="s">
        <v>2139</v>
      </c>
      <c r="G3685">
        <v>81815</v>
      </c>
      <c r="H3685">
        <v>0</v>
      </c>
      <c r="I3685">
        <v>16</v>
      </c>
      <c r="J3685">
        <v>24</v>
      </c>
      <c r="K3685" t="s">
        <v>141</v>
      </c>
      <c r="L3685" t="s">
        <v>4395</v>
      </c>
      <c r="M3685" t="s">
        <v>1761</v>
      </c>
      <c r="N3685" t="s">
        <v>5895</v>
      </c>
      <c r="O3685" t="s">
        <v>7367</v>
      </c>
      <c r="P3685" t="s">
        <v>35</v>
      </c>
      <c r="Q3685" t="s">
        <v>7439</v>
      </c>
      <c r="R3685" t="s">
        <v>5896</v>
      </c>
      <c r="S3685" t="s">
        <v>35</v>
      </c>
      <c r="T3685" t="str">
        <f t="shared" si="171"/>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85">
        <f t="shared" si="172"/>
        <v>0</v>
      </c>
      <c r="V3685" s="3">
        <v>0</v>
      </c>
      <c r="W3685" s="3">
        <f t="shared" si="173"/>
        <v>0</v>
      </c>
      <c r="X3685" s="3">
        <v>0</v>
      </c>
      <c r="Y3685" s="3">
        <v>0</v>
      </c>
      <c r="Z3685" s="3">
        <v>0</v>
      </c>
      <c r="AA3685" s="3">
        <v>0</v>
      </c>
      <c r="AB3685" s="3">
        <v>0</v>
      </c>
      <c r="AD3685" t="s">
        <v>38</v>
      </c>
      <c r="AE3685" s="1">
        <v>42583</v>
      </c>
      <c r="AG3685" s="1">
        <v>42591</v>
      </c>
      <c r="AH3685" s="1">
        <v>42598</v>
      </c>
    </row>
    <row r="3686" spans="1:34" x14ac:dyDescent="0.3">
      <c r="A3686">
        <v>249919</v>
      </c>
      <c r="B3686" t="s">
        <v>2874</v>
      </c>
      <c r="C3686" t="s">
        <v>40</v>
      </c>
      <c r="D3686">
        <v>1</v>
      </c>
      <c r="E3686" t="s">
        <v>2178</v>
      </c>
      <c r="F3686" t="s">
        <v>504</v>
      </c>
      <c r="G3686">
        <v>31105</v>
      </c>
      <c r="H3686">
        <v>0</v>
      </c>
      <c r="I3686">
        <v>37492</v>
      </c>
      <c r="J3686">
        <v>43116</v>
      </c>
      <c r="K3686" t="s">
        <v>30</v>
      </c>
      <c r="L3686" t="s">
        <v>797</v>
      </c>
      <c r="M3686" t="s">
        <v>2227</v>
      </c>
      <c r="N3686" t="s">
        <v>5897</v>
      </c>
      <c r="O3686" t="s">
        <v>7128</v>
      </c>
      <c r="P3686" t="s">
        <v>5898</v>
      </c>
      <c r="Q3686" t="s">
        <v>35</v>
      </c>
      <c r="R3686" t="s">
        <v>5899</v>
      </c>
      <c r="S3686" t="s">
        <v>35</v>
      </c>
      <c r="T3686" t="str">
        <f t="shared" si="171"/>
        <v xml:space="preserve">Qualified candidates must have experience working in investigations and have knowledge of investigatory procedures as well as excellent analytic, problem solving, organizational, computer, and communications skills (verbal and written). Must be able to meet deadlines, exercise independent judgment, take initiative, and develop effective solutions to various problems.  </v>
      </c>
      <c r="U3686">
        <f t="shared" si="172"/>
        <v>0</v>
      </c>
      <c r="V3686" s="3">
        <v>0</v>
      </c>
      <c r="W3686" s="3">
        <f t="shared" si="173"/>
        <v>0</v>
      </c>
      <c r="X3686" s="3">
        <v>0</v>
      </c>
      <c r="Y3686" s="3">
        <v>0</v>
      </c>
      <c r="Z3686" s="3">
        <v>0</v>
      </c>
      <c r="AA3686" s="3">
        <v>0</v>
      </c>
      <c r="AB3686" s="3">
        <v>0</v>
      </c>
      <c r="AD3686" t="s">
        <v>38</v>
      </c>
      <c r="AE3686" s="1">
        <v>42592</v>
      </c>
      <c r="AF3686" s="1">
        <v>42637</v>
      </c>
      <c r="AG3686" s="1">
        <v>42592</v>
      </c>
      <c r="AH3686" s="1">
        <v>42598</v>
      </c>
    </row>
    <row r="3687" spans="1:34" x14ac:dyDescent="0.3">
      <c r="A3687">
        <v>249919</v>
      </c>
      <c r="B3687" t="s">
        <v>2874</v>
      </c>
      <c r="C3687" t="s">
        <v>26</v>
      </c>
      <c r="D3687">
        <v>1</v>
      </c>
      <c r="E3687" t="s">
        <v>2178</v>
      </c>
      <c r="F3687" t="s">
        <v>504</v>
      </c>
      <c r="G3687">
        <v>31105</v>
      </c>
      <c r="H3687">
        <v>0</v>
      </c>
      <c r="I3687">
        <v>37492</v>
      </c>
      <c r="J3687">
        <v>43116</v>
      </c>
      <c r="K3687" t="s">
        <v>30</v>
      </c>
      <c r="L3687" t="s">
        <v>797</v>
      </c>
      <c r="M3687" t="s">
        <v>2227</v>
      </c>
      <c r="N3687" t="s">
        <v>5897</v>
      </c>
      <c r="O3687" t="s">
        <v>7128</v>
      </c>
      <c r="P3687" t="s">
        <v>5898</v>
      </c>
      <c r="Q3687" t="s">
        <v>35</v>
      </c>
      <c r="R3687" t="s">
        <v>5899</v>
      </c>
      <c r="S3687" t="s">
        <v>35</v>
      </c>
      <c r="T3687" t="str">
        <f t="shared" si="171"/>
        <v xml:space="preserve">Qualified candidates must have experience working in investigations and have knowledge of investigatory procedures as well as excellent analytic, problem solving, organizational, computer, and communications skills (verbal and written). Must be able to meet deadlines, exercise independent judgment, take initiative, and develop effective solutions to various problems.  </v>
      </c>
      <c r="U3687">
        <f t="shared" si="172"/>
        <v>0</v>
      </c>
      <c r="V3687" s="3">
        <v>0</v>
      </c>
      <c r="W3687" s="3">
        <f t="shared" si="173"/>
        <v>0</v>
      </c>
      <c r="X3687" s="3">
        <v>0</v>
      </c>
      <c r="Y3687" s="3">
        <v>0</v>
      </c>
      <c r="Z3687" s="3">
        <v>0</v>
      </c>
      <c r="AA3687" s="3">
        <v>0</v>
      </c>
      <c r="AB3687" s="3">
        <v>0</v>
      </c>
      <c r="AD3687" t="s">
        <v>38</v>
      </c>
      <c r="AE3687" s="1">
        <v>42592</v>
      </c>
      <c r="AF3687" s="1">
        <v>42637</v>
      </c>
      <c r="AG3687" s="1">
        <v>42592</v>
      </c>
      <c r="AH3687" s="1">
        <v>42598</v>
      </c>
    </row>
    <row r="3688" spans="1:34" x14ac:dyDescent="0.3">
      <c r="A3688">
        <v>249577</v>
      </c>
      <c r="B3688" t="s">
        <v>25</v>
      </c>
      <c r="C3688" t="s">
        <v>26</v>
      </c>
      <c r="D3688">
        <v>1</v>
      </c>
      <c r="E3688" t="s">
        <v>2405</v>
      </c>
      <c r="F3688" t="s">
        <v>4596</v>
      </c>
      <c r="G3688">
        <v>6795</v>
      </c>
      <c r="H3688">
        <v>0</v>
      </c>
      <c r="I3688">
        <v>75000</v>
      </c>
      <c r="J3688">
        <v>120000</v>
      </c>
      <c r="K3688" t="s">
        <v>30</v>
      </c>
      <c r="L3688" t="s">
        <v>192</v>
      </c>
      <c r="M3688" t="s">
        <v>4597</v>
      </c>
      <c r="N3688" t="s">
        <v>8976</v>
      </c>
      <c r="O3688" t="s">
        <v>4598</v>
      </c>
      <c r="P3688" t="s">
        <v>8977</v>
      </c>
      <c r="Q3688" t="s">
        <v>35</v>
      </c>
      <c r="R3688" t="s">
        <v>5900</v>
      </c>
      <c r="S3688" t="s">
        <v>196</v>
      </c>
      <c r="T3688" t="str">
        <f t="shared" si="171"/>
        <v xml:space="preserve">The successful candidate should possess the following: 3+ years‚„ experience executing technical design, and deployment for the Edge Technologies Portal; knowledge of Configuration Management of the IT assets in the CMDB and building out the business service relationships; extensive technical background covering all aspects of Web Development and implementation and integration, in design and developing enterprise Dashboard tool; 3-5 years knowledge of the Edge AppBoard and Edge enPortal products; 5+ years in the following: strong technical knowledge and understanding of web application coding and web designing using one or more of the following: HTML5, Flash, XML, JavaScript, previous system administration or design experience with Microsoft SQL, SQL queries, joins and lookups is mandatory; proven experience with PERL, and UNIX Shell Scripting a plus; experience working with VMware and an understanding of other virtualization technologies; experience working with discovery tools such as BMC ADDM; familiarity with BMC Remedy and the Remedy Gateway, BMC Atrium CMDB data model and asset classifications; familiarity with monitoring tools such as IBM Netcool and Quest NetIQ; ITIL v2/v3 Certified; experience in working for a large municipal government preferably NYC or public safety organization; strong technical writing skills; strong interpersonal and communication skills; and the ability to interface with executive level management and give senior level presentations.  </v>
      </c>
      <c r="U3688">
        <f t="shared" si="172"/>
        <v>0</v>
      </c>
      <c r="V3688" s="3">
        <v>0</v>
      </c>
      <c r="W3688" s="3">
        <f t="shared" si="173"/>
        <v>0</v>
      </c>
      <c r="X3688" s="3">
        <v>0</v>
      </c>
      <c r="Y3688" s="3">
        <v>0</v>
      </c>
      <c r="Z3688" s="3">
        <v>1</v>
      </c>
      <c r="AA3688" s="3">
        <v>0</v>
      </c>
      <c r="AB3688" s="3">
        <v>0</v>
      </c>
      <c r="AD3688" t="s">
        <v>58</v>
      </c>
      <c r="AE3688" s="1">
        <v>42580</v>
      </c>
      <c r="AG3688" s="1">
        <v>42580</v>
      </c>
      <c r="AH3688" s="1">
        <v>42598</v>
      </c>
    </row>
    <row r="3689" spans="1:34" x14ac:dyDescent="0.3">
      <c r="A3689">
        <v>249577</v>
      </c>
      <c r="B3689" t="s">
        <v>25</v>
      </c>
      <c r="C3689" t="s">
        <v>40</v>
      </c>
      <c r="D3689">
        <v>1</v>
      </c>
      <c r="E3689" t="s">
        <v>2405</v>
      </c>
      <c r="F3689" t="s">
        <v>4596</v>
      </c>
      <c r="G3689">
        <v>6795</v>
      </c>
      <c r="H3689">
        <v>0</v>
      </c>
      <c r="I3689">
        <v>75000</v>
      </c>
      <c r="J3689">
        <v>120000</v>
      </c>
      <c r="K3689" t="s">
        <v>30</v>
      </c>
      <c r="L3689" t="s">
        <v>192</v>
      </c>
      <c r="M3689" t="s">
        <v>4597</v>
      </c>
      <c r="N3689" t="s">
        <v>8976</v>
      </c>
      <c r="O3689" t="s">
        <v>4598</v>
      </c>
      <c r="P3689" t="s">
        <v>8977</v>
      </c>
      <c r="Q3689" t="s">
        <v>35</v>
      </c>
      <c r="R3689" t="s">
        <v>5900</v>
      </c>
      <c r="S3689" t="s">
        <v>196</v>
      </c>
      <c r="T3689" t="str">
        <f t="shared" si="171"/>
        <v xml:space="preserve">The successful candidate should possess the following: 3+ years‚„ experience executing technical design, and deployment for the Edge Technologies Portal; knowledge of Configuration Management of the IT assets in the CMDB and building out the business service relationships; extensive technical background covering all aspects of Web Development and implementation and integration, in design and developing enterprise Dashboard tool; 3-5 years knowledge of the Edge AppBoard and Edge enPortal products; 5+ years in the following: strong technical knowledge and understanding of web application coding and web designing using one or more of the following: HTML5, Flash, XML, JavaScript, previous system administration or design experience with Microsoft SQL, SQL queries, joins and lookups is mandatory; proven experience with PERL, and UNIX Shell Scripting a plus; experience working with VMware and an understanding of other virtualization technologies; experience working with discovery tools such as BMC ADDM; familiarity with BMC Remedy and the Remedy Gateway, BMC Atrium CMDB data model and asset classifications; familiarity with monitoring tools such as IBM Netcool and Quest NetIQ; ITIL v2/v3 Certified; experience in working for a large municipal government preferably NYC or public safety organization; strong technical writing skills; strong interpersonal and communication skills; and the ability to interface with executive level management and give senior level presentations.  </v>
      </c>
      <c r="U3689">
        <f t="shared" si="172"/>
        <v>0</v>
      </c>
      <c r="V3689" s="3">
        <v>0</v>
      </c>
      <c r="W3689" s="3">
        <f t="shared" si="173"/>
        <v>0</v>
      </c>
      <c r="X3689" s="3">
        <v>0</v>
      </c>
      <c r="Y3689" s="3">
        <v>0</v>
      </c>
      <c r="Z3689" s="3">
        <v>1</v>
      </c>
      <c r="AA3689" s="3">
        <v>0</v>
      </c>
      <c r="AB3689" s="3">
        <v>0</v>
      </c>
      <c r="AD3689" t="s">
        <v>58</v>
      </c>
      <c r="AE3689" s="1">
        <v>42580</v>
      </c>
      <c r="AG3689" s="1">
        <v>42580</v>
      </c>
      <c r="AH3689" s="1">
        <v>42598</v>
      </c>
    </row>
    <row r="3690" spans="1:34" x14ac:dyDescent="0.3">
      <c r="A3690">
        <v>249672</v>
      </c>
      <c r="B3690" t="s">
        <v>5901</v>
      </c>
      <c r="C3690" t="s">
        <v>26</v>
      </c>
      <c r="D3690">
        <v>1</v>
      </c>
      <c r="E3690" t="s">
        <v>5902</v>
      </c>
      <c r="F3690" t="s">
        <v>691</v>
      </c>
      <c r="G3690">
        <v>10033</v>
      </c>
      <c r="H3690" t="s">
        <v>52</v>
      </c>
      <c r="I3690">
        <v>53051</v>
      </c>
      <c r="J3690">
        <v>145991</v>
      </c>
      <c r="K3690" t="s">
        <v>30</v>
      </c>
      <c r="L3690" t="s">
        <v>1699</v>
      </c>
      <c r="M3690" t="s">
        <v>5903</v>
      </c>
      <c r="N3690" t="s">
        <v>8978</v>
      </c>
      <c r="O3690" t="s">
        <v>693</v>
      </c>
      <c r="P3690" t="s">
        <v>8979</v>
      </c>
      <c r="Q3690" t="s">
        <v>35</v>
      </c>
      <c r="R3690" t="s">
        <v>5904</v>
      </c>
      <c r="S3690" t="s">
        <v>5905</v>
      </c>
      <c r="T3690" t="str">
        <f t="shared" si="171"/>
        <v xml:space="preserve">‚	Strong organizational and planning skills, professional manner, proven ability to meet          deadlines;	Excellent verbal and written communication skills;	Strong knowledge of editing principles and grammar;	Strong ability to communicate ideas creatively and in ‚Å“plain language;‚ 	Ability to grasp complex concepts to create, coordinate and disseminate information clearly         and expeditiously; 	Demonstrated knowledge of publishing content under strict deadlines and with accuracy;	Strong knowledge of Microsoft Word, PowerPoint and Outlook;	Team player;	Knowledge of public pension plans a plus.  </v>
      </c>
      <c r="U3690">
        <f t="shared" si="172"/>
        <v>0</v>
      </c>
      <c r="V3690" s="3">
        <v>0</v>
      </c>
      <c r="W3690" s="3">
        <f t="shared" si="173"/>
        <v>0</v>
      </c>
      <c r="X3690" s="3">
        <v>0</v>
      </c>
      <c r="Y3690" s="3">
        <v>0</v>
      </c>
      <c r="Z3690" s="3">
        <v>0</v>
      </c>
      <c r="AA3690" s="3">
        <v>0</v>
      </c>
      <c r="AB3690" s="3">
        <v>0</v>
      </c>
      <c r="AD3690" t="s">
        <v>38</v>
      </c>
      <c r="AE3690" s="1">
        <v>42597</v>
      </c>
      <c r="AG3690" s="1">
        <v>42597</v>
      </c>
      <c r="AH3690" s="1">
        <v>42598</v>
      </c>
    </row>
    <row r="3691" spans="1:34" x14ac:dyDescent="0.3">
      <c r="A3691">
        <v>249672</v>
      </c>
      <c r="B3691" t="s">
        <v>5901</v>
      </c>
      <c r="C3691" t="s">
        <v>40</v>
      </c>
      <c r="D3691">
        <v>1</v>
      </c>
      <c r="E3691" t="s">
        <v>5902</v>
      </c>
      <c r="F3691" t="s">
        <v>691</v>
      </c>
      <c r="G3691">
        <v>10033</v>
      </c>
      <c r="H3691" t="s">
        <v>52</v>
      </c>
      <c r="I3691">
        <v>53051</v>
      </c>
      <c r="J3691">
        <v>145991</v>
      </c>
      <c r="K3691" t="s">
        <v>30</v>
      </c>
      <c r="L3691" t="s">
        <v>1699</v>
      </c>
      <c r="M3691" t="s">
        <v>5903</v>
      </c>
      <c r="N3691" t="s">
        <v>8978</v>
      </c>
      <c r="O3691" t="s">
        <v>693</v>
      </c>
      <c r="P3691" t="s">
        <v>8979</v>
      </c>
      <c r="Q3691" t="s">
        <v>35</v>
      </c>
      <c r="R3691" t="s">
        <v>5904</v>
      </c>
      <c r="S3691" t="s">
        <v>5905</v>
      </c>
      <c r="T3691" t="str">
        <f t="shared" si="171"/>
        <v xml:space="preserve">‚	Strong organizational and planning skills, professional manner, proven ability to meet          deadlines;	Excellent verbal and written communication skills;	Strong knowledge of editing principles and grammar;	Strong ability to communicate ideas creatively and in ‚Å“plain language;‚ 	Ability to grasp complex concepts to create, coordinate and disseminate information clearly         and expeditiously; 	Demonstrated knowledge of publishing content under strict deadlines and with accuracy;	Strong knowledge of Microsoft Word, PowerPoint and Outlook;	Team player;	Knowledge of public pension plans a plus.  </v>
      </c>
      <c r="U3691">
        <f t="shared" si="172"/>
        <v>0</v>
      </c>
      <c r="V3691" s="3">
        <v>0</v>
      </c>
      <c r="W3691" s="3">
        <f t="shared" si="173"/>
        <v>0</v>
      </c>
      <c r="X3691" s="3">
        <v>0</v>
      </c>
      <c r="Y3691" s="3">
        <v>0</v>
      </c>
      <c r="Z3691" s="3">
        <v>0</v>
      </c>
      <c r="AA3691" s="3">
        <v>0</v>
      </c>
      <c r="AB3691" s="3">
        <v>0</v>
      </c>
      <c r="AD3691" t="s">
        <v>38</v>
      </c>
      <c r="AE3691" s="1">
        <v>42597</v>
      </c>
      <c r="AG3691" s="1">
        <v>42597</v>
      </c>
      <c r="AH3691" s="1">
        <v>42598</v>
      </c>
    </row>
    <row r="3692" spans="1:34" x14ac:dyDescent="0.3">
      <c r="A3692">
        <v>249708</v>
      </c>
      <c r="B3692" t="s">
        <v>888</v>
      </c>
      <c r="C3692" t="s">
        <v>40</v>
      </c>
      <c r="D3692">
        <v>1</v>
      </c>
      <c r="E3692" t="s">
        <v>5906</v>
      </c>
      <c r="F3692" t="s">
        <v>1168</v>
      </c>
      <c r="G3692">
        <v>56058</v>
      </c>
      <c r="H3692">
        <v>0</v>
      </c>
      <c r="I3692">
        <v>48895</v>
      </c>
      <c r="J3692">
        <v>70559</v>
      </c>
      <c r="K3692" t="s">
        <v>30</v>
      </c>
      <c r="L3692" t="s">
        <v>430</v>
      </c>
      <c r="M3692" t="s">
        <v>1754</v>
      </c>
      <c r="N3692" t="s">
        <v>5907</v>
      </c>
      <c r="O3692" t="s">
        <v>1170</v>
      </c>
      <c r="P3692" t="s">
        <v>5908</v>
      </c>
      <c r="Q3692" t="s">
        <v>35</v>
      </c>
      <c r="R3692" t="s">
        <v>894</v>
      </c>
      <c r="S3692" t="s">
        <v>35</v>
      </c>
      <c r="T3692" t="str">
        <f t="shared" si="171"/>
        <v xml:space="preserve">Excellent verbal and written communication and strong interpersonal skills, strong analytical, organizational, and quantitative skills.  Advanced experience utilizing and developing complex Excel spreadsheets and presentation software is strongly preferred.    Demonstrated ability to meet deadlines and manage multiple projects in a timely manner and to be a team player.   Background in or knowledge of real estate finance and/or program implementation experience, preferred.      Preference will be given to candidates with experience working for or with government agencies and government programs related to affordable housing development.  Candidates with Masters in Urban Planning, Real Estate Finance, Business Administration, Public Administration or related fields are strongly preferred.  </v>
      </c>
      <c r="U3692">
        <f t="shared" si="172"/>
        <v>0</v>
      </c>
      <c r="V3692" s="3">
        <v>1</v>
      </c>
      <c r="W3692" s="3">
        <f t="shared" si="173"/>
        <v>0</v>
      </c>
      <c r="X3692" s="3">
        <v>0</v>
      </c>
      <c r="Y3692" s="3">
        <v>0</v>
      </c>
      <c r="Z3692" s="3">
        <v>0</v>
      </c>
      <c r="AA3692" s="3">
        <v>0</v>
      </c>
      <c r="AB3692" s="3">
        <v>0</v>
      </c>
      <c r="AD3692" t="s">
        <v>38</v>
      </c>
      <c r="AE3692" s="1">
        <v>42580</v>
      </c>
      <c r="AF3692" s="1">
        <v>42610</v>
      </c>
      <c r="AG3692" s="1">
        <v>42580</v>
      </c>
      <c r="AH3692" s="1">
        <v>42598</v>
      </c>
    </row>
    <row r="3693" spans="1:34" x14ac:dyDescent="0.3">
      <c r="A3693">
        <v>249920</v>
      </c>
      <c r="B3693" t="s">
        <v>39</v>
      </c>
      <c r="C3693" t="s">
        <v>40</v>
      </c>
      <c r="D3693">
        <v>1</v>
      </c>
      <c r="E3693" t="s">
        <v>5909</v>
      </c>
      <c r="F3693" t="s">
        <v>42</v>
      </c>
      <c r="G3693">
        <v>21744</v>
      </c>
      <c r="H3693" t="s">
        <v>1132</v>
      </c>
      <c r="I3693">
        <v>85211</v>
      </c>
      <c r="J3693">
        <v>110522</v>
      </c>
      <c r="K3693" t="s">
        <v>30</v>
      </c>
      <c r="L3693" t="s">
        <v>78</v>
      </c>
      <c r="M3693" t="s">
        <v>5863</v>
      </c>
      <c r="N3693" t="s">
        <v>5910</v>
      </c>
      <c r="O3693" t="s">
        <v>46</v>
      </c>
      <c r="P3693" t="e">
        <f>--Excellent interpersonal, written and communication skills.  --Excellent computer skills in MS Word, MS ACCESS, MS Excel, SPSS and/or SAS, SQL, and ArcGIS.  --Excellent research and analytical skills.  --ability to originate ideas and develop objectives to accomplish special projects.  --ability to travel.</f>
        <v>#NAME?</v>
      </c>
      <c r="Q3693" t="s">
        <v>7439</v>
      </c>
      <c r="R3693" t="s">
        <v>5911</v>
      </c>
      <c r="S3693" t="s">
        <v>35</v>
      </c>
      <c r="T3693" t="e">
        <f t="shared" si="171"/>
        <v>#NAME?</v>
      </c>
      <c r="U3693">
        <f t="shared" si="172"/>
        <v>0</v>
      </c>
      <c r="V3693" s="3">
        <v>0</v>
      </c>
      <c r="W3693" s="3">
        <f t="shared" si="173"/>
        <v>0</v>
      </c>
      <c r="X3693" s="3">
        <v>0</v>
      </c>
      <c r="Y3693" s="3">
        <v>0</v>
      </c>
      <c r="Z3693" s="3">
        <v>0</v>
      </c>
      <c r="AA3693" s="3">
        <v>0</v>
      </c>
      <c r="AB3693" s="3">
        <v>0</v>
      </c>
      <c r="AD3693" t="s">
        <v>38</v>
      </c>
      <c r="AE3693" s="1">
        <v>42583</v>
      </c>
      <c r="AG3693" s="1">
        <v>42583</v>
      </c>
      <c r="AH3693" s="1">
        <v>42598</v>
      </c>
    </row>
    <row r="3694" spans="1:34" x14ac:dyDescent="0.3">
      <c r="A3694">
        <v>249920</v>
      </c>
      <c r="B3694" t="s">
        <v>39</v>
      </c>
      <c r="C3694" t="s">
        <v>26</v>
      </c>
      <c r="D3694">
        <v>1</v>
      </c>
      <c r="E3694" t="s">
        <v>5909</v>
      </c>
      <c r="F3694" t="s">
        <v>42</v>
      </c>
      <c r="G3694">
        <v>21744</v>
      </c>
      <c r="H3694" t="s">
        <v>1132</v>
      </c>
      <c r="I3694">
        <v>85211</v>
      </c>
      <c r="J3694">
        <v>110522</v>
      </c>
      <c r="K3694" t="s">
        <v>30</v>
      </c>
      <c r="L3694" t="s">
        <v>78</v>
      </c>
      <c r="M3694" t="s">
        <v>5863</v>
      </c>
      <c r="N3694" t="s">
        <v>5910</v>
      </c>
      <c r="O3694" t="s">
        <v>46</v>
      </c>
      <c r="P3694" t="e">
        <f>--Excellent interpersonal, written and communication skills.  --Excellent computer skills in MS Word, MS ACCESS, MS Excel, SPSS and/or SAS, SQL, and ArcGIS.  --Excellent research and analytical skills.  --ability to originate ideas and develop objectives to accomplish special projects.  --ability to travel.</f>
        <v>#NAME?</v>
      </c>
      <c r="Q3694" t="s">
        <v>7439</v>
      </c>
      <c r="R3694" t="s">
        <v>5911</v>
      </c>
      <c r="S3694" t="s">
        <v>35</v>
      </c>
      <c r="T3694" t="e">
        <f t="shared" si="171"/>
        <v>#NAME?</v>
      </c>
      <c r="U3694">
        <f t="shared" si="172"/>
        <v>0</v>
      </c>
      <c r="V3694" s="3">
        <v>0</v>
      </c>
      <c r="W3694" s="3">
        <f t="shared" si="173"/>
        <v>0</v>
      </c>
      <c r="X3694" s="3">
        <v>0</v>
      </c>
      <c r="Y3694" s="3">
        <v>0</v>
      </c>
      <c r="Z3694" s="3">
        <v>0</v>
      </c>
      <c r="AA3694" s="3">
        <v>0</v>
      </c>
      <c r="AB3694" s="3">
        <v>0</v>
      </c>
      <c r="AD3694" t="s">
        <v>38</v>
      </c>
      <c r="AE3694" s="1">
        <v>42583</v>
      </c>
      <c r="AG3694" s="1">
        <v>42583</v>
      </c>
      <c r="AH3694" s="1">
        <v>42598</v>
      </c>
    </row>
    <row r="3695" spans="1:34" x14ac:dyDescent="0.3">
      <c r="A3695">
        <v>249921</v>
      </c>
      <c r="B3695" t="s">
        <v>39</v>
      </c>
      <c r="C3695" t="s">
        <v>26</v>
      </c>
      <c r="D3695">
        <v>1</v>
      </c>
      <c r="E3695" t="s">
        <v>1553</v>
      </c>
      <c r="F3695" t="s">
        <v>574</v>
      </c>
      <c r="G3695">
        <v>40510</v>
      </c>
      <c r="H3695">
        <v>2</v>
      </c>
      <c r="I3695">
        <v>50623</v>
      </c>
      <c r="J3695">
        <v>80988</v>
      </c>
      <c r="K3695" t="s">
        <v>30</v>
      </c>
      <c r="L3695" t="s">
        <v>78</v>
      </c>
      <c r="M3695" t="s">
        <v>1554</v>
      </c>
      <c r="N3695" t="s">
        <v>8980</v>
      </c>
      <c r="O3695" t="s">
        <v>577</v>
      </c>
      <c r="P3695" t="s">
        <v>35</v>
      </c>
      <c r="Q3695" t="s">
        <v>7439</v>
      </c>
      <c r="R3695" t="s">
        <v>5912</v>
      </c>
      <c r="S3695" t="s">
        <v>35</v>
      </c>
      <c r="T3695" t="str">
        <f t="shared" si="171"/>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95">
        <f t="shared" si="172"/>
        <v>0</v>
      </c>
      <c r="V3695" s="3">
        <v>0</v>
      </c>
      <c r="W3695" s="3">
        <f t="shared" si="173"/>
        <v>0</v>
      </c>
      <c r="X3695" s="3">
        <v>0</v>
      </c>
      <c r="Y3695" s="3">
        <v>0</v>
      </c>
      <c r="Z3695" s="3">
        <v>0</v>
      </c>
      <c r="AA3695" s="3">
        <v>0</v>
      </c>
      <c r="AB3695" s="3">
        <v>0</v>
      </c>
      <c r="AD3695" t="s">
        <v>38</v>
      </c>
      <c r="AE3695" s="1">
        <v>42583</v>
      </c>
      <c r="AG3695" s="1">
        <v>42583</v>
      </c>
      <c r="AH3695" s="1">
        <v>42598</v>
      </c>
    </row>
    <row r="3696" spans="1:34" x14ac:dyDescent="0.3">
      <c r="A3696">
        <v>249921</v>
      </c>
      <c r="B3696" t="s">
        <v>39</v>
      </c>
      <c r="C3696" t="s">
        <v>40</v>
      </c>
      <c r="D3696">
        <v>1</v>
      </c>
      <c r="E3696" t="s">
        <v>1553</v>
      </c>
      <c r="F3696" t="s">
        <v>574</v>
      </c>
      <c r="G3696">
        <v>40510</v>
      </c>
      <c r="H3696">
        <v>2</v>
      </c>
      <c r="I3696">
        <v>50623</v>
      </c>
      <c r="J3696">
        <v>80988</v>
      </c>
      <c r="K3696" t="s">
        <v>30</v>
      </c>
      <c r="L3696" t="s">
        <v>78</v>
      </c>
      <c r="M3696" t="s">
        <v>1554</v>
      </c>
      <c r="N3696" t="s">
        <v>8980</v>
      </c>
      <c r="O3696" t="s">
        <v>577</v>
      </c>
      <c r="P3696" t="s">
        <v>35</v>
      </c>
      <c r="Q3696" t="s">
        <v>7439</v>
      </c>
      <c r="R3696" t="s">
        <v>5912</v>
      </c>
      <c r="S3696" t="s">
        <v>35</v>
      </c>
      <c r="T3696" t="str">
        <f t="shared" si="171"/>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696">
        <f t="shared" si="172"/>
        <v>0</v>
      </c>
      <c r="V3696" s="3">
        <v>0</v>
      </c>
      <c r="W3696" s="3">
        <f t="shared" si="173"/>
        <v>0</v>
      </c>
      <c r="X3696" s="3">
        <v>0</v>
      </c>
      <c r="Y3696" s="3">
        <v>0</v>
      </c>
      <c r="Z3696" s="3">
        <v>0</v>
      </c>
      <c r="AA3696" s="3">
        <v>0</v>
      </c>
      <c r="AB3696" s="3">
        <v>0</v>
      </c>
      <c r="AD3696" t="s">
        <v>38</v>
      </c>
      <c r="AE3696" s="1">
        <v>42583</v>
      </c>
      <c r="AG3696" s="1">
        <v>42583</v>
      </c>
      <c r="AH3696" s="1">
        <v>42598</v>
      </c>
    </row>
    <row r="3697" spans="1:34" x14ac:dyDescent="0.3">
      <c r="A3697">
        <v>249927</v>
      </c>
      <c r="B3697" t="s">
        <v>3435</v>
      </c>
      <c r="C3697" t="s">
        <v>26</v>
      </c>
      <c r="D3697">
        <v>1</v>
      </c>
      <c r="E3697" t="s">
        <v>4136</v>
      </c>
      <c r="F3697" t="s">
        <v>691</v>
      </c>
      <c r="G3697">
        <v>10033</v>
      </c>
      <c r="H3697" t="s">
        <v>52</v>
      </c>
      <c r="I3697">
        <v>53051</v>
      </c>
      <c r="J3697">
        <v>145991</v>
      </c>
      <c r="K3697" t="s">
        <v>30</v>
      </c>
      <c r="L3697" t="s">
        <v>3455</v>
      </c>
      <c r="M3697" t="s">
        <v>4137</v>
      </c>
      <c r="N3697" t="s">
        <v>8981</v>
      </c>
      <c r="O3697" t="s">
        <v>693</v>
      </c>
      <c r="P3697" t="s">
        <v>8982</v>
      </c>
      <c r="Q3697" t="s">
        <v>35</v>
      </c>
      <c r="R3697" t="s">
        <v>3441</v>
      </c>
      <c r="S3697" t="s">
        <v>4139</v>
      </c>
      <c r="T3697" t="str">
        <f t="shared" si="171"/>
        <v xml:space="preserve">Preferred Skills:   - Minimum 5 years‚„ experience shooting professional video  - Proficient video editing skills - Experience covering news, both breaking events and feature-style storytelling  - An interest in law enforcement and local news  - Social media management and community growth  - Strong interpersonal and relationship-building skills  - Collaborative, team-oriented mindset  - Copy editing and script writing expertise  </v>
      </c>
      <c r="U3697">
        <f t="shared" si="172"/>
        <v>0</v>
      </c>
      <c r="V3697" s="3">
        <v>0</v>
      </c>
      <c r="W3697" s="3">
        <f t="shared" si="173"/>
        <v>0</v>
      </c>
      <c r="X3697" s="3">
        <v>0</v>
      </c>
      <c r="Y3697" s="3">
        <v>0</v>
      </c>
      <c r="Z3697" s="3">
        <v>0</v>
      </c>
      <c r="AA3697" s="3">
        <v>0</v>
      </c>
      <c r="AB3697" s="3">
        <v>0</v>
      </c>
      <c r="AD3697" t="s">
        <v>38</v>
      </c>
      <c r="AE3697" s="1">
        <v>42583</v>
      </c>
      <c r="AG3697" s="1">
        <v>42584</v>
      </c>
      <c r="AH3697" s="1">
        <v>42598</v>
      </c>
    </row>
    <row r="3698" spans="1:34" x14ac:dyDescent="0.3">
      <c r="A3698">
        <v>249708</v>
      </c>
      <c r="B3698" t="s">
        <v>888</v>
      </c>
      <c r="C3698" t="s">
        <v>26</v>
      </c>
      <c r="D3698">
        <v>1</v>
      </c>
      <c r="E3698" t="s">
        <v>5906</v>
      </c>
      <c r="F3698" t="s">
        <v>1168</v>
      </c>
      <c r="G3698">
        <v>56058</v>
      </c>
      <c r="H3698">
        <v>0</v>
      </c>
      <c r="I3698">
        <v>48895</v>
      </c>
      <c r="J3698">
        <v>70559</v>
      </c>
      <c r="K3698" t="s">
        <v>30</v>
      </c>
      <c r="L3698" t="s">
        <v>430</v>
      </c>
      <c r="M3698" t="s">
        <v>1754</v>
      </c>
      <c r="N3698" t="s">
        <v>5907</v>
      </c>
      <c r="O3698" t="s">
        <v>1170</v>
      </c>
      <c r="P3698" t="s">
        <v>5908</v>
      </c>
      <c r="Q3698" t="s">
        <v>35</v>
      </c>
      <c r="R3698" t="s">
        <v>894</v>
      </c>
      <c r="S3698" t="s">
        <v>35</v>
      </c>
      <c r="T3698" t="str">
        <f t="shared" si="171"/>
        <v xml:space="preserve">Excellent verbal and written communication and strong interpersonal skills, strong analytical, organizational, and quantitative skills.  Advanced experience utilizing and developing complex Excel spreadsheets and presentation software is strongly preferred.    Demonstrated ability to meet deadlines and manage multiple projects in a timely manner and to be a team player.   Background in or knowledge of real estate finance and/or program implementation experience, preferred.      Preference will be given to candidates with experience working for or with government agencies and government programs related to affordable housing development.  Candidates with Masters in Urban Planning, Real Estate Finance, Business Administration, Public Administration or related fields are strongly preferred.  </v>
      </c>
      <c r="U3698">
        <f t="shared" si="172"/>
        <v>0</v>
      </c>
      <c r="V3698" s="3">
        <v>1</v>
      </c>
      <c r="W3698" s="3">
        <f t="shared" si="173"/>
        <v>0</v>
      </c>
      <c r="X3698" s="3">
        <v>0</v>
      </c>
      <c r="Y3698" s="3">
        <v>0</v>
      </c>
      <c r="Z3698" s="3">
        <v>0</v>
      </c>
      <c r="AA3698" s="3">
        <v>0</v>
      </c>
      <c r="AB3698" s="3">
        <v>0</v>
      </c>
      <c r="AD3698" t="s">
        <v>38</v>
      </c>
      <c r="AE3698" s="1">
        <v>42580</v>
      </c>
      <c r="AF3698" s="1">
        <v>42610</v>
      </c>
      <c r="AG3698" s="1">
        <v>42580</v>
      </c>
      <c r="AH3698" s="1">
        <v>42598</v>
      </c>
    </row>
    <row r="3699" spans="1:34" x14ac:dyDescent="0.3">
      <c r="A3699">
        <v>249726</v>
      </c>
      <c r="B3699" t="s">
        <v>89</v>
      </c>
      <c r="C3699" t="s">
        <v>26</v>
      </c>
      <c r="D3699">
        <v>1</v>
      </c>
      <c r="E3699" t="s">
        <v>5913</v>
      </c>
      <c r="F3699" t="s">
        <v>5073</v>
      </c>
      <c r="G3699">
        <v>80305</v>
      </c>
      <c r="H3699">
        <v>0</v>
      </c>
      <c r="I3699">
        <v>43791</v>
      </c>
      <c r="J3699">
        <v>67069</v>
      </c>
      <c r="K3699" t="s">
        <v>30</v>
      </c>
      <c r="L3699" t="s">
        <v>5914</v>
      </c>
      <c r="M3699" t="s">
        <v>5915</v>
      </c>
      <c r="N3699" t="s">
        <v>5916</v>
      </c>
      <c r="O3699" t="s">
        <v>5077</v>
      </c>
      <c r="P3699" t="s">
        <v>35</v>
      </c>
      <c r="Q3699" t="s">
        <v>5917</v>
      </c>
      <c r="R3699" t="s">
        <v>5918</v>
      </c>
      <c r="S3699" t="s">
        <v>35</v>
      </c>
      <c r="T3699" t="str">
        <f t="shared" si="171"/>
        <v xml:space="preserve">  1. This position is open as a promotional opportunity only. It is not open on a direct transfer (lateral) basis.   2. Employees applying for promotional, title or level change opportunities must have served a period of one year in their current title and level (if applicable)  SPECIAL NOTE:   The Department of Citywide Administration Services (DCAS) administered a civil service exam for Assistant Resident Building Superintendent on May 21, 2016. The exam filing period ended February 23, 2016, candidates applying to this posting should have filed for this exam Candidates that do not take and pass this exam will be in jeopardy of being replaced with an eligible from the upcoming civil service list.</v>
      </c>
      <c r="U3699">
        <f t="shared" si="172"/>
        <v>0</v>
      </c>
      <c r="V3699" s="3">
        <v>0</v>
      </c>
      <c r="W3699" s="3">
        <f t="shared" si="173"/>
        <v>0</v>
      </c>
      <c r="X3699" s="3">
        <v>0</v>
      </c>
      <c r="Y3699" s="3">
        <v>0</v>
      </c>
      <c r="Z3699" s="3">
        <v>0</v>
      </c>
      <c r="AA3699" s="3">
        <v>0</v>
      </c>
      <c r="AB3699" s="3">
        <v>0</v>
      </c>
      <c r="AD3699" t="s">
        <v>5919</v>
      </c>
      <c r="AE3699" s="1">
        <v>42591</v>
      </c>
      <c r="AF3699" s="1">
        <v>42601</v>
      </c>
      <c r="AG3699" s="1">
        <v>42591</v>
      </c>
      <c r="AH3699" s="1">
        <v>42598</v>
      </c>
    </row>
    <row r="3700" spans="1:34" x14ac:dyDescent="0.3">
      <c r="A3700">
        <v>249732</v>
      </c>
      <c r="B3700" t="s">
        <v>59</v>
      </c>
      <c r="C3700" t="s">
        <v>40</v>
      </c>
      <c r="D3700">
        <v>2</v>
      </c>
      <c r="E3700" t="s">
        <v>5920</v>
      </c>
      <c r="F3700" t="s">
        <v>2503</v>
      </c>
      <c r="G3700">
        <v>91314</v>
      </c>
      <c r="H3700">
        <v>1</v>
      </c>
      <c r="I3700">
        <v>57074</v>
      </c>
      <c r="J3700">
        <v>71502</v>
      </c>
      <c r="K3700" t="s">
        <v>30</v>
      </c>
      <c r="L3700" t="s">
        <v>3241</v>
      </c>
      <c r="M3700" t="s">
        <v>3242</v>
      </c>
      <c r="N3700" t="s">
        <v>5921</v>
      </c>
      <c r="O3700" t="s">
        <v>2507</v>
      </c>
      <c r="P3700" t="s">
        <v>35</v>
      </c>
      <c r="Q3700" t="s">
        <v>2508</v>
      </c>
      <c r="R3700" t="s">
        <v>593</v>
      </c>
      <c r="S3700" t="s">
        <v>35</v>
      </c>
      <c r="T3700" t="str">
        <f t="shared" si="171"/>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700">
        <f t="shared" si="172"/>
        <v>0</v>
      </c>
      <c r="V3700" s="3">
        <v>0</v>
      </c>
      <c r="W3700" s="3">
        <f t="shared" si="173"/>
        <v>0</v>
      </c>
      <c r="X3700" s="3">
        <v>0</v>
      </c>
      <c r="Y3700" s="3">
        <v>0</v>
      </c>
      <c r="Z3700" s="3">
        <v>0</v>
      </c>
      <c r="AA3700" s="3">
        <v>0</v>
      </c>
      <c r="AB3700" s="3">
        <v>0</v>
      </c>
      <c r="AD3700" t="s">
        <v>38</v>
      </c>
      <c r="AE3700" s="1">
        <v>42583</v>
      </c>
      <c r="AG3700" s="1">
        <v>42583</v>
      </c>
      <c r="AH3700" s="1">
        <v>42598</v>
      </c>
    </row>
    <row r="3701" spans="1:34" x14ac:dyDescent="0.3">
      <c r="A3701">
        <v>249732</v>
      </c>
      <c r="B3701" t="s">
        <v>59</v>
      </c>
      <c r="C3701" t="s">
        <v>26</v>
      </c>
      <c r="D3701">
        <v>2</v>
      </c>
      <c r="E3701" t="s">
        <v>5920</v>
      </c>
      <c r="F3701" t="s">
        <v>2503</v>
      </c>
      <c r="G3701">
        <v>91314</v>
      </c>
      <c r="H3701">
        <v>1</v>
      </c>
      <c r="I3701">
        <v>57074</v>
      </c>
      <c r="J3701">
        <v>71502</v>
      </c>
      <c r="K3701" t="s">
        <v>30</v>
      </c>
      <c r="L3701" t="s">
        <v>3241</v>
      </c>
      <c r="M3701" t="s">
        <v>3242</v>
      </c>
      <c r="N3701" t="s">
        <v>5921</v>
      </c>
      <c r="O3701" t="s">
        <v>2507</v>
      </c>
      <c r="P3701" t="s">
        <v>35</v>
      </c>
      <c r="Q3701" t="s">
        <v>2508</v>
      </c>
      <c r="R3701" t="s">
        <v>593</v>
      </c>
      <c r="S3701" t="s">
        <v>35</v>
      </c>
      <c r="T3701" t="str">
        <f t="shared" si="171"/>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701">
        <f t="shared" si="172"/>
        <v>0</v>
      </c>
      <c r="V3701" s="3">
        <v>0</v>
      </c>
      <c r="W3701" s="3">
        <f t="shared" si="173"/>
        <v>0</v>
      </c>
      <c r="X3701" s="3">
        <v>0</v>
      </c>
      <c r="Y3701" s="3">
        <v>0</v>
      </c>
      <c r="Z3701" s="3">
        <v>0</v>
      </c>
      <c r="AA3701" s="3">
        <v>0</v>
      </c>
      <c r="AB3701" s="3">
        <v>0</v>
      </c>
      <c r="AD3701" t="s">
        <v>38</v>
      </c>
      <c r="AE3701" s="1">
        <v>42583</v>
      </c>
      <c r="AG3701" s="1">
        <v>42583</v>
      </c>
      <c r="AH3701" s="1">
        <v>42598</v>
      </c>
    </row>
    <row r="3702" spans="1:34" x14ac:dyDescent="0.3">
      <c r="A3702">
        <v>249245</v>
      </c>
      <c r="B3702" t="s">
        <v>3435</v>
      </c>
      <c r="C3702" t="s">
        <v>40</v>
      </c>
      <c r="D3702">
        <v>1</v>
      </c>
      <c r="E3702" t="s">
        <v>5922</v>
      </c>
      <c r="F3702" t="s">
        <v>2096</v>
      </c>
      <c r="G3702">
        <v>13621</v>
      </c>
      <c r="H3702">
        <v>2</v>
      </c>
      <c r="I3702">
        <v>55556</v>
      </c>
      <c r="J3702">
        <v>82776</v>
      </c>
      <c r="K3702" t="s">
        <v>30</v>
      </c>
      <c r="L3702" t="s">
        <v>3455</v>
      </c>
      <c r="M3702" t="s">
        <v>4892</v>
      </c>
      <c r="N3702" t="s">
        <v>5923</v>
      </c>
      <c r="O3702" t="s">
        <v>2099</v>
      </c>
      <c r="P3702" t="s">
        <v>35</v>
      </c>
      <c r="Q3702" t="s">
        <v>35</v>
      </c>
      <c r="R3702" t="s">
        <v>3441</v>
      </c>
      <c r="S3702" t="s">
        <v>4069</v>
      </c>
      <c r="T3702" t="str">
        <f t="shared" si="171"/>
        <v xml:space="preserve">   </v>
      </c>
      <c r="U3702">
        <f t="shared" si="172"/>
        <v>0</v>
      </c>
      <c r="V3702" s="3">
        <v>0</v>
      </c>
      <c r="W3702" s="3">
        <f t="shared" si="173"/>
        <v>0</v>
      </c>
      <c r="X3702" s="3">
        <v>0</v>
      </c>
      <c r="Y3702" s="3">
        <v>0</v>
      </c>
      <c r="Z3702" s="3">
        <v>0</v>
      </c>
      <c r="AA3702" s="3">
        <v>0</v>
      </c>
      <c r="AB3702" s="3">
        <v>0</v>
      </c>
      <c r="AD3702" t="s">
        <v>58</v>
      </c>
      <c r="AE3702" s="1">
        <v>42591</v>
      </c>
      <c r="AG3702" s="1">
        <v>42591</v>
      </c>
      <c r="AH3702" s="1">
        <v>42598</v>
      </c>
    </row>
    <row r="3703" spans="1:34" x14ac:dyDescent="0.3">
      <c r="A3703">
        <v>249245</v>
      </c>
      <c r="B3703" t="s">
        <v>3435</v>
      </c>
      <c r="C3703" t="s">
        <v>26</v>
      </c>
      <c r="D3703">
        <v>1</v>
      </c>
      <c r="E3703" t="s">
        <v>5922</v>
      </c>
      <c r="F3703" t="s">
        <v>2096</v>
      </c>
      <c r="G3703">
        <v>13621</v>
      </c>
      <c r="H3703">
        <v>2</v>
      </c>
      <c r="I3703">
        <v>55556</v>
      </c>
      <c r="J3703">
        <v>82776</v>
      </c>
      <c r="K3703" t="s">
        <v>30</v>
      </c>
      <c r="L3703" t="s">
        <v>3455</v>
      </c>
      <c r="M3703" t="s">
        <v>4892</v>
      </c>
      <c r="N3703" t="s">
        <v>5923</v>
      </c>
      <c r="O3703" t="s">
        <v>2099</v>
      </c>
      <c r="P3703" t="s">
        <v>35</v>
      </c>
      <c r="Q3703" t="s">
        <v>35</v>
      </c>
      <c r="R3703" t="s">
        <v>3441</v>
      </c>
      <c r="S3703" t="s">
        <v>4069</v>
      </c>
      <c r="T3703" t="str">
        <f t="shared" si="171"/>
        <v xml:space="preserve">   </v>
      </c>
      <c r="U3703">
        <f t="shared" si="172"/>
        <v>0</v>
      </c>
      <c r="V3703" s="3">
        <v>0</v>
      </c>
      <c r="W3703" s="3">
        <f t="shared" si="173"/>
        <v>0</v>
      </c>
      <c r="X3703" s="3">
        <v>0</v>
      </c>
      <c r="Y3703" s="3">
        <v>0</v>
      </c>
      <c r="Z3703" s="3">
        <v>0</v>
      </c>
      <c r="AA3703" s="3">
        <v>0</v>
      </c>
      <c r="AB3703" s="3">
        <v>0</v>
      </c>
      <c r="AD3703" t="s">
        <v>58</v>
      </c>
      <c r="AE3703" s="1">
        <v>42591</v>
      </c>
      <c r="AG3703" s="1">
        <v>42591</v>
      </c>
      <c r="AH3703" s="1">
        <v>42598</v>
      </c>
    </row>
    <row r="3704" spans="1:34" x14ac:dyDescent="0.3">
      <c r="A3704">
        <v>249251</v>
      </c>
      <c r="B3704" t="s">
        <v>3435</v>
      </c>
      <c r="C3704" t="s">
        <v>26</v>
      </c>
      <c r="D3704">
        <v>1</v>
      </c>
      <c r="E3704" t="s">
        <v>326</v>
      </c>
      <c r="F3704" t="s">
        <v>326</v>
      </c>
      <c r="G3704">
        <v>56057</v>
      </c>
      <c r="H3704">
        <v>0</v>
      </c>
      <c r="I3704">
        <v>34644</v>
      </c>
      <c r="J3704">
        <v>57655</v>
      </c>
      <c r="K3704" t="s">
        <v>30</v>
      </c>
      <c r="L3704" t="s">
        <v>3455</v>
      </c>
      <c r="M3704" t="s">
        <v>4960</v>
      </c>
      <c r="N3704" t="s">
        <v>5924</v>
      </c>
      <c r="O3704" t="s">
        <v>329</v>
      </c>
      <c r="P3704" t="s">
        <v>35</v>
      </c>
      <c r="Q3704" t="s">
        <v>35</v>
      </c>
      <c r="R3704" t="s">
        <v>3441</v>
      </c>
      <c r="S3704" t="s">
        <v>4069</v>
      </c>
      <c r="T3704" t="str">
        <f t="shared" si="171"/>
        <v xml:space="preserve">   </v>
      </c>
      <c r="U3704">
        <f t="shared" si="172"/>
        <v>0</v>
      </c>
      <c r="V3704" s="3">
        <v>0</v>
      </c>
      <c r="W3704" s="3">
        <f t="shared" si="173"/>
        <v>0</v>
      </c>
      <c r="X3704" s="3">
        <v>0</v>
      </c>
      <c r="Y3704" s="3">
        <v>0</v>
      </c>
      <c r="Z3704" s="3">
        <v>0</v>
      </c>
      <c r="AA3704" s="3">
        <v>0</v>
      </c>
      <c r="AB3704" s="3">
        <v>0</v>
      </c>
      <c r="AD3704" t="s">
        <v>38</v>
      </c>
      <c r="AE3704" s="1">
        <v>42591</v>
      </c>
      <c r="AG3704" s="1">
        <v>42591</v>
      </c>
      <c r="AH3704" s="1">
        <v>42598</v>
      </c>
    </row>
    <row r="3705" spans="1:34" x14ac:dyDescent="0.3">
      <c r="A3705">
        <v>249251</v>
      </c>
      <c r="B3705" t="s">
        <v>3435</v>
      </c>
      <c r="C3705" t="s">
        <v>40</v>
      </c>
      <c r="D3705">
        <v>1</v>
      </c>
      <c r="E3705" t="s">
        <v>326</v>
      </c>
      <c r="F3705" t="s">
        <v>326</v>
      </c>
      <c r="G3705">
        <v>56057</v>
      </c>
      <c r="H3705">
        <v>0</v>
      </c>
      <c r="I3705">
        <v>34644</v>
      </c>
      <c r="J3705">
        <v>57655</v>
      </c>
      <c r="K3705" t="s">
        <v>30</v>
      </c>
      <c r="L3705" t="s">
        <v>3455</v>
      </c>
      <c r="M3705" t="s">
        <v>4960</v>
      </c>
      <c r="N3705" t="s">
        <v>5924</v>
      </c>
      <c r="O3705" t="s">
        <v>329</v>
      </c>
      <c r="P3705" t="s">
        <v>35</v>
      </c>
      <c r="Q3705" t="s">
        <v>35</v>
      </c>
      <c r="R3705" t="s">
        <v>3441</v>
      </c>
      <c r="S3705" t="s">
        <v>4069</v>
      </c>
      <c r="T3705" t="str">
        <f t="shared" si="171"/>
        <v xml:space="preserve">   </v>
      </c>
      <c r="U3705">
        <f t="shared" si="172"/>
        <v>0</v>
      </c>
      <c r="V3705" s="3">
        <v>0</v>
      </c>
      <c r="W3705" s="3">
        <f t="shared" si="173"/>
        <v>0</v>
      </c>
      <c r="X3705" s="3">
        <v>0</v>
      </c>
      <c r="Y3705" s="3">
        <v>0</v>
      </c>
      <c r="Z3705" s="3">
        <v>0</v>
      </c>
      <c r="AA3705" s="3">
        <v>0</v>
      </c>
      <c r="AB3705" s="3">
        <v>0</v>
      </c>
      <c r="AD3705" t="s">
        <v>38</v>
      </c>
      <c r="AE3705" s="1">
        <v>42591</v>
      </c>
      <c r="AG3705" s="1">
        <v>42591</v>
      </c>
      <c r="AH3705" s="1">
        <v>42598</v>
      </c>
    </row>
    <row r="3706" spans="1:34" x14ac:dyDescent="0.3">
      <c r="A3706">
        <v>249255</v>
      </c>
      <c r="B3706" t="s">
        <v>3435</v>
      </c>
      <c r="C3706" t="s">
        <v>26</v>
      </c>
      <c r="D3706">
        <v>1</v>
      </c>
      <c r="E3706" t="s">
        <v>1168</v>
      </c>
      <c r="F3706" t="s">
        <v>1168</v>
      </c>
      <c r="G3706">
        <v>56058</v>
      </c>
      <c r="H3706">
        <v>0</v>
      </c>
      <c r="I3706">
        <v>48895</v>
      </c>
      <c r="J3706">
        <v>75900</v>
      </c>
      <c r="K3706" t="s">
        <v>30</v>
      </c>
      <c r="L3706" t="s">
        <v>3455</v>
      </c>
      <c r="M3706" t="s">
        <v>4193</v>
      </c>
      <c r="N3706" t="s">
        <v>5925</v>
      </c>
      <c r="O3706" t="s">
        <v>1170</v>
      </c>
      <c r="P3706" t="s">
        <v>35</v>
      </c>
      <c r="Q3706" t="s">
        <v>35</v>
      </c>
      <c r="R3706" t="s">
        <v>1031</v>
      </c>
      <c r="S3706" t="s">
        <v>4693</v>
      </c>
      <c r="T3706" t="str">
        <f t="shared" si="171"/>
        <v xml:space="preserve">   </v>
      </c>
      <c r="U3706">
        <f t="shared" si="172"/>
        <v>0</v>
      </c>
      <c r="V3706" s="3">
        <v>0</v>
      </c>
      <c r="W3706" s="3">
        <f t="shared" si="173"/>
        <v>0</v>
      </c>
      <c r="X3706" s="3">
        <v>0</v>
      </c>
      <c r="Y3706" s="3">
        <v>0</v>
      </c>
      <c r="Z3706" s="3">
        <v>0</v>
      </c>
      <c r="AA3706" s="3">
        <v>0</v>
      </c>
      <c r="AB3706" s="3">
        <v>0</v>
      </c>
      <c r="AD3706" t="s">
        <v>38</v>
      </c>
      <c r="AE3706" s="1">
        <v>42591</v>
      </c>
      <c r="AG3706" s="1">
        <v>42591</v>
      </c>
      <c r="AH3706" s="1">
        <v>42598</v>
      </c>
    </row>
    <row r="3707" spans="1:34" x14ac:dyDescent="0.3">
      <c r="A3707">
        <v>249255</v>
      </c>
      <c r="B3707" t="s">
        <v>3435</v>
      </c>
      <c r="C3707" t="s">
        <v>40</v>
      </c>
      <c r="D3707">
        <v>1</v>
      </c>
      <c r="E3707" t="s">
        <v>1168</v>
      </c>
      <c r="F3707" t="s">
        <v>1168</v>
      </c>
      <c r="G3707">
        <v>56058</v>
      </c>
      <c r="H3707">
        <v>0</v>
      </c>
      <c r="I3707">
        <v>48895</v>
      </c>
      <c r="J3707">
        <v>75900</v>
      </c>
      <c r="K3707" t="s">
        <v>30</v>
      </c>
      <c r="L3707" t="s">
        <v>3455</v>
      </c>
      <c r="M3707" t="s">
        <v>4193</v>
      </c>
      <c r="N3707" t="s">
        <v>5925</v>
      </c>
      <c r="O3707" t="s">
        <v>1170</v>
      </c>
      <c r="P3707" t="s">
        <v>35</v>
      </c>
      <c r="Q3707" t="s">
        <v>35</v>
      </c>
      <c r="R3707" t="s">
        <v>1031</v>
      </c>
      <c r="S3707" t="s">
        <v>4693</v>
      </c>
      <c r="T3707" t="str">
        <f t="shared" si="171"/>
        <v xml:space="preserve">   </v>
      </c>
      <c r="U3707">
        <f t="shared" si="172"/>
        <v>0</v>
      </c>
      <c r="V3707" s="3">
        <v>0</v>
      </c>
      <c r="W3707" s="3">
        <f t="shared" si="173"/>
        <v>0</v>
      </c>
      <c r="X3707" s="3">
        <v>0</v>
      </c>
      <c r="Y3707" s="3">
        <v>0</v>
      </c>
      <c r="Z3707" s="3">
        <v>0</v>
      </c>
      <c r="AA3707" s="3">
        <v>0</v>
      </c>
      <c r="AB3707" s="3">
        <v>0</v>
      </c>
      <c r="AD3707" t="s">
        <v>38</v>
      </c>
      <c r="AE3707" s="1">
        <v>42591</v>
      </c>
      <c r="AG3707" s="1">
        <v>42591</v>
      </c>
      <c r="AH3707" s="1">
        <v>42598</v>
      </c>
    </row>
    <row r="3708" spans="1:34" x14ac:dyDescent="0.3">
      <c r="A3708">
        <v>249262</v>
      </c>
      <c r="B3708" t="s">
        <v>2939</v>
      </c>
      <c r="C3708" t="s">
        <v>40</v>
      </c>
      <c r="D3708">
        <v>1</v>
      </c>
      <c r="E3708" t="s">
        <v>5926</v>
      </c>
      <c r="F3708" t="s">
        <v>642</v>
      </c>
      <c r="G3708">
        <v>22122</v>
      </c>
      <c r="H3708">
        <v>2</v>
      </c>
      <c r="I3708">
        <v>65000</v>
      </c>
      <c r="J3708">
        <v>86756</v>
      </c>
      <c r="K3708" t="s">
        <v>30</v>
      </c>
      <c r="L3708" t="s">
        <v>2941</v>
      </c>
      <c r="M3708" t="s">
        <v>3001</v>
      </c>
      <c r="N3708" t="s">
        <v>8983</v>
      </c>
      <c r="O3708" t="s">
        <v>7159</v>
      </c>
      <c r="P3708" t="s">
        <v>8984</v>
      </c>
      <c r="Q3708" t="s">
        <v>5927</v>
      </c>
      <c r="R3708" t="s">
        <v>8985</v>
      </c>
      <c r="S3708" t="s">
        <v>35</v>
      </c>
      <c r="T3708" t="str">
        <f t="shared" si="171"/>
        <v>‚ Master‚„s Degree in urban planning, public administration, geography or related field A minimum of 3-5 years professional experience in planning or a related field Experience with US Census, Bureau of Labor Statistics and other planning datasets Experience with NYC Governmental structure and planning capacity  Expertise in at least one NYC regional policy area of housing, land use, economic development or transportation  Proven ability to apply independent judgment in highly complex policy and technical matters Outstanding interpersonal skills and the ability to work and build consensus in a complex, multi-disciplinary environment Strong written and verbal communication and presentation skills, including experience with public speaking  Excellent analytical and organization skills Demonstrated ability to work effectively in a team structure to complete tasks in a timely fashion under minimal supervision, monitor a work program, manage multiple projects simultaneously, and to complete tasks in a timely fashion under minimal supervision Experience conducting studies, writing reports, preparing and presenting to a variety of audiences Familiarity with NYC Region and experience working with other local or regional level governmental entities a strong plus Proficiency in MS Office, ArcGIS, and Adobe Suite CIVIL SERVICE TITLE:	CITY PLANNER II or III, depending on experience 	 	 SALARY RANGE:	$65,000 - $88,000, commensurate with experience; full NYC benefits package  APPLICATION DEADLINE: 	August 15th, 2016 or until filled</v>
      </c>
      <c r="U3708">
        <f t="shared" si="172"/>
        <v>0</v>
      </c>
      <c r="V3708" s="3">
        <v>0</v>
      </c>
      <c r="W3708" s="3">
        <f t="shared" si="173"/>
        <v>0</v>
      </c>
      <c r="X3708" s="3">
        <v>0</v>
      </c>
      <c r="Y3708" s="3">
        <v>0</v>
      </c>
      <c r="Z3708" s="3">
        <v>0</v>
      </c>
      <c r="AA3708" s="3">
        <v>0</v>
      </c>
      <c r="AB3708" s="3">
        <v>0</v>
      </c>
      <c r="AD3708" t="s">
        <v>38</v>
      </c>
      <c r="AE3708" s="1">
        <v>42579</v>
      </c>
      <c r="AF3708" s="1">
        <v>42613</v>
      </c>
      <c r="AG3708" s="1">
        <v>42579</v>
      </c>
      <c r="AH3708" s="1">
        <v>42598</v>
      </c>
    </row>
    <row r="3709" spans="1:34" x14ac:dyDescent="0.3">
      <c r="A3709">
        <v>249733</v>
      </c>
      <c r="B3709" t="s">
        <v>89</v>
      </c>
      <c r="C3709" t="s">
        <v>26</v>
      </c>
      <c r="D3709">
        <v>1</v>
      </c>
      <c r="E3709" t="s">
        <v>5913</v>
      </c>
      <c r="F3709" t="s">
        <v>5073</v>
      </c>
      <c r="G3709">
        <v>80305</v>
      </c>
      <c r="H3709">
        <v>0</v>
      </c>
      <c r="I3709">
        <v>43791</v>
      </c>
      <c r="J3709">
        <v>67069</v>
      </c>
      <c r="K3709" t="s">
        <v>30</v>
      </c>
      <c r="L3709" t="s">
        <v>5928</v>
      </c>
      <c r="M3709" t="s">
        <v>5915</v>
      </c>
      <c r="N3709" t="s">
        <v>5076</v>
      </c>
      <c r="O3709" t="s">
        <v>5077</v>
      </c>
      <c r="P3709" t="s">
        <v>35</v>
      </c>
      <c r="Q3709" t="s">
        <v>5929</v>
      </c>
      <c r="R3709" t="s">
        <v>5930</v>
      </c>
      <c r="S3709" t="s">
        <v>35</v>
      </c>
      <c r="T3709" t="str">
        <f t="shared" si="171"/>
        <v xml:space="preserve">  1. This position is open as a promotional opportunity only. It is not open on a direct transfer (lateral) basis.  2. Employees applying for promotional, title or level change opportunities must have served a period of one year in their current title and level (if applicable) SPECIAL NOTE: The Department of Citywide Administration Services (DCAS) administered a civil service exam for Assistant Resident Building Superintendent on May 21, 2016. The exam filing period ended February 23, 2016, candidates applying to this posting should have filed for this exam Candidates that do not take and pass this exam will be in jeopardy of being replaced with an eligible from the upcoming civil service list.</v>
      </c>
      <c r="U3709">
        <f t="shared" si="172"/>
        <v>0</v>
      </c>
      <c r="V3709" s="3">
        <v>0</v>
      </c>
      <c r="W3709" s="3">
        <f t="shared" si="173"/>
        <v>0</v>
      </c>
      <c r="X3709" s="3">
        <v>0</v>
      </c>
      <c r="Y3709" s="3">
        <v>0</v>
      </c>
      <c r="Z3709" s="3">
        <v>0</v>
      </c>
      <c r="AA3709" s="3">
        <v>0</v>
      </c>
      <c r="AB3709" s="3">
        <v>0</v>
      </c>
      <c r="AD3709" t="s">
        <v>100</v>
      </c>
      <c r="AE3709" s="1">
        <v>42597</v>
      </c>
      <c r="AF3709" s="1">
        <v>42607</v>
      </c>
      <c r="AG3709" s="1">
        <v>42597</v>
      </c>
      <c r="AH3709" s="1">
        <v>42598</v>
      </c>
    </row>
    <row r="3710" spans="1:34" x14ac:dyDescent="0.3">
      <c r="A3710">
        <v>249738</v>
      </c>
      <c r="B3710" t="s">
        <v>59</v>
      </c>
      <c r="C3710" t="s">
        <v>40</v>
      </c>
      <c r="D3710">
        <v>1</v>
      </c>
      <c r="E3710" t="s">
        <v>5931</v>
      </c>
      <c r="F3710" t="s">
        <v>485</v>
      </c>
      <c r="G3710">
        <v>30087</v>
      </c>
      <c r="H3710">
        <v>2</v>
      </c>
      <c r="I3710">
        <v>64394</v>
      </c>
      <c r="J3710">
        <v>92000</v>
      </c>
      <c r="K3710" t="s">
        <v>30</v>
      </c>
      <c r="L3710" t="s">
        <v>62</v>
      </c>
      <c r="M3710" t="s">
        <v>5932</v>
      </c>
      <c r="N3710" t="s">
        <v>8986</v>
      </c>
      <c r="O3710" t="s">
        <v>488</v>
      </c>
      <c r="P3710" t="s">
        <v>5933</v>
      </c>
      <c r="Q3710" t="s">
        <v>5934</v>
      </c>
      <c r="R3710" t="s">
        <v>107</v>
      </c>
      <c r="S3710" t="s">
        <v>67</v>
      </c>
      <c r="T3710" t="str">
        <f t="shared" si="171"/>
        <v>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All appointments are subject to OMB approval</v>
      </c>
      <c r="U3710">
        <f t="shared" si="172"/>
        <v>0</v>
      </c>
      <c r="V3710" s="3">
        <v>0</v>
      </c>
      <c r="W3710" s="3">
        <f t="shared" si="173"/>
        <v>0</v>
      </c>
      <c r="X3710" s="3">
        <v>0</v>
      </c>
      <c r="Y3710" s="3">
        <v>0</v>
      </c>
      <c r="Z3710" s="3">
        <v>0</v>
      </c>
      <c r="AA3710" s="3">
        <v>0</v>
      </c>
      <c r="AB3710" s="3">
        <v>0</v>
      </c>
      <c r="AD3710" t="s">
        <v>38</v>
      </c>
      <c r="AE3710" s="1">
        <v>42583</v>
      </c>
      <c r="AG3710" s="1">
        <v>42586</v>
      </c>
      <c r="AH3710" s="1">
        <v>42598</v>
      </c>
    </row>
    <row r="3711" spans="1:34" x14ac:dyDescent="0.3">
      <c r="A3711">
        <v>249738</v>
      </c>
      <c r="B3711" t="s">
        <v>59</v>
      </c>
      <c r="C3711" t="s">
        <v>26</v>
      </c>
      <c r="D3711">
        <v>1</v>
      </c>
      <c r="E3711" t="s">
        <v>5931</v>
      </c>
      <c r="F3711" t="s">
        <v>485</v>
      </c>
      <c r="G3711">
        <v>30087</v>
      </c>
      <c r="H3711">
        <v>2</v>
      </c>
      <c r="I3711">
        <v>64394</v>
      </c>
      <c r="J3711">
        <v>92000</v>
      </c>
      <c r="K3711" t="s">
        <v>30</v>
      </c>
      <c r="L3711" t="s">
        <v>62</v>
      </c>
      <c r="M3711" t="s">
        <v>5932</v>
      </c>
      <c r="N3711" t="s">
        <v>8986</v>
      </c>
      <c r="O3711" t="s">
        <v>488</v>
      </c>
      <c r="P3711" t="s">
        <v>5933</v>
      </c>
      <c r="Q3711" t="s">
        <v>5934</v>
      </c>
      <c r="R3711" t="s">
        <v>107</v>
      </c>
      <c r="S3711" t="s">
        <v>67</v>
      </c>
      <c r="T3711" t="str">
        <f t="shared" si="171"/>
        <v>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All appointments are subject to OMB approval</v>
      </c>
      <c r="U3711">
        <f t="shared" si="172"/>
        <v>0</v>
      </c>
      <c r="V3711" s="3">
        <v>0</v>
      </c>
      <c r="W3711" s="3">
        <f t="shared" si="173"/>
        <v>0</v>
      </c>
      <c r="X3711" s="3">
        <v>0</v>
      </c>
      <c r="Y3711" s="3">
        <v>0</v>
      </c>
      <c r="Z3711" s="3">
        <v>0</v>
      </c>
      <c r="AA3711" s="3">
        <v>0</v>
      </c>
      <c r="AB3711" s="3">
        <v>0</v>
      </c>
      <c r="AD3711" t="s">
        <v>38</v>
      </c>
      <c r="AE3711" s="1">
        <v>42583</v>
      </c>
      <c r="AG3711" s="1">
        <v>42586</v>
      </c>
      <c r="AH3711" s="1">
        <v>42598</v>
      </c>
    </row>
    <row r="3712" spans="1:34" x14ac:dyDescent="0.3">
      <c r="A3712">
        <v>249743</v>
      </c>
      <c r="B3712" t="s">
        <v>3435</v>
      </c>
      <c r="C3712" t="s">
        <v>26</v>
      </c>
      <c r="D3712">
        <v>1</v>
      </c>
      <c r="E3712" t="s">
        <v>4188</v>
      </c>
      <c r="F3712" t="s">
        <v>4188</v>
      </c>
      <c r="G3712">
        <v>30086</v>
      </c>
      <c r="H3712">
        <v>0</v>
      </c>
      <c r="I3712">
        <v>56257</v>
      </c>
      <c r="J3712">
        <v>68304</v>
      </c>
      <c r="K3712" t="s">
        <v>30</v>
      </c>
      <c r="L3712" t="s">
        <v>3455</v>
      </c>
      <c r="M3712" t="s">
        <v>4065</v>
      </c>
      <c r="N3712" t="s">
        <v>5935</v>
      </c>
      <c r="O3712" t="s">
        <v>4189</v>
      </c>
      <c r="P3712" t="s">
        <v>35</v>
      </c>
      <c r="Q3712" t="s">
        <v>35</v>
      </c>
      <c r="R3712" t="s">
        <v>5936</v>
      </c>
      <c r="S3712" t="s">
        <v>3696</v>
      </c>
      <c r="T3712" t="str">
        <f t="shared" si="171"/>
        <v xml:space="preserve">   </v>
      </c>
      <c r="U3712">
        <f t="shared" si="172"/>
        <v>0</v>
      </c>
      <c r="V3712" s="3">
        <v>0</v>
      </c>
      <c r="W3712" s="3">
        <f t="shared" si="173"/>
        <v>0</v>
      </c>
      <c r="X3712" s="3">
        <v>0</v>
      </c>
      <c r="Y3712" s="3">
        <v>0</v>
      </c>
      <c r="Z3712" s="3">
        <v>0</v>
      </c>
      <c r="AA3712" s="3">
        <v>0</v>
      </c>
      <c r="AB3712" s="3">
        <v>0</v>
      </c>
      <c r="AD3712" t="s">
        <v>38</v>
      </c>
      <c r="AE3712" s="1">
        <v>42580</v>
      </c>
      <c r="AG3712" s="1">
        <v>42591</v>
      </c>
      <c r="AH3712" s="1">
        <v>42598</v>
      </c>
    </row>
    <row r="3713" spans="1:34" x14ac:dyDescent="0.3">
      <c r="A3713">
        <v>249743</v>
      </c>
      <c r="B3713" t="s">
        <v>3435</v>
      </c>
      <c r="C3713" t="s">
        <v>40</v>
      </c>
      <c r="D3713">
        <v>1</v>
      </c>
      <c r="E3713" t="s">
        <v>4188</v>
      </c>
      <c r="F3713" t="s">
        <v>4188</v>
      </c>
      <c r="G3713">
        <v>30086</v>
      </c>
      <c r="H3713">
        <v>0</v>
      </c>
      <c r="I3713">
        <v>56257</v>
      </c>
      <c r="J3713">
        <v>68304</v>
      </c>
      <c r="K3713" t="s">
        <v>30</v>
      </c>
      <c r="L3713" t="s">
        <v>3455</v>
      </c>
      <c r="M3713" t="s">
        <v>4065</v>
      </c>
      <c r="N3713" t="s">
        <v>5935</v>
      </c>
      <c r="O3713" t="s">
        <v>4189</v>
      </c>
      <c r="P3713" t="s">
        <v>35</v>
      </c>
      <c r="Q3713" t="s">
        <v>35</v>
      </c>
      <c r="R3713" t="s">
        <v>5936</v>
      </c>
      <c r="S3713" t="s">
        <v>3696</v>
      </c>
      <c r="T3713" t="str">
        <f t="shared" si="171"/>
        <v xml:space="preserve">   </v>
      </c>
      <c r="U3713">
        <f t="shared" si="172"/>
        <v>0</v>
      </c>
      <c r="V3713" s="3">
        <v>0</v>
      </c>
      <c r="W3713" s="3">
        <f t="shared" si="173"/>
        <v>0</v>
      </c>
      <c r="X3713" s="3">
        <v>0</v>
      </c>
      <c r="Y3713" s="3">
        <v>0</v>
      </c>
      <c r="Z3713" s="3">
        <v>0</v>
      </c>
      <c r="AA3713" s="3">
        <v>0</v>
      </c>
      <c r="AB3713" s="3">
        <v>0</v>
      </c>
      <c r="AD3713" t="s">
        <v>38</v>
      </c>
      <c r="AE3713" s="1">
        <v>42580</v>
      </c>
      <c r="AG3713" s="1">
        <v>42591</v>
      </c>
      <c r="AH3713" s="1">
        <v>42598</v>
      </c>
    </row>
    <row r="3714" spans="1:34" x14ac:dyDescent="0.3">
      <c r="A3714">
        <v>249753</v>
      </c>
      <c r="B3714" t="s">
        <v>2518</v>
      </c>
      <c r="C3714" t="s">
        <v>26</v>
      </c>
      <c r="D3714">
        <v>1</v>
      </c>
      <c r="E3714" t="s">
        <v>3163</v>
      </c>
      <c r="F3714" t="s">
        <v>110</v>
      </c>
      <c r="G3714">
        <v>10251</v>
      </c>
      <c r="H3714">
        <v>3</v>
      </c>
      <c r="I3714">
        <v>32888</v>
      </c>
      <c r="J3714">
        <v>40000</v>
      </c>
      <c r="K3714" t="s">
        <v>30</v>
      </c>
      <c r="L3714" t="s">
        <v>637</v>
      </c>
      <c r="M3714" t="s">
        <v>4658</v>
      </c>
      <c r="N3714" t="s">
        <v>8987</v>
      </c>
      <c r="O3714" t="s">
        <v>113</v>
      </c>
      <c r="P3714" t="s">
        <v>8988</v>
      </c>
      <c r="Q3714" t="s">
        <v>5937</v>
      </c>
      <c r="R3714" t="s">
        <v>5938</v>
      </c>
      <c r="S3714" t="s">
        <v>35</v>
      </c>
      <c r="T3714" t="str">
        <f t="shared" si="171"/>
        <v>‚	Strong, verbal,  writing and  verbal communication skills	Ability to work independently 	Strong knowledge of Office programs such as Word, Excel and Access. Special Note: Only candidates who are currently serving as a permanent Clerical Associate should apply.</v>
      </c>
      <c r="U3714">
        <f t="shared" si="172"/>
        <v>0</v>
      </c>
      <c r="V3714" s="3">
        <v>1</v>
      </c>
      <c r="W3714" s="3">
        <f t="shared" si="173"/>
        <v>0</v>
      </c>
      <c r="X3714" s="3">
        <v>0</v>
      </c>
      <c r="Y3714" s="3">
        <v>0</v>
      </c>
      <c r="Z3714" s="3">
        <v>0</v>
      </c>
      <c r="AA3714" s="3">
        <v>0</v>
      </c>
      <c r="AB3714" s="3">
        <v>0</v>
      </c>
      <c r="AD3714" t="s">
        <v>38</v>
      </c>
      <c r="AE3714" s="1">
        <v>42585</v>
      </c>
      <c r="AG3714" s="1">
        <v>42585</v>
      </c>
      <c r="AH3714" s="1">
        <v>42598</v>
      </c>
    </row>
    <row r="3715" spans="1:34" x14ac:dyDescent="0.3">
      <c r="A3715">
        <v>249262</v>
      </c>
      <c r="B3715" t="s">
        <v>2939</v>
      </c>
      <c r="C3715" t="s">
        <v>26</v>
      </c>
      <c r="D3715">
        <v>1</v>
      </c>
      <c r="E3715" t="s">
        <v>5926</v>
      </c>
      <c r="F3715" t="s">
        <v>642</v>
      </c>
      <c r="G3715">
        <v>22122</v>
      </c>
      <c r="H3715">
        <v>2</v>
      </c>
      <c r="I3715">
        <v>65000</v>
      </c>
      <c r="J3715">
        <v>86756</v>
      </c>
      <c r="K3715" t="s">
        <v>30</v>
      </c>
      <c r="L3715" t="s">
        <v>2941</v>
      </c>
      <c r="M3715" t="s">
        <v>3001</v>
      </c>
      <c r="N3715" t="s">
        <v>8983</v>
      </c>
      <c r="O3715" t="s">
        <v>7159</v>
      </c>
      <c r="P3715" t="s">
        <v>8984</v>
      </c>
      <c r="Q3715" t="s">
        <v>5927</v>
      </c>
      <c r="R3715" t="s">
        <v>8985</v>
      </c>
      <c r="S3715" t="s">
        <v>35</v>
      </c>
      <c r="T3715" t="str">
        <f t="shared" ref="T3715:T3778" si="174">P3715&amp;" "&amp;Q3715</f>
        <v>‚ Master‚„s Degree in urban planning, public administration, geography or related field A minimum of 3-5 years professional experience in planning or a related field Experience with US Census, Bureau of Labor Statistics and other planning datasets Experience with NYC Governmental structure and planning capacity  Expertise in at least one NYC regional policy area of housing, land use, economic development or transportation  Proven ability to apply independent judgment in highly complex policy and technical matters Outstanding interpersonal skills and the ability to work and build consensus in a complex, multi-disciplinary environment Strong written and verbal communication and presentation skills, including experience with public speaking  Excellent analytical and organization skills Demonstrated ability to work effectively in a team structure to complete tasks in a timely fashion under minimal supervision, monitor a work program, manage multiple projects simultaneously, and to complete tasks in a timely fashion under minimal supervision Experience conducting studies, writing reports, preparing and presenting to a variety of audiences Familiarity with NYC Region and experience working with other local or regional level governmental entities a strong plus Proficiency in MS Office, ArcGIS, and Adobe Suite CIVIL SERVICE TITLE:	CITY PLANNER II or III, depending on experience 	 	 SALARY RANGE:	$65,000 - $88,000, commensurate with experience; full NYC benefits package  APPLICATION DEADLINE: 	August 15th, 2016 or until filled</v>
      </c>
      <c r="U3715">
        <f t="shared" ref="U3715:U3778" si="175">D3715*W3715</f>
        <v>0</v>
      </c>
      <c r="V3715" s="3">
        <v>0</v>
      </c>
      <c r="W3715" s="3">
        <f t="shared" ref="W3715:W3778" si="176">IF(OR(ISNUMBER(SEARCH("data analytics",$T3715)), ISNUMBER(SEARCH("data analysis",$T3715)), ISNUMBER(SEARCH("analyze data", $T3715)),ISNUMBER(SEARCH("business intelligence", $T3715)),ISNUMBER(SEARCH("business analysis",$T3715))),1,0)</f>
        <v>0</v>
      </c>
      <c r="X3715" s="3">
        <v>0</v>
      </c>
      <c r="Y3715" s="3">
        <v>0</v>
      </c>
      <c r="Z3715" s="3">
        <v>0</v>
      </c>
      <c r="AA3715" s="3">
        <v>0</v>
      </c>
      <c r="AB3715" s="3">
        <v>0</v>
      </c>
      <c r="AD3715" t="s">
        <v>38</v>
      </c>
      <c r="AE3715" s="1">
        <v>42579</v>
      </c>
      <c r="AF3715" s="1">
        <v>42613</v>
      </c>
      <c r="AG3715" s="1">
        <v>42579</v>
      </c>
      <c r="AH3715" s="1">
        <v>42598</v>
      </c>
    </row>
    <row r="3716" spans="1:34" x14ac:dyDescent="0.3">
      <c r="A3716">
        <v>249281</v>
      </c>
      <c r="B3716" t="s">
        <v>2020</v>
      </c>
      <c r="C3716" t="s">
        <v>26</v>
      </c>
      <c r="D3716">
        <v>1</v>
      </c>
      <c r="E3716" t="s">
        <v>5939</v>
      </c>
      <c r="F3716" t="s">
        <v>3353</v>
      </c>
      <c r="G3716">
        <v>12200</v>
      </c>
      <c r="H3716">
        <v>1</v>
      </c>
      <c r="I3716">
        <v>17</v>
      </c>
      <c r="J3716">
        <v>25</v>
      </c>
      <c r="K3716" t="s">
        <v>141</v>
      </c>
      <c r="L3716" t="s">
        <v>3279</v>
      </c>
      <c r="M3716" t="s">
        <v>4055</v>
      </c>
      <c r="N3716" t="s">
        <v>5940</v>
      </c>
      <c r="O3716" t="s">
        <v>2937</v>
      </c>
      <c r="P3716" t="s">
        <v>5941</v>
      </c>
      <c r="Q3716" t="s">
        <v>7010</v>
      </c>
      <c r="R3716" t="s">
        <v>5942</v>
      </c>
      <c r="S3716" t="s">
        <v>5943</v>
      </c>
      <c r="T3716" t="str">
        <f t="shared" si="174"/>
        <v>Experience with operating electrical transports and lift trucks Organized and detail oriented Excellent verbal and written communication skills  Computer experience preferred The Stock Worker Level I, duties will include but are not limited to, the following tasks:  Operate electrical transports and lift trucks   Organize and maintain the storage facilities and materials   Upkeep of inventory  Maintain reports and assist with the preparation of inventories   Pack, unpack, count, weigh and measure materials, supplies and equipment  Load and unload boxes at the Municipal Records Center, and at the point of pick-up, delivery and/or distribution   Conduct pick-ups, deliveries and/or distribution as needed  Compare materials received against invoices to records signs of damage and discrepancies in quantity.   Process requisitions upon request   Pick supplies from shelves to fill requisitions, lifting and carrying supplies when necessary   Keep storage facilities and materials clean and orderly</v>
      </c>
      <c r="U3716">
        <f t="shared" si="175"/>
        <v>0</v>
      </c>
      <c r="V3716" s="3">
        <v>0</v>
      </c>
      <c r="W3716" s="3">
        <f t="shared" si="176"/>
        <v>0</v>
      </c>
      <c r="X3716" s="3">
        <v>0</v>
      </c>
      <c r="Y3716" s="3">
        <v>0</v>
      </c>
      <c r="Z3716" s="3">
        <v>0</v>
      </c>
      <c r="AA3716" s="3">
        <v>0</v>
      </c>
      <c r="AB3716" s="3">
        <v>0</v>
      </c>
      <c r="AD3716" t="s">
        <v>38</v>
      </c>
      <c r="AE3716" s="1">
        <v>42591</v>
      </c>
      <c r="AF3716" s="1">
        <v>42604</v>
      </c>
      <c r="AG3716" s="1">
        <v>42591</v>
      </c>
      <c r="AH3716" s="1">
        <v>42598</v>
      </c>
    </row>
    <row r="3717" spans="1:34" x14ac:dyDescent="0.3">
      <c r="A3717">
        <v>249281</v>
      </c>
      <c r="B3717" t="s">
        <v>2020</v>
      </c>
      <c r="C3717" t="s">
        <v>40</v>
      </c>
      <c r="D3717">
        <v>1</v>
      </c>
      <c r="E3717" t="s">
        <v>5939</v>
      </c>
      <c r="F3717" t="s">
        <v>3353</v>
      </c>
      <c r="G3717">
        <v>12200</v>
      </c>
      <c r="H3717">
        <v>1</v>
      </c>
      <c r="I3717">
        <v>17</v>
      </c>
      <c r="J3717">
        <v>25</v>
      </c>
      <c r="K3717" t="s">
        <v>141</v>
      </c>
      <c r="L3717" t="s">
        <v>3279</v>
      </c>
      <c r="M3717" t="s">
        <v>4055</v>
      </c>
      <c r="N3717" t="s">
        <v>5940</v>
      </c>
      <c r="O3717" t="s">
        <v>2937</v>
      </c>
      <c r="P3717" t="s">
        <v>5941</v>
      </c>
      <c r="Q3717" t="s">
        <v>7010</v>
      </c>
      <c r="R3717" t="s">
        <v>5942</v>
      </c>
      <c r="S3717" t="s">
        <v>5943</v>
      </c>
      <c r="T3717" t="str">
        <f t="shared" si="174"/>
        <v>Experience with operating electrical transports and lift trucks Organized and detail oriented Excellent verbal and written communication skills  Computer experience preferred The Stock Worker Level I, duties will include but are not limited to, the following tasks:  Operate electrical transports and lift trucks   Organize and maintain the storage facilities and materials   Upkeep of inventory  Maintain reports and assist with the preparation of inventories   Pack, unpack, count, weigh and measure materials, supplies and equipment  Load and unload boxes at the Municipal Records Center, and at the point of pick-up, delivery and/or distribution   Conduct pick-ups, deliveries and/or distribution as needed  Compare materials received against invoices to records signs of damage and discrepancies in quantity.   Process requisitions upon request   Pick supplies from shelves to fill requisitions, lifting and carrying supplies when necessary   Keep storage facilities and materials clean and orderly</v>
      </c>
      <c r="U3717">
        <f t="shared" si="175"/>
        <v>0</v>
      </c>
      <c r="V3717" s="3">
        <v>0</v>
      </c>
      <c r="W3717" s="3">
        <f t="shared" si="176"/>
        <v>0</v>
      </c>
      <c r="X3717" s="3">
        <v>0</v>
      </c>
      <c r="Y3717" s="3">
        <v>0</v>
      </c>
      <c r="Z3717" s="3">
        <v>0</v>
      </c>
      <c r="AA3717" s="3">
        <v>0</v>
      </c>
      <c r="AB3717" s="3">
        <v>0</v>
      </c>
      <c r="AD3717" t="s">
        <v>38</v>
      </c>
      <c r="AE3717" s="1">
        <v>42591</v>
      </c>
      <c r="AF3717" s="1">
        <v>42604</v>
      </c>
      <c r="AG3717" s="1">
        <v>42591</v>
      </c>
      <c r="AH3717" s="1">
        <v>42598</v>
      </c>
    </row>
    <row r="3718" spans="1:34" x14ac:dyDescent="0.3">
      <c r="A3718">
        <v>249762</v>
      </c>
      <c r="B3718" t="s">
        <v>39</v>
      </c>
      <c r="C3718" t="s">
        <v>26</v>
      </c>
      <c r="D3718">
        <v>2</v>
      </c>
      <c r="E3718" t="s">
        <v>5944</v>
      </c>
      <c r="F3718" t="s">
        <v>5945</v>
      </c>
      <c r="G3718">
        <v>53864</v>
      </c>
      <c r="H3718">
        <v>0</v>
      </c>
      <c r="I3718">
        <v>283</v>
      </c>
      <c r="J3718">
        <v>283</v>
      </c>
      <c r="K3718" t="s">
        <v>247</v>
      </c>
      <c r="L3718" t="s">
        <v>71</v>
      </c>
      <c r="M3718" t="s">
        <v>282</v>
      </c>
      <c r="N3718" t="s">
        <v>7011</v>
      </c>
      <c r="O3718" t="s">
        <v>5946</v>
      </c>
      <c r="P3718" t="s">
        <v>35</v>
      </c>
      <c r="Q3718" t="s">
        <v>5947</v>
      </c>
      <c r="R3718" t="s">
        <v>5948</v>
      </c>
      <c r="S3718" t="s">
        <v>35</v>
      </c>
      <c r="T3718" t="str">
        <f t="shared" si="174"/>
        <v xml:space="preserve">  SPECIAL NOTE: The selected candidate will be required to provide a DNA sample by swabbing</v>
      </c>
      <c r="U3718">
        <f t="shared" si="175"/>
        <v>0</v>
      </c>
      <c r="V3718" s="3">
        <v>0</v>
      </c>
      <c r="W3718" s="3">
        <f t="shared" si="176"/>
        <v>0</v>
      </c>
      <c r="X3718" s="3">
        <v>0</v>
      </c>
      <c r="Y3718" s="3">
        <v>0</v>
      </c>
      <c r="Z3718" s="3">
        <v>0</v>
      </c>
      <c r="AA3718" s="3">
        <v>0</v>
      </c>
      <c r="AB3718" s="3">
        <v>0</v>
      </c>
      <c r="AD3718" t="s">
        <v>38</v>
      </c>
      <c r="AE3718" s="1">
        <v>42592</v>
      </c>
      <c r="AG3718" s="1">
        <v>42592</v>
      </c>
      <c r="AH3718" s="1">
        <v>42598</v>
      </c>
    </row>
    <row r="3719" spans="1:34" x14ac:dyDescent="0.3">
      <c r="A3719">
        <v>249762</v>
      </c>
      <c r="B3719" t="s">
        <v>39</v>
      </c>
      <c r="C3719" t="s">
        <v>40</v>
      </c>
      <c r="D3719">
        <v>2</v>
      </c>
      <c r="E3719" t="s">
        <v>5944</v>
      </c>
      <c r="F3719" t="s">
        <v>5945</v>
      </c>
      <c r="G3719">
        <v>53864</v>
      </c>
      <c r="H3719">
        <v>0</v>
      </c>
      <c r="I3719">
        <v>283</v>
      </c>
      <c r="J3719">
        <v>283</v>
      </c>
      <c r="K3719" t="s">
        <v>247</v>
      </c>
      <c r="L3719" t="s">
        <v>71</v>
      </c>
      <c r="M3719" t="s">
        <v>282</v>
      </c>
      <c r="N3719" t="s">
        <v>7011</v>
      </c>
      <c r="O3719" t="s">
        <v>5946</v>
      </c>
      <c r="P3719" t="s">
        <v>35</v>
      </c>
      <c r="Q3719" t="s">
        <v>5947</v>
      </c>
      <c r="R3719" t="s">
        <v>5948</v>
      </c>
      <c r="S3719" t="s">
        <v>35</v>
      </c>
      <c r="T3719" t="str">
        <f t="shared" si="174"/>
        <v xml:space="preserve">  SPECIAL NOTE: The selected candidate will be required to provide a DNA sample by swabbing</v>
      </c>
      <c r="U3719">
        <f t="shared" si="175"/>
        <v>0</v>
      </c>
      <c r="V3719" s="3">
        <v>0</v>
      </c>
      <c r="W3719" s="3">
        <f t="shared" si="176"/>
        <v>0</v>
      </c>
      <c r="X3719" s="3">
        <v>0</v>
      </c>
      <c r="Y3719" s="3">
        <v>0</v>
      </c>
      <c r="Z3719" s="3">
        <v>0</v>
      </c>
      <c r="AA3719" s="3">
        <v>0</v>
      </c>
      <c r="AB3719" s="3">
        <v>0</v>
      </c>
      <c r="AD3719" t="s">
        <v>38</v>
      </c>
      <c r="AE3719" s="1">
        <v>42592</v>
      </c>
      <c r="AG3719" s="1">
        <v>42592</v>
      </c>
      <c r="AH3719" s="1">
        <v>42598</v>
      </c>
    </row>
    <row r="3720" spans="1:34" x14ac:dyDescent="0.3">
      <c r="A3720">
        <v>249804</v>
      </c>
      <c r="B3720" t="s">
        <v>2223</v>
      </c>
      <c r="C3720" t="s">
        <v>26</v>
      </c>
      <c r="D3720">
        <v>1</v>
      </c>
      <c r="E3720" t="s">
        <v>5949</v>
      </c>
      <c r="F3720" t="s">
        <v>326</v>
      </c>
      <c r="G3720">
        <v>56057</v>
      </c>
      <c r="H3720">
        <v>0</v>
      </c>
      <c r="I3720">
        <v>34644</v>
      </c>
      <c r="J3720">
        <v>57655</v>
      </c>
      <c r="K3720" t="s">
        <v>30</v>
      </c>
      <c r="L3720" t="s">
        <v>2226</v>
      </c>
      <c r="M3720" t="s">
        <v>2227</v>
      </c>
      <c r="N3720" t="s">
        <v>7012</v>
      </c>
      <c r="O3720" t="s">
        <v>329</v>
      </c>
      <c r="P3720" t="s">
        <v>8989</v>
      </c>
      <c r="Q3720" t="s">
        <v>35</v>
      </c>
      <c r="R3720" t="s">
        <v>5950</v>
      </c>
      <c r="S3720" t="s">
        <v>2230</v>
      </c>
      <c r="T3720" t="str">
        <f t="shared" si="174"/>
        <v xml:space="preserve">‚ A baccalaureate degree, from an accredited college, in Accounting, Criminal Justice, Paralegal Studies, or an A.B.A approved certificate in Paralegal Studies. Prior accounting or bookkeeping experience a plus.  Excellent verbal, written and professional interpersonal communication skills. Strong analytical, problem-solving, and time-management skills.  Ability to appropriately handle legal issues, privileged and confidential information, and highly sensitive documents. Detail-oriented while meeting competing deadlines in a fast-paced environment;  Flexibility to shift priorities quickly, effectively and with accuracy. Proficiency in Microsoft Office programs, including but not limited to Excel  </v>
      </c>
      <c r="U3720">
        <f t="shared" si="175"/>
        <v>0</v>
      </c>
      <c r="V3720" s="3">
        <v>1</v>
      </c>
      <c r="W3720" s="3">
        <f t="shared" si="176"/>
        <v>0</v>
      </c>
      <c r="X3720" s="3">
        <v>0</v>
      </c>
      <c r="Y3720" s="3">
        <v>0</v>
      </c>
      <c r="Z3720" s="3">
        <v>0</v>
      </c>
      <c r="AA3720" s="3">
        <v>0</v>
      </c>
      <c r="AB3720" s="3">
        <v>0</v>
      </c>
      <c r="AD3720" t="s">
        <v>38</v>
      </c>
      <c r="AE3720" s="1">
        <v>42580</v>
      </c>
      <c r="AF3720" s="1">
        <v>42601</v>
      </c>
      <c r="AG3720" s="1">
        <v>42587</v>
      </c>
      <c r="AH3720" s="1">
        <v>42598</v>
      </c>
    </row>
    <row r="3721" spans="1:34" x14ac:dyDescent="0.3">
      <c r="A3721">
        <v>249804</v>
      </c>
      <c r="B3721" t="s">
        <v>2223</v>
      </c>
      <c r="C3721" t="s">
        <v>40</v>
      </c>
      <c r="D3721">
        <v>1</v>
      </c>
      <c r="E3721" t="s">
        <v>5949</v>
      </c>
      <c r="F3721" t="s">
        <v>326</v>
      </c>
      <c r="G3721">
        <v>56057</v>
      </c>
      <c r="H3721">
        <v>0</v>
      </c>
      <c r="I3721">
        <v>34644</v>
      </c>
      <c r="J3721">
        <v>57655</v>
      </c>
      <c r="K3721" t="s">
        <v>30</v>
      </c>
      <c r="L3721" t="s">
        <v>2226</v>
      </c>
      <c r="M3721" t="s">
        <v>2227</v>
      </c>
      <c r="N3721" t="s">
        <v>7012</v>
      </c>
      <c r="O3721" t="s">
        <v>329</v>
      </c>
      <c r="P3721" t="s">
        <v>8989</v>
      </c>
      <c r="Q3721" t="s">
        <v>35</v>
      </c>
      <c r="R3721" t="s">
        <v>5950</v>
      </c>
      <c r="S3721" t="s">
        <v>2230</v>
      </c>
      <c r="T3721" t="str">
        <f t="shared" si="174"/>
        <v xml:space="preserve">‚ A baccalaureate degree, from an accredited college, in Accounting, Criminal Justice, Paralegal Studies, or an A.B.A approved certificate in Paralegal Studies. Prior accounting or bookkeeping experience a plus.  Excellent verbal, written and professional interpersonal communication skills. Strong analytical, problem-solving, and time-management skills.  Ability to appropriately handle legal issues, privileged and confidential information, and highly sensitive documents. Detail-oriented while meeting competing deadlines in a fast-paced environment;  Flexibility to shift priorities quickly, effectively and with accuracy. Proficiency in Microsoft Office programs, including but not limited to Excel  </v>
      </c>
      <c r="U3721">
        <f t="shared" si="175"/>
        <v>0</v>
      </c>
      <c r="V3721" s="3">
        <v>1</v>
      </c>
      <c r="W3721" s="3">
        <f t="shared" si="176"/>
        <v>0</v>
      </c>
      <c r="X3721" s="3">
        <v>0</v>
      </c>
      <c r="Y3721" s="3">
        <v>0</v>
      </c>
      <c r="Z3721" s="3">
        <v>0</v>
      </c>
      <c r="AA3721" s="3">
        <v>0</v>
      </c>
      <c r="AB3721" s="3">
        <v>0</v>
      </c>
      <c r="AD3721" t="s">
        <v>38</v>
      </c>
      <c r="AE3721" s="1">
        <v>42580</v>
      </c>
      <c r="AF3721" s="1">
        <v>42601</v>
      </c>
      <c r="AG3721" s="1">
        <v>42587</v>
      </c>
      <c r="AH3721" s="1">
        <v>42598</v>
      </c>
    </row>
    <row r="3722" spans="1:34" x14ac:dyDescent="0.3">
      <c r="A3722">
        <v>249823</v>
      </c>
      <c r="B3722" t="s">
        <v>39</v>
      </c>
      <c r="C3722" t="s">
        <v>40</v>
      </c>
      <c r="D3722">
        <v>1</v>
      </c>
      <c r="E3722" t="s">
        <v>5951</v>
      </c>
      <c r="F3722" t="s">
        <v>1168</v>
      </c>
      <c r="G3722">
        <v>56058</v>
      </c>
      <c r="H3722">
        <v>0</v>
      </c>
      <c r="I3722">
        <v>48895</v>
      </c>
      <c r="J3722">
        <v>75900</v>
      </c>
      <c r="K3722" t="s">
        <v>30</v>
      </c>
      <c r="L3722" t="s">
        <v>78</v>
      </c>
      <c r="M3722" t="s">
        <v>2280</v>
      </c>
      <c r="N3722" t="s">
        <v>7013</v>
      </c>
      <c r="O3722" t="s">
        <v>1170</v>
      </c>
      <c r="P3722" t="s">
        <v>35</v>
      </c>
      <c r="Q3722" t="s">
        <v>7439</v>
      </c>
      <c r="R3722" t="s">
        <v>5952</v>
      </c>
      <c r="S3722" t="s">
        <v>35</v>
      </c>
      <c r="T3722" t="str">
        <f t="shared" si="174"/>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22">
        <f t="shared" si="175"/>
        <v>0</v>
      </c>
      <c r="V3722" s="3">
        <v>0</v>
      </c>
      <c r="W3722" s="3">
        <f t="shared" si="176"/>
        <v>0</v>
      </c>
      <c r="X3722" s="3">
        <v>0</v>
      </c>
      <c r="Y3722" s="3">
        <v>0</v>
      </c>
      <c r="Z3722" s="3">
        <v>0</v>
      </c>
      <c r="AA3722" s="3">
        <v>0</v>
      </c>
      <c r="AB3722" s="3">
        <v>0</v>
      </c>
      <c r="AD3722" t="s">
        <v>38</v>
      </c>
      <c r="AE3722" s="1">
        <v>42580</v>
      </c>
      <c r="AG3722" s="1">
        <v>42580</v>
      </c>
      <c r="AH3722" s="1">
        <v>42598</v>
      </c>
    </row>
    <row r="3723" spans="1:34" x14ac:dyDescent="0.3">
      <c r="A3723">
        <v>249282</v>
      </c>
      <c r="B3723" t="s">
        <v>524</v>
      </c>
      <c r="C3723" t="s">
        <v>26</v>
      </c>
      <c r="D3723">
        <v>1</v>
      </c>
      <c r="E3723" t="s">
        <v>5953</v>
      </c>
      <c r="F3723" t="s">
        <v>239</v>
      </c>
      <c r="G3723">
        <v>83008</v>
      </c>
      <c r="H3723" t="s">
        <v>240</v>
      </c>
      <c r="I3723">
        <v>115000</v>
      </c>
      <c r="J3723">
        <v>120000</v>
      </c>
      <c r="K3723" t="s">
        <v>30</v>
      </c>
      <c r="L3723" t="s">
        <v>2195</v>
      </c>
      <c r="M3723" t="s">
        <v>5954</v>
      </c>
      <c r="N3723" t="s">
        <v>8990</v>
      </c>
      <c r="O3723" t="s">
        <v>242</v>
      </c>
      <c r="P3723" t="s">
        <v>5955</v>
      </c>
      <c r="Q3723" t="s">
        <v>5606</v>
      </c>
      <c r="R3723" t="s">
        <v>5956</v>
      </c>
      <c r="S3723" t="s">
        <v>35</v>
      </c>
      <c r="T3723" t="str">
        <f t="shared" si="174"/>
        <v>1.	Familiarity with New York City government and Parks &amp; Recreation policies and procedures. 2.	Five years of experience managing projects and staff. 3.	Excellent communication skills including public speaking and experience in translating between technical and non-technical stakeholders. 4.	Strong time management and task prioritization abilities. 5.	Strong general management skills including the ability to listen to and motivate staff. 6.	Driver license valid in New York State. www.nyc.gov/parks  NOTE: All resumes must be received no later than the last day of the posting period.</v>
      </c>
      <c r="U3723">
        <f t="shared" si="175"/>
        <v>0</v>
      </c>
      <c r="V3723" s="3">
        <v>0</v>
      </c>
      <c r="W3723" s="3">
        <f t="shared" si="176"/>
        <v>0</v>
      </c>
      <c r="X3723" s="3">
        <v>0</v>
      </c>
      <c r="Y3723" s="3">
        <v>0</v>
      </c>
      <c r="Z3723" s="3">
        <v>0</v>
      </c>
      <c r="AA3723" s="3">
        <v>0</v>
      </c>
      <c r="AB3723" s="3">
        <v>0</v>
      </c>
      <c r="AD3723" t="s">
        <v>533</v>
      </c>
      <c r="AE3723" s="1">
        <v>42580</v>
      </c>
      <c r="AF3723" s="1">
        <v>42601</v>
      </c>
      <c r="AG3723" s="1">
        <v>42579</v>
      </c>
      <c r="AH3723" s="1">
        <v>42598</v>
      </c>
    </row>
    <row r="3724" spans="1:34" x14ac:dyDescent="0.3">
      <c r="A3724">
        <v>249282</v>
      </c>
      <c r="B3724" t="s">
        <v>524</v>
      </c>
      <c r="C3724" t="s">
        <v>40</v>
      </c>
      <c r="D3724">
        <v>1</v>
      </c>
      <c r="E3724" t="s">
        <v>5953</v>
      </c>
      <c r="F3724" t="s">
        <v>239</v>
      </c>
      <c r="G3724">
        <v>83008</v>
      </c>
      <c r="H3724" t="s">
        <v>240</v>
      </c>
      <c r="I3724">
        <v>115000</v>
      </c>
      <c r="J3724">
        <v>120000</v>
      </c>
      <c r="K3724" t="s">
        <v>30</v>
      </c>
      <c r="L3724" t="s">
        <v>2195</v>
      </c>
      <c r="M3724" t="s">
        <v>5954</v>
      </c>
      <c r="N3724" t="s">
        <v>8990</v>
      </c>
      <c r="O3724" t="s">
        <v>242</v>
      </c>
      <c r="P3724" t="s">
        <v>5955</v>
      </c>
      <c r="Q3724" t="s">
        <v>5606</v>
      </c>
      <c r="R3724" t="s">
        <v>5956</v>
      </c>
      <c r="S3724" t="s">
        <v>35</v>
      </c>
      <c r="T3724" t="str">
        <f t="shared" si="174"/>
        <v>1.	Familiarity with New York City government and Parks &amp; Recreation policies and procedures. 2.	Five years of experience managing projects and staff. 3.	Excellent communication skills including public speaking and experience in translating between technical and non-technical stakeholders. 4.	Strong time management and task prioritization abilities. 5.	Strong general management skills including the ability to listen to and motivate staff. 6.	Driver license valid in New York State. www.nyc.gov/parks  NOTE: All resumes must be received no later than the last day of the posting period.</v>
      </c>
      <c r="U3724">
        <f t="shared" si="175"/>
        <v>0</v>
      </c>
      <c r="V3724" s="3">
        <v>0</v>
      </c>
      <c r="W3724" s="3">
        <f t="shared" si="176"/>
        <v>0</v>
      </c>
      <c r="X3724" s="3">
        <v>0</v>
      </c>
      <c r="Y3724" s="3">
        <v>0</v>
      </c>
      <c r="Z3724" s="3">
        <v>0</v>
      </c>
      <c r="AA3724" s="3">
        <v>0</v>
      </c>
      <c r="AB3724" s="3">
        <v>0</v>
      </c>
      <c r="AD3724" t="s">
        <v>533</v>
      </c>
      <c r="AE3724" s="1">
        <v>42580</v>
      </c>
      <c r="AF3724" s="1">
        <v>42601</v>
      </c>
      <c r="AG3724" s="1">
        <v>42579</v>
      </c>
      <c r="AH3724" s="1">
        <v>42598</v>
      </c>
    </row>
    <row r="3725" spans="1:34" x14ac:dyDescent="0.3">
      <c r="A3725">
        <v>249282</v>
      </c>
      <c r="B3725" t="s">
        <v>524</v>
      </c>
      <c r="C3725" t="s">
        <v>26</v>
      </c>
      <c r="D3725">
        <v>1</v>
      </c>
      <c r="E3725" t="s">
        <v>5953</v>
      </c>
      <c r="F3725" t="s">
        <v>239</v>
      </c>
      <c r="G3725">
        <v>83008</v>
      </c>
      <c r="H3725" t="s">
        <v>240</v>
      </c>
      <c r="I3725">
        <v>115000</v>
      </c>
      <c r="J3725">
        <v>120000</v>
      </c>
      <c r="K3725" t="s">
        <v>30</v>
      </c>
      <c r="L3725" t="s">
        <v>2195</v>
      </c>
      <c r="M3725" t="s">
        <v>5954</v>
      </c>
      <c r="N3725" t="s">
        <v>8990</v>
      </c>
      <c r="O3725" t="s">
        <v>242</v>
      </c>
      <c r="P3725" t="s">
        <v>5955</v>
      </c>
      <c r="Q3725" t="s">
        <v>5606</v>
      </c>
      <c r="R3725" t="s">
        <v>5956</v>
      </c>
      <c r="S3725" t="s">
        <v>35</v>
      </c>
      <c r="T3725" t="str">
        <f t="shared" si="174"/>
        <v>1.	Familiarity with New York City government and Parks &amp; Recreation policies and procedures. 2.	Five years of experience managing projects and staff. 3.	Excellent communication skills including public speaking and experience in translating between technical and non-technical stakeholders. 4.	Strong time management and task prioritization abilities. 5.	Strong general management skills including the ability to listen to and motivate staff. 6.	Driver license valid in New York State. www.nyc.gov/parks  NOTE: All resumes must be received no later than the last day of the posting period.</v>
      </c>
      <c r="U3725">
        <f t="shared" si="175"/>
        <v>0</v>
      </c>
      <c r="V3725" s="3">
        <v>0</v>
      </c>
      <c r="W3725" s="3">
        <f t="shared" si="176"/>
        <v>0</v>
      </c>
      <c r="X3725" s="3">
        <v>0</v>
      </c>
      <c r="Y3725" s="3">
        <v>0</v>
      </c>
      <c r="Z3725" s="3">
        <v>0</v>
      </c>
      <c r="AA3725" s="3">
        <v>0</v>
      </c>
      <c r="AB3725" s="3">
        <v>0</v>
      </c>
      <c r="AD3725" t="s">
        <v>533</v>
      </c>
      <c r="AE3725" s="1">
        <v>42580</v>
      </c>
      <c r="AF3725" s="1">
        <v>42601</v>
      </c>
      <c r="AG3725" s="1">
        <v>42579</v>
      </c>
      <c r="AH3725" s="1">
        <v>42598</v>
      </c>
    </row>
    <row r="3726" spans="1:34" x14ac:dyDescent="0.3">
      <c r="A3726">
        <v>249349</v>
      </c>
      <c r="B3726" t="s">
        <v>524</v>
      </c>
      <c r="C3726" t="s">
        <v>26</v>
      </c>
      <c r="D3726">
        <v>1</v>
      </c>
      <c r="E3726" t="s">
        <v>5957</v>
      </c>
      <c r="F3726" t="s">
        <v>326</v>
      </c>
      <c r="G3726">
        <v>56057</v>
      </c>
      <c r="H3726">
        <v>0</v>
      </c>
      <c r="I3726">
        <v>47000</v>
      </c>
      <c r="J3726">
        <v>52000</v>
      </c>
      <c r="K3726" t="s">
        <v>30</v>
      </c>
      <c r="L3726" t="s">
        <v>430</v>
      </c>
      <c r="M3726" t="s">
        <v>5449</v>
      </c>
      <c r="N3726" t="s">
        <v>7014</v>
      </c>
      <c r="O3726" t="s">
        <v>329</v>
      </c>
      <c r="P3726" t="s">
        <v>8991</v>
      </c>
      <c r="Q3726" t="s">
        <v>5606</v>
      </c>
      <c r="R3726" t="s">
        <v>5958</v>
      </c>
      <c r="S3726" t="s">
        <v>35</v>
      </c>
      <c r="T3726" t="str">
        <f t="shared" si="174"/>
        <v>1.	Bachelor‚„s Degree.  2.	Experience or demonstrated interest in community gardening, horticulture, community organizing, outreach or a related field.  3.	Strong verbal and written communication skills.  4.	Previous experience working with community groups. 5.	Ability to work a flexible work schedule, including events on evenings and weekends, as required.  6.	Ability to work outdoors in gardens when required.  7.	Ability to manage multiple assignments with competing deadlines  8.	Second language a plus. 9.	Proficiency with Microsoft Word and Excel; experience with Microsoft Access a plus.   10.	Valid New York State driver license. www.nyc.gov/parks  NOTE: All resumes must be received no later than the last day of the posting period.</v>
      </c>
      <c r="U3726">
        <f t="shared" si="175"/>
        <v>0</v>
      </c>
      <c r="V3726" s="3">
        <v>0</v>
      </c>
      <c r="W3726" s="3">
        <f t="shared" si="176"/>
        <v>0</v>
      </c>
      <c r="X3726" s="3">
        <v>0</v>
      </c>
      <c r="Y3726" s="3">
        <v>0</v>
      </c>
      <c r="Z3726" s="3">
        <v>0</v>
      </c>
      <c r="AA3726" s="3">
        <v>0</v>
      </c>
      <c r="AB3726" s="3">
        <v>0</v>
      </c>
      <c r="AD3726" t="s">
        <v>1649</v>
      </c>
      <c r="AE3726" s="1">
        <v>42580</v>
      </c>
      <c r="AF3726" s="1">
        <v>42601</v>
      </c>
      <c r="AG3726" s="1">
        <v>42586</v>
      </c>
      <c r="AH3726" s="1">
        <v>42598</v>
      </c>
    </row>
    <row r="3727" spans="1:34" x14ac:dyDescent="0.3">
      <c r="A3727">
        <v>249823</v>
      </c>
      <c r="B3727" t="s">
        <v>39</v>
      </c>
      <c r="C3727" t="s">
        <v>26</v>
      </c>
      <c r="D3727">
        <v>1</v>
      </c>
      <c r="E3727" t="s">
        <v>5951</v>
      </c>
      <c r="F3727" t="s">
        <v>1168</v>
      </c>
      <c r="G3727">
        <v>56058</v>
      </c>
      <c r="H3727">
        <v>0</v>
      </c>
      <c r="I3727">
        <v>48895</v>
      </c>
      <c r="J3727">
        <v>75900</v>
      </c>
      <c r="K3727" t="s">
        <v>30</v>
      </c>
      <c r="L3727" t="s">
        <v>78</v>
      </c>
      <c r="M3727" t="s">
        <v>2280</v>
      </c>
      <c r="N3727" t="s">
        <v>7013</v>
      </c>
      <c r="O3727" t="s">
        <v>1170</v>
      </c>
      <c r="P3727" t="s">
        <v>35</v>
      </c>
      <c r="Q3727" t="s">
        <v>7439</v>
      </c>
      <c r="R3727" t="s">
        <v>5952</v>
      </c>
      <c r="S3727" t="s">
        <v>35</v>
      </c>
      <c r="T3727" t="str">
        <f t="shared" si="174"/>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27">
        <f t="shared" si="175"/>
        <v>0</v>
      </c>
      <c r="V3727" s="3">
        <v>0</v>
      </c>
      <c r="W3727" s="3">
        <f t="shared" si="176"/>
        <v>0</v>
      </c>
      <c r="X3727" s="3">
        <v>0</v>
      </c>
      <c r="Y3727" s="3">
        <v>0</v>
      </c>
      <c r="Z3727" s="3">
        <v>0</v>
      </c>
      <c r="AA3727" s="3">
        <v>0</v>
      </c>
      <c r="AB3727" s="3">
        <v>0</v>
      </c>
      <c r="AD3727" t="s">
        <v>38</v>
      </c>
      <c r="AE3727" s="1">
        <v>42580</v>
      </c>
      <c r="AG3727" s="1">
        <v>42580</v>
      </c>
      <c r="AH3727" s="1">
        <v>42598</v>
      </c>
    </row>
    <row r="3728" spans="1:34" x14ac:dyDescent="0.3">
      <c r="A3728">
        <v>249836</v>
      </c>
      <c r="B3728" t="s">
        <v>89</v>
      </c>
      <c r="C3728" t="s">
        <v>40</v>
      </c>
      <c r="D3728">
        <v>24</v>
      </c>
      <c r="E3728" t="s">
        <v>5959</v>
      </c>
      <c r="F3728" t="s">
        <v>5960</v>
      </c>
      <c r="G3728">
        <v>91915</v>
      </c>
      <c r="H3728">
        <v>0</v>
      </c>
      <c r="I3728">
        <v>94346</v>
      </c>
      <c r="J3728">
        <v>94346</v>
      </c>
      <c r="K3728" t="s">
        <v>30</v>
      </c>
      <c r="L3728" t="s">
        <v>1503</v>
      </c>
      <c r="M3728" t="s">
        <v>1504</v>
      </c>
      <c r="N3728" t="s">
        <v>5961</v>
      </c>
      <c r="O3728" t="s">
        <v>8992</v>
      </c>
      <c r="P3728" t="s">
        <v>35</v>
      </c>
      <c r="Q3728" t="s">
        <v>35</v>
      </c>
      <c r="R3728" t="s">
        <v>99</v>
      </c>
      <c r="S3728" t="s">
        <v>35</v>
      </c>
      <c r="T3728" t="str">
        <f t="shared" si="174"/>
        <v xml:space="preserve">   </v>
      </c>
      <c r="U3728">
        <f t="shared" si="175"/>
        <v>0</v>
      </c>
      <c r="V3728" s="3">
        <v>0</v>
      </c>
      <c r="W3728" s="3">
        <f t="shared" si="176"/>
        <v>0</v>
      </c>
      <c r="X3728" s="3">
        <v>0</v>
      </c>
      <c r="Y3728" s="3">
        <v>0</v>
      </c>
      <c r="Z3728" s="3">
        <v>0</v>
      </c>
      <c r="AA3728" s="3">
        <v>0</v>
      </c>
      <c r="AB3728" s="3">
        <v>0</v>
      </c>
      <c r="AD3728" t="s">
        <v>100</v>
      </c>
      <c r="AE3728" s="1">
        <v>42592</v>
      </c>
      <c r="AF3728" s="1">
        <v>42602</v>
      </c>
      <c r="AG3728" s="1">
        <v>42592</v>
      </c>
      <c r="AH3728" s="1">
        <v>42598</v>
      </c>
    </row>
    <row r="3729" spans="1:34" x14ac:dyDescent="0.3">
      <c r="A3729">
        <v>249836</v>
      </c>
      <c r="B3729" t="s">
        <v>89</v>
      </c>
      <c r="C3729" t="s">
        <v>26</v>
      </c>
      <c r="D3729">
        <v>24</v>
      </c>
      <c r="E3729" t="s">
        <v>5959</v>
      </c>
      <c r="F3729" t="s">
        <v>5960</v>
      </c>
      <c r="G3729">
        <v>91915</v>
      </c>
      <c r="H3729">
        <v>0</v>
      </c>
      <c r="I3729">
        <v>94346</v>
      </c>
      <c r="J3729">
        <v>94346</v>
      </c>
      <c r="K3729" t="s">
        <v>30</v>
      </c>
      <c r="L3729" t="s">
        <v>1503</v>
      </c>
      <c r="M3729" t="s">
        <v>1504</v>
      </c>
      <c r="N3729" t="s">
        <v>5961</v>
      </c>
      <c r="O3729" t="s">
        <v>8992</v>
      </c>
      <c r="P3729" t="s">
        <v>35</v>
      </c>
      <c r="Q3729" t="s">
        <v>35</v>
      </c>
      <c r="R3729" t="s">
        <v>99</v>
      </c>
      <c r="S3729" t="s">
        <v>35</v>
      </c>
      <c r="T3729" t="str">
        <f t="shared" si="174"/>
        <v xml:space="preserve">   </v>
      </c>
      <c r="U3729">
        <f t="shared" si="175"/>
        <v>0</v>
      </c>
      <c r="V3729" s="3">
        <v>0</v>
      </c>
      <c r="W3729" s="3">
        <f t="shared" si="176"/>
        <v>0</v>
      </c>
      <c r="X3729" s="3">
        <v>0</v>
      </c>
      <c r="Y3729" s="3">
        <v>0</v>
      </c>
      <c r="Z3729" s="3">
        <v>0</v>
      </c>
      <c r="AA3729" s="3">
        <v>0</v>
      </c>
      <c r="AB3729" s="3">
        <v>0</v>
      </c>
      <c r="AD3729" t="s">
        <v>100</v>
      </c>
      <c r="AE3729" s="1">
        <v>42592</v>
      </c>
      <c r="AF3729" s="1">
        <v>42602</v>
      </c>
      <c r="AG3729" s="1">
        <v>42592</v>
      </c>
      <c r="AH3729" s="1">
        <v>42598</v>
      </c>
    </row>
    <row r="3730" spans="1:34" x14ac:dyDescent="0.3">
      <c r="A3730">
        <v>249839</v>
      </c>
      <c r="B3730" t="s">
        <v>89</v>
      </c>
      <c r="C3730" t="s">
        <v>26</v>
      </c>
      <c r="D3730">
        <v>24</v>
      </c>
      <c r="E3730" t="s">
        <v>5962</v>
      </c>
      <c r="F3730" t="s">
        <v>134</v>
      </c>
      <c r="G3730">
        <v>91916</v>
      </c>
      <c r="H3730">
        <v>0</v>
      </c>
      <c r="I3730">
        <v>66046</v>
      </c>
      <c r="J3730">
        <v>66046</v>
      </c>
      <c r="K3730" t="s">
        <v>30</v>
      </c>
      <c r="L3730" t="s">
        <v>1503</v>
      </c>
      <c r="M3730" t="s">
        <v>1504</v>
      </c>
      <c r="N3730" t="s">
        <v>5963</v>
      </c>
      <c r="O3730" t="s">
        <v>5964</v>
      </c>
      <c r="P3730" t="s">
        <v>35</v>
      </c>
      <c r="Q3730" t="s">
        <v>35</v>
      </c>
      <c r="R3730" t="s">
        <v>99</v>
      </c>
      <c r="S3730" t="s">
        <v>35</v>
      </c>
      <c r="T3730" t="str">
        <f t="shared" si="174"/>
        <v xml:space="preserve">   </v>
      </c>
      <c r="U3730">
        <f t="shared" si="175"/>
        <v>0</v>
      </c>
      <c r="V3730" s="3">
        <v>0</v>
      </c>
      <c r="W3730" s="3">
        <f t="shared" si="176"/>
        <v>0</v>
      </c>
      <c r="X3730" s="3">
        <v>0</v>
      </c>
      <c r="Y3730" s="3">
        <v>0</v>
      </c>
      <c r="Z3730" s="3">
        <v>0</v>
      </c>
      <c r="AA3730" s="3">
        <v>0</v>
      </c>
      <c r="AB3730" s="3">
        <v>0</v>
      </c>
      <c r="AD3730" t="s">
        <v>100</v>
      </c>
      <c r="AE3730" s="1">
        <v>42592</v>
      </c>
      <c r="AF3730" s="1">
        <v>42602</v>
      </c>
      <c r="AG3730" s="1">
        <v>42592</v>
      </c>
      <c r="AH3730" s="1">
        <v>42598</v>
      </c>
    </row>
    <row r="3731" spans="1:34" x14ac:dyDescent="0.3">
      <c r="A3731">
        <v>249839</v>
      </c>
      <c r="B3731" t="s">
        <v>89</v>
      </c>
      <c r="C3731" t="s">
        <v>40</v>
      </c>
      <c r="D3731">
        <v>24</v>
      </c>
      <c r="E3731" t="s">
        <v>5962</v>
      </c>
      <c r="F3731" t="s">
        <v>134</v>
      </c>
      <c r="G3731">
        <v>91916</v>
      </c>
      <c r="H3731">
        <v>0</v>
      </c>
      <c r="I3731">
        <v>66046</v>
      </c>
      <c r="J3731">
        <v>66046</v>
      </c>
      <c r="K3731" t="s">
        <v>30</v>
      </c>
      <c r="L3731" t="s">
        <v>1503</v>
      </c>
      <c r="M3731" t="s">
        <v>1504</v>
      </c>
      <c r="N3731" t="s">
        <v>5963</v>
      </c>
      <c r="O3731" t="s">
        <v>5964</v>
      </c>
      <c r="P3731" t="s">
        <v>35</v>
      </c>
      <c r="Q3731" t="s">
        <v>35</v>
      </c>
      <c r="R3731" t="s">
        <v>99</v>
      </c>
      <c r="S3731" t="s">
        <v>35</v>
      </c>
      <c r="T3731" t="str">
        <f t="shared" si="174"/>
        <v xml:space="preserve">   </v>
      </c>
      <c r="U3731">
        <f t="shared" si="175"/>
        <v>0</v>
      </c>
      <c r="V3731" s="3">
        <v>0</v>
      </c>
      <c r="W3731" s="3">
        <f t="shared" si="176"/>
        <v>0</v>
      </c>
      <c r="X3731" s="3">
        <v>0</v>
      </c>
      <c r="Y3731" s="3">
        <v>0</v>
      </c>
      <c r="Z3731" s="3">
        <v>0</v>
      </c>
      <c r="AA3731" s="3">
        <v>0</v>
      </c>
      <c r="AB3731" s="3">
        <v>0</v>
      </c>
      <c r="AD3731" t="s">
        <v>100</v>
      </c>
      <c r="AE3731" s="1">
        <v>42592</v>
      </c>
      <c r="AF3731" s="1">
        <v>42602</v>
      </c>
      <c r="AG3731" s="1">
        <v>42592</v>
      </c>
      <c r="AH3731" s="1">
        <v>42598</v>
      </c>
    </row>
    <row r="3732" spans="1:34" x14ac:dyDescent="0.3">
      <c r="A3732">
        <v>249349</v>
      </c>
      <c r="B3732" t="s">
        <v>524</v>
      </c>
      <c r="C3732" t="s">
        <v>26</v>
      </c>
      <c r="D3732">
        <v>1</v>
      </c>
      <c r="E3732" t="s">
        <v>5957</v>
      </c>
      <c r="F3732" t="s">
        <v>326</v>
      </c>
      <c r="G3732">
        <v>56057</v>
      </c>
      <c r="H3732">
        <v>0</v>
      </c>
      <c r="I3732">
        <v>47000</v>
      </c>
      <c r="J3732">
        <v>52000</v>
      </c>
      <c r="K3732" t="s">
        <v>30</v>
      </c>
      <c r="L3732" t="s">
        <v>430</v>
      </c>
      <c r="M3732" t="s">
        <v>5449</v>
      </c>
      <c r="N3732" t="s">
        <v>7014</v>
      </c>
      <c r="O3732" t="s">
        <v>329</v>
      </c>
      <c r="P3732" t="s">
        <v>8991</v>
      </c>
      <c r="Q3732" t="s">
        <v>5606</v>
      </c>
      <c r="R3732" t="s">
        <v>5958</v>
      </c>
      <c r="S3732" t="s">
        <v>35</v>
      </c>
      <c r="T3732" t="str">
        <f t="shared" si="174"/>
        <v>1.	Bachelor‚„s Degree.  2.	Experience or demonstrated interest in community gardening, horticulture, community organizing, outreach or a related field.  3.	Strong verbal and written communication skills.  4.	Previous experience working with community groups. 5.	Ability to work a flexible work schedule, including events on evenings and weekends, as required.  6.	Ability to work outdoors in gardens when required.  7.	Ability to manage multiple assignments with competing deadlines  8.	Second language a plus. 9.	Proficiency with Microsoft Word and Excel; experience with Microsoft Access a plus.   10.	Valid New York State driver license. www.nyc.gov/parks  NOTE: All resumes must be received no later than the last day of the posting period.</v>
      </c>
      <c r="U3732">
        <f t="shared" si="175"/>
        <v>0</v>
      </c>
      <c r="V3732" s="3">
        <v>0</v>
      </c>
      <c r="W3732" s="3">
        <f t="shared" si="176"/>
        <v>0</v>
      </c>
      <c r="X3732" s="3">
        <v>0</v>
      </c>
      <c r="Y3732" s="3">
        <v>0</v>
      </c>
      <c r="Z3732" s="3">
        <v>0</v>
      </c>
      <c r="AA3732" s="3">
        <v>0</v>
      </c>
      <c r="AB3732" s="3">
        <v>0</v>
      </c>
      <c r="AD3732" t="s">
        <v>1649</v>
      </c>
      <c r="AE3732" s="1">
        <v>42580</v>
      </c>
      <c r="AF3732" s="1">
        <v>42601</v>
      </c>
      <c r="AG3732" s="1">
        <v>42586</v>
      </c>
      <c r="AH3732" s="1">
        <v>42598</v>
      </c>
    </row>
    <row r="3733" spans="1:34" x14ac:dyDescent="0.3">
      <c r="A3733">
        <v>249349</v>
      </c>
      <c r="B3733" t="s">
        <v>524</v>
      </c>
      <c r="C3733" t="s">
        <v>40</v>
      </c>
      <c r="D3733">
        <v>1</v>
      </c>
      <c r="E3733" t="s">
        <v>5957</v>
      </c>
      <c r="F3733" t="s">
        <v>326</v>
      </c>
      <c r="G3733">
        <v>56057</v>
      </c>
      <c r="H3733">
        <v>0</v>
      </c>
      <c r="I3733">
        <v>47000</v>
      </c>
      <c r="J3733">
        <v>52000</v>
      </c>
      <c r="K3733" t="s">
        <v>30</v>
      </c>
      <c r="L3733" t="s">
        <v>430</v>
      </c>
      <c r="M3733" t="s">
        <v>5449</v>
      </c>
      <c r="N3733" t="s">
        <v>7014</v>
      </c>
      <c r="O3733" t="s">
        <v>329</v>
      </c>
      <c r="P3733" t="s">
        <v>8991</v>
      </c>
      <c r="Q3733" t="s">
        <v>5606</v>
      </c>
      <c r="R3733" t="s">
        <v>5958</v>
      </c>
      <c r="S3733" t="s">
        <v>35</v>
      </c>
      <c r="T3733" t="str">
        <f t="shared" si="174"/>
        <v>1.	Bachelor‚„s Degree.  2.	Experience or demonstrated interest in community gardening, horticulture, community organizing, outreach or a related field.  3.	Strong verbal and written communication skills.  4.	Previous experience working with community groups. 5.	Ability to work a flexible work schedule, including events on evenings and weekends, as required.  6.	Ability to work outdoors in gardens when required.  7.	Ability to manage multiple assignments with competing deadlines  8.	Second language a plus. 9.	Proficiency with Microsoft Word and Excel; experience with Microsoft Access a plus.   10.	Valid New York State driver license. www.nyc.gov/parks  NOTE: All resumes must be received no later than the last day of the posting period.</v>
      </c>
      <c r="U3733">
        <f t="shared" si="175"/>
        <v>0</v>
      </c>
      <c r="V3733" s="3">
        <v>0</v>
      </c>
      <c r="W3733" s="3">
        <f t="shared" si="176"/>
        <v>0</v>
      </c>
      <c r="X3733" s="3">
        <v>0</v>
      </c>
      <c r="Y3733" s="3">
        <v>0</v>
      </c>
      <c r="Z3733" s="3">
        <v>0</v>
      </c>
      <c r="AA3733" s="3">
        <v>0</v>
      </c>
      <c r="AB3733" s="3">
        <v>0</v>
      </c>
      <c r="AD3733" t="s">
        <v>1649</v>
      </c>
      <c r="AE3733" s="1">
        <v>42580</v>
      </c>
      <c r="AF3733" s="1">
        <v>42601</v>
      </c>
      <c r="AG3733" s="1">
        <v>42586</v>
      </c>
      <c r="AH3733" s="1">
        <v>42598</v>
      </c>
    </row>
    <row r="3734" spans="1:34" x14ac:dyDescent="0.3">
      <c r="A3734">
        <v>249355</v>
      </c>
      <c r="B3734" t="s">
        <v>25</v>
      </c>
      <c r="C3734" t="s">
        <v>26</v>
      </c>
      <c r="D3734">
        <v>2</v>
      </c>
      <c r="E3734" t="s">
        <v>1084</v>
      </c>
      <c r="F3734" t="s">
        <v>1085</v>
      </c>
      <c r="G3734">
        <v>10271</v>
      </c>
      <c r="H3734">
        <v>1</v>
      </c>
      <c r="I3734">
        <v>44197</v>
      </c>
      <c r="J3734">
        <v>50826</v>
      </c>
      <c r="K3734" t="s">
        <v>30</v>
      </c>
      <c r="L3734" t="s">
        <v>31</v>
      </c>
      <c r="M3734" t="s">
        <v>32</v>
      </c>
      <c r="N3734" t="s">
        <v>5965</v>
      </c>
      <c r="O3734" t="s">
        <v>1087</v>
      </c>
      <c r="P3734" t="s">
        <v>5966</v>
      </c>
      <c r="Q3734" t="s">
        <v>35</v>
      </c>
      <c r="R3734" t="s">
        <v>5967</v>
      </c>
      <c r="S3734" t="s">
        <v>5968</v>
      </c>
      <c r="T3734" t="str">
        <f t="shared" si="174"/>
        <v xml:space="preserve">The preferred candidate should possess the following: More than 1 year of full-time satisfactory professional experience as a Call Center Representative (CCR); recent QA average of 90 or above; overall performance evaluation rating of Good or higher; professional experience assisting or supervising work teams in a large call center environment; demonstrated knowledge of call center best practices and application technologies; advanced written and verbal communication skills; strong collaboration and team building skills; strong customer and quality focus; excellent problem solving skills; knowledge of advanced functions of Microsoft Office programs such as Word, Excel, Access, Project, and PowerPoint; knowledge of business intelligence tools and social media applications; advanced research and data compilation skills; strong documentation skills; excellent facilitation skills; strong time management skills; and ability to handle multiple tasks simultaneously under tight deadlines in a fast paced environment.  </v>
      </c>
      <c r="U3734">
        <f t="shared" si="175"/>
        <v>2</v>
      </c>
      <c r="V3734" s="3">
        <v>1</v>
      </c>
      <c r="W3734" s="3">
        <f t="shared" si="176"/>
        <v>1</v>
      </c>
      <c r="X3734" s="3">
        <v>0</v>
      </c>
      <c r="Y3734" s="3">
        <v>0</v>
      </c>
      <c r="Z3734" s="3">
        <v>0</v>
      </c>
      <c r="AA3734" s="3">
        <v>0</v>
      </c>
      <c r="AB3734" s="3">
        <v>0</v>
      </c>
      <c r="AD3734" t="s">
        <v>38</v>
      </c>
      <c r="AE3734" s="1">
        <v>42583</v>
      </c>
      <c r="AF3734" s="1">
        <v>42604</v>
      </c>
      <c r="AG3734" s="1">
        <v>42583</v>
      </c>
      <c r="AH3734" s="1">
        <v>42598</v>
      </c>
    </row>
    <row r="3735" spans="1:34" x14ac:dyDescent="0.3">
      <c r="A3735">
        <v>249858</v>
      </c>
      <c r="B3735" t="s">
        <v>1281</v>
      </c>
      <c r="C3735" t="s">
        <v>40</v>
      </c>
      <c r="D3735">
        <v>20</v>
      </c>
      <c r="E3735" t="s">
        <v>5969</v>
      </c>
      <c r="F3735" t="s">
        <v>5970</v>
      </c>
      <c r="G3735">
        <v>22405</v>
      </c>
      <c r="H3735">
        <v>0</v>
      </c>
      <c r="I3735">
        <v>53921</v>
      </c>
      <c r="J3735">
        <v>65000</v>
      </c>
      <c r="K3735" t="s">
        <v>30</v>
      </c>
      <c r="L3735" t="s">
        <v>1691</v>
      </c>
      <c r="M3735" t="s">
        <v>864</v>
      </c>
      <c r="N3735" t="s">
        <v>7015</v>
      </c>
      <c r="O3735" t="s">
        <v>8993</v>
      </c>
      <c r="P3735" t="s">
        <v>5971</v>
      </c>
      <c r="Q3735" t="s">
        <v>35</v>
      </c>
      <c r="R3735" t="s">
        <v>5972</v>
      </c>
      <c r="S3735" t="s">
        <v>3914</v>
      </c>
      <c r="T3735" t="str">
        <f t="shared" si="174"/>
        <v xml:space="preserve">Working knowledge of the NYC Construction Code and Zoning Resolution.  Excellent communication and organizational skills.  </v>
      </c>
      <c r="U3735">
        <f t="shared" si="175"/>
        <v>0</v>
      </c>
      <c r="V3735" s="3">
        <v>0</v>
      </c>
      <c r="W3735" s="3">
        <f t="shared" si="176"/>
        <v>0</v>
      </c>
      <c r="X3735" s="3">
        <v>0</v>
      </c>
      <c r="Y3735" s="3">
        <v>0</v>
      </c>
      <c r="Z3735" s="3">
        <v>0</v>
      </c>
      <c r="AA3735" s="3">
        <v>0</v>
      </c>
      <c r="AB3735" s="3">
        <v>0</v>
      </c>
      <c r="AD3735" t="s">
        <v>58</v>
      </c>
      <c r="AE3735" s="1">
        <v>42580</v>
      </c>
      <c r="AF3735" s="1">
        <v>42603</v>
      </c>
      <c r="AG3735" s="1">
        <v>42580</v>
      </c>
      <c r="AH3735" s="1">
        <v>42598</v>
      </c>
    </row>
    <row r="3736" spans="1:34" x14ac:dyDescent="0.3">
      <c r="A3736">
        <v>249858</v>
      </c>
      <c r="B3736" t="s">
        <v>1281</v>
      </c>
      <c r="C3736" t="s">
        <v>26</v>
      </c>
      <c r="D3736">
        <v>20</v>
      </c>
      <c r="E3736" t="s">
        <v>5969</v>
      </c>
      <c r="F3736" t="s">
        <v>5970</v>
      </c>
      <c r="G3736">
        <v>22405</v>
      </c>
      <c r="H3736">
        <v>0</v>
      </c>
      <c r="I3736">
        <v>53921</v>
      </c>
      <c r="J3736">
        <v>65000</v>
      </c>
      <c r="K3736" t="s">
        <v>30</v>
      </c>
      <c r="L3736" t="s">
        <v>1691</v>
      </c>
      <c r="M3736" t="s">
        <v>864</v>
      </c>
      <c r="N3736" t="s">
        <v>7015</v>
      </c>
      <c r="O3736" t="s">
        <v>8993</v>
      </c>
      <c r="P3736" t="s">
        <v>5971</v>
      </c>
      <c r="Q3736" t="s">
        <v>35</v>
      </c>
      <c r="R3736" t="s">
        <v>5972</v>
      </c>
      <c r="S3736" t="s">
        <v>3914</v>
      </c>
      <c r="T3736" t="str">
        <f t="shared" si="174"/>
        <v xml:space="preserve">Working knowledge of the NYC Construction Code and Zoning Resolution.  Excellent communication and organizational skills.  </v>
      </c>
      <c r="U3736">
        <f t="shared" si="175"/>
        <v>0</v>
      </c>
      <c r="V3736" s="3">
        <v>0</v>
      </c>
      <c r="W3736" s="3">
        <f t="shared" si="176"/>
        <v>0</v>
      </c>
      <c r="X3736" s="3">
        <v>0</v>
      </c>
      <c r="Y3736" s="3">
        <v>0</v>
      </c>
      <c r="Z3736" s="3">
        <v>0</v>
      </c>
      <c r="AA3736" s="3">
        <v>0</v>
      </c>
      <c r="AB3736" s="3">
        <v>0</v>
      </c>
      <c r="AD3736" t="s">
        <v>58</v>
      </c>
      <c r="AE3736" s="1">
        <v>42580</v>
      </c>
      <c r="AF3736" s="1">
        <v>42603</v>
      </c>
      <c r="AG3736" s="1">
        <v>42580</v>
      </c>
      <c r="AH3736" s="1">
        <v>42598</v>
      </c>
    </row>
    <row r="3737" spans="1:34" x14ac:dyDescent="0.3">
      <c r="A3737">
        <v>249861</v>
      </c>
      <c r="B3737" t="s">
        <v>1281</v>
      </c>
      <c r="C3737" t="s">
        <v>26</v>
      </c>
      <c r="D3737">
        <v>20</v>
      </c>
      <c r="E3737" t="s">
        <v>5973</v>
      </c>
      <c r="F3737" t="s">
        <v>5974</v>
      </c>
      <c r="G3737">
        <v>22410</v>
      </c>
      <c r="H3737">
        <v>0</v>
      </c>
      <c r="I3737">
        <v>63573</v>
      </c>
      <c r="J3737">
        <v>75000</v>
      </c>
      <c r="K3737" t="s">
        <v>30</v>
      </c>
      <c r="L3737" t="s">
        <v>1691</v>
      </c>
      <c r="M3737" t="s">
        <v>864</v>
      </c>
      <c r="N3737" t="s">
        <v>5975</v>
      </c>
      <c r="O3737" t="s">
        <v>8994</v>
      </c>
      <c r="P3737" t="s">
        <v>5976</v>
      </c>
      <c r="Q3737" t="s">
        <v>35</v>
      </c>
      <c r="R3737" t="s">
        <v>5972</v>
      </c>
      <c r="S3737" t="s">
        <v>3914</v>
      </c>
      <c r="T3737" t="str">
        <f t="shared" si="174"/>
        <v xml:space="preserve">Knowledge of the NYC Construction Code and Zoning Resolution  </v>
      </c>
      <c r="U3737">
        <f t="shared" si="175"/>
        <v>0</v>
      </c>
      <c r="V3737" s="3">
        <v>0</v>
      </c>
      <c r="W3737" s="3">
        <f t="shared" si="176"/>
        <v>0</v>
      </c>
      <c r="X3737" s="3">
        <v>0</v>
      </c>
      <c r="Y3737" s="3">
        <v>0</v>
      </c>
      <c r="Z3737" s="3">
        <v>0</v>
      </c>
      <c r="AA3737" s="3">
        <v>0</v>
      </c>
      <c r="AB3737" s="3">
        <v>0</v>
      </c>
      <c r="AD3737" t="s">
        <v>58</v>
      </c>
      <c r="AE3737" s="1">
        <v>42580</v>
      </c>
      <c r="AF3737" s="1">
        <v>42603</v>
      </c>
      <c r="AG3737" s="1">
        <v>42580</v>
      </c>
      <c r="AH3737" s="1">
        <v>42598</v>
      </c>
    </row>
    <row r="3738" spans="1:34" x14ac:dyDescent="0.3">
      <c r="A3738">
        <v>249861</v>
      </c>
      <c r="B3738" t="s">
        <v>1281</v>
      </c>
      <c r="C3738" t="s">
        <v>40</v>
      </c>
      <c r="D3738">
        <v>20</v>
      </c>
      <c r="E3738" t="s">
        <v>5973</v>
      </c>
      <c r="F3738" t="s">
        <v>5974</v>
      </c>
      <c r="G3738">
        <v>22410</v>
      </c>
      <c r="H3738">
        <v>0</v>
      </c>
      <c r="I3738">
        <v>63573</v>
      </c>
      <c r="J3738">
        <v>75000</v>
      </c>
      <c r="K3738" t="s">
        <v>30</v>
      </c>
      <c r="L3738" t="s">
        <v>1691</v>
      </c>
      <c r="M3738" t="s">
        <v>864</v>
      </c>
      <c r="N3738" t="s">
        <v>5975</v>
      </c>
      <c r="O3738" t="s">
        <v>8994</v>
      </c>
      <c r="P3738" t="s">
        <v>5976</v>
      </c>
      <c r="Q3738" t="s">
        <v>35</v>
      </c>
      <c r="R3738" t="s">
        <v>5972</v>
      </c>
      <c r="S3738" t="s">
        <v>3914</v>
      </c>
      <c r="T3738" t="str">
        <f t="shared" si="174"/>
        <v xml:space="preserve">Knowledge of the NYC Construction Code and Zoning Resolution  </v>
      </c>
      <c r="U3738">
        <f t="shared" si="175"/>
        <v>0</v>
      </c>
      <c r="V3738" s="3">
        <v>0</v>
      </c>
      <c r="W3738" s="3">
        <f t="shared" si="176"/>
        <v>0</v>
      </c>
      <c r="X3738" s="3">
        <v>0</v>
      </c>
      <c r="Y3738" s="3">
        <v>0</v>
      </c>
      <c r="Z3738" s="3">
        <v>0</v>
      </c>
      <c r="AA3738" s="3">
        <v>0</v>
      </c>
      <c r="AB3738" s="3">
        <v>0</v>
      </c>
      <c r="AD3738" t="s">
        <v>58</v>
      </c>
      <c r="AE3738" s="1">
        <v>42580</v>
      </c>
      <c r="AF3738" s="1">
        <v>42603</v>
      </c>
      <c r="AG3738" s="1">
        <v>42580</v>
      </c>
      <c r="AH3738" s="1">
        <v>42598</v>
      </c>
    </row>
    <row r="3739" spans="1:34" x14ac:dyDescent="0.3">
      <c r="A3739">
        <v>249361</v>
      </c>
      <c r="B3739" t="s">
        <v>524</v>
      </c>
      <c r="C3739" t="s">
        <v>26</v>
      </c>
      <c r="D3739">
        <v>1</v>
      </c>
      <c r="E3739" t="s">
        <v>5605</v>
      </c>
      <c r="F3739" t="s">
        <v>1168</v>
      </c>
      <c r="G3739">
        <v>56058</v>
      </c>
      <c r="H3739">
        <v>0</v>
      </c>
      <c r="I3739">
        <v>57000</v>
      </c>
      <c r="J3739">
        <v>62000</v>
      </c>
      <c r="K3739" t="s">
        <v>30</v>
      </c>
      <c r="L3739" t="s">
        <v>430</v>
      </c>
      <c r="M3739" t="s">
        <v>5449</v>
      </c>
      <c r="N3739" t="s">
        <v>6988</v>
      </c>
      <c r="O3739" t="s">
        <v>1170</v>
      </c>
      <c r="P3739" t="s">
        <v>8873</v>
      </c>
      <c r="Q3739" t="s">
        <v>5606</v>
      </c>
      <c r="R3739" t="s">
        <v>5607</v>
      </c>
      <c r="S3739" t="s">
        <v>35</v>
      </c>
      <c r="T3739" t="str">
        <f t="shared" si="174"/>
        <v>1.	Master‚„s degree or some advanced training in a field related to duties above. 2.	Background or demonstrated interest in community gardening, urban agriculture or horticulture. 3.	Strong verbal and written communication skills.  4.	Ability to work outdoors in gardens when required.  5.	Ability to work a flexible work schedule, including events on evenings and weekends, as required.  6.	Ability to manage multiple assignments with competing deadlines.  7.	Second language a plus. 8.	Proficiency in Microsoft Word, Excel and PowerPoint; basic understanding of Microsoft Access a plus.  9.	Experience or willingness to learn design programs, including SketchUp and Adobe Creative Suite.  10.	Valid New York State driver license. www.nyc.gov/parks  NOTE: All resumes must be received no later than the last day of the posting period.</v>
      </c>
      <c r="U3739">
        <f t="shared" si="175"/>
        <v>0</v>
      </c>
      <c r="V3739" s="3">
        <v>1</v>
      </c>
      <c r="W3739" s="3">
        <f t="shared" si="176"/>
        <v>0</v>
      </c>
      <c r="X3739" s="3">
        <v>0</v>
      </c>
      <c r="Y3739" s="3">
        <v>0</v>
      </c>
      <c r="Z3739" s="3">
        <v>0</v>
      </c>
      <c r="AA3739" s="3">
        <v>0</v>
      </c>
      <c r="AB3739" s="3">
        <v>0</v>
      </c>
      <c r="AD3739" t="s">
        <v>1649</v>
      </c>
      <c r="AE3739" s="1">
        <v>42580</v>
      </c>
      <c r="AF3739" s="1">
        <v>42601</v>
      </c>
      <c r="AG3739" s="1">
        <v>42586</v>
      </c>
      <c r="AH3739" s="1">
        <v>42598</v>
      </c>
    </row>
    <row r="3740" spans="1:34" x14ac:dyDescent="0.3">
      <c r="A3740">
        <v>249057</v>
      </c>
      <c r="B3740" t="s">
        <v>39</v>
      </c>
      <c r="C3740" t="s">
        <v>26</v>
      </c>
      <c r="D3740">
        <v>1</v>
      </c>
      <c r="E3740" t="s">
        <v>388</v>
      </c>
      <c r="F3740" t="s">
        <v>389</v>
      </c>
      <c r="G3740">
        <v>12158</v>
      </c>
      <c r="H3740">
        <v>2</v>
      </c>
      <c r="I3740">
        <v>44945</v>
      </c>
      <c r="J3740">
        <v>72628</v>
      </c>
      <c r="K3740" t="s">
        <v>30</v>
      </c>
      <c r="L3740" t="s">
        <v>78</v>
      </c>
      <c r="M3740" t="s">
        <v>5722</v>
      </c>
      <c r="N3740" t="s">
        <v>5723</v>
      </c>
      <c r="O3740" t="s">
        <v>7114</v>
      </c>
      <c r="P3740" t="s">
        <v>5724</v>
      </c>
      <c r="Q3740" t="s">
        <v>7439</v>
      </c>
      <c r="R3740" t="s">
        <v>5725</v>
      </c>
      <c r="S3740" t="s">
        <v>35</v>
      </c>
      <c r="T3740" t="str">
        <f t="shared" si="174"/>
        <v>- Experience in budgeting, accounting, financial management, project management or program evaluation.  - Strong analytical, communication and organizational skills; proficiency in Microsoft Word, Access and Excel.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40">
        <f t="shared" si="175"/>
        <v>0</v>
      </c>
      <c r="V3740" s="3">
        <v>1</v>
      </c>
      <c r="W3740" s="3">
        <f t="shared" si="176"/>
        <v>0</v>
      </c>
      <c r="X3740" s="3">
        <v>0</v>
      </c>
      <c r="Y3740" s="3">
        <v>0</v>
      </c>
      <c r="Z3740" s="3">
        <v>0</v>
      </c>
      <c r="AA3740" s="3">
        <v>0</v>
      </c>
      <c r="AB3740" s="3">
        <v>0</v>
      </c>
      <c r="AD3740" t="s">
        <v>38</v>
      </c>
      <c r="AE3740" s="1">
        <v>42577</v>
      </c>
      <c r="AG3740" s="1">
        <v>42577</v>
      </c>
      <c r="AH3740" s="1">
        <v>42598</v>
      </c>
    </row>
    <row r="3741" spans="1:34" x14ac:dyDescent="0.3">
      <c r="A3741">
        <v>249071</v>
      </c>
      <c r="B3741" t="s">
        <v>39</v>
      </c>
      <c r="C3741" t="s">
        <v>26</v>
      </c>
      <c r="D3741">
        <v>1</v>
      </c>
      <c r="E3741" t="s">
        <v>5977</v>
      </c>
      <c r="F3741" t="s">
        <v>1570</v>
      </c>
      <c r="G3741">
        <v>13643</v>
      </c>
      <c r="H3741">
        <v>1</v>
      </c>
      <c r="I3741">
        <v>74066</v>
      </c>
      <c r="J3741">
        <v>100617</v>
      </c>
      <c r="K3741" t="s">
        <v>30</v>
      </c>
      <c r="L3741" t="s">
        <v>43</v>
      </c>
      <c r="M3741" t="s">
        <v>2290</v>
      </c>
      <c r="N3741" t="s">
        <v>5978</v>
      </c>
      <c r="O3741" t="s">
        <v>7378</v>
      </c>
      <c r="P3741" t="s">
        <v>8995</v>
      </c>
      <c r="Q3741" t="s">
        <v>35</v>
      </c>
      <c r="R3741" t="s">
        <v>5979</v>
      </c>
      <c r="S3741" t="s">
        <v>35</v>
      </c>
      <c r="T3741" t="str">
        <f t="shared" si="174"/>
        <v xml:space="preserve">This work will require expert level skills in the following concepts/technologies: Windows based application development (C#/VB.NET); Web-based application development (HTML/CSS/ASP.NET/Web Services); XML, XSLT, Database Management Systems (RDBMS), and SQL. Extensive knowledge and experience with Windows applications (e.g., VB/C#) and web application programming using .Net, JSP/ASP; Minimum three years‚„ experience with hands-on application development, including browser applications, with hands-on development in a production environment with Microsoft SQL Server 2008/2012, IIS XML and Web Services, Windows Server 2008/2012; handson experience with relational database design, implementation and programming; design and development of custom applications and packages; interface with users, management, and programmers regarding technical issues and business rules; experience with the development of web applications, querying and reporting facilities in Crystal Reports; excellent verbal and written communication  </v>
      </c>
      <c r="U3741">
        <f t="shared" si="175"/>
        <v>0</v>
      </c>
      <c r="V3741" s="3">
        <v>0</v>
      </c>
      <c r="W3741" s="3">
        <f t="shared" si="176"/>
        <v>0</v>
      </c>
      <c r="X3741" s="3">
        <v>0</v>
      </c>
      <c r="Y3741" s="3">
        <v>0</v>
      </c>
      <c r="Z3741" s="3">
        <v>1</v>
      </c>
      <c r="AA3741" s="3">
        <v>0</v>
      </c>
      <c r="AB3741" s="3">
        <v>1</v>
      </c>
      <c r="AD3741" t="s">
        <v>58</v>
      </c>
      <c r="AE3741" s="1">
        <v>42577</v>
      </c>
      <c r="AG3741" s="1">
        <v>42577</v>
      </c>
      <c r="AH3741" s="1">
        <v>42598</v>
      </c>
    </row>
    <row r="3742" spans="1:34" x14ac:dyDescent="0.3">
      <c r="A3742">
        <v>249071</v>
      </c>
      <c r="B3742" t="s">
        <v>39</v>
      </c>
      <c r="C3742" t="s">
        <v>40</v>
      </c>
      <c r="D3742">
        <v>1</v>
      </c>
      <c r="E3742" t="s">
        <v>5977</v>
      </c>
      <c r="F3742" t="s">
        <v>1570</v>
      </c>
      <c r="G3742">
        <v>13643</v>
      </c>
      <c r="H3742">
        <v>1</v>
      </c>
      <c r="I3742">
        <v>74066</v>
      </c>
      <c r="J3742">
        <v>100617</v>
      </c>
      <c r="K3742" t="s">
        <v>30</v>
      </c>
      <c r="L3742" t="s">
        <v>43</v>
      </c>
      <c r="M3742" t="s">
        <v>2290</v>
      </c>
      <c r="N3742" t="s">
        <v>5978</v>
      </c>
      <c r="O3742" t="s">
        <v>7378</v>
      </c>
      <c r="P3742" t="s">
        <v>8995</v>
      </c>
      <c r="Q3742" t="s">
        <v>35</v>
      </c>
      <c r="R3742" t="s">
        <v>5979</v>
      </c>
      <c r="S3742" t="s">
        <v>35</v>
      </c>
      <c r="T3742" t="str">
        <f t="shared" si="174"/>
        <v xml:space="preserve">This work will require expert level skills in the following concepts/technologies: Windows based application development (C#/VB.NET); Web-based application development (HTML/CSS/ASP.NET/Web Services); XML, XSLT, Database Management Systems (RDBMS), and SQL. Extensive knowledge and experience with Windows applications (e.g., VB/C#) and web application programming using .Net, JSP/ASP; Minimum three years‚„ experience with hands-on application development, including browser applications, with hands-on development in a production environment with Microsoft SQL Server 2008/2012, IIS XML and Web Services, Windows Server 2008/2012; handson experience with relational database design, implementation and programming; design and development of custom applications and packages; interface with users, management, and programmers regarding technical issues and business rules; experience with the development of web applications, querying and reporting facilities in Crystal Reports; excellent verbal and written communication  </v>
      </c>
      <c r="U3742">
        <f t="shared" si="175"/>
        <v>0</v>
      </c>
      <c r="V3742" s="3">
        <v>0</v>
      </c>
      <c r="W3742" s="3">
        <f t="shared" si="176"/>
        <v>0</v>
      </c>
      <c r="X3742" s="3">
        <v>0</v>
      </c>
      <c r="Y3742" s="3">
        <v>0</v>
      </c>
      <c r="Z3742" s="3">
        <v>1</v>
      </c>
      <c r="AA3742" s="3">
        <v>0</v>
      </c>
      <c r="AB3742" s="3">
        <v>1</v>
      </c>
      <c r="AD3742" t="s">
        <v>58</v>
      </c>
      <c r="AE3742" s="1">
        <v>42577</v>
      </c>
      <c r="AG3742" s="1">
        <v>42577</v>
      </c>
      <c r="AH3742" s="1">
        <v>42598</v>
      </c>
    </row>
    <row r="3743" spans="1:34" x14ac:dyDescent="0.3">
      <c r="A3743">
        <v>249363</v>
      </c>
      <c r="B3743" t="s">
        <v>524</v>
      </c>
      <c r="C3743" t="s">
        <v>40</v>
      </c>
      <c r="D3743">
        <v>1</v>
      </c>
      <c r="E3743" t="s">
        <v>5814</v>
      </c>
      <c r="F3743" t="s">
        <v>1168</v>
      </c>
      <c r="G3743">
        <v>56058</v>
      </c>
      <c r="H3743">
        <v>0</v>
      </c>
      <c r="I3743">
        <v>57000</v>
      </c>
      <c r="J3743">
        <v>62000</v>
      </c>
      <c r="K3743" t="s">
        <v>30</v>
      </c>
      <c r="L3743" t="s">
        <v>430</v>
      </c>
      <c r="M3743" t="s">
        <v>5449</v>
      </c>
      <c r="N3743" t="s">
        <v>7000</v>
      </c>
      <c r="O3743" t="s">
        <v>1170</v>
      </c>
      <c r="P3743" t="s">
        <v>8945</v>
      </c>
      <c r="Q3743" t="s">
        <v>5606</v>
      </c>
      <c r="R3743" t="s">
        <v>5815</v>
      </c>
      <c r="S3743" t="s">
        <v>35</v>
      </c>
      <c r="T3743" t="str">
        <f t="shared" si="174"/>
        <v>1.	Master‚„s degree or some advanced training in a field related to duties above. 2.	Background or demonstrated interest in community gardening, open space management, urban agriculture or horticulture. 3.	Strong verbal and written communication skills.  4.	Ability to work outdoors in gardens when required.  5.	Ability to work a flexible work schedule, including events on evenings and weekends, as required.  6.	Ability to manage multiple assignments with competing deadlines.  7.	Second language a plus. 8.	Proficiency in Microsoft Word, Excel and PowerPoint; basic understanding of Microsoft Access a plus.  9.	Some experience with budget management and program development. 10.	Valid New York State driver license. www.nyc.gov/parks  NOTE: All resumes must be received no later than the last day of the posting period.</v>
      </c>
      <c r="U3743">
        <f t="shared" si="175"/>
        <v>0</v>
      </c>
      <c r="V3743" s="3">
        <v>1</v>
      </c>
      <c r="W3743" s="3">
        <f t="shared" si="176"/>
        <v>0</v>
      </c>
      <c r="X3743" s="3">
        <v>0</v>
      </c>
      <c r="Y3743" s="3">
        <v>0</v>
      </c>
      <c r="Z3743" s="3">
        <v>0</v>
      </c>
      <c r="AA3743" s="3">
        <v>0</v>
      </c>
      <c r="AB3743" s="3">
        <v>0</v>
      </c>
      <c r="AD3743" t="s">
        <v>1649</v>
      </c>
      <c r="AE3743" s="1">
        <v>42580</v>
      </c>
      <c r="AF3743" s="1">
        <v>42601</v>
      </c>
      <c r="AG3743" s="1">
        <v>42586</v>
      </c>
      <c r="AH3743" s="1">
        <v>42598</v>
      </c>
    </row>
    <row r="3744" spans="1:34" x14ac:dyDescent="0.3">
      <c r="A3744">
        <v>249363</v>
      </c>
      <c r="B3744" t="s">
        <v>524</v>
      </c>
      <c r="C3744" t="s">
        <v>26</v>
      </c>
      <c r="D3744">
        <v>1</v>
      </c>
      <c r="E3744" t="s">
        <v>5814</v>
      </c>
      <c r="F3744" t="s">
        <v>1168</v>
      </c>
      <c r="G3744">
        <v>56058</v>
      </c>
      <c r="H3744">
        <v>0</v>
      </c>
      <c r="I3744">
        <v>57000</v>
      </c>
      <c r="J3744">
        <v>62000</v>
      </c>
      <c r="K3744" t="s">
        <v>30</v>
      </c>
      <c r="L3744" t="s">
        <v>430</v>
      </c>
      <c r="M3744" t="s">
        <v>5449</v>
      </c>
      <c r="N3744" t="s">
        <v>7000</v>
      </c>
      <c r="O3744" t="s">
        <v>1170</v>
      </c>
      <c r="P3744" t="s">
        <v>8945</v>
      </c>
      <c r="Q3744" t="s">
        <v>5606</v>
      </c>
      <c r="R3744" t="s">
        <v>5815</v>
      </c>
      <c r="S3744" t="s">
        <v>35</v>
      </c>
      <c r="T3744" t="str">
        <f t="shared" si="174"/>
        <v>1.	Master‚„s degree or some advanced training in a field related to duties above. 2.	Background or demonstrated interest in community gardening, open space management, urban agriculture or horticulture. 3.	Strong verbal and written communication skills.  4.	Ability to work outdoors in gardens when required.  5.	Ability to work a flexible work schedule, including events on evenings and weekends, as required.  6.	Ability to manage multiple assignments with competing deadlines.  7.	Second language a plus. 8.	Proficiency in Microsoft Word, Excel and PowerPoint; basic understanding of Microsoft Access a plus.  9.	Some experience with budget management and program development. 10.	Valid New York State driver license. www.nyc.gov/parks  NOTE: All resumes must be received no later than the last day of the posting period.</v>
      </c>
      <c r="U3744">
        <f t="shared" si="175"/>
        <v>0</v>
      </c>
      <c r="V3744" s="3">
        <v>1</v>
      </c>
      <c r="W3744" s="3">
        <f t="shared" si="176"/>
        <v>0</v>
      </c>
      <c r="X3744" s="3">
        <v>0</v>
      </c>
      <c r="Y3744" s="3">
        <v>0</v>
      </c>
      <c r="Z3744" s="3">
        <v>0</v>
      </c>
      <c r="AA3744" s="3">
        <v>0</v>
      </c>
      <c r="AB3744" s="3">
        <v>0</v>
      </c>
      <c r="AD3744" t="s">
        <v>1649</v>
      </c>
      <c r="AE3744" s="1">
        <v>42580</v>
      </c>
      <c r="AF3744" s="1">
        <v>42601</v>
      </c>
      <c r="AG3744" s="1">
        <v>42586</v>
      </c>
      <c r="AH3744" s="1">
        <v>42598</v>
      </c>
    </row>
    <row r="3745" spans="1:34" x14ac:dyDescent="0.3">
      <c r="A3745">
        <v>249374</v>
      </c>
      <c r="B3745" t="s">
        <v>888</v>
      </c>
      <c r="C3745" t="s">
        <v>40</v>
      </c>
      <c r="D3745">
        <v>1</v>
      </c>
      <c r="E3745" t="s">
        <v>5980</v>
      </c>
      <c r="F3745" t="s">
        <v>1168</v>
      </c>
      <c r="G3745">
        <v>56058</v>
      </c>
      <c r="H3745">
        <v>0</v>
      </c>
      <c r="I3745">
        <v>48895</v>
      </c>
      <c r="J3745">
        <v>60000</v>
      </c>
      <c r="K3745" t="s">
        <v>30</v>
      </c>
      <c r="L3745" t="s">
        <v>430</v>
      </c>
      <c r="M3745" t="s">
        <v>3004</v>
      </c>
      <c r="N3745" t="s">
        <v>8996</v>
      </c>
      <c r="O3745" t="s">
        <v>1170</v>
      </c>
      <c r="P3745" t="s">
        <v>5981</v>
      </c>
      <c r="Q3745" t="s">
        <v>35</v>
      </c>
      <c r="R3745" t="s">
        <v>4161</v>
      </c>
      <c r="S3745" t="s">
        <v>35</v>
      </c>
      <c r="T3745" t="str">
        <f t="shared" si="174"/>
        <v xml:space="preserve">Must be motivated and work well independently.  A background in affordable housing, asset / property management, or auditing / accounting skills preferred. Excellent written and verbal communication skills. Strong Excel and analytical skills. Experience with financial analysis.  </v>
      </c>
      <c r="U3745">
        <f t="shared" si="175"/>
        <v>0</v>
      </c>
      <c r="V3745" s="3">
        <v>1</v>
      </c>
      <c r="W3745" s="3">
        <f t="shared" si="176"/>
        <v>0</v>
      </c>
      <c r="X3745" s="3">
        <v>0</v>
      </c>
      <c r="Y3745" s="3">
        <v>0</v>
      </c>
      <c r="Z3745" s="3">
        <v>0</v>
      </c>
      <c r="AA3745" s="3">
        <v>0</v>
      </c>
      <c r="AB3745" s="3">
        <v>0</v>
      </c>
      <c r="AD3745" t="s">
        <v>38</v>
      </c>
      <c r="AE3745" s="1">
        <v>42578</v>
      </c>
      <c r="AF3745" s="1">
        <v>42608</v>
      </c>
      <c r="AG3745" s="1">
        <v>42578</v>
      </c>
      <c r="AH3745" s="1">
        <v>42598</v>
      </c>
    </row>
    <row r="3746" spans="1:34" x14ac:dyDescent="0.3">
      <c r="A3746">
        <v>249074</v>
      </c>
      <c r="B3746" t="s">
        <v>39</v>
      </c>
      <c r="C3746" t="s">
        <v>26</v>
      </c>
      <c r="D3746">
        <v>1</v>
      </c>
      <c r="E3746" t="s">
        <v>5982</v>
      </c>
      <c r="F3746" t="s">
        <v>42</v>
      </c>
      <c r="G3746">
        <v>21744</v>
      </c>
      <c r="H3746">
        <v>1</v>
      </c>
      <c r="I3746">
        <v>57969</v>
      </c>
      <c r="J3746">
        <v>70142</v>
      </c>
      <c r="K3746" t="s">
        <v>30</v>
      </c>
      <c r="L3746" t="s">
        <v>78</v>
      </c>
      <c r="M3746" t="s">
        <v>461</v>
      </c>
      <c r="N3746" t="s">
        <v>5983</v>
      </c>
      <c r="O3746" t="s">
        <v>46</v>
      </c>
      <c r="P3746" t="s">
        <v>5984</v>
      </c>
      <c r="Q3746" t="s">
        <v>7439</v>
      </c>
      <c r="R3746" t="s">
        <v>5985</v>
      </c>
      <c r="S3746" t="s">
        <v>35</v>
      </c>
      <c r="T3746" t="str">
        <f t="shared" si="174"/>
        <v>S/he will have experience coordinating multiple projects, meeting tight deadlines, and organizing the logistics behind research operations. The successful candidate will be forward thinking and have the ability to work independently, anticipating the needs of the Research and Surveillance Unit and ensuring deadlines are adhered to. The candidate will have excellent interpersonal, research, written and verbal communication, and project management skills. The candidate will be able to read, interpret and synthesize epidemiologic and quantitative data, as well as other scientific literature. Proficiency in Excel, Access, Word, PowerPoint, and Visio preferred.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46">
        <f t="shared" si="175"/>
        <v>0</v>
      </c>
      <c r="V3746" s="3">
        <v>1</v>
      </c>
      <c r="W3746" s="3">
        <f t="shared" si="176"/>
        <v>0</v>
      </c>
      <c r="X3746" s="3">
        <v>0</v>
      </c>
      <c r="Y3746" s="3">
        <v>0</v>
      </c>
      <c r="Z3746" s="3">
        <v>0</v>
      </c>
      <c r="AA3746" s="3">
        <v>0</v>
      </c>
      <c r="AB3746" s="3">
        <v>0</v>
      </c>
      <c r="AD3746" t="s">
        <v>38</v>
      </c>
      <c r="AE3746" s="1">
        <v>42577</v>
      </c>
      <c r="AG3746" s="1">
        <v>42577</v>
      </c>
      <c r="AH3746" s="1">
        <v>42598</v>
      </c>
    </row>
    <row r="3747" spans="1:34" x14ac:dyDescent="0.3">
      <c r="A3747">
        <v>249074</v>
      </c>
      <c r="B3747" t="s">
        <v>39</v>
      </c>
      <c r="C3747" t="s">
        <v>40</v>
      </c>
      <c r="D3747">
        <v>1</v>
      </c>
      <c r="E3747" t="s">
        <v>5982</v>
      </c>
      <c r="F3747" t="s">
        <v>42</v>
      </c>
      <c r="G3747">
        <v>21744</v>
      </c>
      <c r="H3747">
        <v>1</v>
      </c>
      <c r="I3747">
        <v>57969</v>
      </c>
      <c r="J3747">
        <v>70142</v>
      </c>
      <c r="K3747" t="s">
        <v>30</v>
      </c>
      <c r="L3747" t="s">
        <v>78</v>
      </c>
      <c r="M3747" t="s">
        <v>461</v>
      </c>
      <c r="N3747" t="s">
        <v>5983</v>
      </c>
      <c r="O3747" t="s">
        <v>46</v>
      </c>
      <c r="P3747" t="s">
        <v>5984</v>
      </c>
      <c r="Q3747" t="s">
        <v>7439</v>
      </c>
      <c r="R3747" t="s">
        <v>5985</v>
      </c>
      <c r="S3747" t="s">
        <v>35</v>
      </c>
      <c r="T3747" t="str">
        <f t="shared" si="174"/>
        <v>S/he will have experience coordinating multiple projects, meeting tight deadlines, and organizing the logistics behind research operations. The successful candidate will be forward thinking and have the ability to work independently, anticipating the needs of the Research and Surveillance Unit and ensuring deadlines are adhered to. The candidate will have excellent interpersonal, research, written and verbal communication, and project management skills. The candidate will be able to read, interpret and synthesize epidemiologic and quantitative data, as well as other scientific literature. Proficiency in Excel, Access, Word, PowerPoint, and Visio preferred.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47">
        <f t="shared" si="175"/>
        <v>0</v>
      </c>
      <c r="V3747" s="3">
        <v>1</v>
      </c>
      <c r="W3747" s="3">
        <f t="shared" si="176"/>
        <v>0</v>
      </c>
      <c r="X3747" s="3">
        <v>0</v>
      </c>
      <c r="Y3747" s="3">
        <v>0</v>
      </c>
      <c r="Z3747" s="3">
        <v>0</v>
      </c>
      <c r="AA3747" s="3">
        <v>0</v>
      </c>
      <c r="AB3747" s="3">
        <v>0</v>
      </c>
      <c r="AD3747" t="s">
        <v>38</v>
      </c>
      <c r="AE3747" s="1">
        <v>42577</v>
      </c>
      <c r="AG3747" s="1">
        <v>42577</v>
      </c>
      <c r="AH3747" s="1">
        <v>42598</v>
      </c>
    </row>
    <row r="3748" spans="1:34" x14ac:dyDescent="0.3">
      <c r="A3748">
        <v>249076</v>
      </c>
      <c r="B3748" t="s">
        <v>89</v>
      </c>
      <c r="C3748" t="s">
        <v>26</v>
      </c>
      <c r="D3748">
        <v>1</v>
      </c>
      <c r="E3748" t="s">
        <v>2855</v>
      </c>
      <c r="F3748" t="s">
        <v>2855</v>
      </c>
      <c r="G3748">
        <v>92508</v>
      </c>
      <c r="H3748">
        <v>1</v>
      </c>
      <c r="I3748">
        <v>32885</v>
      </c>
      <c r="J3748">
        <v>38245</v>
      </c>
      <c r="K3748" t="s">
        <v>30</v>
      </c>
      <c r="L3748" t="s">
        <v>5986</v>
      </c>
      <c r="M3748" t="s">
        <v>5987</v>
      </c>
      <c r="N3748" t="s">
        <v>5988</v>
      </c>
      <c r="O3748" t="s">
        <v>2857</v>
      </c>
      <c r="P3748" t="s">
        <v>35</v>
      </c>
      <c r="Q3748" t="s">
        <v>5989</v>
      </c>
      <c r="R3748" t="s">
        <v>99</v>
      </c>
      <c r="S3748" t="s">
        <v>35</v>
      </c>
      <c r="T3748" t="str">
        <f t="shared" si="174"/>
        <v xml:space="preserve">  Employees applying for promotional, title or level change opportunities must have served a period of one year in their current title and level (if applicable)</v>
      </c>
      <c r="U3748">
        <f t="shared" si="175"/>
        <v>0</v>
      </c>
      <c r="V3748" s="3">
        <v>0</v>
      </c>
      <c r="W3748" s="3">
        <f t="shared" si="176"/>
        <v>0</v>
      </c>
      <c r="X3748" s="3">
        <v>0</v>
      </c>
      <c r="Y3748" s="3">
        <v>0</v>
      </c>
      <c r="Z3748" s="3">
        <v>0</v>
      </c>
      <c r="AA3748" s="3">
        <v>0</v>
      </c>
      <c r="AB3748" s="3">
        <v>0</v>
      </c>
      <c r="AD3748" t="s">
        <v>100</v>
      </c>
      <c r="AE3748" s="1">
        <v>42593</v>
      </c>
      <c r="AF3748" s="1">
        <v>42603</v>
      </c>
      <c r="AG3748" s="1">
        <v>42593</v>
      </c>
      <c r="AH3748" s="1">
        <v>42598</v>
      </c>
    </row>
    <row r="3749" spans="1:34" x14ac:dyDescent="0.3">
      <c r="A3749">
        <v>249374</v>
      </c>
      <c r="B3749" t="s">
        <v>888</v>
      </c>
      <c r="C3749" t="s">
        <v>26</v>
      </c>
      <c r="D3749">
        <v>1</v>
      </c>
      <c r="E3749" t="s">
        <v>5980</v>
      </c>
      <c r="F3749" t="s">
        <v>1168</v>
      </c>
      <c r="G3749">
        <v>56058</v>
      </c>
      <c r="H3749">
        <v>0</v>
      </c>
      <c r="I3749">
        <v>48895</v>
      </c>
      <c r="J3749">
        <v>60000</v>
      </c>
      <c r="K3749" t="s">
        <v>30</v>
      </c>
      <c r="L3749" t="s">
        <v>430</v>
      </c>
      <c r="M3749" t="s">
        <v>3004</v>
      </c>
      <c r="N3749" t="s">
        <v>8996</v>
      </c>
      <c r="O3749" t="s">
        <v>1170</v>
      </c>
      <c r="P3749" t="s">
        <v>5981</v>
      </c>
      <c r="Q3749" t="s">
        <v>35</v>
      </c>
      <c r="R3749" t="s">
        <v>4161</v>
      </c>
      <c r="S3749" t="s">
        <v>35</v>
      </c>
      <c r="T3749" t="str">
        <f t="shared" si="174"/>
        <v xml:space="preserve">Must be motivated and work well independently.  A background in affordable housing, asset / property management, or auditing / accounting skills preferred. Excellent written and verbal communication skills. Strong Excel and analytical skills. Experience with financial analysis.  </v>
      </c>
      <c r="U3749">
        <f t="shared" si="175"/>
        <v>0</v>
      </c>
      <c r="V3749" s="3">
        <v>1</v>
      </c>
      <c r="W3749" s="3">
        <f t="shared" si="176"/>
        <v>0</v>
      </c>
      <c r="X3749" s="3">
        <v>0</v>
      </c>
      <c r="Y3749" s="3">
        <v>0</v>
      </c>
      <c r="Z3749" s="3">
        <v>0</v>
      </c>
      <c r="AA3749" s="3">
        <v>0</v>
      </c>
      <c r="AB3749" s="3">
        <v>0</v>
      </c>
      <c r="AD3749" t="s">
        <v>38</v>
      </c>
      <c r="AE3749" s="1">
        <v>42578</v>
      </c>
      <c r="AF3749" s="1">
        <v>42608</v>
      </c>
      <c r="AG3749" s="1">
        <v>42578</v>
      </c>
      <c r="AH3749" s="1">
        <v>42598</v>
      </c>
    </row>
    <row r="3750" spans="1:34" x14ac:dyDescent="0.3">
      <c r="A3750">
        <v>249392</v>
      </c>
      <c r="B3750" t="s">
        <v>59</v>
      </c>
      <c r="C3750" t="s">
        <v>40</v>
      </c>
      <c r="D3750">
        <v>1</v>
      </c>
      <c r="E3750" t="s">
        <v>5990</v>
      </c>
      <c r="F3750" t="s">
        <v>239</v>
      </c>
      <c r="G3750" t="s">
        <v>1889</v>
      </c>
      <c r="H3750">
        <v>0</v>
      </c>
      <c r="I3750">
        <v>48535</v>
      </c>
      <c r="J3750">
        <v>134433</v>
      </c>
      <c r="K3750" t="s">
        <v>30</v>
      </c>
      <c r="L3750" t="s">
        <v>164</v>
      </c>
      <c r="M3750" t="s">
        <v>3551</v>
      </c>
      <c r="N3750" t="s">
        <v>8997</v>
      </c>
      <c r="O3750" t="s">
        <v>1890</v>
      </c>
      <c r="P3750" t="s">
        <v>5991</v>
      </c>
      <c r="Q3750" t="s">
        <v>35</v>
      </c>
      <c r="R3750" t="s">
        <v>4684</v>
      </c>
      <c r="S3750" t="s">
        <v>35</v>
      </c>
      <c r="T3750" t="str">
        <f t="shared" si="174"/>
        <v xml:space="preserve">1. 5-10 years of experience in participating and/or leading business process re-engineering with structured methods 2.  Strong organization, writing and communication skills 3.  Project Management experience with track record of successful implementation of PMIS like systems.  </v>
      </c>
      <c r="U3750">
        <f t="shared" si="175"/>
        <v>0</v>
      </c>
      <c r="V3750" s="3">
        <v>0</v>
      </c>
      <c r="W3750" s="3">
        <f t="shared" si="176"/>
        <v>0</v>
      </c>
      <c r="X3750" s="3">
        <v>0</v>
      </c>
      <c r="Y3750" s="3">
        <v>0</v>
      </c>
      <c r="Z3750" s="3">
        <v>0</v>
      </c>
      <c r="AA3750" s="3">
        <v>0</v>
      </c>
      <c r="AB3750" s="3">
        <v>0</v>
      </c>
      <c r="AD3750" t="s">
        <v>58</v>
      </c>
      <c r="AE3750" s="1">
        <v>42585</v>
      </c>
      <c r="AG3750" s="1">
        <v>42585</v>
      </c>
      <c r="AH3750" s="1">
        <v>42598</v>
      </c>
    </row>
    <row r="3751" spans="1:34" x14ac:dyDescent="0.3">
      <c r="A3751">
        <v>249392</v>
      </c>
      <c r="B3751" t="s">
        <v>59</v>
      </c>
      <c r="C3751" t="s">
        <v>26</v>
      </c>
      <c r="D3751">
        <v>1</v>
      </c>
      <c r="E3751" t="s">
        <v>5990</v>
      </c>
      <c r="F3751" t="s">
        <v>239</v>
      </c>
      <c r="G3751" t="s">
        <v>1889</v>
      </c>
      <c r="H3751">
        <v>0</v>
      </c>
      <c r="I3751">
        <v>48535</v>
      </c>
      <c r="J3751">
        <v>134433</v>
      </c>
      <c r="K3751" t="s">
        <v>30</v>
      </c>
      <c r="L3751" t="s">
        <v>164</v>
      </c>
      <c r="M3751" t="s">
        <v>3551</v>
      </c>
      <c r="N3751" t="s">
        <v>8997</v>
      </c>
      <c r="O3751" t="s">
        <v>1890</v>
      </c>
      <c r="P3751" t="s">
        <v>5991</v>
      </c>
      <c r="Q3751" t="s">
        <v>35</v>
      </c>
      <c r="R3751" t="s">
        <v>4684</v>
      </c>
      <c r="S3751" t="s">
        <v>35</v>
      </c>
      <c r="T3751" t="str">
        <f t="shared" si="174"/>
        <v xml:space="preserve">1. 5-10 years of experience in participating and/or leading business process re-engineering with structured methods 2.  Strong organization, writing and communication skills 3.  Project Management experience with track record of successful implementation of PMIS like systems.  </v>
      </c>
      <c r="U3751">
        <f t="shared" si="175"/>
        <v>0</v>
      </c>
      <c r="V3751" s="3">
        <v>0</v>
      </c>
      <c r="W3751" s="3">
        <f t="shared" si="176"/>
        <v>0</v>
      </c>
      <c r="X3751" s="3">
        <v>0</v>
      </c>
      <c r="Y3751" s="3">
        <v>0</v>
      </c>
      <c r="Z3751" s="3">
        <v>0</v>
      </c>
      <c r="AA3751" s="3">
        <v>0</v>
      </c>
      <c r="AB3751" s="3">
        <v>0</v>
      </c>
      <c r="AD3751" t="s">
        <v>58</v>
      </c>
      <c r="AE3751" s="1">
        <v>42585</v>
      </c>
      <c r="AG3751" s="1">
        <v>42585</v>
      </c>
      <c r="AH3751" s="1">
        <v>42598</v>
      </c>
    </row>
    <row r="3752" spans="1:34" x14ac:dyDescent="0.3">
      <c r="A3752">
        <v>249410</v>
      </c>
      <c r="B3752" t="s">
        <v>25</v>
      </c>
      <c r="C3752" t="s">
        <v>26</v>
      </c>
      <c r="D3752">
        <v>1</v>
      </c>
      <c r="E3752" t="s">
        <v>5992</v>
      </c>
      <c r="F3752" t="s">
        <v>1168</v>
      </c>
      <c r="G3752">
        <v>56058</v>
      </c>
      <c r="H3752">
        <v>0</v>
      </c>
      <c r="I3752">
        <v>48895</v>
      </c>
      <c r="J3752">
        <v>65000</v>
      </c>
      <c r="K3752" t="s">
        <v>30</v>
      </c>
      <c r="L3752" t="s">
        <v>224</v>
      </c>
      <c r="M3752" t="s">
        <v>5993</v>
      </c>
      <c r="N3752" t="s">
        <v>7016</v>
      </c>
      <c r="O3752" t="s">
        <v>1170</v>
      </c>
      <c r="P3752" t="s">
        <v>7017</v>
      </c>
      <c r="Q3752" t="s">
        <v>35</v>
      </c>
      <c r="R3752" t="s">
        <v>5994</v>
      </c>
      <c r="S3752" t="s">
        <v>354</v>
      </c>
      <c r="T3752" t="str">
        <f t="shared" si="174"/>
        <v xml:space="preserve">The preferred candidate should possess the following:	Knowledge of WCAG 2.0, ARIA and Section 508;	Strong written and verbal communication skills;	Experience leading workshops;	Excellent teamwork skills;	Broad experience working with the disabled community.  </v>
      </c>
      <c r="U3752">
        <f t="shared" si="175"/>
        <v>0</v>
      </c>
      <c r="V3752" s="3">
        <v>0</v>
      </c>
      <c r="W3752" s="3">
        <f t="shared" si="176"/>
        <v>0</v>
      </c>
      <c r="X3752" s="3">
        <v>0</v>
      </c>
      <c r="Y3752" s="3">
        <v>0</v>
      </c>
      <c r="Z3752" s="3">
        <v>0</v>
      </c>
      <c r="AA3752" s="3">
        <v>0</v>
      </c>
      <c r="AB3752" s="3">
        <v>0</v>
      </c>
      <c r="AD3752" t="s">
        <v>38</v>
      </c>
      <c r="AE3752" s="1">
        <v>42580</v>
      </c>
      <c r="AG3752" s="1">
        <v>42580</v>
      </c>
      <c r="AH3752" s="1">
        <v>42598</v>
      </c>
    </row>
    <row r="3753" spans="1:34" x14ac:dyDescent="0.3">
      <c r="A3753">
        <v>249458</v>
      </c>
      <c r="B3753" t="s">
        <v>59</v>
      </c>
      <c r="C3753" t="s">
        <v>40</v>
      </c>
      <c r="D3753">
        <v>1</v>
      </c>
      <c r="E3753" t="s">
        <v>5995</v>
      </c>
      <c r="F3753" t="s">
        <v>472</v>
      </c>
      <c r="G3753">
        <v>13611</v>
      </c>
      <c r="H3753">
        <v>1</v>
      </c>
      <c r="I3753">
        <v>46405</v>
      </c>
      <c r="J3753">
        <v>67568</v>
      </c>
      <c r="K3753" t="s">
        <v>30</v>
      </c>
      <c r="L3753" t="s">
        <v>164</v>
      </c>
      <c r="M3753" t="s">
        <v>3551</v>
      </c>
      <c r="N3753" t="s">
        <v>8998</v>
      </c>
      <c r="O3753" t="s">
        <v>473</v>
      </c>
      <c r="P3753" t="s">
        <v>8999</v>
      </c>
      <c r="Q3753" t="s">
        <v>35</v>
      </c>
      <c r="R3753" t="s">
        <v>4684</v>
      </c>
      <c r="S3753" t="s">
        <v>35</v>
      </c>
      <c r="T3753" t="str">
        <f t="shared" si="174"/>
        <v xml:space="preserve">‚ Demonstrates excellent communication, organization, writing skills and the ability to meet/manage aggressive deadlines Demonstrates collaborative team approaches. Experience helping foster a positive team environment in which members participate, respect and cooperate with each other to receive desired results Project experience with managing tracking systems or enterprise data management systems a plus. Completes designated tasks in a timely and accurate manner Preference will be given to candidates with computer proficiency including Microsoft Word, Excel, PowerPoint, and Visio  </v>
      </c>
      <c r="U3753">
        <f t="shared" si="175"/>
        <v>0</v>
      </c>
      <c r="V3753" s="3">
        <v>1</v>
      </c>
      <c r="W3753" s="3">
        <f t="shared" si="176"/>
        <v>0</v>
      </c>
      <c r="X3753" s="3">
        <v>0</v>
      </c>
      <c r="Y3753" s="3">
        <v>0</v>
      </c>
      <c r="Z3753" s="3">
        <v>0</v>
      </c>
      <c r="AA3753" s="3">
        <v>0</v>
      </c>
      <c r="AB3753" s="3">
        <v>0</v>
      </c>
      <c r="AD3753" t="s">
        <v>38</v>
      </c>
      <c r="AE3753" s="1">
        <v>42585</v>
      </c>
      <c r="AG3753" s="1">
        <v>42585</v>
      </c>
      <c r="AH3753" s="1">
        <v>42598</v>
      </c>
    </row>
    <row r="3754" spans="1:34" x14ac:dyDescent="0.3">
      <c r="A3754">
        <v>249076</v>
      </c>
      <c r="B3754" t="s">
        <v>89</v>
      </c>
      <c r="C3754" t="s">
        <v>40</v>
      </c>
      <c r="D3754">
        <v>1</v>
      </c>
      <c r="E3754" t="s">
        <v>2855</v>
      </c>
      <c r="F3754" t="s">
        <v>2855</v>
      </c>
      <c r="G3754">
        <v>92508</v>
      </c>
      <c r="H3754">
        <v>1</v>
      </c>
      <c r="I3754">
        <v>32885</v>
      </c>
      <c r="J3754">
        <v>38245</v>
      </c>
      <c r="K3754" t="s">
        <v>30</v>
      </c>
      <c r="L3754" t="s">
        <v>5986</v>
      </c>
      <c r="M3754" t="s">
        <v>5987</v>
      </c>
      <c r="N3754" t="s">
        <v>5988</v>
      </c>
      <c r="O3754" t="s">
        <v>2857</v>
      </c>
      <c r="P3754" t="s">
        <v>35</v>
      </c>
      <c r="Q3754" t="s">
        <v>5989</v>
      </c>
      <c r="R3754" t="s">
        <v>99</v>
      </c>
      <c r="S3754" t="s">
        <v>35</v>
      </c>
      <c r="T3754" t="str">
        <f t="shared" si="174"/>
        <v xml:space="preserve">  Employees applying for promotional, title or level change opportunities must have served a period of one year in their current title and level (if applicable)</v>
      </c>
      <c r="U3754">
        <f t="shared" si="175"/>
        <v>0</v>
      </c>
      <c r="V3754" s="3">
        <v>0</v>
      </c>
      <c r="W3754" s="3">
        <f t="shared" si="176"/>
        <v>0</v>
      </c>
      <c r="X3754" s="3">
        <v>0</v>
      </c>
      <c r="Y3754" s="3">
        <v>0</v>
      </c>
      <c r="Z3754" s="3">
        <v>0</v>
      </c>
      <c r="AA3754" s="3">
        <v>0</v>
      </c>
      <c r="AB3754" s="3">
        <v>0</v>
      </c>
      <c r="AD3754" t="s">
        <v>100</v>
      </c>
      <c r="AE3754" s="1">
        <v>42593</v>
      </c>
      <c r="AF3754" s="1">
        <v>42603</v>
      </c>
      <c r="AG3754" s="1">
        <v>42593</v>
      </c>
      <c r="AH3754" s="1">
        <v>42598</v>
      </c>
    </row>
    <row r="3755" spans="1:34" x14ac:dyDescent="0.3">
      <c r="A3755">
        <v>249077</v>
      </c>
      <c r="B3755" t="s">
        <v>244</v>
      </c>
      <c r="C3755" t="s">
        <v>26</v>
      </c>
      <c r="D3755">
        <v>1</v>
      </c>
      <c r="E3755" t="s">
        <v>5996</v>
      </c>
      <c r="F3755" t="s">
        <v>504</v>
      </c>
      <c r="G3755">
        <v>31105</v>
      </c>
      <c r="H3755">
        <v>0</v>
      </c>
      <c r="I3755">
        <v>37492</v>
      </c>
      <c r="J3755">
        <v>59863</v>
      </c>
      <c r="K3755" t="s">
        <v>30</v>
      </c>
      <c r="L3755" t="s">
        <v>521</v>
      </c>
      <c r="M3755" t="s">
        <v>5997</v>
      </c>
      <c r="N3755" t="s">
        <v>5998</v>
      </c>
      <c r="O3755" t="s">
        <v>7128</v>
      </c>
      <c r="P3755" t="s">
        <v>5999</v>
      </c>
      <c r="Q3755" t="s">
        <v>35</v>
      </c>
      <c r="R3755" t="s">
        <v>6000</v>
      </c>
      <c r="S3755" t="s">
        <v>6001</v>
      </c>
      <c r="T3755" t="str">
        <f t="shared" si="174"/>
        <v xml:space="preserve">Candidate should have a Driver's License valid in NYS. Knowledge of NYS Labor Law and Minority Subcontracting Programs is preferred. Knowledge in the use of Microsoft Office programs. An understanding of construction trades and there use on construction projects.  </v>
      </c>
      <c r="U3755">
        <f t="shared" si="175"/>
        <v>0</v>
      </c>
      <c r="V3755" s="3">
        <v>0</v>
      </c>
      <c r="W3755" s="3">
        <f t="shared" si="176"/>
        <v>0</v>
      </c>
      <c r="X3755" s="3">
        <v>0</v>
      </c>
      <c r="Y3755" s="3">
        <v>0</v>
      </c>
      <c r="Z3755" s="3">
        <v>0</v>
      </c>
      <c r="AA3755" s="3">
        <v>0</v>
      </c>
      <c r="AB3755" s="3">
        <v>0</v>
      </c>
      <c r="AD3755" t="s">
        <v>38</v>
      </c>
      <c r="AE3755" s="1">
        <v>42581</v>
      </c>
      <c r="AF3755" s="1">
        <v>42601</v>
      </c>
      <c r="AG3755" s="1">
        <v>42581</v>
      </c>
      <c r="AH3755" s="1">
        <v>42598</v>
      </c>
    </row>
    <row r="3756" spans="1:34" x14ac:dyDescent="0.3">
      <c r="A3756">
        <v>249077</v>
      </c>
      <c r="B3756" t="s">
        <v>244</v>
      </c>
      <c r="C3756" t="s">
        <v>40</v>
      </c>
      <c r="D3756">
        <v>1</v>
      </c>
      <c r="E3756" t="s">
        <v>5996</v>
      </c>
      <c r="F3756" t="s">
        <v>504</v>
      </c>
      <c r="G3756">
        <v>31105</v>
      </c>
      <c r="H3756">
        <v>0</v>
      </c>
      <c r="I3756">
        <v>37492</v>
      </c>
      <c r="J3756">
        <v>59863</v>
      </c>
      <c r="K3756" t="s">
        <v>30</v>
      </c>
      <c r="L3756" t="s">
        <v>521</v>
      </c>
      <c r="M3756" t="s">
        <v>5997</v>
      </c>
      <c r="N3756" t="s">
        <v>5998</v>
      </c>
      <c r="O3756" t="s">
        <v>7128</v>
      </c>
      <c r="P3756" t="s">
        <v>5999</v>
      </c>
      <c r="Q3756" t="s">
        <v>35</v>
      </c>
      <c r="R3756" t="s">
        <v>6000</v>
      </c>
      <c r="S3756" t="s">
        <v>6001</v>
      </c>
      <c r="T3756" t="str">
        <f t="shared" si="174"/>
        <v xml:space="preserve">Candidate should have a Driver's License valid in NYS. Knowledge of NYS Labor Law and Minority Subcontracting Programs is preferred. Knowledge in the use of Microsoft Office programs. An understanding of construction trades and there use on construction projects.  </v>
      </c>
      <c r="U3756">
        <f t="shared" si="175"/>
        <v>0</v>
      </c>
      <c r="V3756" s="3">
        <v>0</v>
      </c>
      <c r="W3756" s="3">
        <f t="shared" si="176"/>
        <v>0</v>
      </c>
      <c r="X3756" s="3">
        <v>0</v>
      </c>
      <c r="Y3756" s="3">
        <v>0</v>
      </c>
      <c r="Z3756" s="3">
        <v>0</v>
      </c>
      <c r="AA3756" s="3">
        <v>0</v>
      </c>
      <c r="AB3756" s="3">
        <v>0</v>
      </c>
      <c r="AD3756" t="s">
        <v>38</v>
      </c>
      <c r="AE3756" s="1">
        <v>42581</v>
      </c>
      <c r="AF3756" s="1">
        <v>42601</v>
      </c>
      <c r="AG3756" s="1">
        <v>42581</v>
      </c>
      <c r="AH3756" s="1">
        <v>42598</v>
      </c>
    </row>
    <row r="3757" spans="1:34" x14ac:dyDescent="0.3">
      <c r="A3757">
        <v>249081</v>
      </c>
      <c r="B3757" t="s">
        <v>39</v>
      </c>
      <c r="C3757" t="s">
        <v>40</v>
      </c>
      <c r="D3757">
        <v>1</v>
      </c>
      <c r="E3757" t="s">
        <v>6002</v>
      </c>
      <c r="F3757" t="s">
        <v>844</v>
      </c>
      <c r="G3757">
        <v>10095</v>
      </c>
      <c r="H3757" t="s">
        <v>52</v>
      </c>
      <c r="I3757">
        <v>53051</v>
      </c>
      <c r="J3757">
        <v>145991</v>
      </c>
      <c r="K3757" t="s">
        <v>30</v>
      </c>
      <c r="L3757" t="s">
        <v>78</v>
      </c>
      <c r="M3757" t="s">
        <v>5733</v>
      </c>
      <c r="N3757" t="s">
        <v>9000</v>
      </c>
      <c r="O3757" t="s">
        <v>847</v>
      </c>
      <c r="P3757" t="s">
        <v>6003</v>
      </c>
      <c r="Q3757" t="s">
        <v>9001</v>
      </c>
      <c r="R3757" t="s">
        <v>6004</v>
      </c>
      <c r="S3757" t="s">
        <v>35</v>
      </c>
      <c r="T3757" t="str">
        <f t="shared" si="174"/>
        <v>Previous experience with program, budget and personnel management in a high volume, fast-paced, demanding environment in a customer service related role. Excellent written/verbal communication skills with strong meeting facilitation, presentation and training skillsStrong organizational skills. Ability to prioritize and handle multiple assignments; an ability to work with all levels of staff, inside and outside of the Agency.  Strong interpersonal skills with the ability to work in teams as well as independently.  Extensive experience and strong computer skills (Microsoft Office, Excel, Visio and financial information technology systems).  Experience with City of New York administrative and procurement policies and civil service system strongly recommended Experience with city tax levy and federal grant funding, a plus.   Previous experience with emergency management or continuity of operations planning a strong plus. **PARTICIPATING IN EMERGENCY RELATED TRAININGS AND EXERCISES AS REQUIRED AND REPORTING TO WORK DURING EMERGENCIES INCLUDING NON-BUSINESS HOURS AND MAY INCLUDE 24-HOUR AVAILABILITY.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57">
        <f t="shared" si="175"/>
        <v>0</v>
      </c>
      <c r="V3757" s="3">
        <v>1</v>
      </c>
      <c r="W3757" s="3">
        <f t="shared" si="176"/>
        <v>0</v>
      </c>
      <c r="X3757" s="3">
        <v>0</v>
      </c>
      <c r="Y3757" s="3">
        <v>0</v>
      </c>
      <c r="Z3757" s="3">
        <v>0</v>
      </c>
      <c r="AA3757" s="3">
        <v>0</v>
      </c>
      <c r="AB3757" s="3">
        <v>0</v>
      </c>
      <c r="AD3757" t="s">
        <v>38</v>
      </c>
      <c r="AE3757" s="1">
        <v>42577</v>
      </c>
      <c r="AG3757" s="1">
        <v>42577</v>
      </c>
      <c r="AH3757" s="1">
        <v>42598</v>
      </c>
    </row>
    <row r="3758" spans="1:34" x14ac:dyDescent="0.3">
      <c r="A3758">
        <v>249081</v>
      </c>
      <c r="B3758" t="s">
        <v>39</v>
      </c>
      <c r="C3758" t="s">
        <v>26</v>
      </c>
      <c r="D3758">
        <v>1</v>
      </c>
      <c r="E3758" t="s">
        <v>6002</v>
      </c>
      <c r="F3758" t="s">
        <v>844</v>
      </c>
      <c r="G3758">
        <v>10095</v>
      </c>
      <c r="H3758" t="s">
        <v>52</v>
      </c>
      <c r="I3758">
        <v>53051</v>
      </c>
      <c r="J3758">
        <v>145991</v>
      </c>
      <c r="K3758" t="s">
        <v>30</v>
      </c>
      <c r="L3758" t="s">
        <v>78</v>
      </c>
      <c r="M3758" t="s">
        <v>5733</v>
      </c>
      <c r="N3758" t="s">
        <v>9000</v>
      </c>
      <c r="O3758" t="s">
        <v>847</v>
      </c>
      <c r="P3758" t="s">
        <v>6003</v>
      </c>
      <c r="Q3758" t="s">
        <v>9001</v>
      </c>
      <c r="R3758" t="s">
        <v>6004</v>
      </c>
      <c r="S3758" t="s">
        <v>35</v>
      </c>
      <c r="T3758" t="str">
        <f t="shared" si="174"/>
        <v>Previous experience with program, budget and personnel management in a high volume, fast-paced, demanding environment in a customer service related role. Excellent written/verbal communication skills with strong meeting facilitation, presentation and training skillsStrong organizational skills. Ability to prioritize and handle multiple assignments; an ability to work with all levels of staff, inside and outside of the Agency.  Strong interpersonal skills with the ability to work in teams as well as independently.  Extensive experience and strong computer skills (Microsoft Office, Excel, Visio and financial information technology systems).  Experience with City of New York administrative and procurement policies and civil service system strongly recommended Experience with city tax levy and federal grant funding, a plus.   Previous experience with emergency management or continuity of operations planning a strong plus. **PARTICIPATING IN EMERGENCY RELATED TRAININGS AND EXERCISES AS REQUIRED AND REPORTING TO WORK DURING EMERGENCIES INCLUDING NON-BUSINESS HOURS AND MAY INCLUDE 24-HOUR AVAILABILITY.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58">
        <f t="shared" si="175"/>
        <v>0</v>
      </c>
      <c r="V3758" s="3">
        <v>1</v>
      </c>
      <c r="W3758" s="3">
        <f t="shared" si="176"/>
        <v>0</v>
      </c>
      <c r="X3758" s="3">
        <v>0</v>
      </c>
      <c r="Y3758" s="3">
        <v>0</v>
      </c>
      <c r="Z3758" s="3">
        <v>0</v>
      </c>
      <c r="AA3758" s="3">
        <v>0</v>
      </c>
      <c r="AB3758" s="3">
        <v>0</v>
      </c>
      <c r="AD3758" t="s">
        <v>38</v>
      </c>
      <c r="AE3758" s="1">
        <v>42577</v>
      </c>
      <c r="AG3758" s="1">
        <v>42577</v>
      </c>
      <c r="AH3758" s="1">
        <v>42598</v>
      </c>
    </row>
    <row r="3759" spans="1:34" x14ac:dyDescent="0.3">
      <c r="A3759">
        <v>249458</v>
      </c>
      <c r="B3759" t="s">
        <v>59</v>
      </c>
      <c r="C3759" t="s">
        <v>26</v>
      </c>
      <c r="D3759">
        <v>1</v>
      </c>
      <c r="E3759" t="s">
        <v>5995</v>
      </c>
      <c r="F3759" t="s">
        <v>472</v>
      </c>
      <c r="G3759">
        <v>13611</v>
      </c>
      <c r="H3759">
        <v>1</v>
      </c>
      <c r="I3759">
        <v>46405</v>
      </c>
      <c r="J3759">
        <v>67568</v>
      </c>
      <c r="K3759" t="s">
        <v>30</v>
      </c>
      <c r="L3759" t="s">
        <v>164</v>
      </c>
      <c r="M3759" t="s">
        <v>3551</v>
      </c>
      <c r="N3759" t="s">
        <v>8998</v>
      </c>
      <c r="O3759" t="s">
        <v>473</v>
      </c>
      <c r="P3759" t="s">
        <v>8999</v>
      </c>
      <c r="Q3759" t="s">
        <v>35</v>
      </c>
      <c r="R3759" t="s">
        <v>4684</v>
      </c>
      <c r="S3759" t="s">
        <v>35</v>
      </c>
      <c r="T3759" t="str">
        <f t="shared" si="174"/>
        <v xml:space="preserve">‚ Demonstrates excellent communication, organization, writing skills and the ability to meet/manage aggressive deadlines Demonstrates collaborative team approaches. Experience helping foster a positive team environment in which members participate, respect and cooperate with each other to receive desired results Project experience with managing tracking systems or enterprise data management systems a plus. Completes designated tasks in a timely and accurate manner Preference will be given to candidates with computer proficiency including Microsoft Word, Excel, PowerPoint, and Visio  </v>
      </c>
      <c r="U3759">
        <f t="shared" si="175"/>
        <v>0</v>
      </c>
      <c r="V3759" s="3">
        <v>1</v>
      </c>
      <c r="W3759" s="3">
        <f t="shared" si="176"/>
        <v>0</v>
      </c>
      <c r="X3759" s="3">
        <v>0</v>
      </c>
      <c r="Y3759" s="3">
        <v>0</v>
      </c>
      <c r="Z3759" s="3">
        <v>0</v>
      </c>
      <c r="AA3759" s="3">
        <v>0</v>
      </c>
      <c r="AB3759" s="3">
        <v>0</v>
      </c>
      <c r="AD3759" t="s">
        <v>38</v>
      </c>
      <c r="AE3759" s="1">
        <v>42585</v>
      </c>
      <c r="AG3759" s="1">
        <v>42585</v>
      </c>
      <c r="AH3759" s="1">
        <v>42598</v>
      </c>
    </row>
    <row r="3760" spans="1:34" x14ac:dyDescent="0.3">
      <c r="A3760">
        <v>249489</v>
      </c>
      <c r="B3760" t="s">
        <v>39</v>
      </c>
      <c r="C3760" t="s">
        <v>40</v>
      </c>
      <c r="D3760">
        <v>1</v>
      </c>
      <c r="E3760" t="s">
        <v>6005</v>
      </c>
      <c r="F3760" t="s">
        <v>191</v>
      </c>
      <c r="G3760">
        <v>13632</v>
      </c>
      <c r="H3760">
        <v>2</v>
      </c>
      <c r="I3760">
        <v>77157</v>
      </c>
      <c r="J3760">
        <v>99406</v>
      </c>
      <c r="K3760" t="s">
        <v>30</v>
      </c>
      <c r="L3760" t="s">
        <v>78</v>
      </c>
      <c r="M3760" t="s">
        <v>616</v>
      </c>
      <c r="N3760" t="s">
        <v>7018</v>
      </c>
      <c r="O3760" t="s">
        <v>7083</v>
      </c>
      <c r="P3760" t="s">
        <v>9002</v>
      </c>
      <c r="Q3760" t="s">
        <v>7439</v>
      </c>
      <c r="R3760" t="s">
        <v>6006</v>
      </c>
      <c r="S3760" t="s">
        <v>35</v>
      </c>
      <c r="T3760" t="str">
        <f t="shared" si="174"/>
        <v>‚	Java software development;  	Linux systems skills;  	Knowledge and experience with relational database management;  	Knowledge of SQL query language;  	Systems and network troubleshooting skills;  	Hands-on software application development experience in Java, Windows, and Linux;  	Proven ability to work with end users;  	Ability to handle multiple and diverse work assignments in an automated environment; 	Strong oral and written communication skills   Optional Skills Java Server Pages, Servlets skills; Apache and Tomcat skills; Hibernate, Java Database Connectivity skills; Java Server Faces skills and SOAP or REST Web services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60">
        <f t="shared" si="175"/>
        <v>0</v>
      </c>
      <c r="V3760" s="3">
        <v>0</v>
      </c>
      <c r="W3760" s="3">
        <f t="shared" si="176"/>
        <v>0</v>
      </c>
      <c r="X3760" s="3">
        <v>0</v>
      </c>
      <c r="Y3760" s="3">
        <v>0</v>
      </c>
      <c r="Z3760" s="3">
        <v>1</v>
      </c>
      <c r="AA3760" s="3">
        <v>0</v>
      </c>
      <c r="AB3760" s="3">
        <v>1</v>
      </c>
      <c r="AD3760" t="s">
        <v>58</v>
      </c>
      <c r="AE3760" s="1">
        <v>42579</v>
      </c>
      <c r="AG3760" s="1">
        <v>42579</v>
      </c>
      <c r="AH3760" s="1">
        <v>42598</v>
      </c>
    </row>
    <row r="3761" spans="1:34" x14ac:dyDescent="0.3">
      <c r="A3761">
        <v>249489</v>
      </c>
      <c r="B3761" t="s">
        <v>39</v>
      </c>
      <c r="C3761" t="s">
        <v>26</v>
      </c>
      <c r="D3761">
        <v>1</v>
      </c>
      <c r="E3761" t="s">
        <v>6005</v>
      </c>
      <c r="F3761" t="s">
        <v>191</v>
      </c>
      <c r="G3761">
        <v>13632</v>
      </c>
      <c r="H3761">
        <v>2</v>
      </c>
      <c r="I3761">
        <v>77157</v>
      </c>
      <c r="J3761">
        <v>99406</v>
      </c>
      <c r="K3761" t="s">
        <v>30</v>
      </c>
      <c r="L3761" t="s">
        <v>78</v>
      </c>
      <c r="M3761" t="s">
        <v>616</v>
      </c>
      <c r="N3761" t="s">
        <v>7018</v>
      </c>
      <c r="O3761" t="s">
        <v>7083</v>
      </c>
      <c r="P3761" t="s">
        <v>9002</v>
      </c>
      <c r="Q3761" t="s">
        <v>7439</v>
      </c>
      <c r="R3761" t="s">
        <v>6006</v>
      </c>
      <c r="S3761" t="s">
        <v>35</v>
      </c>
      <c r="T3761" t="str">
        <f t="shared" si="174"/>
        <v>‚	Java software development;  	Linux systems skills;  	Knowledge and experience with relational database management;  	Knowledge of SQL query language;  	Systems and network troubleshooting skills;  	Hands-on software application development experience in Java, Windows, and Linux;  	Proven ability to work with end users;  	Ability to handle multiple and diverse work assignments in an automated environment; 	Strong oral and written communication skills   Optional Skills Java Server Pages, Servlets skills; Apache and Tomcat skills; Hibernate, Java Database Connectivity skills; Java Server Faces skills and SOAP or REST Web services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61">
        <f t="shared" si="175"/>
        <v>0</v>
      </c>
      <c r="V3761" s="3">
        <v>0</v>
      </c>
      <c r="W3761" s="3">
        <f t="shared" si="176"/>
        <v>0</v>
      </c>
      <c r="X3761" s="3">
        <v>0</v>
      </c>
      <c r="Y3761" s="3">
        <v>0</v>
      </c>
      <c r="Z3761" s="3">
        <v>1</v>
      </c>
      <c r="AA3761" s="3">
        <v>0</v>
      </c>
      <c r="AB3761" s="3">
        <v>1</v>
      </c>
      <c r="AD3761" t="s">
        <v>58</v>
      </c>
      <c r="AE3761" s="1">
        <v>42579</v>
      </c>
      <c r="AG3761" s="1">
        <v>42579</v>
      </c>
      <c r="AH3761" s="1">
        <v>42598</v>
      </c>
    </row>
    <row r="3762" spans="1:34" x14ac:dyDescent="0.3">
      <c r="A3762">
        <v>249525</v>
      </c>
      <c r="B3762" t="s">
        <v>89</v>
      </c>
      <c r="C3762" t="s">
        <v>26</v>
      </c>
      <c r="D3762">
        <v>1</v>
      </c>
      <c r="E3762" t="s">
        <v>6007</v>
      </c>
      <c r="F3762" t="s">
        <v>6008</v>
      </c>
      <c r="G3762">
        <v>90645</v>
      </c>
      <c r="H3762">
        <v>0</v>
      </c>
      <c r="I3762">
        <v>28071</v>
      </c>
      <c r="J3762">
        <v>40804</v>
      </c>
      <c r="K3762" t="s">
        <v>30</v>
      </c>
      <c r="L3762" t="s">
        <v>6009</v>
      </c>
      <c r="M3762" t="s">
        <v>136</v>
      </c>
      <c r="N3762" t="s">
        <v>6010</v>
      </c>
      <c r="O3762" t="s">
        <v>2937</v>
      </c>
      <c r="P3762" t="s">
        <v>35</v>
      </c>
      <c r="Q3762" t="s">
        <v>6011</v>
      </c>
      <c r="R3762" t="s">
        <v>6012</v>
      </c>
      <c r="S3762" t="s">
        <v>35</v>
      </c>
      <c r="T3762" t="str">
        <f t="shared" si="174"/>
        <v xml:space="preserve">  SPECIAL NOTE(S)  1. Possession of a valid driver s license is required. Applicant must have the ability to drive with manual transmission.   2. Employees applying for promotional, title or level change opportunities must have served a period of one year in their current title and level (if applicable).</v>
      </c>
      <c r="U3762">
        <f t="shared" si="175"/>
        <v>0</v>
      </c>
      <c r="V3762" s="3">
        <v>0</v>
      </c>
      <c r="W3762" s="3">
        <f t="shared" si="176"/>
        <v>0</v>
      </c>
      <c r="X3762" s="3">
        <v>0</v>
      </c>
      <c r="Y3762" s="3">
        <v>0</v>
      </c>
      <c r="Z3762" s="3">
        <v>0</v>
      </c>
      <c r="AA3762" s="3">
        <v>0</v>
      </c>
      <c r="AB3762" s="3">
        <v>0</v>
      </c>
      <c r="AD3762" t="s">
        <v>100</v>
      </c>
      <c r="AE3762" s="1">
        <v>42592</v>
      </c>
      <c r="AF3762" s="1">
        <v>42602</v>
      </c>
      <c r="AG3762" s="1">
        <v>42592</v>
      </c>
      <c r="AH3762" s="1">
        <v>42598</v>
      </c>
    </row>
    <row r="3763" spans="1:34" x14ac:dyDescent="0.3">
      <c r="A3763">
        <v>249526</v>
      </c>
      <c r="B3763" t="s">
        <v>1936</v>
      </c>
      <c r="C3763" t="s">
        <v>40</v>
      </c>
      <c r="D3763">
        <v>1</v>
      </c>
      <c r="E3763" t="s">
        <v>268</v>
      </c>
      <c r="F3763" t="s">
        <v>2884</v>
      </c>
      <c r="G3763" t="s">
        <v>2885</v>
      </c>
      <c r="H3763">
        <v>2</v>
      </c>
      <c r="I3763">
        <v>14</v>
      </c>
      <c r="J3763">
        <v>14</v>
      </c>
      <c r="K3763" t="s">
        <v>141</v>
      </c>
      <c r="L3763" t="s">
        <v>1938</v>
      </c>
      <c r="M3763" t="s">
        <v>6013</v>
      </c>
      <c r="N3763" t="s">
        <v>6014</v>
      </c>
      <c r="O3763" t="s">
        <v>2887</v>
      </c>
      <c r="P3763" t="s">
        <v>35</v>
      </c>
      <c r="Q3763" t="s">
        <v>6015</v>
      </c>
      <c r="R3763" t="s">
        <v>6016</v>
      </c>
      <c r="S3763" t="s">
        <v>7522</v>
      </c>
      <c r="T3763" t="str">
        <f t="shared" si="174"/>
        <v xml:space="preserve">  CA-03</v>
      </c>
      <c r="U3763">
        <f t="shared" si="175"/>
        <v>0</v>
      </c>
      <c r="V3763" s="3">
        <v>0</v>
      </c>
      <c r="W3763" s="3">
        <f t="shared" si="176"/>
        <v>0</v>
      </c>
      <c r="X3763" s="3">
        <v>0</v>
      </c>
      <c r="Y3763" s="3">
        <v>0</v>
      </c>
      <c r="Z3763" s="3">
        <v>0</v>
      </c>
      <c r="AA3763" s="3">
        <v>0</v>
      </c>
      <c r="AB3763" s="3">
        <v>0</v>
      </c>
      <c r="AD3763" t="s">
        <v>38</v>
      </c>
      <c r="AE3763" s="1">
        <v>42579</v>
      </c>
      <c r="AG3763" s="1">
        <v>42579</v>
      </c>
      <c r="AH3763" s="1">
        <v>42598</v>
      </c>
    </row>
    <row r="3764" spans="1:34" x14ac:dyDescent="0.3">
      <c r="A3764">
        <v>249096</v>
      </c>
      <c r="B3764" t="s">
        <v>39</v>
      </c>
      <c r="C3764" t="s">
        <v>26</v>
      </c>
      <c r="D3764">
        <v>2</v>
      </c>
      <c r="E3764" t="s">
        <v>6017</v>
      </c>
      <c r="F3764" t="s">
        <v>42</v>
      </c>
      <c r="G3764">
        <v>21744</v>
      </c>
      <c r="H3764">
        <v>2</v>
      </c>
      <c r="I3764">
        <v>68239</v>
      </c>
      <c r="J3764">
        <v>85644</v>
      </c>
      <c r="K3764" t="s">
        <v>30</v>
      </c>
      <c r="L3764" t="s">
        <v>78</v>
      </c>
      <c r="M3764" t="s">
        <v>6018</v>
      </c>
      <c r="N3764" t="s">
        <v>6019</v>
      </c>
      <c r="O3764" t="s">
        <v>46</v>
      </c>
      <c r="P3764" t="s">
        <v>6020</v>
      </c>
      <c r="Q3764" t="s">
        <v>7439</v>
      </c>
      <c r="R3764" t="s">
        <v>6021</v>
      </c>
      <c r="S3764" t="s">
        <v>35</v>
      </c>
      <c r="T3764" t="str">
        <f t="shared" si="174"/>
        <v>AMENDED WITH PREF. SKILLS **  S/he will have experience conducting field-based research including: qualitative interviews and/or surveys  --Proficiency with qualitative data analysis software such as Dedoose, Atlas ti, or NVivo  --Familiarity with SPSS or other statistical analysis software; graduate level experience in research methods.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64">
        <f t="shared" si="175"/>
        <v>2</v>
      </c>
      <c r="V3764" s="3">
        <v>0</v>
      </c>
      <c r="W3764" s="3">
        <f t="shared" si="176"/>
        <v>1</v>
      </c>
      <c r="X3764" s="3">
        <v>0</v>
      </c>
      <c r="Y3764" s="3">
        <v>0</v>
      </c>
      <c r="Z3764" s="3">
        <v>0</v>
      </c>
      <c r="AA3764" s="3">
        <v>0</v>
      </c>
      <c r="AB3764" s="3">
        <v>0</v>
      </c>
      <c r="AD3764" t="s">
        <v>38</v>
      </c>
      <c r="AE3764" s="1">
        <v>42580</v>
      </c>
      <c r="AG3764" s="1">
        <v>42580</v>
      </c>
      <c r="AH3764" s="1">
        <v>42598</v>
      </c>
    </row>
    <row r="3765" spans="1:34" x14ac:dyDescent="0.3">
      <c r="A3765">
        <v>249096</v>
      </c>
      <c r="B3765" t="s">
        <v>39</v>
      </c>
      <c r="C3765" t="s">
        <v>40</v>
      </c>
      <c r="D3765">
        <v>2</v>
      </c>
      <c r="E3765" t="s">
        <v>6017</v>
      </c>
      <c r="F3765" t="s">
        <v>42</v>
      </c>
      <c r="G3765">
        <v>21744</v>
      </c>
      <c r="H3765">
        <v>2</v>
      </c>
      <c r="I3765">
        <v>68239</v>
      </c>
      <c r="J3765">
        <v>85644</v>
      </c>
      <c r="K3765" t="s">
        <v>30</v>
      </c>
      <c r="L3765" t="s">
        <v>78</v>
      </c>
      <c r="M3765" t="s">
        <v>6018</v>
      </c>
      <c r="N3765" t="s">
        <v>6019</v>
      </c>
      <c r="O3765" t="s">
        <v>46</v>
      </c>
      <c r="P3765" t="s">
        <v>6020</v>
      </c>
      <c r="Q3765" t="s">
        <v>7439</v>
      </c>
      <c r="R3765" t="s">
        <v>6021</v>
      </c>
      <c r="S3765" t="s">
        <v>35</v>
      </c>
      <c r="T3765" t="str">
        <f t="shared" si="174"/>
        <v>AMENDED WITH PREF. SKILLS **  S/he will have experience conducting field-based research including: qualitative interviews and/or surveys  --Proficiency with qualitative data analysis software such as Dedoose, Atlas ti, or NVivo  --Familiarity with SPSS or other statistical analysis software; graduate level experience in research methods.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65">
        <f t="shared" si="175"/>
        <v>2</v>
      </c>
      <c r="V3765" s="3">
        <v>0</v>
      </c>
      <c r="W3765" s="3">
        <f t="shared" si="176"/>
        <v>1</v>
      </c>
      <c r="X3765" s="3">
        <v>0</v>
      </c>
      <c r="Y3765" s="3">
        <v>0</v>
      </c>
      <c r="Z3765" s="3">
        <v>0</v>
      </c>
      <c r="AA3765" s="3">
        <v>0</v>
      </c>
      <c r="AB3765" s="3">
        <v>0</v>
      </c>
      <c r="AD3765" t="s">
        <v>38</v>
      </c>
      <c r="AE3765" s="1">
        <v>42580</v>
      </c>
      <c r="AG3765" s="1">
        <v>42580</v>
      </c>
      <c r="AH3765" s="1">
        <v>42598</v>
      </c>
    </row>
    <row r="3766" spans="1:34" x14ac:dyDescent="0.3">
      <c r="A3766">
        <v>249526</v>
      </c>
      <c r="B3766" t="s">
        <v>1936</v>
      </c>
      <c r="C3766" t="s">
        <v>26</v>
      </c>
      <c r="D3766">
        <v>1</v>
      </c>
      <c r="E3766" t="s">
        <v>268</v>
      </c>
      <c r="F3766" t="s">
        <v>2884</v>
      </c>
      <c r="G3766" t="s">
        <v>2885</v>
      </c>
      <c r="H3766">
        <v>2</v>
      </c>
      <c r="I3766">
        <v>14</v>
      </c>
      <c r="J3766">
        <v>14</v>
      </c>
      <c r="K3766" t="s">
        <v>141</v>
      </c>
      <c r="L3766" t="s">
        <v>1938</v>
      </c>
      <c r="M3766" t="s">
        <v>6013</v>
      </c>
      <c r="N3766" t="s">
        <v>6014</v>
      </c>
      <c r="O3766" t="s">
        <v>2887</v>
      </c>
      <c r="P3766" t="s">
        <v>35</v>
      </c>
      <c r="Q3766" t="s">
        <v>6015</v>
      </c>
      <c r="R3766" t="s">
        <v>6016</v>
      </c>
      <c r="S3766" t="s">
        <v>7522</v>
      </c>
      <c r="T3766" t="str">
        <f t="shared" si="174"/>
        <v xml:space="preserve">  CA-03</v>
      </c>
      <c r="U3766">
        <f t="shared" si="175"/>
        <v>0</v>
      </c>
      <c r="V3766" s="3">
        <v>0</v>
      </c>
      <c r="W3766" s="3">
        <f t="shared" si="176"/>
        <v>0</v>
      </c>
      <c r="X3766" s="3">
        <v>0</v>
      </c>
      <c r="Y3766" s="3">
        <v>0</v>
      </c>
      <c r="Z3766" s="3">
        <v>0</v>
      </c>
      <c r="AA3766" s="3">
        <v>0</v>
      </c>
      <c r="AB3766" s="3">
        <v>0</v>
      </c>
      <c r="AD3766" t="s">
        <v>38</v>
      </c>
      <c r="AE3766" s="1">
        <v>42579</v>
      </c>
      <c r="AG3766" s="1">
        <v>42579</v>
      </c>
      <c r="AH3766" s="1">
        <v>42598</v>
      </c>
    </row>
    <row r="3767" spans="1:34" x14ac:dyDescent="0.3">
      <c r="A3767">
        <v>249532</v>
      </c>
      <c r="B3767" t="s">
        <v>25</v>
      </c>
      <c r="C3767" t="s">
        <v>26</v>
      </c>
      <c r="D3767">
        <v>5</v>
      </c>
      <c r="E3767" t="s">
        <v>6022</v>
      </c>
      <c r="F3767" t="s">
        <v>3253</v>
      </c>
      <c r="G3767">
        <v>13644</v>
      </c>
      <c r="H3767">
        <v>3</v>
      </c>
      <c r="I3767">
        <v>83323</v>
      </c>
      <c r="J3767">
        <v>110000</v>
      </c>
      <c r="K3767" t="s">
        <v>30</v>
      </c>
      <c r="L3767" t="s">
        <v>192</v>
      </c>
      <c r="M3767" t="s">
        <v>535</v>
      </c>
      <c r="N3767" t="s">
        <v>6023</v>
      </c>
      <c r="O3767" t="s">
        <v>7980</v>
      </c>
      <c r="P3767" t="s">
        <v>6024</v>
      </c>
      <c r="Q3767" t="s">
        <v>7019</v>
      </c>
      <c r="R3767" t="s">
        <v>6025</v>
      </c>
      <c r="S3767" t="s">
        <v>196</v>
      </c>
      <c r="T3767" t="str">
        <f t="shared" si="174"/>
        <v>The preferred candidate should possess the following: 3+ years of experience as a Microsoft SQL Server DBA; experience and expertise with Microsoft SQL database development, Microsoft SQL networking and Multi-site replication, mirroring, log shipping and data partition; experience in database security and auditing, EMC SAN connected MS SQL; experience monitoring multiple databases; Advanced knowledge of database performance management and tuning, database fault analysis and resolution effective Database Backup/Recovery strategy deployment; experience performing database migrations; experience analyzing current database performance and making projections for future growth (CPU usage as well as storage growth); experience in administrating a Windows 2008/2012 Clustered and Virtual environment; experience supporting a high-availability production Microsoft SQL; experience with NETIQ Monitoring and Symantec NetBackup; knowledge of New York City Government; excellent written and verbal communication skills; and the ability to handle multiple tasks under tight deadlines; Oracle Database administration Experience 3+ years as an Oracle DBA; experience implementing/managing Oracle Databases in a RAC environment; experience Implementing Grid Infrastructure release 12 or higher on a Unix/Linux environment; experience implementing ASM cluster Filesystem with knowledge of how to maintain it; knowledge of Best Practices for adding a new disk to an ASM disk group; experience patching grid infrastructure software; experience implementing instance caging; familiar with Oracle database resource manager; familiar with huge pages on Linux; experience supporting a high-availability production database; experience in configuring/supporting Oracle Active Data Guard required, experience in a Solaris environment a plus; experience in Veritas Cluster Server for Oracle a plus; experience in database architecture and design highly desirable; experience with Oracle Advanced Security Option is highly desirable; experience with Golden Gate for Oracle Replication is highly desirable; should demonstrate industry awareness and should be current on relevant competitive products or solutions; Time and project management skills are required; should have excellent written, verbal and listening communication skills. Must possess one of the following Professional/Vendor Certifications: 	Microsoft Certified Solutions Associate (MCSA) Windows Server 2008 	Microsoft Certified IT Professional (MCITP) SQL Server 2008	MCSA (Microsoft Certified Solutions Associate) SQL Server 2012	VMware Certified Professional (VCP5); Oracle Certified DBA</v>
      </c>
      <c r="U3767">
        <f t="shared" si="175"/>
        <v>0</v>
      </c>
      <c r="V3767" s="3">
        <v>0</v>
      </c>
      <c r="W3767" s="3">
        <f t="shared" si="176"/>
        <v>0</v>
      </c>
      <c r="X3767" s="3">
        <v>0</v>
      </c>
      <c r="Y3767" s="3">
        <v>0</v>
      </c>
      <c r="Z3767" s="3">
        <v>1</v>
      </c>
      <c r="AA3767" s="3">
        <v>0</v>
      </c>
      <c r="AB3767" s="3">
        <v>0</v>
      </c>
      <c r="AD3767" t="s">
        <v>58</v>
      </c>
      <c r="AE3767" s="1">
        <v>42580</v>
      </c>
      <c r="AG3767" s="1">
        <v>42580</v>
      </c>
      <c r="AH3767" s="1">
        <v>42598</v>
      </c>
    </row>
    <row r="3768" spans="1:34" x14ac:dyDescent="0.3">
      <c r="A3768">
        <v>249532</v>
      </c>
      <c r="B3768" t="s">
        <v>25</v>
      </c>
      <c r="C3768" t="s">
        <v>40</v>
      </c>
      <c r="D3768">
        <v>5</v>
      </c>
      <c r="E3768" t="s">
        <v>6022</v>
      </c>
      <c r="F3768" t="s">
        <v>3253</v>
      </c>
      <c r="G3768">
        <v>13644</v>
      </c>
      <c r="H3768">
        <v>3</v>
      </c>
      <c r="I3768">
        <v>83323</v>
      </c>
      <c r="J3768">
        <v>110000</v>
      </c>
      <c r="K3768" t="s">
        <v>30</v>
      </c>
      <c r="L3768" t="s">
        <v>192</v>
      </c>
      <c r="M3768" t="s">
        <v>535</v>
      </c>
      <c r="N3768" t="s">
        <v>6023</v>
      </c>
      <c r="O3768" t="s">
        <v>7980</v>
      </c>
      <c r="P3768" t="s">
        <v>6024</v>
      </c>
      <c r="Q3768" t="s">
        <v>7019</v>
      </c>
      <c r="R3768" t="s">
        <v>6025</v>
      </c>
      <c r="S3768" t="s">
        <v>196</v>
      </c>
      <c r="T3768" t="str">
        <f t="shared" si="174"/>
        <v>The preferred candidate should possess the following: 3+ years of experience as a Microsoft SQL Server DBA; experience and expertise with Microsoft SQL database development, Microsoft SQL networking and Multi-site replication, mirroring, log shipping and data partition; experience in database security and auditing, EMC SAN connected MS SQL; experience monitoring multiple databases; Advanced knowledge of database performance management and tuning, database fault analysis and resolution effective Database Backup/Recovery strategy deployment; experience performing database migrations; experience analyzing current database performance and making projections for future growth (CPU usage as well as storage growth); experience in administrating a Windows 2008/2012 Clustered and Virtual environment; experience supporting a high-availability production Microsoft SQL; experience with NETIQ Monitoring and Symantec NetBackup; knowledge of New York City Government; excellent written and verbal communication skills; and the ability to handle multiple tasks under tight deadlines; Oracle Database administration Experience 3+ years as an Oracle DBA; experience implementing/managing Oracle Databases in a RAC environment; experience Implementing Grid Infrastructure release 12 or higher on a Unix/Linux environment; experience implementing ASM cluster Filesystem with knowledge of how to maintain it; knowledge of Best Practices for adding a new disk to an ASM disk group; experience patching grid infrastructure software; experience implementing instance caging; familiar with Oracle database resource manager; familiar with huge pages on Linux; experience supporting a high-availability production database; experience in configuring/supporting Oracle Active Data Guard required, experience in a Solaris environment a plus; experience in Veritas Cluster Server for Oracle a plus; experience in database architecture and design highly desirable; experience with Oracle Advanced Security Option is highly desirable; experience with Golden Gate for Oracle Replication is highly desirable; should demonstrate industry awareness and should be current on relevant competitive products or solutions; Time and project management skills are required; should have excellent written, verbal and listening communication skills. Must possess one of the following Professional/Vendor Certifications: 	Microsoft Certified Solutions Associate (MCSA) Windows Server 2008 	Microsoft Certified IT Professional (MCITP) SQL Server 2008	MCSA (Microsoft Certified Solutions Associate) SQL Server 2012	VMware Certified Professional (VCP5); Oracle Certified DBA</v>
      </c>
      <c r="U3768">
        <f t="shared" si="175"/>
        <v>0</v>
      </c>
      <c r="V3768" s="3">
        <v>0</v>
      </c>
      <c r="W3768" s="3">
        <f t="shared" si="176"/>
        <v>0</v>
      </c>
      <c r="X3768" s="3">
        <v>0</v>
      </c>
      <c r="Y3768" s="3">
        <v>0</v>
      </c>
      <c r="Z3768" s="3">
        <v>1</v>
      </c>
      <c r="AA3768" s="3">
        <v>0</v>
      </c>
      <c r="AB3768" s="3">
        <v>0</v>
      </c>
      <c r="AD3768" t="s">
        <v>58</v>
      </c>
      <c r="AE3768" s="1">
        <v>42580</v>
      </c>
      <c r="AG3768" s="1">
        <v>42580</v>
      </c>
      <c r="AH3768" s="1">
        <v>42598</v>
      </c>
    </row>
    <row r="3769" spans="1:34" x14ac:dyDescent="0.3">
      <c r="A3769">
        <v>249537</v>
      </c>
      <c r="B3769" t="s">
        <v>39</v>
      </c>
      <c r="C3769" t="s">
        <v>26</v>
      </c>
      <c r="D3769">
        <v>1</v>
      </c>
      <c r="E3769" t="s">
        <v>6026</v>
      </c>
      <c r="F3769" t="s">
        <v>4596</v>
      </c>
      <c r="G3769">
        <v>6795</v>
      </c>
      <c r="H3769">
        <v>0</v>
      </c>
      <c r="I3769">
        <v>41</v>
      </c>
      <c r="J3769">
        <v>77</v>
      </c>
      <c r="K3769" t="s">
        <v>141</v>
      </c>
      <c r="L3769" t="s">
        <v>78</v>
      </c>
      <c r="M3769" t="s">
        <v>4676</v>
      </c>
      <c r="N3769" t="s">
        <v>6027</v>
      </c>
      <c r="O3769" t="s">
        <v>4598</v>
      </c>
      <c r="P3769" t="s">
        <v>9003</v>
      </c>
      <c r="Q3769" t="s">
        <v>35</v>
      </c>
      <c r="R3769" t="s">
        <v>6028</v>
      </c>
      <c r="S3769" t="s">
        <v>35</v>
      </c>
      <c r="T3769" t="str">
        <f t="shared" si="174"/>
        <v xml:space="preserve">‚ Knowledge of Active Directory and Windows Server environments in a highly VMWare virtualized environment Knowledge of Application Support in both an IIS and Tomcat environment Knowledge of SQL Server communication protocols Root Cause Problem Analysis and resolution Ability to remain calm and focused during emergencies Ability to communicate effectively with staff at all levels  </v>
      </c>
      <c r="U3769">
        <f t="shared" si="175"/>
        <v>0</v>
      </c>
      <c r="V3769" s="3">
        <v>0</v>
      </c>
      <c r="W3769" s="3">
        <f t="shared" si="176"/>
        <v>0</v>
      </c>
      <c r="X3769" s="3">
        <v>0</v>
      </c>
      <c r="Y3769" s="3">
        <v>0</v>
      </c>
      <c r="Z3769" s="3">
        <v>1</v>
      </c>
      <c r="AA3769" s="3">
        <v>0</v>
      </c>
      <c r="AB3769" s="3">
        <v>0</v>
      </c>
      <c r="AD3769" t="s">
        <v>58</v>
      </c>
      <c r="AE3769" s="1">
        <v>42579</v>
      </c>
      <c r="AG3769" s="1">
        <v>42594</v>
      </c>
      <c r="AH3769" s="1">
        <v>42598</v>
      </c>
    </row>
    <row r="3770" spans="1:34" x14ac:dyDescent="0.3">
      <c r="A3770">
        <v>249537</v>
      </c>
      <c r="B3770" t="s">
        <v>39</v>
      </c>
      <c r="C3770" t="s">
        <v>40</v>
      </c>
      <c r="D3770">
        <v>1</v>
      </c>
      <c r="E3770" t="s">
        <v>6026</v>
      </c>
      <c r="F3770" t="s">
        <v>4596</v>
      </c>
      <c r="G3770">
        <v>6795</v>
      </c>
      <c r="H3770">
        <v>0</v>
      </c>
      <c r="I3770">
        <v>41</v>
      </c>
      <c r="J3770">
        <v>77</v>
      </c>
      <c r="K3770" t="s">
        <v>141</v>
      </c>
      <c r="L3770" t="s">
        <v>78</v>
      </c>
      <c r="M3770" t="s">
        <v>4676</v>
      </c>
      <c r="N3770" t="s">
        <v>6027</v>
      </c>
      <c r="O3770" t="s">
        <v>4598</v>
      </c>
      <c r="P3770" t="s">
        <v>9003</v>
      </c>
      <c r="Q3770" t="s">
        <v>35</v>
      </c>
      <c r="R3770" t="s">
        <v>6028</v>
      </c>
      <c r="S3770" t="s">
        <v>35</v>
      </c>
      <c r="T3770" t="str">
        <f t="shared" si="174"/>
        <v xml:space="preserve">‚ Knowledge of Active Directory and Windows Server environments in a highly VMWare virtualized environment Knowledge of Application Support in both an IIS and Tomcat environment Knowledge of SQL Server communication protocols Root Cause Problem Analysis and resolution Ability to remain calm and focused during emergencies Ability to communicate effectively with staff at all levels  </v>
      </c>
      <c r="U3770">
        <f t="shared" si="175"/>
        <v>0</v>
      </c>
      <c r="V3770" s="3">
        <v>0</v>
      </c>
      <c r="W3770" s="3">
        <f t="shared" si="176"/>
        <v>0</v>
      </c>
      <c r="X3770" s="3">
        <v>0</v>
      </c>
      <c r="Y3770" s="3">
        <v>0</v>
      </c>
      <c r="Z3770" s="3">
        <v>1</v>
      </c>
      <c r="AA3770" s="3">
        <v>0</v>
      </c>
      <c r="AB3770" s="3">
        <v>0</v>
      </c>
      <c r="AD3770" t="s">
        <v>58</v>
      </c>
      <c r="AE3770" s="1">
        <v>42579</v>
      </c>
      <c r="AG3770" s="1">
        <v>42579</v>
      </c>
      <c r="AH3770" s="1">
        <v>42598</v>
      </c>
    </row>
    <row r="3771" spans="1:34" x14ac:dyDescent="0.3">
      <c r="A3771">
        <v>249102</v>
      </c>
      <c r="B3771" t="s">
        <v>666</v>
      </c>
      <c r="C3771" t="s">
        <v>26</v>
      </c>
      <c r="D3771">
        <v>1</v>
      </c>
      <c r="E3771" t="s">
        <v>6029</v>
      </c>
      <c r="F3771" t="s">
        <v>485</v>
      </c>
      <c r="G3771">
        <v>30087</v>
      </c>
      <c r="H3771">
        <v>4</v>
      </c>
      <c r="I3771">
        <v>74975</v>
      </c>
      <c r="J3771">
        <v>113313</v>
      </c>
      <c r="K3771" t="s">
        <v>30</v>
      </c>
      <c r="L3771" t="s">
        <v>2218</v>
      </c>
      <c r="M3771" t="s">
        <v>6030</v>
      </c>
      <c r="N3771" t="s">
        <v>9004</v>
      </c>
      <c r="O3771" t="s">
        <v>488</v>
      </c>
      <c r="P3771" t="s">
        <v>6031</v>
      </c>
      <c r="Q3771" t="s">
        <v>35</v>
      </c>
      <c r="R3771" t="s">
        <v>5657</v>
      </c>
      <c r="S3771" t="s">
        <v>35</v>
      </c>
      <c r="T3771" t="str">
        <f t="shared" si="174"/>
        <v xml:space="preserve">The Director of Workforce Utilization must have:  Experienced in auditing and compliance.  Expertise in NY Civil Service Law.  </v>
      </c>
      <c r="U3771">
        <f t="shared" si="175"/>
        <v>0</v>
      </c>
      <c r="V3771" s="3">
        <v>0</v>
      </c>
      <c r="W3771" s="3">
        <f t="shared" si="176"/>
        <v>0</v>
      </c>
      <c r="X3771" s="3">
        <v>0</v>
      </c>
      <c r="Y3771" s="3">
        <v>0</v>
      </c>
      <c r="Z3771" s="3">
        <v>0</v>
      </c>
      <c r="AA3771" s="3">
        <v>0</v>
      </c>
      <c r="AB3771" s="3">
        <v>0</v>
      </c>
      <c r="AD3771" t="s">
        <v>38</v>
      </c>
      <c r="AE3771" s="1">
        <v>42587</v>
      </c>
      <c r="AF3771" s="1">
        <v>42602</v>
      </c>
      <c r="AG3771" s="1">
        <v>42586</v>
      </c>
      <c r="AH3771" s="1">
        <v>42598</v>
      </c>
    </row>
    <row r="3772" spans="1:34" x14ac:dyDescent="0.3">
      <c r="A3772">
        <v>249102</v>
      </c>
      <c r="B3772" t="s">
        <v>666</v>
      </c>
      <c r="C3772" t="s">
        <v>40</v>
      </c>
      <c r="D3772">
        <v>1</v>
      </c>
      <c r="E3772" t="s">
        <v>6029</v>
      </c>
      <c r="F3772" t="s">
        <v>485</v>
      </c>
      <c r="G3772">
        <v>30087</v>
      </c>
      <c r="H3772">
        <v>4</v>
      </c>
      <c r="I3772">
        <v>74975</v>
      </c>
      <c r="J3772">
        <v>113313</v>
      </c>
      <c r="K3772" t="s">
        <v>30</v>
      </c>
      <c r="L3772" t="s">
        <v>2218</v>
      </c>
      <c r="M3772" t="s">
        <v>6030</v>
      </c>
      <c r="N3772" t="s">
        <v>9004</v>
      </c>
      <c r="O3772" t="s">
        <v>488</v>
      </c>
      <c r="P3772" t="s">
        <v>6031</v>
      </c>
      <c r="Q3772" t="s">
        <v>35</v>
      </c>
      <c r="R3772" t="s">
        <v>5657</v>
      </c>
      <c r="S3772" t="s">
        <v>35</v>
      </c>
      <c r="T3772" t="str">
        <f t="shared" si="174"/>
        <v xml:space="preserve">The Director of Workforce Utilization must have:  Experienced in auditing and compliance.  Expertise in NY Civil Service Law.  </v>
      </c>
      <c r="U3772">
        <f t="shared" si="175"/>
        <v>0</v>
      </c>
      <c r="V3772" s="3">
        <v>0</v>
      </c>
      <c r="W3772" s="3">
        <f t="shared" si="176"/>
        <v>0</v>
      </c>
      <c r="X3772" s="3">
        <v>0</v>
      </c>
      <c r="Y3772" s="3">
        <v>0</v>
      </c>
      <c r="Z3772" s="3">
        <v>0</v>
      </c>
      <c r="AA3772" s="3">
        <v>0</v>
      </c>
      <c r="AB3772" s="3">
        <v>0</v>
      </c>
      <c r="AD3772" t="s">
        <v>38</v>
      </c>
      <c r="AE3772" s="1">
        <v>42587</v>
      </c>
      <c r="AF3772" s="1">
        <v>42602</v>
      </c>
      <c r="AG3772" s="1">
        <v>42586</v>
      </c>
      <c r="AH3772" s="1">
        <v>42598</v>
      </c>
    </row>
    <row r="3773" spans="1:34" x14ac:dyDescent="0.3">
      <c r="A3773">
        <v>249122</v>
      </c>
      <c r="B3773" t="s">
        <v>6032</v>
      </c>
      <c r="C3773" t="s">
        <v>26</v>
      </c>
      <c r="D3773">
        <v>1</v>
      </c>
      <c r="E3773" t="s">
        <v>2803</v>
      </c>
      <c r="F3773" t="s">
        <v>1148</v>
      </c>
      <c r="G3773">
        <v>56056</v>
      </c>
      <c r="H3773">
        <v>0</v>
      </c>
      <c r="I3773">
        <v>16</v>
      </c>
      <c r="J3773">
        <v>20</v>
      </c>
      <c r="K3773" t="s">
        <v>141</v>
      </c>
      <c r="L3773" t="s">
        <v>6033</v>
      </c>
      <c r="M3773" t="s">
        <v>6034</v>
      </c>
      <c r="N3773" t="s">
        <v>9005</v>
      </c>
      <c r="O3773" t="s">
        <v>1150</v>
      </c>
      <c r="P3773" t="s">
        <v>7020</v>
      </c>
      <c r="Q3773" t="s">
        <v>35</v>
      </c>
      <c r="R3773" t="s">
        <v>9006</v>
      </c>
      <c r="S3773" t="s">
        <v>35</v>
      </c>
      <c r="T3773" t="str">
        <f t="shared" si="174"/>
        <v xml:space="preserve">PREFERRED QUALIFICATIONS/SKILLS/EXPERIENCE	Baccalaureate Degree 	Two (2) years relevant administrative  experience	Excellent customer service, verbal and written communication skills	Ability to work independently, detail-oriented, organized and self -motivated	 Information management /computer skills: including proficiency in MS Office and Google Docs applications.	Proficiency and creativity with social media platforms	Interest in or familiarity with the East Harlem community	Bilingual English/Spanish a plus  </v>
      </c>
      <c r="U3773">
        <f t="shared" si="175"/>
        <v>0</v>
      </c>
      <c r="V3773" s="3">
        <v>0</v>
      </c>
      <c r="W3773" s="3">
        <f t="shared" si="176"/>
        <v>0</v>
      </c>
      <c r="X3773" s="3">
        <v>0</v>
      </c>
      <c r="Y3773" s="3">
        <v>0</v>
      </c>
      <c r="Z3773" s="3">
        <v>0</v>
      </c>
      <c r="AA3773" s="3">
        <v>0</v>
      </c>
      <c r="AB3773" s="3">
        <v>0</v>
      </c>
      <c r="AD3773" t="s">
        <v>38</v>
      </c>
      <c r="AE3773" s="1">
        <v>42577</v>
      </c>
      <c r="AG3773" s="1">
        <v>42577</v>
      </c>
      <c r="AH3773" s="1">
        <v>42598</v>
      </c>
    </row>
    <row r="3774" spans="1:34" x14ac:dyDescent="0.3">
      <c r="A3774">
        <v>249122</v>
      </c>
      <c r="B3774" t="s">
        <v>6032</v>
      </c>
      <c r="C3774" t="s">
        <v>40</v>
      </c>
      <c r="D3774">
        <v>1</v>
      </c>
      <c r="E3774" t="s">
        <v>2803</v>
      </c>
      <c r="F3774" t="s">
        <v>1148</v>
      </c>
      <c r="G3774">
        <v>56056</v>
      </c>
      <c r="H3774">
        <v>0</v>
      </c>
      <c r="I3774">
        <v>16</v>
      </c>
      <c r="J3774">
        <v>20</v>
      </c>
      <c r="K3774" t="s">
        <v>141</v>
      </c>
      <c r="L3774" t="s">
        <v>6033</v>
      </c>
      <c r="M3774" t="s">
        <v>6034</v>
      </c>
      <c r="N3774" t="s">
        <v>9005</v>
      </c>
      <c r="O3774" t="s">
        <v>1150</v>
      </c>
      <c r="P3774" t="s">
        <v>7020</v>
      </c>
      <c r="Q3774" t="s">
        <v>35</v>
      </c>
      <c r="R3774" t="s">
        <v>9006</v>
      </c>
      <c r="S3774" t="s">
        <v>35</v>
      </c>
      <c r="T3774" t="str">
        <f t="shared" si="174"/>
        <v xml:space="preserve">PREFERRED QUALIFICATIONS/SKILLS/EXPERIENCE	Baccalaureate Degree 	Two (2) years relevant administrative  experience	Excellent customer service, verbal and written communication skills	Ability to work independently, detail-oriented, organized and self -motivated	 Information management /computer skills: including proficiency in MS Office and Google Docs applications.	Proficiency and creativity with social media platforms	Interest in or familiarity with the East Harlem community	Bilingual English/Spanish a plus  </v>
      </c>
      <c r="U3774">
        <f t="shared" si="175"/>
        <v>0</v>
      </c>
      <c r="V3774" s="3">
        <v>0</v>
      </c>
      <c r="W3774" s="3">
        <f t="shared" si="176"/>
        <v>0</v>
      </c>
      <c r="X3774" s="3">
        <v>0</v>
      </c>
      <c r="Y3774" s="3">
        <v>0</v>
      </c>
      <c r="Z3774" s="3">
        <v>0</v>
      </c>
      <c r="AA3774" s="3">
        <v>0</v>
      </c>
      <c r="AB3774" s="3">
        <v>0</v>
      </c>
      <c r="AD3774" t="s">
        <v>38</v>
      </c>
      <c r="AE3774" s="1">
        <v>42577</v>
      </c>
      <c r="AG3774" s="1">
        <v>42577</v>
      </c>
      <c r="AH3774" s="1">
        <v>42598</v>
      </c>
    </row>
    <row r="3775" spans="1:34" x14ac:dyDescent="0.3">
      <c r="A3775">
        <v>249544</v>
      </c>
      <c r="B3775" t="s">
        <v>888</v>
      </c>
      <c r="C3775" t="s">
        <v>26</v>
      </c>
      <c r="D3775">
        <v>1</v>
      </c>
      <c r="E3775" t="s">
        <v>6035</v>
      </c>
      <c r="F3775" t="s">
        <v>102</v>
      </c>
      <c r="G3775">
        <v>34201</v>
      </c>
      <c r="H3775">
        <v>0</v>
      </c>
      <c r="I3775">
        <v>46466</v>
      </c>
      <c r="J3775">
        <v>56270</v>
      </c>
      <c r="K3775" t="s">
        <v>30</v>
      </c>
      <c r="L3775" t="s">
        <v>430</v>
      </c>
      <c r="M3775" t="s">
        <v>5782</v>
      </c>
      <c r="N3775" t="s">
        <v>9007</v>
      </c>
      <c r="O3775" t="s">
        <v>105</v>
      </c>
      <c r="P3775" t="s">
        <v>6036</v>
      </c>
      <c r="Q3775" t="s">
        <v>35</v>
      </c>
      <c r="R3775" t="s">
        <v>894</v>
      </c>
      <c r="S3775" t="s">
        <v>35</v>
      </c>
      <c r="T3775" t="str">
        <f t="shared" si="174"/>
        <v xml:space="preserve">Satisfactory knowledge and experience in construction management, architecture, architectural technology, or related field.   Strong knowledge and familiarity with New York City government and housing issues, and federal, state, and local accessibility rules and regulations.    Ability to work in a fast-paced environment, negotiate with diverse technical specialists, apply independent judgment in technical matters, take initiative, and work effectively with others.    Excellent writing, interpersonal, organizational, communication, leadership, and negotiation skills.    Demonstrated ability to meet deadlines, coordinate multiple projects, and deal with complex construction issues.  Proficient in the operation of AutoCAD, Architectural Desktop, Excel, Word, and PowerPoint.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  </v>
      </c>
      <c r="U3775">
        <f t="shared" si="175"/>
        <v>0</v>
      </c>
      <c r="V3775" s="3">
        <v>1</v>
      </c>
      <c r="W3775" s="3">
        <f t="shared" si="176"/>
        <v>0</v>
      </c>
      <c r="X3775" s="3">
        <v>0</v>
      </c>
      <c r="Y3775" s="3">
        <v>0</v>
      </c>
      <c r="Z3775" s="3">
        <v>0</v>
      </c>
      <c r="AA3775" s="3">
        <v>0</v>
      </c>
      <c r="AB3775" s="3">
        <v>0</v>
      </c>
      <c r="AD3775" t="s">
        <v>38</v>
      </c>
      <c r="AE3775" s="1">
        <v>42580</v>
      </c>
      <c r="AF3775" s="1">
        <v>42640</v>
      </c>
      <c r="AG3775" s="1">
        <v>42580</v>
      </c>
      <c r="AH3775" s="1">
        <v>42598</v>
      </c>
    </row>
    <row r="3776" spans="1:34" x14ac:dyDescent="0.3">
      <c r="A3776">
        <v>249544</v>
      </c>
      <c r="B3776" t="s">
        <v>888</v>
      </c>
      <c r="C3776" t="s">
        <v>40</v>
      </c>
      <c r="D3776">
        <v>1</v>
      </c>
      <c r="E3776" t="s">
        <v>6035</v>
      </c>
      <c r="F3776" t="s">
        <v>102</v>
      </c>
      <c r="G3776">
        <v>34201</v>
      </c>
      <c r="H3776">
        <v>0</v>
      </c>
      <c r="I3776">
        <v>46466</v>
      </c>
      <c r="J3776">
        <v>56270</v>
      </c>
      <c r="K3776" t="s">
        <v>30</v>
      </c>
      <c r="L3776" t="s">
        <v>430</v>
      </c>
      <c r="M3776" t="s">
        <v>5782</v>
      </c>
      <c r="N3776" t="s">
        <v>9007</v>
      </c>
      <c r="O3776" t="s">
        <v>105</v>
      </c>
      <c r="P3776" t="s">
        <v>6036</v>
      </c>
      <c r="Q3776" t="s">
        <v>35</v>
      </c>
      <c r="R3776" t="s">
        <v>894</v>
      </c>
      <c r="S3776" t="s">
        <v>35</v>
      </c>
      <c r="T3776" t="str">
        <f t="shared" si="174"/>
        <v xml:space="preserve">Satisfactory knowledge and experience in construction management, architecture, architectural technology, or related field.   Strong knowledge and familiarity with New York City government and housing issues, and federal, state, and local accessibility rules and regulations.    Ability to work in a fast-paced environment, negotiate with diverse technical specialists, apply independent judgment in technical matters, take initiative, and work effectively with others.    Excellent writing, interpersonal, organizational, communication, leadership, and negotiation skills.    Demonstrated ability to meet deadlines, coordinate multiple projects, and deal with complex construction issues.  Proficient in the operation of AutoCAD, Architectural Desktop, Excel, Word, and PowerPoint.   A Motor Vehicle Driver License valid in the State of New York may be required for certain assignments.  If required, this license must be maintained for the duration of the assignment.  Candidate may be subject to a background investigation conducted by the New York City Department of Investigation.  </v>
      </c>
      <c r="U3776">
        <f t="shared" si="175"/>
        <v>0</v>
      </c>
      <c r="V3776" s="3">
        <v>1</v>
      </c>
      <c r="W3776" s="3">
        <f t="shared" si="176"/>
        <v>0</v>
      </c>
      <c r="X3776" s="3">
        <v>0</v>
      </c>
      <c r="Y3776" s="3">
        <v>0</v>
      </c>
      <c r="Z3776" s="3">
        <v>0</v>
      </c>
      <c r="AA3776" s="3">
        <v>0</v>
      </c>
      <c r="AB3776" s="3">
        <v>0</v>
      </c>
      <c r="AD3776" t="s">
        <v>38</v>
      </c>
      <c r="AE3776" s="1">
        <v>42580</v>
      </c>
      <c r="AF3776" s="1">
        <v>42640</v>
      </c>
      <c r="AG3776" s="1">
        <v>42580</v>
      </c>
      <c r="AH3776" s="1">
        <v>42598</v>
      </c>
    </row>
    <row r="3777" spans="1:34" x14ac:dyDescent="0.3">
      <c r="A3777">
        <v>249547</v>
      </c>
      <c r="B3777" t="s">
        <v>3435</v>
      </c>
      <c r="C3777" t="s">
        <v>26</v>
      </c>
      <c r="D3777">
        <v>1</v>
      </c>
      <c r="E3777" t="s">
        <v>6037</v>
      </c>
      <c r="F3777" t="s">
        <v>2406</v>
      </c>
      <c r="G3777">
        <v>13652</v>
      </c>
      <c r="H3777">
        <v>3</v>
      </c>
      <c r="I3777">
        <v>81290</v>
      </c>
      <c r="J3777">
        <v>114954</v>
      </c>
      <c r="K3777" t="s">
        <v>30</v>
      </c>
      <c r="L3777" t="s">
        <v>3455</v>
      </c>
      <c r="M3777" t="s">
        <v>4892</v>
      </c>
      <c r="N3777" t="s">
        <v>6038</v>
      </c>
      <c r="O3777" t="s">
        <v>7675</v>
      </c>
      <c r="P3777" t="s">
        <v>35</v>
      </c>
      <c r="Q3777" t="s">
        <v>35</v>
      </c>
      <c r="R3777" t="s">
        <v>3441</v>
      </c>
      <c r="S3777" t="s">
        <v>3696</v>
      </c>
      <c r="T3777" t="str">
        <f t="shared" si="174"/>
        <v xml:space="preserve">   </v>
      </c>
      <c r="U3777">
        <f t="shared" si="175"/>
        <v>0</v>
      </c>
      <c r="V3777" s="3">
        <v>0</v>
      </c>
      <c r="W3777" s="3">
        <f t="shared" si="176"/>
        <v>0</v>
      </c>
      <c r="X3777" s="3">
        <v>0</v>
      </c>
      <c r="Y3777" s="3">
        <v>0</v>
      </c>
      <c r="Z3777" s="3">
        <v>0</v>
      </c>
      <c r="AA3777" s="3">
        <v>0</v>
      </c>
      <c r="AB3777" s="3">
        <v>0</v>
      </c>
      <c r="AD3777" t="s">
        <v>58</v>
      </c>
      <c r="AE3777" s="1">
        <v>42591</v>
      </c>
      <c r="AG3777" s="1">
        <v>42591</v>
      </c>
      <c r="AH3777" s="1">
        <v>42598</v>
      </c>
    </row>
    <row r="3778" spans="1:34" x14ac:dyDescent="0.3">
      <c r="A3778">
        <v>249547</v>
      </c>
      <c r="B3778" t="s">
        <v>3435</v>
      </c>
      <c r="C3778" t="s">
        <v>40</v>
      </c>
      <c r="D3778">
        <v>1</v>
      </c>
      <c r="E3778" t="s">
        <v>6037</v>
      </c>
      <c r="F3778" t="s">
        <v>2406</v>
      </c>
      <c r="G3778">
        <v>13652</v>
      </c>
      <c r="H3778">
        <v>3</v>
      </c>
      <c r="I3778">
        <v>81290</v>
      </c>
      <c r="J3778">
        <v>114954</v>
      </c>
      <c r="K3778" t="s">
        <v>30</v>
      </c>
      <c r="L3778" t="s">
        <v>3455</v>
      </c>
      <c r="M3778" t="s">
        <v>4892</v>
      </c>
      <c r="N3778" t="s">
        <v>6038</v>
      </c>
      <c r="O3778" t="s">
        <v>7675</v>
      </c>
      <c r="P3778" t="s">
        <v>35</v>
      </c>
      <c r="Q3778" t="s">
        <v>35</v>
      </c>
      <c r="R3778" t="s">
        <v>3441</v>
      </c>
      <c r="S3778" t="s">
        <v>3696</v>
      </c>
      <c r="T3778" t="str">
        <f t="shared" si="174"/>
        <v xml:space="preserve">   </v>
      </c>
      <c r="U3778">
        <f t="shared" si="175"/>
        <v>0</v>
      </c>
      <c r="V3778" s="3">
        <v>0</v>
      </c>
      <c r="W3778" s="3">
        <f t="shared" si="176"/>
        <v>0</v>
      </c>
      <c r="X3778" s="3">
        <v>0</v>
      </c>
      <c r="Y3778" s="3">
        <v>0</v>
      </c>
      <c r="Z3778" s="3">
        <v>0</v>
      </c>
      <c r="AA3778" s="3">
        <v>0</v>
      </c>
      <c r="AB3778" s="3">
        <v>0</v>
      </c>
      <c r="AD3778" t="s">
        <v>58</v>
      </c>
      <c r="AE3778" s="1">
        <v>42591</v>
      </c>
      <c r="AG3778" s="1">
        <v>42591</v>
      </c>
      <c r="AH3778" s="1">
        <v>42598</v>
      </c>
    </row>
    <row r="3779" spans="1:34" x14ac:dyDescent="0.3">
      <c r="A3779">
        <v>249549</v>
      </c>
      <c r="B3779" t="s">
        <v>39</v>
      </c>
      <c r="C3779" t="s">
        <v>26</v>
      </c>
      <c r="D3779">
        <v>1</v>
      </c>
      <c r="E3779" t="s">
        <v>5862</v>
      </c>
      <c r="F3779" t="s">
        <v>975</v>
      </c>
      <c r="G3779">
        <v>51193</v>
      </c>
      <c r="H3779">
        <v>0</v>
      </c>
      <c r="I3779">
        <v>48900</v>
      </c>
      <c r="J3779">
        <v>69042</v>
      </c>
      <c r="K3779" t="s">
        <v>30</v>
      </c>
      <c r="L3779" t="s">
        <v>78</v>
      </c>
      <c r="M3779" t="s">
        <v>5863</v>
      </c>
      <c r="N3779" t="s">
        <v>7006</v>
      </c>
      <c r="O3779" t="s">
        <v>978</v>
      </c>
      <c r="P3779" t="s">
        <v>8966</v>
      </c>
      <c r="Q3779" t="s">
        <v>7439</v>
      </c>
      <c r="R3779" t="s">
        <v>5864</v>
      </c>
      <c r="S3779" t="s">
        <v>35</v>
      </c>
      <c r="T3779" t="str">
        <f t="shared" ref="T3779:T3842" si="177">P3779&amp;" "&amp;Q3779</f>
        <v>‚	Supervisory experience 	Computer skills in Microsoft Access and Maven 	Experience working with hospital and other health care professional staff and disease surveillance and case management experience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79">
        <f t="shared" ref="U3779:U3842" si="178">D3779*W3779</f>
        <v>0</v>
      </c>
      <c r="V3779" s="3">
        <v>0</v>
      </c>
      <c r="W3779" s="3">
        <f t="shared" ref="W3779:W3842" si="179">IF(OR(ISNUMBER(SEARCH("data analytics",$T3779)), ISNUMBER(SEARCH("data analysis",$T3779)), ISNUMBER(SEARCH("analyze data", $T3779)),ISNUMBER(SEARCH("business intelligence", $T3779)),ISNUMBER(SEARCH("business analysis",$T3779))),1,0)</f>
        <v>0</v>
      </c>
      <c r="X3779" s="3">
        <v>0</v>
      </c>
      <c r="Y3779" s="3">
        <v>0</v>
      </c>
      <c r="Z3779" s="3">
        <v>0</v>
      </c>
      <c r="AA3779" s="3">
        <v>0</v>
      </c>
      <c r="AB3779" s="3">
        <v>0</v>
      </c>
      <c r="AD3779" t="s">
        <v>38</v>
      </c>
      <c r="AE3779" s="1">
        <v>42579</v>
      </c>
      <c r="AG3779" s="1">
        <v>42579</v>
      </c>
      <c r="AH3779" s="1">
        <v>42598</v>
      </c>
    </row>
    <row r="3780" spans="1:34" x14ac:dyDescent="0.3">
      <c r="A3780">
        <v>250692</v>
      </c>
      <c r="B3780" t="s">
        <v>25</v>
      </c>
      <c r="C3780" t="s">
        <v>40</v>
      </c>
      <c r="D3780">
        <v>3</v>
      </c>
      <c r="E3780" t="s">
        <v>9008</v>
      </c>
      <c r="F3780" t="s">
        <v>1617</v>
      </c>
      <c r="G3780">
        <v>13622</v>
      </c>
      <c r="H3780">
        <v>0</v>
      </c>
      <c r="I3780">
        <v>69253</v>
      </c>
      <c r="J3780">
        <v>105000</v>
      </c>
      <c r="K3780" t="s">
        <v>30</v>
      </c>
      <c r="L3780" t="s">
        <v>192</v>
      </c>
      <c r="M3780" t="s">
        <v>535</v>
      </c>
      <c r="N3780" t="s">
        <v>7021</v>
      </c>
      <c r="O3780" t="s">
        <v>7400</v>
      </c>
      <c r="P3780" t="s">
        <v>7022</v>
      </c>
      <c r="Q3780" t="s">
        <v>35</v>
      </c>
      <c r="R3780" t="s">
        <v>6039</v>
      </c>
      <c r="S3780" t="s">
        <v>6040</v>
      </c>
      <c r="T3780" t="str">
        <f t="shared" si="177"/>
        <v xml:space="preserve">The preferred candidate should possess the following:	VCP certification-VMware 5 Certification; 	3+ years of practical server experience within a large-scale complex environment; 	Experience with Windows 2003/2008/2012 servers; 	Active Directory, Group Policy; Microsoft Clustering; TCP/IP; LDAP; HTTP; DHCP; WINS; DNS; 	Remote Installation Services;	Experience in troubleshooting, analyzing and problem solving in successfully resolving issues with Windows; Virtual servers; 	Experience working Windows Servers 2003, 2008, woo8/R2 and 2012; exchange and/or SQL; 	Knowledge of the basic understanding of TCP/IP network; 	Strong problem-solving and troubleshooting skills to resolve issues on all tiers; 	Experience in managing VMware VSphere environments; 	Experience in managing DNS, DHCP, Remote Desktop Session Host, DFS, and Microsoft Failover Clusters; 	Experience in VMWare (EXSi) support; experience in Center Operations Manager, vCloud Suite, and SRM; 	Experience in VMware /RHEL recovery;	Planning and implementation; Experience with Shell and/or PERL scripting a plus; 	Experience with VM. Experience in managing VMWare VSphere environment;	Knowledge and experience with Citrix and Citrix farms;	Ability to adhere to all established change control procedures and policies;	Excellent organizational skills as well as oral and written communications skills;	Knowledge and experience working with ticket based systems, such as Remedy;	Experience in working with monitoring tools such as NetIQ/APP Manger; 	Microsoft SSCM; 	Ability to handle multiple tasks under tight deadlines.  </v>
      </c>
      <c r="U3780">
        <f t="shared" si="178"/>
        <v>0</v>
      </c>
      <c r="V3780" s="3">
        <v>0</v>
      </c>
      <c r="W3780" s="3">
        <f t="shared" si="179"/>
        <v>0</v>
      </c>
      <c r="X3780" s="3">
        <v>0</v>
      </c>
      <c r="Y3780" s="3">
        <v>0</v>
      </c>
      <c r="Z3780" s="3">
        <v>1</v>
      </c>
      <c r="AA3780" s="3">
        <v>0</v>
      </c>
      <c r="AB3780" s="3">
        <v>0</v>
      </c>
      <c r="AD3780" t="s">
        <v>58</v>
      </c>
      <c r="AE3780" s="1">
        <v>42587</v>
      </c>
      <c r="AG3780" s="1">
        <v>42587</v>
      </c>
      <c r="AH3780" s="1">
        <v>42598</v>
      </c>
    </row>
    <row r="3781" spans="1:34" x14ac:dyDescent="0.3">
      <c r="A3781">
        <v>250692</v>
      </c>
      <c r="B3781" t="s">
        <v>25</v>
      </c>
      <c r="C3781" t="s">
        <v>26</v>
      </c>
      <c r="D3781">
        <v>3</v>
      </c>
      <c r="E3781" t="s">
        <v>9008</v>
      </c>
      <c r="F3781" t="s">
        <v>1617</v>
      </c>
      <c r="G3781">
        <v>13622</v>
      </c>
      <c r="H3781">
        <v>0</v>
      </c>
      <c r="I3781">
        <v>69253</v>
      </c>
      <c r="J3781">
        <v>105000</v>
      </c>
      <c r="K3781" t="s">
        <v>30</v>
      </c>
      <c r="L3781" t="s">
        <v>192</v>
      </c>
      <c r="M3781" t="s">
        <v>535</v>
      </c>
      <c r="N3781" t="s">
        <v>7021</v>
      </c>
      <c r="O3781" t="s">
        <v>7400</v>
      </c>
      <c r="P3781" t="s">
        <v>7022</v>
      </c>
      <c r="Q3781" t="s">
        <v>35</v>
      </c>
      <c r="R3781" t="s">
        <v>6039</v>
      </c>
      <c r="S3781" t="s">
        <v>6040</v>
      </c>
      <c r="T3781" t="str">
        <f t="shared" si="177"/>
        <v xml:space="preserve">The preferred candidate should possess the following:	VCP certification-VMware 5 Certification; 	3+ years of practical server experience within a large-scale complex environment; 	Experience with Windows 2003/2008/2012 servers; 	Active Directory, Group Policy; Microsoft Clustering; TCP/IP; LDAP; HTTP; DHCP; WINS; DNS; 	Remote Installation Services;	Experience in troubleshooting, analyzing and problem solving in successfully resolving issues with Windows; Virtual servers; 	Experience working Windows Servers 2003, 2008, woo8/R2 and 2012; exchange and/or SQL; 	Knowledge of the basic understanding of TCP/IP network; 	Strong problem-solving and troubleshooting skills to resolve issues on all tiers; 	Experience in managing VMware VSphere environments; 	Experience in managing DNS, DHCP, Remote Desktop Session Host, DFS, and Microsoft Failover Clusters; 	Experience in VMWare (EXSi) support; experience in Center Operations Manager, vCloud Suite, and SRM; 	Experience in VMware /RHEL recovery;	Planning and implementation; Experience with Shell and/or PERL scripting a plus; 	Experience with VM. Experience in managing VMWare VSphere environment;	Knowledge and experience with Citrix and Citrix farms;	Ability to adhere to all established change control procedures and policies;	Excellent organizational skills as well as oral and written communications skills;	Knowledge and experience working with ticket based systems, such as Remedy;	Experience in working with monitoring tools such as NetIQ/APP Manger; 	Microsoft SSCM; 	Ability to handle multiple tasks under tight deadlines.  </v>
      </c>
      <c r="U3781">
        <f t="shared" si="178"/>
        <v>0</v>
      </c>
      <c r="V3781" s="3">
        <v>0</v>
      </c>
      <c r="W3781" s="3">
        <f t="shared" si="179"/>
        <v>0</v>
      </c>
      <c r="X3781" s="3">
        <v>0</v>
      </c>
      <c r="Y3781" s="3">
        <v>0</v>
      </c>
      <c r="Z3781" s="3">
        <v>1</v>
      </c>
      <c r="AA3781" s="3">
        <v>0</v>
      </c>
      <c r="AB3781" s="3">
        <v>0</v>
      </c>
      <c r="AD3781" t="s">
        <v>58</v>
      </c>
      <c r="AE3781" s="1">
        <v>42587</v>
      </c>
      <c r="AG3781" s="1">
        <v>42587</v>
      </c>
      <c r="AH3781" s="1">
        <v>42598</v>
      </c>
    </row>
    <row r="3782" spans="1:34" x14ac:dyDescent="0.3">
      <c r="A3782">
        <v>250695</v>
      </c>
      <c r="B3782" t="s">
        <v>2309</v>
      </c>
      <c r="C3782" t="s">
        <v>26</v>
      </c>
      <c r="D3782">
        <v>1</v>
      </c>
      <c r="E3782" t="s">
        <v>6041</v>
      </c>
      <c r="F3782" t="s">
        <v>636</v>
      </c>
      <c r="G3782">
        <v>10056</v>
      </c>
      <c r="H3782" t="s">
        <v>52</v>
      </c>
      <c r="I3782">
        <v>53051</v>
      </c>
      <c r="J3782">
        <v>145991</v>
      </c>
      <c r="K3782" t="s">
        <v>30</v>
      </c>
      <c r="L3782" t="s">
        <v>6042</v>
      </c>
      <c r="M3782" t="s">
        <v>3084</v>
      </c>
      <c r="N3782" t="s">
        <v>9009</v>
      </c>
      <c r="O3782" t="s">
        <v>639</v>
      </c>
      <c r="P3782" t="s">
        <v>6043</v>
      </c>
      <c r="Q3782" t="s">
        <v>35</v>
      </c>
      <c r="R3782" t="s">
        <v>4761</v>
      </c>
      <c r="S3782" t="s">
        <v>6044</v>
      </c>
      <c r="T3782" t="str">
        <f t="shared" si="177"/>
        <v xml:space="preserve">Excellent organizational and verbal skills, strong computer and analytical skills and the ability to work in a fast paced environment.  Previous experience working with the homeless.  </v>
      </c>
      <c r="U3782">
        <f t="shared" si="178"/>
        <v>0</v>
      </c>
      <c r="V3782" s="3">
        <v>0</v>
      </c>
      <c r="W3782" s="3">
        <f t="shared" si="179"/>
        <v>0</v>
      </c>
      <c r="X3782" s="3">
        <v>0</v>
      </c>
      <c r="Y3782" s="3">
        <v>0</v>
      </c>
      <c r="Z3782" s="3">
        <v>0</v>
      </c>
      <c r="AA3782" s="3">
        <v>0</v>
      </c>
      <c r="AB3782" s="3">
        <v>0</v>
      </c>
      <c r="AD3782" t="s">
        <v>58</v>
      </c>
      <c r="AE3782" s="1">
        <v>42585</v>
      </c>
      <c r="AF3782" s="1">
        <v>42599</v>
      </c>
      <c r="AG3782" s="1">
        <v>42585</v>
      </c>
      <c r="AH3782" s="1">
        <v>42598</v>
      </c>
    </row>
    <row r="3783" spans="1:34" x14ac:dyDescent="0.3">
      <c r="A3783">
        <v>250240</v>
      </c>
      <c r="B3783" t="s">
        <v>2939</v>
      </c>
      <c r="C3783" t="s">
        <v>40</v>
      </c>
      <c r="D3783">
        <v>1</v>
      </c>
      <c r="E3783" t="s">
        <v>6045</v>
      </c>
      <c r="F3783" t="s">
        <v>1574</v>
      </c>
      <c r="G3783">
        <v>22124</v>
      </c>
      <c r="H3783">
        <v>2</v>
      </c>
      <c r="I3783">
        <v>39</v>
      </c>
      <c r="J3783">
        <v>49</v>
      </c>
      <c r="K3783" t="s">
        <v>141</v>
      </c>
      <c r="L3783" t="s">
        <v>2941</v>
      </c>
      <c r="M3783" t="s">
        <v>6046</v>
      </c>
      <c r="N3783" t="s">
        <v>9010</v>
      </c>
      <c r="O3783" t="s">
        <v>1577</v>
      </c>
      <c r="P3783" t="s">
        <v>9011</v>
      </c>
      <c r="Q3783" t="s">
        <v>35</v>
      </c>
      <c r="R3783" t="s">
        <v>9012</v>
      </c>
      <c r="S3783" t="s">
        <v>35</v>
      </c>
      <c r="T3783" t="str">
        <f t="shared" si="177"/>
        <v xml:space="preserve">‚	Strong urban design capabilities with extensive knowledge of physical design practices including site planning and programming, building layout and massing and architectural design. Knowledge of streetscape, public space, and open space design including urban landscape, and environmental and graphic design.	Strong research and analytical skills. Competence in free-hand sketches, computer-based drawings, 3D modeling, database and/or geographic information computer software.	Excellent editing and design critique skills and soft skills; ability to collaborate and communicate with designers and technicians with different backgrounds and preferences, processes and styles.	Excellent presentation and written communication skills; experience speaking publicly and making effective presentations.	Ability to work effectively as part of a team, as well as with other divisions and city agencies. Ability to organize and lead meetings effectively and inclusively. 	Demonstrated ability to self-manage and capacity to take initiative, as well as superior project management skills, including the ability to complete tasks in a timely fashion.	Knowledge of New York City‚„s general urban design and land use issues, policies and needs  </v>
      </c>
      <c r="U3783">
        <f t="shared" si="178"/>
        <v>0</v>
      </c>
      <c r="V3783" s="3">
        <v>0</v>
      </c>
      <c r="W3783" s="3">
        <f t="shared" si="179"/>
        <v>0</v>
      </c>
      <c r="X3783" s="3">
        <v>0</v>
      </c>
      <c r="Y3783" s="3">
        <v>0</v>
      </c>
      <c r="Z3783" s="3">
        <v>0</v>
      </c>
      <c r="AA3783" s="3">
        <v>0</v>
      </c>
      <c r="AB3783" s="3">
        <v>0</v>
      </c>
      <c r="AD3783" t="s">
        <v>38</v>
      </c>
      <c r="AE3783" s="1">
        <v>42584</v>
      </c>
      <c r="AF3783" s="1">
        <v>42614</v>
      </c>
      <c r="AG3783" s="1">
        <v>42584</v>
      </c>
      <c r="AH3783" s="1">
        <v>42598</v>
      </c>
    </row>
    <row r="3784" spans="1:34" x14ac:dyDescent="0.3">
      <c r="A3784">
        <v>250244</v>
      </c>
      <c r="B3784" t="s">
        <v>39</v>
      </c>
      <c r="C3784" t="s">
        <v>26</v>
      </c>
      <c r="D3784">
        <v>1</v>
      </c>
      <c r="E3784" t="s">
        <v>9013</v>
      </c>
      <c r="F3784" t="s">
        <v>652</v>
      </c>
      <c r="G3784">
        <v>12627</v>
      </c>
      <c r="H3784">
        <v>0</v>
      </c>
      <c r="I3784">
        <v>63817</v>
      </c>
      <c r="J3784">
        <v>95022</v>
      </c>
      <c r="K3784" t="s">
        <v>30</v>
      </c>
      <c r="L3784" t="s">
        <v>78</v>
      </c>
      <c r="M3784" t="s">
        <v>6047</v>
      </c>
      <c r="N3784" t="s">
        <v>9014</v>
      </c>
      <c r="O3784" t="s">
        <v>7163</v>
      </c>
      <c r="P3784" t="e">
        <f>--candidate Must have Excellent organizational, analytical and quantitative skills, as well as Excellent communication and project management skills  --Advanced computer skills, including Word processing/Excel, _xlnm.database creations, graphing, data analysis and presentation preparation  --Familiarities with Microsoft Excel, ACCESS, PowerPoint. experience with performance measurement, operations analysis, and/or Quality improvement in Health care settings highly desirable.</f>
        <v>#NAME?</v>
      </c>
      <c r="Q3784" t="s">
        <v>7439</v>
      </c>
      <c r="R3784" t="s">
        <v>6048</v>
      </c>
      <c r="S3784" t="s">
        <v>35</v>
      </c>
      <c r="T3784" t="e">
        <f t="shared" si="177"/>
        <v>#NAME?</v>
      </c>
      <c r="U3784">
        <f t="shared" si="178"/>
        <v>0</v>
      </c>
      <c r="V3784" s="3">
        <v>0</v>
      </c>
      <c r="W3784" s="3">
        <f t="shared" si="179"/>
        <v>0</v>
      </c>
      <c r="X3784" s="3">
        <v>0</v>
      </c>
      <c r="Y3784" s="3">
        <v>0</v>
      </c>
      <c r="Z3784" s="3">
        <v>0</v>
      </c>
      <c r="AA3784" s="3">
        <v>0</v>
      </c>
      <c r="AB3784" s="3">
        <v>0</v>
      </c>
      <c r="AD3784" t="s">
        <v>38</v>
      </c>
      <c r="AE3784" s="1">
        <v>42584</v>
      </c>
      <c r="AG3784" s="1">
        <v>42584</v>
      </c>
      <c r="AH3784" s="1">
        <v>42598</v>
      </c>
    </row>
    <row r="3785" spans="1:34" x14ac:dyDescent="0.3">
      <c r="A3785">
        <v>250244</v>
      </c>
      <c r="B3785" t="s">
        <v>39</v>
      </c>
      <c r="C3785" t="s">
        <v>40</v>
      </c>
      <c r="D3785">
        <v>1</v>
      </c>
      <c r="E3785" t="s">
        <v>9013</v>
      </c>
      <c r="F3785" t="s">
        <v>652</v>
      </c>
      <c r="G3785">
        <v>12627</v>
      </c>
      <c r="H3785">
        <v>0</v>
      </c>
      <c r="I3785">
        <v>63817</v>
      </c>
      <c r="J3785">
        <v>95022</v>
      </c>
      <c r="K3785" t="s">
        <v>30</v>
      </c>
      <c r="L3785" t="s">
        <v>78</v>
      </c>
      <c r="M3785" t="s">
        <v>6047</v>
      </c>
      <c r="N3785" t="s">
        <v>9014</v>
      </c>
      <c r="O3785" t="s">
        <v>7163</v>
      </c>
      <c r="P3785" t="e">
        <f>--candidate Must have Excellent organizational, analytical and quantitative skills, as well as Excellent communication and project management skills  --Advanced computer skills, including Word processing/Excel, _xlnm.database creations, graphing, data analysis and presentation preparation  --Familiarities with Microsoft Excel, ACCESS, PowerPoint. experience with performance measurement, operations analysis, and/or Quality improvement in Health care settings highly desirable.</f>
        <v>#NAME?</v>
      </c>
      <c r="Q3785" t="s">
        <v>7439</v>
      </c>
      <c r="R3785" t="s">
        <v>6048</v>
      </c>
      <c r="S3785" t="s">
        <v>35</v>
      </c>
      <c r="T3785" t="e">
        <f t="shared" si="177"/>
        <v>#NAME?</v>
      </c>
      <c r="U3785">
        <f t="shared" si="178"/>
        <v>0</v>
      </c>
      <c r="V3785" s="3">
        <v>0</v>
      </c>
      <c r="W3785" s="3">
        <f t="shared" si="179"/>
        <v>0</v>
      </c>
      <c r="X3785" s="3">
        <v>0</v>
      </c>
      <c r="Y3785" s="3">
        <v>0</v>
      </c>
      <c r="Z3785" s="3">
        <v>0</v>
      </c>
      <c r="AA3785" s="3">
        <v>0</v>
      </c>
      <c r="AB3785" s="3">
        <v>0</v>
      </c>
      <c r="AD3785" t="s">
        <v>38</v>
      </c>
      <c r="AE3785" s="1">
        <v>42584</v>
      </c>
      <c r="AG3785" s="1">
        <v>42584</v>
      </c>
      <c r="AH3785" s="1">
        <v>42598</v>
      </c>
    </row>
    <row r="3786" spans="1:34" x14ac:dyDescent="0.3">
      <c r="A3786">
        <v>250298</v>
      </c>
      <c r="B3786" t="s">
        <v>39</v>
      </c>
      <c r="C3786" t="s">
        <v>26</v>
      </c>
      <c r="D3786">
        <v>1</v>
      </c>
      <c r="E3786" t="s">
        <v>6049</v>
      </c>
      <c r="F3786" t="s">
        <v>652</v>
      </c>
      <c r="G3786">
        <v>12627</v>
      </c>
      <c r="H3786">
        <v>0</v>
      </c>
      <c r="I3786">
        <v>63817</v>
      </c>
      <c r="J3786">
        <v>95022</v>
      </c>
      <c r="K3786" t="s">
        <v>30</v>
      </c>
      <c r="L3786" t="s">
        <v>78</v>
      </c>
      <c r="M3786" t="s">
        <v>5697</v>
      </c>
      <c r="N3786" t="s">
        <v>6050</v>
      </c>
      <c r="O3786" t="s">
        <v>7163</v>
      </c>
      <c r="P3786" t="s">
        <v>6051</v>
      </c>
      <c r="Q3786" t="s">
        <v>7439</v>
      </c>
      <c r="R3786" t="s">
        <v>6052</v>
      </c>
      <c r="S3786" t="s">
        <v>35</v>
      </c>
      <c r="T3786" t="str">
        <f t="shared" si="177"/>
        <v>o  Exceptional organizational and time management skills as well as interpersonal, communications (including public-speaking), computer, and internet search skills,  attentive to detail; creative problem-solver; sound judgment and decision-making skills; goal-oriented  o  Experience working successfully on the fiscal administration of public health or social service-oriented programs; Results-driven and accountable for results.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86">
        <f t="shared" si="178"/>
        <v>0</v>
      </c>
      <c r="V3786" s="3">
        <v>0</v>
      </c>
      <c r="W3786" s="3">
        <f t="shared" si="179"/>
        <v>0</v>
      </c>
      <c r="X3786" s="3">
        <v>0</v>
      </c>
      <c r="Y3786" s="3">
        <v>0</v>
      </c>
      <c r="Z3786" s="3">
        <v>0</v>
      </c>
      <c r="AA3786" s="3">
        <v>0</v>
      </c>
      <c r="AB3786" s="3">
        <v>0</v>
      </c>
      <c r="AD3786" t="s">
        <v>38</v>
      </c>
      <c r="AE3786" s="1">
        <v>42585</v>
      </c>
      <c r="AG3786" s="1">
        <v>42585</v>
      </c>
      <c r="AH3786" s="1">
        <v>42598</v>
      </c>
    </row>
    <row r="3787" spans="1:34" x14ac:dyDescent="0.3">
      <c r="A3787">
        <v>250695</v>
      </c>
      <c r="B3787" t="s">
        <v>2309</v>
      </c>
      <c r="C3787" t="s">
        <v>40</v>
      </c>
      <c r="D3787">
        <v>1</v>
      </c>
      <c r="E3787" t="s">
        <v>6041</v>
      </c>
      <c r="F3787" t="s">
        <v>636</v>
      </c>
      <c r="G3787">
        <v>10056</v>
      </c>
      <c r="H3787" t="s">
        <v>52</v>
      </c>
      <c r="I3787">
        <v>53051</v>
      </c>
      <c r="J3787">
        <v>145991</v>
      </c>
      <c r="K3787" t="s">
        <v>30</v>
      </c>
      <c r="L3787" t="s">
        <v>6042</v>
      </c>
      <c r="M3787" t="s">
        <v>3084</v>
      </c>
      <c r="N3787" t="s">
        <v>9009</v>
      </c>
      <c r="O3787" t="s">
        <v>639</v>
      </c>
      <c r="P3787" t="s">
        <v>6043</v>
      </c>
      <c r="Q3787" t="s">
        <v>35</v>
      </c>
      <c r="R3787" t="s">
        <v>4761</v>
      </c>
      <c r="S3787" t="s">
        <v>6044</v>
      </c>
      <c r="T3787" t="str">
        <f t="shared" si="177"/>
        <v xml:space="preserve">Excellent organizational and verbal skills, strong computer and analytical skills and the ability to work in a fast paced environment.  Previous experience working with the homeless.  </v>
      </c>
      <c r="U3787">
        <f t="shared" si="178"/>
        <v>0</v>
      </c>
      <c r="V3787" s="3">
        <v>0</v>
      </c>
      <c r="W3787" s="3">
        <f t="shared" si="179"/>
        <v>0</v>
      </c>
      <c r="X3787" s="3">
        <v>0</v>
      </c>
      <c r="Y3787" s="3">
        <v>0</v>
      </c>
      <c r="Z3787" s="3">
        <v>0</v>
      </c>
      <c r="AA3787" s="3">
        <v>0</v>
      </c>
      <c r="AB3787" s="3">
        <v>0</v>
      </c>
      <c r="AD3787" t="s">
        <v>58</v>
      </c>
      <c r="AE3787" s="1">
        <v>42585</v>
      </c>
      <c r="AF3787" s="1">
        <v>42599</v>
      </c>
      <c r="AG3787" s="1">
        <v>42585</v>
      </c>
      <c r="AH3787" s="1">
        <v>42598</v>
      </c>
    </row>
    <row r="3788" spans="1:34" x14ac:dyDescent="0.3">
      <c r="A3788">
        <v>250696</v>
      </c>
      <c r="B3788" t="s">
        <v>244</v>
      </c>
      <c r="C3788" t="s">
        <v>26</v>
      </c>
      <c r="D3788">
        <v>7</v>
      </c>
      <c r="E3788" t="s">
        <v>6053</v>
      </c>
      <c r="F3788" t="s">
        <v>6054</v>
      </c>
      <c r="G3788">
        <v>22305</v>
      </c>
      <c r="H3788">
        <v>0</v>
      </c>
      <c r="I3788">
        <v>44582</v>
      </c>
      <c r="J3788">
        <v>65588</v>
      </c>
      <c r="K3788" t="s">
        <v>30</v>
      </c>
      <c r="L3788" t="s">
        <v>5573</v>
      </c>
      <c r="M3788" t="s">
        <v>6055</v>
      </c>
      <c r="N3788" t="s">
        <v>6056</v>
      </c>
      <c r="O3788" t="s">
        <v>6057</v>
      </c>
      <c r="P3788" t="s">
        <v>6058</v>
      </c>
      <c r="Q3788" t="s">
        <v>6059</v>
      </c>
      <c r="R3788" t="s">
        <v>6060</v>
      </c>
      <c r="S3788" t="s">
        <v>6061</v>
      </c>
      <c r="T3788" t="str">
        <f t="shared" si="177"/>
        <v>Should have excellent verbal, strong writing and oral communications skills:  Should also have strong computer knowledge of Microsoft Word, Excel, PowerPoint, AutoCadd, simulation modeling, Highway Capacity Software (HCS), Sig-Cinema and the latest Synchro softwares. For assignment to certain positions, the candidate must possess at the time of appointment or assignment a Motor Vehicle Driver License valid in the State of New York.  This license must be maintained for the duration of employment.</v>
      </c>
      <c r="U3788">
        <f t="shared" si="178"/>
        <v>0</v>
      </c>
      <c r="V3788" s="3">
        <v>1</v>
      </c>
      <c r="W3788" s="3">
        <f t="shared" si="179"/>
        <v>0</v>
      </c>
      <c r="X3788" s="3">
        <v>0</v>
      </c>
      <c r="Y3788" s="3">
        <v>0</v>
      </c>
      <c r="Z3788" s="3">
        <v>0</v>
      </c>
      <c r="AA3788" s="3">
        <v>0</v>
      </c>
      <c r="AB3788" s="3">
        <v>0</v>
      </c>
      <c r="AD3788" t="s">
        <v>38</v>
      </c>
      <c r="AE3788" s="1">
        <v>42593</v>
      </c>
      <c r="AF3788" s="1">
        <v>42606</v>
      </c>
      <c r="AG3788" s="1">
        <v>42593</v>
      </c>
      <c r="AH3788" s="1">
        <v>42598</v>
      </c>
    </row>
    <row r="3789" spans="1:34" x14ac:dyDescent="0.3">
      <c r="A3789">
        <v>250696</v>
      </c>
      <c r="B3789" t="s">
        <v>244</v>
      </c>
      <c r="C3789" t="s">
        <v>40</v>
      </c>
      <c r="D3789">
        <v>7</v>
      </c>
      <c r="E3789" t="s">
        <v>6053</v>
      </c>
      <c r="F3789" t="s">
        <v>6054</v>
      </c>
      <c r="G3789">
        <v>22305</v>
      </c>
      <c r="H3789">
        <v>0</v>
      </c>
      <c r="I3789">
        <v>44582</v>
      </c>
      <c r="J3789">
        <v>65588</v>
      </c>
      <c r="K3789" t="s">
        <v>30</v>
      </c>
      <c r="L3789" t="s">
        <v>5573</v>
      </c>
      <c r="M3789" t="s">
        <v>6055</v>
      </c>
      <c r="N3789" t="s">
        <v>6056</v>
      </c>
      <c r="O3789" t="s">
        <v>6057</v>
      </c>
      <c r="P3789" t="s">
        <v>6058</v>
      </c>
      <c r="Q3789" t="s">
        <v>6059</v>
      </c>
      <c r="R3789" t="s">
        <v>6060</v>
      </c>
      <c r="S3789" t="s">
        <v>6061</v>
      </c>
      <c r="T3789" t="str">
        <f t="shared" si="177"/>
        <v>Should have excellent verbal, strong writing and oral communications skills:  Should also have strong computer knowledge of Microsoft Word, Excel, PowerPoint, AutoCadd, simulation modeling, Highway Capacity Software (HCS), Sig-Cinema and the latest Synchro softwares. For assignment to certain positions, the candidate must possess at the time of appointment or assignment a Motor Vehicle Driver License valid in the State of New York.  This license must be maintained for the duration of employment.</v>
      </c>
      <c r="U3789">
        <f t="shared" si="178"/>
        <v>0</v>
      </c>
      <c r="V3789" s="3">
        <v>1</v>
      </c>
      <c r="W3789" s="3">
        <f t="shared" si="179"/>
        <v>0</v>
      </c>
      <c r="X3789" s="3">
        <v>0</v>
      </c>
      <c r="Y3789" s="3">
        <v>0</v>
      </c>
      <c r="Z3789" s="3">
        <v>0</v>
      </c>
      <c r="AA3789" s="3">
        <v>0</v>
      </c>
      <c r="AB3789" s="3">
        <v>0</v>
      </c>
      <c r="AD3789" t="s">
        <v>38</v>
      </c>
      <c r="AE3789" s="1">
        <v>42593</v>
      </c>
      <c r="AF3789" s="1">
        <v>42606</v>
      </c>
      <c r="AG3789" s="1">
        <v>42593</v>
      </c>
      <c r="AH3789" s="1">
        <v>42598</v>
      </c>
    </row>
    <row r="3790" spans="1:34" x14ac:dyDescent="0.3">
      <c r="A3790">
        <v>250697</v>
      </c>
      <c r="B3790" t="s">
        <v>39</v>
      </c>
      <c r="C3790" t="s">
        <v>40</v>
      </c>
      <c r="D3790">
        <v>1</v>
      </c>
      <c r="E3790" t="s">
        <v>6062</v>
      </c>
      <c r="F3790" t="s">
        <v>691</v>
      </c>
      <c r="G3790">
        <v>10033</v>
      </c>
      <c r="H3790" t="s">
        <v>52</v>
      </c>
      <c r="I3790">
        <v>53051</v>
      </c>
      <c r="J3790">
        <v>145991</v>
      </c>
      <c r="K3790" t="s">
        <v>30</v>
      </c>
      <c r="L3790" t="s">
        <v>78</v>
      </c>
      <c r="M3790" t="s">
        <v>2280</v>
      </c>
      <c r="N3790" t="s">
        <v>9015</v>
      </c>
      <c r="O3790" t="s">
        <v>693</v>
      </c>
      <c r="P3790" t="s">
        <v>9016</v>
      </c>
      <c r="Q3790" t="s">
        <v>35</v>
      </c>
      <c r="R3790" t="s">
        <v>6063</v>
      </c>
      <c r="S3790" t="s">
        <v>35</v>
      </c>
      <c r="T3790" t="str">
        <f t="shared" si="177"/>
        <v xml:space="preserve">‚	Excellent judgment, editing, writing and interpersonal skills 	Ability to communicate complex messages clearly and simply to highly diverse New York City audiences 	Ability to provide consultation and technical assistance to programs 	Ability to work quickly and meet tight deadlines 	Positive attitude, team-oriented approach and sense of humor.  </v>
      </c>
      <c r="U3790">
        <f t="shared" si="178"/>
        <v>0</v>
      </c>
      <c r="V3790" s="3">
        <v>0</v>
      </c>
      <c r="W3790" s="3">
        <f t="shared" si="179"/>
        <v>0</v>
      </c>
      <c r="X3790" s="3">
        <v>0</v>
      </c>
      <c r="Y3790" s="3">
        <v>0</v>
      </c>
      <c r="Z3790" s="3">
        <v>0</v>
      </c>
      <c r="AA3790" s="3">
        <v>0</v>
      </c>
      <c r="AB3790" s="3">
        <v>0</v>
      </c>
      <c r="AD3790" t="s">
        <v>38</v>
      </c>
      <c r="AE3790" s="1">
        <v>42586</v>
      </c>
      <c r="AG3790" s="1">
        <v>42586</v>
      </c>
      <c r="AH3790" s="1">
        <v>42598</v>
      </c>
    </row>
    <row r="3791" spans="1:34" x14ac:dyDescent="0.3">
      <c r="A3791">
        <v>250697</v>
      </c>
      <c r="B3791" t="s">
        <v>39</v>
      </c>
      <c r="C3791" t="s">
        <v>26</v>
      </c>
      <c r="D3791">
        <v>1</v>
      </c>
      <c r="E3791" t="s">
        <v>6062</v>
      </c>
      <c r="F3791" t="s">
        <v>691</v>
      </c>
      <c r="G3791">
        <v>10033</v>
      </c>
      <c r="H3791" t="s">
        <v>52</v>
      </c>
      <c r="I3791">
        <v>53051</v>
      </c>
      <c r="J3791">
        <v>145991</v>
      </c>
      <c r="K3791" t="s">
        <v>30</v>
      </c>
      <c r="L3791" t="s">
        <v>78</v>
      </c>
      <c r="M3791" t="s">
        <v>2280</v>
      </c>
      <c r="N3791" t="s">
        <v>9015</v>
      </c>
      <c r="O3791" t="s">
        <v>693</v>
      </c>
      <c r="P3791" t="s">
        <v>9016</v>
      </c>
      <c r="Q3791" t="s">
        <v>35</v>
      </c>
      <c r="R3791" t="s">
        <v>6063</v>
      </c>
      <c r="S3791" t="s">
        <v>35</v>
      </c>
      <c r="T3791" t="str">
        <f t="shared" si="177"/>
        <v xml:space="preserve">‚	Excellent judgment, editing, writing and interpersonal skills 	Ability to communicate complex messages clearly and simply to highly diverse New York City audiences 	Ability to provide consultation and technical assistance to programs 	Ability to work quickly and meet tight deadlines 	Positive attitude, team-oriented approach and sense of humor.  </v>
      </c>
      <c r="U3791">
        <f t="shared" si="178"/>
        <v>0</v>
      </c>
      <c r="V3791" s="3">
        <v>0</v>
      </c>
      <c r="W3791" s="3">
        <f t="shared" si="179"/>
        <v>0</v>
      </c>
      <c r="X3791" s="3">
        <v>0</v>
      </c>
      <c r="Y3791" s="3">
        <v>0</v>
      </c>
      <c r="Z3791" s="3">
        <v>0</v>
      </c>
      <c r="AA3791" s="3">
        <v>0</v>
      </c>
      <c r="AB3791" s="3">
        <v>0</v>
      </c>
      <c r="AD3791" t="s">
        <v>38</v>
      </c>
      <c r="AE3791" s="1">
        <v>42586</v>
      </c>
      <c r="AG3791" s="1">
        <v>42586</v>
      </c>
      <c r="AH3791" s="1">
        <v>42598</v>
      </c>
    </row>
    <row r="3792" spans="1:34" x14ac:dyDescent="0.3">
      <c r="A3792">
        <v>250298</v>
      </c>
      <c r="B3792" t="s">
        <v>39</v>
      </c>
      <c r="C3792" t="s">
        <v>40</v>
      </c>
      <c r="D3792">
        <v>1</v>
      </c>
      <c r="E3792" t="s">
        <v>6049</v>
      </c>
      <c r="F3792" t="s">
        <v>652</v>
      </c>
      <c r="G3792">
        <v>12627</v>
      </c>
      <c r="H3792">
        <v>0</v>
      </c>
      <c r="I3792">
        <v>63817</v>
      </c>
      <c r="J3792">
        <v>95022</v>
      </c>
      <c r="K3792" t="s">
        <v>30</v>
      </c>
      <c r="L3792" t="s">
        <v>78</v>
      </c>
      <c r="M3792" t="s">
        <v>5697</v>
      </c>
      <c r="N3792" t="s">
        <v>6050</v>
      </c>
      <c r="O3792" t="s">
        <v>7163</v>
      </c>
      <c r="P3792" t="s">
        <v>6051</v>
      </c>
      <c r="Q3792" t="s">
        <v>7439</v>
      </c>
      <c r="R3792" t="s">
        <v>6052</v>
      </c>
      <c r="S3792" t="s">
        <v>35</v>
      </c>
      <c r="T3792" t="str">
        <f t="shared" si="177"/>
        <v>o  Exceptional organizational and time management skills as well as interpersonal, communications (including public-speaking), computer, and internet search skills,  attentive to detail; creative problem-solver; sound judgment and decision-making skills; goal-oriented  o  Experience working successfully on the fiscal administration of public health or social service-oriented programs; Results-driven and accountable for results.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792">
        <f t="shared" si="178"/>
        <v>0</v>
      </c>
      <c r="V3792" s="3">
        <v>0</v>
      </c>
      <c r="W3792" s="3">
        <f t="shared" si="179"/>
        <v>0</v>
      </c>
      <c r="X3792" s="3">
        <v>0</v>
      </c>
      <c r="Y3792" s="3">
        <v>0</v>
      </c>
      <c r="Z3792" s="3">
        <v>0</v>
      </c>
      <c r="AA3792" s="3">
        <v>0</v>
      </c>
      <c r="AB3792" s="3">
        <v>0</v>
      </c>
      <c r="AD3792" t="s">
        <v>38</v>
      </c>
      <c r="AE3792" s="1">
        <v>42585</v>
      </c>
      <c r="AG3792" s="1">
        <v>42585</v>
      </c>
      <c r="AH3792" s="1">
        <v>42598</v>
      </c>
    </row>
    <row r="3793" spans="1:34" x14ac:dyDescent="0.3">
      <c r="A3793">
        <v>250305</v>
      </c>
      <c r="B3793" t="s">
        <v>2874</v>
      </c>
      <c r="C3793" t="s">
        <v>26</v>
      </c>
      <c r="D3793">
        <v>1</v>
      </c>
      <c r="E3793" t="s">
        <v>6064</v>
      </c>
      <c r="F3793" t="s">
        <v>6065</v>
      </c>
      <c r="G3793">
        <v>91415</v>
      </c>
      <c r="H3793">
        <v>2</v>
      </c>
      <c r="I3793">
        <v>53177</v>
      </c>
      <c r="J3793">
        <v>61153</v>
      </c>
      <c r="K3793" t="s">
        <v>30</v>
      </c>
      <c r="L3793" t="s">
        <v>797</v>
      </c>
      <c r="M3793" t="s">
        <v>5872</v>
      </c>
      <c r="N3793" t="s">
        <v>9017</v>
      </c>
      <c r="O3793" t="s">
        <v>9018</v>
      </c>
      <c r="P3793" t="s">
        <v>9019</v>
      </c>
      <c r="Q3793" t="s">
        <v>35</v>
      </c>
      <c r="R3793" t="s">
        <v>6066</v>
      </c>
      <c r="S3793" t="s">
        <v>35</v>
      </c>
      <c r="T3793" t="str">
        <f t="shared" si="177"/>
        <v xml:space="preserve">Knowledge through direct experience with creating design ‚Å“brief‚ to record requirements and client needs.  Project management skills and time management to ensure timely delivery of assets.  Proven graphic design experience with a solid portfolio of work examples.  Presentation of rough drafts and storyboards to non-designers, ability to work on a team and communicate clearly.  Skilled at creating new design concepts; graphics, layouts and storyboards as well as production of assets for both web and print projects.  Understanding of how to produce assets for animations on a timeline.  Sketch experience a plus.  Strong, clean visual design sense and solid skills in typography, color theory, and composition as well as an excellent eye for detail.  Strong proficiency with all Adobe Creative Suite applications (Illustrator, InDesign, Photoshop etc.) and Microsoft Office, and solid computer skills on both Mac/PC environments.  </v>
      </c>
      <c r="U3793">
        <f t="shared" si="178"/>
        <v>0</v>
      </c>
      <c r="V3793" s="3">
        <v>0</v>
      </c>
      <c r="W3793" s="3">
        <f t="shared" si="179"/>
        <v>0</v>
      </c>
      <c r="X3793" s="3">
        <v>0</v>
      </c>
      <c r="Y3793" s="3">
        <v>0</v>
      </c>
      <c r="Z3793" s="3">
        <v>0</v>
      </c>
      <c r="AA3793" s="3">
        <v>0</v>
      </c>
      <c r="AB3793" s="3">
        <v>0</v>
      </c>
      <c r="AD3793" t="s">
        <v>38</v>
      </c>
      <c r="AE3793" s="1">
        <v>42592</v>
      </c>
      <c r="AF3793" s="1">
        <v>42637</v>
      </c>
      <c r="AG3793" s="1">
        <v>42592</v>
      </c>
      <c r="AH3793" s="1">
        <v>42598</v>
      </c>
    </row>
    <row r="3794" spans="1:34" x14ac:dyDescent="0.3">
      <c r="A3794">
        <v>250305</v>
      </c>
      <c r="B3794" t="s">
        <v>2874</v>
      </c>
      <c r="C3794" t="s">
        <v>40</v>
      </c>
      <c r="D3794">
        <v>1</v>
      </c>
      <c r="E3794" t="s">
        <v>6064</v>
      </c>
      <c r="F3794" t="s">
        <v>6065</v>
      </c>
      <c r="G3794">
        <v>91415</v>
      </c>
      <c r="H3794">
        <v>2</v>
      </c>
      <c r="I3794">
        <v>53177</v>
      </c>
      <c r="J3794">
        <v>61153</v>
      </c>
      <c r="K3794" t="s">
        <v>30</v>
      </c>
      <c r="L3794" t="s">
        <v>797</v>
      </c>
      <c r="M3794" t="s">
        <v>5872</v>
      </c>
      <c r="N3794" t="s">
        <v>9017</v>
      </c>
      <c r="O3794" t="s">
        <v>9018</v>
      </c>
      <c r="P3794" t="s">
        <v>9019</v>
      </c>
      <c r="Q3794" t="s">
        <v>35</v>
      </c>
      <c r="R3794" t="s">
        <v>6066</v>
      </c>
      <c r="S3794" t="s">
        <v>35</v>
      </c>
      <c r="T3794" t="str">
        <f t="shared" si="177"/>
        <v xml:space="preserve">Knowledge through direct experience with creating design ‚Å“brief‚ to record requirements and client needs.  Project management skills and time management to ensure timely delivery of assets.  Proven graphic design experience with a solid portfolio of work examples.  Presentation of rough drafts and storyboards to non-designers, ability to work on a team and communicate clearly.  Skilled at creating new design concepts; graphics, layouts and storyboards as well as production of assets for both web and print projects.  Understanding of how to produce assets for animations on a timeline.  Sketch experience a plus.  Strong, clean visual design sense and solid skills in typography, color theory, and composition as well as an excellent eye for detail.  Strong proficiency with all Adobe Creative Suite applications (Illustrator, InDesign, Photoshop etc.) and Microsoft Office, and solid computer skills on both Mac/PC environments.  </v>
      </c>
      <c r="U3794">
        <f t="shared" si="178"/>
        <v>0</v>
      </c>
      <c r="V3794" s="3">
        <v>0</v>
      </c>
      <c r="W3794" s="3">
        <f t="shared" si="179"/>
        <v>0</v>
      </c>
      <c r="X3794" s="3">
        <v>0</v>
      </c>
      <c r="Y3794" s="3">
        <v>0</v>
      </c>
      <c r="Z3794" s="3">
        <v>0</v>
      </c>
      <c r="AA3794" s="3">
        <v>0</v>
      </c>
      <c r="AB3794" s="3">
        <v>0</v>
      </c>
      <c r="AD3794" t="s">
        <v>38</v>
      </c>
      <c r="AE3794" s="1">
        <v>42592</v>
      </c>
      <c r="AF3794" s="1">
        <v>42637</v>
      </c>
      <c r="AG3794" s="1">
        <v>42592</v>
      </c>
      <c r="AH3794" s="1">
        <v>42598</v>
      </c>
    </row>
    <row r="3795" spans="1:34" x14ac:dyDescent="0.3">
      <c r="A3795">
        <v>250306</v>
      </c>
      <c r="B3795" t="s">
        <v>59</v>
      </c>
      <c r="C3795" t="s">
        <v>40</v>
      </c>
      <c r="D3795">
        <v>1</v>
      </c>
      <c r="E3795" t="s">
        <v>6067</v>
      </c>
      <c r="F3795" t="s">
        <v>2000</v>
      </c>
      <c r="G3795" t="s">
        <v>2001</v>
      </c>
      <c r="H3795">
        <v>0</v>
      </c>
      <c r="I3795">
        <v>48535</v>
      </c>
      <c r="J3795">
        <v>132061</v>
      </c>
      <c r="K3795" t="s">
        <v>30</v>
      </c>
      <c r="L3795" t="s">
        <v>164</v>
      </c>
      <c r="M3795" t="s">
        <v>257</v>
      </c>
      <c r="N3795" t="s">
        <v>7930</v>
      </c>
      <c r="O3795" t="s">
        <v>571</v>
      </c>
      <c r="P3795" t="s">
        <v>7931</v>
      </c>
      <c r="Q3795" t="s">
        <v>592</v>
      </c>
      <c r="R3795" t="s">
        <v>99</v>
      </c>
      <c r="S3795" t="s">
        <v>35</v>
      </c>
      <c r="T3795" t="str">
        <f t="shared" si="177"/>
        <v>‚ Experience and in-depth knowledge of water and sewer design standards, specifications and design and construction procedures.  Familiar with GIS and AutoCAD.   Ability to handle multiple priorities and projects simultaneously.  Self-driven, hands on, problem solver with the ability to work independently with little or no supervision.  Familiar with Environmental Health and Safety policies.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795">
        <f t="shared" si="178"/>
        <v>0</v>
      </c>
      <c r="V3795" s="3">
        <v>0</v>
      </c>
      <c r="W3795" s="3">
        <f t="shared" si="179"/>
        <v>0</v>
      </c>
      <c r="X3795" s="3">
        <v>0</v>
      </c>
      <c r="Y3795" s="3">
        <v>0</v>
      </c>
      <c r="Z3795" s="3">
        <v>0</v>
      </c>
      <c r="AA3795" s="3">
        <v>0</v>
      </c>
      <c r="AB3795" s="3">
        <v>0</v>
      </c>
      <c r="AD3795" t="s">
        <v>58</v>
      </c>
      <c r="AE3795" s="1">
        <v>42585</v>
      </c>
      <c r="AG3795" s="1">
        <v>42585</v>
      </c>
      <c r="AH3795" s="1">
        <v>42598</v>
      </c>
    </row>
    <row r="3796" spans="1:34" x14ac:dyDescent="0.3">
      <c r="A3796">
        <v>250306</v>
      </c>
      <c r="B3796" t="s">
        <v>59</v>
      </c>
      <c r="C3796" t="s">
        <v>26</v>
      </c>
      <c r="D3796">
        <v>1</v>
      </c>
      <c r="E3796" t="s">
        <v>6067</v>
      </c>
      <c r="F3796" t="s">
        <v>2000</v>
      </c>
      <c r="G3796" t="s">
        <v>2001</v>
      </c>
      <c r="H3796">
        <v>0</v>
      </c>
      <c r="I3796">
        <v>48535</v>
      </c>
      <c r="J3796">
        <v>132061</v>
      </c>
      <c r="K3796" t="s">
        <v>30</v>
      </c>
      <c r="L3796" t="s">
        <v>164</v>
      </c>
      <c r="M3796" t="s">
        <v>257</v>
      </c>
      <c r="N3796" t="s">
        <v>7930</v>
      </c>
      <c r="O3796" t="s">
        <v>571</v>
      </c>
      <c r="P3796" t="s">
        <v>7931</v>
      </c>
      <c r="Q3796" t="s">
        <v>592</v>
      </c>
      <c r="R3796" t="s">
        <v>99</v>
      </c>
      <c r="S3796" t="s">
        <v>35</v>
      </c>
      <c r="T3796" t="str">
        <f t="shared" si="177"/>
        <v>‚ Experience and in-depth knowledge of water and sewer design standards, specifications and design and construction procedures.  Familiar with GIS and AutoCAD.   Ability to handle multiple priorities and projects simultaneously.  Self-driven, hands on, problem solver with the ability to work independently with little or no supervision.  Familiar with Environmental Health and Safety policies.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796">
        <f t="shared" si="178"/>
        <v>0</v>
      </c>
      <c r="V3796" s="3">
        <v>0</v>
      </c>
      <c r="W3796" s="3">
        <f t="shared" si="179"/>
        <v>0</v>
      </c>
      <c r="X3796" s="3">
        <v>0</v>
      </c>
      <c r="Y3796" s="3">
        <v>0</v>
      </c>
      <c r="Z3796" s="3">
        <v>0</v>
      </c>
      <c r="AA3796" s="3">
        <v>0</v>
      </c>
      <c r="AB3796" s="3">
        <v>0</v>
      </c>
      <c r="AD3796" t="s">
        <v>58</v>
      </c>
      <c r="AE3796" s="1">
        <v>42585</v>
      </c>
      <c r="AG3796" s="1">
        <v>42585</v>
      </c>
      <c r="AH3796" s="1">
        <v>42598</v>
      </c>
    </row>
    <row r="3797" spans="1:34" x14ac:dyDescent="0.3">
      <c r="A3797">
        <v>250699</v>
      </c>
      <c r="B3797" t="s">
        <v>2200</v>
      </c>
      <c r="C3797" t="s">
        <v>40</v>
      </c>
      <c r="D3797">
        <v>1</v>
      </c>
      <c r="E3797" t="s">
        <v>6068</v>
      </c>
      <c r="F3797" t="s">
        <v>1168</v>
      </c>
      <c r="G3797">
        <v>56058</v>
      </c>
      <c r="H3797">
        <v>0</v>
      </c>
      <c r="I3797">
        <v>48895</v>
      </c>
      <c r="J3797">
        <v>75900</v>
      </c>
      <c r="K3797" t="s">
        <v>30</v>
      </c>
      <c r="L3797" t="s">
        <v>797</v>
      </c>
      <c r="M3797" t="s">
        <v>2202</v>
      </c>
      <c r="N3797" t="s">
        <v>7023</v>
      </c>
      <c r="O3797" t="s">
        <v>1170</v>
      </c>
      <c r="P3797" t="s">
        <v>9020</v>
      </c>
      <c r="Q3797" t="s">
        <v>35</v>
      </c>
      <c r="R3797" t="s">
        <v>6069</v>
      </c>
      <c r="S3797" t="s">
        <v>2204</v>
      </c>
      <c r="T3797" t="str">
        <f t="shared" si="177"/>
        <v xml:space="preserve">‚	Knowledge of citywide systems such as Payroll Management System (PMS), New York City Automated Personnel System (NYCAPS), City Human Resource Management System (CHRMS).	Exceptional attention to detail. 	Ability to interface with users, stakeholders and management utilizing excellent written and verbal communications skills.	Ability to meet strict deadlines and handle multiple tasks concurrently.	Excellent analytical, organizational, data presentation and interpersonal skills.  </v>
      </c>
      <c r="U3797">
        <f t="shared" si="178"/>
        <v>0</v>
      </c>
      <c r="V3797" s="3">
        <v>0</v>
      </c>
      <c r="W3797" s="3">
        <f t="shared" si="179"/>
        <v>0</v>
      </c>
      <c r="X3797" s="3">
        <v>0</v>
      </c>
      <c r="Y3797" s="3">
        <v>0</v>
      </c>
      <c r="Z3797" s="3">
        <v>0</v>
      </c>
      <c r="AA3797" s="3">
        <v>0</v>
      </c>
      <c r="AB3797" s="3">
        <v>0</v>
      </c>
      <c r="AD3797" t="s">
        <v>38</v>
      </c>
      <c r="AE3797" s="1">
        <v>42586</v>
      </c>
      <c r="AF3797" s="1">
        <v>42600</v>
      </c>
      <c r="AG3797" s="1">
        <v>42586</v>
      </c>
      <c r="AH3797" s="1">
        <v>42598</v>
      </c>
    </row>
    <row r="3798" spans="1:34" x14ac:dyDescent="0.3">
      <c r="A3798">
        <v>250699</v>
      </c>
      <c r="B3798" t="s">
        <v>2200</v>
      </c>
      <c r="C3798" t="s">
        <v>26</v>
      </c>
      <c r="D3798">
        <v>1</v>
      </c>
      <c r="E3798" t="s">
        <v>6068</v>
      </c>
      <c r="F3798" t="s">
        <v>1168</v>
      </c>
      <c r="G3798">
        <v>56058</v>
      </c>
      <c r="H3798">
        <v>0</v>
      </c>
      <c r="I3798">
        <v>48895</v>
      </c>
      <c r="J3798">
        <v>75900</v>
      </c>
      <c r="K3798" t="s">
        <v>30</v>
      </c>
      <c r="L3798" t="s">
        <v>797</v>
      </c>
      <c r="M3798" t="s">
        <v>2202</v>
      </c>
      <c r="N3798" t="s">
        <v>7023</v>
      </c>
      <c r="O3798" t="s">
        <v>1170</v>
      </c>
      <c r="P3798" t="s">
        <v>9020</v>
      </c>
      <c r="Q3798" t="s">
        <v>35</v>
      </c>
      <c r="R3798" t="s">
        <v>6069</v>
      </c>
      <c r="S3798" t="s">
        <v>2204</v>
      </c>
      <c r="T3798" t="str">
        <f t="shared" si="177"/>
        <v xml:space="preserve">‚	Knowledge of citywide systems such as Payroll Management System (PMS), New York City Automated Personnel System (NYCAPS), City Human Resource Management System (CHRMS).	Exceptional attention to detail. 	Ability to interface with users, stakeholders and management utilizing excellent written and verbal communications skills.	Ability to meet strict deadlines and handle multiple tasks concurrently.	Excellent analytical, organizational, data presentation and interpersonal skills.  </v>
      </c>
      <c r="U3798">
        <f t="shared" si="178"/>
        <v>0</v>
      </c>
      <c r="V3798" s="3">
        <v>0</v>
      </c>
      <c r="W3798" s="3">
        <f t="shared" si="179"/>
        <v>0</v>
      </c>
      <c r="X3798" s="3">
        <v>0</v>
      </c>
      <c r="Y3798" s="3">
        <v>0</v>
      </c>
      <c r="Z3798" s="3">
        <v>0</v>
      </c>
      <c r="AA3798" s="3">
        <v>0</v>
      </c>
      <c r="AB3798" s="3">
        <v>0</v>
      </c>
      <c r="AD3798" t="s">
        <v>38</v>
      </c>
      <c r="AE3798" s="1">
        <v>42586</v>
      </c>
      <c r="AF3798" s="1">
        <v>42600</v>
      </c>
      <c r="AG3798" s="1">
        <v>42586</v>
      </c>
      <c r="AH3798" s="1">
        <v>42598</v>
      </c>
    </row>
    <row r="3799" spans="1:34" x14ac:dyDescent="0.3">
      <c r="A3799">
        <v>250769</v>
      </c>
      <c r="B3799" t="s">
        <v>2309</v>
      </c>
      <c r="C3799" t="s">
        <v>26</v>
      </c>
      <c r="D3799">
        <v>1</v>
      </c>
      <c r="E3799" t="s">
        <v>6070</v>
      </c>
      <c r="F3799" t="s">
        <v>636</v>
      </c>
      <c r="G3799">
        <v>10056</v>
      </c>
      <c r="H3799" t="s">
        <v>219</v>
      </c>
      <c r="I3799">
        <v>65107</v>
      </c>
      <c r="J3799">
        <v>173663</v>
      </c>
      <c r="K3799" t="s">
        <v>30</v>
      </c>
      <c r="L3799" t="s">
        <v>1348</v>
      </c>
      <c r="M3799" t="s">
        <v>3084</v>
      </c>
      <c r="N3799" t="s">
        <v>9021</v>
      </c>
      <c r="O3799" t="s">
        <v>639</v>
      </c>
      <c r="P3799" t="s">
        <v>35</v>
      </c>
      <c r="Q3799" t="s">
        <v>35</v>
      </c>
      <c r="R3799" t="s">
        <v>4761</v>
      </c>
      <c r="S3799" t="s">
        <v>6071</v>
      </c>
      <c r="T3799" t="str">
        <f t="shared" si="177"/>
        <v xml:space="preserve">   </v>
      </c>
      <c r="U3799">
        <f t="shared" si="178"/>
        <v>0</v>
      </c>
      <c r="V3799" s="3">
        <v>0</v>
      </c>
      <c r="W3799" s="3">
        <f t="shared" si="179"/>
        <v>0</v>
      </c>
      <c r="X3799" s="3">
        <v>0</v>
      </c>
      <c r="Y3799" s="3">
        <v>0</v>
      </c>
      <c r="Z3799" s="3">
        <v>0</v>
      </c>
      <c r="AA3799" s="3">
        <v>0</v>
      </c>
      <c r="AB3799" s="3">
        <v>0</v>
      </c>
      <c r="AD3799" t="s">
        <v>58</v>
      </c>
      <c r="AE3799" s="1">
        <v>42585</v>
      </c>
      <c r="AF3799" s="1">
        <v>42599</v>
      </c>
      <c r="AG3799" s="1">
        <v>42585</v>
      </c>
      <c r="AH3799" s="1">
        <v>42598</v>
      </c>
    </row>
    <row r="3800" spans="1:34" x14ac:dyDescent="0.3">
      <c r="A3800">
        <v>250769</v>
      </c>
      <c r="B3800" t="s">
        <v>2309</v>
      </c>
      <c r="C3800" t="s">
        <v>40</v>
      </c>
      <c r="D3800">
        <v>1</v>
      </c>
      <c r="E3800" t="s">
        <v>6070</v>
      </c>
      <c r="F3800" t="s">
        <v>636</v>
      </c>
      <c r="G3800">
        <v>10056</v>
      </c>
      <c r="H3800" t="s">
        <v>219</v>
      </c>
      <c r="I3800">
        <v>65107</v>
      </c>
      <c r="J3800">
        <v>173663</v>
      </c>
      <c r="K3800" t="s">
        <v>30</v>
      </c>
      <c r="L3800" t="s">
        <v>1348</v>
      </c>
      <c r="M3800" t="s">
        <v>3084</v>
      </c>
      <c r="N3800" t="s">
        <v>9021</v>
      </c>
      <c r="O3800" t="s">
        <v>639</v>
      </c>
      <c r="P3800" t="s">
        <v>35</v>
      </c>
      <c r="Q3800" t="s">
        <v>35</v>
      </c>
      <c r="R3800" t="s">
        <v>4761</v>
      </c>
      <c r="S3800" t="s">
        <v>6071</v>
      </c>
      <c r="T3800" t="str">
        <f t="shared" si="177"/>
        <v xml:space="preserve">   </v>
      </c>
      <c r="U3800">
        <f t="shared" si="178"/>
        <v>0</v>
      </c>
      <c r="V3800" s="3">
        <v>0</v>
      </c>
      <c r="W3800" s="3">
        <f t="shared" si="179"/>
        <v>0</v>
      </c>
      <c r="X3800" s="3">
        <v>0</v>
      </c>
      <c r="Y3800" s="3">
        <v>0</v>
      </c>
      <c r="Z3800" s="3">
        <v>0</v>
      </c>
      <c r="AA3800" s="3">
        <v>0</v>
      </c>
      <c r="AB3800" s="3">
        <v>0</v>
      </c>
      <c r="AD3800" t="s">
        <v>58</v>
      </c>
      <c r="AE3800" s="1">
        <v>42585</v>
      </c>
      <c r="AF3800" s="1">
        <v>42599</v>
      </c>
      <c r="AG3800" s="1">
        <v>42585</v>
      </c>
      <c r="AH3800" s="1">
        <v>42598</v>
      </c>
    </row>
    <row r="3801" spans="1:34" x14ac:dyDescent="0.3">
      <c r="A3801">
        <v>250307</v>
      </c>
      <c r="B3801" t="s">
        <v>210</v>
      </c>
      <c r="C3801" t="s">
        <v>40</v>
      </c>
      <c r="D3801">
        <v>1</v>
      </c>
      <c r="E3801" t="s">
        <v>6072</v>
      </c>
      <c r="F3801" t="s">
        <v>212</v>
      </c>
      <c r="G3801">
        <v>40563</v>
      </c>
      <c r="H3801">
        <v>1</v>
      </c>
      <c r="I3801">
        <v>45455</v>
      </c>
      <c r="J3801">
        <v>70193</v>
      </c>
      <c r="K3801" t="s">
        <v>30</v>
      </c>
      <c r="L3801" t="s">
        <v>213</v>
      </c>
      <c r="M3801" t="s">
        <v>3767</v>
      </c>
      <c r="N3801" t="s">
        <v>9022</v>
      </c>
      <c r="O3801" t="s">
        <v>7263</v>
      </c>
      <c r="P3801" t="s">
        <v>6073</v>
      </c>
      <c r="Q3801" t="s">
        <v>35</v>
      </c>
      <c r="R3801" t="s">
        <v>6074</v>
      </c>
      <c r="S3801" t="s">
        <v>35</v>
      </c>
      <c r="T3801" t="str">
        <f t="shared" si="177"/>
        <v xml:space="preserve">PREFERRED SKILLS:  Proficient in Outlook, Word, Excel and Access Excellent communication and writing skills.  Ability to exhibit professional demeanor in a fast paced and high-pressure work environment. Ability to prioritize and manage a wide array of projects to completion.  Outstanding attention to detail and follow through.  3 years of full-time satisfactory experience Satisfactory experience in purchasing, contract administration or a related field.  Outstanding attention to details and follow through.  Knowledge of City Procurement guidelines, rules and policies.  Experience with VENDEX and FMS preferred.  </v>
      </c>
      <c r="U3801">
        <f t="shared" si="178"/>
        <v>0</v>
      </c>
      <c r="V3801" s="3">
        <v>1</v>
      </c>
      <c r="W3801" s="3">
        <f t="shared" si="179"/>
        <v>0</v>
      </c>
      <c r="X3801" s="3">
        <v>0</v>
      </c>
      <c r="Y3801" s="3">
        <v>0</v>
      </c>
      <c r="Z3801" s="3">
        <v>0</v>
      </c>
      <c r="AA3801" s="3">
        <v>0</v>
      </c>
      <c r="AB3801" s="3">
        <v>0</v>
      </c>
      <c r="AD3801" t="s">
        <v>38</v>
      </c>
      <c r="AE3801" s="1">
        <v>42584</v>
      </c>
      <c r="AG3801" s="1">
        <v>42584</v>
      </c>
      <c r="AH3801" s="1">
        <v>42598</v>
      </c>
    </row>
    <row r="3802" spans="1:34" x14ac:dyDescent="0.3">
      <c r="A3802">
        <v>250790</v>
      </c>
      <c r="B3802" t="s">
        <v>39</v>
      </c>
      <c r="C3802" t="s">
        <v>26</v>
      </c>
      <c r="D3802">
        <v>1</v>
      </c>
      <c r="E3802" t="s">
        <v>6075</v>
      </c>
      <c r="F3802" t="s">
        <v>42</v>
      </c>
      <c r="G3802">
        <v>21744</v>
      </c>
      <c r="H3802">
        <v>2</v>
      </c>
      <c r="I3802">
        <v>37</v>
      </c>
      <c r="J3802">
        <v>47</v>
      </c>
      <c r="K3802" t="s">
        <v>141</v>
      </c>
      <c r="L3802" t="s">
        <v>406</v>
      </c>
      <c r="M3802" t="s">
        <v>407</v>
      </c>
      <c r="N3802" t="s">
        <v>6076</v>
      </c>
      <c r="O3802" t="s">
        <v>46</v>
      </c>
      <c r="P3802" t="s">
        <v>6077</v>
      </c>
      <c r="Q3802" t="s">
        <v>7439</v>
      </c>
      <c r="R3802" t="s">
        <v>6078</v>
      </c>
      <c r="S3802" t="s">
        <v>35</v>
      </c>
      <c r="T3802" t="str">
        <f t="shared" si="177"/>
        <v>--3+ years' experience in quantitative and qualitative research and analysis, evaluation techniques, and development and implementation of large-scale public health evaluations  --Advanced degree in public health, social sciences, or a related field; or experience commensurate with these degrees  --Demonstrated knowledge of public health and health-care delivery systems; demonstrated ability to coordinate and manage evaluations in a team environment, and to analyze data and communicate findings to a broad range of audiences  --Experience working with community stakeholders  --Knowledge of maternal/child health programs, community engagement, community based participatory research, and health issues in urban, underserved neighborhoods  --Strong project-management skills  --Experience working with SAS and/or SPSS  --Experience working with relational databases.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02">
        <f t="shared" si="178"/>
        <v>1</v>
      </c>
      <c r="V3802" s="3">
        <v>0</v>
      </c>
      <c r="W3802" s="3">
        <f t="shared" si="179"/>
        <v>1</v>
      </c>
      <c r="X3802" s="3">
        <v>0</v>
      </c>
      <c r="Y3802" s="3">
        <v>0</v>
      </c>
      <c r="Z3802" s="3">
        <v>0</v>
      </c>
      <c r="AA3802" s="3">
        <v>0</v>
      </c>
      <c r="AB3802" s="3">
        <v>1</v>
      </c>
      <c r="AD3802" t="s">
        <v>38</v>
      </c>
      <c r="AE3802" s="1">
        <v>42586</v>
      </c>
      <c r="AG3802" s="1">
        <v>42586</v>
      </c>
      <c r="AH3802" s="1">
        <v>42598</v>
      </c>
    </row>
    <row r="3803" spans="1:34" x14ac:dyDescent="0.3">
      <c r="A3803">
        <v>250307</v>
      </c>
      <c r="B3803" t="s">
        <v>210</v>
      </c>
      <c r="C3803" t="s">
        <v>26</v>
      </c>
      <c r="D3803">
        <v>1</v>
      </c>
      <c r="E3803" t="s">
        <v>6072</v>
      </c>
      <c r="F3803" t="s">
        <v>212</v>
      </c>
      <c r="G3803">
        <v>40563</v>
      </c>
      <c r="H3803">
        <v>1</v>
      </c>
      <c r="I3803">
        <v>45455</v>
      </c>
      <c r="J3803">
        <v>70193</v>
      </c>
      <c r="K3803" t="s">
        <v>30</v>
      </c>
      <c r="L3803" t="s">
        <v>213</v>
      </c>
      <c r="M3803" t="s">
        <v>3767</v>
      </c>
      <c r="N3803" t="s">
        <v>9022</v>
      </c>
      <c r="O3803" t="s">
        <v>7263</v>
      </c>
      <c r="P3803" t="s">
        <v>6073</v>
      </c>
      <c r="Q3803" t="s">
        <v>35</v>
      </c>
      <c r="R3803" t="s">
        <v>6074</v>
      </c>
      <c r="S3803" t="s">
        <v>35</v>
      </c>
      <c r="T3803" t="str">
        <f t="shared" si="177"/>
        <v xml:space="preserve">PREFERRED SKILLS:  Proficient in Outlook, Word, Excel and Access Excellent communication and writing skills.  Ability to exhibit professional demeanor in a fast paced and high-pressure work environment. Ability to prioritize and manage a wide array of projects to completion.  Outstanding attention to detail and follow through.  3 years of full-time satisfactory experience Satisfactory experience in purchasing, contract administration or a related field.  Outstanding attention to details and follow through.  Knowledge of City Procurement guidelines, rules and policies.  Experience with VENDEX and FMS preferred.  </v>
      </c>
      <c r="U3803">
        <f t="shared" si="178"/>
        <v>0</v>
      </c>
      <c r="V3803" s="3">
        <v>1</v>
      </c>
      <c r="W3803" s="3">
        <f t="shared" si="179"/>
        <v>0</v>
      </c>
      <c r="X3803" s="3">
        <v>0</v>
      </c>
      <c r="Y3803" s="3">
        <v>0</v>
      </c>
      <c r="Z3803" s="3">
        <v>0</v>
      </c>
      <c r="AA3803" s="3">
        <v>0</v>
      </c>
      <c r="AB3803" s="3">
        <v>0</v>
      </c>
      <c r="AD3803" t="s">
        <v>38</v>
      </c>
      <c r="AE3803" s="1">
        <v>42584</v>
      </c>
      <c r="AG3803" s="1">
        <v>42584</v>
      </c>
      <c r="AH3803" s="1">
        <v>42598</v>
      </c>
    </row>
    <row r="3804" spans="1:34" x14ac:dyDescent="0.3">
      <c r="A3804">
        <v>250310</v>
      </c>
      <c r="B3804" t="s">
        <v>210</v>
      </c>
      <c r="C3804" t="s">
        <v>40</v>
      </c>
      <c r="D3804">
        <v>1</v>
      </c>
      <c r="E3804" t="s">
        <v>6072</v>
      </c>
      <c r="F3804" t="s">
        <v>212</v>
      </c>
      <c r="G3804">
        <v>40563</v>
      </c>
      <c r="H3804">
        <v>1</v>
      </c>
      <c r="I3804">
        <v>45455</v>
      </c>
      <c r="J3804">
        <v>70193</v>
      </c>
      <c r="K3804" t="s">
        <v>30</v>
      </c>
      <c r="L3804" t="s">
        <v>213</v>
      </c>
      <c r="M3804" t="s">
        <v>3767</v>
      </c>
      <c r="N3804" t="s">
        <v>9023</v>
      </c>
      <c r="O3804" t="s">
        <v>7263</v>
      </c>
      <c r="P3804" t="s">
        <v>6079</v>
      </c>
      <c r="Q3804" t="s">
        <v>35</v>
      </c>
      <c r="R3804" t="s">
        <v>6080</v>
      </c>
      <c r="S3804" t="s">
        <v>35</v>
      </c>
      <c r="T3804" t="str">
        <f t="shared" si="177"/>
        <v xml:space="preserve">Proficient in Outlook, Word, Excel and Access Excellent communication and writing skills.  Ability to exhibit professional demeanor in a fast paced and high-pressure work environment. Ability to prioritize and manage a wide array of projects to completion.  Outstanding attention to detail and follow through.  3 years of full-time satisfactory experience Satisfactory experience in purchasing, contract administration or a related field.  Experience with VENDEX and FMS preferred.  </v>
      </c>
      <c r="U3804">
        <f t="shared" si="178"/>
        <v>0</v>
      </c>
      <c r="V3804" s="3">
        <v>1</v>
      </c>
      <c r="W3804" s="3">
        <f t="shared" si="179"/>
        <v>0</v>
      </c>
      <c r="X3804" s="3">
        <v>0</v>
      </c>
      <c r="Y3804" s="3">
        <v>0</v>
      </c>
      <c r="Z3804" s="3">
        <v>0</v>
      </c>
      <c r="AA3804" s="3">
        <v>0</v>
      </c>
      <c r="AB3804" s="3">
        <v>0</v>
      </c>
      <c r="AD3804" t="s">
        <v>38</v>
      </c>
      <c r="AE3804" s="1">
        <v>42585</v>
      </c>
      <c r="AG3804" s="1">
        <v>42585</v>
      </c>
      <c r="AH3804" s="1">
        <v>42598</v>
      </c>
    </row>
    <row r="3805" spans="1:34" x14ac:dyDescent="0.3">
      <c r="A3805">
        <v>250310</v>
      </c>
      <c r="B3805" t="s">
        <v>210</v>
      </c>
      <c r="C3805" t="s">
        <v>26</v>
      </c>
      <c r="D3805">
        <v>1</v>
      </c>
      <c r="E3805" t="s">
        <v>6072</v>
      </c>
      <c r="F3805" t="s">
        <v>212</v>
      </c>
      <c r="G3805">
        <v>40563</v>
      </c>
      <c r="H3805">
        <v>1</v>
      </c>
      <c r="I3805">
        <v>45455</v>
      </c>
      <c r="J3805">
        <v>70193</v>
      </c>
      <c r="K3805" t="s">
        <v>30</v>
      </c>
      <c r="L3805" t="s">
        <v>213</v>
      </c>
      <c r="M3805" t="s">
        <v>3767</v>
      </c>
      <c r="N3805" t="s">
        <v>9023</v>
      </c>
      <c r="O3805" t="s">
        <v>7263</v>
      </c>
      <c r="P3805" t="s">
        <v>6079</v>
      </c>
      <c r="Q3805" t="s">
        <v>35</v>
      </c>
      <c r="R3805" t="s">
        <v>6080</v>
      </c>
      <c r="S3805" t="s">
        <v>35</v>
      </c>
      <c r="T3805" t="str">
        <f t="shared" si="177"/>
        <v xml:space="preserve">Proficient in Outlook, Word, Excel and Access Excellent communication and writing skills.  Ability to exhibit professional demeanor in a fast paced and high-pressure work environment. Ability to prioritize and manage a wide array of projects to completion.  Outstanding attention to detail and follow through.  3 years of full-time satisfactory experience Satisfactory experience in purchasing, contract administration or a related field.  Experience with VENDEX and FMS preferred.  </v>
      </c>
      <c r="U3805">
        <f t="shared" si="178"/>
        <v>0</v>
      </c>
      <c r="V3805" s="3">
        <v>1</v>
      </c>
      <c r="W3805" s="3">
        <f t="shared" si="179"/>
        <v>0</v>
      </c>
      <c r="X3805" s="3">
        <v>0</v>
      </c>
      <c r="Y3805" s="3">
        <v>0</v>
      </c>
      <c r="Z3805" s="3">
        <v>0</v>
      </c>
      <c r="AA3805" s="3">
        <v>0</v>
      </c>
      <c r="AB3805" s="3">
        <v>0</v>
      </c>
      <c r="AD3805" t="s">
        <v>38</v>
      </c>
      <c r="AE3805" s="1">
        <v>42585</v>
      </c>
      <c r="AG3805" s="1">
        <v>42585</v>
      </c>
      <c r="AH3805" s="1">
        <v>42598</v>
      </c>
    </row>
    <row r="3806" spans="1:34" x14ac:dyDescent="0.3">
      <c r="A3806">
        <v>250315</v>
      </c>
      <c r="B3806" t="s">
        <v>39</v>
      </c>
      <c r="C3806" t="s">
        <v>40</v>
      </c>
      <c r="D3806">
        <v>1</v>
      </c>
      <c r="E3806" t="s">
        <v>6081</v>
      </c>
      <c r="F3806" t="s">
        <v>42</v>
      </c>
      <c r="G3806">
        <v>21744</v>
      </c>
      <c r="H3806">
        <v>3</v>
      </c>
      <c r="I3806">
        <v>76340</v>
      </c>
      <c r="J3806">
        <v>100322</v>
      </c>
      <c r="K3806" t="s">
        <v>30</v>
      </c>
      <c r="L3806" t="s">
        <v>43</v>
      </c>
      <c r="M3806" t="s">
        <v>44</v>
      </c>
      <c r="N3806" t="s">
        <v>9024</v>
      </c>
      <c r="O3806" t="s">
        <v>46</v>
      </c>
      <c r="P3806" t="e">
        <f>--experience leading research/surveillance projects  --demonstrated Applied public Health experience  --knowledge and experience in use of statistical analysis software, especially SAS procedures  --knowledge and experience in writing SQL _xlnm.database queries  --experience and interest in, as well as desire to, work with field-collected, Operational datasets  --Extensive experience with Microsoft Excel   --Strong organizational, written and oral communication skills.</f>
        <v>#NAME?</v>
      </c>
      <c r="Q3806" t="s">
        <v>7439</v>
      </c>
      <c r="R3806" t="s">
        <v>6082</v>
      </c>
      <c r="S3806" t="s">
        <v>35</v>
      </c>
      <c r="T3806" t="e">
        <f t="shared" si="177"/>
        <v>#NAME?</v>
      </c>
      <c r="U3806">
        <f t="shared" si="178"/>
        <v>0</v>
      </c>
      <c r="V3806" s="3">
        <v>0</v>
      </c>
      <c r="W3806" s="3">
        <f t="shared" si="179"/>
        <v>0</v>
      </c>
      <c r="X3806" s="3">
        <v>0</v>
      </c>
      <c r="Y3806" s="3">
        <v>0</v>
      </c>
      <c r="Z3806" s="3">
        <v>0</v>
      </c>
      <c r="AA3806" s="3">
        <v>0</v>
      </c>
      <c r="AB3806" s="3">
        <v>0</v>
      </c>
      <c r="AD3806" t="s">
        <v>38</v>
      </c>
      <c r="AE3806" s="1">
        <v>42584</v>
      </c>
      <c r="AG3806" s="1">
        <v>42584</v>
      </c>
      <c r="AH3806" s="1">
        <v>42598</v>
      </c>
    </row>
    <row r="3807" spans="1:34" x14ac:dyDescent="0.3">
      <c r="A3807">
        <v>250790</v>
      </c>
      <c r="B3807" t="s">
        <v>39</v>
      </c>
      <c r="C3807" t="s">
        <v>40</v>
      </c>
      <c r="D3807">
        <v>1</v>
      </c>
      <c r="E3807" t="s">
        <v>6075</v>
      </c>
      <c r="F3807" t="s">
        <v>42</v>
      </c>
      <c r="G3807">
        <v>21744</v>
      </c>
      <c r="H3807">
        <v>2</v>
      </c>
      <c r="I3807">
        <v>37</v>
      </c>
      <c r="J3807">
        <v>47</v>
      </c>
      <c r="K3807" t="s">
        <v>141</v>
      </c>
      <c r="L3807" t="s">
        <v>406</v>
      </c>
      <c r="M3807" t="s">
        <v>407</v>
      </c>
      <c r="N3807" t="s">
        <v>6076</v>
      </c>
      <c r="O3807" t="s">
        <v>46</v>
      </c>
      <c r="P3807" t="s">
        <v>6077</v>
      </c>
      <c r="Q3807" t="s">
        <v>7439</v>
      </c>
      <c r="R3807" t="s">
        <v>6078</v>
      </c>
      <c r="S3807" t="s">
        <v>35</v>
      </c>
      <c r="T3807" t="str">
        <f t="shared" si="177"/>
        <v>--3+ years' experience in quantitative and qualitative research and analysis, evaluation techniques, and development and implementation of large-scale public health evaluations  --Advanced degree in public health, social sciences, or a related field; or experience commensurate with these degrees  --Demonstrated knowledge of public health and health-care delivery systems; demonstrated ability to coordinate and manage evaluations in a team environment, and to analyze data and communicate findings to a broad range of audiences  --Experience working with community stakeholders  --Knowledge of maternal/child health programs, community engagement, community based participatory research, and health issues in urban, underserved neighborhoods  --Strong project-management skills  --Experience working with SAS and/or SPSS  --Experience working with relational databases.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07">
        <f t="shared" si="178"/>
        <v>1</v>
      </c>
      <c r="V3807" s="3">
        <v>0</v>
      </c>
      <c r="W3807" s="3">
        <f t="shared" si="179"/>
        <v>1</v>
      </c>
      <c r="X3807" s="3">
        <v>0</v>
      </c>
      <c r="Y3807" s="3">
        <v>0</v>
      </c>
      <c r="Z3807" s="3">
        <v>0</v>
      </c>
      <c r="AA3807" s="3">
        <v>0</v>
      </c>
      <c r="AB3807" s="3">
        <v>1</v>
      </c>
      <c r="AD3807" t="s">
        <v>38</v>
      </c>
      <c r="AE3807" s="1">
        <v>42586</v>
      </c>
      <c r="AG3807" s="1">
        <v>42586</v>
      </c>
      <c r="AH3807" s="1">
        <v>42598</v>
      </c>
    </row>
    <row r="3808" spans="1:34" x14ac:dyDescent="0.3">
      <c r="A3808">
        <v>250815</v>
      </c>
      <c r="B3808" t="s">
        <v>5432</v>
      </c>
      <c r="C3808" t="s">
        <v>26</v>
      </c>
      <c r="D3808">
        <v>1</v>
      </c>
      <c r="E3808" t="s">
        <v>6083</v>
      </c>
      <c r="F3808" t="s">
        <v>6084</v>
      </c>
      <c r="G3808">
        <v>10005</v>
      </c>
      <c r="H3808" t="s">
        <v>219</v>
      </c>
      <c r="I3808">
        <v>65107</v>
      </c>
      <c r="J3808">
        <v>173663</v>
      </c>
      <c r="K3808" t="s">
        <v>30</v>
      </c>
      <c r="L3808" t="s">
        <v>797</v>
      </c>
      <c r="M3808" t="s">
        <v>5434</v>
      </c>
      <c r="N3808" t="s">
        <v>6085</v>
      </c>
      <c r="O3808" t="s">
        <v>6086</v>
      </c>
      <c r="P3808" t="s">
        <v>35</v>
      </c>
      <c r="Q3808" t="s">
        <v>35</v>
      </c>
      <c r="R3808" t="s">
        <v>6087</v>
      </c>
      <c r="S3808" t="s">
        <v>35</v>
      </c>
      <c r="T3808" t="str">
        <f t="shared" si="177"/>
        <v xml:space="preserve">   </v>
      </c>
      <c r="U3808">
        <f t="shared" si="178"/>
        <v>0</v>
      </c>
      <c r="V3808" s="3">
        <v>0</v>
      </c>
      <c r="W3808" s="3">
        <f t="shared" si="179"/>
        <v>0</v>
      </c>
      <c r="X3808" s="3">
        <v>0</v>
      </c>
      <c r="Y3808" s="3">
        <v>0</v>
      </c>
      <c r="Z3808" s="3">
        <v>0</v>
      </c>
      <c r="AA3808" s="3">
        <v>0</v>
      </c>
      <c r="AB3808" s="3">
        <v>0</v>
      </c>
      <c r="AD3808" t="s">
        <v>38</v>
      </c>
      <c r="AE3808" s="1">
        <v>42591</v>
      </c>
      <c r="AG3808" s="1">
        <v>42591</v>
      </c>
      <c r="AH3808" s="1">
        <v>42598</v>
      </c>
    </row>
    <row r="3809" spans="1:34" x14ac:dyDescent="0.3">
      <c r="A3809">
        <v>250815</v>
      </c>
      <c r="B3809" t="s">
        <v>5432</v>
      </c>
      <c r="C3809" t="s">
        <v>40</v>
      </c>
      <c r="D3809">
        <v>1</v>
      </c>
      <c r="E3809" t="s">
        <v>6083</v>
      </c>
      <c r="F3809" t="s">
        <v>6084</v>
      </c>
      <c r="G3809">
        <v>10005</v>
      </c>
      <c r="H3809" t="s">
        <v>219</v>
      </c>
      <c r="I3809">
        <v>65107</v>
      </c>
      <c r="J3809">
        <v>173663</v>
      </c>
      <c r="K3809" t="s">
        <v>30</v>
      </c>
      <c r="L3809" t="s">
        <v>797</v>
      </c>
      <c r="M3809" t="s">
        <v>5434</v>
      </c>
      <c r="N3809" t="s">
        <v>6085</v>
      </c>
      <c r="O3809" t="s">
        <v>6086</v>
      </c>
      <c r="P3809" t="s">
        <v>35</v>
      </c>
      <c r="Q3809" t="s">
        <v>35</v>
      </c>
      <c r="R3809" t="s">
        <v>6087</v>
      </c>
      <c r="S3809" t="s">
        <v>35</v>
      </c>
      <c r="T3809" t="str">
        <f t="shared" si="177"/>
        <v xml:space="preserve">   </v>
      </c>
      <c r="U3809">
        <f t="shared" si="178"/>
        <v>0</v>
      </c>
      <c r="V3809" s="3">
        <v>0</v>
      </c>
      <c r="W3809" s="3">
        <f t="shared" si="179"/>
        <v>0</v>
      </c>
      <c r="X3809" s="3">
        <v>0</v>
      </c>
      <c r="Y3809" s="3">
        <v>0</v>
      </c>
      <c r="Z3809" s="3">
        <v>0</v>
      </c>
      <c r="AA3809" s="3">
        <v>0</v>
      </c>
      <c r="AB3809" s="3">
        <v>0</v>
      </c>
      <c r="AD3809" t="s">
        <v>38</v>
      </c>
      <c r="AE3809" s="1">
        <v>42591</v>
      </c>
      <c r="AG3809" s="1">
        <v>42591</v>
      </c>
      <c r="AH3809" s="1">
        <v>42598</v>
      </c>
    </row>
    <row r="3810" spans="1:34" x14ac:dyDescent="0.3">
      <c r="A3810">
        <v>250315</v>
      </c>
      <c r="B3810" t="s">
        <v>39</v>
      </c>
      <c r="C3810" t="s">
        <v>26</v>
      </c>
      <c r="D3810">
        <v>1</v>
      </c>
      <c r="E3810" t="s">
        <v>6081</v>
      </c>
      <c r="F3810" t="s">
        <v>42</v>
      </c>
      <c r="G3810">
        <v>21744</v>
      </c>
      <c r="H3810">
        <v>3</v>
      </c>
      <c r="I3810">
        <v>76340</v>
      </c>
      <c r="J3810">
        <v>100322</v>
      </c>
      <c r="K3810" t="s">
        <v>30</v>
      </c>
      <c r="L3810" t="s">
        <v>43</v>
      </c>
      <c r="M3810" t="s">
        <v>44</v>
      </c>
      <c r="N3810" t="s">
        <v>9024</v>
      </c>
      <c r="O3810" t="s">
        <v>46</v>
      </c>
      <c r="P3810" t="e">
        <f>--experience leading research/surveillance projects  --demonstrated Applied public Health experience  --knowledge and experience in use of statistical analysis software, especially SAS procedures  --knowledge and experience in writing SQL _xlnm.database queries  --experience and interest in, as well as desire to, work with field-collected, Operational datasets  --Extensive experience with Microsoft Excel   --Strong organizational, written and oral communication skills.</f>
        <v>#NAME?</v>
      </c>
      <c r="Q3810" t="s">
        <v>7439</v>
      </c>
      <c r="R3810" t="s">
        <v>6082</v>
      </c>
      <c r="S3810" t="s">
        <v>35</v>
      </c>
      <c r="T3810" t="e">
        <f t="shared" si="177"/>
        <v>#NAME?</v>
      </c>
      <c r="U3810">
        <f t="shared" si="178"/>
        <v>0</v>
      </c>
      <c r="V3810" s="3">
        <v>0</v>
      </c>
      <c r="W3810" s="3">
        <f t="shared" si="179"/>
        <v>0</v>
      </c>
      <c r="X3810" s="3">
        <v>0</v>
      </c>
      <c r="Y3810" s="3">
        <v>0</v>
      </c>
      <c r="Z3810" s="3">
        <v>0</v>
      </c>
      <c r="AA3810" s="3">
        <v>0</v>
      </c>
      <c r="AB3810" s="3">
        <v>0</v>
      </c>
      <c r="AD3810" t="s">
        <v>38</v>
      </c>
      <c r="AE3810" s="1">
        <v>42584</v>
      </c>
      <c r="AG3810" s="1">
        <v>42584</v>
      </c>
      <c r="AH3810" s="1">
        <v>42598</v>
      </c>
    </row>
    <row r="3811" spans="1:34" x14ac:dyDescent="0.3">
      <c r="A3811">
        <v>250435</v>
      </c>
      <c r="B3811" t="s">
        <v>244</v>
      </c>
      <c r="C3811" t="s">
        <v>26</v>
      </c>
      <c r="D3811">
        <v>1</v>
      </c>
      <c r="E3811" t="s">
        <v>6088</v>
      </c>
      <c r="F3811" t="s">
        <v>3080</v>
      </c>
      <c r="G3811">
        <v>31121</v>
      </c>
      <c r="H3811">
        <v>2</v>
      </c>
      <c r="I3811">
        <v>54347</v>
      </c>
      <c r="J3811">
        <v>76470</v>
      </c>
      <c r="K3811" t="s">
        <v>30</v>
      </c>
      <c r="L3811" t="s">
        <v>521</v>
      </c>
      <c r="M3811" t="s">
        <v>4000</v>
      </c>
      <c r="N3811" t="s">
        <v>6089</v>
      </c>
      <c r="O3811" t="s">
        <v>3081</v>
      </c>
      <c r="P3811" t="s">
        <v>6090</v>
      </c>
      <c r="Q3811" t="s">
        <v>6091</v>
      </c>
      <c r="R3811" t="s">
        <v>6092</v>
      </c>
      <c r="S3811" t="s">
        <v>35</v>
      </c>
      <c r="T3811" t="str">
        <f t="shared" si="177"/>
        <v>A minimum of ten years of government experience, and proven abilities in conducting extensive, confidential background investigations; proficient in the use of the City of New York's automated systems used to manage personnel, including but not limited to NYCAPS; PMS; CHRMS and PRISE; excellent communication and transactional skills, including a proven ability to effectively analyze HR issues in writing; strong interpersonal and leadership skills and the ability to maintain a high level of discretion and confidentiality. *** IN ORDER TO BE CONSIDERED FOR THIS POSITION CANDIDATES MUST BE SERVING PERMANENTLY IN THE TITLE OF ASSOCIATE INVESTIGATOR ***</v>
      </c>
      <c r="U3811">
        <f t="shared" si="178"/>
        <v>0</v>
      </c>
      <c r="V3811" s="3">
        <v>0</v>
      </c>
      <c r="W3811" s="3">
        <f t="shared" si="179"/>
        <v>0</v>
      </c>
      <c r="X3811" s="3">
        <v>0</v>
      </c>
      <c r="Y3811" s="3">
        <v>0</v>
      </c>
      <c r="Z3811" s="3">
        <v>0</v>
      </c>
      <c r="AA3811" s="3">
        <v>0</v>
      </c>
      <c r="AB3811" s="3">
        <v>0</v>
      </c>
      <c r="AD3811" t="s">
        <v>38</v>
      </c>
      <c r="AE3811" s="1">
        <v>42586</v>
      </c>
      <c r="AG3811" s="1">
        <v>42586</v>
      </c>
      <c r="AH3811" s="1">
        <v>42598</v>
      </c>
    </row>
    <row r="3812" spans="1:34" x14ac:dyDescent="0.3">
      <c r="A3812">
        <v>250319</v>
      </c>
      <c r="B3812" t="s">
        <v>2939</v>
      </c>
      <c r="C3812" t="s">
        <v>40</v>
      </c>
      <c r="D3812">
        <v>1</v>
      </c>
      <c r="E3812" t="s">
        <v>6093</v>
      </c>
      <c r="F3812" t="s">
        <v>1991</v>
      </c>
      <c r="G3812">
        <v>22092</v>
      </c>
      <c r="H3812">
        <v>0</v>
      </c>
      <c r="I3812">
        <v>55000</v>
      </c>
      <c r="J3812">
        <v>65000</v>
      </c>
      <c r="K3812" t="s">
        <v>30</v>
      </c>
      <c r="L3812" t="s">
        <v>2941</v>
      </c>
      <c r="M3812" t="s">
        <v>6046</v>
      </c>
      <c r="N3812" t="s">
        <v>9025</v>
      </c>
      <c r="O3812" t="s">
        <v>1992</v>
      </c>
      <c r="P3812" t="s">
        <v>9026</v>
      </c>
      <c r="Q3812" t="s">
        <v>35</v>
      </c>
      <c r="R3812" t="s">
        <v>6094</v>
      </c>
      <c r="S3812" t="s">
        <v>35</v>
      </c>
      <c r="T3812" t="str">
        <f t="shared" si="177"/>
        <v xml:space="preserve">‚	Strong urban design capabilities with extensive knowledge of physical design practices including site planning and programming, building layout and massing and architectural design. Knowledge of streetscape, public space, and open space design including urban landscape, and environmental and graphic design.	Strong research and analytical skills. Competence in free-hand sketches, computer-based drawings, 3D modeling, database and/or geographic information computer software.	Excellent editing and design critique skills and soft skills; ability to collaborate and communicate with designers and technicians with different backgrounds and preferences, processes and styles.	Excellent presentation and written communication skills; experience speaking publicly and making effective presentations.	Ability to work effectively as part of a team, as well as with other divisions and city agencies. Ability to organize and lead meetings effectively and inclusively.	Demonstrated ability to self-manage and capacity to take initiative, as well as superior project management skills, including the ability to complete tasks in a timely fashion.	Knowledge of New York City‚„s general urban design and land use issues, policies and needs.  </v>
      </c>
      <c r="U3812">
        <f t="shared" si="178"/>
        <v>0</v>
      </c>
      <c r="V3812" s="3">
        <v>0</v>
      </c>
      <c r="W3812" s="3">
        <f t="shared" si="179"/>
        <v>0</v>
      </c>
      <c r="X3812" s="3">
        <v>0</v>
      </c>
      <c r="Y3812" s="3">
        <v>0</v>
      </c>
      <c r="Z3812" s="3">
        <v>0</v>
      </c>
      <c r="AA3812" s="3">
        <v>0</v>
      </c>
      <c r="AB3812" s="3">
        <v>0</v>
      </c>
      <c r="AD3812" t="s">
        <v>38</v>
      </c>
      <c r="AE3812" s="1">
        <v>42584</v>
      </c>
      <c r="AF3812" s="1">
        <v>42614</v>
      </c>
      <c r="AG3812" s="1">
        <v>42584</v>
      </c>
      <c r="AH3812" s="1">
        <v>42598</v>
      </c>
    </row>
    <row r="3813" spans="1:34" x14ac:dyDescent="0.3">
      <c r="A3813">
        <v>250319</v>
      </c>
      <c r="B3813" t="s">
        <v>2939</v>
      </c>
      <c r="C3813" t="s">
        <v>26</v>
      </c>
      <c r="D3813">
        <v>1</v>
      </c>
      <c r="E3813" t="s">
        <v>6093</v>
      </c>
      <c r="F3813" t="s">
        <v>1991</v>
      </c>
      <c r="G3813">
        <v>22092</v>
      </c>
      <c r="H3813">
        <v>0</v>
      </c>
      <c r="I3813">
        <v>55000</v>
      </c>
      <c r="J3813">
        <v>65000</v>
      </c>
      <c r="K3813" t="s">
        <v>30</v>
      </c>
      <c r="L3813" t="s">
        <v>2941</v>
      </c>
      <c r="M3813" t="s">
        <v>6046</v>
      </c>
      <c r="N3813" t="s">
        <v>9025</v>
      </c>
      <c r="O3813" t="s">
        <v>1992</v>
      </c>
      <c r="P3813" t="s">
        <v>9026</v>
      </c>
      <c r="Q3813" t="s">
        <v>35</v>
      </c>
      <c r="R3813" t="s">
        <v>6094</v>
      </c>
      <c r="S3813" t="s">
        <v>35</v>
      </c>
      <c r="T3813" t="str">
        <f t="shared" si="177"/>
        <v xml:space="preserve">‚	Strong urban design capabilities with extensive knowledge of physical design practices including site planning and programming, building layout and massing and architectural design. Knowledge of streetscape, public space, and open space design including urban landscape, and environmental and graphic design.	Strong research and analytical skills. Competence in free-hand sketches, computer-based drawings, 3D modeling, database and/or geographic information computer software.	Excellent editing and design critique skills and soft skills; ability to collaborate and communicate with designers and technicians with different backgrounds and preferences, processes and styles.	Excellent presentation and written communication skills; experience speaking publicly and making effective presentations.	Ability to work effectively as part of a team, as well as with other divisions and city agencies. Ability to organize and lead meetings effectively and inclusively.	Demonstrated ability to self-manage and capacity to take initiative, as well as superior project management skills, including the ability to complete tasks in a timely fashion.	Knowledge of New York City‚„s general urban design and land use issues, policies and needs.  </v>
      </c>
      <c r="U3813">
        <f t="shared" si="178"/>
        <v>0</v>
      </c>
      <c r="V3813" s="3">
        <v>0</v>
      </c>
      <c r="W3813" s="3">
        <f t="shared" si="179"/>
        <v>0</v>
      </c>
      <c r="X3813" s="3">
        <v>0</v>
      </c>
      <c r="Y3813" s="3">
        <v>0</v>
      </c>
      <c r="Z3813" s="3">
        <v>0</v>
      </c>
      <c r="AA3813" s="3">
        <v>0</v>
      </c>
      <c r="AB3813" s="3">
        <v>0</v>
      </c>
      <c r="AD3813" t="s">
        <v>38</v>
      </c>
      <c r="AE3813" s="1">
        <v>42584</v>
      </c>
      <c r="AF3813" s="1">
        <v>42614</v>
      </c>
      <c r="AG3813" s="1">
        <v>42584</v>
      </c>
      <c r="AH3813" s="1">
        <v>42598</v>
      </c>
    </row>
    <row r="3814" spans="1:34" x14ac:dyDescent="0.3">
      <c r="A3814">
        <v>250320</v>
      </c>
      <c r="B3814" t="s">
        <v>244</v>
      </c>
      <c r="C3814" t="s">
        <v>26</v>
      </c>
      <c r="D3814">
        <v>2</v>
      </c>
      <c r="E3814" t="s">
        <v>6095</v>
      </c>
      <c r="F3814" t="s">
        <v>551</v>
      </c>
      <c r="G3814">
        <v>10124</v>
      </c>
      <c r="H3814">
        <v>2</v>
      </c>
      <c r="I3814">
        <v>47951</v>
      </c>
      <c r="J3814">
        <v>69703</v>
      </c>
      <c r="K3814" t="s">
        <v>30</v>
      </c>
      <c r="L3814" t="s">
        <v>521</v>
      </c>
      <c r="M3814" t="s">
        <v>4000</v>
      </c>
      <c r="N3814" t="s">
        <v>6096</v>
      </c>
      <c r="O3814" t="s">
        <v>7055</v>
      </c>
      <c r="P3814" t="s">
        <v>6097</v>
      </c>
      <c r="Q3814" t="s">
        <v>6098</v>
      </c>
      <c r="R3814" t="s">
        <v>6099</v>
      </c>
      <c r="S3814" t="s">
        <v>35</v>
      </c>
      <c r="T3814" t="str">
        <f t="shared" si="177"/>
        <v>Preference given to candidates familiar with the NYCAPS, PRISE and PMS databases; significant experience navigating NYCAPS desired; thorough understanding of the entire Job Opening process and roles sought; strong computer skills particularly Excel and Word valued. IN ORDER TO BE CONSIDERED FOR THIS POSITION CANDIDATES MUST BE SERVING PERMANENTLY IN THE TITLE OF PRINCIPAL ADMINISTRATIVE ASSOCIATE.</v>
      </c>
      <c r="U3814">
        <f t="shared" si="178"/>
        <v>0</v>
      </c>
      <c r="V3814" s="3">
        <v>1</v>
      </c>
      <c r="W3814" s="3">
        <f t="shared" si="179"/>
        <v>0</v>
      </c>
      <c r="X3814" s="3">
        <v>0</v>
      </c>
      <c r="Y3814" s="3">
        <v>0</v>
      </c>
      <c r="Z3814" s="3">
        <v>0</v>
      </c>
      <c r="AA3814" s="3">
        <v>0</v>
      </c>
      <c r="AB3814" s="3">
        <v>0</v>
      </c>
      <c r="AD3814" t="s">
        <v>38</v>
      </c>
      <c r="AE3814" s="1">
        <v>42585</v>
      </c>
      <c r="AG3814" s="1">
        <v>42585</v>
      </c>
      <c r="AH3814" s="1">
        <v>42598</v>
      </c>
    </row>
    <row r="3815" spans="1:34" x14ac:dyDescent="0.3">
      <c r="A3815">
        <v>250816</v>
      </c>
      <c r="B3815" t="s">
        <v>39</v>
      </c>
      <c r="C3815" t="s">
        <v>40</v>
      </c>
      <c r="D3815">
        <v>1</v>
      </c>
      <c r="E3815" t="s">
        <v>6100</v>
      </c>
      <c r="F3815" t="s">
        <v>1168</v>
      </c>
      <c r="G3815">
        <v>56058</v>
      </c>
      <c r="H3815">
        <v>0</v>
      </c>
      <c r="I3815">
        <v>48895</v>
      </c>
      <c r="J3815">
        <v>75900</v>
      </c>
      <c r="K3815" t="s">
        <v>30</v>
      </c>
      <c r="L3815" t="s">
        <v>406</v>
      </c>
      <c r="M3815" t="s">
        <v>407</v>
      </c>
      <c r="N3815" t="s">
        <v>6101</v>
      </c>
      <c r="O3815" t="s">
        <v>1170</v>
      </c>
      <c r="P3815" t="s">
        <v>6102</v>
      </c>
      <c r="Q3815" t="s">
        <v>7439</v>
      </c>
      <c r="R3815" t="s">
        <v>6103</v>
      </c>
      <c r="S3815" t="s">
        <v>35</v>
      </c>
      <c r="T3815" t="str">
        <f t="shared" si="177"/>
        <v>2+ years' experience in public health or related field; experience working with community members and organizations; understanding of and experience around community development and health issues in urban, underserved neighborhoods; knowledge of health and social service agencies in Central Brooklyn. Strong organizational and data-collection skills; outstanding written and oral communication skills; strong facilitation and presentation skills; facility with technology; social media skills a plus. Positive attitude, strong work ethic, outstanding interpersonal skills. Ability to work evenings and weekends as needed.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15">
        <f t="shared" si="178"/>
        <v>0</v>
      </c>
      <c r="V3815" s="3">
        <v>0</v>
      </c>
      <c r="W3815" s="3">
        <f t="shared" si="179"/>
        <v>0</v>
      </c>
      <c r="X3815" s="3">
        <v>0</v>
      </c>
      <c r="Y3815" s="3">
        <v>0</v>
      </c>
      <c r="Z3815" s="3">
        <v>0</v>
      </c>
      <c r="AA3815" s="3">
        <v>0</v>
      </c>
      <c r="AB3815" s="3">
        <v>0</v>
      </c>
      <c r="AD3815" t="s">
        <v>38</v>
      </c>
      <c r="AE3815" s="1">
        <v>42586</v>
      </c>
      <c r="AG3815" s="1">
        <v>42586</v>
      </c>
      <c r="AH3815" s="1">
        <v>42598</v>
      </c>
    </row>
    <row r="3816" spans="1:34" x14ac:dyDescent="0.3">
      <c r="A3816">
        <v>250816</v>
      </c>
      <c r="B3816" t="s">
        <v>39</v>
      </c>
      <c r="C3816" t="s">
        <v>26</v>
      </c>
      <c r="D3816">
        <v>1</v>
      </c>
      <c r="E3816" t="s">
        <v>6100</v>
      </c>
      <c r="F3816" t="s">
        <v>1168</v>
      </c>
      <c r="G3816">
        <v>56058</v>
      </c>
      <c r="H3816">
        <v>0</v>
      </c>
      <c r="I3816">
        <v>48895</v>
      </c>
      <c r="J3816">
        <v>75900</v>
      </c>
      <c r="K3816" t="s">
        <v>30</v>
      </c>
      <c r="L3816" t="s">
        <v>406</v>
      </c>
      <c r="M3816" t="s">
        <v>407</v>
      </c>
      <c r="N3816" t="s">
        <v>6101</v>
      </c>
      <c r="O3816" t="s">
        <v>1170</v>
      </c>
      <c r="P3816" t="s">
        <v>6102</v>
      </c>
      <c r="Q3816" t="s">
        <v>7439</v>
      </c>
      <c r="R3816" t="s">
        <v>6103</v>
      </c>
      <c r="S3816" t="s">
        <v>35</v>
      </c>
      <c r="T3816" t="str">
        <f t="shared" si="177"/>
        <v>2+ years' experience in public health or related field; experience working with community members and organizations; understanding of and experience around community development and health issues in urban, underserved neighborhoods; knowledge of health and social service agencies in Central Brooklyn. Strong organizational and data-collection skills; outstanding written and oral communication skills; strong facilitation and presentation skills; facility with technology; social media skills a plus. Positive attitude, strong work ethic, outstanding interpersonal skills. Ability to work evenings and weekends as needed.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16">
        <f t="shared" si="178"/>
        <v>0</v>
      </c>
      <c r="V3816" s="3">
        <v>0</v>
      </c>
      <c r="W3816" s="3">
        <f t="shared" si="179"/>
        <v>0</v>
      </c>
      <c r="X3816" s="3">
        <v>0</v>
      </c>
      <c r="Y3816" s="3">
        <v>0</v>
      </c>
      <c r="Z3816" s="3">
        <v>0</v>
      </c>
      <c r="AA3816" s="3">
        <v>0</v>
      </c>
      <c r="AB3816" s="3">
        <v>0</v>
      </c>
      <c r="AD3816" t="s">
        <v>38</v>
      </c>
      <c r="AE3816" s="1">
        <v>42586</v>
      </c>
      <c r="AG3816" s="1">
        <v>42586</v>
      </c>
      <c r="AH3816" s="1">
        <v>42598</v>
      </c>
    </row>
    <row r="3817" spans="1:34" x14ac:dyDescent="0.3">
      <c r="A3817">
        <v>250858</v>
      </c>
      <c r="B3817" t="s">
        <v>2309</v>
      </c>
      <c r="C3817" t="s">
        <v>26</v>
      </c>
      <c r="D3817">
        <v>1</v>
      </c>
      <c r="E3817" t="s">
        <v>6104</v>
      </c>
      <c r="F3817" t="s">
        <v>1168</v>
      </c>
      <c r="G3817">
        <v>56058</v>
      </c>
      <c r="H3817">
        <v>0</v>
      </c>
      <c r="I3817">
        <v>48895</v>
      </c>
      <c r="J3817">
        <v>75900</v>
      </c>
      <c r="K3817" t="s">
        <v>30</v>
      </c>
      <c r="L3817" t="s">
        <v>1053</v>
      </c>
      <c r="M3817" t="s">
        <v>6105</v>
      </c>
      <c r="N3817" t="s">
        <v>9027</v>
      </c>
      <c r="O3817" t="s">
        <v>1170</v>
      </c>
      <c r="P3817" t="s">
        <v>9028</v>
      </c>
      <c r="Q3817" t="s">
        <v>35</v>
      </c>
      <c r="R3817" t="s">
        <v>2312</v>
      </c>
      <c r="S3817" t="s">
        <v>9029</v>
      </c>
      <c r="T3817" t="str">
        <f t="shared" si="177"/>
        <v xml:space="preserve">Two years of satisfactory experience assisting in the care of children in one or a combination of the following: nursery school, primary school, child group work, camp counselor, house mother in a children‚„s institution, practical nursing for children; certification in first aid and CPR.  </v>
      </c>
      <c r="U3817">
        <f t="shared" si="178"/>
        <v>0</v>
      </c>
      <c r="V3817" s="3">
        <v>0</v>
      </c>
      <c r="W3817" s="3">
        <f t="shared" si="179"/>
        <v>0</v>
      </c>
      <c r="X3817" s="3">
        <v>0</v>
      </c>
      <c r="Y3817" s="3">
        <v>0</v>
      </c>
      <c r="Z3817" s="3">
        <v>0</v>
      </c>
      <c r="AA3817" s="3">
        <v>0</v>
      </c>
      <c r="AB3817" s="3">
        <v>0</v>
      </c>
      <c r="AD3817" t="s">
        <v>38</v>
      </c>
      <c r="AE3817" s="1">
        <v>42585</v>
      </c>
      <c r="AG3817" s="1">
        <v>42585</v>
      </c>
      <c r="AH3817" s="1">
        <v>42598</v>
      </c>
    </row>
    <row r="3818" spans="1:34" x14ac:dyDescent="0.3">
      <c r="A3818">
        <v>250858</v>
      </c>
      <c r="B3818" t="s">
        <v>2309</v>
      </c>
      <c r="C3818" t="s">
        <v>40</v>
      </c>
      <c r="D3818">
        <v>1</v>
      </c>
      <c r="E3818" t="s">
        <v>6104</v>
      </c>
      <c r="F3818" t="s">
        <v>1168</v>
      </c>
      <c r="G3818">
        <v>56058</v>
      </c>
      <c r="H3818">
        <v>0</v>
      </c>
      <c r="I3818">
        <v>48895</v>
      </c>
      <c r="J3818">
        <v>75900</v>
      </c>
      <c r="K3818" t="s">
        <v>30</v>
      </c>
      <c r="L3818" t="s">
        <v>1053</v>
      </c>
      <c r="M3818" t="s">
        <v>6105</v>
      </c>
      <c r="N3818" t="s">
        <v>9027</v>
      </c>
      <c r="O3818" t="s">
        <v>1170</v>
      </c>
      <c r="P3818" t="s">
        <v>9028</v>
      </c>
      <c r="Q3818" t="s">
        <v>35</v>
      </c>
      <c r="R3818" t="s">
        <v>2312</v>
      </c>
      <c r="S3818" t="s">
        <v>9029</v>
      </c>
      <c r="T3818" t="str">
        <f t="shared" si="177"/>
        <v xml:space="preserve">Two years of satisfactory experience assisting in the care of children in one or a combination of the following: nursery school, primary school, child group work, camp counselor, house mother in a children‚„s institution, practical nursing for children; certification in first aid and CPR.  </v>
      </c>
      <c r="U3818">
        <f t="shared" si="178"/>
        <v>0</v>
      </c>
      <c r="V3818" s="3">
        <v>0</v>
      </c>
      <c r="W3818" s="3">
        <f t="shared" si="179"/>
        <v>0</v>
      </c>
      <c r="X3818" s="3">
        <v>0</v>
      </c>
      <c r="Y3818" s="3">
        <v>0</v>
      </c>
      <c r="Z3818" s="3">
        <v>0</v>
      </c>
      <c r="AA3818" s="3">
        <v>0</v>
      </c>
      <c r="AB3818" s="3">
        <v>0</v>
      </c>
      <c r="AD3818" t="s">
        <v>38</v>
      </c>
      <c r="AE3818" s="1">
        <v>42585</v>
      </c>
      <c r="AG3818" s="1">
        <v>42585</v>
      </c>
      <c r="AH3818" s="1">
        <v>42598</v>
      </c>
    </row>
    <row r="3819" spans="1:34" x14ac:dyDescent="0.3">
      <c r="A3819">
        <v>250860</v>
      </c>
      <c r="B3819" t="s">
        <v>2309</v>
      </c>
      <c r="C3819" t="s">
        <v>26</v>
      </c>
      <c r="D3819">
        <v>6</v>
      </c>
      <c r="E3819" t="s">
        <v>6104</v>
      </c>
      <c r="F3819" t="s">
        <v>1168</v>
      </c>
      <c r="G3819">
        <v>56058</v>
      </c>
      <c r="H3819">
        <v>0</v>
      </c>
      <c r="I3819">
        <v>48895</v>
      </c>
      <c r="J3819">
        <v>75900</v>
      </c>
      <c r="K3819" t="s">
        <v>30</v>
      </c>
      <c r="L3819" t="s">
        <v>1053</v>
      </c>
      <c r="M3819" t="s">
        <v>6105</v>
      </c>
      <c r="N3819" t="s">
        <v>9030</v>
      </c>
      <c r="O3819" t="s">
        <v>1170</v>
      </c>
      <c r="P3819" t="s">
        <v>9028</v>
      </c>
      <c r="Q3819" t="s">
        <v>35</v>
      </c>
      <c r="R3819" t="s">
        <v>2312</v>
      </c>
      <c r="S3819" t="s">
        <v>6106</v>
      </c>
      <c r="T3819" t="str">
        <f t="shared" si="177"/>
        <v xml:space="preserve">Two years of satisfactory experience assisting in the care of children in one or a combination of the following: nursery school, primary school, child group work, camp counselor, house mother in a children‚„s institution, practical nursing for children; certification in first aid and CPR.  </v>
      </c>
      <c r="U3819">
        <f t="shared" si="178"/>
        <v>0</v>
      </c>
      <c r="V3819" s="3">
        <v>0</v>
      </c>
      <c r="W3819" s="3">
        <f t="shared" si="179"/>
        <v>0</v>
      </c>
      <c r="X3819" s="3">
        <v>0</v>
      </c>
      <c r="Y3819" s="3">
        <v>0</v>
      </c>
      <c r="Z3819" s="3">
        <v>0</v>
      </c>
      <c r="AA3819" s="3">
        <v>0</v>
      </c>
      <c r="AB3819" s="3">
        <v>0</v>
      </c>
      <c r="AD3819" t="s">
        <v>38</v>
      </c>
      <c r="AE3819" s="1">
        <v>42585</v>
      </c>
      <c r="AG3819" s="1">
        <v>42585</v>
      </c>
      <c r="AH3819" s="1">
        <v>42598</v>
      </c>
    </row>
    <row r="3820" spans="1:34" x14ac:dyDescent="0.3">
      <c r="A3820">
        <v>250320</v>
      </c>
      <c r="B3820" t="s">
        <v>244</v>
      </c>
      <c r="C3820" t="s">
        <v>26</v>
      </c>
      <c r="D3820">
        <v>2</v>
      </c>
      <c r="E3820" t="s">
        <v>6095</v>
      </c>
      <c r="F3820" t="s">
        <v>551</v>
      </c>
      <c r="G3820">
        <v>10124</v>
      </c>
      <c r="H3820">
        <v>2</v>
      </c>
      <c r="I3820">
        <v>47951</v>
      </c>
      <c r="J3820">
        <v>69703</v>
      </c>
      <c r="K3820" t="s">
        <v>30</v>
      </c>
      <c r="L3820" t="s">
        <v>521</v>
      </c>
      <c r="M3820" t="s">
        <v>4000</v>
      </c>
      <c r="N3820" t="s">
        <v>6096</v>
      </c>
      <c r="O3820" t="s">
        <v>7055</v>
      </c>
      <c r="P3820" t="s">
        <v>6097</v>
      </c>
      <c r="Q3820" t="s">
        <v>6098</v>
      </c>
      <c r="R3820" t="s">
        <v>6099</v>
      </c>
      <c r="S3820" t="s">
        <v>35</v>
      </c>
      <c r="T3820" t="str">
        <f t="shared" si="177"/>
        <v>Preference given to candidates familiar with the NYCAPS, PRISE and PMS databases; significant experience navigating NYCAPS desired; thorough understanding of the entire Job Opening process and roles sought; strong computer skills particularly Excel and Word valued. IN ORDER TO BE CONSIDERED FOR THIS POSITION CANDIDATES MUST BE SERVING PERMANENTLY IN THE TITLE OF PRINCIPAL ADMINISTRATIVE ASSOCIATE.</v>
      </c>
      <c r="U3820">
        <f t="shared" si="178"/>
        <v>0</v>
      </c>
      <c r="V3820" s="3">
        <v>1</v>
      </c>
      <c r="W3820" s="3">
        <f t="shared" si="179"/>
        <v>0</v>
      </c>
      <c r="X3820" s="3">
        <v>0</v>
      </c>
      <c r="Y3820" s="3">
        <v>0</v>
      </c>
      <c r="Z3820" s="3">
        <v>0</v>
      </c>
      <c r="AA3820" s="3">
        <v>0</v>
      </c>
      <c r="AB3820" s="3">
        <v>0</v>
      </c>
      <c r="AD3820" t="s">
        <v>38</v>
      </c>
      <c r="AE3820" s="1">
        <v>42585</v>
      </c>
      <c r="AG3820" s="1">
        <v>42585</v>
      </c>
      <c r="AH3820" s="1">
        <v>42598</v>
      </c>
    </row>
    <row r="3821" spans="1:34" x14ac:dyDescent="0.3">
      <c r="A3821">
        <v>250322</v>
      </c>
      <c r="B3821" t="s">
        <v>2454</v>
      </c>
      <c r="C3821" t="s">
        <v>26</v>
      </c>
      <c r="D3821">
        <v>1</v>
      </c>
      <c r="E3821" t="s">
        <v>6107</v>
      </c>
      <c r="F3821" t="s">
        <v>28</v>
      </c>
      <c r="G3821" t="s">
        <v>29</v>
      </c>
      <c r="H3821">
        <v>0</v>
      </c>
      <c r="I3821">
        <v>49492</v>
      </c>
      <c r="J3821">
        <v>80000</v>
      </c>
      <c r="K3821" t="s">
        <v>30</v>
      </c>
      <c r="L3821" t="s">
        <v>2978</v>
      </c>
      <c r="M3821" t="s">
        <v>971</v>
      </c>
      <c r="N3821" t="s">
        <v>9031</v>
      </c>
      <c r="O3821" t="s">
        <v>7052</v>
      </c>
      <c r="P3821" t="s">
        <v>9032</v>
      </c>
      <c r="Q3821" t="s">
        <v>35</v>
      </c>
      <c r="R3821" t="s">
        <v>6108</v>
      </c>
      <c r="S3821" t="s">
        <v>2459</v>
      </c>
      <c r="T3821" t="str">
        <f t="shared" si="177"/>
        <v xml:space="preserve">‚ Knowledge of City of New York regulatory and personnel guidelines and civil service laws;  Proficient in the use of NYCAPS, PMS, CHRMS, Excel, and Word. Basic knowledge of    PowerPoint.  Ability to appropriately plan and organize; administer and prioritize; multitask.  Ability to communicate effectively verbally and in writing;  Ability to establish and maintain effective working relationships with employees and the public; Ability to maintain composure and communicate effectively under stressful conditions; Ability to perform effectively under competing and/or conflicting demands on time and self in a    busy environment; skill and tact in dealing with others. Ability to work with minimal supervision and take initiative in pursuing departmental    responsibilities. Ability to perform moderately complex research work. Must maintain a high level of discretion and confidentiality.  </v>
      </c>
      <c r="U3821">
        <f t="shared" si="178"/>
        <v>0</v>
      </c>
      <c r="V3821" s="3">
        <v>1</v>
      </c>
      <c r="W3821" s="3">
        <f t="shared" si="179"/>
        <v>0</v>
      </c>
      <c r="X3821" s="3">
        <v>0</v>
      </c>
      <c r="Y3821" s="3">
        <v>0</v>
      </c>
      <c r="Z3821" s="3">
        <v>0</v>
      </c>
      <c r="AA3821" s="3">
        <v>0</v>
      </c>
      <c r="AB3821" s="3">
        <v>0</v>
      </c>
      <c r="AD3821" t="s">
        <v>38</v>
      </c>
      <c r="AE3821" s="1">
        <v>42593</v>
      </c>
      <c r="AG3821" s="1">
        <v>42593</v>
      </c>
      <c r="AH3821" s="1">
        <v>42598</v>
      </c>
    </row>
    <row r="3822" spans="1:34" x14ac:dyDescent="0.3">
      <c r="A3822">
        <v>250322</v>
      </c>
      <c r="B3822" t="s">
        <v>2454</v>
      </c>
      <c r="C3822" t="s">
        <v>40</v>
      </c>
      <c r="D3822">
        <v>1</v>
      </c>
      <c r="E3822" t="s">
        <v>6107</v>
      </c>
      <c r="F3822" t="s">
        <v>28</v>
      </c>
      <c r="G3822" t="s">
        <v>29</v>
      </c>
      <c r="H3822">
        <v>0</v>
      </c>
      <c r="I3822">
        <v>49492</v>
      </c>
      <c r="J3822">
        <v>80000</v>
      </c>
      <c r="K3822" t="s">
        <v>30</v>
      </c>
      <c r="L3822" t="s">
        <v>2978</v>
      </c>
      <c r="M3822" t="s">
        <v>971</v>
      </c>
      <c r="N3822" t="s">
        <v>9031</v>
      </c>
      <c r="O3822" t="s">
        <v>7052</v>
      </c>
      <c r="P3822" t="s">
        <v>9032</v>
      </c>
      <c r="Q3822" t="s">
        <v>35</v>
      </c>
      <c r="R3822" t="s">
        <v>6108</v>
      </c>
      <c r="S3822" t="s">
        <v>2459</v>
      </c>
      <c r="T3822" t="str">
        <f t="shared" si="177"/>
        <v xml:space="preserve">‚ Knowledge of City of New York regulatory and personnel guidelines and civil service laws;  Proficient in the use of NYCAPS, PMS, CHRMS, Excel, and Word. Basic knowledge of    PowerPoint.  Ability to appropriately plan and organize; administer and prioritize; multitask.  Ability to communicate effectively verbally and in writing;  Ability to establish and maintain effective working relationships with employees and the public; Ability to maintain composure and communicate effectively under stressful conditions; Ability to perform effectively under competing and/or conflicting demands on time and self in a    busy environment; skill and tact in dealing with others. Ability to work with minimal supervision and take initiative in pursuing departmental    responsibilities. Ability to perform moderately complex research work. Must maintain a high level of discretion and confidentiality.  </v>
      </c>
      <c r="U3822">
        <f t="shared" si="178"/>
        <v>0</v>
      </c>
      <c r="V3822" s="3">
        <v>1</v>
      </c>
      <c r="W3822" s="3">
        <f t="shared" si="179"/>
        <v>0</v>
      </c>
      <c r="X3822" s="3">
        <v>0</v>
      </c>
      <c r="Y3822" s="3">
        <v>0</v>
      </c>
      <c r="Z3822" s="3">
        <v>0</v>
      </c>
      <c r="AA3822" s="3">
        <v>0</v>
      </c>
      <c r="AB3822" s="3">
        <v>0</v>
      </c>
      <c r="AD3822" t="s">
        <v>38</v>
      </c>
      <c r="AE3822" s="1">
        <v>42593</v>
      </c>
      <c r="AG3822" s="1">
        <v>42593</v>
      </c>
      <c r="AH3822" s="1">
        <v>42598</v>
      </c>
    </row>
    <row r="3823" spans="1:34" x14ac:dyDescent="0.3">
      <c r="A3823">
        <v>250323</v>
      </c>
      <c r="B3823" t="s">
        <v>666</v>
      </c>
      <c r="C3823" t="s">
        <v>26</v>
      </c>
      <c r="D3823">
        <v>1</v>
      </c>
      <c r="E3823" t="s">
        <v>6109</v>
      </c>
      <c r="F3823" t="s">
        <v>191</v>
      </c>
      <c r="G3823">
        <v>13632</v>
      </c>
      <c r="H3823">
        <v>1</v>
      </c>
      <c r="I3823">
        <v>74066</v>
      </c>
      <c r="J3823">
        <v>92308</v>
      </c>
      <c r="K3823" t="s">
        <v>30</v>
      </c>
      <c r="L3823" t="s">
        <v>2218</v>
      </c>
      <c r="M3823" t="s">
        <v>2219</v>
      </c>
      <c r="N3823" t="s">
        <v>6110</v>
      </c>
      <c r="O3823" t="s">
        <v>7083</v>
      </c>
      <c r="P3823" t="s">
        <v>6111</v>
      </c>
      <c r="Q3823" t="s">
        <v>35</v>
      </c>
      <c r="R3823" t="s">
        <v>5657</v>
      </c>
      <c r="S3823" t="s">
        <v>35</v>
      </c>
      <c r="T3823" t="str">
        <f t="shared" si="177"/>
        <v xml:space="preserve">The Computer Programmer must have:   Working experience with Oracle database, PL/SQL, Java scripts/OBIEE.  Good communication skills.    Knowledge of Java programming and development of web services, a plus.  </v>
      </c>
      <c r="U3823">
        <f t="shared" si="178"/>
        <v>0</v>
      </c>
      <c r="V3823" s="3">
        <v>0</v>
      </c>
      <c r="W3823" s="3">
        <f t="shared" si="179"/>
        <v>0</v>
      </c>
      <c r="X3823" s="3">
        <v>0</v>
      </c>
      <c r="Y3823" s="3">
        <v>0</v>
      </c>
      <c r="Z3823" s="3">
        <v>1</v>
      </c>
      <c r="AA3823" s="3">
        <v>0</v>
      </c>
      <c r="AB3823" s="3">
        <v>0</v>
      </c>
      <c r="AD3823" t="s">
        <v>58</v>
      </c>
      <c r="AE3823" s="1">
        <v>42587</v>
      </c>
      <c r="AG3823" s="1">
        <v>42586</v>
      </c>
      <c r="AH3823" s="1">
        <v>42598</v>
      </c>
    </row>
    <row r="3824" spans="1:34" x14ac:dyDescent="0.3">
      <c r="A3824">
        <v>250860</v>
      </c>
      <c r="B3824" t="s">
        <v>2309</v>
      </c>
      <c r="C3824" t="s">
        <v>40</v>
      </c>
      <c r="D3824">
        <v>6</v>
      </c>
      <c r="E3824" t="s">
        <v>6104</v>
      </c>
      <c r="F3824" t="s">
        <v>1168</v>
      </c>
      <c r="G3824">
        <v>56058</v>
      </c>
      <c r="H3824">
        <v>0</v>
      </c>
      <c r="I3824">
        <v>48895</v>
      </c>
      <c r="J3824">
        <v>75900</v>
      </c>
      <c r="K3824" t="s">
        <v>30</v>
      </c>
      <c r="L3824" t="s">
        <v>1053</v>
      </c>
      <c r="M3824" t="s">
        <v>6105</v>
      </c>
      <c r="N3824" t="s">
        <v>9030</v>
      </c>
      <c r="O3824" t="s">
        <v>1170</v>
      </c>
      <c r="P3824" t="s">
        <v>9028</v>
      </c>
      <c r="Q3824" t="s">
        <v>35</v>
      </c>
      <c r="R3824" t="s">
        <v>2312</v>
      </c>
      <c r="S3824" t="s">
        <v>6106</v>
      </c>
      <c r="T3824" t="str">
        <f t="shared" si="177"/>
        <v xml:space="preserve">Two years of satisfactory experience assisting in the care of children in one or a combination of the following: nursery school, primary school, child group work, camp counselor, house mother in a children‚„s institution, practical nursing for children; certification in first aid and CPR.  </v>
      </c>
      <c r="U3824">
        <f t="shared" si="178"/>
        <v>0</v>
      </c>
      <c r="V3824" s="3">
        <v>0</v>
      </c>
      <c r="W3824" s="3">
        <f t="shared" si="179"/>
        <v>0</v>
      </c>
      <c r="X3824" s="3">
        <v>0</v>
      </c>
      <c r="Y3824" s="3">
        <v>0</v>
      </c>
      <c r="Z3824" s="3">
        <v>0</v>
      </c>
      <c r="AA3824" s="3">
        <v>0</v>
      </c>
      <c r="AB3824" s="3">
        <v>0</v>
      </c>
      <c r="AD3824" t="s">
        <v>38</v>
      </c>
      <c r="AE3824" s="1">
        <v>42585</v>
      </c>
      <c r="AG3824" s="1">
        <v>42585</v>
      </c>
      <c r="AH3824" s="1">
        <v>42598</v>
      </c>
    </row>
    <row r="3825" spans="1:34" x14ac:dyDescent="0.3">
      <c r="A3825">
        <v>250900</v>
      </c>
      <c r="B3825" t="s">
        <v>1281</v>
      </c>
      <c r="C3825" t="s">
        <v>40</v>
      </c>
      <c r="D3825">
        <v>10</v>
      </c>
      <c r="E3825" t="s">
        <v>6112</v>
      </c>
      <c r="F3825" t="s">
        <v>6113</v>
      </c>
      <c r="G3825">
        <v>31623</v>
      </c>
      <c r="H3825">
        <v>0</v>
      </c>
      <c r="I3825">
        <v>52093</v>
      </c>
      <c r="J3825">
        <v>60000</v>
      </c>
      <c r="K3825" t="s">
        <v>30</v>
      </c>
      <c r="L3825" t="s">
        <v>4784</v>
      </c>
      <c r="M3825" t="s">
        <v>864</v>
      </c>
      <c r="N3825" t="s">
        <v>7024</v>
      </c>
      <c r="O3825" t="s">
        <v>9033</v>
      </c>
      <c r="P3825" t="s">
        <v>6114</v>
      </c>
      <c r="Q3825" t="s">
        <v>35</v>
      </c>
      <c r="R3825" t="s">
        <v>6115</v>
      </c>
      <c r="S3825" t="s">
        <v>35</v>
      </c>
      <c r="T3825" t="str">
        <f t="shared" si="177"/>
        <v xml:space="preserve">Working knowledge of the NYC Construction Codes and Electrical Code Computer literacy  </v>
      </c>
      <c r="U3825">
        <f t="shared" si="178"/>
        <v>0</v>
      </c>
      <c r="V3825" s="3">
        <v>0</v>
      </c>
      <c r="W3825" s="3">
        <f t="shared" si="179"/>
        <v>0</v>
      </c>
      <c r="X3825" s="3">
        <v>0</v>
      </c>
      <c r="Y3825" s="3">
        <v>0</v>
      </c>
      <c r="Z3825" s="3">
        <v>0</v>
      </c>
      <c r="AA3825" s="3">
        <v>0</v>
      </c>
      <c r="AB3825" s="3">
        <v>0</v>
      </c>
      <c r="AD3825" t="s">
        <v>58</v>
      </c>
      <c r="AE3825" s="1">
        <v>42586</v>
      </c>
      <c r="AF3825" s="1">
        <v>42639</v>
      </c>
      <c r="AG3825" s="1">
        <v>42586</v>
      </c>
      <c r="AH3825" s="1">
        <v>42598</v>
      </c>
    </row>
    <row r="3826" spans="1:34" x14ac:dyDescent="0.3">
      <c r="A3826">
        <v>250900</v>
      </c>
      <c r="B3826" t="s">
        <v>1281</v>
      </c>
      <c r="C3826" t="s">
        <v>26</v>
      </c>
      <c r="D3826">
        <v>10</v>
      </c>
      <c r="E3826" t="s">
        <v>6112</v>
      </c>
      <c r="F3826" t="s">
        <v>6113</v>
      </c>
      <c r="G3826">
        <v>31623</v>
      </c>
      <c r="H3826">
        <v>0</v>
      </c>
      <c r="I3826">
        <v>52093</v>
      </c>
      <c r="J3826">
        <v>60000</v>
      </c>
      <c r="K3826" t="s">
        <v>30</v>
      </c>
      <c r="L3826" t="s">
        <v>4784</v>
      </c>
      <c r="M3826" t="s">
        <v>864</v>
      </c>
      <c r="N3826" t="s">
        <v>7024</v>
      </c>
      <c r="O3826" t="s">
        <v>9033</v>
      </c>
      <c r="P3826" t="s">
        <v>6114</v>
      </c>
      <c r="Q3826" t="s">
        <v>35</v>
      </c>
      <c r="R3826" t="s">
        <v>6115</v>
      </c>
      <c r="S3826" t="s">
        <v>35</v>
      </c>
      <c r="T3826" t="str">
        <f t="shared" si="177"/>
        <v xml:space="preserve">Working knowledge of the NYC Construction Codes and Electrical Code Computer literacy  </v>
      </c>
      <c r="U3826">
        <f t="shared" si="178"/>
        <v>0</v>
      </c>
      <c r="V3826" s="3">
        <v>0</v>
      </c>
      <c r="W3826" s="3">
        <f t="shared" si="179"/>
        <v>0</v>
      </c>
      <c r="X3826" s="3">
        <v>0</v>
      </c>
      <c r="Y3826" s="3">
        <v>0</v>
      </c>
      <c r="Z3826" s="3">
        <v>0</v>
      </c>
      <c r="AA3826" s="3">
        <v>0</v>
      </c>
      <c r="AB3826" s="3">
        <v>0</v>
      </c>
      <c r="AD3826" t="s">
        <v>58</v>
      </c>
      <c r="AE3826" s="1">
        <v>42586</v>
      </c>
      <c r="AF3826" s="1">
        <v>42639</v>
      </c>
      <c r="AG3826" s="1">
        <v>42586</v>
      </c>
      <c r="AH3826" s="1">
        <v>42598</v>
      </c>
    </row>
    <row r="3827" spans="1:34" x14ac:dyDescent="0.3">
      <c r="A3827">
        <v>250906</v>
      </c>
      <c r="B3827" t="s">
        <v>2309</v>
      </c>
      <c r="C3827" t="s">
        <v>26</v>
      </c>
      <c r="D3827">
        <v>3</v>
      </c>
      <c r="E3827" t="s">
        <v>6116</v>
      </c>
      <c r="F3827" t="s">
        <v>1168</v>
      </c>
      <c r="G3827">
        <v>56058</v>
      </c>
      <c r="H3827">
        <v>0</v>
      </c>
      <c r="I3827">
        <v>48895</v>
      </c>
      <c r="J3827">
        <v>75900</v>
      </c>
      <c r="K3827" t="s">
        <v>30</v>
      </c>
      <c r="L3827" t="s">
        <v>6117</v>
      </c>
      <c r="M3827" t="s">
        <v>6118</v>
      </c>
      <c r="N3827" t="s">
        <v>6119</v>
      </c>
      <c r="O3827" t="s">
        <v>1170</v>
      </c>
      <c r="P3827" t="s">
        <v>6120</v>
      </c>
      <c r="Q3827" t="s">
        <v>35</v>
      </c>
      <c r="R3827" t="s">
        <v>4761</v>
      </c>
      <c r="S3827" t="s">
        <v>6121</v>
      </c>
      <c r="T3827" t="str">
        <f t="shared" si="177"/>
        <v xml:space="preserve">Ability to work in a fast paced environment with diverse populations. Strong interpersonal, communication, and organizational skills. High level of proficiency with MS Office products including Outlook, Word, Excel and PowerPoint. Ability to work autonomously. Ability to multi-task.  </v>
      </c>
      <c r="U3827">
        <f t="shared" si="178"/>
        <v>0</v>
      </c>
      <c r="V3827" s="3">
        <v>1</v>
      </c>
      <c r="W3827" s="3">
        <f t="shared" si="179"/>
        <v>0</v>
      </c>
      <c r="X3827" s="3">
        <v>0</v>
      </c>
      <c r="Y3827" s="3">
        <v>0</v>
      </c>
      <c r="Z3827" s="3">
        <v>0</v>
      </c>
      <c r="AA3827" s="3">
        <v>0</v>
      </c>
      <c r="AB3827" s="3">
        <v>0</v>
      </c>
      <c r="AD3827" t="s">
        <v>38</v>
      </c>
      <c r="AE3827" s="1">
        <v>42586</v>
      </c>
      <c r="AF3827" s="1">
        <v>42600</v>
      </c>
      <c r="AG3827" s="1">
        <v>42586</v>
      </c>
      <c r="AH3827" s="1">
        <v>42598</v>
      </c>
    </row>
    <row r="3828" spans="1:34" x14ac:dyDescent="0.3">
      <c r="A3828">
        <v>250906</v>
      </c>
      <c r="B3828" t="s">
        <v>2309</v>
      </c>
      <c r="C3828" t="s">
        <v>40</v>
      </c>
      <c r="D3828">
        <v>3</v>
      </c>
      <c r="E3828" t="s">
        <v>6116</v>
      </c>
      <c r="F3828" t="s">
        <v>1168</v>
      </c>
      <c r="G3828">
        <v>56058</v>
      </c>
      <c r="H3828">
        <v>0</v>
      </c>
      <c r="I3828">
        <v>48895</v>
      </c>
      <c r="J3828">
        <v>75900</v>
      </c>
      <c r="K3828" t="s">
        <v>30</v>
      </c>
      <c r="L3828" t="s">
        <v>6117</v>
      </c>
      <c r="M3828" t="s">
        <v>6118</v>
      </c>
      <c r="N3828" t="s">
        <v>6119</v>
      </c>
      <c r="O3828" t="s">
        <v>1170</v>
      </c>
      <c r="P3828" t="s">
        <v>6120</v>
      </c>
      <c r="Q3828" t="s">
        <v>35</v>
      </c>
      <c r="R3828" t="s">
        <v>4761</v>
      </c>
      <c r="S3828" t="s">
        <v>6121</v>
      </c>
      <c r="T3828" t="str">
        <f t="shared" si="177"/>
        <v xml:space="preserve">Ability to work in a fast paced environment with diverse populations. Strong interpersonal, communication, and organizational skills. High level of proficiency with MS Office products including Outlook, Word, Excel and PowerPoint. Ability to work autonomously. Ability to multi-task.  </v>
      </c>
      <c r="U3828">
        <f t="shared" si="178"/>
        <v>0</v>
      </c>
      <c r="V3828" s="3">
        <v>1</v>
      </c>
      <c r="W3828" s="3">
        <f t="shared" si="179"/>
        <v>0</v>
      </c>
      <c r="X3828" s="3">
        <v>0</v>
      </c>
      <c r="Y3828" s="3">
        <v>0</v>
      </c>
      <c r="Z3828" s="3">
        <v>0</v>
      </c>
      <c r="AA3828" s="3">
        <v>0</v>
      </c>
      <c r="AB3828" s="3">
        <v>0</v>
      </c>
      <c r="AD3828" t="s">
        <v>38</v>
      </c>
      <c r="AE3828" s="1">
        <v>42586</v>
      </c>
      <c r="AF3828" s="1">
        <v>42600</v>
      </c>
      <c r="AG3828" s="1">
        <v>42586</v>
      </c>
      <c r="AH3828" s="1">
        <v>42598</v>
      </c>
    </row>
    <row r="3829" spans="1:34" x14ac:dyDescent="0.3">
      <c r="A3829">
        <v>250924</v>
      </c>
      <c r="B3829" t="s">
        <v>2309</v>
      </c>
      <c r="C3829" t="s">
        <v>26</v>
      </c>
      <c r="D3829">
        <v>3</v>
      </c>
      <c r="E3829" t="s">
        <v>6116</v>
      </c>
      <c r="F3829" t="s">
        <v>1168</v>
      </c>
      <c r="G3829">
        <v>56058</v>
      </c>
      <c r="H3829">
        <v>0</v>
      </c>
      <c r="I3829">
        <v>48895</v>
      </c>
      <c r="J3829">
        <v>75900</v>
      </c>
      <c r="K3829" t="s">
        <v>30</v>
      </c>
      <c r="L3829" t="s">
        <v>6042</v>
      </c>
      <c r="M3829" t="s">
        <v>6122</v>
      </c>
      <c r="N3829" t="s">
        <v>6123</v>
      </c>
      <c r="O3829" t="s">
        <v>1170</v>
      </c>
      <c r="P3829" t="s">
        <v>6120</v>
      </c>
      <c r="Q3829" t="s">
        <v>35</v>
      </c>
      <c r="R3829" t="s">
        <v>4761</v>
      </c>
      <c r="S3829" t="s">
        <v>6124</v>
      </c>
      <c r="T3829" t="str">
        <f t="shared" si="177"/>
        <v xml:space="preserve">Ability to work in a fast paced environment with diverse populations. Strong interpersonal, communication, and organizational skills. High level of proficiency with MS Office products including Outlook, Word, Excel and PowerPoint. Ability to work autonomously. Ability to multi-task.  </v>
      </c>
      <c r="U3829">
        <f t="shared" si="178"/>
        <v>0</v>
      </c>
      <c r="V3829" s="3">
        <v>1</v>
      </c>
      <c r="W3829" s="3">
        <f t="shared" si="179"/>
        <v>0</v>
      </c>
      <c r="X3829" s="3">
        <v>0</v>
      </c>
      <c r="Y3829" s="3">
        <v>0</v>
      </c>
      <c r="Z3829" s="3">
        <v>0</v>
      </c>
      <c r="AA3829" s="3">
        <v>0</v>
      </c>
      <c r="AB3829" s="3">
        <v>0</v>
      </c>
      <c r="AD3829" t="s">
        <v>38</v>
      </c>
      <c r="AE3829" s="1">
        <v>42586</v>
      </c>
      <c r="AF3829" s="1">
        <v>42600</v>
      </c>
      <c r="AG3829" s="1">
        <v>42586</v>
      </c>
      <c r="AH3829" s="1">
        <v>42598</v>
      </c>
    </row>
    <row r="3830" spans="1:34" x14ac:dyDescent="0.3">
      <c r="A3830">
        <v>250323</v>
      </c>
      <c r="B3830" t="s">
        <v>666</v>
      </c>
      <c r="C3830" t="s">
        <v>40</v>
      </c>
      <c r="D3830">
        <v>1</v>
      </c>
      <c r="E3830" t="s">
        <v>6109</v>
      </c>
      <c r="F3830" t="s">
        <v>191</v>
      </c>
      <c r="G3830">
        <v>13632</v>
      </c>
      <c r="H3830">
        <v>1</v>
      </c>
      <c r="I3830">
        <v>74066</v>
      </c>
      <c r="J3830">
        <v>92308</v>
      </c>
      <c r="K3830" t="s">
        <v>30</v>
      </c>
      <c r="L3830" t="s">
        <v>2218</v>
      </c>
      <c r="M3830" t="s">
        <v>2219</v>
      </c>
      <c r="N3830" t="s">
        <v>6110</v>
      </c>
      <c r="O3830" t="s">
        <v>7083</v>
      </c>
      <c r="P3830" t="s">
        <v>6111</v>
      </c>
      <c r="Q3830" t="s">
        <v>35</v>
      </c>
      <c r="R3830" t="s">
        <v>5657</v>
      </c>
      <c r="S3830" t="s">
        <v>35</v>
      </c>
      <c r="T3830" t="str">
        <f t="shared" si="177"/>
        <v xml:space="preserve">The Computer Programmer must have:   Working experience with Oracle database, PL/SQL, Java scripts/OBIEE.  Good communication skills.    Knowledge of Java programming and development of web services, a plus.  </v>
      </c>
      <c r="U3830">
        <f t="shared" si="178"/>
        <v>0</v>
      </c>
      <c r="V3830" s="3">
        <v>0</v>
      </c>
      <c r="W3830" s="3">
        <f t="shared" si="179"/>
        <v>0</v>
      </c>
      <c r="X3830" s="3">
        <v>0</v>
      </c>
      <c r="Y3830" s="3">
        <v>0</v>
      </c>
      <c r="Z3830" s="3">
        <v>1</v>
      </c>
      <c r="AA3830" s="3">
        <v>0</v>
      </c>
      <c r="AB3830" s="3">
        <v>0</v>
      </c>
      <c r="AD3830" t="s">
        <v>58</v>
      </c>
      <c r="AE3830" s="1">
        <v>42587</v>
      </c>
      <c r="AG3830" s="1">
        <v>42586</v>
      </c>
      <c r="AH3830" s="1">
        <v>42598</v>
      </c>
    </row>
    <row r="3831" spans="1:34" x14ac:dyDescent="0.3">
      <c r="A3831">
        <v>250368</v>
      </c>
      <c r="B3831" t="s">
        <v>59</v>
      </c>
      <c r="C3831" t="s">
        <v>26</v>
      </c>
      <c r="D3831">
        <v>1</v>
      </c>
      <c r="E3831" t="s">
        <v>6125</v>
      </c>
      <c r="F3831" t="s">
        <v>736</v>
      </c>
      <c r="G3831">
        <v>31220</v>
      </c>
      <c r="H3831">
        <v>2</v>
      </c>
      <c r="I3831">
        <v>60673</v>
      </c>
      <c r="J3831">
        <v>91795</v>
      </c>
      <c r="K3831" t="s">
        <v>30</v>
      </c>
      <c r="L3831" t="s">
        <v>62</v>
      </c>
      <c r="M3831" t="s">
        <v>63</v>
      </c>
      <c r="N3831" t="s">
        <v>9034</v>
      </c>
      <c r="O3831" t="s">
        <v>1384</v>
      </c>
      <c r="P3831" t="s">
        <v>9035</v>
      </c>
      <c r="Q3831" t="s">
        <v>6126</v>
      </c>
      <c r="R3831" t="s">
        <v>6127</v>
      </c>
      <c r="S3831" t="s">
        <v>9036</v>
      </c>
      <c r="T3831" t="str">
        <f t="shared" si="177"/>
        <v>‚ Good working knowledge of EPA, DEC, OSHA/PESH, DOB, FDNY and other regulations       that are related to Environmental Health and Safety requirements.      At least 2 years of experience conducting EHS related investigations or audits, and     business/technical report writing.   Excellent writing and communication skills.   Strong analytical and critical thinking skills.   Ability to quickly grasp technical and operational concepts and practices that may be     integral to the investigation.   Must possess excellent verbal and interpersonal communication skills.   Must be familiar with Microsoft Office (Excel, Word, Access, Outlook).   Ability to manage multiple projects.   Excellent research skills. DEP is an equal opportunity employer with a strong commitment to the diversity of our organization and workforce. Your voluntary response to the NYCAPS on-line application section for referral information</v>
      </c>
      <c r="U3831">
        <f t="shared" si="178"/>
        <v>0</v>
      </c>
      <c r="V3831" s="3">
        <v>1</v>
      </c>
      <c r="W3831" s="3">
        <f t="shared" si="179"/>
        <v>0</v>
      </c>
      <c r="X3831" s="3">
        <v>0</v>
      </c>
      <c r="Y3831" s="3">
        <v>0</v>
      </c>
      <c r="Z3831" s="3">
        <v>0</v>
      </c>
      <c r="AA3831" s="3">
        <v>0</v>
      </c>
      <c r="AB3831" s="3">
        <v>0</v>
      </c>
      <c r="AD3831" t="s">
        <v>38</v>
      </c>
      <c r="AE3831" s="1">
        <v>42585</v>
      </c>
      <c r="AG3831" s="1">
        <v>42590</v>
      </c>
      <c r="AH3831" s="1">
        <v>42598</v>
      </c>
    </row>
    <row r="3832" spans="1:34" x14ac:dyDescent="0.3">
      <c r="A3832">
        <v>250368</v>
      </c>
      <c r="B3832" t="s">
        <v>59</v>
      </c>
      <c r="C3832" t="s">
        <v>40</v>
      </c>
      <c r="D3832">
        <v>1</v>
      </c>
      <c r="E3832" t="s">
        <v>6125</v>
      </c>
      <c r="F3832" t="s">
        <v>736</v>
      </c>
      <c r="G3832">
        <v>31220</v>
      </c>
      <c r="H3832">
        <v>2</v>
      </c>
      <c r="I3832">
        <v>60673</v>
      </c>
      <c r="J3832">
        <v>91795</v>
      </c>
      <c r="K3832" t="s">
        <v>30</v>
      </c>
      <c r="L3832" t="s">
        <v>62</v>
      </c>
      <c r="M3832" t="s">
        <v>63</v>
      </c>
      <c r="N3832" t="s">
        <v>9034</v>
      </c>
      <c r="O3832" t="s">
        <v>1384</v>
      </c>
      <c r="P3832" t="s">
        <v>9035</v>
      </c>
      <c r="Q3832" t="s">
        <v>6126</v>
      </c>
      <c r="R3832" t="s">
        <v>6127</v>
      </c>
      <c r="S3832" t="s">
        <v>9036</v>
      </c>
      <c r="T3832" t="str">
        <f t="shared" si="177"/>
        <v>‚ Good working knowledge of EPA, DEC, OSHA/PESH, DOB, FDNY and other regulations       that are related to Environmental Health and Safety requirements.      At least 2 years of experience conducting EHS related investigations or audits, and     business/technical report writing.   Excellent writing and communication skills.   Strong analytical and critical thinking skills.   Ability to quickly grasp technical and operational concepts and practices that may be     integral to the investigation.   Must possess excellent verbal and interpersonal communication skills.   Must be familiar with Microsoft Office (Excel, Word, Access, Outlook).   Ability to manage multiple projects.   Excellent research skills. DEP is an equal opportunity employer with a strong commitment to the diversity of our organization and workforce. Your voluntary response to the NYCAPS on-line application section for referral information</v>
      </c>
      <c r="U3832">
        <f t="shared" si="178"/>
        <v>0</v>
      </c>
      <c r="V3832" s="3">
        <v>1</v>
      </c>
      <c r="W3832" s="3">
        <f t="shared" si="179"/>
        <v>0</v>
      </c>
      <c r="X3832" s="3">
        <v>0</v>
      </c>
      <c r="Y3832" s="3">
        <v>0</v>
      </c>
      <c r="Z3832" s="3">
        <v>0</v>
      </c>
      <c r="AA3832" s="3">
        <v>0</v>
      </c>
      <c r="AB3832" s="3">
        <v>0</v>
      </c>
      <c r="AD3832" t="s">
        <v>38</v>
      </c>
      <c r="AE3832" s="1">
        <v>42585</v>
      </c>
      <c r="AG3832" s="1">
        <v>42590</v>
      </c>
      <c r="AH3832" s="1">
        <v>42598</v>
      </c>
    </row>
    <row r="3833" spans="1:34" x14ac:dyDescent="0.3">
      <c r="A3833">
        <v>250372</v>
      </c>
      <c r="B3833" t="s">
        <v>39</v>
      </c>
      <c r="C3833" t="s">
        <v>26</v>
      </c>
      <c r="D3833">
        <v>1</v>
      </c>
      <c r="E3833" t="s">
        <v>6128</v>
      </c>
      <c r="F3833" t="s">
        <v>51</v>
      </c>
      <c r="G3833">
        <v>10050</v>
      </c>
      <c r="H3833" t="s">
        <v>52</v>
      </c>
      <c r="I3833">
        <v>53051</v>
      </c>
      <c r="J3833">
        <v>95000</v>
      </c>
      <c r="K3833" t="s">
        <v>30</v>
      </c>
      <c r="L3833" t="s">
        <v>78</v>
      </c>
      <c r="M3833" t="s">
        <v>2817</v>
      </c>
      <c r="N3833" t="s">
        <v>7025</v>
      </c>
      <c r="O3833" t="s">
        <v>54</v>
      </c>
      <c r="P3833" t="s">
        <v>6129</v>
      </c>
      <c r="Q3833" t="s">
        <v>7439</v>
      </c>
      <c r="R3833" t="s">
        <v>6130</v>
      </c>
      <c r="S3833" t="s">
        <v>35</v>
      </c>
      <c r="T3833" t="str">
        <f t="shared" si="177"/>
        <v>--The ideal candidate would have several years of experience as a business analyst and/or project manager  --Must have prior experience managing .NET web-based applications  --Must have some basic hands-on SQL experience with the desire to learn more complicated querying techniques  --Must have strong analytical skills working with lots of numbers and calculations  --The candidate must have strong written and oral communication skills, and have demonstrated leadership experience  -- Prefer candidate with a technical college degree such as Engineering, Computer Science, Technology, and/or Mathematics.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33">
        <f t="shared" si="178"/>
        <v>0</v>
      </c>
      <c r="V3833" s="3">
        <v>0</v>
      </c>
      <c r="W3833" s="3">
        <f t="shared" si="179"/>
        <v>0</v>
      </c>
      <c r="X3833" s="3">
        <v>0</v>
      </c>
      <c r="Y3833" s="3">
        <v>0</v>
      </c>
      <c r="Z3833" s="3">
        <v>1</v>
      </c>
      <c r="AA3833" s="3">
        <v>0</v>
      </c>
      <c r="AB3833" s="3">
        <v>0</v>
      </c>
      <c r="AD3833" t="s">
        <v>58</v>
      </c>
      <c r="AE3833" s="1">
        <v>42584</v>
      </c>
      <c r="AG3833" s="1">
        <v>42584</v>
      </c>
      <c r="AH3833" s="1">
        <v>42598</v>
      </c>
    </row>
    <row r="3834" spans="1:34" x14ac:dyDescent="0.3">
      <c r="A3834">
        <v>249927</v>
      </c>
      <c r="B3834" t="s">
        <v>3435</v>
      </c>
      <c r="C3834" t="s">
        <v>40</v>
      </c>
      <c r="D3834">
        <v>1</v>
      </c>
      <c r="E3834" t="s">
        <v>4136</v>
      </c>
      <c r="F3834" t="s">
        <v>691</v>
      </c>
      <c r="G3834">
        <v>10033</v>
      </c>
      <c r="H3834" t="s">
        <v>52</v>
      </c>
      <c r="I3834">
        <v>53051</v>
      </c>
      <c r="J3834">
        <v>145991</v>
      </c>
      <c r="K3834" t="s">
        <v>30</v>
      </c>
      <c r="L3834" t="s">
        <v>3455</v>
      </c>
      <c r="M3834" t="s">
        <v>4137</v>
      </c>
      <c r="N3834" t="s">
        <v>8981</v>
      </c>
      <c r="O3834" t="s">
        <v>693</v>
      </c>
      <c r="P3834" t="s">
        <v>8982</v>
      </c>
      <c r="Q3834" t="s">
        <v>35</v>
      </c>
      <c r="R3834" t="s">
        <v>3441</v>
      </c>
      <c r="S3834" t="s">
        <v>4139</v>
      </c>
      <c r="T3834" t="str">
        <f t="shared" si="177"/>
        <v xml:space="preserve">Preferred Skills:   - Minimum 5 years‚„ experience shooting professional video  - Proficient video editing skills - Experience covering news, both breaking events and feature-style storytelling  - An interest in law enforcement and local news  - Social media management and community growth  - Strong interpersonal and relationship-building skills  - Collaborative, team-oriented mindset  - Copy editing and script writing expertise  </v>
      </c>
      <c r="U3834">
        <f t="shared" si="178"/>
        <v>0</v>
      </c>
      <c r="V3834" s="3">
        <v>0</v>
      </c>
      <c r="W3834" s="3">
        <f t="shared" si="179"/>
        <v>0</v>
      </c>
      <c r="X3834" s="3">
        <v>0</v>
      </c>
      <c r="Y3834" s="3">
        <v>0</v>
      </c>
      <c r="Z3834" s="3">
        <v>0</v>
      </c>
      <c r="AA3834" s="3">
        <v>0</v>
      </c>
      <c r="AB3834" s="3">
        <v>0</v>
      </c>
      <c r="AD3834" t="s">
        <v>38</v>
      </c>
      <c r="AE3834" s="1">
        <v>42583</v>
      </c>
      <c r="AG3834" s="1">
        <v>42584</v>
      </c>
      <c r="AH3834" s="1">
        <v>42598</v>
      </c>
    </row>
    <row r="3835" spans="1:34" x14ac:dyDescent="0.3">
      <c r="A3835">
        <v>249933</v>
      </c>
      <c r="B3835" t="s">
        <v>39</v>
      </c>
      <c r="C3835" t="s">
        <v>40</v>
      </c>
      <c r="D3835">
        <v>1</v>
      </c>
      <c r="E3835" t="s">
        <v>4415</v>
      </c>
      <c r="F3835" t="s">
        <v>51</v>
      </c>
      <c r="G3835">
        <v>10050</v>
      </c>
      <c r="H3835" t="s">
        <v>52</v>
      </c>
      <c r="I3835">
        <v>53051</v>
      </c>
      <c r="J3835">
        <v>100000</v>
      </c>
      <c r="K3835" t="s">
        <v>30</v>
      </c>
      <c r="L3835" t="s">
        <v>78</v>
      </c>
      <c r="M3835" t="s">
        <v>1042</v>
      </c>
      <c r="N3835" t="s">
        <v>6131</v>
      </c>
      <c r="O3835" t="s">
        <v>54</v>
      </c>
      <c r="P3835" t="s">
        <v>6132</v>
      </c>
      <c r="Q3835" t="s">
        <v>7439</v>
      </c>
      <c r="R3835" t="s">
        <v>6133</v>
      </c>
      <c r="S3835" t="s">
        <v>35</v>
      </c>
      <c r="T3835" t="str">
        <f t="shared" si="177"/>
        <v>--5+ years overall experience with managing and supporting IT applications  --2-4 years of experience in writing RDBMS queries  --3+ years' experience performing Salesforce.com configuration  --Able to gather, document and execute detailed specifications from high-level requirements with little to average amount of supervision  --Good project management skills  --Excellent verbal and written communication skills  --Strong testing skills  --Experience leading and facilitating user group discussions  --Experience developing and maintaining training materials and training curriculum  --Salesforce.com Administrator Certification  --Advanced expertise in building high performance data integration solutions, including extraction, transformation, and load (ETL) packages  --Familiarity with Health sector, non-profit organizations, hospitals and government agencies.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35">
        <f t="shared" si="178"/>
        <v>0</v>
      </c>
      <c r="V3835" s="3">
        <v>0</v>
      </c>
      <c r="W3835" s="3">
        <f t="shared" si="179"/>
        <v>0</v>
      </c>
      <c r="X3835" s="3">
        <v>0</v>
      </c>
      <c r="Y3835" s="3">
        <v>0</v>
      </c>
      <c r="Z3835" s="3">
        <v>0</v>
      </c>
      <c r="AA3835" s="3">
        <v>0</v>
      </c>
      <c r="AB3835" s="3">
        <v>0</v>
      </c>
      <c r="AD3835" t="s">
        <v>58</v>
      </c>
      <c r="AE3835" s="1">
        <v>42583</v>
      </c>
      <c r="AG3835" s="1">
        <v>42583</v>
      </c>
      <c r="AH3835" s="1">
        <v>42598</v>
      </c>
    </row>
    <row r="3836" spans="1:34" x14ac:dyDescent="0.3">
      <c r="A3836">
        <v>249933</v>
      </c>
      <c r="B3836" t="s">
        <v>39</v>
      </c>
      <c r="C3836" t="s">
        <v>26</v>
      </c>
      <c r="D3836">
        <v>1</v>
      </c>
      <c r="E3836" t="s">
        <v>4415</v>
      </c>
      <c r="F3836" t="s">
        <v>51</v>
      </c>
      <c r="G3836">
        <v>10050</v>
      </c>
      <c r="H3836" t="s">
        <v>52</v>
      </c>
      <c r="I3836">
        <v>53051</v>
      </c>
      <c r="J3836">
        <v>100000</v>
      </c>
      <c r="K3836" t="s">
        <v>30</v>
      </c>
      <c r="L3836" t="s">
        <v>78</v>
      </c>
      <c r="M3836" t="s">
        <v>1042</v>
      </c>
      <c r="N3836" t="s">
        <v>6131</v>
      </c>
      <c r="O3836" t="s">
        <v>54</v>
      </c>
      <c r="P3836" t="s">
        <v>6132</v>
      </c>
      <c r="Q3836" t="s">
        <v>7439</v>
      </c>
      <c r="R3836" t="s">
        <v>6133</v>
      </c>
      <c r="S3836" t="s">
        <v>35</v>
      </c>
      <c r="T3836" t="str">
        <f t="shared" si="177"/>
        <v>--5+ years overall experience with managing and supporting IT applications  --2-4 years of experience in writing RDBMS queries  --3+ years' experience performing Salesforce.com configuration  --Able to gather, document and execute detailed specifications from high-level requirements with little to average amount of supervision  --Good project management skills  --Excellent verbal and written communication skills  --Strong testing skills  --Experience leading and facilitating user group discussions  --Experience developing and maintaining training materials and training curriculum  --Salesforce.com Administrator Certification  --Advanced expertise in building high performance data integration solutions, including extraction, transformation, and load (ETL) packages  --Familiarity with Health sector, non-profit organizations, hospitals and government agencies.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36">
        <f t="shared" si="178"/>
        <v>0</v>
      </c>
      <c r="V3836" s="3">
        <v>0</v>
      </c>
      <c r="W3836" s="3">
        <f t="shared" si="179"/>
        <v>0</v>
      </c>
      <c r="X3836" s="3">
        <v>0</v>
      </c>
      <c r="Y3836" s="3">
        <v>0</v>
      </c>
      <c r="Z3836" s="3">
        <v>0</v>
      </c>
      <c r="AA3836" s="3">
        <v>0</v>
      </c>
      <c r="AB3836" s="3">
        <v>0</v>
      </c>
      <c r="AD3836" t="s">
        <v>58</v>
      </c>
      <c r="AE3836" s="1">
        <v>42583</v>
      </c>
      <c r="AG3836" s="1">
        <v>42583</v>
      </c>
      <c r="AH3836" s="1">
        <v>42598</v>
      </c>
    </row>
    <row r="3837" spans="1:34" x14ac:dyDescent="0.3">
      <c r="A3837">
        <v>249942</v>
      </c>
      <c r="B3837" t="s">
        <v>1592</v>
      </c>
      <c r="C3837" t="s">
        <v>40</v>
      </c>
      <c r="D3837">
        <v>1</v>
      </c>
      <c r="E3837" t="s">
        <v>1168</v>
      </c>
      <c r="F3837" t="s">
        <v>1168</v>
      </c>
      <c r="G3837">
        <v>56058</v>
      </c>
      <c r="H3837">
        <v>0</v>
      </c>
      <c r="I3837">
        <v>48895</v>
      </c>
      <c r="J3837">
        <v>75900</v>
      </c>
      <c r="K3837" t="s">
        <v>30</v>
      </c>
      <c r="L3837" t="s">
        <v>430</v>
      </c>
      <c r="M3837" t="s">
        <v>1128</v>
      </c>
      <c r="N3837" t="s">
        <v>9037</v>
      </c>
      <c r="O3837" t="s">
        <v>1170</v>
      </c>
      <c r="P3837" t="s">
        <v>9038</v>
      </c>
      <c r="Q3837" t="s">
        <v>35</v>
      </c>
      <c r="R3837" t="s">
        <v>3619</v>
      </c>
      <c r="S3837" t="s">
        <v>35</v>
      </c>
      <c r="T3837" t="str">
        <f t="shared" si="177"/>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as well as other city administrative laws, rules and regulations.   Fluency in a language other than English, preferably one common in New York City.   Demonstrated aptitude with electronic file systems or other data management systems.   Proficiency in Microsoft Office programs.  </v>
      </c>
      <c r="U3837">
        <f t="shared" si="178"/>
        <v>0</v>
      </c>
      <c r="V3837" s="3">
        <v>0</v>
      </c>
      <c r="W3837" s="3">
        <f t="shared" si="179"/>
        <v>0</v>
      </c>
      <c r="X3837" s="3">
        <v>0</v>
      </c>
      <c r="Y3837" s="3">
        <v>0</v>
      </c>
      <c r="Z3837" s="3">
        <v>0</v>
      </c>
      <c r="AA3837" s="3">
        <v>0</v>
      </c>
      <c r="AB3837" s="3">
        <v>0</v>
      </c>
      <c r="AD3837" t="s">
        <v>38</v>
      </c>
      <c r="AE3837" s="1">
        <v>42585</v>
      </c>
      <c r="AF3837" s="1">
        <v>42675</v>
      </c>
      <c r="AG3837" s="1">
        <v>42585</v>
      </c>
      <c r="AH3837" s="1">
        <v>42598</v>
      </c>
    </row>
    <row r="3838" spans="1:34" x14ac:dyDescent="0.3">
      <c r="A3838">
        <v>250372</v>
      </c>
      <c r="B3838" t="s">
        <v>39</v>
      </c>
      <c r="C3838" t="s">
        <v>40</v>
      </c>
      <c r="D3838">
        <v>1</v>
      </c>
      <c r="E3838" t="s">
        <v>6128</v>
      </c>
      <c r="F3838" t="s">
        <v>51</v>
      </c>
      <c r="G3838">
        <v>10050</v>
      </c>
      <c r="H3838" t="s">
        <v>52</v>
      </c>
      <c r="I3838">
        <v>53051</v>
      </c>
      <c r="J3838">
        <v>95000</v>
      </c>
      <c r="K3838" t="s">
        <v>30</v>
      </c>
      <c r="L3838" t="s">
        <v>78</v>
      </c>
      <c r="M3838" t="s">
        <v>2817</v>
      </c>
      <c r="N3838" t="s">
        <v>7025</v>
      </c>
      <c r="O3838" t="s">
        <v>54</v>
      </c>
      <c r="P3838" t="s">
        <v>6129</v>
      </c>
      <c r="Q3838" t="s">
        <v>7439</v>
      </c>
      <c r="R3838" t="s">
        <v>6130</v>
      </c>
      <c r="S3838" t="s">
        <v>35</v>
      </c>
      <c r="T3838" t="str">
        <f t="shared" si="177"/>
        <v>--The ideal candidate would have several years of experience as a business analyst and/or project manager  --Must have prior experience managing .NET web-based applications  --Must have some basic hands-on SQL experience with the desire to learn more complicated querying techniques  --Must have strong analytical skills working with lots of numbers and calculations  --The candidate must have strong written and oral communication skills, and have demonstrated leadership experience  -- Prefer candidate with a technical college degree such as Engineering, Computer Science, Technology, and/or Mathematics.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38">
        <f t="shared" si="178"/>
        <v>0</v>
      </c>
      <c r="V3838" s="3">
        <v>0</v>
      </c>
      <c r="W3838" s="3">
        <f t="shared" si="179"/>
        <v>0</v>
      </c>
      <c r="X3838" s="3">
        <v>0</v>
      </c>
      <c r="Y3838" s="3">
        <v>0</v>
      </c>
      <c r="Z3838" s="3">
        <v>1</v>
      </c>
      <c r="AA3838" s="3">
        <v>0</v>
      </c>
      <c r="AB3838" s="3">
        <v>0</v>
      </c>
      <c r="AD3838" t="s">
        <v>58</v>
      </c>
      <c r="AE3838" s="1">
        <v>42584</v>
      </c>
      <c r="AG3838" s="1">
        <v>42584</v>
      </c>
      <c r="AH3838" s="1">
        <v>42598</v>
      </c>
    </row>
    <row r="3839" spans="1:34" x14ac:dyDescent="0.3">
      <c r="A3839">
        <v>250373</v>
      </c>
      <c r="B3839" t="s">
        <v>25</v>
      </c>
      <c r="C3839" t="s">
        <v>26</v>
      </c>
      <c r="D3839">
        <v>1</v>
      </c>
      <c r="E3839" t="s">
        <v>5248</v>
      </c>
      <c r="F3839" t="s">
        <v>4596</v>
      </c>
      <c r="G3839">
        <v>6795</v>
      </c>
      <c r="H3839">
        <v>0</v>
      </c>
      <c r="I3839">
        <v>75000</v>
      </c>
      <c r="J3839">
        <v>115000</v>
      </c>
      <c r="K3839" t="s">
        <v>30</v>
      </c>
      <c r="L3839" t="s">
        <v>192</v>
      </c>
      <c r="M3839" t="s">
        <v>535</v>
      </c>
      <c r="N3839" t="s">
        <v>9039</v>
      </c>
      <c r="O3839" t="s">
        <v>4598</v>
      </c>
      <c r="P3839" t="s">
        <v>7026</v>
      </c>
      <c r="Q3839" t="s">
        <v>35</v>
      </c>
      <c r="R3839" t="s">
        <v>6134</v>
      </c>
      <c r="S3839" t="s">
        <v>196</v>
      </c>
      <c r="T3839" t="str">
        <f t="shared" si="177"/>
        <v xml:space="preserve">The successful candidate should possess the following: 	5-8 years of strong experience in event/fault and performance monitoring and reporting in at least one of the following tools: 	Experience implementing nGenius Performance Manager software and enroll appliances into NetScout main console, Netscout Newspaper for web based reporting;	AppManager QDB Repositories,AppManager Management Servers, AppManager Control Center, AppManager Performance Profiler, AppManager Analysis Center, NetCool Connector, NetIQ;	Netcool Omnibus, Netcool ITNM, Netcool TBSM, Netcool Impact, comprised of object servers, probes, gateways; 	Engineering experience within a large-scale, complex MoM type monitoring environment and the ability to put in place an End- to End Proactive Event management solutions for Public Safety Organizations; 	Experience diagnosing and resolving incidents and where possible, implement appropriate corrective actions for known errors; 	IT Service Management/ITIL framework and concepts (Incident, Change, Asset Management);  </v>
      </c>
      <c r="U3839">
        <f t="shared" si="178"/>
        <v>0</v>
      </c>
      <c r="V3839" s="3">
        <v>0</v>
      </c>
      <c r="W3839" s="3">
        <f t="shared" si="179"/>
        <v>0</v>
      </c>
      <c r="X3839" s="3">
        <v>0</v>
      </c>
      <c r="Y3839" s="3">
        <v>0</v>
      </c>
      <c r="Z3839" s="3">
        <v>0</v>
      </c>
      <c r="AA3839" s="3">
        <v>0</v>
      </c>
      <c r="AB3839" s="3">
        <v>0</v>
      </c>
      <c r="AD3839" t="s">
        <v>58</v>
      </c>
      <c r="AE3839" s="1">
        <v>42585</v>
      </c>
      <c r="AG3839" s="1">
        <v>42585</v>
      </c>
      <c r="AH3839" s="1">
        <v>42598</v>
      </c>
    </row>
    <row r="3840" spans="1:34" x14ac:dyDescent="0.3">
      <c r="A3840">
        <v>250373</v>
      </c>
      <c r="B3840" t="s">
        <v>25</v>
      </c>
      <c r="C3840" t="s">
        <v>40</v>
      </c>
      <c r="D3840">
        <v>1</v>
      </c>
      <c r="E3840" t="s">
        <v>5248</v>
      </c>
      <c r="F3840" t="s">
        <v>4596</v>
      </c>
      <c r="G3840">
        <v>6795</v>
      </c>
      <c r="H3840">
        <v>0</v>
      </c>
      <c r="I3840">
        <v>75000</v>
      </c>
      <c r="J3840">
        <v>115000</v>
      </c>
      <c r="K3840" t="s">
        <v>30</v>
      </c>
      <c r="L3840" t="s">
        <v>192</v>
      </c>
      <c r="M3840" t="s">
        <v>535</v>
      </c>
      <c r="N3840" t="s">
        <v>9039</v>
      </c>
      <c r="O3840" t="s">
        <v>4598</v>
      </c>
      <c r="P3840" t="s">
        <v>7026</v>
      </c>
      <c r="Q3840" t="s">
        <v>35</v>
      </c>
      <c r="R3840" t="s">
        <v>6134</v>
      </c>
      <c r="S3840" t="s">
        <v>196</v>
      </c>
      <c r="T3840" t="str">
        <f t="shared" si="177"/>
        <v xml:space="preserve">The successful candidate should possess the following: 	5-8 years of strong experience in event/fault and performance monitoring and reporting in at least one of the following tools: 	Experience implementing nGenius Performance Manager software and enroll appliances into NetScout main console, Netscout Newspaper for web based reporting;	AppManager QDB Repositories,AppManager Management Servers, AppManager Control Center, AppManager Performance Profiler, AppManager Analysis Center, NetCool Connector, NetIQ;	Netcool Omnibus, Netcool ITNM, Netcool TBSM, Netcool Impact, comprised of object servers, probes, gateways; 	Engineering experience within a large-scale, complex MoM type monitoring environment and the ability to put in place an End- to End Proactive Event management solutions for Public Safety Organizations; 	Experience diagnosing and resolving incidents and where possible, implement appropriate corrective actions for known errors; 	IT Service Management/ITIL framework and concepts (Incident, Change, Asset Management);  </v>
      </c>
      <c r="U3840">
        <f t="shared" si="178"/>
        <v>0</v>
      </c>
      <c r="V3840" s="3">
        <v>0</v>
      </c>
      <c r="W3840" s="3">
        <f t="shared" si="179"/>
        <v>0</v>
      </c>
      <c r="X3840" s="3">
        <v>0</v>
      </c>
      <c r="Y3840" s="3">
        <v>0</v>
      </c>
      <c r="Z3840" s="3">
        <v>0</v>
      </c>
      <c r="AA3840" s="3">
        <v>0</v>
      </c>
      <c r="AB3840" s="3">
        <v>0</v>
      </c>
      <c r="AD3840" t="s">
        <v>58</v>
      </c>
      <c r="AE3840" s="1">
        <v>42585</v>
      </c>
      <c r="AG3840" s="1">
        <v>42585</v>
      </c>
      <c r="AH3840" s="1">
        <v>42598</v>
      </c>
    </row>
    <row r="3841" spans="1:34" x14ac:dyDescent="0.3">
      <c r="A3841">
        <v>250374</v>
      </c>
      <c r="B3841" t="s">
        <v>89</v>
      </c>
      <c r="C3841" t="s">
        <v>26</v>
      </c>
      <c r="D3841">
        <v>1</v>
      </c>
      <c r="E3841" t="s">
        <v>6135</v>
      </c>
      <c r="F3841" t="s">
        <v>4270</v>
      </c>
      <c r="G3841">
        <v>80310</v>
      </c>
      <c r="H3841">
        <v>0</v>
      </c>
      <c r="I3841">
        <v>53056</v>
      </c>
      <c r="J3841">
        <v>82557</v>
      </c>
      <c r="K3841" t="s">
        <v>30</v>
      </c>
      <c r="L3841" t="s">
        <v>6136</v>
      </c>
      <c r="M3841" t="s">
        <v>6137</v>
      </c>
      <c r="N3841" t="s">
        <v>6138</v>
      </c>
      <c r="O3841" t="s">
        <v>4272</v>
      </c>
      <c r="P3841" t="s">
        <v>6139</v>
      </c>
      <c r="Q3841" t="s">
        <v>6140</v>
      </c>
      <c r="R3841" t="s">
        <v>6141</v>
      </c>
      <c r="S3841" t="s">
        <v>35</v>
      </c>
      <c r="T3841" t="str">
        <f t="shared" si="177"/>
        <v>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 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 1. This position is open as a promotional opportunity only. It is not open on a direct transfer (lateral) basis.   2. Employees applying for promotional, title or level change opportunities must have served a period of one year in their current title and level (if applicable).</v>
      </c>
      <c r="U3841">
        <f t="shared" si="178"/>
        <v>0</v>
      </c>
      <c r="V3841" s="3">
        <v>0</v>
      </c>
      <c r="W3841" s="3">
        <f t="shared" si="179"/>
        <v>0</v>
      </c>
      <c r="X3841" s="3">
        <v>0</v>
      </c>
      <c r="Y3841" s="3">
        <v>0</v>
      </c>
      <c r="Z3841" s="3">
        <v>0</v>
      </c>
      <c r="AA3841" s="3">
        <v>0</v>
      </c>
      <c r="AB3841" s="3">
        <v>0</v>
      </c>
      <c r="AD3841" t="s">
        <v>100</v>
      </c>
      <c r="AE3841" s="1">
        <v>42592</v>
      </c>
      <c r="AF3841" s="1">
        <v>42602</v>
      </c>
      <c r="AG3841" s="1">
        <v>42592</v>
      </c>
      <c r="AH3841" s="1">
        <v>42598</v>
      </c>
    </row>
    <row r="3842" spans="1:34" x14ac:dyDescent="0.3">
      <c r="A3842">
        <v>249942</v>
      </c>
      <c r="B3842" t="s">
        <v>1592</v>
      </c>
      <c r="C3842" t="s">
        <v>26</v>
      </c>
      <c r="D3842">
        <v>1</v>
      </c>
      <c r="E3842" t="s">
        <v>1168</v>
      </c>
      <c r="F3842" t="s">
        <v>1168</v>
      </c>
      <c r="G3842">
        <v>56058</v>
      </c>
      <c r="H3842">
        <v>0</v>
      </c>
      <c r="I3842">
        <v>48895</v>
      </c>
      <c r="J3842">
        <v>75900</v>
      </c>
      <c r="K3842" t="s">
        <v>30</v>
      </c>
      <c r="L3842" t="s">
        <v>430</v>
      </c>
      <c r="M3842" t="s">
        <v>1128</v>
      </c>
      <c r="N3842" t="s">
        <v>9037</v>
      </c>
      <c r="O3842" t="s">
        <v>1170</v>
      </c>
      <c r="P3842" t="s">
        <v>9038</v>
      </c>
      <c r="Q3842" t="s">
        <v>35</v>
      </c>
      <c r="R3842" t="s">
        <v>3619</v>
      </c>
      <c r="S3842" t="s">
        <v>35</v>
      </c>
      <c r="T3842" t="str">
        <f t="shared" si="177"/>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Strong people skills and leadership skills.   Familiarity with the NYCHRL, as well as other city administrative laws, rules and regulations.   Fluency in a language other than English, preferably one common in New York City.   Demonstrated aptitude with electronic file systems or other data management systems.   Proficiency in Microsoft Office programs.  </v>
      </c>
      <c r="U3842">
        <f t="shared" si="178"/>
        <v>0</v>
      </c>
      <c r="V3842" s="3">
        <v>0</v>
      </c>
      <c r="W3842" s="3">
        <f t="shared" si="179"/>
        <v>0</v>
      </c>
      <c r="X3842" s="3">
        <v>0</v>
      </c>
      <c r="Y3842" s="3">
        <v>0</v>
      </c>
      <c r="Z3842" s="3">
        <v>0</v>
      </c>
      <c r="AA3842" s="3">
        <v>0</v>
      </c>
      <c r="AB3842" s="3">
        <v>0</v>
      </c>
      <c r="AD3842" t="s">
        <v>38</v>
      </c>
      <c r="AE3842" s="1">
        <v>42585</v>
      </c>
      <c r="AF3842" s="1">
        <v>42675</v>
      </c>
      <c r="AG3842" s="1">
        <v>42585</v>
      </c>
      <c r="AH3842" s="1">
        <v>42598</v>
      </c>
    </row>
    <row r="3843" spans="1:34" x14ac:dyDescent="0.3">
      <c r="A3843">
        <v>249945</v>
      </c>
      <c r="B3843" t="s">
        <v>39</v>
      </c>
      <c r="C3843" t="s">
        <v>40</v>
      </c>
      <c r="D3843">
        <v>1</v>
      </c>
      <c r="E3843" t="s">
        <v>6142</v>
      </c>
      <c r="F3843" t="s">
        <v>574</v>
      </c>
      <c r="G3843">
        <v>40510</v>
      </c>
      <c r="H3843">
        <v>1</v>
      </c>
      <c r="I3843">
        <v>45385</v>
      </c>
      <c r="J3843">
        <v>61669</v>
      </c>
      <c r="K3843" t="s">
        <v>30</v>
      </c>
      <c r="L3843" t="s">
        <v>78</v>
      </c>
      <c r="M3843" t="s">
        <v>3761</v>
      </c>
      <c r="N3843" t="s">
        <v>9040</v>
      </c>
      <c r="O3843" t="s">
        <v>577</v>
      </c>
      <c r="P3843" t="s">
        <v>35</v>
      </c>
      <c r="Q3843" t="s">
        <v>7439</v>
      </c>
      <c r="R3843" t="s">
        <v>6143</v>
      </c>
      <c r="S3843" t="s">
        <v>35</v>
      </c>
      <c r="T3843" t="str">
        <f t="shared" ref="T3843:T3906" si="180">P3843&amp;" "&amp;Q3843</f>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43">
        <f t="shared" ref="U3843:U3906" si="181">D3843*W3843</f>
        <v>0</v>
      </c>
      <c r="V3843" s="3">
        <v>0</v>
      </c>
      <c r="W3843" s="3">
        <f t="shared" ref="W3843:W3906" si="182">IF(OR(ISNUMBER(SEARCH("data analytics",$T3843)), ISNUMBER(SEARCH("data analysis",$T3843)), ISNUMBER(SEARCH("analyze data", $T3843)),ISNUMBER(SEARCH("business intelligence", $T3843)),ISNUMBER(SEARCH("business analysis",$T3843))),1,0)</f>
        <v>0</v>
      </c>
      <c r="X3843" s="3">
        <v>0</v>
      </c>
      <c r="Y3843" s="3">
        <v>0</v>
      </c>
      <c r="Z3843" s="3">
        <v>0</v>
      </c>
      <c r="AA3843" s="3">
        <v>0</v>
      </c>
      <c r="AB3843" s="3">
        <v>0</v>
      </c>
      <c r="AD3843" t="s">
        <v>38</v>
      </c>
      <c r="AE3843" s="1">
        <v>42583</v>
      </c>
      <c r="AG3843" s="1">
        <v>42583</v>
      </c>
      <c r="AH3843" s="1">
        <v>42598</v>
      </c>
    </row>
    <row r="3844" spans="1:34" x14ac:dyDescent="0.3">
      <c r="A3844">
        <v>249945</v>
      </c>
      <c r="B3844" t="s">
        <v>39</v>
      </c>
      <c r="C3844" t="s">
        <v>26</v>
      </c>
      <c r="D3844">
        <v>1</v>
      </c>
      <c r="E3844" t="s">
        <v>6142</v>
      </c>
      <c r="F3844" t="s">
        <v>574</v>
      </c>
      <c r="G3844">
        <v>40510</v>
      </c>
      <c r="H3844">
        <v>1</v>
      </c>
      <c r="I3844">
        <v>45385</v>
      </c>
      <c r="J3844">
        <v>61669</v>
      </c>
      <c r="K3844" t="s">
        <v>30</v>
      </c>
      <c r="L3844" t="s">
        <v>78</v>
      </c>
      <c r="M3844" t="s">
        <v>3761</v>
      </c>
      <c r="N3844" t="s">
        <v>9040</v>
      </c>
      <c r="O3844" t="s">
        <v>577</v>
      </c>
      <c r="P3844" t="s">
        <v>35</v>
      </c>
      <c r="Q3844" t="s">
        <v>7439</v>
      </c>
      <c r="R3844" t="s">
        <v>6143</v>
      </c>
      <c r="S3844" t="s">
        <v>35</v>
      </c>
      <c r="T3844" t="str">
        <f t="shared" si="180"/>
        <v xml:space="preserv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44">
        <f t="shared" si="181"/>
        <v>0</v>
      </c>
      <c r="V3844" s="3">
        <v>0</v>
      </c>
      <c r="W3844" s="3">
        <f t="shared" si="182"/>
        <v>0</v>
      </c>
      <c r="X3844" s="3">
        <v>0</v>
      </c>
      <c r="Y3844" s="3">
        <v>0</v>
      </c>
      <c r="Z3844" s="3">
        <v>0</v>
      </c>
      <c r="AA3844" s="3">
        <v>0</v>
      </c>
      <c r="AB3844" s="3">
        <v>0</v>
      </c>
      <c r="AD3844" t="s">
        <v>38</v>
      </c>
      <c r="AE3844" s="1">
        <v>42583</v>
      </c>
      <c r="AG3844" s="1">
        <v>42583</v>
      </c>
      <c r="AH3844" s="1">
        <v>42598</v>
      </c>
    </row>
    <row r="3845" spans="1:34" x14ac:dyDescent="0.3">
      <c r="A3845">
        <v>249947</v>
      </c>
      <c r="B3845" t="s">
        <v>1592</v>
      </c>
      <c r="C3845" t="s">
        <v>26</v>
      </c>
      <c r="D3845">
        <v>1</v>
      </c>
      <c r="E3845" t="s">
        <v>6144</v>
      </c>
      <c r="F3845" t="s">
        <v>1168</v>
      </c>
      <c r="G3845">
        <v>56058</v>
      </c>
      <c r="H3845">
        <v>0</v>
      </c>
      <c r="I3845">
        <v>48895</v>
      </c>
      <c r="J3845">
        <v>75900</v>
      </c>
      <c r="K3845" t="s">
        <v>30</v>
      </c>
      <c r="L3845" t="s">
        <v>430</v>
      </c>
      <c r="M3845" t="s">
        <v>1128</v>
      </c>
      <c r="N3845" t="s">
        <v>9041</v>
      </c>
      <c r="O3845" t="s">
        <v>1170</v>
      </c>
      <c r="P3845" t="s">
        <v>9042</v>
      </c>
      <c r="Q3845" t="s">
        <v>35</v>
      </c>
      <c r="R3845" t="s">
        <v>6145</v>
      </c>
      <c r="S3845" t="s">
        <v>35</v>
      </c>
      <c r="T3845" t="str">
        <f t="shared" si="180"/>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Strong people skills and leadership skills.  Familiarity with the NYCHRL.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  </v>
      </c>
      <c r="U3845">
        <f t="shared" si="181"/>
        <v>0</v>
      </c>
      <c r="V3845" s="3">
        <v>1</v>
      </c>
      <c r="W3845" s="3">
        <f t="shared" si="182"/>
        <v>0</v>
      </c>
      <c r="X3845" s="3">
        <v>0</v>
      </c>
      <c r="Y3845" s="3">
        <v>0</v>
      </c>
      <c r="Z3845" s="3">
        <v>0</v>
      </c>
      <c r="AA3845" s="3">
        <v>0</v>
      </c>
      <c r="AB3845" s="3">
        <v>0</v>
      </c>
      <c r="AD3845" t="s">
        <v>38</v>
      </c>
      <c r="AE3845" s="1">
        <v>42585</v>
      </c>
      <c r="AF3845" s="1">
        <v>42675</v>
      </c>
      <c r="AG3845" s="1">
        <v>42585</v>
      </c>
      <c r="AH3845" s="1">
        <v>42598</v>
      </c>
    </row>
    <row r="3846" spans="1:34" x14ac:dyDescent="0.3">
      <c r="A3846">
        <v>250375</v>
      </c>
      <c r="B3846" t="s">
        <v>2146</v>
      </c>
      <c r="C3846" t="s">
        <v>26</v>
      </c>
      <c r="D3846">
        <v>1</v>
      </c>
      <c r="E3846" t="s">
        <v>1747</v>
      </c>
      <c r="F3846" t="s">
        <v>3144</v>
      </c>
      <c r="G3846">
        <v>60888</v>
      </c>
      <c r="H3846">
        <v>1</v>
      </c>
      <c r="I3846">
        <v>33813</v>
      </c>
      <c r="J3846">
        <v>40000</v>
      </c>
      <c r="K3846" t="s">
        <v>30</v>
      </c>
      <c r="L3846" t="s">
        <v>2149</v>
      </c>
      <c r="M3846" t="s">
        <v>7059</v>
      </c>
      <c r="N3846" t="s">
        <v>9043</v>
      </c>
      <c r="O3846" t="s">
        <v>7945</v>
      </c>
      <c r="P3846" t="s">
        <v>7946</v>
      </c>
      <c r="Q3846" t="s">
        <v>35</v>
      </c>
      <c r="R3846" t="s">
        <v>7947</v>
      </c>
      <c r="S3846" t="s">
        <v>3145</v>
      </c>
      <c r="T3846" t="str">
        <f t="shared" si="180"/>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3846">
        <f t="shared" si="181"/>
        <v>0</v>
      </c>
      <c r="V3846" s="3">
        <v>1</v>
      </c>
      <c r="W3846" s="3">
        <f t="shared" si="182"/>
        <v>0</v>
      </c>
      <c r="X3846" s="3">
        <v>0</v>
      </c>
      <c r="Y3846" s="3">
        <v>0</v>
      </c>
      <c r="Z3846" s="3">
        <v>0</v>
      </c>
      <c r="AA3846" s="3">
        <v>0</v>
      </c>
      <c r="AB3846" s="3">
        <v>0</v>
      </c>
      <c r="AD3846" t="s">
        <v>38</v>
      </c>
      <c r="AE3846" s="1">
        <v>42584</v>
      </c>
      <c r="AG3846" s="1">
        <v>42586</v>
      </c>
      <c r="AH3846" s="1">
        <v>42598</v>
      </c>
    </row>
    <row r="3847" spans="1:34" x14ac:dyDescent="0.3">
      <c r="A3847">
        <v>250637</v>
      </c>
      <c r="B3847" t="s">
        <v>39</v>
      </c>
      <c r="C3847" t="s">
        <v>26</v>
      </c>
      <c r="D3847">
        <v>1</v>
      </c>
      <c r="E3847" t="s">
        <v>6146</v>
      </c>
      <c r="F3847" t="s">
        <v>51</v>
      </c>
      <c r="G3847">
        <v>10050</v>
      </c>
      <c r="H3847" t="s">
        <v>52</v>
      </c>
      <c r="I3847">
        <v>53051</v>
      </c>
      <c r="J3847">
        <v>102791</v>
      </c>
      <c r="K3847" t="s">
        <v>30</v>
      </c>
      <c r="L3847" t="s">
        <v>78</v>
      </c>
      <c r="M3847" t="s">
        <v>1133</v>
      </c>
      <c r="N3847" t="s">
        <v>9044</v>
      </c>
      <c r="O3847" t="s">
        <v>54</v>
      </c>
      <c r="P3847" t="s">
        <v>7027</v>
      </c>
      <c r="Q3847" t="s">
        <v>9045</v>
      </c>
      <c r="R3847" t="s">
        <v>6147</v>
      </c>
      <c r="S3847" t="s">
        <v>35</v>
      </c>
      <c r="T3847" t="str">
        <f t="shared" si="180"/>
        <v>The successful candidate will have: 	Familiarity with cutting edge informatics technologies, programming platforms, responsive web design, and all major browsers  	Sound business ethics, including the protection of proprietary and confidential information 	Experience managing and mentoring junior team members 	Strong analytical stills; able to effectively troubleshoot and prioritize needs, requirements and other issues. Experience working with public health initiatives preferred 	Must be committed to continuous learning and system development  	Excellent oral and written communication skills, ability to work well as part of a multidisciplinary, cross-functional team. Ability to handle multiple tasks under tight deadlines. 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47">
        <f t="shared" si="181"/>
        <v>0</v>
      </c>
      <c r="V3847" s="3">
        <v>0</v>
      </c>
      <c r="W3847" s="3">
        <f t="shared" si="182"/>
        <v>0</v>
      </c>
      <c r="X3847" s="3">
        <v>0</v>
      </c>
      <c r="Y3847" s="3">
        <v>0</v>
      </c>
      <c r="Z3847" s="3">
        <v>0</v>
      </c>
      <c r="AA3847" s="3">
        <v>0</v>
      </c>
      <c r="AB3847" s="3">
        <v>0</v>
      </c>
      <c r="AD3847" t="s">
        <v>58</v>
      </c>
      <c r="AE3847" s="1">
        <v>42586</v>
      </c>
      <c r="AG3847" s="1">
        <v>42586</v>
      </c>
      <c r="AH3847" s="1">
        <v>42598</v>
      </c>
    </row>
    <row r="3848" spans="1:34" x14ac:dyDescent="0.3">
      <c r="A3848">
        <v>250375</v>
      </c>
      <c r="B3848" t="s">
        <v>2146</v>
      </c>
      <c r="C3848" t="s">
        <v>40</v>
      </c>
      <c r="D3848">
        <v>1</v>
      </c>
      <c r="E3848" t="s">
        <v>1747</v>
      </c>
      <c r="F3848" t="s">
        <v>3144</v>
      </c>
      <c r="G3848">
        <v>60888</v>
      </c>
      <c r="H3848">
        <v>1</v>
      </c>
      <c r="I3848">
        <v>33813</v>
      </c>
      <c r="J3848">
        <v>40000</v>
      </c>
      <c r="K3848" t="s">
        <v>30</v>
      </c>
      <c r="L3848" t="s">
        <v>2149</v>
      </c>
      <c r="M3848" t="s">
        <v>7059</v>
      </c>
      <c r="N3848" t="s">
        <v>9043</v>
      </c>
      <c r="O3848" t="s">
        <v>7945</v>
      </c>
      <c r="P3848" t="s">
        <v>7946</v>
      </c>
      <c r="Q3848" t="s">
        <v>35</v>
      </c>
      <c r="R3848" t="s">
        <v>7947</v>
      </c>
      <c r="S3848" t="s">
        <v>3145</v>
      </c>
      <c r="T3848" t="str">
        <f t="shared" si="180"/>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3848">
        <f t="shared" si="181"/>
        <v>0</v>
      </c>
      <c r="V3848" s="3">
        <v>1</v>
      </c>
      <c r="W3848" s="3">
        <f t="shared" si="182"/>
        <v>0</v>
      </c>
      <c r="X3848" s="3">
        <v>0</v>
      </c>
      <c r="Y3848" s="3">
        <v>0</v>
      </c>
      <c r="Z3848" s="3">
        <v>0</v>
      </c>
      <c r="AA3848" s="3">
        <v>0</v>
      </c>
      <c r="AB3848" s="3">
        <v>0</v>
      </c>
      <c r="AD3848" t="s">
        <v>38</v>
      </c>
      <c r="AE3848" s="1">
        <v>42584</v>
      </c>
      <c r="AG3848" s="1">
        <v>42586</v>
      </c>
      <c r="AH3848" s="1">
        <v>42598</v>
      </c>
    </row>
    <row r="3849" spans="1:34" x14ac:dyDescent="0.3">
      <c r="A3849">
        <v>250433</v>
      </c>
      <c r="B3849" t="s">
        <v>888</v>
      </c>
      <c r="C3849" t="s">
        <v>40</v>
      </c>
      <c r="D3849">
        <v>1</v>
      </c>
      <c r="E3849" t="s">
        <v>4167</v>
      </c>
      <c r="F3849" t="s">
        <v>1168</v>
      </c>
      <c r="G3849">
        <v>56058</v>
      </c>
      <c r="H3849">
        <v>0</v>
      </c>
      <c r="I3849">
        <v>48895</v>
      </c>
      <c r="J3849">
        <v>65000</v>
      </c>
      <c r="K3849" t="s">
        <v>30</v>
      </c>
      <c r="L3849" t="s">
        <v>430</v>
      </c>
      <c r="M3849" t="s">
        <v>3306</v>
      </c>
      <c r="N3849" t="s">
        <v>9046</v>
      </c>
      <c r="O3849" t="s">
        <v>1170</v>
      </c>
      <c r="P3849" t="s">
        <v>9047</v>
      </c>
      <c r="Q3849" t="s">
        <v>35</v>
      </c>
      <c r="R3849" t="s">
        <v>894</v>
      </c>
      <c r="S3849" t="s">
        <v>35</v>
      </c>
      <c r="T3849" t="str">
        <f t="shared" si="180"/>
        <v xml:space="preserve">‚	Knowledge of NYC government and housing issues 	Significant experience with housing finance, real estate underwriting and financial feasibility     analysis 	Project management experience  	Strong follow-through and focus on timely results  	Excellent analytical, quantitative and research skills 	Excellent interpersonal skills  	Ability to work effectively in collaboration with others 	Excellent written and verbal communication skills  	Facility with Microsoft Word &amp; Excel 	Fluency in Spanish is highly preferred.  </v>
      </c>
      <c r="U3849">
        <f t="shared" si="181"/>
        <v>0</v>
      </c>
      <c r="V3849" s="3">
        <v>1</v>
      </c>
      <c r="W3849" s="3">
        <f t="shared" si="182"/>
        <v>0</v>
      </c>
      <c r="X3849" s="3">
        <v>0</v>
      </c>
      <c r="Y3849" s="3">
        <v>0</v>
      </c>
      <c r="Z3849" s="3">
        <v>0</v>
      </c>
      <c r="AA3849" s="3">
        <v>0</v>
      </c>
      <c r="AB3849" s="3">
        <v>0</v>
      </c>
      <c r="AD3849" t="s">
        <v>38</v>
      </c>
      <c r="AE3849" s="1">
        <v>42584</v>
      </c>
      <c r="AF3849" s="1">
        <v>42674</v>
      </c>
      <c r="AG3849" s="1">
        <v>42584</v>
      </c>
      <c r="AH3849" s="1">
        <v>42598</v>
      </c>
    </row>
    <row r="3850" spans="1:34" x14ac:dyDescent="0.3">
      <c r="A3850">
        <v>250433</v>
      </c>
      <c r="B3850" t="s">
        <v>888</v>
      </c>
      <c r="C3850" t="s">
        <v>26</v>
      </c>
      <c r="D3850">
        <v>1</v>
      </c>
      <c r="E3850" t="s">
        <v>4167</v>
      </c>
      <c r="F3850" t="s">
        <v>1168</v>
      </c>
      <c r="G3850">
        <v>56058</v>
      </c>
      <c r="H3850">
        <v>0</v>
      </c>
      <c r="I3850">
        <v>48895</v>
      </c>
      <c r="J3850">
        <v>65000</v>
      </c>
      <c r="K3850" t="s">
        <v>30</v>
      </c>
      <c r="L3850" t="s">
        <v>430</v>
      </c>
      <c r="M3850" t="s">
        <v>3306</v>
      </c>
      <c r="N3850" t="s">
        <v>9046</v>
      </c>
      <c r="O3850" t="s">
        <v>1170</v>
      </c>
      <c r="P3850" t="s">
        <v>9047</v>
      </c>
      <c r="Q3850" t="s">
        <v>35</v>
      </c>
      <c r="R3850" t="s">
        <v>894</v>
      </c>
      <c r="S3850" t="s">
        <v>35</v>
      </c>
      <c r="T3850" t="str">
        <f t="shared" si="180"/>
        <v xml:space="preserve">‚	Knowledge of NYC government and housing issues 	Significant experience with housing finance, real estate underwriting and financial feasibility     analysis 	Project management experience  	Strong follow-through and focus on timely results  	Excellent analytical, quantitative and research skills 	Excellent interpersonal skills  	Ability to work effectively in collaboration with others 	Excellent written and verbal communication skills  	Facility with Microsoft Word &amp; Excel 	Fluency in Spanish is highly preferred.  </v>
      </c>
      <c r="U3850">
        <f t="shared" si="181"/>
        <v>0</v>
      </c>
      <c r="V3850" s="3">
        <v>1</v>
      </c>
      <c r="W3850" s="3">
        <f t="shared" si="182"/>
        <v>0</v>
      </c>
      <c r="X3850" s="3">
        <v>0</v>
      </c>
      <c r="Y3850" s="3">
        <v>0</v>
      </c>
      <c r="Z3850" s="3">
        <v>0</v>
      </c>
      <c r="AA3850" s="3">
        <v>0</v>
      </c>
      <c r="AB3850" s="3">
        <v>0</v>
      </c>
      <c r="AD3850" t="s">
        <v>38</v>
      </c>
      <c r="AE3850" s="1">
        <v>42584</v>
      </c>
      <c r="AF3850" s="1">
        <v>42674</v>
      </c>
      <c r="AG3850" s="1">
        <v>42584</v>
      </c>
      <c r="AH3850" s="1">
        <v>42598</v>
      </c>
    </row>
    <row r="3851" spans="1:34" x14ac:dyDescent="0.3">
      <c r="A3851">
        <v>249947</v>
      </c>
      <c r="B3851" t="s">
        <v>1592</v>
      </c>
      <c r="C3851" t="s">
        <v>40</v>
      </c>
      <c r="D3851">
        <v>1</v>
      </c>
      <c r="E3851" t="s">
        <v>6144</v>
      </c>
      <c r="F3851" t="s">
        <v>1168</v>
      </c>
      <c r="G3851">
        <v>56058</v>
      </c>
      <c r="H3851">
        <v>0</v>
      </c>
      <c r="I3851">
        <v>48895</v>
      </c>
      <c r="J3851">
        <v>75900</v>
      </c>
      <c r="K3851" t="s">
        <v>30</v>
      </c>
      <c r="L3851" t="s">
        <v>430</v>
      </c>
      <c r="M3851" t="s">
        <v>1128</v>
      </c>
      <c r="N3851" t="s">
        <v>9041</v>
      </c>
      <c r="O3851" t="s">
        <v>1170</v>
      </c>
      <c r="P3851" t="s">
        <v>9042</v>
      </c>
      <c r="Q3851" t="s">
        <v>35</v>
      </c>
      <c r="R3851" t="s">
        <v>6145</v>
      </c>
      <c r="S3851" t="s">
        <v>35</v>
      </c>
      <c r="T3851" t="str">
        <f t="shared" si="180"/>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Strong people skills and leadership skills.  Familiarity with the NYCHRL.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  </v>
      </c>
      <c r="U3851">
        <f t="shared" si="181"/>
        <v>0</v>
      </c>
      <c r="V3851" s="3">
        <v>1</v>
      </c>
      <c r="W3851" s="3">
        <f t="shared" si="182"/>
        <v>0</v>
      </c>
      <c r="X3851" s="3">
        <v>0</v>
      </c>
      <c r="Y3851" s="3">
        <v>0</v>
      </c>
      <c r="Z3851" s="3">
        <v>0</v>
      </c>
      <c r="AA3851" s="3">
        <v>0</v>
      </c>
      <c r="AB3851" s="3">
        <v>0</v>
      </c>
      <c r="AD3851" t="s">
        <v>38</v>
      </c>
      <c r="AE3851" s="1">
        <v>42585</v>
      </c>
      <c r="AF3851" s="1">
        <v>42675</v>
      </c>
      <c r="AG3851" s="1">
        <v>42585</v>
      </c>
      <c r="AH3851" s="1">
        <v>42598</v>
      </c>
    </row>
    <row r="3852" spans="1:34" x14ac:dyDescent="0.3">
      <c r="A3852">
        <v>249948</v>
      </c>
      <c r="B3852" t="s">
        <v>39</v>
      </c>
      <c r="C3852" t="s">
        <v>26</v>
      </c>
      <c r="D3852">
        <v>1</v>
      </c>
      <c r="E3852" t="s">
        <v>4538</v>
      </c>
      <c r="F3852" t="s">
        <v>851</v>
      </c>
      <c r="G3852">
        <v>51011</v>
      </c>
      <c r="H3852">
        <v>2</v>
      </c>
      <c r="I3852">
        <v>33</v>
      </c>
      <c r="J3852">
        <v>38</v>
      </c>
      <c r="K3852" t="s">
        <v>141</v>
      </c>
      <c r="L3852" t="s">
        <v>513</v>
      </c>
      <c r="M3852" t="s">
        <v>436</v>
      </c>
      <c r="N3852" t="s">
        <v>4540</v>
      </c>
      <c r="O3852" t="s">
        <v>7206</v>
      </c>
      <c r="P3852" t="s">
        <v>4541</v>
      </c>
      <c r="Q3852" t="s">
        <v>8421</v>
      </c>
      <c r="R3852" t="s">
        <v>6148</v>
      </c>
      <c r="S3852" t="s">
        <v>35</v>
      </c>
      <c r="T3852" t="str">
        <f t="shared" si="180"/>
        <v>--Expertise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52">
        <f t="shared" si="181"/>
        <v>0</v>
      </c>
      <c r="V3852" s="3">
        <v>1</v>
      </c>
      <c r="W3852" s="3">
        <f t="shared" si="182"/>
        <v>0</v>
      </c>
      <c r="X3852" s="3">
        <v>0</v>
      </c>
      <c r="Y3852" s="3">
        <v>0</v>
      </c>
      <c r="Z3852" s="3">
        <v>0</v>
      </c>
      <c r="AA3852" s="3">
        <v>0</v>
      </c>
      <c r="AB3852" s="3">
        <v>0</v>
      </c>
      <c r="AD3852" t="s">
        <v>58</v>
      </c>
      <c r="AE3852" s="1">
        <v>42583</v>
      </c>
      <c r="AG3852" s="1">
        <v>42583</v>
      </c>
      <c r="AH3852" s="1">
        <v>42598</v>
      </c>
    </row>
    <row r="3853" spans="1:34" x14ac:dyDescent="0.3">
      <c r="A3853">
        <v>249948</v>
      </c>
      <c r="B3853" t="s">
        <v>39</v>
      </c>
      <c r="C3853" t="s">
        <v>40</v>
      </c>
      <c r="D3853">
        <v>1</v>
      </c>
      <c r="E3853" t="s">
        <v>4538</v>
      </c>
      <c r="F3853" t="s">
        <v>851</v>
      </c>
      <c r="G3853">
        <v>51011</v>
      </c>
      <c r="H3853">
        <v>2</v>
      </c>
      <c r="I3853">
        <v>33</v>
      </c>
      <c r="J3853">
        <v>38</v>
      </c>
      <c r="K3853" t="s">
        <v>141</v>
      </c>
      <c r="L3853" t="s">
        <v>513</v>
      </c>
      <c r="M3853" t="s">
        <v>436</v>
      </c>
      <c r="N3853" t="s">
        <v>4540</v>
      </c>
      <c r="O3853" t="s">
        <v>7206</v>
      </c>
      <c r="P3853" t="s">
        <v>4541</v>
      </c>
      <c r="Q3853" t="s">
        <v>8421</v>
      </c>
      <c r="R3853" t="s">
        <v>6148</v>
      </c>
      <c r="S3853" t="s">
        <v>35</v>
      </c>
      <c r="T3853" t="str">
        <f t="shared" si="180"/>
        <v>--Expertise in Planning and Program Development; analytical skills  --knowledge of DOHMH and DOE personnel policies and procedures  --Excellent interpersonal, communication and presentation skills  --Computer skills in Microsoft Excel.    **ALL CANDIDATES MUS HAVE A NEW YORK STATE LICENSE AND CURRENT REGISTRATION TO PRACTICE AS REGISTERED PROFESSIONAL NURSE. THIS LICENSE MUST BE MAINTAINED FOR THE DURATION OF EMPLOYEMENT.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53">
        <f t="shared" si="181"/>
        <v>0</v>
      </c>
      <c r="V3853" s="3">
        <v>1</v>
      </c>
      <c r="W3853" s="3">
        <f t="shared" si="182"/>
        <v>0</v>
      </c>
      <c r="X3853" s="3">
        <v>0</v>
      </c>
      <c r="Y3853" s="3">
        <v>0</v>
      </c>
      <c r="Z3853" s="3">
        <v>0</v>
      </c>
      <c r="AA3853" s="3">
        <v>0</v>
      </c>
      <c r="AB3853" s="3">
        <v>0</v>
      </c>
      <c r="AD3853" t="s">
        <v>58</v>
      </c>
      <c r="AE3853" s="1">
        <v>42583</v>
      </c>
      <c r="AG3853" s="1">
        <v>42583</v>
      </c>
      <c r="AH3853" s="1">
        <v>42598</v>
      </c>
    </row>
    <row r="3854" spans="1:34" x14ac:dyDescent="0.3">
      <c r="A3854">
        <v>249954</v>
      </c>
      <c r="B3854" t="s">
        <v>1592</v>
      </c>
      <c r="C3854" t="s">
        <v>26</v>
      </c>
      <c r="D3854">
        <v>1</v>
      </c>
      <c r="E3854" t="s">
        <v>6149</v>
      </c>
      <c r="F3854" t="s">
        <v>326</v>
      </c>
      <c r="G3854">
        <v>56057</v>
      </c>
      <c r="H3854">
        <v>0</v>
      </c>
      <c r="I3854">
        <v>34644</v>
      </c>
      <c r="J3854">
        <v>57655</v>
      </c>
      <c r="K3854" t="s">
        <v>30</v>
      </c>
      <c r="L3854" t="s">
        <v>430</v>
      </c>
      <c r="M3854" t="s">
        <v>1128</v>
      </c>
      <c r="N3854" t="s">
        <v>9048</v>
      </c>
      <c r="O3854" t="s">
        <v>329</v>
      </c>
      <c r="P3854" t="s">
        <v>9049</v>
      </c>
      <c r="Q3854" t="s">
        <v>35</v>
      </c>
      <c r="R3854" t="s">
        <v>3619</v>
      </c>
      <c r="S3854" t="s">
        <v>35</v>
      </c>
      <c r="T3854" t="str">
        <f t="shared" si="180"/>
        <v xml:space="preserve">‚  Excellent attention to detail.   Strong people skills and leadership skills.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    Must be well organized, assertive, and able to work independently and collaboratively.  Strong work ethic.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Familiarity with the NYCHRL.  </v>
      </c>
      <c r="U3854">
        <f t="shared" si="181"/>
        <v>0</v>
      </c>
      <c r="V3854" s="3">
        <v>1</v>
      </c>
      <c r="W3854" s="3">
        <f t="shared" si="182"/>
        <v>0</v>
      </c>
      <c r="X3854" s="3">
        <v>0</v>
      </c>
      <c r="Y3854" s="3">
        <v>0</v>
      </c>
      <c r="Z3854" s="3">
        <v>0</v>
      </c>
      <c r="AA3854" s="3">
        <v>0</v>
      </c>
      <c r="AB3854" s="3">
        <v>0</v>
      </c>
      <c r="AD3854" t="s">
        <v>38</v>
      </c>
      <c r="AE3854" s="1">
        <v>42585</v>
      </c>
      <c r="AF3854" s="1">
        <v>42675</v>
      </c>
      <c r="AG3854" s="1">
        <v>42585</v>
      </c>
      <c r="AH3854" s="1">
        <v>42598</v>
      </c>
    </row>
    <row r="3855" spans="1:34" x14ac:dyDescent="0.3">
      <c r="A3855">
        <v>250435</v>
      </c>
      <c r="B3855" t="s">
        <v>244</v>
      </c>
      <c r="C3855" t="s">
        <v>26</v>
      </c>
      <c r="D3855">
        <v>1</v>
      </c>
      <c r="E3855" t="s">
        <v>6088</v>
      </c>
      <c r="F3855" t="s">
        <v>3080</v>
      </c>
      <c r="G3855">
        <v>31121</v>
      </c>
      <c r="H3855">
        <v>2</v>
      </c>
      <c r="I3855">
        <v>54347</v>
      </c>
      <c r="J3855">
        <v>76470</v>
      </c>
      <c r="K3855" t="s">
        <v>30</v>
      </c>
      <c r="L3855" t="s">
        <v>521</v>
      </c>
      <c r="M3855" t="s">
        <v>4000</v>
      </c>
      <c r="N3855" t="s">
        <v>6089</v>
      </c>
      <c r="O3855" t="s">
        <v>3081</v>
      </c>
      <c r="P3855" t="s">
        <v>6090</v>
      </c>
      <c r="Q3855" t="s">
        <v>6091</v>
      </c>
      <c r="R3855" t="s">
        <v>6092</v>
      </c>
      <c r="S3855" t="s">
        <v>35</v>
      </c>
      <c r="T3855" t="str">
        <f t="shared" si="180"/>
        <v>A minimum of ten years of government experience, and proven abilities in conducting extensive, confidential background investigations; proficient in the use of the City of New York's automated systems used to manage personnel, including but not limited to NYCAPS; PMS; CHRMS and PRISE; excellent communication and transactional skills, including a proven ability to effectively analyze HR issues in writing; strong interpersonal and leadership skills and the ability to maintain a high level of discretion and confidentiality. *** IN ORDER TO BE CONSIDERED FOR THIS POSITION CANDIDATES MUST BE SERVING PERMANENTLY IN THE TITLE OF ASSOCIATE INVESTIGATOR ***</v>
      </c>
      <c r="U3855">
        <f t="shared" si="181"/>
        <v>0</v>
      </c>
      <c r="V3855" s="3">
        <v>0</v>
      </c>
      <c r="W3855" s="3">
        <f t="shared" si="182"/>
        <v>0</v>
      </c>
      <c r="X3855" s="3">
        <v>0</v>
      </c>
      <c r="Y3855" s="3">
        <v>0</v>
      </c>
      <c r="Z3855" s="3">
        <v>0</v>
      </c>
      <c r="AA3855" s="3">
        <v>0</v>
      </c>
      <c r="AB3855" s="3">
        <v>0</v>
      </c>
      <c r="AD3855" t="s">
        <v>38</v>
      </c>
      <c r="AE3855" s="1">
        <v>42586</v>
      </c>
      <c r="AG3855" s="1">
        <v>42586</v>
      </c>
      <c r="AH3855" s="1">
        <v>42598</v>
      </c>
    </row>
    <row r="3856" spans="1:34" x14ac:dyDescent="0.3">
      <c r="A3856">
        <v>250488</v>
      </c>
      <c r="B3856" t="s">
        <v>2146</v>
      </c>
      <c r="C3856" t="s">
        <v>26</v>
      </c>
      <c r="D3856">
        <v>2</v>
      </c>
      <c r="E3856" t="s">
        <v>1747</v>
      </c>
      <c r="F3856" t="s">
        <v>110</v>
      </c>
      <c r="G3856">
        <v>10251</v>
      </c>
      <c r="H3856">
        <v>2</v>
      </c>
      <c r="I3856">
        <v>29690</v>
      </c>
      <c r="J3856">
        <v>35000</v>
      </c>
      <c r="K3856" t="s">
        <v>30</v>
      </c>
      <c r="L3856" t="s">
        <v>2149</v>
      </c>
      <c r="M3856" t="s">
        <v>7059</v>
      </c>
      <c r="N3856" t="s">
        <v>9050</v>
      </c>
      <c r="O3856" t="s">
        <v>113</v>
      </c>
      <c r="P3856" t="s">
        <v>7946</v>
      </c>
      <c r="Q3856" t="s">
        <v>35</v>
      </c>
      <c r="R3856" t="s">
        <v>8104</v>
      </c>
      <c r="S3856" t="s">
        <v>3145</v>
      </c>
      <c r="T3856" t="str">
        <f t="shared" si="180"/>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3856">
        <f t="shared" si="181"/>
        <v>0</v>
      </c>
      <c r="V3856" s="3">
        <v>1</v>
      </c>
      <c r="W3856" s="3">
        <f t="shared" si="182"/>
        <v>0</v>
      </c>
      <c r="X3856" s="3">
        <v>0</v>
      </c>
      <c r="Y3856" s="3">
        <v>0</v>
      </c>
      <c r="Z3856" s="3">
        <v>0</v>
      </c>
      <c r="AA3856" s="3">
        <v>0</v>
      </c>
      <c r="AB3856" s="3">
        <v>0</v>
      </c>
      <c r="AD3856" t="s">
        <v>38</v>
      </c>
      <c r="AE3856" s="1">
        <v>42585</v>
      </c>
      <c r="AG3856" s="1">
        <v>42593</v>
      </c>
      <c r="AH3856" s="1">
        <v>42598</v>
      </c>
    </row>
    <row r="3857" spans="1:34" x14ac:dyDescent="0.3">
      <c r="A3857">
        <v>250488</v>
      </c>
      <c r="B3857" t="s">
        <v>2146</v>
      </c>
      <c r="C3857" t="s">
        <v>40</v>
      </c>
      <c r="D3857">
        <v>2</v>
      </c>
      <c r="E3857" t="s">
        <v>1747</v>
      </c>
      <c r="F3857" t="s">
        <v>110</v>
      </c>
      <c r="G3857">
        <v>10251</v>
      </c>
      <c r="H3857">
        <v>2</v>
      </c>
      <c r="I3857">
        <v>29690</v>
      </c>
      <c r="J3857">
        <v>35000</v>
      </c>
      <c r="K3857" t="s">
        <v>30</v>
      </c>
      <c r="L3857" t="s">
        <v>2149</v>
      </c>
      <c r="M3857" t="s">
        <v>7059</v>
      </c>
      <c r="N3857" t="s">
        <v>9050</v>
      </c>
      <c r="O3857" t="s">
        <v>113</v>
      </c>
      <c r="P3857" t="s">
        <v>7946</v>
      </c>
      <c r="Q3857" t="s">
        <v>35</v>
      </c>
      <c r="R3857" t="s">
        <v>8104</v>
      </c>
      <c r="S3857" t="s">
        <v>3145</v>
      </c>
      <c r="T3857" t="str">
        <f t="shared" si="180"/>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3857">
        <f t="shared" si="181"/>
        <v>0</v>
      </c>
      <c r="V3857" s="3">
        <v>1</v>
      </c>
      <c r="W3857" s="3">
        <f t="shared" si="182"/>
        <v>0</v>
      </c>
      <c r="X3857" s="3">
        <v>0</v>
      </c>
      <c r="Y3857" s="3">
        <v>0</v>
      </c>
      <c r="Z3857" s="3">
        <v>0</v>
      </c>
      <c r="AA3857" s="3">
        <v>0</v>
      </c>
      <c r="AB3857" s="3">
        <v>0</v>
      </c>
      <c r="AD3857" t="s">
        <v>38</v>
      </c>
      <c r="AE3857" s="1">
        <v>42585</v>
      </c>
      <c r="AG3857" s="1">
        <v>42593</v>
      </c>
      <c r="AH3857" s="1">
        <v>42598</v>
      </c>
    </row>
    <row r="3858" spans="1:34" x14ac:dyDescent="0.3">
      <c r="A3858">
        <v>249954</v>
      </c>
      <c r="B3858" t="s">
        <v>1592</v>
      </c>
      <c r="C3858" t="s">
        <v>40</v>
      </c>
      <c r="D3858">
        <v>1</v>
      </c>
      <c r="E3858" t="s">
        <v>6149</v>
      </c>
      <c r="F3858" t="s">
        <v>326</v>
      </c>
      <c r="G3858">
        <v>56057</v>
      </c>
      <c r="H3858">
        <v>0</v>
      </c>
      <c r="I3858">
        <v>34644</v>
      </c>
      <c r="J3858">
        <v>57655</v>
      </c>
      <c r="K3858" t="s">
        <v>30</v>
      </c>
      <c r="L3858" t="s">
        <v>430</v>
      </c>
      <c r="M3858" t="s">
        <v>1128</v>
      </c>
      <c r="N3858" t="s">
        <v>9048</v>
      </c>
      <c r="O3858" t="s">
        <v>329</v>
      </c>
      <c r="P3858" t="s">
        <v>9049</v>
      </c>
      <c r="Q3858" t="s">
        <v>35</v>
      </c>
      <c r="R3858" t="s">
        <v>3619</v>
      </c>
      <c r="S3858" t="s">
        <v>35</v>
      </c>
      <c r="T3858" t="str">
        <f t="shared" si="180"/>
        <v xml:space="preserve">‚  Excellent attention to detail.   Strong people skills and leadership skills.  Working knowledge of NYC Personnel Rules and Regulations, and internal Citywide systems including, NYCAPS, PMS, CHRMS, PRISE and CITYTIME.  Strong analytical, research and written communication skills.  Ability to perform effectively under time sensitive deadlines while maintaining the highest level of patience and confidentiality.   Proficiency in Excel, MS Word and Outlook.  Professional demeanor and proficiency in customer service.    Must be well organized, assertive, and able to work independently and collaboratively.  Strong work ethic.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Familiarity with the NYCHRL.  </v>
      </c>
      <c r="U3858">
        <f t="shared" si="181"/>
        <v>0</v>
      </c>
      <c r="V3858" s="3">
        <v>1</v>
      </c>
      <c r="W3858" s="3">
        <f t="shared" si="182"/>
        <v>0</v>
      </c>
      <c r="X3858" s="3">
        <v>0</v>
      </c>
      <c r="Y3858" s="3">
        <v>0</v>
      </c>
      <c r="Z3858" s="3">
        <v>0</v>
      </c>
      <c r="AA3858" s="3">
        <v>0</v>
      </c>
      <c r="AB3858" s="3">
        <v>0</v>
      </c>
      <c r="AD3858" t="s">
        <v>38</v>
      </c>
      <c r="AE3858" s="1">
        <v>42585</v>
      </c>
      <c r="AF3858" s="1">
        <v>42675</v>
      </c>
      <c r="AG3858" s="1">
        <v>42585</v>
      </c>
      <c r="AH3858" s="1">
        <v>42598</v>
      </c>
    </row>
    <row r="3859" spans="1:34" x14ac:dyDescent="0.3">
      <c r="A3859">
        <v>249966</v>
      </c>
      <c r="B3859" t="s">
        <v>1757</v>
      </c>
      <c r="C3859" t="s">
        <v>26</v>
      </c>
      <c r="D3859">
        <v>1</v>
      </c>
      <c r="E3859" t="s">
        <v>6150</v>
      </c>
      <c r="F3859" t="s">
        <v>239</v>
      </c>
      <c r="G3859">
        <v>83008</v>
      </c>
      <c r="H3859" t="s">
        <v>219</v>
      </c>
      <c r="I3859">
        <v>108000</v>
      </c>
      <c r="J3859">
        <v>113000</v>
      </c>
      <c r="K3859" t="s">
        <v>30</v>
      </c>
      <c r="L3859" t="s">
        <v>797</v>
      </c>
      <c r="M3859" t="s">
        <v>1774</v>
      </c>
      <c r="N3859" t="s">
        <v>9051</v>
      </c>
      <c r="O3859" t="s">
        <v>242</v>
      </c>
      <c r="P3859" t="s">
        <v>9052</v>
      </c>
      <c r="Q3859" t="s">
        <v>8049</v>
      </c>
      <c r="R3859" t="s">
        <v>6151</v>
      </c>
      <c r="S3859" t="s">
        <v>35</v>
      </c>
      <c r="T3859" t="str">
        <f t="shared" si="180"/>
        <v>‚  Bachelor‚„s degree in electrical engineering from an accredited college and ten (10) or more     years of progressively responsible experience in the planning, administering or expediting of     construction and/or engineering design, two (2) or more years of which must have been in an     administrative, or supervisory capacity;  Experience  in  managing  major  construction  contracts,  including  two  or  more  years    supervising a staff of professionals is highly desirable;  Extensive knowledge of electrical construction materials, techniques and cost estimating    expected;  A valid New York State License as a Professional Engineer;  Must display competence to hold pre-settlement conferences, and to participate in claim    settlement negotiations;  Knowledge of Primavera and/or similar project management/scheduling software highly    desirable;  Excellent interpersonal, communications, analytical and organizational abilities as well as    Microsoft Office Suite proficiency expected. Certain residency requirements may apply.  We appreciate every applicant‚„s interest; however, only those under consideration will be contacted.  Note: Vacancy notices listed as ‚Å“Until Filled‚ will be posted for at least five work days.</v>
      </c>
      <c r="U3859">
        <f t="shared" si="181"/>
        <v>0</v>
      </c>
      <c r="V3859" s="3">
        <v>0</v>
      </c>
      <c r="W3859" s="3">
        <f t="shared" si="182"/>
        <v>0</v>
      </c>
      <c r="X3859" s="3">
        <v>0</v>
      </c>
      <c r="Y3859" s="3">
        <v>0</v>
      </c>
      <c r="Z3859" s="3">
        <v>0</v>
      </c>
      <c r="AA3859" s="3">
        <v>0</v>
      </c>
      <c r="AB3859" s="3">
        <v>0</v>
      </c>
      <c r="AD3859" t="s">
        <v>58</v>
      </c>
      <c r="AE3859" s="1">
        <v>42583</v>
      </c>
      <c r="AG3859" s="1">
        <v>42583</v>
      </c>
      <c r="AH3859" s="1">
        <v>42598</v>
      </c>
    </row>
    <row r="3860" spans="1:34" x14ac:dyDescent="0.3">
      <c r="A3860">
        <v>249966</v>
      </c>
      <c r="B3860" t="s">
        <v>1757</v>
      </c>
      <c r="C3860" t="s">
        <v>40</v>
      </c>
      <c r="D3860">
        <v>1</v>
      </c>
      <c r="E3860" t="s">
        <v>6150</v>
      </c>
      <c r="F3860" t="s">
        <v>239</v>
      </c>
      <c r="G3860">
        <v>83008</v>
      </c>
      <c r="H3860" t="s">
        <v>219</v>
      </c>
      <c r="I3860">
        <v>108000</v>
      </c>
      <c r="J3860">
        <v>113000</v>
      </c>
      <c r="K3860" t="s">
        <v>30</v>
      </c>
      <c r="L3860" t="s">
        <v>797</v>
      </c>
      <c r="M3860" t="s">
        <v>1774</v>
      </c>
      <c r="N3860" t="s">
        <v>9051</v>
      </c>
      <c r="O3860" t="s">
        <v>242</v>
      </c>
      <c r="P3860" t="s">
        <v>9052</v>
      </c>
      <c r="Q3860" t="s">
        <v>8049</v>
      </c>
      <c r="R3860" t="s">
        <v>6151</v>
      </c>
      <c r="S3860" t="s">
        <v>35</v>
      </c>
      <c r="T3860" t="str">
        <f t="shared" si="180"/>
        <v>‚  Bachelor‚„s degree in electrical engineering from an accredited college and ten (10) or more     years of progressively responsible experience in the planning, administering or expediting of     construction and/or engineering design, two (2) or more years of which must have been in an     administrative, or supervisory capacity;  Experience  in  managing  major  construction  contracts,  including  two  or  more  years    supervising a staff of professionals is highly desirable;  Extensive knowledge of electrical construction materials, techniques and cost estimating    expected;  A valid New York State License as a Professional Engineer;  Must display competence to hold pre-settlement conferences, and to participate in claim    settlement negotiations;  Knowledge of Primavera and/or similar project management/scheduling software highly    desirable;  Excellent interpersonal, communications, analytical and organizational abilities as well as    Microsoft Office Suite proficiency expected. Certain residency requirements may apply.  We appreciate every applicant‚„s interest; however, only those under consideration will be contacted.  Note: Vacancy notices listed as ‚Å“Until Filled‚ will be posted for at least five work days.</v>
      </c>
      <c r="U3860">
        <f t="shared" si="181"/>
        <v>0</v>
      </c>
      <c r="V3860" s="3">
        <v>0</v>
      </c>
      <c r="W3860" s="3">
        <f t="shared" si="182"/>
        <v>0</v>
      </c>
      <c r="X3860" s="3">
        <v>0</v>
      </c>
      <c r="Y3860" s="3">
        <v>0</v>
      </c>
      <c r="Z3860" s="3">
        <v>0</v>
      </c>
      <c r="AA3860" s="3">
        <v>0</v>
      </c>
      <c r="AB3860" s="3">
        <v>0</v>
      </c>
      <c r="AD3860" t="s">
        <v>58</v>
      </c>
      <c r="AE3860" s="1">
        <v>42583</v>
      </c>
      <c r="AG3860" s="1">
        <v>42583</v>
      </c>
      <c r="AH3860" s="1">
        <v>42598</v>
      </c>
    </row>
    <row r="3861" spans="1:34" x14ac:dyDescent="0.3">
      <c r="A3861">
        <v>250492</v>
      </c>
      <c r="B3861" t="s">
        <v>244</v>
      </c>
      <c r="C3861" t="s">
        <v>26</v>
      </c>
      <c r="D3861">
        <v>1</v>
      </c>
      <c r="E3861" t="s">
        <v>6152</v>
      </c>
      <c r="F3861" t="s">
        <v>551</v>
      </c>
      <c r="G3861">
        <v>10124</v>
      </c>
      <c r="H3861">
        <v>2</v>
      </c>
      <c r="I3861">
        <v>47951</v>
      </c>
      <c r="J3861">
        <v>69703</v>
      </c>
      <c r="K3861" t="s">
        <v>30</v>
      </c>
      <c r="L3861" t="s">
        <v>31</v>
      </c>
      <c r="M3861" t="s">
        <v>6153</v>
      </c>
      <c r="N3861" t="s">
        <v>6154</v>
      </c>
      <c r="O3861" t="s">
        <v>7055</v>
      </c>
      <c r="P3861" t="s">
        <v>6155</v>
      </c>
      <c r="Q3861" t="s">
        <v>2417</v>
      </c>
      <c r="R3861" t="s">
        <v>6156</v>
      </c>
      <c r="S3861" t="s">
        <v>35</v>
      </c>
      <c r="T3861" t="str">
        <f t="shared" si="180"/>
        <v>Preference given to candidates possessing strong organizational skills, working knowledge of database systems and proficiency with Excel and Word. *** IN ORDER TO BE CONSIDERED FOR THIS POSITION CANDIDATES MUST BE SERVING PERMANENTLY IN THE TITLE OF PRINCIPAL ADMINISTRATIVE ASSOCIATE ***</v>
      </c>
      <c r="U3861">
        <f t="shared" si="181"/>
        <v>0</v>
      </c>
      <c r="V3861" s="3">
        <v>1</v>
      </c>
      <c r="W3861" s="3">
        <f t="shared" si="182"/>
        <v>0</v>
      </c>
      <c r="X3861" s="3">
        <v>0</v>
      </c>
      <c r="Y3861" s="3">
        <v>0</v>
      </c>
      <c r="Z3861" s="3">
        <v>0</v>
      </c>
      <c r="AA3861" s="3">
        <v>0</v>
      </c>
      <c r="AB3861" s="3">
        <v>0</v>
      </c>
      <c r="AD3861" t="s">
        <v>38</v>
      </c>
      <c r="AE3861" s="1">
        <v>42586</v>
      </c>
      <c r="AF3861" s="1">
        <v>42599</v>
      </c>
      <c r="AG3861" s="1">
        <v>42586</v>
      </c>
      <c r="AH3861" s="1">
        <v>42598</v>
      </c>
    </row>
    <row r="3862" spans="1:34" x14ac:dyDescent="0.3">
      <c r="A3862">
        <v>250492</v>
      </c>
      <c r="B3862" t="s">
        <v>244</v>
      </c>
      <c r="C3862" t="s">
        <v>26</v>
      </c>
      <c r="D3862">
        <v>1</v>
      </c>
      <c r="E3862" t="s">
        <v>6152</v>
      </c>
      <c r="F3862" t="s">
        <v>551</v>
      </c>
      <c r="G3862">
        <v>10124</v>
      </c>
      <c r="H3862">
        <v>2</v>
      </c>
      <c r="I3862">
        <v>47951</v>
      </c>
      <c r="J3862">
        <v>69703</v>
      </c>
      <c r="K3862" t="s">
        <v>30</v>
      </c>
      <c r="L3862" t="s">
        <v>31</v>
      </c>
      <c r="M3862" t="s">
        <v>6153</v>
      </c>
      <c r="N3862" t="s">
        <v>6154</v>
      </c>
      <c r="O3862" t="s">
        <v>7055</v>
      </c>
      <c r="P3862" t="s">
        <v>6155</v>
      </c>
      <c r="Q3862" t="s">
        <v>2417</v>
      </c>
      <c r="R3862" t="s">
        <v>6156</v>
      </c>
      <c r="S3862" t="s">
        <v>35</v>
      </c>
      <c r="T3862" t="str">
        <f t="shared" si="180"/>
        <v>Preference given to candidates possessing strong organizational skills, working knowledge of database systems and proficiency with Excel and Word. *** IN ORDER TO BE CONSIDERED FOR THIS POSITION CANDIDATES MUST BE SERVING PERMANENTLY IN THE TITLE OF PRINCIPAL ADMINISTRATIVE ASSOCIATE ***</v>
      </c>
      <c r="U3862">
        <f t="shared" si="181"/>
        <v>0</v>
      </c>
      <c r="V3862" s="3">
        <v>1</v>
      </c>
      <c r="W3862" s="3">
        <f t="shared" si="182"/>
        <v>0</v>
      </c>
      <c r="X3862" s="3">
        <v>0</v>
      </c>
      <c r="Y3862" s="3">
        <v>0</v>
      </c>
      <c r="Z3862" s="3">
        <v>0</v>
      </c>
      <c r="AA3862" s="3">
        <v>0</v>
      </c>
      <c r="AB3862" s="3">
        <v>0</v>
      </c>
      <c r="AD3862" t="s">
        <v>38</v>
      </c>
      <c r="AE3862" s="1">
        <v>42586</v>
      </c>
      <c r="AF3862" s="1">
        <v>42599</v>
      </c>
      <c r="AG3862" s="1">
        <v>42586</v>
      </c>
      <c r="AH3862" s="1">
        <v>42598</v>
      </c>
    </row>
    <row r="3863" spans="1:34" x14ac:dyDescent="0.3">
      <c r="A3863">
        <v>250613</v>
      </c>
      <c r="B3863" t="s">
        <v>2146</v>
      </c>
      <c r="C3863" t="s">
        <v>26</v>
      </c>
      <c r="D3863">
        <v>1</v>
      </c>
      <c r="E3863" t="s">
        <v>1747</v>
      </c>
      <c r="F3863" t="s">
        <v>110</v>
      </c>
      <c r="G3863">
        <v>10251</v>
      </c>
      <c r="H3863">
        <v>2</v>
      </c>
      <c r="I3863">
        <v>29690</v>
      </c>
      <c r="J3863">
        <v>35000</v>
      </c>
      <c r="K3863" t="s">
        <v>30</v>
      </c>
      <c r="L3863" t="s">
        <v>2149</v>
      </c>
      <c r="M3863" t="s">
        <v>7059</v>
      </c>
      <c r="N3863" t="s">
        <v>9050</v>
      </c>
      <c r="O3863" t="s">
        <v>113</v>
      </c>
      <c r="P3863" t="s">
        <v>7946</v>
      </c>
      <c r="Q3863" t="s">
        <v>35</v>
      </c>
      <c r="R3863" t="s">
        <v>8104</v>
      </c>
      <c r="S3863" t="s">
        <v>3145</v>
      </c>
      <c r="T3863" t="str">
        <f t="shared" si="180"/>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3863">
        <f t="shared" si="181"/>
        <v>0</v>
      </c>
      <c r="V3863" s="3">
        <v>1</v>
      </c>
      <c r="W3863" s="3">
        <f t="shared" si="182"/>
        <v>0</v>
      </c>
      <c r="X3863" s="3">
        <v>0</v>
      </c>
      <c r="Y3863" s="3">
        <v>0</v>
      </c>
      <c r="Z3863" s="3">
        <v>0</v>
      </c>
      <c r="AA3863" s="3">
        <v>0</v>
      </c>
      <c r="AB3863" s="3">
        <v>0</v>
      </c>
      <c r="AD3863" t="s">
        <v>38</v>
      </c>
      <c r="AE3863" s="1">
        <v>42585</v>
      </c>
      <c r="AG3863" s="1">
        <v>42593</v>
      </c>
      <c r="AH3863" s="1">
        <v>42598</v>
      </c>
    </row>
    <row r="3864" spans="1:34" x14ac:dyDescent="0.3">
      <c r="A3864">
        <v>250613</v>
      </c>
      <c r="B3864" t="s">
        <v>2146</v>
      </c>
      <c r="C3864" t="s">
        <v>40</v>
      </c>
      <c r="D3864">
        <v>1</v>
      </c>
      <c r="E3864" t="s">
        <v>1747</v>
      </c>
      <c r="F3864" t="s">
        <v>110</v>
      </c>
      <c r="G3864">
        <v>10251</v>
      </c>
      <c r="H3864">
        <v>2</v>
      </c>
      <c r="I3864">
        <v>29690</v>
      </c>
      <c r="J3864">
        <v>35000</v>
      </c>
      <c r="K3864" t="s">
        <v>30</v>
      </c>
      <c r="L3864" t="s">
        <v>2149</v>
      </c>
      <c r="M3864" t="s">
        <v>7059</v>
      </c>
      <c r="N3864" t="s">
        <v>9050</v>
      </c>
      <c r="O3864" t="s">
        <v>113</v>
      </c>
      <c r="P3864" t="s">
        <v>7946</v>
      </c>
      <c r="Q3864" t="s">
        <v>35</v>
      </c>
      <c r="R3864" t="s">
        <v>8104</v>
      </c>
      <c r="S3864" t="s">
        <v>3145</v>
      </c>
      <c r="T3864" t="str">
        <f t="shared" si="180"/>
        <v xml:space="preserve">‚	Computer literate (MS Word, Excel &amp; Outlook);	Detail oriented;	Professional demeanor;	Strong oral and communication skills;	Organized;	Self-motivated;	Fluency in a language in addition to English a plus;	Respectful and professional demeanor in diverse contexts.  </v>
      </c>
      <c r="U3864">
        <f t="shared" si="181"/>
        <v>0</v>
      </c>
      <c r="V3864" s="3">
        <v>1</v>
      </c>
      <c r="W3864" s="3">
        <f t="shared" si="182"/>
        <v>0</v>
      </c>
      <c r="X3864" s="3">
        <v>0</v>
      </c>
      <c r="Y3864" s="3">
        <v>0</v>
      </c>
      <c r="Z3864" s="3">
        <v>0</v>
      </c>
      <c r="AA3864" s="3">
        <v>0</v>
      </c>
      <c r="AB3864" s="3">
        <v>0</v>
      </c>
      <c r="AD3864" t="s">
        <v>38</v>
      </c>
      <c r="AE3864" s="1">
        <v>42585</v>
      </c>
      <c r="AG3864" s="1">
        <v>42593</v>
      </c>
      <c r="AH3864" s="1">
        <v>42598</v>
      </c>
    </row>
    <row r="3865" spans="1:34" x14ac:dyDescent="0.3">
      <c r="A3865">
        <v>251646</v>
      </c>
      <c r="B3865" t="s">
        <v>59</v>
      </c>
      <c r="C3865" t="s">
        <v>26</v>
      </c>
      <c r="D3865">
        <v>4</v>
      </c>
      <c r="E3865" t="s">
        <v>6157</v>
      </c>
      <c r="F3865" t="s">
        <v>2067</v>
      </c>
      <c r="G3865">
        <v>20113</v>
      </c>
      <c r="H3865">
        <v>1</v>
      </c>
      <c r="I3865">
        <v>35183</v>
      </c>
      <c r="J3865">
        <v>45647</v>
      </c>
      <c r="K3865" t="s">
        <v>30</v>
      </c>
      <c r="L3865" t="s">
        <v>164</v>
      </c>
      <c r="M3865" t="s">
        <v>2068</v>
      </c>
      <c r="N3865" t="s">
        <v>9053</v>
      </c>
      <c r="O3865" t="s">
        <v>7569</v>
      </c>
      <c r="P3865" t="s">
        <v>6158</v>
      </c>
      <c r="Q3865" t="s">
        <v>6159</v>
      </c>
      <c r="R3865" t="s">
        <v>593</v>
      </c>
      <c r="S3865" t="s">
        <v>35</v>
      </c>
      <c r="T3865" t="str">
        <f t="shared" si="180"/>
        <v>Candidates must have a Motor Vehicle Driver License valid in the State of New York.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865">
        <f t="shared" si="181"/>
        <v>0</v>
      </c>
      <c r="V3865" s="3">
        <v>0</v>
      </c>
      <c r="W3865" s="3">
        <f t="shared" si="182"/>
        <v>0</v>
      </c>
      <c r="X3865" s="3">
        <v>0</v>
      </c>
      <c r="Y3865" s="3">
        <v>0</v>
      </c>
      <c r="Z3865" s="3">
        <v>0</v>
      </c>
      <c r="AA3865" s="3">
        <v>0</v>
      </c>
      <c r="AB3865" s="3">
        <v>0</v>
      </c>
      <c r="AD3865" t="s">
        <v>38</v>
      </c>
      <c r="AE3865" s="1">
        <v>42593</v>
      </c>
      <c r="AG3865" s="1">
        <v>42593</v>
      </c>
      <c r="AH3865" s="1">
        <v>42598</v>
      </c>
    </row>
    <row r="3866" spans="1:34" x14ac:dyDescent="0.3">
      <c r="A3866">
        <v>249970</v>
      </c>
      <c r="B3866" t="s">
        <v>1125</v>
      </c>
      <c r="C3866" t="s">
        <v>26</v>
      </c>
      <c r="D3866">
        <v>1</v>
      </c>
      <c r="E3866" t="s">
        <v>1733</v>
      </c>
      <c r="F3866" t="s">
        <v>1444</v>
      </c>
      <c r="G3866">
        <v>31143</v>
      </c>
      <c r="H3866">
        <v>3</v>
      </c>
      <c r="I3866">
        <v>60000</v>
      </c>
      <c r="J3866">
        <v>73000</v>
      </c>
      <c r="K3866" t="s">
        <v>30</v>
      </c>
      <c r="L3866" t="s">
        <v>954</v>
      </c>
      <c r="M3866" t="s">
        <v>1128</v>
      </c>
      <c r="N3866" t="s">
        <v>9054</v>
      </c>
      <c r="O3866" t="s">
        <v>1445</v>
      </c>
      <c r="P3866" t="s">
        <v>9055</v>
      </c>
      <c r="Q3866" t="s">
        <v>35</v>
      </c>
      <c r="R3866" t="s">
        <v>6160</v>
      </c>
      <c r="S3866" t="s">
        <v>35</v>
      </c>
      <c r="T3866" t="str">
        <f t="shared" si="180"/>
        <v xml:space="preserve">‚  A baccalaureate degree from an accredited college   Demonstrated ability to analyze, assess and draw conclusions based on a multitude of         complex documents/data, including but not limited to policies, procedures and financial      documents   Foreign language skills are desirable   Prior work experience in any of the following fields:  investigation, security, law enforcement,           criminal justice, and/or auditing    Strong computer skills, including Word, Excel and databases   Strong organizational skills and proven ability to manage time efficiently, meet deadlines and          multi-task  </v>
      </c>
      <c r="U3866">
        <f t="shared" si="181"/>
        <v>0</v>
      </c>
      <c r="V3866" s="3">
        <v>1</v>
      </c>
      <c r="W3866" s="3">
        <f t="shared" si="182"/>
        <v>0</v>
      </c>
      <c r="X3866" s="3">
        <v>0</v>
      </c>
      <c r="Y3866" s="3">
        <v>0</v>
      </c>
      <c r="Z3866" s="3">
        <v>0</v>
      </c>
      <c r="AA3866" s="3">
        <v>0</v>
      </c>
      <c r="AB3866" s="3">
        <v>0</v>
      </c>
      <c r="AD3866" t="s">
        <v>38</v>
      </c>
      <c r="AE3866" s="1">
        <v>42584</v>
      </c>
      <c r="AF3866" s="1">
        <v>42674</v>
      </c>
      <c r="AG3866" s="1">
        <v>42584</v>
      </c>
      <c r="AH3866" s="1">
        <v>42598</v>
      </c>
    </row>
    <row r="3867" spans="1:34" x14ac:dyDescent="0.3">
      <c r="A3867">
        <v>249970</v>
      </c>
      <c r="B3867" t="s">
        <v>1125</v>
      </c>
      <c r="C3867" t="s">
        <v>40</v>
      </c>
      <c r="D3867">
        <v>1</v>
      </c>
      <c r="E3867" t="s">
        <v>1733</v>
      </c>
      <c r="F3867" t="s">
        <v>1444</v>
      </c>
      <c r="G3867">
        <v>31143</v>
      </c>
      <c r="H3867">
        <v>3</v>
      </c>
      <c r="I3867">
        <v>60000</v>
      </c>
      <c r="J3867">
        <v>73000</v>
      </c>
      <c r="K3867" t="s">
        <v>30</v>
      </c>
      <c r="L3867" t="s">
        <v>954</v>
      </c>
      <c r="M3867" t="s">
        <v>1128</v>
      </c>
      <c r="N3867" t="s">
        <v>9054</v>
      </c>
      <c r="O3867" t="s">
        <v>1445</v>
      </c>
      <c r="P3867" t="s">
        <v>9055</v>
      </c>
      <c r="Q3867" t="s">
        <v>35</v>
      </c>
      <c r="R3867" t="s">
        <v>6160</v>
      </c>
      <c r="S3867" t="s">
        <v>35</v>
      </c>
      <c r="T3867" t="str">
        <f t="shared" si="180"/>
        <v xml:space="preserve">‚  A baccalaureate degree from an accredited college   Demonstrated ability to analyze, assess and draw conclusions based on a multitude of         complex documents/data, including but not limited to policies, procedures and financial      documents   Foreign language skills are desirable   Prior work experience in any of the following fields:  investigation, security, law enforcement,           criminal justice, and/or auditing    Strong computer skills, including Word, Excel and databases   Strong organizational skills and proven ability to manage time efficiently, meet deadlines and          multi-task  </v>
      </c>
      <c r="U3867">
        <f t="shared" si="181"/>
        <v>0</v>
      </c>
      <c r="V3867" s="3">
        <v>1</v>
      </c>
      <c r="W3867" s="3">
        <f t="shared" si="182"/>
        <v>0</v>
      </c>
      <c r="X3867" s="3">
        <v>0</v>
      </c>
      <c r="Y3867" s="3">
        <v>0</v>
      </c>
      <c r="Z3867" s="3">
        <v>0</v>
      </c>
      <c r="AA3867" s="3">
        <v>0</v>
      </c>
      <c r="AB3867" s="3">
        <v>0</v>
      </c>
      <c r="AD3867" t="s">
        <v>38</v>
      </c>
      <c r="AE3867" s="1">
        <v>42584</v>
      </c>
      <c r="AF3867" s="1">
        <v>42674</v>
      </c>
      <c r="AG3867" s="1">
        <v>42584</v>
      </c>
      <c r="AH3867" s="1">
        <v>42598</v>
      </c>
    </row>
    <row r="3868" spans="1:34" x14ac:dyDescent="0.3">
      <c r="A3868">
        <v>249983</v>
      </c>
      <c r="B3868" t="s">
        <v>244</v>
      </c>
      <c r="C3868" t="s">
        <v>40</v>
      </c>
      <c r="D3868">
        <v>1</v>
      </c>
      <c r="E3868" t="s">
        <v>6161</v>
      </c>
      <c r="F3868" t="s">
        <v>1168</v>
      </c>
      <c r="G3868">
        <v>56058</v>
      </c>
      <c r="H3868">
        <v>0</v>
      </c>
      <c r="I3868">
        <v>48895</v>
      </c>
      <c r="J3868">
        <v>75900</v>
      </c>
      <c r="K3868" t="s">
        <v>30</v>
      </c>
      <c r="L3868" t="s">
        <v>521</v>
      </c>
      <c r="M3868" t="s">
        <v>6162</v>
      </c>
      <c r="N3868" t="s">
        <v>6163</v>
      </c>
      <c r="O3868" t="s">
        <v>1170</v>
      </c>
      <c r="P3868" t="s">
        <v>6164</v>
      </c>
      <c r="Q3868" t="s">
        <v>35</v>
      </c>
      <c r="R3868" t="s">
        <v>6165</v>
      </c>
      <c r="S3868" t="s">
        <v>9056</v>
      </c>
      <c r="T3868" t="str">
        <f t="shared" si="180"/>
        <v xml:space="preserve">Excellent organization and project management skills; ability to write and speak persuasively about technical subject matter, experience with New York City legal agreements, public space maintenance ability to manage and track multiple projects and budgets, presentations and meeting facilitation; Microsoft Office, graphic programs such as Adobe Creative Suite, and other presentation skills, bi-lingual in Spanish a plus.  </v>
      </c>
      <c r="U3868">
        <f t="shared" si="181"/>
        <v>0</v>
      </c>
      <c r="V3868" s="3">
        <v>0</v>
      </c>
      <c r="W3868" s="3">
        <f t="shared" si="182"/>
        <v>0</v>
      </c>
      <c r="X3868" s="3">
        <v>0</v>
      </c>
      <c r="Y3868" s="3">
        <v>0</v>
      </c>
      <c r="Z3868" s="3">
        <v>0</v>
      </c>
      <c r="AA3868" s="3">
        <v>0</v>
      </c>
      <c r="AB3868" s="3">
        <v>0</v>
      </c>
      <c r="AD3868" t="s">
        <v>38</v>
      </c>
      <c r="AE3868" s="1">
        <v>42593</v>
      </c>
      <c r="AF3868" s="1">
        <v>42604</v>
      </c>
      <c r="AG3868" s="1">
        <v>42593</v>
      </c>
      <c r="AH3868" s="1">
        <v>42598</v>
      </c>
    </row>
    <row r="3869" spans="1:34" x14ac:dyDescent="0.3">
      <c r="A3869">
        <v>250620</v>
      </c>
      <c r="B3869" t="s">
        <v>2454</v>
      </c>
      <c r="C3869" t="s">
        <v>40</v>
      </c>
      <c r="D3869">
        <v>1</v>
      </c>
      <c r="E3869" t="s">
        <v>6166</v>
      </c>
      <c r="F3869" t="s">
        <v>844</v>
      </c>
      <c r="G3869">
        <v>10095</v>
      </c>
      <c r="H3869" t="s">
        <v>52</v>
      </c>
      <c r="I3869">
        <v>53051</v>
      </c>
      <c r="J3869">
        <v>145991</v>
      </c>
      <c r="K3869" t="s">
        <v>30</v>
      </c>
      <c r="L3869" t="s">
        <v>6167</v>
      </c>
      <c r="M3869" t="s">
        <v>6168</v>
      </c>
      <c r="N3869" t="s">
        <v>9057</v>
      </c>
      <c r="O3869" t="s">
        <v>847</v>
      </c>
      <c r="P3869" t="s">
        <v>9058</v>
      </c>
      <c r="Q3869" t="s">
        <v>35</v>
      </c>
      <c r="R3869" t="s">
        <v>6169</v>
      </c>
      <c r="S3869" t="s">
        <v>2459</v>
      </c>
      <c r="T3869" t="str">
        <f t="shared" si="180"/>
        <v xml:space="preserve">‚	Exceptional communication skill, written and oral.	Highly developed analytical skills and strategic planning experience.	Proficiency in Microsoft: Outlook, Word and Excel.	Flexible team player with initiative and proven ability to meet tight time frames.	Experience with NYC youth workforce development data and payroll systems such as YEPS.	Familiarity and commitment to work with the diverse communities of New York City.	Advanced degree preferred. MINIMUM QUALIFICATIONS: 1.	A baccalaureate degree from an accredited college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and four years of full-time, satisfactory professional, technical, or administrative experience in one or more of the following fields: program evaluation, contract negotiation/management, fiscal/financial management, or project management; or 3.	Education and/or experience equivalent to ''1'' or ''2'' above.  </v>
      </c>
      <c r="U3869">
        <f t="shared" si="181"/>
        <v>0</v>
      </c>
      <c r="V3869" s="3">
        <v>1</v>
      </c>
      <c r="W3869" s="3">
        <f t="shared" si="182"/>
        <v>0</v>
      </c>
      <c r="X3869" s="3">
        <v>0</v>
      </c>
      <c r="Y3869" s="3">
        <v>0</v>
      </c>
      <c r="Z3869" s="3">
        <v>0</v>
      </c>
      <c r="AA3869" s="3">
        <v>0</v>
      </c>
      <c r="AB3869" s="3">
        <v>0</v>
      </c>
      <c r="AD3869" t="s">
        <v>38</v>
      </c>
      <c r="AE3869" s="1">
        <v>42593</v>
      </c>
      <c r="AG3869" s="1">
        <v>42593</v>
      </c>
      <c r="AH3869" s="1">
        <v>42598</v>
      </c>
    </row>
    <row r="3870" spans="1:34" x14ac:dyDescent="0.3">
      <c r="A3870">
        <v>250620</v>
      </c>
      <c r="B3870" t="s">
        <v>2454</v>
      </c>
      <c r="C3870" t="s">
        <v>26</v>
      </c>
      <c r="D3870">
        <v>1</v>
      </c>
      <c r="E3870" t="s">
        <v>6166</v>
      </c>
      <c r="F3870" t="s">
        <v>844</v>
      </c>
      <c r="G3870">
        <v>10095</v>
      </c>
      <c r="H3870" t="s">
        <v>52</v>
      </c>
      <c r="I3870">
        <v>53051</v>
      </c>
      <c r="J3870">
        <v>145991</v>
      </c>
      <c r="K3870" t="s">
        <v>30</v>
      </c>
      <c r="L3870" t="s">
        <v>6167</v>
      </c>
      <c r="M3870" t="s">
        <v>6168</v>
      </c>
      <c r="N3870" t="s">
        <v>9057</v>
      </c>
      <c r="O3870" t="s">
        <v>847</v>
      </c>
      <c r="P3870" t="s">
        <v>9058</v>
      </c>
      <c r="Q3870" t="s">
        <v>35</v>
      </c>
      <c r="R3870" t="s">
        <v>6169</v>
      </c>
      <c r="S3870" t="s">
        <v>2459</v>
      </c>
      <c r="T3870" t="str">
        <f t="shared" si="180"/>
        <v xml:space="preserve">‚	Exceptional communication skill, written and oral.	Highly developed analytical skills and strategic planning experience.	Proficiency in Microsoft: Outlook, Word and Excel.	Flexible team player with initiative and proven ability to meet tight time frames.	Experience with NYC youth workforce development data and payroll systems such as YEPS.	Familiarity and commitment to work with the diverse communities of New York City.	Advanced degree preferred. MINIMUM QUALIFICATIONS: 1.	A baccalaureate degree from an accredited college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and four years of full-time, satisfactory professional, technical, or administrative experience in one or more of the following fields: program evaluation, contract negotiation/management, fiscal/financial management, or project management; or 3.	Education and/or experience equivalent to ''1'' or ''2'' above.  </v>
      </c>
      <c r="U3870">
        <f t="shared" si="181"/>
        <v>0</v>
      </c>
      <c r="V3870" s="3">
        <v>1</v>
      </c>
      <c r="W3870" s="3">
        <f t="shared" si="182"/>
        <v>0</v>
      </c>
      <c r="X3870" s="3">
        <v>0</v>
      </c>
      <c r="Y3870" s="3">
        <v>0</v>
      </c>
      <c r="Z3870" s="3">
        <v>0</v>
      </c>
      <c r="AA3870" s="3">
        <v>0</v>
      </c>
      <c r="AB3870" s="3">
        <v>0</v>
      </c>
      <c r="AD3870" t="s">
        <v>38</v>
      </c>
      <c r="AE3870" s="1">
        <v>42593</v>
      </c>
      <c r="AG3870" s="1">
        <v>42593</v>
      </c>
      <c r="AH3870" s="1">
        <v>42598</v>
      </c>
    </row>
    <row r="3871" spans="1:34" x14ac:dyDescent="0.3">
      <c r="A3871">
        <v>250624</v>
      </c>
      <c r="B3871" t="s">
        <v>2744</v>
      </c>
      <c r="C3871" t="s">
        <v>26</v>
      </c>
      <c r="D3871">
        <v>1</v>
      </c>
      <c r="E3871" t="s">
        <v>3323</v>
      </c>
      <c r="F3871" t="s">
        <v>326</v>
      </c>
      <c r="G3871">
        <v>56057</v>
      </c>
      <c r="H3871">
        <v>0</v>
      </c>
      <c r="I3871">
        <v>34644</v>
      </c>
      <c r="J3871">
        <v>57655</v>
      </c>
      <c r="K3871" t="s">
        <v>30</v>
      </c>
      <c r="L3871" t="s">
        <v>2456</v>
      </c>
      <c r="M3871" t="s">
        <v>4276</v>
      </c>
      <c r="N3871" t="s">
        <v>6170</v>
      </c>
      <c r="O3871" t="s">
        <v>329</v>
      </c>
      <c r="P3871" t="s">
        <v>6171</v>
      </c>
      <c r="Q3871" t="s">
        <v>35</v>
      </c>
      <c r="R3871" t="s">
        <v>6172</v>
      </c>
      <c r="S3871" t="s">
        <v>35</v>
      </c>
      <c r="T3871" t="str">
        <f t="shared" si="180"/>
        <v xml:space="preserve">Prefer knowledge of Access, FMS, CAMS, Word and Excel. Very good interpersonal, oral and writing skills; detail oriented and well organized.  </v>
      </c>
      <c r="U3871">
        <f t="shared" si="181"/>
        <v>0</v>
      </c>
      <c r="V3871" s="3">
        <v>1</v>
      </c>
      <c r="W3871" s="3">
        <f t="shared" si="182"/>
        <v>0</v>
      </c>
      <c r="X3871" s="3">
        <v>0</v>
      </c>
      <c r="Y3871" s="3">
        <v>0</v>
      </c>
      <c r="Z3871" s="3">
        <v>0</v>
      </c>
      <c r="AA3871" s="3">
        <v>0</v>
      </c>
      <c r="AB3871" s="3">
        <v>0</v>
      </c>
      <c r="AD3871" t="s">
        <v>38</v>
      </c>
      <c r="AE3871" s="1">
        <v>42586</v>
      </c>
      <c r="AF3871" s="1">
        <v>42600</v>
      </c>
      <c r="AG3871" s="1">
        <v>42586</v>
      </c>
      <c r="AH3871" s="1">
        <v>42598</v>
      </c>
    </row>
    <row r="3872" spans="1:34" x14ac:dyDescent="0.3">
      <c r="A3872">
        <v>250625</v>
      </c>
      <c r="B3872" t="s">
        <v>89</v>
      </c>
      <c r="C3872" t="s">
        <v>26</v>
      </c>
      <c r="D3872">
        <v>1</v>
      </c>
      <c r="E3872" t="s">
        <v>6173</v>
      </c>
      <c r="F3872" t="s">
        <v>6174</v>
      </c>
      <c r="G3872">
        <v>10252</v>
      </c>
      <c r="H3872" t="s">
        <v>6175</v>
      </c>
      <c r="I3872">
        <v>32888</v>
      </c>
      <c r="J3872">
        <v>53281</v>
      </c>
      <c r="K3872" t="s">
        <v>30</v>
      </c>
      <c r="L3872" t="s">
        <v>6176</v>
      </c>
      <c r="M3872" t="s">
        <v>5075</v>
      </c>
      <c r="N3872" t="s">
        <v>6177</v>
      </c>
      <c r="O3872" t="s">
        <v>9059</v>
      </c>
      <c r="P3872" t="s">
        <v>35</v>
      </c>
      <c r="Q3872" t="s">
        <v>6178</v>
      </c>
      <c r="R3872" t="s">
        <v>6179</v>
      </c>
      <c r="S3872" t="s">
        <v>35</v>
      </c>
      <c r="T3872" t="str">
        <f t="shared" si="180"/>
        <v xml:space="preserve">  1. Due to the existence of a civil service list, candidates must have civil service status in the title of Secretary to apply.  *2. This position is open as a promotional opportunity only. It is not open on a direct transfer (lateral) basis. *  3. Employees applying for promotional, title or level change opportunities must have served a period of one year in their current title and level (if applicable).</v>
      </c>
      <c r="U3872">
        <f t="shared" si="181"/>
        <v>0</v>
      </c>
      <c r="V3872" s="3">
        <v>0</v>
      </c>
      <c r="W3872" s="3">
        <f t="shared" si="182"/>
        <v>0</v>
      </c>
      <c r="X3872" s="3">
        <v>0</v>
      </c>
      <c r="Y3872" s="3">
        <v>0</v>
      </c>
      <c r="Z3872" s="3">
        <v>0</v>
      </c>
      <c r="AA3872" s="3">
        <v>0</v>
      </c>
      <c r="AB3872" s="3">
        <v>0</v>
      </c>
      <c r="AD3872" t="s">
        <v>100</v>
      </c>
      <c r="AE3872" s="1">
        <v>42597</v>
      </c>
      <c r="AF3872" s="1">
        <v>42607</v>
      </c>
      <c r="AG3872" s="1">
        <v>42597</v>
      </c>
      <c r="AH3872" s="1">
        <v>42598</v>
      </c>
    </row>
    <row r="3873" spans="1:34" x14ac:dyDescent="0.3">
      <c r="A3873">
        <v>250626</v>
      </c>
      <c r="B3873" t="s">
        <v>2744</v>
      </c>
      <c r="C3873" t="s">
        <v>40</v>
      </c>
      <c r="D3873">
        <v>1</v>
      </c>
      <c r="E3873" t="s">
        <v>3639</v>
      </c>
      <c r="F3873" t="s">
        <v>1168</v>
      </c>
      <c r="G3873">
        <v>56058</v>
      </c>
      <c r="H3873">
        <v>0</v>
      </c>
      <c r="I3873">
        <v>48895</v>
      </c>
      <c r="J3873">
        <v>75900</v>
      </c>
      <c r="K3873" t="s">
        <v>30</v>
      </c>
      <c r="L3873" t="s">
        <v>2456</v>
      </c>
      <c r="M3873" t="s">
        <v>6180</v>
      </c>
      <c r="N3873" t="s">
        <v>9060</v>
      </c>
      <c r="O3873" t="s">
        <v>1170</v>
      </c>
      <c r="P3873" t="s">
        <v>6181</v>
      </c>
      <c r="Q3873" t="s">
        <v>35</v>
      </c>
      <c r="R3873" t="s">
        <v>6182</v>
      </c>
      <c r="S3873" t="s">
        <v>35</v>
      </c>
      <c r="T3873" t="str">
        <f t="shared" si="180"/>
        <v xml:space="preserve">Prefer Master or Bachelor degree in the fields of Health, Wellness, or Fitness, with a concentration in exercise or community health. Excellent communication skills. Training experience, especially with older adults in a community setting. Bi-lingual (English/Spanish)  </v>
      </c>
      <c r="U3873">
        <f t="shared" si="181"/>
        <v>0</v>
      </c>
      <c r="V3873" s="3">
        <v>0</v>
      </c>
      <c r="W3873" s="3">
        <f t="shared" si="182"/>
        <v>0</v>
      </c>
      <c r="X3873" s="3">
        <v>0</v>
      </c>
      <c r="Y3873" s="3">
        <v>0</v>
      </c>
      <c r="Z3873" s="3">
        <v>0</v>
      </c>
      <c r="AA3873" s="3">
        <v>0</v>
      </c>
      <c r="AB3873" s="3">
        <v>0</v>
      </c>
      <c r="AD3873" t="s">
        <v>38</v>
      </c>
      <c r="AE3873" s="1">
        <v>42586</v>
      </c>
      <c r="AF3873" s="1">
        <v>42767</v>
      </c>
      <c r="AG3873" s="1">
        <v>42586</v>
      </c>
      <c r="AH3873" s="1">
        <v>42598</v>
      </c>
    </row>
    <row r="3874" spans="1:34" x14ac:dyDescent="0.3">
      <c r="A3874">
        <v>249983</v>
      </c>
      <c r="B3874" t="s">
        <v>244</v>
      </c>
      <c r="C3874" t="s">
        <v>26</v>
      </c>
      <c r="D3874">
        <v>1</v>
      </c>
      <c r="E3874" t="s">
        <v>6161</v>
      </c>
      <c r="F3874" t="s">
        <v>1168</v>
      </c>
      <c r="G3874">
        <v>56058</v>
      </c>
      <c r="H3874">
        <v>0</v>
      </c>
      <c r="I3874">
        <v>48895</v>
      </c>
      <c r="J3874">
        <v>75900</v>
      </c>
      <c r="K3874" t="s">
        <v>30</v>
      </c>
      <c r="L3874" t="s">
        <v>521</v>
      </c>
      <c r="M3874" t="s">
        <v>6162</v>
      </c>
      <c r="N3874" t="s">
        <v>6163</v>
      </c>
      <c r="O3874" t="s">
        <v>1170</v>
      </c>
      <c r="P3874" t="s">
        <v>6164</v>
      </c>
      <c r="Q3874" t="s">
        <v>35</v>
      </c>
      <c r="R3874" t="s">
        <v>6165</v>
      </c>
      <c r="S3874" t="s">
        <v>9056</v>
      </c>
      <c r="T3874" t="str">
        <f t="shared" si="180"/>
        <v xml:space="preserve">Excellent organization and project management skills; ability to write and speak persuasively about technical subject matter, experience with New York City legal agreements, public space maintenance ability to manage and track multiple projects and budgets, presentations and meeting facilitation; Microsoft Office, graphic programs such as Adobe Creative Suite, and other presentation skills, bi-lingual in Spanish a plus.  </v>
      </c>
      <c r="U3874">
        <f t="shared" si="181"/>
        <v>0</v>
      </c>
      <c r="V3874" s="3">
        <v>0</v>
      </c>
      <c r="W3874" s="3">
        <f t="shared" si="182"/>
        <v>0</v>
      </c>
      <c r="X3874" s="3">
        <v>0</v>
      </c>
      <c r="Y3874" s="3">
        <v>0</v>
      </c>
      <c r="Z3874" s="3">
        <v>0</v>
      </c>
      <c r="AA3874" s="3">
        <v>0</v>
      </c>
      <c r="AB3874" s="3">
        <v>0</v>
      </c>
      <c r="AD3874" t="s">
        <v>38</v>
      </c>
      <c r="AE3874" s="1">
        <v>42593</v>
      </c>
      <c r="AF3874" s="1">
        <v>42604</v>
      </c>
      <c r="AG3874" s="1">
        <v>42593</v>
      </c>
      <c r="AH3874" s="1">
        <v>42598</v>
      </c>
    </row>
    <row r="3875" spans="1:34" x14ac:dyDescent="0.3">
      <c r="A3875">
        <v>250011</v>
      </c>
      <c r="B3875" t="s">
        <v>244</v>
      </c>
      <c r="C3875" t="s">
        <v>26</v>
      </c>
      <c r="D3875">
        <v>1</v>
      </c>
      <c r="E3875" t="s">
        <v>6183</v>
      </c>
      <c r="F3875" t="s">
        <v>6184</v>
      </c>
      <c r="G3875">
        <v>90904</v>
      </c>
      <c r="H3875">
        <v>1</v>
      </c>
      <c r="I3875">
        <v>52582</v>
      </c>
      <c r="J3875">
        <v>66552</v>
      </c>
      <c r="K3875" t="s">
        <v>30</v>
      </c>
      <c r="L3875" t="s">
        <v>6185</v>
      </c>
      <c r="M3875" t="s">
        <v>6186</v>
      </c>
      <c r="N3875" t="s">
        <v>6187</v>
      </c>
      <c r="O3875" t="s">
        <v>6188</v>
      </c>
      <c r="P3875" t="s">
        <v>6189</v>
      </c>
      <c r="Q3875" t="s">
        <v>35</v>
      </c>
      <c r="R3875" t="s">
        <v>6190</v>
      </c>
      <c r="S3875" t="s">
        <v>6191</v>
      </c>
      <c r="T3875" t="str">
        <f t="shared" si="180"/>
        <v xml:space="preserve">Knowledge of Microsoft Office Programs. Excellent communication (oral and written) skills.  </v>
      </c>
      <c r="U3875">
        <f t="shared" si="181"/>
        <v>0</v>
      </c>
      <c r="V3875" s="3">
        <v>0</v>
      </c>
      <c r="W3875" s="3">
        <f t="shared" si="182"/>
        <v>0</v>
      </c>
      <c r="X3875" s="3">
        <v>0</v>
      </c>
      <c r="Y3875" s="3">
        <v>0</v>
      </c>
      <c r="Z3875" s="3">
        <v>0</v>
      </c>
      <c r="AA3875" s="3">
        <v>0</v>
      </c>
      <c r="AB3875" s="3">
        <v>0</v>
      </c>
      <c r="AD3875" t="s">
        <v>38</v>
      </c>
      <c r="AE3875" s="1">
        <v>42586</v>
      </c>
      <c r="AF3875" s="1">
        <v>42604</v>
      </c>
      <c r="AG3875" s="1">
        <v>42592</v>
      </c>
      <c r="AH3875" s="1">
        <v>42598</v>
      </c>
    </row>
    <row r="3876" spans="1:34" x14ac:dyDescent="0.3">
      <c r="A3876">
        <v>250155</v>
      </c>
      <c r="B3876" t="s">
        <v>108</v>
      </c>
      <c r="C3876" t="s">
        <v>40</v>
      </c>
      <c r="D3876">
        <v>1</v>
      </c>
      <c r="E3876" t="s">
        <v>1309</v>
      </c>
      <c r="F3876" t="s">
        <v>1310</v>
      </c>
      <c r="G3876">
        <v>30112</v>
      </c>
      <c r="H3876">
        <v>0</v>
      </c>
      <c r="I3876">
        <v>68892</v>
      </c>
      <c r="J3876">
        <v>138880</v>
      </c>
      <c r="K3876" t="s">
        <v>30</v>
      </c>
      <c r="L3876" t="s">
        <v>111</v>
      </c>
      <c r="M3876" t="s">
        <v>4405</v>
      </c>
      <c r="N3876" t="s">
        <v>6192</v>
      </c>
      <c r="O3876" t="s">
        <v>6193</v>
      </c>
      <c r="P3876" t="s">
        <v>35</v>
      </c>
      <c r="Q3876" t="s">
        <v>35</v>
      </c>
      <c r="R3876" t="s">
        <v>99</v>
      </c>
      <c r="S3876" t="s">
        <v>35</v>
      </c>
      <c r="T3876" t="str">
        <f t="shared" si="180"/>
        <v xml:space="preserve">   </v>
      </c>
      <c r="U3876">
        <f t="shared" si="181"/>
        <v>0</v>
      </c>
      <c r="V3876" s="3">
        <v>0</v>
      </c>
      <c r="W3876" s="3">
        <f t="shared" si="182"/>
        <v>0</v>
      </c>
      <c r="X3876" s="3">
        <v>0</v>
      </c>
      <c r="Y3876" s="3">
        <v>0</v>
      </c>
      <c r="Z3876" s="3">
        <v>0</v>
      </c>
      <c r="AA3876" s="3">
        <v>0</v>
      </c>
      <c r="AB3876" s="3">
        <v>0</v>
      </c>
      <c r="AD3876" t="s">
        <v>58</v>
      </c>
      <c r="AE3876" s="1">
        <v>42584</v>
      </c>
      <c r="AF3876" s="1">
        <v>42614</v>
      </c>
      <c r="AG3876" s="1">
        <v>42584</v>
      </c>
      <c r="AH3876" s="1">
        <v>42598</v>
      </c>
    </row>
    <row r="3877" spans="1:34" x14ac:dyDescent="0.3">
      <c r="A3877">
        <v>250155</v>
      </c>
      <c r="B3877" t="s">
        <v>108</v>
      </c>
      <c r="C3877" t="s">
        <v>26</v>
      </c>
      <c r="D3877">
        <v>1</v>
      </c>
      <c r="E3877" t="s">
        <v>1309</v>
      </c>
      <c r="F3877" t="s">
        <v>1310</v>
      </c>
      <c r="G3877">
        <v>30112</v>
      </c>
      <c r="H3877">
        <v>0</v>
      </c>
      <c r="I3877">
        <v>68892</v>
      </c>
      <c r="J3877">
        <v>138880</v>
      </c>
      <c r="K3877" t="s">
        <v>30</v>
      </c>
      <c r="L3877" t="s">
        <v>111</v>
      </c>
      <c r="M3877" t="s">
        <v>4405</v>
      </c>
      <c r="N3877" t="s">
        <v>6192</v>
      </c>
      <c r="O3877" t="s">
        <v>6193</v>
      </c>
      <c r="P3877" t="s">
        <v>35</v>
      </c>
      <c r="Q3877" t="s">
        <v>35</v>
      </c>
      <c r="R3877" t="s">
        <v>99</v>
      </c>
      <c r="S3877" t="s">
        <v>35</v>
      </c>
      <c r="T3877" t="str">
        <f t="shared" si="180"/>
        <v xml:space="preserve">   </v>
      </c>
      <c r="U3877">
        <f t="shared" si="181"/>
        <v>0</v>
      </c>
      <c r="V3877" s="3">
        <v>0</v>
      </c>
      <c r="W3877" s="3">
        <f t="shared" si="182"/>
        <v>0</v>
      </c>
      <c r="X3877" s="3">
        <v>0</v>
      </c>
      <c r="Y3877" s="3">
        <v>0</v>
      </c>
      <c r="Z3877" s="3">
        <v>0</v>
      </c>
      <c r="AA3877" s="3">
        <v>0</v>
      </c>
      <c r="AB3877" s="3">
        <v>0</v>
      </c>
      <c r="AD3877" t="s">
        <v>58</v>
      </c>
      <c r="AE3877" s="1">
        <v>42584</v>
      </c>
      <c r="AF3877" s="1">
        <v>42614</v>
      </c>
      <c r="AG3877" s="1">
        <v>42584</v>
      </c>
      <c r="AH3877" s="1">
        <v>42598</v>
      </c>
    </row>
    <row r="3878" spans="1:34" x14ac:dyDescent="0.3">
      <c r="A3878">
        <v>250661</v>
      </c>
      <c r="B3878" t="s">
        <v>108</v>
      </c>
      <c r="C3878" t="s">
        <v>40</v>
      </c>
      <c r="D3878">
        <v>2</v>
      </c>
      <c r="E3878" t="s">
        <v>1309</v>
      </c>
      <c r="F3878" t="s">
        <v>1310</v>
      </c>
      <c r="G3878">
        <v>30112</v>
      </c>
      <c r="H3878">
        <v>0</v>
      </c>
      <c r="I3878">
        <v>72617</v>
      </c>
      <c r="J3878">
        <v>138880</v>
      </c>
      <c r="K3878" t="s">
        <v>30</v>
      </c>
      <c r="L3878" t="s">
        <v>111</v>
      </c>
      <c r="M3878" t="s">
        <v>6194</v>
      </c>
      <c r="N3878" t="s">
        <v>6195</v>
      </c>
      <c r="O3878" t="s">
        <v>6196</v>
      </c>
      <c r="P3878" t="s">
        <v>6197</v>
      </c>
      <c r="Q3878" t="s">
        <v>35</v>
      </c>
      <c r="R3878" t="s">
        <v>9061</v>
      </c>
      <c r="S3878" t="s">
        <v>35</v>
      </c>
      <c r="T3878" t="str">
        <f t="shared" si="180"/>
        <v xml:space="preserve">The successful applicant should preferably have experience in labor and employment litigation, with strong oral and written advocacy skills and the ability to work independently and manage a large caseload. Admission to practice in the Southern and Eastern District Courts of New York preferred.  </v>
      </c>
      <c r="U3878">
        <f t="shared" si="181"/>
        <v>0</v>
      </c>
      <c r="V3878" s="3">
        <v>0</v>
      </c>
      <c r="W3878" s="3">
        <f t="shared" si="182"/>
        <v>0</v>
      </c>
      <c r="X3878" s="3">
        <v>0</v>
      </c>
      <c r="Y3878" s="3">
        <v>0</v>
      </c>
      <c r="Z3878" s="3">
        <v>0</v>
      </c>
      <c r="AA3878" s="3">
        <v>0</v>
      </c>
      <c r="AB3878" s="3">
        <v>0</v>
      </c>
      <c r="AD3878" t="s">
        <v>899</v>
      </c>
      <c r="AE3878" s="1">
        <v>42587</v>
      </c>
      <c r="AF3878" s="1">
        <v>42647</v>
      </c>
      <c r="AG3878" s="1">
        <v>42587</v>
      </c>
      <c r="AH3878" s="1">
        <v>42598</v>
      </c>
    </row>
    <row r="3879" spans="1:34" x14ac:dyDescent="0.3">
      <c r="A3879">
        <v>250626</v>
      </c>
      <c r="B3879" t="s">
        <v>2744</v>
      </c>
      <c r="C3879" t="s">
        <v>26</v>
      </c>
      <c r="D3879">
        <v>1</v>
      </c>
      <c r="E3879" t="s">
        <v>3639</v>
      </c>
      <c r="F3879" t="s">
        <v>1168</v>
      </c>
      <c r="G3879">
        <v>56058</v>
      </c>
      <c r="H3879">
        <v>0</v>
      </c>
      <c r="I3879">
        <v>48895</v>
      </c>
      <c r="J3879">
        <v>75900</v>
      </c>
      <c r="K3879" t="s">
        <v>30</v>
      </c>
      <c r="L3879" t="s">
        <v>2456</v>
      </c>
      <c r="M3879" t="s">
        <v>6180</v>
      </c>
      <c r="N3879" t="s">
        <v>9060</v>
      </c>
      <c r="O3879" t="s">
        <v>1170</v>
      </c>
      <c r="P3879" t="s">
        <v>6181</v>
      </c>
      <c r="Q3879" t="s">
        <v>35</v>
      </c>
      <c r="R3879" t="s">
        <v>6182</v>
      </c>
      <c r="S3879" t="s">
        <v>35</v>
      </c>
      <c r="T3879" t="str">
        <f t="shared" si="180"/>
        <v xml:space="preserve">Prefer Master or Bachelor degree in the fields of Health, Wellness, or Fitness, with a concentration in exercise or community health. Excellent communication skills. Training experience, especially with older adults in a community setting. Bi-lingual (English/Spanish)  </v>
      </c>
      <c r="U3879">
        <f t="shared" si="181"/>
        <v>0</v>
      </c>
      <c r="V3879" s="3">
        <v>0</v>
      </c>
      <c r="W3879" s="3">
        <f t="shared" si="182"/>
        <v>0</v>
      </c>
      <c r="X3879" s="3">
        <v>0</v>
      </c>
      <c r="Y3879" s="3">
        <v>0</v>
      </c>
      <c r="Z3879" s="3">
        <v>0</v>
      </c>
      <c r="AA3879" s="3">
        <v>0</v>
      </c>
      <c r="AB3879" s="3">
        <v>0</v>
      </c>
      <c r="AD3879" t="s">
        <v>38</v>
      </c>
      <c r="AE3879" s="1">
        <v>42586</v>
      </c>
      <c r="AF3879" s="1">
        <v>42767</v>
      </c>
      <c r="AG3879" s="1">
        <v>42586</v>
      </c>
      <c r="AH3879" s="1">
        <v>42598</v>
      </c>
    </row>
    <row r="3880" spans="1:34" x14ac:dyDescent="0.3">
      <c r="A3880">
        <v>250627</v>
      </c>
      <c r="B3880" t="s">
        <v>89</v>
      </c>
      <c r="C3880" t="s">
        <v>26</v>
      </c>
      <c r="D3880">
        <v>1</v>
      </c>
      <c r="E3880" t="s">
        <v>6198</v>
      </c>
      <c r="F3880" t="s">
        <v>6174</v>
      </c>
      <c r="G3880">
        <v>10252</v>
      </c>
      <c r="H3880" t="s">
        <v>6175</v>
      </c>
      <c r="I3880">
        <v>32888</v>
      </c>
      <c r="J3880">
        <v>53281</v>
      </c>
      <c r="K3880" t="s">
        <v>30</v>
      </c>
      <c r="L3880" t="s">
        <v>5074</v>
      </c>
      <c r="M3880" t="s">
        <v>136</v>
      </c>
      <c r="N3880" t="s">
        <v>6199</v>
      </c>
      <c r="O3880" t="s">
        <v>9059</v>
      </c>
      <c r="P3880" t="s">
        <v>35</v>
      </c>
      <c r="Q3880" t="s">
        <v>6200</v>
      </c>
      <c r="R3880" t="s">
        <v>6201</v>
      </c>
      <c r="S3880" t="s">
        <v>35</v>
      </c>
      <c r="T3880" t="str">
        <f t="shared" si="180"/>
        <v xml:space="preserve">  1. Due to the existence of a civil service list, candidates must have civil service status in the title of Secretary to apply.   2. This position is open as a promotional opportunity only. It is not open on a direct transfer (lateral) basis.   3. Employees applying for promotional, title or level change opportunities must have served a period of one year in their current title and level (if applicable).</v>
      </c>
      <c r="U3880">
        <f t="shared" si="181"/>
        <v>0</v>
      </c>
      <c r="V3880" s="3">
        <v>0</v>
      </c>
      <c r="W3880" s="3">
        <f t="shared" si="182"/>
        <v>0</v>
      </c>
      <c r="X3880" s="3">
        <v>0</v>
      </c>
      <c r="Y3880" s="3">
        <v>0</v>
      </c>
      <c r="Z3880" s="3">
        <v>0</v>
      </c>
      <c r="AA3880" s="3">
        <v>0</v>
      </c>
      <c r="AB3880" s="3">
        <v>0</v>
      </c>
      <c r="AD3880" t="s">
        <v>100</v>
      </c>
      <c r="AE3880" s="1">
        <v>42592</v>
      </c>
      <c r="AF3880" s="1">
        <v>42602</v>
      </c>
      <c r="AG3880" s="1">
        <v>42592</v>
      </c>
      <c r="AH3880" s="1">
        <v>42598</v>
      </c>
    </row>
    <row r="3881" spans="1:34" x14ac:dyDescent="0.3">
      <c r="A3881">
        <v>250630</v>
      </c>
      <c r="B3881" t="s">
        <v>210</v>
      </c>
      <c r="C3881" t="s">
        <v>26</v>
      </c>
      <c r="D3881">
        <v>1</v>
      </c>
      <c r="E3881" t="s">
        <v>6202</v>
      </c>
      <c r="F3881" t="s">
        <v>218</v>
      </c>
      <c r="G3881">
        <v>10009</v>
      </c>
      <c r="H3881" t="s">
        <v>240</v>
      </c>
      <c r="I3881">
        <v>58675</v>
      </c>
      <c r="J3881">
        <v>156793</v>
      </c>
      <c r="K3881" t="s">
        <v>30</v>
      </c>
      <c r="L3881" t="s">
        <v>213</v>
      </c>
      <c r="M3881" t="s">
        <v>2306</v>
      </c>
      <c r="N3881" t="s">
        <v>9062</v>
      </c>
      <c r="O3881" t="s">
        <v>221</v>
      </c>
      <c r="P3881" t="s">
        <v>9063</v>
      </c>
      <c r="Q3881" t="s">
        <v>35</v>
      </c>
      <c r="R3881" t="s">
        <v>6203</v>
      </c>
      <c r="S3881" t="s">
        <v>35</v>
      </c>
      <c r="T3881" t="str">
        <f t="shared" si="180"/>
        <v xml:space="preserve">‚Master‚„s degree preferred.6-10 years of experience, with at least two years in a senior management, external-facing roleDemonstrated project management experience; proven ability to execute complex projects with multiple stakeholders to deliver fast, quality resultsKnowledge of the Food Service industry is essential Experience in planning, implementing, and managing programs from inception to completionExcellent organization skills and impeccable attention to detailExceptional communication and writing skillsOutstanding analytical, problem solving, and creative thinking abilities; enterprising and resourceful, self-starter and team playerAbility to thrive in a high-performance environment; proven ability to work well under pressure and adapt quickly to changeIntegrity, credibility, and a demonstrated commitment to The New York City Food &amp; Beverage Hospitality Advisory Board  mission Proficiency with Microsoft Office applications, including Excel, Access, Word and PowerPoint; Adobe InDesign a plus  </v>
      </c>
      <c r="U3881">
        <f t="shared" si="181"/>
        <v>0</v>
      </c>
      <c r="V3881" s="3">
        <v>1</v>
      </c>
      <c r="W3881" s="3">
        <f t="shared" si="182"/>
        <v>0</v>
      </c>
      <c r="X3881" s="3">
        <v>0</v>
      </c>
      <c r="Y3881" s="3">
        <v>0</v>
      </c>
      <c r="Z3881" s="3">
        <v>0</v>
      </c>
      <c r="AA3881" s="3">
        <v>0</v>
      </c>
      <c r="AB3881" s="3">
        <v>0</v>
      </c>
      <c r="AD3881" t="s">
        <v>38</v>
      </c>
      <c r="AE3881" s="1">
        <v>42585</v>
      </c>
      <c r="AG3881" s="1">
        <v>42585</v>
      </c>
      <c r="AH3881" s="1">
        <v>42598</v>
      </c>
    </row>
    <row r="3882" spans="1:34" x14ac:dyDescent="0.3">
      <c r="A3882">
        <v>250630</v>
      </c>
      <c r="B3882" t="s">
        <v>210</v>
      </c>
      <c r="C3882" t="s">
        <v>40</v>
      </c>
      <c r="D3882">
        <v>1</v>
      </c>
      <c r="E3882" t="s">
        <v>6202</v>
      </c>
      <c r="F3882" t="s">
        <v>218</v>
      </c>
      <c r="G3882">
        <v>10009</v>
      </c>
      <c r="H3882" t="s">
        <v>240</v>
      </c>
      <c r="I3882">
        <v>58675</v>
      </c>
      <c r="J3882">
        <v>156793</v>
      </c>
      <c r="K3882" t="s">
        <v>30</v>
      </c>
      <c r="L3882" t="s">
        <v>213</v>
      </c>
      <c r="M3882" t="s">
        <v>2306</v>
      </c>
      <c r="N3882" t="s">
        <v>9062</v>
      </c>
      <c r="O3882" t="s">
        <v>221</v>
      </c>
      <c r="P3882" t="s">
        <v>9063</v>
      </c>
      <c r="Q3882" t="s">
        <v>35</v>
      </c>
      <c r="R3882" t="s">
        <v>6203</v>
      </c>
      <c r="S3882" t="s">
        <v>35</v>
      </c>
      <c r="T3882" t="str">
        <f t="shared" si="180"/>
        <v xml:space="preserve">‚Master‚„s degree preferred.6-10 years of experience, with at least two years in a senior management, external-facing roleDemonstrated project management experience; proven ability to execute complex projects with multiple stakeholders to deliver fast, quality resultsKnowledge of the Food Service industry is essential Experience in planning, implementing, and managing programs from inception to completionExcellent organization skills and impeccable attention to detailExceptional communication and writing skillsOutstanding analytical, problem solving, and creative thinking abilities; enterprising and resourceful, self-starter and team playerAbility to thrive in a high-performance environment; proven ability to work well under pressure and adapt quickly to changeIntegrity, credibility, and a demonstrated commitment to The New York City Food &amp; Beverage Hospitality Advisory Board  mission Proficiency with Microsoft Office applications, including Excel, Access, Word and PowerPoint; Adobe InDesign a plus  </v>
      </c>
      <c r="U3882">
        <f t="shared" si="181"/>
        <v>0</v>
      </c>
      <c r="V3882" s="3">
        <v>1</v>
      </c>
      <c r="W3882" s="3">
        <f t="shared" si="182"/>
        <v>0</v>
      </c>
      <c r="X3882" s="3">
        <v>0</v>
      </c>
      <c r="Y3882" s="3">
        <v>0</v>
      </c>
      <c r="Z3882" s="3">
        <v>0</v>
      </c>
      <c r="AA3882" s="3">
        <v>0</v>
      </c>
      <c r="AB3882" s="3">
        <v>0</v>
      </c>
      <c r="AD3882" t="s">
        <v>38</v>
      </c>
      <c r="AE3882" s="1">
        <v>42585</v>
      </c>
      <c r="AG3882" s="1">
        <v>42585</v>
      </c>
      <c r="AH3882" s="1">
        <v>42598</v>
      </c>
    </row>
    <row r="3883" spans="1:34" x14ac:dyDescent="0.3">
      <c r="A3883">
        <v>250631</v>
      </c>
      <c r="B3883" t="s">
        <v>210</v>
      </c>
      <c r="C3883" t="s">
        <v>26</v>
      </c>
      <c r="D3883">
        <v>1</v>
      </c>
      <c r="E3883" t="s">
        <v>6204</v>
      </c>
      <c r="F3883" t="s">
        <v>540</v>
      </c>
      <c r="G3883">
        <v>60860</v>
      </c>
      <c r="H3883">
        <v>1</v>
      </c>
      <c r="I3883">
        <v>21</v>
      </c>
      <c r="J3883">
        <v>36</v>
      </c>
      <c r="K3883" t="s">
        <v>141</v>
      </c>
      <c r="L3883" t="s">
        <v>213</v>
      </c>
      <c r="M3883" t="s">
        <v>2306</v>
      </c>
      <c r="N3883" t="s">
        <v>9064</v>
      </c>
      <c r="O3883" t="s">
        <v>7137</v>
      </c>
      <c r="P3883" t="s">
        <v>9065</v>
      </c>
      <c r="Q3883" t="s">
        <v>35</v>
      </c>
      <c r="R3883" t="s">
        <v>6205</v>
      </c>
      <c r="S3883" t="s">
        <v>35</v>
      </c>
      <c r="T3883" t="str">
        <f t="shared" si="180"/>
        <v xml:space="preserve">‚Bachelor‚„s degree required2-5 years of experience in a fast-paced environment preferredDemonstrated project management experience; proven ability to execute complex projects with multiple stakeholders to deliver fast, quality resultsKnowledge of Food Service industry preferredProven experience in planning, implementing, and managing projects from inception to completionExcellent organization skills and impeccable attention to detailExceptional communication and writing skillsOutstanding analytical, problem solving, and creative thinking abilities; enterprising and resourceful, self-starter and team playerAbility to thrive in a high-performance environment; proven ability to work well under pressure and adapt quickly to changeIntegrity, credibility, and a demonstrated commitment to The New York City Food &amp; Beverage Hospitality Advisory BoardProficiency with Microsoft Office applications, mastery of Excel and PowerPoint preferred; Adobe InDesign a plus  </v>
      </c>
      <c r="U3883">
        <f t="shared" si="181"/>
        <v>0</v>
      </c>
      <c r="V3883" s="3">
        <v>1</v>
      </c>
      <c r="W3883" s="3">
        <f t="shared" si="182"/>
        <v>0</v>
      </c>
      <c r="X3883" s="3">
        <v>0</v>
      </c>
      <c r="Y3883" s="3">
        <v>0</v>
      </c>
      <c r="Z3883" s="3">
        <v>0</v>
      </c>
      <c r="AA3883" s="3">
        <v>0</v>
      </c>
      <c r="AB3883" s="3">
        <v>0</v>
      </c>
      <c r="AD3883" t="s">
        <v>38</v>
      </c>
      <c r="AE3883" s="1">
        <v>42585</v>
      </c>
      <c r="AG3883" s="1">
        <v>42585</v>
      </c>
      <c r="AH3883" s="1">
        <v>42598</v>
      </c>
    </row>
    <row r="3884" spans="1:34" x14ac:dyDescent="0.3">
      <c r="A3884">
        <v>250201</v>
      </c>
      <c r="B3884" t="s">
        <v>39</v>
      </c>
      <c r="C3884" t="s">
        <v>40</v>
      </c>
      <c r="D3884">
        <v>1</v>
      </c>
      <c r="E3884" t="s">
        <v>6206</v>
      </c>
      <c r="F3884" t="s">
        <v>975</v>
      </c>
      <c r="G3884">
        <v>51193</v>
      </c>
      <c r="H3884">
        <v>0</v>
      </c>
      <c r="I3884">
        <v>48900</v>
      </c>
      <c r="J3884">
        <v>69042</v>
      </c>
      <c r="K3884" t="s">
        <v>30</v>
      </c>
      <c r="L3884" t="s">
        <v>78</v>
      </c>
      <c r="M3884" t="s">
        <v>672</v>
      </c>
      <c r="N3884" t="s">
        <v>6207</v>
      </c>
      <c r="O3884" t="s">
        <v>978</v>
      </c>
      <c r="P3884" t="e">
        <f>--Good communication  --Prior Supervisory experience  --knowledge of medical chart review and/or HIV/AIDS desirable.</f>
        <v>#NAME?</v>
      </c>
      <c r="Q3884" t="s">
        <v>7439</v>
      </c>
      <c r="R3884" t="s">
        <v>6208</v>
      </c>
      <c r="S3884" t="s">
        <v>35</v>
      </c>
      <c r="T3884" t="e">
        <f t="shared" si="180"/>
        <v>#NAME?</v>
      </c>
      <c r="U3884">
        <f t="shared" si="181"/>
        <v>0</v>
      </c>
      <c r="V3884" s="3">
        <v>0</v>
      </c>
      <c r="W3884" s="3">
        <f t="shared" si="182"/>
        <v>0</v>
      </c>
      <c r="X3884" s="3">
        <v>0</v>
      </c>
      <c r="Y3884" s="3">
        <v>0</v>
      </c>
      <c r="Z3884" s="3">
        <v>0</v>
      </c>
      <c r="AA3884" s="3">
        <v>0</v>
      </c>
      <c r="AB3884" s="3">
        <v>0</v>
      </c>
      <c r="AD3884" t="s">
        <v>38</v>
      </c>
      <c r="AE3884" s="1">
        <v>42585</v>
      </c>
      <c r="AG3884" s="1">
        <v>42585</v>
      </c>
      <c r="AH3884" s="1">
        <v>42598</v>
      </c>
    </row>
    <row r="3885" spans="1:34" x14ac:dyDescent="0.3">
      <c r="A3885">
        <v>250201</v>
      </c>
      <c r="B3885" t="s">
        <v>39</v>
      </c>
      <c r="C3885" t="s">
        <v>26</v>
      </c>
      <c r="D3885">
        <v>1</v>
      </c>
      <c r="E3885" t="s">
        <v>6206</v>
      </c>
      <c r="F3885" t="s">
        <v>975</v>
      </c>
      <c r="G3885">
        <v>51193</v>
      </c>
      <c r="H3885">
        <v>0</v>
      </c>
      <c r="I3885">
        <v>48900</v>
      </c>
      <c r="J3885">
        <v>69042</v>
      </c>
      <c r="K3885" t="s">
        <v>30</v>
      </c>
      <c r="L3885" t="s">
        <v>78</v>
      </c>
      <c r="M3885" t="s">
        <v>672</v>
      </c>
      <c r="N3885" t="s">
        <v>6207</v>
      </c>
      <c r="O3885" t="s">
        <v>978</v>
      </c>
      <c r="P3885" t="e">
        <f>--Good communication  --Prior Supervisory experience  --knowledge of medical chart review and/or HIV/AIDS desirable.</f>
        <v>#NAME?</v>
      </c>
      <c r="Q3885" t="s">
        <v>7439</v>
      </c>
      <c r="R3885" t="s">
        <v>6208</v>
      </c>
      <c r="S3885" t="s">
        <v>35</v>
      </c>
      <c r="T3885" t="e">
        <f t="shared" si="180"/>
        <v>#NAME?</v>
      </c>
      <c r="U3885">
        <f t="shared" si="181"/>
        <v>0</v>
      </c>
      <c r="V3885" s="3">
        <v>0</v>
      </c>
      <c r="W3885" s="3">
        <f t="shared" si="182"/>
        <v>0</v>
      </c>
      <c r="X3885" s="3">
        <v>0</v>
      </c>
      <c r="Y3885" s="3">
        <v>0</v>
      </c>
      <c r="Z3885" s="3">
        <v>0</v>
      </c>
      <c r="AA3885" s="3">
        <v>0</v>
      </c>
      <c r="AB3885" s="3">
        <v>0</v>
      </c>
      <c r="AD3885" t="s">
        <v>38</v>
      </c>
      <c r="AE3885" s="1">
        <v>42585</v>
      </c>
      <c r="AG3885" s="1">
        <v>42585</v>
      </c>
      <c r="AH3885" s="1">
        <v>42598</v>
      </c>
    </row>
    <row r="3886" spans="1:34" x14ac:dyDescent="0.3">
      <c r="A3886">
        <v>250202</v>
      </c>
      <c r="B3886" t="s">
        <v>108</v>
      </c>
      <c r="C3886" t="s">
        <v>26</v>
      </c>
      <c r="D3886">
        <v>1</v>
      </c>
      <c r="E3886" t="s">
        <v>6209</v>
      </c>
      <c r="F3886" t="s">
        <v>1310</v>
      </c>
      <c r="G3886">
        <v>30112</v>
      </c>
      <c r="H3886">
        <v>0</v>
      </c>
      <c r="I3886">
        <v>66499</v>
      </c>
      <c r="J3886">
        <v>100857</v>
      </c>
      <c r="K3886" t="s">
        <v>30</v>
      </c>
      <c r="L3886" t="s">
        <v>111</v>
      </c>
      <c r="M3886" t="s">
        <v>3918</v>
      </c>
      <c r="N3886" t="s">
        <v>7028</v>
      </c>
      <c r="O3886" t="s">
        <v>7029</v>
      </c>
      <c r="P3886" t="s">
        <v>9066</v>
      </c>
      <c r="Q3886" t="s">
        <v>35</v>
      </c>
      <c r="R3886" t="s">
        <v>811</v>
      </c>
      <c r="S3886" t="s">
        <v>35</v>
      </c>
      <c r="T3886" t="str">
        <f t="shared" si="180"/>
        <v xml:space="preserve">The ideal candidate will possess: 	At least 5 years of relevant litigation support or e-discovery experience	Bachelor‚„s Degree in Computer Science or related field or equivalent experience in a senior-level e-discovery technology or litigation support role  </v>
      </c>
      <c r="U3886">
        <f t="shared" si="181"/>
        <v>0</v>
      </c>
      <c r="V3886" s="3">
        <v>0</v>
      </c>
      <c r="W3886" s="3">
        <f t="shared" si="182"/>
        <v>0</v>
      </c>
      <c r="X3886" s="3">
        <v>0</v>
      </c>
      <c r="Y3886" s="3">
        <v>0</v>
      </c>
      <c r="Z3886" s="3">
        <v>0</v>
      </c>
      <c r="AA3886" s="3">
        <v>0</v>
      </c>
      <c r="AB3886" s="3">
        <v>0</v>
      </c>
      <c r="AD3886" t="s">
        <v>58</v>
      </c>
      <c r="AE3886" s="1">
        <v>42584</v>
      </c>
      <c r="AF3886" s="1">
        <v>42614</v>
      </c>
      <c r="AG3886" s="1">
        <v>42584</v>
      </c>
      <c r="AH3886" s="1">
        <v>42598</v>
      </c>
    </row>
    <row r="3887" spans="1:34" x14ac:dyDescent="0.3">
      <c r="A3887">
        <v>250202</v>
      </c>
      <c r="B3887" t="s">
        <v>108</v>
      </c>
      <c r="C3887" t="s">
        <v>40</v>
      </c>
      <c r="D3887">
        <v>1</v>
      </c>
      <c r="E3887" t="s">
        <v>6209</v>
      </c>
      <c r="F3887" t="s">
        <v>1310</v>
      </c>
      <c r="G3887">
        <v>30112</v>
      </c>
      <c r="H3887">
        <v>0</v>
      </c>
      <c r="I3887">
        <v>66499</v>
      </c>
      <c r="J3887">
        <v>100857</v>
      </c>
      <c r="K3887" t="s">
        <v>30</v>
      </c>
      <c r="L3887" t="s">
        <v>111</v>
      </c>
      <c r="M3887" t="s">
        <v>3918</v>
      </c>
      <c r="N3887" t="s">
        <v>7028</v>
      </c>
      <c r="O3887" t="s">
        <v>7029</v>
      </c>
      <c r="P3887" t="s">
        <v>9066</v>
      </c>
      <c r="Q3887" t="s">
        <v>35</v>
      </c>
      <c r="R3887" t="s">
        <v>811</v>
      </c>
      <c r="S3887" t="s">
        <v>35</v>
      </c>
      <c r="T3887" t="str">
        <f t="shared" si="180"/>
        <v xml:space="preserve">The ideal candidate will possess: 	At least 5 years of relevant litigation support or e-discovery experience	Bachelor‚„s Degree in Computer Science or related field or equivalent experience in a senior-level e-discovery technology or litigation support role  </v>
      </c>
      <c r="U3887">
        <f t="shared" si="181"/>
        <v>0</v>
      </c>
      <c r="V3887" s="3">
        <v>0</v>
      </c>
      <c r="W3887" s="3">
        <f t="shared" si="182"/>
        <v>0</v>
      </c>
      <c r="X3887" s="3">
        <v>0</v>
      </c>
      <c r="Y3887" s="3">
        <v>0</v>
      </c>
      <c r="Z3887" s="3">
        <v>0</v>
      </c>
      <c r="AA3887" s="3">
        <v>0</v>
      </c>
      <c r="AB3887" s="3">
        <v>0</v>
      </c>
      <c r="AD3887" t="s">
        <v>58</v>
      </c>
      <c r="AE3887" s="1">
        <v>42584</v>
      </c>
      <c r="AF3887" s="1">
        <v>42614</v>
      </c>
      <c r="AG3887" s="1">
        <v>42584</v>
      </c>
      <c r="AH3887" s="1">
        <v>42598</v>
      </c>
    </row>
    <row r="3888" spans="1:34" x14ac:dyDescent="0.3">
      <c r="A3888">
        <v>250631</v>
      </c>
      <c r="B3888" t="s">
        <v>210</v>
      </c>
      <c r="C3888" t="s">
        <v>40</v>
      </c>
      <c r="D3888">
        <v>1</v>
      </c>
      <c r="E3888" t="s">
        <v>6204</v>
      </c>
      <c r="F3888" t="s">
        <v>540</v>
      </c>
      <c r="G3888">
        <v>60860</v>
      </c>
      <c r="H3888">
        <v>1</v>
      </c>
      <c r="I3888">
        <v>21</v>
      </c>
      <c r="J3888">
        <v>36</v>
      </c>
      <c r="K3888" t="s">
        <v>141</v>
      </c>
      <c r="L3888" t="s">
        <v>213</v>
      </c>
      <c r="M3888" t="s">
        <v>2306</v>
      </c>
      <c r="N3888" t="s">
        <v>9064</v>
      </c>
      <c r="O3888" t="s">
        <v>7137</v>
      </c>
      <c r="P3888" t="s">
        <v>9065</v>
      </c>
      <c r="Q3888" t="s">
        <v>35</v>
      </c>
      <c r="R3888" t="s">
        <v>6205</v>
      </c>
      <c r="S3888" t="s">
        <v>35</v>
      </c>
      <c r="T3888" t="str">
        <f t="shared" si="180"/>
        <v xml:space="preserve">‚Bachelor‚„s degree required2-5 years of experience in a fast-paced environment preferredDemonstrated project management experience; proven ability to execute complex projects with multiple stakeholders to deliver fast, quality resultsKnowledge of Food Service industry preferredProven experience in planning, implementing, and managing projects from inception to completionExcellent organization skills and impeccable attention to detailExceptional communication and writing skillsOutstanding analytical, problem solving, and creative thinking abilities; enterprising and resourceful, self-starter and team playerAbility to thrive in a high-performance environment; proven ability to work well under pressure and adapt quickly to changeIntegrity, credibility, and a demonstrated commitment to The New York City Food &amp; Beverage Hospitality Advisory BoardProficiency with Microsoft Office applications, mastery of Excel and PowerPoint preferred; Adobe InDesign a plus  </v>
      </c>
      <c r="U3888">
        <f t="shared" si="181"/>
        <v>0</v>
      </c>
      <c r="V3888" s="3">
        <v>1</v>
      </c>
      <c r="W3888" s="3">
        <f t="shared" si="182"/>
        <v>0</v>
      </c>
      <c r="X3888" s="3">
        <v>0</v>
      </c>
      <c r="Y3888" s="3">
        <v>0</v>
      </c>
      <c r="Z3888" s="3">
        <v>0</v>
      </c>
      <c r="AA3888" s="3">
        <v>0</v>
      </c>
      <c r="AB3888" s="3">
        <v>0</v>
      </c>
      <c r="AD3888" t="s">
        <v>38</v>
      </c>
      <c r="AE3888" s="1">
        <v>42585</v>
      </c>
      <c r="AG3888" s="1">
        <v>42585</v>
      </c>
      <c r="AH3888" s="1">
        <v>42598</v>
      </c>
    </row>
    <row r="3889" spans="1:34" x14ac:dyDescent="0.3">
      <c r="A3889">
        <v>250634</v>
      </c>
      <c r="B3889" t="s">
        <v>3435</v>
      </c>
      <c r="C3889" t="s">
        <v>40</v>
      </c>
      <c r="D3889">
        <v>1</v>
      </c>
      <c r="E3889" t="s">
        <v>6210</v>
      </c>
      <c r="F3889" t="s">
        <v>2577</v>
      </c>
      <c r="G3889">
        <v>10074</v>
      </c>
      <c r="H3889" t="s">
        <v>52</v>
      </c>
      <c r="I3889">
        <v>53051</v>
      </c>
      <c r="J3889">
        <v>145991</v>
      </c>
      <c r="K3889" t="s">
        <v>30</v>
      </c>
      <c r="L3889" t="s">
        <v>3455</v>
      </c>
      <c r="M3889" t="s">
        <v>4041</v>
      </c>
      <c r="N3889" t="s">
        <v>6211</v>
      </c>
      <c r="O3889" t="s">
        <v>2578</v>
      </c>
      <c r="P3889" t="s">
        <v>35</v>
      </c>
      <c r="Q3889" t="s">
        <v>35</v>
      </c>
      <c r="R3889" t="s">
        <v>3441</v>
      </c>
      <c r="S3889" t="s">
        <v>3696</v>
      </c>
      <c r="T3889" t="str">
        <f t="shared" si="180"/>
        <v xml:space="preserve">   </v>
      </c>
      <c r="U3889">
        <f t="shared" si="181"/>
        <v>0</v>
      </c>
      <c r="V3889" s="3">
        <v>0</v>
      </c>
      <c r="W3889" s="3">
        <f t="shared" si="182"/>
        <v>0</v>
      </c>
      <c r="X3889" s="3">
        <v>0</v>
      </c>
      <c r="Y3889" s="3">
        <v>0</v>
      </c>
      <c r="Z3889" s="3">
        <v>0</v>
      </c>
      <c r="AA3889" s="3">
        <v>0</v>
      </c>
      <c r="AB3889" s="3">
        <v>0</v>
      </c>
      <c r="AD3889" t="s">
        <v>58</v>
      </c>
      <c r="AE3889" s="1">
        <v>42591</v>
      </c>
      <c r="AG3889" s="1">
        <v>42591</v>
      </c>
      <c r="AH3889" s="1">
        <v>42598</v>
      </c>
    </row>
    <row r="3890" spans="1:34" x14ac:dyDescent="0.3">
      <c r="A3890">
        <v>250634</v>
      </c>
      <c r="B3890" t="s">
        <v>3435</v>
      </c>
      <c r="C3890" t="s">
        <v>26</v>
      </c>
      <c r="D3890">
        <v>1</v>
      </c>
      <c r="E3890" t="s">
        <v>6210</v>
      </c>
      <c r="F3890" t="s">
        <v>2577</v>
      </c>
      <c r="G3890">
        <v>10074</v>
      </c>
      <c r="H3890" t="s">
        <v>52</v>
      </c>
      <c r="I3890">
        <v>53051</v>
      </c>
      <c r="J3890">
        <v>145991</v>
      </c>
      <c r="K3890" t="s">
        <v>30</v>
      </c>
      <c r="L3890" t="s">
        <v>3455</v>
      </c>
      <c r="M3890" t="s">
        <v>4041</v>
      </c>
      <c r="N3890" t="s">
        <v>6211</v>
      </c>
      <c r="O3890" t="s">
        <v>2578</v>
      </c>
      <c r="P3890" t="s">
        <v>35</v>
      </c>
      <c r="Q3890" t="s">
        <v>35</v>
      </c>
      <c r="R3890" t="s">
        <v>3441</v>
      </c>
      <c r="S3890" t="s">
        <v>3696</v>
      </c>
      <c r="T3890" t="str">
        <f t="shared" si="180"/>
        <v xml:space="preserve">   </v>
      </c>
      <c r="U3890">
        <f t="shared" si="181"/>
        <v>0</v>
      </c>
      <c r="V3890" s="3">
        <v>0</v>
      </c>
      <c r="W3890" s="3">
        <f t="shared" si="182"/>
        <v>0</v>
      </c>
      <c r="X3890" s="3">
        <v>0</v>
      </c>
      <c r="Y3890" s="3">
        <v>0</v>
      </c>
      <c r="Z3890" s="3">
        <v>0</v>
      </c>
      <c r="AA3890" s="3">
        <v>0</v>
      </c>
      <c r="AB3890" s="3">
        <v>0</v>
      </c>
      <c r="AD3890" t="s">
        <v>58</v>
      </c>
      <c r="AE3890" s="1">
        <v>42591</v>
      </c>
      <c r="AG3890" s="1">
        <v>42591</v>
      </c>
      <c r="AH3890" s="1">
        <v>42598</v>
      </c>
    </row>
    <row r="3891" spans="1:34" x14ac:dyDescent="0.3">
      <c r="A3891">
        <v>250635</v>
      </c>
      <c r="B3891" t="s">
        <v>59</v>
      </c>
      <c r="C3891" t="s">
        <v>26</v>
      </c>
      <c r="D3891">
        <v>1</v>
      </c>
      <c r="E3891" t="s">
        <v>1528</v>
      </c>
      <c r="F3891" t="s">
        <v>269</v>
      </c>
      <c r="G3891">
        <v>10209</v>
      </c>
      <c r="H3891">
        <v>1</v>
      </c>
      <c r="I3891">
        <v>10</v>
      </c>
      <c r="J3891">
        <v>14</v>
      </c>
      <c r="K3891" t="s">
        <v>141</v>
      </c>
      <c r="L3891" t="s">
        <v>62</v>
      </c>
      <c r="M3891" t="s">
        <v>63</v>
      </c>
      <c r="N3891" t="s">
        <v>9067</v>
      </c>
      <c r="O3891" t="s">
        <v>272</v>
      </c>
      <c r="P3891" t="s">
        <v>6212</v>
      </c>
      <c r="Q3891" t="s">
        <v>6213</v>
      </c>
      <c r="R3891" t="s">
        <v>8302</v>
      </c>
      <c r="S3891" t="s">
        <v>6214</v>
      </c>
      <c r="T3891" t="str">
        <f t="shared" si="180"/>
        <v>Interest in New York City history, government records or engineering. Strong written and verbal communication skills, excellent organizational and planning skills, detail-oriented, self-motivated and able to work well following a written project plan with minimal supervision. Proficient in full Microsoft Office suite of applications, particularly Excel. Previous experience working with a digital asset management system, Adobe Photoshop and Acrobat, applying metadata, or digitizing archival records a plus.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 Twitter - https://twitter.com/NYCWater Instagram - https://www.instagram.com/nycwater/</v>
      </c>
      <c r="U3891">
        <f t="shared" si="181"/>
        <v>0</v>
      </c>
      <c r="V3891" s="3">
        <v>1</v>
      </c>
      <c r="W3891" s="3">
        <f t="shared" si="182"/>
        <v>0</v>
      </c>
      <c r="X3891" s="3">
        <v>0</v>
      </c>
      <c r="Y3891" s="3">
        <v>0</v>
      </c>
      <c r="Z3891" s="3">
        <v>0</v>
      </c>
      <c r="AA3891" s="3">
        <v>0</v>
      </c>
      <c r="AB3891" s="3">
        <v>0</v>
      </c>
      <c r="AD3891" t="s">
        <v>38</v>
      </c>
      <c r="AE3891" s="1">
        <v>42593</v>
      </c>
      <c r="AG3891" s="1">
        <v>42593</v>
      </c>
      <c r="AH3891" s="1">
        <v>42598</v>
      </c>
    </row>
    <row r="3892" spans="1:34" x14ac:dyDescent="0.3">
      <c r="A3892">
        <v>250219</v>
      </c>
      <c r="B3892" t="s">
        <v>2939</v>
      </c>
      <c r="C3892" t="s">
        <v>26</v>
      </c>
      <c r="D3892">
        <v>1</v>
      </c>
      <c r="E3892" t="s">
        <v>6215</v>
      </c>
      <c r="F3892" t="s">
        <v>1574</v>
      </c>
      <c r="G3892">
        <v>22124</v>
      </c>
      <c r="H3892">
        <v>1</v>
      </c>
      <c r="I3892">
        <v>70000</v>
      </c>
      <c r="J3892">
        <v>85000</v>
      </c>
      <c r="K3892" t="s">
        <v>30</v>
      </c>
      <c r="L3892" t="s">
        <v>2941</v>
      </c>
      <c r="M3892" t="s">
        <v>6046</v>
      </c>
      <c r="N3892" t="s">
        <v>9068</v>
      </c>
      <c r="O3892" t="s">
        <v>1577</v>
      </c>
      <c r="P3892" t="s">
        <v>9069</v>
      </c>
      <c r="Q3892" t="s">
        <v>35</v>
      </c>
      <c r="R3892" t="s">
        <v>9070</v>
      </c>
      <c r="S3892" t="s">
        <v>35</v>
      </c>
      <c r="T3892" t="str">
        <f t="shared" si="180"/>
        <v xml:space="preserve">‚	Professional (5/6 years) Experience or Graduate degree in architecture or landscape architecture strongly preferred. A graduate post-professional degree in urban design or urban planning, in addition to professional architecture or landscape architecture degree, is preferred.	Strong urban design capabilities with extensive knowledge of physical design practices including site planning and programming, building layout and massing and architectural design. Knowledge of streetscape, public space, and open space design including urban landscape, and environmental and graphic design.	Strong research and analytical skills. Competence in free-hand sketches, computer-based drawings, 3D modeling, database and/or geographic information computer software.	Excellent editing and design critique skills and soft skills; ability to collaborate and communicate with designers and technicians with different backgrounds and preferences, processes and styles.	Excellent presentation and written communication skills; experience speaking publicly and making effective presentations.	Ability to work effectively as part of a team, as well as with other divisions and city agencies. Ability to organize and lead meetings effectively and inclusively.	Demonstrated ability to self-manage and capacity to take initiative, as well as superior project management skills, including the ability to complete tasks in a timely fashion with minimal supervision.	Knowledge of New York City‚„s general urban design and land use issues, policies and needs.  </v>
      </c>
      <c r="U3892">
        <f t="shared" si="181"/>
        <v>0</v>
      </c>
      <c r="V3892" s="3">
        <v>0</v>
      </c>
      <c r="W3892" s="3">
        <f t="shared" si="182"/>
        <v>0</v>
      </c>
      <c r="X3892" s="3">
        <v>0</v>
      </c>
      <c r="Y3892" s="3">
        <v>0</v>
      </c>
      <c r="Z3892" s="3">
        <v>0</v>
      </c>
      <c r="AA3892" s="3">
        <v>0</v>
      </c>
      <c r="AB3892" s="3">
        <v>0</v>
      </c>
      <c r="AD3892" t="s">
        <v>38</v>
      </c>
      <c r="AE3892" s="1">
        <v>42584</v>
      </c>
      <c r="AF3892" s="1">
        <v>42614</v>
      </c>
      <c r="AG3892" s="1">
        <v>42584</v>
      </c>
      <c r="AH3892" s="1">
        <v>42598</v>
      </c>
    </row>
    <row r="3893" spans="1:34" x14ac:dyDescent="0.3">
      <c r="A3893">
        <v>250219</v>
      </c>
      <c r="B3893" t="s">
        <v>2939</v>
      </c>
      <c r="C3893" t="s">
        <v>40</v>
      </c>
      <c r="D3893">
        <v>1</v>
      </c>
      <c r="E3893" t="s">
        <v>6215</v>
      </c>
      <c r="F3893" t="s">
        <v>1574</v>
      </c>
      <c r="G3893">
        <v>22124</v>
      </c>
      <c r="H3893">
        <v>1</v>
      </c>
      <c r="I3893">
        <v>70000</v>
      </c>
      <c r="J3893">
        <v>85000</v>
      </c>
      <c r="K3893" t="s">
        <v>30</v>
      </c>
      <c r="L3893" t="s">
        <v>2941</v>
      </c>
      <c r="M3893" t="s">
        <v>6046</v>
      </c>
      <c r="N3893" t="s">
        <v>9068</v>
      </c>
      <c r="O3893" t="s">
        <v>1577</v>
      </c>
      <c r="P3893" t="s">
        <v>9069</v>
      </c>
      <c r="Q3893" t="s">
        <v>35</v>
      </c>
      <c r="R3893" t="s">
        <v>9070</v>
      </c>
      <c r="S3893" t="s">
        <v>35</v>
      </c>
      <c r="T3893" t="str">
        <f t="shared" si="180"/>
        <v xml:space="preserve">‚	Professional (5/6 years) Experience or Graduate degree in architecture or landscape architecture strongly preferred. A graduate post-professional degree in urban design or urban planning, in addition to professional architecture or landscape architecture degree, is preferred.	Strong urban design capabilities with extensive knowledge of physical design practices including site planning and programming, building layout and massing and architectural design. Knowledge of streetscape, public space, and open space design including urban landscape, and environmental and graphic design.	Strong research and analytical skills. Competence in free-hand sketches, computer-based drawings, 3D modeling, database and/or geographic information computer software.	Excellent editing and design critique skills and soft skills; ability to collaborate and communicate with designers and technicians with different backgrounds and preferences, processes and styles.	Excellent presentation and written communication skills; experience speaking publicly and making effective presentations.	Ability to work effectively as part of a team, as well as with other divisions and city agencies. Ability to organize and lead meetings effectively and inclusively.	Demonstrated ability to self-manage and capacity to take initiative, as well as superior project management skills, including the ability to complete tasks in a timely fashion with minimal supervision.	Knowledge of New York City‚„s general urban design and land use issues, policies and needs.  </v>
      </c>
      <c r="U3893">
        <f t="shared" si="181"/>
        <v>0</v>
      </c>
      <c r="V3893" s="3">
        <v>0</v>
      </c>
      <c r="W3893" s="3">
        <f t="shared" si="182"/>
        <v>0</v>
      </c>
      <c r="X3893" s="3">
        <v>0</v>
      </c>
      <c r="Y3893" s="3">
        <v>0</v>
      </c>
      <c r="Z3893" s="3">
        <v>0</v>
      </c>
      <c r="AA3893" s="3">
        <v>0</v>
      </c>
      <c r="AB3893" s="3">
        <v>0</v>
      </c>
      <c r="AD3893" t="s">
        <v>38</v>
      </c>
      <c r="AE3893" s="1">
        <v>42584</v>
      </c>
      <c r="AF3893" s="1">
        <v>42614</v>
      </c>
      <c r="AG3893" s="1">
        <v>42584</v>
      </c>
      <c r="AH3893" s="1">
        <v>42598</v>
      </c>
    </row>
    <row r="3894" spans="1:34" x14ac:dyDescent="0.3">
      <c r="A3894">
        <v>250222</v>
      </c>
      <c r="B3894" t="s">
        <v>39</v>
      </c>
      <c r="C3894" t="s">
        <v>40</v>
      </c>
      <c r="D3894">
        <v>1</v>
      </c>
      <c r="E3894" t="s">
        <v>6216</v>
      </c>
      <c r="F3894" t="s">
        <v>975</v>
      </c>
      <c r="G3894">
        <v>51193</v>
      </c>
      <c r="H3894">
        <v>0</v>
      </c>
      <c r="I3894">
        <v>48900</v>
      </c>
      <c r="J3894">
        <v>69042</v>
      </c>
      <c r="K3894" t="s">
        <v>30</v>
      </c>
      <c r="L3894" t="s">
        <v>2557</v>
      </c>
      <c r="M3894" t="s">
        <v>886</v>
      </c>
      <c r="N3894" t="s">
        <v>6217</v>
      </c>
      <c r="O3894" t="s">
        <v>978</v>
      </c>
      <c r="P3894" t="e">
        <f>--experience in public Health, particularly in Maternal &amp; Child Health, breastfeeding and/or early childhood development  --Excellent communication and writing skills  --experience supervising staff and Working independently  --experience in program management/planning and implementation  --experience Working with Health sector, non-profit Organizations, hospitals and government agencies  --Fluent in English and Spanish or French.</f>
        <v>#NAME?</v>
      </c>
      <c r="Q3894" t="s">
        <v>7439</v>
      </c>
      <c r="R3894" t="s">
        <v>6218</v>
      </c>
      <c r="S3894" t="s">
        <v>35</v>
      </c>
      <c r="T3894" t="e">
        <f t="shared" si="180"/>
        <v>#NAME?</v>
      </c>
      <c r="U3894">
        <f t="shared" si="181"/>
        <v>0</v>
      </c>
      <c r="V3894" s="3">
        <v>0</v>
      </c>
      <c r="W3894" s="3">
        <f t="shared" si="182"/>
        <v>0</v>
      </c>
      <c r="X3894" s="3">
        <v>0</v>
      </c>
      <c r="Y3894" s="3">
        <v>0</v>
      </c>
      <c r="Z3894" s="3">
        <v>0</v>
      </c>
      <c r="AA3894" s="3">
        <v>0</v>
      </c>
      <c r="AB3894" s="3">
        <v>0</v>
      </c>
      <c r="AD3894" t="s">
        <v>38</v>
      </c>
      <c r="AE3894" s="1">
        <v>42585</v>
      </c>
      <c r="AG3894" s="1">
        <v>42585</v>
      </c>
      <c r="AH3894" s="1">
        <v>42598</v>
      </c>
    </row>
    <row r="3895" spans="1:34" x14ac:dyDescent="0.3">
      <c r="A3895">
        <v>250635</v>
      </c>
      <c r="B3895" t="s">
        <v>59</v>
      </c>
      <c r="C3895" t="s">
        <v>40</v>
      </c>
      <c r="D3895">
        <v>1</v>
      </c>
      <c r="E3895" t="s">
        <v>1528</v>
      </c>
      <c r="F3895" t="s">
        <v>269</v>
      </c>
      <c r="G3895">
        <v>10209</v>
      </c>
      <c r="H3895">
        <v>1</v>
      </c>
      <c r="I3895">
        <v>10</v>
      </c>
      <c r="J3895">
        <v>14</v>
      </c>
      <c r="K3895" t="s">
        <v>141</v>
      </c>
      <c r="L3895" t="s">
        <v>62</v>
      </c>
      <c r="M3895" t="s">
        <v>63</v>
      </c>
      <c r="N3895" t="s">
        <v>9067</v>
      </c>
      <c r="O3895" t="s">
        <v>272</v>
      </c>
      <c r="P3895" t="s">
        <v>6212</v>
      </c>
      <c r="Q3895" t="s">
        <v>6213</v>
      </c>
      <c r="R3895" t="s">
        <v>8302</v>
      </c>
      <c r="S3895" t="s">
        <v>6214</v>
      </c>
      <c r="T3895" t="str">
        <f t="shared" si="180"/>
        <v>Interest in New York City history, government records or engineering. Strong written and verbal communication skills, excellent organizational and planning skills, detail-oriented, self-motivated and able to work well following a written project plan with minimal supervision. Proficient in full Microsoft Office suite of applications, particularly Excel. Previous experience working with a digital asset management system, Adobe Photoshop and Acrobat, applying metadata, or digitizing archival records a plus.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 Twitter - https://twitter.com/NYCWater Instagram - https://www.instagram.com/nycwater/</v>
      </c>
      <c r="U3895">
        <f t="shared" si="181"/>
        <v>0</v>
      </c>
      <c r="V3895" s="3">
        <v>1</v>
      </c>
      <c r="W3895" s="3">
        <f t="shared" si="182"/>
        <v>0</v>
      </c>
      <c r="X3895" s="3">
        <v>0</v>
      </c>
      <c r="Y3895" s="3">
        <v>0</v>
      </c>
      <c r="Z3895" s="3">
        <v>0</v>
      </c>
      <c r="AA3895" s="3">
        <v>0</v>
      </c>
      <c r="AB3895" s="3">
        <v>0</v>
      </c>
      <c r="AD3895" t="s">
        <v>38</v>
      </c>
      <c r="AE3895" s="1">
        <v>42593</v>
      </c>
      <c r="AG3895" s="1">
        <v>42593</v>
      </c>
      <c r="AH3895" s="1">
        <v>42598</v>
      </c>
    </row>
    <row r="3896" spans="1:34" x14ac:dyDescent="0.3">
      <c r="A3896">
        <v>250637</v>
      </c>
      <c r="B3896" t="s">
        <v>39</v>
      </c>
      <c r="C3896" t="s">
        <v>40</v>
      </c>
      <c r="D3896">
        <v>1</v>
      </c>
      <c r="E3896" t="s">
        <v>6146</v>
      </c>
      <c r="F3896" t="s">
        <v>51</v>
      </c>
      <c r="G3896">
        <v>10050</v>
      </c>
      <c r="H3896" t="s">
        <v>52</v>
      </c>
      <c r="I3896">
        <v>53051</v>
      </c>
      <c r="J3896">
        <v>102791</v>
      </c>
      <c r="K3896" t="s">
        <v>30</v>
      </c>
      <c r="L3896" t="s">
        <v>78</v>
      </c>
      <c r="M3896" t="s">
        <v>1133</v>
      </c>
      <c r="N3896" t="s">
        <v>9044</v>
      </c>
      <c r="O3896" t="s">
        <v>54</v>
      </c>
      <c r="P3896" t="s">
        <v>7027</v>
      </c>
      <c r="Q3896" t="s">
        <v>9045</v>
      </c>
      <c r="R3896" t="s">
        <v>6147</v>
      </c>
      <c r="S3896" t="s">
        <v>35</v>
      </c>
      <c r="T3896" t="str">
        <f t="shared" si="180"/>
        <v>The successful candidate will have: 	Familiarity with cutting edge informatics technologies, programming platforms, responsive web design, and all major browsers  	Sound business ethics, including the protection of proprietary and confidential information 	Experience managing and mentoring junior team members 	Strong analytical stills; able to effectively troubleshoot and prioritize needs, requirements and other issues. Experience working with public health initiatives preferred 	Must be committed to continuous learning and system development  	Excellent oral and written communication skills, ability to work well as part of a multidisciplinary, cross-functional team. Ability to handle multiple tasks under tight deadlines. 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896">
        <f t="shared" si="181"/>
        <v>0</v>
      </c>
      <c r="V3896" s="3">
        <v>0</v>
      </c>
      <c r="W3896" s="3">
        <f t="shared" si="182"/>
        <v>0</v>
      </c>
      <c r="X3896" s="3">
        <v>0</v>
      </c>
      <c r="Y3896" s="3">
        <v>0</v>
      </c>
      <c r="Z3896" s="3">
        <v>0</v>
      </c>
      <c r="AA3896" s="3">
        <v>0</v>
      </c>
      <c r="AB3896" s="3">
        <v>0</v>
      </c>
      <c r="AD3896" t="s">
        <v>58</v>
      </c>
      <c r="AE3896" s="1">
        <v>42586</v>
      </c>
      <c r="AG3896" s="1">
        <v>42586</v>
      </c>
      <c r="AH3896" s="1">
        <v>42598</v>
      </c>
    </row>
    <row r="3897" spans="1:34" x14ac:dyDescent="0.3">
      <c r="A3897">
        <v>250638</v>
      </c>
      <c r="B3897" t="s">
        <v>39</v>
      </c>
      <c r="C3897" t="s">
        <v>26</v>
      </c>
      <c r="D3897">
        <v>1</v>
      </c>
      <c r="E3897" t="s">
        <v>6219</v>
      </c>
      <c r="F3897" t="s">
        <v>1570</v>
      </c>
      <c r="G3897">
        <v>13643</v>
      </c>
      <c r="H3897">
        <v>3</v>
      </c>
      <c r="I3897">
        <v>83323</v>
      </c>
      <c r="J3897">
        <v>117828</v>
      </c>
      <c r="K3897" t="s">
        <v>30</v>
      </c>
      <c r="L3897" t="s">
        <v>78</v>
      </c>
      <c r="M3897" t="s">
        <v>1133</v>
      </c>
      <c r="N3897" t="s">
        <v>7030</v>
      </c>
      <c r="O3897" t="s">
        <v>7378</v>
      </c>
      <c r="P3897" t="s">
        <v>7031</v>
      </c>
      <c r="Q3897" t="s">
        <v>35</v>
      </c>
      <c r="R3897" t="s">
        <v>6220</v>
      </c>
      <c r="S3897" t="s">
        <v>35</v>
      </c>
      <c r="T3897" t="str">
        <f t="shared" si="180"/>
        <v xml:space="preserve">The successful candidate will have:	Strong SAS programming experience, including: ability to read, modify and write macros; use of SQL language within SAS; familiarity with SAS stored processes and use of the SAS management console is preferred.	Demonstrable experience in website development including experience writing HTML/HTML5 and Javascript code.	Familiarity with additional programming languages and web development technologies, responsive web design, and all major browsers. 	Experience with MS Office applications, including MS Access. 	Candidates must be highly analytical and effectively able to troubleshoot and prioritize needs, requirements and other issues. 	Experience working with biostatistics, epidemiology or more general public health methodology, as well as experience with data confidentiality is preferred.	Must be committed to continuous learning and system development. 	Excellent oral and written communication skills, ability to work well as part of a multidisciplinary, cross-functional team. Ability to handle multiple tasks under tight deadlines.  </v>
      </c>
      <c r="U3897">
        <f t="shared" si="181"/>
        <v>0</v>
      </c>
      <c r="V3897" s="3">
        <v>0</v>
      </c>
      <c r="W3897" s="3">
        <f t="shared" si="182"/>
        <v>0</v>
      </c>
      <c r="X3897" s="3">
        <v>0</v>
      </c>
      <c r="Y3897" s="3">
        <v>0</v>
      </c>
      <c r="Z3897" s="3">
        <v>1</v>
      </c>
      <c r="AA3897" s="3">
        <v>0</v>
      </c>
      <c r="AB3897" s="3">
        <v>0</v>
      </c>
      <c r="AD3897" t="s">
        <v>58</v>
      </c>
      <c r="AE3897" s="1">
        <v>42586</v>
      </c>
      <c r="AG3897" s="1">
        <v>42586</v>
      </c>
      <c r="AH3897" s="1">
        <v>42598</v>
      </c>
    </row>
    <row r="3898" spans="1:34" x14ac:dyDescent="0.3">
      <c r="A3898">
        <v>250222</v>
      </c>
      <c r="B3898" t="s">
        <v>39</v>
      </c>
      <c r="C3898" t="s">
        <v>26</v>
      </c>
      <c r="D3898">
        <v>1</v>
      </c>
      <c r="E3898" t="s">
        <v>6216</v>
      </c>
      <c r="F3898" t="s">
        <v>975</v>
      </c>
      <c r="G3898">
        <v>51193</v>
      </c>
      <c r="H3898">
        <v>0</v>
      </c>
      <c r="I3898">
        <v>48900</v>
      </c>
      <c r="J3898">
        <v>69042</v>
      </c>
      <c r="K3898" t="s">
        <v>30</v>
      </c>
      <c r="L3898" t="s">
        <v>2557</v>
      </c>
      <c r="M3898" t="s">
        <v>886</v>
      </c>
      <c r="N3898" t="s">
        <v>6217</v>
      </c>
      <c r="O3898" t="s">
        <v>978</v>
      </c>
      <c r="P3898" t="e">
        <f>--experience in public Health, particularly in Maternal &amp; Child Health, breastfeeding and/or early childhood development  --Excellent communication and writing skills  --experience supervising staff and Working independently  --experience in program management/planning and implementation  --experience Working with Health sector, non-profit Organizations, hospitals and government agencies  --Fluent in English and Spanish or French.</f>
        <v>#NAME?</v>
      </c>
      <c r="Q3898" t="s">
        <v>7439</v>
      </c>
      <c r="R3898" t="s">
        <v>6218</v>
      </c>
      <c r="S3898" t="s">
        <v>35</v>
      </c>
      <c r="T3898" t="e">
        <f t="shared" si="180"/>
        <v>#NAME?</v>
      </c>
      <c r="U3898">
        <f t="shared" si="181"/>
        <v>0</v>
      </c>
      <c r="V3898" s="3">
        <v>0</v>
      </c>
      <c r="W3898" s="3">
        <f t="shared" si="182"/>
        <v>0</v>
      </c>
      <c r="X3898" s="3">
        <v>0</v>
      </c>
      <c r="Y3898" s="3">
        <v>0</v>
      </c>
      <c r="Z3898" s="3">
        <v>0</v>
      </c>
      <c r="AA3898" s="3">
        <v>0</v>
      </c>
      <c r="AB3898" s="3">
        <v>0</v>
      </c>
      <c r="AD3898" t="s">
        <v>38</v>
      </c>
      <c r="AE3898" s="1">
        <v>42585</v>
      </c>
      <c r="AG3898" s="1">
        <v>42585</v>
      </c>
      <c r="AH3898" s="1">
        <v>42598</v>
      </c>
    </row>
    <row r="3899" spans="1:34" x14ac:dyDescent="0.3">
      <c r="A3899">
        <v>250224</v>
      </c>
      <c r="B3899" t="s">
        <v>59</v>
      </c>
      <c r="C3899" t="s">
        <v>40</v>
      </c>
      <c r="D3899">
        <v>1</v>
      </c>
      <c r="E3899" t="s">
        <v>6221</v>
      </c>
      <c r="F3899" t="s">
        <v>2000</v>
      </c>
      <c r="G3899" t="s">
        <v>2001</v>
      </c>
      <c r="H3899">
        <v>0</v>
      </c>
      <c r="I3899">
        <v>103000</v>
      </c>
      <c r="J3899">
        <v>103000</v>
      </c>
      <c r="K3899" t="s">
        <v>30</v>
      </c>
      <c r="L3899" t="s">
        <v>164</v>
      </c>
      <c r="M3899" t="s">
        <v>590</v>
      </c>
      <c r="N3899" t="s">
        <v>9071</v>
      </c>
      <c r="O3899" t="s">
        <v>571</v>
      </c>
      <c r="P3899" t="s">
        <v>9072</v>
      </c>
      <c r="Q3899" t="s">
        <v>6222</v>
      </c>
      <c r="R3899" t="s">
        <v>593</v>
      </c>
      <c r="S3899" t="s">
        <v>35</v>
      </c>
      <c r="T3899" t="str">
        <f t="shared" si="180"/>
        <v>‚ Minimum 4 years prior construction experience preferred. Prior experience with on-call contractor. Minimum 2 years supervising staff. Strong project management and analytical skills. Ability to prioritize multiple priorities. Experience liaising with multiple groups to complete projects. Experience with project management software. For additional information about DEP, visit  www.nyc.gov/dep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899">
        <f t="shared" si="181"/>
        <v>0</v>
      </c>
      <c r="V3899" s="3">
        <v>0</v>
      </c>
      <c r="W3899" s="3">
        <f t="shared" si="182"/>
        <v>0</v>
      </c>
      <c r="X3899" s="3">
        <v>0</v>
      </c>
      <c r="Y3899" s="3">
        <v>0</v>
      </c>
      <c r="Z3899" s="3">
        <v>0</v>
      </c>
      <c r="AA3899" s="3">
        <v>0</v>
      </c>
      <c r="AB3899" s="3">
        <v>0</v>
      </c>
      <c r="AD3899" t="s">
        <v>58</v>
      </c>
      <c r="AE3899" s="1">
        <v>42585</v>
      </c>
      <c r="AG3899" s="1">
        <v>42585</v>
      </c>
      <c r="AH3899" s="1">
        <v>42598</v>
      </c>
    </row>
    <row r="3900" spans="1:34" x14ac:dyDescent="0.3">
      <c r="A3900">
        <v>250224</v>
      </c>
      <c r="B3900" t="s">
        <v>59</v>
      </c>
      <c r="C3900" t="s">
        <v>26</v>
      </c>
      <c r="D3900">
        <v>1</v>
      </c>
      <c r="E3900" t="s">
        <v>6221</v>
      </c>
      <c r="F3900" t="s">
        <v>2000</v>
      </c>
      <c r="G3900" t="s">
        <v>2001</v>
      </c>
      <c r="H3900">
        <v>0</v>
      </c>
      <c r="I3900">
        <v>103000</v>
      </c>
      <c r="J3900">
        <v>103000</v>
      </c>
      <c r="K3900" t="s">
        <v>30</v>
      </c>
      <c r="L3900" t="s">
        <v>164</v>
      </c>
      <c r="M3900" t="s">
        <v>590</v>
      </c>
      <c r="N3900" t="s">
        <v>9071</v>
      </c>
      <c r="O3900" t="s">
        <v>571</v>
      </c>
      <c r="P3900" t="s">
        <v>9072</v>
      </c>
      <c r="Q3900" t="s">
        <v>6222</v>
      </c>
      <c r="R3900" t="s">
        <v>593</v>
      </c>
      <c r="S3900" t="s">
        <v>35</v>
      </c>
      <c r="T3900" t="str">
        <f t="shared" si="180"/>
        <v>‚ Minimum 4 years prior construction experience preferred. Prior experience with on-call contractor. Minimum 2 years supervising staff. Strong project management and analytical skills. Ability to prioritize multiple priorities. Experience liaising with multiple groups to complete projects. Experience with project management software. For additional information about DEP, visit  www.nyc.gov/dep  Join our team and be part of the New York City world-renowned drinking water!  We offer excellent long term growth opportunities, comprehensive benefits package, including 401K., Paid Holidays, Sick time, and Vacation.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900">
        <f t="shared" si="181"/>
        <v>0</v>
      </c>
      <c r="V3900" s="3">
        <v>0</v>
      </c>
      <c r="W3900" s="3">
        <f t="shared" si="182"/>
        <v>0</v>
      </c>
      <c r="X3900" s="3">
        <v>0</v>
      </c>
      <c r="Y3900" s="3">
        <v>0</v>
      </c>
      <c r="Z3900" s="3">
        <v>0</v>
      </c>
      <c r="AA3900" s="3">
        <v>0</v>
      </c>
      <c r="AB3900" s="3">
        <v>0</v>
      </c>
      <c r="AD3900" t="s">
        <v>58</v>
      </c>
      <c r="AE3900" s="1">
        <v>42585</v>
      </c>
      <c r="AG3900" s="1">
        <v>42585</v>
      </c>
      <c r="AH3900" s="1">
        <v>42598</v>
      </c>
    </row>
    <row r="3901" spans="1:34" x14ac:dyDescent="0.3">
      <c r="A3901">
        <v>250229</v>
      </c>
      <c r="B3901" t="s">
        <v>1592</v>
      </c>
      <c r="C3901" t="s">
        <v>26</v>
      </c>
      <c r="D3901">
        <v>1</v>
      </c>
      <c r="E3901" t="s">
        <v>6223</v>
      </c>
      <c r="F3901" t="s">
        <v>551</v>
      </c>
      <c r="G3901">
        <v>10124</v>
      </c>
      <c r="H3901">
        <v>3</v>
      </c>
      <c r="I3901">
        <v>53047</v>
      </c>
      <c r="J3901">
        <v>81068</v>
      </c>
      <c r="K3901" t="s">
        <v>30</v>
      </c>
      <c r="L3901" t="s">
        <v>430</v>
      </c>
      <c r="M3901" t="s">
        <v>1128</v>
      </c>
      <c r="N3901" t="s">
        <v>9073</v>
      </c>
      <c r="O3901" t="s">
        <v>7055</v>
      </c>
      <c r="P3901" t="s">
        <v>9074</v>
      </c>
      <c r="Q3901" t="s">
        <v>35</v>
      </c>
      <c r="R3901" t="s">
        <v>3619</v>
      </c>
      <c r="S3901" t="s">
        <v>35</v>
      </c>
      <c r="T3901" t="str">
        <f t="shared" si="180"/>
        <v xml:space="preserve">‚  Working knowledge of NYC Personnel Rules and Regulations, and internal Citywide systems including, NYCAPS, PMS, CHRMS, PRISE and CityTime.  Strong analytical, research and written communication skills.  Ability to perform effectively under time-sensitive deadlines while maintaining the highest level of patience and confidentiality.   Proficiency in Excel, MS Word and Outlook.  Professional demeanor and proficiency in customer service.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people skills and leadership skills.  Familiarity with the NYCHRL.  </v>
      </c>
      <c r="U3901">
        <f t="shared" si="181"/>
        <v>0</v>
      </c>
      <c r="V3901" s="3">
        <v>1</v>
      </c>
      <c r="W3901" s="3">
        <f t="shared" si="182"/>
        <v>0</v>
      </c>
      <c r="X3901" s="3">
        <v>0</v>
      </c>
      <c r="Y3901" s="3">
        <v>0</v>
      </c>
      <c r="Z3901" s="3">
        <v>0</v>
      </c>
      <c r="AA3901" s="3">
        <v>0</v>
      </c>
      <c r="AB3901" s="3">
        <v>0</v>
      </c>
      <c r="AD3901" t="s">
        <v>38</v>
      </c>
      <c r="AE3901" s="1">
        <v>42585</v>
      </c>
      <c r="AF3901" s="1">
        <v>42675</v>
      </c>
      <c r="AG3901" s="1">
        <v>42585</v>
      </c>
      <c r="AH3901" s="1">
        <v>42598</v>
      </c>
    </row>
    <row r="3902" spans="1:34" x14ac:dyDescent="0.3">
      <c r="A3902">
        <v>250638</v>
      </c>
      <c r="B3902" t="s">
        <v>39</v>
      </c>
      <c r="C3902" t="s">
        <v>40</v>
      </c>
      <c r="D3902">
        <v>1</v>
      </c>
      <c r="E3902" t="s">
        <v>6219</v>
      </c>
      <c r="F3902" t="s">
        <v>1570</v>
      </c>
      <c r="G3902">
        <v>13643</v>
      </c>
      <c r="H3902">
        <v>3</v>
      </c>
      <c r="I3902">
        <v>83323</v>
      </c>
      <c r="J3902">
        <v>117828</v>
      </c>
      <c r="K3902" t="s">
        <v>30</v>
      </c>
      <c r="L3902" t="s">
        <v>78</v>
      </c>
      <c r="M3902" t="s">
        <v>1133</v>
      </c>
      <c r="N3902" t="s">
        <v>7030</v>
      </c>
      <c r="O3902" t="s">
        <v>7378</v>
      </c>
      <c r="P3902" t="s">
        <v>7031</v>
      </c>
      <c r="Q3902" t="s">
        <v>35</v>
      </c>
      <c r="R3902" t="s">
        <v>6220</v>
      </c>
      <c r="S3902" t="s">
        <v>35</v>
      </c>
      <c r="T3902" t="str">
        <f t="shared" si="180"/>
        <v xml:space="preserve">The successful candidate will have:	Strong SAS programming experience, including: ability to read, modify and write macros; use of SQL language within SAS; familiarity with SAS stored processes and use of the SAS management console is preferred.	Demonstrable experience in website development including experience writing HTML/HTML5 and Javascript code.	Familiarity with additional programming languages and web development technologies, responsive web design, and all major browsers. 	Experience with MS Office applications, including MS Access. 	Candidates must be highly analytical and effectively able to troubleshoot and prioritize needs, requirements and other issues. 	Experience working with biostatistics, epidemiology or more general public health methodology, as well as experience with data confidentiality is preferred.	Must be committed to continuous learning and system development. 	Excellent oral and written communication skills, ability to work well as part of a multidisciplinary, cross-functional team. Ability to handle multiple tasks under tight deadlines.  </v>
      </c>
      <c r="U3902">
        <f t="shared" si="181"/>
        <v>0</v>
      </c>
      <c r="V3902" s="3">
        <v>0</v>
      </c>
      <c r="W3902" s="3">
        <f t="shared" si="182"/>
        <v>0</v>
      </c>
      <c r="X3902" s="3">
        <v>0</v>
      </c>
      <c r="Y3902" s="3">
        <v>0</v>
      </c>
      <c r="Z3902" s="3">
        <v>1</v>
      </c>
      <c r="AA3902" s="3">
        <v>0</v>
      </c>
      <c r="AB3902" s="3">
        <v>0</v>
      </c>
      <c r="AD3902" t="s">
        <v>58</v>
      </c>
      <c r="AE3902" s="1">
        <v>42586</v>
      </c>
      <c r="AG3902" s="1">
        <v>42586</v>
      </c>
      <c r="AH3902" s="1">
        <v>42598</v>
      </c>
    </row>
    <row r="3903" spans="1:34" x14ac:dyDescent="0.3">
      <c r="A3903">
        <v>250640</v>
      </c>
      <c r="B3903" t="s">
        <v>89</v>
      </c>
      <c r="C3903" t="s">
        <v>26</v>
      </c>
      <c r="D3903">
        <v>1</v>
      </c>
      <c r="E3903" t="s">
        <v>6174</v>
      </c>
      <c r="F3903" t="s">
        <v>6174</v>
      </c>
      <c r="G3903">
        <v>10252</v>
      </c>
      <c r="H3903" t="s">
        <v>6175</v>
      </c>
      <c r="I3903">
        <v>32888</v>
      </c>
      <c r="J3903">
        <v>53281</v>
      </c>
      <c r="K3903" t="s">
        <v>30</v>
      </c>
      <c r="L3903" t="s">
        <v>6224</v>
      </c>
      <c r="M3903" t="s">
        <v>136</v>
      </c>
      <c r="N3903" t="s">
        <v>6225</v>
      </c>
      <c r="O3903" t="s">
        <v>9059</v>
      </c>
      <c r="P3903" t="s">
        <v>35</v>
      </c>
      <c r="Q3903" t="s">
        <v>6226</v>
      </c>
      <c r="R3903" t="s">
        <v>6227</v>
      </c>
      <c r="S3903" t="s">
        <v>35</v>
      </c>
      <c r="T3903" t="str">
        <f t="shared" si="180"/>
        <v xml:space="preserve">  1. Due to the existence of a civil service list, candidates must have civil service status in the title of Secretary to apply.  *2. This position is open as a promotional opportunity only. It is not open on a direct transfer (lateral) basis. * 3. Employees applying for promotional, title or level change opportunities must have served a period of one year in their current title and level (if applicable).</v>
      </c>
      <c r="U3903">
        <f t="shared" si="181"/>
        <v>0</v>
      </c>
      <c r="V3903" s="3">
        <v>0</v>
      </c>
      <c r="W3903" s="3">
        <f t="shared" si="182"/>
        <v>0</v>
      </c>
      <c r="X3903" s="3">
        <v>0</v>
      </c>
      <c r="Y3903" s="3">
        <v>0</v>
      </c>
      <c r="Z3903" s="3">
        <v>0</v>
      </c>
      <c r="AA3903" s="3">
        <v>0</v>
      </c>
      <c r="AB3903" s="3">
        <v>0</v>
      </c>
      <c r="AD3903" t="s">
        <v>100</v>
      </c>
      <c r="AE3903" s="1">
        <v>42597</v>
      </c>
      <c r="AF3903" s="1">
        <v>42607</v>
      </c>
      <c r="AG3903" s="1">
        <v>42597</v>
      </c>
      <c r="AH3903" s="1">
        <v>42598</v>
      </c>
    </row>
    <row r="3904" spans="1:34" x14ac:dyDescent="0.3">
      <c r="A3904">
        <v>250654</v>
      </c>
      <c r="B3904" t="s">
        <v>25</v>
      </c>
      <c r="C3904" t="s">
        <v>26</v>
      </c>
      <c r="D3904">
        <v>1</v>
      </c>
      <c r="E3904" t="s">
        <v>1943</v>
      </c>
      <c r="F3904" t="s">
        <v>1168</v>
      </c>
      <c r="G3904">
        <v>56058</v>
      </c>
      <c r="H3904">
        <v>0</v>
      </c>
      <c r="I3904">
        <v>48895</v>
      </c>
      <c r="J3904">
        <v>75900</v>
      </c>
      <c r="K3904" t="s">
        <v>30</v>
      </c>
      <c r="L3904" t="s">
        <v>350</v>
      </c>
      <c r="M3904" t="s">
        <v>971</v>
      </c>
      <c r="N3904" t="s">
        <v>9075</v>
      </c>
      <c r="O3904" t="s">
        <v>1170</v>
      </c>
      <c r="P3904" t="s">
        <v>7032</v>
      </c>
      <c r="Q3904" t="s">
        <v>35</v>
      </c>
      <c r="R3904" t="s">
        <v>6228</v>
      </c>
      <c r="S3904" t="s">
        <v>756</v>
      </c>
      <c r="T3904" t="str">
        <f t="shared" si="180"/>
        <v xml:space="preserve">The successful candidate should possess the following:	Superior oral, written and presentation skills;	Demonstrated facility with negotiation and persuasion techniques;	Self-motivation;	Strong coaching techniques;	Familiarity with unionized environments;	Organized and detail-oriented;	Problem-solver; 	Ability to identify and solve challenging problems;	Analytical: ability to draw conclusions from data in a logical, systematic way;	Conceptual: ability to go beyond the details and see the big picture;	Results-driven: focused on achieving results that promote business success;	Ability to manage multiple priorities under tight deadlines;	Proven track-record of success as a team builder with demonstrated ability to lead, coach, and motivate team members;	Active listening skills;	Ability to work collaboratively with diverse team members Educational  Requirements;	3+ years of relevant work experience related to industrial/organizational  psychology , organizational  development, training, or human resources, or in a related social science field; or equivalent;	5+ years of relevant work experience related to industrial/organizational  psychology;	Organizational  development, training, or human resources, or in a related social science field; or equivalent;	MS Project, Visio, PowerPoint, Excel, Word, Publisher.  </v>
      </c>
      <c r="U3904">
        <f t="shared" si="181"/>
        <v>0</v>
      </c>
      <c r="V3904" s="3">
        <v>1</v>
      </c>
      <c r="W3904" s="3">
        <f t="shared" si="182"/>
        <v>0</v>
      </c>
      <c r="X3904" s="3">
        <v>0</v>
      </c>
      <c r="Y3904" s="3">
        <v>0</v>
      </c>
      <c r="Z3904" s="3">
        <v>0</v>
      </c>
      <c r="AA3904" s="3">
        <v>0</v>
      </c>
      <c r="AB3904" s="3">
        <v>0</v>
      </c>
      <c r="AD3904" t="s">
        <v>38</v>
      </c>
      <c r="AE3904" s="1">
        <v>42585</v>
      </c>
      <c r="AG3904" s="1">
        <v>42585</v>
      </c>
      <c r="AH3904" s="1">
        <v>42598</v>
      </c>
    </row>
    <row r="3905" spans="1:34" x14ac:dyDescent="0.3">
      <c r="A3905">
        <v>250661</v>
      </c>
      <c r="B3905" t="s">
        <v>108</v>
      </c>
      <c r="C3905" t="s">
        <v>26</v>
      </c>
      <c r="D3905">
        <v>2</v>
      </c>
      <c r="E3905" t="s">
        <v>1309</v>
      </c>
      <c r="F3905" t="s">
        <v>1310</v>
      </c>
      <c r="G3905">
        <v>30112</v>
      </c>
      <c r="H3905">
        <v>0</v>
      </c>
      <c r="I3905">
        <v>72617</v>
      </c>
      <c r="J3905">
        <v>138880</v>
      </c>
      <c r="K3905" t="s">
        <v>30</v>
      </c>
      <c r="L3905" t="s">
        <v>111</v>
      </c>
      <c r="M3905" t="s">
        <v>6194</v>
      </c>
      <c r="N3905" t="s">
        <v>6195</v>
      </c>
      <c r="O3905" t="s">
        <v>6196</v>
      </c>
      <c r="P3905" t="s">
        <v>6197</v>
      </c>
      <c r="Q3905" t="s">
        <v>35</v>
      </c>
      <c r="R3905" t="s">
        <v>9061</v>
      </c>
      <c r="S3905" t="s">
        <v>35</v>
      </c>
      <c r="T3905" t="str">
        <f t="shared" si="180"/>
        <v xml:space="preserve">The successful applicant should preferably have experience in labor and employment litigation, with strong oral and written advocacy skills and the ability to work independently and manage a large caseload. Admission to practice in the Southern and Eastern District Courts of New York preferred.  </v>
      </c>
      <c r="U3905">
        <f t="shared" si="181"/>
        <v>0</v>
      </c>
      <c r="V3905" s="3">
        <v>0</v>
      </c>
      <c r="W3905" s="3">
        <f t="shared" si="182"/>
        <v>0</v>
      </c>
      <c r="X3905" s="3">
        <v>0</v>
      </c>
      <c r="Y3905" s="3">
        <v>0</v>
      </c>
      <c r="Z3905" s="3">
        <v>0</v>
      </c>
      <c r="AA3905" s="3">
        <v>0</v>
      </c>
      <c r="AB3905" s="3">
        <v>0</v>
      </c>
      <c r="AD3905" t="s">
        <v>899</v>
      </c>
      <c r="AE3905" s="1">
        <v>42587</v>
      </c>
      <c r="AF3905" s="1">
        <v>42647</v>
      </c>
      <c r="AG3905" s="1">
        <v>42587</v>
      </c>
      <c r="AH3905" s="1">
        <v>42598</v>
      </c>
    </row>
    <row r="3906" spans="1:34" x14ac:dyDescent="0.3">
      <c r="A3906">
        <v>250663</v>
      </c>
      <c r="B3906" t="s">
        <v>2146</v>
      </c>
      <c r="C3906" t="s">
        <v>26</v>
      </c>
      <c r="D3906">
        <v>1</v>
      </c>
      <c r="E3906" t="s">
        <v>6229</v>
      </c>
      <c r="F3906" t="s">
        <v>110</v>
      </c>
      <c r="G3906">
        <v>10251</v>
      </c>
      <c r="H3906">
        <v>2</v>
      </c>
      <c r="I3906">
        <v>29690</v>
      </c>
      <c r="J3906">
        <v>38000</v>
      </c>
      <c r="K3906" t="s">
        <v>30</v>
      </c>
      <c r="L3906" t="s">
        <v>2149</v>
      </c>
      <c r="M3906" t="s">
        <v>6230</v>
      </c>
      <c r="N3906" t="s">
        <v>9076</v>
      </c>
      <c r="O3906" t="s">
        <v>113</v>
      </c>
      <c r="P3906" t="s">
        <v>9077</v>
      </c>
      <c r="Q3906" t="s">
        <v>35</v>
      </c>
      <c r="R3906" t="s">
        <v>8104</v>
      </c>
      <c r="S3906" t="s">
        <v>3145</v>
      </c>
      <c r="T3906" t="str">
        <f t="shared" si="180"/>
        <v xml:space="preserve">‚	General knowledge of the procedures for monitoring and forecasting budgets; 	Forward thinking and Highly adaptable to change; 	Work well in a fast paced environment; 	Respond to inquiries in a prompt, professional, and courteous manner; 	Have prior experience interacting with different stakeholders, including the public 	Excellent verbal and written communication skills	Technologically proficient	Quick learner with excellent analytical and research skills	Quickly and efficiently deal with issues, questions, and requests arising from multiple sources.  </v>
      </c>
      <c r="U3906">
        <f t="shared" si="181"/>
        <v>0</v>
      </c>
      <c r="V3906" s="3">
        <v>0</v>
      </c>
      <c r="W3906" s="3">
        <f t="shared" si="182"/>
        <v>0</v>
      </c>
      <c r="X3906" s="3">
        <v>0</v>
      </c>
      <c r="Y3906" s="3">
        <v>0</v>
      </c>
      <c r="Z3906" s="3">
        <v>0</v>
      </c>
      <c r="AA3906" s="3">
        <v>0</v>
      </c>
      <c r="AB3906" s="3">
        <v>0</v>
      </c>
      <c r="AD3906" t="s">
        <v>38</v>
      </c>
      <c r="AE3906" s="1">
        <v>42585</v>
      </c>
      <c r="AG3906" s="1">
        <v>42593</v>
      </c>
      <c r="AH3906" s="1">
        <v>42598</v>
      </c>
    </row>
    <row r="3907" spans="1:34" x14ac:dyDescent="0.3">
      <c r="A3907">
        <v>250229</v>
      </c>
      <c r="B3907" t="s">
        <v>1592</v>
      </c>
      <c r="C3907" t="s">
        <v>40</v>
      </c>
      <c r="D3907">
        <v>1</v>
      </c>
      <c r="E3907" t="s">
        <v>6223</v>
      </c>
      <c r="F3907" t="s">
        <v>551</v>
      </c>
      <c r="G3907">
        <v>10124</v>
      </c>
      <c r="H3907">
        <v>3</v>
      </c>
      <c r="I3907">
        <v>53047</v>
      </c>
      <c r="J3907">
        <v>81068</v>
      </c>
      <c r="K3907" t="s">
        <v>30</v>
      </c>
      <c r="L3907" t="s">
        <v>430</v>
      </c>
      <c r="M3907" t="s">
        <v>1128</v>
      </c>
      <c r="N3907" t="s">
        <v>9073</v>
      </c>
      <c r="O3907" t="s">
        <v>7055</v>
      </c>
      <c r="P3907" t="s">
        <v>9074</v>
      </c>
      <c r="Q3907" t="s">
        <v>35</v>
      </c>
      <c r="R3907" t="s">
        <v>3619</v>
      </c>
      <c r="S3907" t="s">
        <v>35</v>
      </c>
      <c r="T3907" t="str">
        <f t="shared" ref="T3907:T3970" si="183">P3907&amp;" "&amp;Q3907</f>
        <v xml:space="preserve">‚  Working knowledge of NYC Personnel Rules and Regulations, and internal Citywide systems including, NYCAPS, PMS, CHRMS, PRISE and CityTime.  Strong analytical, research and written communication skills.  Ability to perform effectively under time-sensitive deadlines while maintaining the highest level of patience and confidentiality.   Proficiency in Excel, MS Word and Outlook.  Professional demeanor and proficiency in customer service.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people skills and leadership skills.  Familiarity with the NYCHRL.  </v>
      </c>
      <c r="U3907">
        <f t="shared" ref="U3907:U3970" si="184">D3907*W3907</f>
        <v>0</v>
      </c>
      <c r="V3907" s="3">
        <v>1</v>
      </c>
      <c r="W3907" s="3">
        <f t="shared" ref="W3907:W3970" si="185">IF(OR(ISNUMBER(SEARCH("data analytics",$T3907)), ISNUMBER(SEARCH("data analysis",$T3907)), ISNUMBER(SEARCH("analyze data", $T3907)),ISNUMBER(SEARCH("business intelligence", $T3907)),ISNUMBER(SEARCH("business analysis",$T3907))),1,0)</f>
        <v>0</v>
      </c>
      <c r="X3907" s="3">
        <v>0</v>
      </c>
      <c r="Y3907" s="3">
        <v>0</v>
      </c>
      <c r="Z3907" s="3">
        <v>0</v>
      </c>
      <c r="AA3907" s="3">
        <v>0</v>
      </c>
      <c r="AB3907" s="3">
        <v>0</v>
      </c>
      <c r="AD3907" t="s">
        <v>38</v>
      </c>
      <c r="AE3907" s="1">
        <v>42585</v>
      </c>
      <c r="AF3907" s="1">
        <v>42675</v>
      </c>
      <c r="AG3907" s="1">
        <v>42585</v>
      </c>
      <c r="AH3907" s="1">
        <v>42598</v>
      </c>
    </row>
    <row r="3908" spans="1:34" x14ac:dyDescent="0.3">
      <c r="A3908">
        <v>250234</v>
      </c>
      <c r="B3908" t="s">
        <v>59</v>
      </c>
      <c r="C3908" t="s">
        <v>26</v>
      </c>
      <c r="D3908">
        <v>1</v>
      </c>
      <c r="E3908" t="s">
        <v>2502</v>
      </c>
      <c r="F3908" t="s">
        <v>2503</v>
      </c>
      <c r="G3908">
        <v>91314</v>
      </c>
      <c r="H3908">
        <v>1</v>
      </c>
      <c r="I3908">
        <v>57074</v>
      </c>
      <c r="J3908">
        <v>71502</v>
      </c>
      <c r="K3908" t="s">
        <v>30</v>
      </c>
      <c r="L3908" t="s">
        <v>2504</v>
      </c>
      <c r="M3908" t="s">
        <v>2505</v>
      </c>
      <c r="N3908" t="s">
        <v>2506</v>
      </c>
      <c r="O3908" t="s">
        <v>2507</v>
      </c>
      <c r="P3908" t="s">
        <v>35</v>
      </c>
      <c r="Q3908" t="s">
        <v>2508</v>
      </c>
      <c r="R3908" t="s">
        <v>593</v>
      </c>
      <c r="S3908" t="s">
        <v>35</v>
      </c>
      <c r="T3908" t="str">
        <f t="shared" si="183"/>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908">
        <f t="shared" si="184"/>
        <v>0</v>
      </c>
      <c r="V3908" s="3">
        <v>0</v>
      </c>
      <c r="W3908" s="3">
        <f t="shared" si="185"/>
        <v>0</v>
      </c>
      <c r="X3908" s="3">
        <v>0</v>
      </c>
      <c r="Y3908" s="3">
        <v>0</v>
      </c>
      <c r="Z3908" s="3">
        <v>0</v>
      </c>
      <c r="AA3908" s="3">
        <v>0</v>
      </c>
      <c r="AB3908" s="3">
        <v>0</v>
      </c>
      <c r="AD3908" t="s">
        <v>38</v>
      </c>
      <c r="AE3908" s="1">
        <v>42585</v>
      </c>
      <c r="AG3908" s="1">
        <v>42585</v>
      </c>
      <c r="AH3908" s="1">
        <v>42598</v>
      </c>
    </row>
    <row r="3909" spans="1:34" x14ac:dyDescent="0.3">
      <c r="A3909">
        <v>250234</v>
      </c>
      <c r="B3909" t="s">
        <v>59</v>
      </c>
      <c r="C3909" t="s">
        <v>40</v>
      </c>
      <c r="D3909">
        <v>1</v>
      </c>
      <c r="E3909" t="s">
        <v>2502</v>
      </c>
      <c r="F3909" t="s">
        <v>2503</v>
      </c>
      <c r="G3909">
        <v>91314</v>
      </c>
      <c r="H3909">
        <v>1</v>
      </c>
      <c r="I3909">
        <v>57074</v>
      </c>
      <c r="J3909">
        <v>71502</v>
      </c>
      <c r="K3909" t="s">
        <v>30</v>
      </c>
      <c r="L3909" t="s">
        <v>2504</v>
      </c>
      <c r="M3909" t="s">
        <v>2505</v>
      </c>
      <c r="N3909" t="s">
        <v>2506</v>
      </c>
      <c r="O3909" t="s">
        <v>2507</v>
      </c>
      <c r="P3909" t="s">
        <v>35</v>
      </c>
      <c r="Q3909" t="s">
        <v>2508</v>
      </c>
      <c r="R3909" t="s">
        <v>593</v>
      </c>
      <c r="S3909" t="s">
        <v>35</v>
      </c>
      <c r="T3909" t="str">
        <f t="shared" si="183"/>
        <v xml:space="preser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3909">
        <f t="shared" si="184"/>
        <v>0</v>
      </c>
      <c r="V3909" s="3">
        <v>0</v>
      </c>
      <c r="W3909" s="3">
        <f t="shared" si="185"/>
        <v>0</v>
      </c>
      <c r="X3909" s="3">
        <v>0</v>
      </c>
      <c r="Y3909" s="3">
        <v>0</v>
      </c>
      <c r="Z3909" s="3">
        <v>0</v>
      </c>
      <c r="AA3909" s="3">
        <v>0</v>
      </c>
      <c r="AB3909" s="3">
        <v>0</v>
      </c>
      <c r="AD3909" t="s">
        <v>38</v>
      </c>
      <c r="AE3909" s="1">
        <v>42585</v>
      </c>
      <c r="AG3909" s="1">
        <v>42585</v>
      </c>
      <c r="AH3909" s="1">
        <v>42598</v>
      </c>
    </row>
    <row r="3910" spans="1:34" x14ac:dyDescent="0.3">
      <c r="A3910">
        <v>250235</v>
      </c>
      <c r="B3910" t="s">
        <v>2874</v>
      </c>
      <c r="C3910" t="s">
        <v>26</v>
      </c>
      <c r="D3910">
        <v>1</v>
      </c>
      <c r="E3910" t="s">
        <v>6231</v>
      </c>
      <c r="F3910" t="s">
        <v>551</v>
      </c>
      <c r="G3910">
        <v>10124</v>
      </c>
      <c r="H3910">
        <v>1</v>
      </c>
      <c r="I3910">
        <v>42856</v>
      </c>
      <c r="J3910">
        <v>56000</v>
      </c>
      <c r="K3910" t="s">
        <v>30</v>
      </c>
      <c r="L3910" t="s">
        <v>797</v>
      </c>
      <c r="M3910" t="s">
        <v>5026</v>
      </c>
      <c r="N3910" t="s">
        <v>9078</v>
      </c>
      <c r="O3910" t="s">
        <v>7055</v>
      </c>
      <c r="P3910" t="s">
        <v>35</v>
      </c>
      <c r="Q3910" t="s">
        <v>35</v>
      </c>
      <c r="R3910" t="s">
        <v>6232</v>
      </c>
      <c r="S3910" t="s">
        <v>35</v>
      </c>
      <c r="T3910" t="str">
        <f t="shared" si="183"/>
        <v xml:space="preserve">   </v>
      </c>
      <c r="U3910">
        <f t="shared" si="184"/>
        <v>0</v>
      </c>
      <c r="V3910" s="3">
        <v>0</v>
      </c>
      <c r="W3910" s="3">
        <f t="shared" si="185"/>
        <v>0</v>
      </c>
      <c r="X3910" s="3">
        <v>0</v>
      </c>
      <c r="Y3910" s="3">
        <v>0</v>
      </c>
      <c r="Z3910" s="3">
        <v>0</v>
      </c>
      <c r="AA3910" s="3">
        <v>0</v>
      </c>
      <c r="AB3910" s="3">
        <v>0</v>
      </c>
      <c r="AD3910" t="s">
        <v>38</v>
      </c>
      <c r="AE3910" s="1">
        <v>42584</v>
      </c>
      <c r="AF3910" s="1">
        <v>42614</v>
      </c>
      <c r="AG3910" s="1">
        <v>42584</v>
      </c>
      <c r="AH3910" s="1">
        <v>42598</v>
      </c>
    </row>
    <row r="3911" spans="1:34" x14ac:dyDescent="0.3">
      <c r="A3911">
        <v>250240</v>
      </c>
      <c r="B3911" t="s">
        <v>2939</v>
      </c>
      <c r="C3911" t="s">
        <v>26</v>
      </c>
      <c r="D3911">
        <v>1</v>
      </c>
      <c r="E3911" t="s">
        <v>6045</v>
      </c>
      <c r="F3911" t="s">
        <v>1574</v>
      </c>
      <c r="G3911">
        <v>22124</v>
      </c>
      <c r="H3911">
        <v>2</v>
      </c>
      <c r="I3911">
        <v>39</v>
      </c>
      <c r="J3911">
        <v>49</v>
      </c>
      <c r="K3911" t="s">
        <v>141</v>
      </c>
      <c r="L3911" t="s">
        <v>2941</v>
      </c>
      <c r="M3911" t="s">
        <v>6046</v>
      </c>
      <c r="N3911" t="s">
        <v>9010</v>
      </c>
      <c r="O3911" t="s">
        <v>1577</v>
      </c>
      <c r="P3911" t="s">
        <v>9011</v>
      </c>
      <c r="Q3911" t="s">
        <v>35</v>
      </c>
      <c r="R3911" t="s">
        <v>9012</v>
      </c>
      <c r="S3911" t="s">
        <v>35</v>
      </c>
      <c r="T3911" t="str">
        <f t="shared" si="183"/>
        <v xml:space="preserve">‚	Strong urban design capabilities with extensive knowledge of physical design practices including site planning and programming, building layout and massing and architectural design. Knowledge of streetscape, public space, and open space design including urban landscape, and environmental and graphic design.	Strong research and analytical skills. Competence in free-hand sketches, computer-based drawings, 3D modeling, database and/or geographic information computer software.	Excellent editing and design critique skills and soft skills; ability to collaborate and communicate with designers and technicians with different backgrounds and preferences, processes and styles.	Excellent presentation and written communication skills; experience speaking publicly and making effective presentations.	Ability to work effectively as part of a team, as well as with other divisions and city agencies. Ability to organize and lead meetings effectively and inclusively. 	Demonstrated ability to self-manage and capacity to take initiative, as well as superior project management skills, including the ability to complete tasks in a timely fashion.	Knowledge of New York City‚„s general urban design and land use issues, policies and needs  </v>
      </c>
      <c r="U3911">
        <f t="shared" si="184"/>
        <v>0</v>
      </c>
      <c r="V3911" s="3">
        <v>0</v>
      </c>
      <c r="W3911" s="3">
        <f t="shared" si="185"/>
        <v>0</v>
      </c>
      <c r="X3911" s="3">
        <v>0</v>
      </c>
      <c r="Y3911" s="3">
        <v>0</v>
      </c>
      <c r="Z3911" s="3">
        <v>0</v>
      </c>
      <c r="AA3911" s="3">
        <v>0</v>
      </c>
      <c r="AB3911" s="3">
        <v>0</v>
      </c>
      <c r="AD3911" t="s">
        <v>38</v>
      </c>
      <c r="AE3911" s="1">
        <v>42584</v>
      </c>
      <c r="AF3911" s="1">
        <v>42614</v>
      </c>
      <c r="AG3911" s="1">
        <v>42584</v>
      </c>
      <c r="AH3911" s="1">
        <v>42598</v>
      </c>
    </row>
    <row r="3912" spans="1:34" x14ac:dyDescent="0.3">
      <c r="A3912">
        <v>250663</v>
      </c>
      <c r="B3912" t="s">
        <v>2146</v>
      </c>
      <c r="C3912" t="s">
        <v>40</v>
      </c>
      <c r="D3912">
        <v>1</v>
      </c>
      <c r="E3912" t="s">
        <v>6229</v>
      </c>
      <c r="F3912" t="s">
        <v>110</v>
      </c>
      <c r="G3912">
        <v>10251</v>
      </c>
      <c r="H3912">
        <v>2</v>
      </c>
      <c r="I3912">
        <v>29690</v>
      </c>
      <c r="J3912">
        <v>38000</v>
      </c>
      <c r="K3912" t="s">
        <v>30</v>
      </c>
      <c r="L3912" t="s">
        <v>2149</v>
      </c>
      <c r="M3912" t="s">
        <v>6230</v>
      </c>
      <c r="N3912" t="s">
        <v>9076</v>
      </c>
      <c r="O3912" t="s">
        <v>113</v>
      </c>
      <c r="P3912" t="s">
        <v>9077</v>
      </c>
      <c r="Q3912" t="s">
        <v>35</v>
      </c>
      <c r="R3912" t="s">
        <v>8104</v>
      </c>
      <c r="S3912" t="s">
        <v>3145</v>
      </c>
      <c r="T3912" t="str">
        <f t="shared" si="183"/>
        <v xml:space="preserve">‚	General knowledge of the procedures for monitoring and forecasting budgets; 	Forward thinking and Highly adaptable to change; 	Work well in a fast paced environment; 	Respond to inquiries in a prompt, professional, and courteous manner; 	Have prior experience interacting with different stakeholders, including the public 	Excellent verbal and written communication skills	Technologically proficient	Quick learner with excellent analytical and research skills	Quickly and efficiently deal with issues, questions, and requests arising from multiple sources.  </v>
      </c>
      <c r="U3912">
        <f t="shared" si="184"/>
        <v>0</v>
      </c>
      <c r="V3912" s="3">
        <v>0</v>
      </c>
      <c r="W3912" s="3">
        <f t="shared" si="185"/>
        <v>0</v>
      </c>
      <c r="X3912" s="3">
        <v>0</v>
      </c>
      <c r="Y3912" s="3">
        <v>0</v>
      </c>
      <c r="Z3912" s="3">
        <v>0</v>
      </c>
      <c r="AA3912" s="3">
        <v>0</v>
      </c>
      <c r="AB3912" s="3">
        <v>0</v>
      </c>
      <c r="AD3912" t="s">
        <v>38</v>
      </c>
      <c r="AE3912" s="1">
        <v>42585</v>
      </c>
      <c r="AG3912" s="1">
        <v>42593</v>
      </c>
      <c r="AH3912" s="1">
        <v>42598</v>
      </c>
    </row>
    <row r="3913" spans="1:34" x14ac:dyDescent="0.3">
      <c r="A3913">
        <v>250691</v>
      </c>
      <c r="B3913" t="s">
        <v>39</v>
      </c>
      <c r="C3913" t="s">
        <v>40</v>
      </c>
      <c r="D3913">
        <v>1</v>
      </c>
      <c r="E3913" t="s">
        <v>6233</v>
      </c>
      <c r="F3913" t="s">
        <v>844</v>
      </c>
      <c r="G3913">
        <v>10095</v>
      </c>
      <c r="H3913" t="s">
        <v>52</v>
      </c>
      <c r="I3913">
        <v>53051</v>
      </c>
      <c r="J3913">
        <v>85067</v>
      </c>
      <c r="K3913" t="s">
        <v>30</v>
      </c>
      <c r="L3913" t="s">
        <v>78</v>
      </c>
      <c r="M3913" t="s">
        <v>575</v>
      </c>
      <c r="N3913" t="s">
        <v>9079</v>
      </c>
      <c r="O3913" t="s">
        <v>847</v>
      </c>
      <c r="P3913" t="s">
        <v>9080</v>
      </c>
      <c r="Q3913" t="s">
        <v>7439</v>
      </c>
      <c r="R3913" t="s">
        <v>6234</v>
      </c>
      <c r="S3913" t="s">
        <v>35</v>
      </c>
      <c r="T3913" t="str">
        <f t="shared" si="183"/>
        <v>--Experience with the City‚„s Financial Management Systems or other internal DOHMH Finance Systems  --Excellent analytical skills and the ability to do financial analyses and create reports for trend analyses and cost benefit analyses  --Great inter personal skill and communication skills  --Some knowledge of the city‚„s contracting process and some experience with payments to contracted provider  --Excellent computer skills and proficient in MS Word, Excel, Access and Power Point.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913">
        <f t="shared" si="184"/>
        <v>0</v>
      </c>
      <c r="V3913" s="3">
        <v>1</v>
      </c>
      <c r="W3913" s="3">
        <f t="shared" si="185"/>
        <v>0</v>
      </c>
      <c r="X3913" s="3">
        <v>0</v>
      </c>
      <c r="Y3913" s="3">
        <v>0</v>
      </c>
      <c r="Z3913" s="3">
        <v>0</v>
      </c>
      <c r="AA3913" s="3">
        <v>0</v>
      </c>
      <c r="AB3913" s="3">
        <v>0</v>
      </c>
      <c r="AD3913" t="s">
        <v>38</v>
      </c>
      <c r="AE3913" s="1">
        <v>42586</v>
      </c>
      <c r="AG3913" s="1">
        <v>42590</v>
      </c>
      <c r="AH3913" s="1">
        <v>42598</v>
      </c>
    </row>
    <row r="3914" spans="1:34" x14ac:dyDescent="0.3">
      <c r="A3914">
        <v>250691</v>
      </c>
      <c r="B3914" t="s">
        <v>39</v>
      </c>
      <c r="C3914" t="s">
        <v>26</v>
      </c>
      <c r="D3914">
        <v>1</v>
      </c>
      <c r="E3914" t="s">
        <v>6233</v>
      </c>
      <c r="F3914" t="s">
        <v>844</v>
      </c>
      <c r="G3914">
        <v>10095</v>
      </c>
      <c r="H3914" t="s">
        <v>52</v>
      </c>
      <c r="I3914">
        <v>53051</v>
      </c>
      <c r="J3914">
        <v>85067</v>
      </c>
      <c r="K3914" t="s">
        <v>30</v>
      </c>
      <c r="L3914" t="s">
        <v>78</v>
      </c>
      <c r="M3914" t="s">
        <v>575</v>
      </c>
      <c r="N3914" t="s">
        <v>9079</v>
      </c>
      <c r="O3914" t="s">
        <v>847</v>
      </c>
      <c r="P3914" t="s">
        <v>9080</v>
      </c>
      <c r="Q3914" t="s">
        <v>7439</v>
      </c>
      <c r="R3914" t="s">
        <v>6234</v>
      </c>
      <c r="S3914" t="s">
        <v>35</v>
      </c>
      <c r="T3914" t="str">
        <f t="shared" si="183"/>
        <v>--Experience with the City‚„s Financial Management Systems or other internal DOHMH Finance Systems  --Excellent analytical skills and the ability to do financial analyses and create reports for trend analyses and cost benefit analyses  --Great inter personal skill and communication skills  --Some knowledge of the city‚„s contracting process and some experience with payments to contracted provider  --Excellent computer skills and proficient in MS Word, Excel, Access and Power Point.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914">
        <f t="shared" si="184"/>
        <v>0</v>
      </c>
      <c r="V3914" s="3">
        <v>1</v>
      </c>
      <c r="W3914" s="3">
        <f t="shared" si="185"/>
        <v>0</v>
      </c>
      <c r="X3914" s="3">
        <v>0</v>
      </c>
      <c r="Y3914" s="3">
        <v>0</v>
      </c>
      <c r="Z3914" s="3">
        <v>0</v>
      </c>
      <c r="AA3914" s="3">
        <v>0</v>
      </c>
      <c r="AB3914" s="3">
        <v>0</v>
      </c>
      <c r="AD3914" t="s">
        <v>38</v>
      </c>
      <c r="AE3914" s="1">
        <v>42586</v>
      </c>
      <c r="AG3914" s="1">
        <v>42590</v>
      </c>
      <c r="AH3914" s="1">
        <v>42598</v>
      </c>
    </row>
    <row r="3915" spans="1:34" x14ac:dyDescent="0.3">
      <c r="A3915">
        <v>251082</v>
      </c>
      <c r="B3915" t="s">
        <v>39</v>
      </c>
      <c r="C3915" t="s">
        <v>40</v>
      </c>
      <c r="D3915">
        <v>1</v>
      </c>
      <c r="E3915" t="s">
        <v>6235</v>
      </c>
      <c r="F3915" t="s">
        <v>42</v>
      </c>
      <c r="G3915">
        <v>21744</v>
      </c>
      <c r="H3915">
        <v>2</v>
      </c>
      <c r="I3915">
        <v>68239</v>
      </c>
      <c r="J3915">
        <v>85644</v>
      </c>
      <c r="K3915" t="s">
        <v>30</v>
      </c>
      <c r="L3915" t="s">
        <v>78</v>
      </c>
      <c r="M3915" t="s">
        <v>461</v>
      </c>
      <c r="N3915" t="s">
        <v>6236</v>
      </c>
      <c r="O3915" t="s">
        <v>46</v>
      </c>
      <c r="P3915" t="e">
        <f>--the candidate will: have experience practicing public Health, ideally in a government setting, and will also have experience Working with Health care providers   --possess Some knowledge of the substance use field, including knowledge of pharmacotherapy for substance use disorder  --have experience coordinating multifaceted programs or projects  --have Some experience Working with quantitative data.  --have the ability to read, interpret, and synthesize epidemiologic and other scientific literature. ability to work independently and as part of team   --possess Excellent interpersonal, research, written and verbal communication skills  --the candidate will also be resourceful, detail-oriented, and have Outstanding organizational skills  --ability to multi-task in a fast-paced, high volume environment. proficiency in Excel, ACCESS, Word, PowerPoint, and Visio.</f>
        <v>#NAME?</v>
      </c>
      <c r="Q3915" t="s">
        <v>7439</v>
      </c>
      <c r="R3915" t="s">
        <v>6237</v>
      </c>
      <c r="S3915" t="s">
        <v>35</v>
      </c>
      <c r="T3915" t="e">
        <f t="shared" si="183"/>
        <v>#NAME?</v>
      </c>
      <c r="U3915">
        <f t="shared" si="184"/>
        <v>0</v>
      </c>
      <c r="V3915" s="3">
        <v>0</v>
      </c>
      <c r="W3915" s="3">
        <f t="shared" si="185"/>
        <v>0</v>
      </c>
      <c r="X3915" s="3">
        <v>0</v>
      </c>
      <c r="Y3915" s="3">
        <v>0</v>
      </c>
      <c r="Z3915" s="3">
        <v>0</v>
      </c>
      <c r="AA3915" s="3">
        <v>0</v>
      </c>
      <c r="AB3915" s="3">
        <v>0</v>
      </c>
      <c r="AD3915" t="s">
        <v>38</v>
      </c>
      <c r="AE3915" s="1">
        <v>42586</v>
      </c>
      <c r="AG3915" s="1">
        <v>42586</v>
      </c>
      <c r="AH3915" s="1">
        <v>42598</v>
      </c>
    </row>
    <row r="3916" spans="1:34" x14ac:dyDescent="0.3">
      <c r="A3916">
        <v>251082</v>
      </c>
      <c r="B3916" t="s">
        <v>39</v>
      </c>
      <c r="C3916" t="s">
        <v>26</v>
      </c>
      <c r="D3916">
        <v>1</v>
      </c>
      <c r="E3916" t="s">
        <v>6235</v>
      </c>
      <c r="F3916" t="s">
        <v>42</v>
      </c>
      <c r="G3916">
        <v>21744</v>
      </c>
      <c r="H3916">
        <v>2</v>
      </c>
      <c r="I3916">
        <v>68239</v>
      </c>
      <c r="J3916">
        <v>85644</v>
      </c>
      <c r="K3916" t="s">
        <v>30</v>
      </c>
      <c r="L3916" t="s">
        <v>78</v>
      </c>
      <c r="M3916" t="s">
        <v>461</v>
      </c>
      <c r="N3916" t="s">
        <v>6236</v>
      </c>
      <c r="O3916" t="s">
        <v>46</v>
      </c>
      <c r="P3916" t="e">
        <f>--the candidate will: have experience practicing public Health, ideally in a government setting, and will also have experience Working with Health care providers   --possess Some knowledge of the substance use field, including knowledge of pharmacotherapy for substance use disorder  --have experience coordinating multifaceted programs or projects  --have Some experience Working with quantitative data.  --have the ability to read, interpret, and synthesize epidemiologic and other scientific literature. ability to work independently and as part of team   --possess Excellent interpersonal, research, written and verbal communication skills  --the candidate will also be resourceful, detail-oriented, and have Outstanding organizational skills  --ability to multi-task in a fast-paced, high volume environment. proficiency in Excel, ACCESS, Word, PowerPoint, and Visio.</f>
        <v>#NAME?</v>
      </c>
      <c r="Q3916" t="s">
        <v>7439</v>
      </c>
      <c r="R3916" t="s">
        <v>6237</v>
      </c>
      <c r="S3916" t="s">
        <v>35</v>
      </c>
      <c r="T3916" t="e">
        <f t="shared" si="183"/>
        <v>#NAME?</v>
      </c>
      <c r="U3916">
        <f t="shared" si="184"/>
        <v>0</v>
      </c>
      <c r="V3916" s="3">
        <v>0</v>
      </c>
      <c r="W3916" s="3">
        <f t="shared" si="185"/>
        <v>0</v>
      </c>
      <c r="X3916" s="3">
        <v>0</v>
      </c>
      <c r="Y3916" s="3">
        <v>0</v>
      </c>
      <c r="Z3916" s="3">
        <v>0</v>
      </c>
      <c r="AA3916" s="3">
        <v>0</v>
      </c>
      <c r="AB3916" s="3">
        <v>0</v>
      </c>
      <c r="AD3916" t="s">
        <v>38</v>
      </c>
      <c r="AE3916" s="1">
        <v>42586</v>
      </c>
      <c r="AG3916" s="1">
        <v>42586</v>
      </c>
      <c r="AH3916" s="1">
        <v>42598</v>
      </c>
    </row>
    <row r="3917" spans="1:34" x14ac:dyDescent="0.3">
      <c r="A3917">
        <v>251084</v>
      </c>
      <c r="B3917" t="s">
        <v>59</v>
      </c>
      <c r="C3917" t="s">
        <v>40</v>
      </c>
      <c r="D3917">
        <v>1</v>
      </c>
      <c r="E3917" t="s">
        <v>6238</v>
      </c>
      <c r="F3917" t="s">
        <v>773</v>
      </c>
      <c r="G3917">
        <v>95005</v>
      </c>
      <c r="H3917" t="s">
        <v>219</v>
      </c>
      <c r="I3917">
        <v>65107</v>
      </c>
      <c r="J3917">
        <v>170000</v>
      </c>
      <c r="K3917" t="s">
        <v>30</v>
      </c>
      <c r="L3917" t="s">
        <v>62</v>
      </c>
      <c r="M3917" t="s">
        <v>6239</v>
      </c>
      <c r="N3917" t="s">
        <v>9081</v>
      </c>
      <c r="O3917" t="s">
        <v>776</v>
      </c>
      <c r="P3917" t="s">
        <v>6240</v>
      </c>
      <c r="Q3917" t="s">
        <v>6241</v>
      </c>
      <c r="R3917" t="s">
        <v>8302</v>
      </c>
      <c r="S3917" t="s">
        <v>35</v>
      </c>
      <c r="T3917" t="str">
        <f t="shared" si="183"/>
        <v>Preference for attorneys with ten or more years of experience in environmental law, with a demonstrated focus on representing large public or private entities on all phases of CERLCA compliance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v>
      </c>
      <c r="U3917">
        <f t="shared" si="184"/>
        <v>0</v>
      </c>
      <c r="V3917" s="3">
        <v>0</v>
      </c>
      <c r="W3917" s="3">
        <f t="shared" si="185"/>
        <v>0</v>
      </c>
      <c r="X3917" s="3">
        <v>0</v>
      </c>
      <c r="Y3917" s="3">
        <v>0</v>
      </c>
      <c r="Z3917" s="3">
        <v>0</v>
      </c>
      <c r="AA3917" s="3">
        <v>0</v>
      </c>
      <c r="AB3917" s="3">
        <v>0</v>
      </c>
      <c r="AD3917" t="s">
        <v>38</v>
      </c>
      <c r="AE3917" s="1">
        <v>42590</v>
      </c>
      <c r="AG3917" s="1">
        <v>42590</v>
      </c>
      <c r="AH3917" s="1">
        <v>42598</v>
      </c>
    </row>
    <row r="3918" spans="1:34" x14ac:dyDescent="0.3">
      <c r="A3918">
        <v>251646</v>
      </c>
      <c r="B3918" t="s">
        <v>59</v>
      </c>
      <c r="C3918" t="s">
        <v>40</v>
      </c>
      <c r="D3918">
        <v>4</v>
      </c>
      <c r="E3918" t="s">
        <v>6157</v>
      </c>
      <c r="F3918" t="s">
        <v>2067</v>
      </c>
      <c r="G3918">
        <v>20113</v>
      </c>
      <c r="H3918">
        <v>1</v>
      </c>
      <c r="I3918">
        <v>35183</v>
      </c>
      <c r="J3918">
        <v>45647</v>
      </c>
      <c r="K3918" t="s">
        <v>30</v>
      </c>
      <c r="L3918" t="s">
        <v>164</v>
      </c>
      <c r="M3918" t="s">
        <v>2068</v>
      </c>
      <c r="N3918" t="s">
        <v>9053</v>
      </c>
      <c r="O3918" t="s">
        <v>7569</v>
      </c>
      <c r="P3918" t="s">
        <v>6158</v>
      </c>
      <c r="Q3918" t="s">
        <v>6159</v>
      </c>
      <c r="R3918" t="s">
        <v>593</v>
      </c>
      <c r="S3918" t="s">
        <v>35</v>
      </c>
      <c r="T3918" t="str">
        <f t="shared" si="183"/>
        <v>Candidates must have a Motor Vehicle Driver License valid in the State of New York.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3918">
        <f t="shared" si="184"/>
        <v>0</v>
      </c>
      <c r="V3918" s="3">
        <v>0</v>
      </c>
      <c r="W3918" s="3">
        <f t="shared" si="185"/>
        <v>0</v>
      </c>
      <c r="X3918" s="3">
        <v>0</v>
      </c>
      <c r="Y3918" s="3">
        <v>0</v>
      </c>
      <c r="Z3918" s="3">
        <v>0</v>
      </c>
      <c r="AA3918" s="3">
        <v>0</v>
      </c>
      <c r="AB3918" s="3">
        <v>0</v>
      </c>
      <c r="AD3918" t="s">
        <v>38</v>
      </c>
      <c r="AE3918" s="1">
        <v>42593</v>
      </c>
      <c r="AG3918" s="1">
        <v>42593</v>
      </c>
      <c r="AH3918" s="1">
        <v>42598</v>
      </c>
    </row>
    <row r="3919" spans="1:34" x14ac:dyDescent="0.3">
      <c r="A3919">
        <v>251084</v>
      </c>
      <c r="B3919" t="s">
        <v>59</v>
      </c>
      <c r="C3919" t="s">
        <v>26</v>
      </c>
      <c r="D3919">
        <v>1</v>
      </c>
      <c r="E3919" t="s">
        <v>6238</v>
      </c>
      <c r="F3919" t="s">
        <v>773</v>
      </c>
      <c r="G3919">
        <v>95005</v>
      </c>
      <c r="H3919" t="s">
        <v>219</v>
      </c>
      <c r="I3919">
        <v>65107</v>
      </c>
      <c r="J3919">
        <v>170000</v>
      </c>
      <c r="K3919" t="s">
        <v>30</v>
      </c>
      <c r="L3919" t="s">
        <v>62</v>
      </c>
      <c r="M3919" t="s">
        <v>6239</v>
      </c>
      <c r="N3919" t="s">
        <v>9081</v>
      </c>
      <c r="O3919" t="s">
        <v>776</v>
      </c>
      <c r="P3919" t="s">
        <v>6240</v>
      </c>
      <c r="Q3919" t="s">
        <v>6241</v>
      </c>
      <c r="R3919" t="s">
        <v>8302</v>
      </c>
      <c r="S3919" t="s">
        <v>35</v>
      </c>
      <c r="T3919" t="str">
        <f t="shared" si="183"/>
        <v>Preference for attorneys with ten or more years of experience in environmental law, with a demonstrated focus on representing large public or private entities on all phases of CERLCA compliance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v>
      </c>
      <c r="U3919">
        <f t="shared" si="184"/>
        <v>0</v>
      </c>
      <c r="V3919" s="3">
        <v>0</v>
      </c>
      <c r="W3919" s="3">
        <f t="shared" si="185"/>
        <v>0</v>
      </c>
      <c r="X3919" s="3">
        <v>0</v>
      </c>
      <c r="Y3919" s="3">
        <v>0</v>
      </c>
      <c r="Z3919" s="3">
        <v>0</v>
      </c>
      <c r="AA3919" s="3">
        <v>0</v>
      </c>
      <c r="AB3919" s="3">
        <v>0</v>
      </c>
      <c r="AD3919" t="s">
        <v>38</v>
      </c>
      <c r="AE3919" s="1">
        <v>42590</v>
      </c>
      <c r="AG3919" s="1">
        <v>42590</v>
      </c>
      <c r="AH3919" s="1">
        <v>42598</v>
      </c>
    </row>
    <row r="3920" spans="1:34" x14ac:dyDescent="0.3">
      <c r="A3920">
        <v>251096</v>
      </c>
      <c r="B3920" t="s">
        <v>524</v>
      </c>
      <c r="C3920" t="s">
        <v>40</v>
      </c>
      <c r="D3920">
        <v>1</v>
      </c>
      <c r="E3920" t="s">
        <v>6242</v>
      </c>
      <c r="F3920" t="s">
        <v>326</v>
      </c>
      <c r="G3920">
        <v>56057</v>
      </c>
      <c r="H3920">
        <v>0</v>
      </c>
      <c r="I3920">
        <v>21</v>
      </c>
      <c r="J3920">
        <v>23</v>
      </c>
      <c r="K3920" t="s">
        <v>141</v>
      </c>
      <c r="L3920" t="s">
        <v>430</v>
      </c>
      <c r="M3920" t="s">
        <v>5449</v>
      </c>
      <c r="N3920" t="s">
        <v>7033</v>
      </c>
      <c r="O3920" t="s">
        <v>329</v>
      </c>
      <c r="P3920" t="s">
        <v>9082</v>
      </c>
      <c r="Q3920" t="s">
        <v>6243</v>
      </c>
      <c r="R3920" t="s">
        <v>6244</v>
      </c>
      <c r="S3920" t="s">
        <v>35</v>
      </c>
      <c r="T3920" t="str">
        <f t="shared" si="183"/>
        <v>1.	Within a 20-hour work week, have the ability to attend some evening and weekend events with gardeners.   2.	Bachelor‚„s degree and advanced training in a field related to the major responsibilities above.  3.	Background or demonstrated interest in urban planning, community gardening, urban agriculture or horticulture. 4.	Strong research and communication skills.  5.	Ability to work outdoors in gardens when required.  6.	Second language a plus. 7.	Proficiency in Microsoft Word, Excel and PowerPoint; basic understanding of Access a plus.  8.	Valid New York State driver license. www.nyc.gov/parks  NOTE: All resumes must be received no later than the last day of the posting period.  THIS IS A 20 HOUR PER WEEK PART-TIME POSITION</v>
      </c>
      <c r="U3920">
        <f t="shared" si="184"/>
        <v>0</v>
      </c>
      <c r="V3920" s="3">
        <v>1</v>
      </c>
      <c r="W3920" s="3">
        <f t="shared" si="185"/>
        <v>0</v>
      </c>
      <c r="X3920" s="3">
        <v>0</v>
      </c>
      <c r="Y3920" s="3">
        <v>0</v>
      </c>
      <c r="Z3920" s="3">
        <v>0</v>
      </c>
      <c r="AA3920" s="3">
        <v>0</v>
      </c>
      <c r="AB3920" s="3">
        <v>0</v>
      </c>
      <c r="AD3920" t="s">
        <v>1649</v>
      </c>
      <c r="AE3920" s="1">
        <v>42587</v>
      </c>
      <c r="AF3920" s="1">
        <v>42608</v>
      </c>
      <c r="AG3920" s="1">
        <v>42586</v>
      </c>
      <c r="AH3920" s="1">
        <v>42598</v>
      </c>
    </row>
    <row r="3921" spans="1:34" x14ac:dyDescent="0.3">
      <c r="A3921">
        <v>251096</v>
      </c>
      <c r="B3921" t="s">
        <v>524</v>
      </c>
      <c r="C3921" t="s">
        <v>26</v>
      </c>
      <c r="D3921">
        <v>1</v>
      </c>
      <c r="E3921" t="s">
        <v>6242</v>
      </c>
      <c r="F3921" t="s">
        <v>326</v>
      </c>
      <c r="G3921">
        <v>56057</v>
      </c>
      <c r="H3921">
        <v>0</v>
      </c>
      <c r="I3921">
        <v>21</v>
      </c>
      <c r="J3921">
        <v>23</v>
      </c>
      <c r="K3921" t="s">
        <v>141</v>
      </c>
      <c r="L3921" t="s">
        <v>430</v>
      </c>
      <c r="M3921" t="s">
        <v>5449</v>
      </c>
      <c r="N3921" t="s">
        <v>7033</v>
      </c>
      <c r="O3921" t="s">
        <v>329</v>
      </c>
      <c r="P3921" t="s">
        <v>9082</v>
      </c>
      <c r="Q3921" t="s">
        <v>6243</v>
      </c>
      <c r="R3921" t="s">
        <v>6244</v>
      </c>
      <c r="S3921" t="s">
        <v>35</v>
      </c>
      <c r="T3921" t="str">
        <f t="shared" si="183"/>
        <v>1.	Within a 20-hour work week, have the ability to attend some evening and weekend events with gardeners.   2.	Bachelor‚„s degree and advanced training in a field related to the major responsibilities above.  3.	Background or demonstrated interest in urban planning, community gardening, urban agriculture or horticulture. 4.	Strong research and communication skills.  5.	Ability to work outdoors in gardens when required.  6.	Second language a plus. 7.	Proficiency in Microsoft Word, Excel and PowerPoint; basic understanding of Access a plus.  8.	Valid New York State driver license. www.nyc.gov/parks  NOTE: All resumes must be received no later than the last day of the posting period.  THIS IS A 20 HOUR PER WEEK PART-TIME POSITION</v>
      </c>
      <c r="U3921">
        <f t="shared" si="184"/>
        <v>0</v>
      </c>
      <c r="V3921" s="3">
        <v>1</v>
      </c>
      <c r="W3921" s="3">
        <f t="shared" si="185"/>
        <v>0</v>
      </c>
      <c r="X3921" s="3">
        <v>0</v>
      </c>
      <c r="Y3921" s="3">
        <v>0</v>
      </c>
      <c r="Z3921" s="3">
        <v>0</v>
      </c>
      <c r="AA3921" s="3">
        <v>0</v>
      </c>
      <c r="AB3921" s="3">
        <v>0</v>
      </c>
      <c r="AD3921" t="s">
        <v>1649</v>
      </c>
      <c r="AE3921" s="1">
        <v>42587</v>
      </c>
      <c r="AF3921" s="1">
        <v>42608</v>
      </c>
      <c r="AG3921" s="1">
        <v>42586</v>
      </c>
      <c r="AH3921" s="1">
        <v>42598</v>
      </c>
    </row>
    <row r="3922" spans="1:34" x14ac:dyDescent="0.3">
      <c r="A3922">
        <v>251096</v>
      </c>
      <c r="B3922" t="s">
        <v>524</v>
      </c>
      <c r="C3922" t="s">
        <v>26</v>
      </c>
      <c r="D3922">
        <v>1</v>
      </c>
      <c r="E3922" t="s">
        <v>6242</v>
      </c>
      <c r="F3922" t="s">
        <v>326</v>
      </c>
      <c r="G3922">
        <v>56057</v>
      </c>
      <c r="H3922">
        <v>0</v>
      </c>
      <c r="I3922">
        <v>21</v>
      </c>
      <c r="J3922">
        <v>23</v>
      </c>
      <c r="K3922" t="s">
        <v>141</v>
      </c>
      <c r="L3922" t="s">
        <v>430</v>
      </c>
      <c r="M3922" t="s">
        <v>5449</v>
      </c>
      <c r="N3922" t="s">
        <v>7033</v>
      </c>
      <c r="O3922" t="s">
        <v>329</v>
      </c>
      <c r="P3922" t="s">
        <v>9082</v>
      </c>
      <c r="Q3922" t="s">
        <v>6243</v>
      </c>
      <c r="R3922" t="s">
        <v>6244</v>
      </c>
      <c r="S3922" t="s">
        <v>35</v>
      </c>
      <c r="T3922" t="str">
        <f t="shared" si="183"/>
        <v>1.	Within a 20-hour work week, have the ability to attend some evening and weekend events with gardeners.   2.	Bachelor‚„s degree and advanced training in a field related to the major responsibilities above.  3.	Background or demonstrated interest in urban planning, community gardening, urban agriculture or horticulture. 4.	Strong research and communication skills.  5.	Ability to work outdoors in gardens when required.  6.	Second language a plus. 7.	Proficiency in Microsoft Word, Excel and PowerPoint; basic understanding of Access a plus.  8.	Valid New York State driver license. www.nyc.gov/parks  NOTE: All resumes must be received no later than the last day of the posting period.  THIS IS A 20 HOUR PER WEEK PART-TIME POSITION</v>
      </c>
      <c r="U3922">
        <f t="shared" si="184"/>
        <v>0</v>
      </c>
      <c r="V3922" s="3">
        <v>1</v>
      </c>
      <c r="W3922" s="3">
        <f t="shared" si="185"/>
        <v>0</v>
      </c>
      <c r="X3922" s="3">
        <v>0</v>
      </c>
      <c r="Y3922" s="3">
        <v>0</v>
      </c>
      <c r="Z3922" s="3">
        <v>0</v>
      </c>
      <c r="AA3922" s="3">
        <v>0</v>
      </c>
      <c r="AB3922" s="3">
        <v>0</v>
      </c>
      <c r="AD3922" t="s">
        <v>1649</v>
      </c>
      <c r="AE3922" s="1">
        <v>42587</v>
      </c>
      <c r="AF3922" s="1">
        <v>42608</v>
      </c>
      <c r="AG3922" s="1">
        <v>42586</v>
      </c>
      <c r="AH3922" s="1">
        <v>42598</v>
      </c>
    </row>
    <row r="3923" spans="1:34" x14ac:dyDescent="0.3">
      <c r="A3923">
        <v>251111</v>
      </c>
      <c r="B3923" t="s">
        <v>1125</v>
      </c>
      <c r="C3923" t="s">
        <v>40</v>
      </c>
      <c r="D3923">
        <v>1</v>
      </c>
      <c r="E3923" t="s">
        <v>2178</v>
      </c>
      <c r="F3923" t="s">
        <v>1444</v>
      </c>
      <c r="G3923">
        <v>31143</v>
      </c>
      <c r="H3923">
        <v>2</v>
      </c>
      <c r="I3923">
        <v>48764</v>
      </c>
      <c r="J3923">
        <v>57400</v>
      </c>
      <c r="K3923" t="s">
        <v>30</v>
      </c>
      <c r="L3923" t="s">
        <v>954</v>
      </c>
      <c r="M3923" t="s">
        <v>1128</v>
      </c>
      <c r="N3923" t="s">
        <v>9083</v>
      </c>
      <c r="O3923" t="s">
        <v>1445</v>
      </c>
      <c r="P3923" t="s">
        <v>9084</v>
      </c>
      <c r="Q3923" t="s">
        <v>35</v>
      </c>
      <c r="R3923" t="s">
        <v>6245</v>
      </c>
      <c r="S3923" t="s">
        <v>35</v>
      </c>
      <c r="T3923" t="str">
        <f t="shared" si="183"/>
        <v xml:space="preserve">‚ Knowledge of, and demonstrated interest in, law enforcement, criminal justice, police accountability, and/or civil rights issues Graduate or baccalaureate degree in the field of law, criminal justice, public policy, public administration, social sciences, psychology, or other relevant field, or at least three years of experience performing administrative, criminal, or internal investigations. Strong interpersonal skills and excellent judgment. Familiarity with New York City a plus.  Valid New York State driver‚„s license.  Excellent verbal and written communication skills. Strong analytical skills Experience working with both government agencies and members of the public. Knowledge of Accurint, Lexis Nexis, and E-Justice Working knowledge of Microsoft Office applications (Excel, Word, PowerPoint).  </v>
      </c>
      <c r="U3923">
        <f t="shared" si="184"/>
        <v>0</v>
      </c>
      <c r="V3923" s="3">
        <v>1</v>
      </c>
      <c r="W3923" s="3">
        <f t="shared" si="185"/>
        <v>0</v>
      </c>
      <c r="X3923" s="3">
        <v>0</v>
      </c>
      <c r="Y3923" s="3">
        <v>0</v>
      </c>
      <c r="Z3923" s="3">
        <v>0</v>
      </c>
      <c r="AA3923" s="3">
        <v>0</v>
      </c>
      <c r="AB3923" s="3">
        <v>0</v>
      </c>
      <c r="AD3923" t="s">
        <v>38</v>
      </c>
      <c r="AE3923" s="1">
        <v>42587</v>
      </c>
      <c r="AF3923" s="1">
        <v>42676</v>
      </c>
      <c r="AG3923" s="1">
        <v>42587</v>
      </c>
      <c r="AH3923" s="1">
        <v>42598</v>
      </c>
    </row>
    <row r="3924" spans="1:34" x14ac:dyDescent="0.3">
      <c r="A3924">
        <v>251732</v>
      </c>
      <c r="B3924" t="s">
        <v>888</v>
      </c>
      <c r="C3924" t="s">
        <v>40</v>
      </c>
      <c r="D3924">
        <v>1</v>
      </c>
      <c r="E3924" t="s">
        <v>6246</v>
      </c>
      <c r="F3924" t="s">
        <v>497</v>
      </c>
      <c r="G3924">
        <v>10053</v>
      </c>
      <c r="H3924" t="s">
        <v>52</v>
      </c>
      <c r="I3924">
        <v>115000</v>
      </c>
      <c r="J3924">
        <v>128000</v>
      </c>
      <c r="K3924" t="s">
        <v>30</v>
      </c>
      <c r="L3924" t="s">
        <v>430</v>
      </c>
      <c r="M3924" t="s">
        <v>6247</v>
      </c>
      <c r="N3924" t="s">
        <v>9085</v>
      </c>
      <c r="O3924" t="s">
        <v>500</v>
      </c>
      <c r="P3924" t="s">
        <v>9086</v>
      </c>
      <c r="Q3924" t="s">
        <v>35</v>
      </c>
      <c r="R3924" t="s">
        <v>894</v>
      </c>
      <c r="S3924" t="s">
        <v>35</v>
      </c>
      <c r="T3924" t="str">
        <f t="shared" si="183"/>
        <v xml:space="preserve">Thorough knowledge of New York City zoning, land use planning, and regulatory requirements and NYC Housing Policy.    Experience with community-based planning and neighborhood development issues.    Experience conducting studies, writing reports, and conducting meetings with community and interagency partners.    Demonstrated ability to meet deadlines and manage multiple projects in a timely manner.  Proficiency in GIS, Adobe Creative Suite, and Microsoft Office applications, including Excel and PowerPoint.  Candidates with Masters Degree‚„s in urban planning, urban design/architecture, or business        administration with a focus in real estate finance and development are strongly preferred.  Planning experience is necessary.  </v>
      </c>
      <c r="U3924">
        <f t="shared" si="184"/>
        <v>0</v>
      </c>
      <c r="V3924" s="3">
        <v>1</v>
      </c>
      <c r="W3924" s="3">
        <f t="shared" si="185"/>
        <v>0</v>
      </c>
      <c r="X3924" s="3">
        <v>0</v>
      </c>
      <c r="Y3924" s="3">
        <v>0</v>
      </c>
      <c r="Z3924" s="3">
        <v>0</v>
      </c>
      <c r="AA3924" s="3">
        <v>0</v>
      </c>
      <c r="AB3924" s="3">
        <v>0</v>
      </c>
      <c r="AD3924" t="s">
        <v>38</v>
      </c>
      <c r="AE3924" s="1">
        <v>42591</v>
      </c>
      <c r="AF3924" s="1">
        <v>42621</v>
      </c>
      <c r="AG3924" s="1">
        <v>42591</v>
      </c>
      <c r="AH3924" s="1">
        <v>42598</v>
      </c>
    </row>
    <row r="3925" spans="1:34" x14ac:dyDescent="0.3">
      <c r="A3925">
        <v>251732</v>
      </c>
      <c r="B3925" t="s">
        <v>888</v>
      </c>
      <c r="C3925" t="s">
        <v>26</v>
      </c>
      <c r="D3925">
        <v>1</v>
      </c>
      <c r="E3925" t="s">
        <v>6246</v>
      </c>
      <c r="F3925" t="s">
        <v>497</v>
      </c>
      <c r="G3925">
        <v>10053</v>
      </c>
      <c r="H3925" t="s">
        <v>52</v>
      </c>
      <c r="I3925">
        <v>115000</v>
      </c>
      <c r="J3925">
        <v>128000</v>
      </c>
      <c r="K3925" t="s">
        <v>30</v>
      </c>
      <c r="L3925" t="s">
        <v>430</v>
      </c>
      <c r="M3925" t="s">
        <v>6247</v>
      </c>
      <c r="N3925" t="s">
        <v>9085</v>
      </c>
      <c r="O3925" t="s">
        <v>500</v>
      </c>
      <c r="P3925" t="s">
        <v>9086</v>
      </c>
      <c r="Q3925" t="s">
        <v>35</v>
      </c>
      <c r="R3925" t="s">
        <v>894</v>
      </c>
      <c r="S3925" t="s">
        <v>35</v>
      </c>
      <c r="T3925" t="str">
        <f t="shared" si="183"/>
        <v xml:space="preserve">Thorough knowledge of New York City zoning, land use planning, and regulatory requirements and NYC Housing Policy.    Experience with community-based planning and neighborhood development issues.    Experience conducting studies, writing reports, and conducting meetings with community and interagency partners.    Demonstrated ability to meet deadlines and manage multiple projects in a timely manner.  Proficiency in GIS, Adobe Creative Suite, and Microsoft Office applications, including Excel and PowerPoint.  Candidates with Masters Degree‚„s in urban planning, urban design/architecture, or business        administration with a focus in real estate finance and development are strongly preferred.  Planning experience is necessary.  </v>
      </c>
      <c r="U3925">
        <f t="shared" si="184"/>
        <v>0</v>
      </c>
      <c r="V3925" s="3">
        <v>1</v>
      </c>
      <c r="W3925" s="3">
        <f t="shared" si="185"/>
        <v>0</v>
      </c>
      <c r="X3925" s="3">
        <v>0</v>
      </c>
      <c r="Y3925" s="3">
        <v>0</v>
      </c>
      <c r="Z3925" s="3">
        <v>0</v>
      </c>
      <c r="AA3925" s="3">
        <v>0</v>
      </c>
      <c r="AB3925" s="3">
        <v>0</v>
      </c>
      <c r="AD3925" t="s">
        <v>38</v>
      </c>
      <c r="AE3925" s="1">
        <v>42591</v>
      </c>
      <c r="AF3925" s="1">
        <v>42621</v>
      </c>
      <c r="AG3925" s="1">
        <v>42591</v>
      </c>
      <c r="AH3925" s="1">
        <v>42598</v>
      </c>
    </row>
    <row r="3926" spans="1:34" x14ac:dyDescent="0.3">
      <c r="A3926">
        <v>251746</v>
      </c>
      <c r="B3926" t="s">
        <v>666</v>
      </c>
      <c r="C3926" t="s">
        <v>26</v>
      </c>
      <c r="D3926">
        <v>1</v>
      </c>
      <c r="E3926" t="s">
        <v>6248</v>
      </c>
      <c r="F3926" t="s">
        <v>4543</v>
      </c>
      <c r="G3926">
        <v>6796</v>
      </c>
      <c r="H3926">
        <v>0</v>
      </c>
      <c r="I3926">
        <v>75000</v>
      </c>
      <c r="J3926">
        <v>110000</v>
      </c>
      <c r="K3926" t="s">
        <v>30</v>
      </c>
      <c r="L3926" t="s">
        <v>2218</v>
      </c>
      <c r="M3926" t="s">
        <v>2219</v>
      </c>
      <c r="N3926" t="s">
        <v>9087</v>
      </c>
      <c r="O3926" t="s">
        <v>4544</v>
      </c>
      <c r="P3926" t="s">
        <v>6249</v>
      </c>
      <c r="Q3926" t="s">
        <v>35</v>
      </c>
      <c r="R3926" t="s">
        <v>5657</v>
      </c>
      <c r="S3926" t="s">
        <v>35</v>
      </c>
      <c r="T3926" t="str">
        <f t="shared" si="183"/>
        <v xml:space="preserve">Knowledge of Cisco CCNP with Wide Area Networking Experience.   Comprehension of modern network systems and network platforms, and knowledge of what is necessary for physical and logical layer 4 inter-connectivity.    The ability to translate client requirements into technical specifications.   A track record of successful vendor management across multiple vendors in various locations.   Strong familiarity with enterprise network systems, cabling closet/data center/white space.   Total comprehension of all components and sub-components of data network infrastructures  </v>
      </c>
      <c r="U3926">
        <f t="shared" si="184"/>
        <v>0</v>
      </c>
      <c r="V3926" s="3">
        <v>0</v>
      </c>
      <c r="W3926" s="3">
        <f t="shared" si="185"/>
        <v>0</v>
      </c>
      <c r="X3926" s="3">
        <v>0</v>
      </c>
      <c r="Y3926" s="3">
        <v>0</v>
      </c>
      <c r="Z3926" s="3">
        <v>0</v>
      </c>
      <c r="AA3926" s="3">
        <v>0</v>
      </c>
      <c r="AB3926" s="3">
        <v>0</v>
      </c>
      <c r="AD3926" t="s">
        <v>58</v>
      </c>
      <c r="AE3926" s="1">
        <v>42598</v>
      </c>
      <c r="AG3926" s="1">
        <v>42597</v>
      </c>
      <c r="AH3926" s="1">
        <v>42598</v>
      </c>
    </row>
    <row r="3927" spans="1:34" x14ac:dyDescent="0.3">
      <c r="A3927">
        <v>251746</v>
      </c>
      <c r="B3927" t="s">
        <v>666</v>
      </c>
      <c r="C3927" t="s">
        <v>40</v>
      </c>
      <c r="D3927">
        <v>1</v>
      </c>
      <c r="E3927" t="s">
        <v>6248</v>
      </c>
      <c r="F3927" t="s">
        <v>4543</v>
      </c>
      <c r="G3927">
        <v>6796</v>
      </c>
      <c r="H3927">
        <v>0</v>
      </c>
      <c r="I3927">
        <v>75000</v>
      </c>
      <c r="J3927">
        <v>110000</v>
      </c>
      <c r="K3927" t="s">
        <v>30</v>
      </c>
      <c r="L3927" t="s">
        <v>2218</v>
      </c>
      <c r="M3927" t="s">
        <v>2219</v>
      </c>
      <c r="N3927" t="s">
        <v>9087</v>
      </c>
      <c r="O3927" t="s">
        <v>4544</v>
      </c>
      <c r="P3927" t="s">
        <v>6249</v>
      </c>
      <c r="Q3927" t="s">
        <v>35</v>
      </c>
      <c r="R3927" t="s">
        <v>5657</v>
      </c>
      <c r="S3927" t="s">
        <v>35</v>
      </c>
      <c r="T3927" t="str">
        <f t="shared" si="183"/>
        <v xml:space="preserve">Knowledge of Cisco CCNP with Wide Area Networking Experience.   Comprehension of modern network systems and network platforms, and knowledge of what is necessary for physical and logical layer 4 inter-connectivity.    The ability to translate client requirements into technical specifications.   A track record of successful vendor management across multiple vendors in various locations.   Strong familiarity with enterprise network systems, cabling closet/data center/white space.   Total comprehension of all components and sub-components of data network infrastructures  </v>
      </c>
      <c r="U3927">
        <f t="shared" si="184"/>
        <v>0</v>
      </c>
      <c r="V3927" s="3">
        <v>0</v>
      </c>
      <c r="W3927" s="3">
        <f t="shared" si="185"/>
        <v>0</v>
      </c>
      <c r="X3927" s="3">
        <v>0</v>
      </c>
      <c r="Y3927" s="3">
        <v>0</v>
      </c>
      <c r="Z3927" s="3">
        <v>0</v>
      </c>
      <c r="AA3927" s="3">
        <v>0</v>
      </c>
      <c r="AB3927" s="3">
        <v>0</v>
      </c>
      <c r="AD3927" t="s">
        <v>58</v>
      </c>
      <c r="AE3927" s="1">
        <v>42598</v>
      </c>
      <c r="AG3927" s="1">
        <v>42597</v>
      </c>
      <c r="AH3927" s="1">
        <v>42598</v>
      </c>
    </row>
    <row r="3928" spans="1:34" x14ac:dyDescent="0.3">
      <c r="A3928">
        <v>251747</v>
      </c>
      <c r="B3928" t="s">
        <v>2146</v>
      </c>
      <c r="C3928" t="s">
        <v>26</v>
      </c>
      <c r="D3928">
        <v>1</v>
      </c>
      <c r="E3928" t="s">
        <v>6250</v>
      </c>
      <c r="F3928" t="s">
        <v>6251</v>
      </c>
      <c r="G3928">
        <v>13369</v>
      </c>
      <c r="H3928">
        <v>0</v>
      </c>
      <c r="I3928">
        <v>68952</v>
      </c>
      <c r="J3928">
        <v>80000</v>
      </c>
      <c r="K3928" t="s">
        <v>30</v>
      </c>
      <c r="L3928" t="s">
        <v>2149</v>
      </c>
      <c r="M3928" t="s">
        <v>4000</v>
      </c>
      <c r="N3928" t="s">
        <v>9088</v>
      </c>
      <c r="O3928" t="s">
        <v>6252</v>
      </c>
      <c r="P3928" t="s">
        <v>9089</v>
      </c>
      <c r="Q3928" t="s">
        <v>35</v>
      </c>
      <c r="R3928" t="s">
        <v>8215</v>
      </c>
      <c r="S3928" t="s">
        <v>3914</v>
      </c>
      <c r="T3928" t="str">
        <f t="shared" si="183"/>
        <v xml:space="preserve">‚	Experience in organizational development and assessing training needs based on policies,  procedures, regulations, business initiatives and technologies. 	Experience in training and development in a Human Resources group.	Ability to deliver instruction and develop and lead activities	Must have excellent interpersonal skills in order to interface with all levels of staff.	Professional demeanor with excellent communication leadership and presentation skills.  </v>
      </c>
      <c r="U3928">
        <f t="shared" si="184"/>
        <v>0</v>
      </c>
      <c r="V3928" s="3">
        <v>0</v>
      </c>
      <c r="W3928" s="3">
        <f t="shared" si="185"/>
        <v>0</v>
      </c>
      <c r="X3928" s="3">
        <v>0</v>
      </c>
      <c r="Y3928" s="3">
        <v>0</v>
      </c>
      <c r="Z3928" s="3">
        <v>0</v>
      </c>
      <c r="AA3928" s="3">
        <v>0</v>
      </c>
      <c r="AB3928" s="3">
        <v>0</v>
      </c>
      <c r="AD3928" t="s">
        <v>38</v>
      </c>
      <c r="AE3928" s="1">
        <v>42590</v>
      </c>
      <c r="AG3928" s="1">
        <v>42590</v>
      </c>
      <c r="AH3928" s="1">
        <v>42598</v>
      </c>
    </row>
    <row r="3929" spans="1:34" x14ac:dyDescent="0.3">
      <c r="A3929">
        <v>251747</v>
      </c>
      <c r="B3929" t="s">
        <v>2146</v>
      </c>
      <c r="C3929" t="s">
        <v>40</v>
      </c>
      <c r="D3929">
        <v>1</v>
      </c>
      <c r="E3929" t="s">
        <v>6250</v>
      </c>
      <c r="F3929" t="s">
        <v>6251</v>
      </c>
      <c r="G3929">
        <v>13369</v>
      </c>
      <c r="H3929">
        <v>0</v>
      </c>
      <c r="I3929">
        <v>68952</v>
      </c>
      <c r="J3929">
        <v>80000</v>
      </c>
      <c r="K3929" t="s">
        <v>30</v>
      </c>
      <c r="L3929" t="s">
        <v>2149</v>
      </c>
      <c r="M3929" t="s">
        <v>4000</v>
      </c>
      <c r="N3929" t="s">
        <v>9088</v>
      </c>
      <c r="O3929" t="s">
        <v>6252</v>
      </c>
      <c r="P3929" t="s">
        <v>9089</v>
      </c>
      <c r="Q3929" t="s">
        <v>35</v>
      </c>
      <c r="R3929" t="s">
        <v>8215</v>
      </c>
      <c r="S3929" t="s">
        <v>3914</v>
      </c>
      <c r="T3929" t="str">
        <f t="shared" si="183"/>
        <v xml:space="preserve">‚	Experience in organizational development and assessing training needs based on policies,  procedures, regulations, business initiatives and technologies. 	Experience in training and development in a Human Resources group.	Ability to deliver instruction and develop and lead activities	Must have excellent interpersonal skills in order to interface with all levels of staff.	Professional demeanor with excellent communication leadership and presentation skills.  </v>
      </c>
      <c r="U3929">
        <f t="shared" si="184"/>
        <v>0</v>
      </c>
      <c r="V3929" s="3">
        <v>0</v>
      </c>
      <c r="W3929" s="3">
        <f t="shared" si="185"/>
        <v>0</v>
      </c>
      <c r="X3929" s="3">
        <v>0</v>
      </c>
      <c r="Y3929" s="3">
        <v>0</v>
      </c>
      <c r="Z3929" s="3">
        <v>0</v>
      </c>
      <c r="AA3929" s="3">
        <v>0</v>
      </c>
      <c r="AB3929" s="3">
        <v>0</v>
      </c>
      <c r="AD3929" t="s">
        <v>38</v>
      </c>
      <c r="AE3929" s="1">
        <v>42590</v>
      </c>
      <c r="AG3929" s="1">
        <v>42590</v>
      </c>
      <c r="AH3929" s="1">
        <v>42598</v>
      </c>
    </row>
    <row r="3930" spans="1:34" x14ac:dyDescent="0.3">
      <c r="A3930">
        <v>251479</v>
      </c>
      <c r="B3930" t="s">
        <v>2309</v>
      </c>
      <c r="C3930" t="s">
        <v>40</v>
      </c>
      <c r="D3930">
        <v>2</v>
      </c>
      <c r="E3930" t="s">
        <v>6253</v>
      </c>
      <c r="F3930" t="s">
        <v>1168</v>
      </c>
      <c r="G3930">
        <v>56058</v>
      </c>
      <c r="H3930">
        <v>0</v>
      </c>
      <c r="I3930">
        <v>48895</v>
      </c>
      <c r="J3930">
        <v>75900</v>
      </c>
      <c r="K3930" t="s">
        <v>30</v>
      </c>
      <c r="L3930" t="s">
        <v>6254</v>
      </c>
      <c r="M3930" t="s">
        <v>6255</v>
      </c>
      <c r="N3930" t="s">
        <v>9090</v>
      </c>
      <c r="O3930" t="s">
        <v>1170</v>
      </c>
      <c r="P3930" t="s">
        <v>35</v>
      </c>
      <c r="Q3930" t="s">
        <v>35</v>
      </c>
      <c r="R3930" t="s">
        <v>4761</v>
      </c>
      <c r="S3930" t="s">
        <v>6256</v>
      </c>
      <c r="T3930" t="str">
        <f t="shared" si="183"/>
        <v xml:space="preserve">   </v>
      </c>
      <c r="U3930">
        <f t="shared" si="184"/>
        <v>0</v>
      </c>
      <c r="V3930" s="3">
        <v>0</v>
      </c>
      <c r="W3930" s="3">
        <f t="shared" si="185"/>
        <v>0</v>
      </c>
      <c r="X3930" s="3">
        <v>0</v>
      </c>
      <c r="Y3930" s="3">
        <v>0</v>
      </c>
      <c r="Z3930" s="3">
        <v>0</v>
      </c>
      <c r="AA3930" s="3">
        <v>0</v>
      </c>
      <c r="AB3930" s="3">
        <v>0</v>
      </c>
      <c r="AD3930" t="s">
        <v>38</v>
      </c>
      <c r="AE3930" s="1">
        <v>42587</v>
      </c>
      <c r="AF3930" s="1">
        <v>42601</v>
      </c>
      <c r="AG3930" s="1">
        <v>42587</v>
      </c>
      <c r="AH3930" s="1">
        <v>42598</v>
      </c>
    </row>
    <row r="3931" spans="1:34" x14ac:dyDescent="0.3">
      <c r="A3931">
        <v>251479</v>
      </c>
      <c r="B3931" t="s">
        <v>2309</v>
      </c>
      <c r="C3931" t="s">
        <v>26</v>
      </c>
      <c r="D3931">
        <v>2</v>
      </c>
      <c r="E3931" t="s">
        <v>6253</v>
      </c>
      <c r="F3931" t="s">
        <v>1168</v>
      </c>
      <c r="G3931">
        <v>56058</v>
      </c>
      <c r="H3931">
        <v>0</v>
      </c>
      <c r="I3931">
        <v>48895</v>
      </c>
      <c r="J3931">
        <v>75900</v>
      </c>
      <c r="K3931" t="s">
        <v>30</v>
      </c>
      <c r="L3931" t="s">
        <v>6254</v>
      </c>
      <c r="M3931" t="s">
        <v>6255</v>
      </c>
      <c r="N3931" t="s">
        <v>9090</v>
      </c>
      <c r="O3931" t="s">
        <v>1170</v>
      </c>
      <c r="P3931" t="s">
        <v>35</v>
      </c>
      <c r="Q3931" t="s">
        <v>35</v>
      </c>
      <c r="R3931" t="s">
        <v>4761</v>
      </c>
      <c r="S3931" t="s">
        <v>6256</v>
      </c>
      <c r="T3931" t="str">
        <f t="shared" si="183"/>
        <v xml:space="preserve">   </v>
      </c>
      <c r="U3931">
        <f t="shared" si="184"/>
        <v>0</v>
      </c>
      <c r="V3931" s="3">
        <v>0</v>
      </c>
      <c r="W3931" s="3">
        <f t="shared" si="185"/>
        <v>0</v>
      </c>
      <c r="X3931" s="3">
        <v>0</v>
      </c>
      <c r="Y3931" s="3">
        <v>0</v>
      </c>
      <c r="Z3931" s="3">
        <v>0</v>
      </c>
      <c r="AA3931" s="3">
        <v>0</v>
      </c>
      <c r="AB3931" s="3">
        <v>0</v>
      </c>
      <c r="AD3931" t="s">
        <v>38</v>
      </c>
      <c r="AE3931" s="1">
        <v>42587</v>
      </c>
      <c r="AF3931" s="1">
        <v>42601</v>
      </c>
      <c r="AG3931" s="1">
        <v>42587</v>
      </c>
      <c r="AH3931" s="1">
        <v>42598</v>
      </c>
    </row>
    <row r="3932" spans="1:34" x14ac:dyDescent="0.3">
      <c r="A3932">
        <v>251492</v>
      </c>
      <c r="B3932" t="s">
        <v>2309</v>
      </c>
      <c r="C3932" t="s">
        <v>40</v>
      </c>
      <c r="D3932">
        <v>1</v>
      </c>
      <c r="E3932" t="s">
        <v>6253</v>
      </c>
      <c r="F3932" t="s">
        <v>1168</v>
      </c>
      <c r="G3932">
        <v>56058</v>
      </c>
      <c r="H3932">
        <v>0</v>
      </c>
      <c r="I3932">
        <v>48895</v>
      </c>
      <c r="J3932">
        <v>75900</v>
      </c>
      <c r="K3932" t="s">
        <v>30</v>
      </c>
      <c r="L3932" t="s">
        <v>5564</v>
      </c>
      <c r="M3932" t="s">
        <v>5565</v>
      </c>
      <c r="N3932" t="s">
        <v>9091</v>
      </c>
      <c r="O3932" t="s">
        <v>1170</v>
      </c>
      <c r="P3932" t="s">
        <v>35</v>
      </c>
      <c r="Q3932" t="s">
        <v>35</v>
      </c>
      <c r="R3932" t="s">
        <v>4761</v>
      </c>
      <c r="S3932" t="s">
        <v>6257</v>
      </c>
      <c r="T3932" t="str">
        <f t="shared" si="183"/>
        <v xml:space="preserve">   </v>
      </c>
      <c r="U3932">
        <f t="shared" si="184"/>
        <v>0</v>
      </c>
      <c r="V3932" s="3">
        <v>0</v>
      </c>
      <c r="W3932" s="3">
        <f t="shared" si="185"/>
        <v>0</v>
      </c>
      <c r="X3932" s="3">
        <v>0</v>
      </c>
      <c r="Y3932" s="3">
        <v>0</v>
      </c>
      <c r="Z3932" s="3">
        <v>0</v>
      </c>
      <c r="AA3932" s="3">
        <v>0</v>
      </c>
      <c r="AB3932" s="3">
        <v>0</v>
      </c>
      <c r="AD3932" t="s">
        <v>38</v>
      </c>
      <c r="AE3932" s="1">
        <v>42587</v>
      </c>
      <c r="AF3932" s="1">
        <v>42601</v>
      </c>
      <c r="AG3932" s="1">
        <v>42587</v>
      </c>
      <c r="AH3932" s="1">
        <v>42598</v>
      </c>
    </row>
    <row r="3933" spans="1:34" x14ac:dyDescent="0.3">
      <c r="A3933">
        <v>251492</v>
      </c>
      <c r="B3933" t="s">
        <v>2309</v>
      </c>
      <c r="C3933" t="s">
        <v>26</v>
      </c>
      <c r="D3933">
        <v>1</v>
      </c>
      <c r="E3933" t="s">
        <v>6253</v>
      </c>
      <c r="F3933" t="s">
        <v>1168</v>
      </c>
      <c r="G3933">
        <v>56058</v>
      </c>
      <c r="H3933">
        <v>0</v>
      </c>
      <c r="I3933">
        <v>48895</v>
      </c>
      <c r="J3933">
        <v>75900</v>
      </c>
      <c r="K3933" t="s">
        <v>30</v>
      </c>
      <c r="L3933" t="s">
        <v>5564</v>
      </c>
      <c r="M3933" t="s">
        <v>5565</v>
      </c>
      <c r="N3933" t="s">
        <v>9091</v>
      </c>
      <c r="O3933" t="s">
        <v>1170</v>
      </c>
      <c r="P3933" t="s">
        <v>35</v>
      </c>
      <c r="Q3933" t="s">
        <v>35</v>
      </c>
      <c r="R3933" t="s">
        <v>4761</v>
      </c>
      <c r="S3933" t="s">
        <v>6257</v>
      </c>
      <c r="T3933" t="str">
        <f t="shared" si="183"/>
        <v xml:space="preserve">   </v>
      </c>
      <c r="U3933">
        <f t="shared" si="184"/>
        <v>0</v>
      </c>
      <c r="V3933" s="3">
        <v>0</v>
      </c>
      <c r="W3933" s="3">
        <f t="shared" si="185"/>
        <v>0</v>
      </c>
      <c r="X3933" s="3">
        <v>0</v>
      </c>
      <c r="Y3933" s="3">
        <v>0</v>
      </c>
      <c r="Z3933" s="3">
        <v>0</v>
      </c>
      <c r="AA3933" s="3">
        <v>0</v>
      </c>
      <c r="AB3933" s="3">
        <v>0</v>
      </c>
      <c r="AD3933" t="s">
        <v>38</v>
      </c>
      <c r="AE3933" s="1">
        <v>42587</v>
      </c>
      <c r="AF3933" s="1">
        <v>42601</v>
      </c>
      <c r="AG3933" s="1">
        <v>42587</v>
      </c>
      <c r="AH3933" s="1">
        <v>42598</v>
      </c>
    </row>
    <row r="3934" spans="1:34" x14ac:dyDescent="0.3">
      <c r="A3934">
        <v>251509</v>
      </c>
      <c r="B3934" t="s">
        <v>108</v>
      </c>
      <c r="C3934" t="s">
        <v>26</v>
      </c>
      <c r="D3934">
        <v>2</v>
      </c>
      <c r="E3934" t="s">
        <v>1309</v>
      </c>
      <c r="F3934" t="s">
        <v>1310</v>
      </c>
      <c r="G3934">
        <v>30112</v>
      </c>
      <c r="H3934">
        <v>0</v>
      </c>
      <c r="I3934">
        <v>66499</v>
      </c>
      <c r="J3934">
        <v>111104</v>
      </c>
      <c r="K3934" t="s">
        <v>30</v>
      </c>
      <c r="L3934" t="s">
        <v>6258</v>
      </c>
      <c r="M3934" t="s">
        <v>6259</v>
      </c>
      <c r="N3934" t="s">
        <v>9092</v>
      </c>
      <c r="O3934" t="s">
        <v>6260</v>
      </c>
      <c r="P3934" t="s">
        <v>35</v>
      </c>
      <c r="Q3934" t="s">
        <v>35</v>
      </c>
      <c r="R3934" t="s">
        <v>9093</v>
      </c>
      <c r="S3934" t="s">
        <v>35</v>
      </c>
      <c r="T3934" t="str">
        <f t="shared" si="183"/>
        <v xml:space="preserve">   </v>
      </c>
      <c r="U3934">
        <f t="shared" si="184"/>
        <v>0</v>
      </c>
      <c r="V3934" s="3">
        <v>0</v>
      </c>
      <c r="W3934" s="3">
        <f t="shared" si="185"/>
        <v>0</v>
      </c>
      <c r="X3934" s="3">
        <v>0</v>
      </c>
      <c r="Y3934" s="3">
        <v>0</v>
      </c>
      <c r="Z3934" s="3">
        <v>0</v>
      </c>
      <c r="AA3934" s="3">
        <v>0</v>
      </c>
      <c r="AB3934" s="3">
        <v>0</v>
      </c>
      <c r="AD3934" t="s">
        <v>58</v>
      </c>
      <c r="AE3934" s="1">
        <v>42591</v>
      </c>
      <c r="AF3934" s="1">
        <v>42621</v>
      </c>
      <c r="AG3934" s="1">
        <v>42591</v>
      </c>
      <c r="AH3934" s="1">
        <v>42598</v>
      </c>
    </row>
    <row r="3935" spans="1:34" x14ac:dyDescent="0.3">
      <c r="A3935">
        <v>251509</v>
      </c>
      <c r="B3935" t="s">
        <v>108</v>
      </c>
      <c r="C3935" t="s">
        <v>40</v>
      </c>
      <c r="D3935">
        <v>2</v>
      </c>
      <c r="E3935" t="s">
        <v>1309</v>
      </c>
      <c r="F3935" t="s">
        <v>1310</v>
      </c>
      <c r="G3935">
        <v>30112</v>
      </c>
      <c r="H3935">
        <v>0</v>
      </c>
      <c r="I3935">
        <v>66499</v>
      </c>
      <c r="J3935">
        <v>111104</v>
      </c>
      <c r="K3935" t="s">
        <v>30</v>
      </c>
      <c r="L3935" t="s">
        <v>6258</v>
      </c>
      <c r="M3935" t="s">
        <v>6259</v>
      </c>
      <c r="N3935" t="s">
        <v>9092</v>
      </c>
      <c r="O3935" t="s">
        <v>6260</v>
      </c>
      <c r="P3935" t="s">
        <v>35</v>
      </c>
      <c r="Q3935" t="s">
        <v>35</v>
      </c>
      <c r="R3935" t="s">
        <v>9093</v>
      </c>
      <c r="S3935" t="s">
        <v>35</v>
      </c>
      <c r="T3935" t="str">
        <f t="shared" si="183"/>
        <v xml:space="preserve">   </v>
      </c>
      <c r="U3935">
        <f t="shared" si="184"/>
        <v>0</v>
      </c>
      <c r="V3935" s="3">
        <v>0</v>
      </c>
      <c r="W3935" s="3">
        <f t="shared" si="185"/>
        <v>0</v>
      </c>
      <c r="X3935" s="3">
        <v>0</v>
      </c>
      <c r="Y3935" s="3">
        <v>0</v>
      </c>
      <c r="Z3935" s="3">
        <v>0</v>
      </c>
      <c r="AA3935" s="3">
        <v>0</v>
      </c>
      <c r="AB3935" s="3">
        <v>0</v>
      </c>
      <c r="AD3935" t="s">
        <v>58</v>
      </c>
      <c r="AE3935" s="1">
        <v>42591</v>
      </c>
      <c r="AF3935" s="1">
        <v>42621</v>
      </c>
      <c r="AG3935" s="1">
        <v>42591</v>
      </c>
      <c r="AH3935" s="1">
        <v>42598</v>
      </c>
    </row>
    <row r="3936" spans="1:34" x14ac:dyDescent="0.3">
      <c r="A3936">
        <v>251624</v>
      </c>
      <c r="B3936" t="s">
        <v>1281</v>
      </c>
      <c r="C3936" t="s">
        <v>26</v>
      </c>
      <c r="D3936">
        <v>1</v>
      </c>
      <c r="E3936" t="s">
        <v>6261</v>
      </c>
      <c r="F3936" t="s">
        <v>953</v>
      </c>
      <c r="G3936">
        <v>6688</v>
      </c>
      <c r="H3936">
        <v>1</v>
      </c>
      <c r="I3936">
        <v>38234</v>
      </c>
      <c r="J3936">
        <v>55000</v>
      </c>
      <c r="K3936" t="s">
        <v>30</v>
      </c>
      <c r="L3936" t="s">
        <v>6262</v>
      </c>
      <c r="M3936" t="s">
        <v>6263</v>
      </c>
      <c r="N3936" t="s">
        <v>7034</v>
      </c>
      <c r="O3936" t="s">
        <v>957</v>
      </c>
      <c r="P3936" t="s">
        <v>9094</v>
      </c>
      <c r="Q3936" t="s">
        <v>35</v>
      </c>
      <c r="R3936" t="s">
        <v>6264</v>
      </c>
      <c r="S3936" t="s">
        <v>6265</v>
      </c>
      <c r="T3936" t="str">
        <f t="shared" si="183"/>
        <v xml:space="preserve">-Excellent report writing skills -Strong computer skills  ‚€œ Microsoft Word, Excel and Windows   Preference given to candidates who have a valid New York State Department of Motor Vehicles Driver‚„s License that will be maintained for the duration of employment.  Preference given to candidates with NYS Peace Officer and NYPD Special Patrolman status  </v>
      </c>
      <c r="U3936">
        <f t="shared" si="184"/>
        <v>0</v>
      </c>
      <c r="V3936" s="3">
        <v>1</v>
      </c>
      <c r="W3936" s="3">
        <f t="shared" si="185"/>
        <v>0</v>
      </c>
      <c r="X3936" s="3">
        <v>0</v>
      </c>
      <c r="Y3936" s="3">
        <v>0</v>
      </c>
      <c r="Z3936" s="3">
        <v>0</v>
      </c>
      <c r="AA3936" s="3">
        <v>0</v>
      </c>
      <c r="AB3936" s="3">
        <v>0</v>
      </c>
      <c r="AD3936" t="s">
        <v>38</v>
      </c>
      <c r="AE3936" s="1">
        <v>42591</v>
      </c>
      <c r="AF3936" s="1">
        <v>42604</v>
      </c>
      <c r="AG3936" s="1">
        <v>42591</v>
      </c>
      <c r="AH3936" s="1">
        <v>42598</v>
      </c>
    </row>
    <row r="3937" spans="1:34" x14ac:dyDescent="0.3">
      <c r="A3937">
        <v>251596</v>
      </c>
      <c r="B3937" t="s">
        <v>888</v>
      </c>
      <c r="C3937" t="s">
        <v>26</v>
      </c>
      <c r="D3937">
        <v>1</v>
      </c>
      <c r="E3937" t="s">
        <v>6266</v>
      </c>
      <c r="F3937" t="s">
        <v>1168</v>
      </c>
      <c r="G3937">
        <v>56058</v>
      </c>
      <c r="H3937">
        <v>0</v>
      </c>
      <c r="I3937">
        <v>63000</v>
      </c>
      <c r="J3937">
        <v>70000</v>
      </c>
      <c r="K3937" t="s">
        <v>30</v>
      </c>
      <c r="L3937" t="s">
        <v>430</v>
      </c>
      <c r="M3937" t="s">
        <v>3608</v>
      </c>
      <c r="N3937" t="s">
        <v>9095</v>
      </c>
      <c r="O3937" t="s">
        <v>1170</v>
      </c>
      <c r="P3937" t="s">
        <v>6267</v>
      </c>
      <c r="Q3937" t="s">
        <v>35</v>
      </c>
      <c r="R3937" t="s">
        <v>894</v>
      </c>
      <c r="S3937" t="s">
        <v>35</v>
      </c>
      <c r="T3937" t="str">
        <f t="shared" si="183"/>
        <v xml:space="preserve">Detail oriented, self-motivated, able to manage multiple projects, and meet deadlines  Strong verbal and written communication skills  A proven track record of closing transactions  Knowledge of housing development and HPD development programs  Knowledge of/or experience with HUD Programs  Demonstrated analytic skills and ability to work effectively with others to obtain results promptly  Candidates with a Masters in Public Policy, Urban Planning, Public Administration, Business Administration and related fields are strongly preferred. Strong facility with Excel, Word, and Powerpoint preferred.  </v>
      </c>
      <c r="U3937">
        <f t="shared" si="184"/>
        <v>0</v>
      </c>
      <c r="V3937" s="3">
        <v>1</v>
      </c>
      <c r="W3937" s="3">
        <f t="shared" si="185"/>
        <v>0</v>
      </c>
      <c r="X3937" s="3">
        <v>0</v>
      </c>
      <c r="Y3937" s="3">
        <v>0</v>
      </c>
      <c r="Z3937" s="3">
        <v>0</v>
      </c>
      <c r="AA3937" s="3">
        <v>0</v>
      </c>
      <c r="AB3937" s="3">
        <v>0</v>
      </c>
      <c r="AD3937" t="s">
        <v>38</v>
      </c>
      <c r="AE3937" s="1">
        <v>42591</v>
      </c>
      <c r="AF3937" s="1">
        <v>42651</v>
      </c>
      <c r="AG3937" s="1">
        <v>42591</v>
      </c>
      <c r="AH3937" s="1">
        <v>42598</v>
      </c>
    </row>
    <row r="3938" spans="1:34" x14ac:dyDescent="0.3">
      <c r="A3938">
        <v>251596</v>
      </c>
      <c r="B3938" t="s">
        <v>888</v>
      </c>
      <c r="C3938" t="s">
        <v>40</v>
      </c>
      <c r="D3938">
        <v>1</v>
      </c>
      <c r="E3938" t="s">
        <v>6266</v>
      </c>
      <c r="F3938" t="s">
        <v>1168</v>
      </c>
      <c r="G3938">
        <v>56058</v>
      </c>
      <c r="H3938">
        <v>0</v>
      </c>
      <c r="I3938">
        <v>63000</v>
      </c>
      <c r="J3938">
        <v>70000</v>
      </c>
      <c r="K3938" t="s">
        <v>30</v>
      </c>
      <c r="L3938" t="s">
        <v>430</v>
      </c>
      <c r="M3938" t="s">
        <v>3608</v>
      </c>
      <c r="N3938" t="s">
        <v>9095</v>
      </c>
      <c r="O3938" t="s">
        <v>1170</v>
      </c>
      <c r="P3938" t="s">
        <v>6267</v>
      </c>
      <c r="Q3938" t="s">
        <v>35</v>
      </c>
      <c r="R3938" t="s">
        <v>894</v>
      </c>
      <c r="S3938" t="s">
        <v>35</v>
      </c>
      <c r="T3938" t="str">
        <f t="shared" si="183"/>
        <v xml:space="preserve">Detail oriented, self-motivated, able to manage multiple projects, and meet deadlines  Strong verbal and written communication skills  A proven track record of closing transactions  Knowledge of housing development and HPD development programs  Knowledge of/or experience with HUD Programs  Demonstrated analytic skills and ability to work effectively with others to obtain results promptly  Candidates with a Masters in Public Policy, Urban Planning, Public Administration, Business Administration and related fields are strongly preferred. Strong facility with Excel, Word, and Powerpoint preferred.  </v>
      </c>
      <c r="U3938">
        <f t="shared" si="184"/>
        <v>0</v>
      </c>
      <c r="V3938" s="3">
        <v>1</v>
      </c>
      <c r="W3938" s="3">
        <f t="shared" si="185"/>
        <v>0</v>
      </c>
      <c r="X3938" s="3">
        <v>0</v>
      </c>
      <c r="Y3938" s="3">
        <v>0</v>
      </c>
      <c r="Z3938" s="3">
        <v>0</v>
      </c>
      <c r="AA3938" s="3">
        <v>0</v>
      </c>
      <c r="AB3938" s="3">
        <v>0</v>
      </c>
      <c r="AD3938" t="s">
        <v>38</v>
      </c>
      <c r="AE3938" s="1">
        <v>42591</v>
      </c>
      <c r="AF3938" s="1">
        <v>42651</v>
      </c>
      <c r="AG3938" s="1">
        <v>42591</v>
      </c>
      <c r="AH3938" s="1">
        <v>42598</v>
      </c>
    </row>
    <row r="3939" spans="1:34" x14ac:dyDescent="0.3">
      <c r="A3939">
        <v>251749</v>
      </c>
      <c r="B3939" t="s">
        <v>244</v>
      </c>
      <c r="C3939" t="s">
        <v>40</v>
      </c>
      <c r="D3939">
        <v>1</v>
      </c>
      <c r="E3939" t="s">
        <v>6268</v>
      </c>
      <c r="F3939" t="s">
        <v>713</v>
      </c>
      <c r="G3939">
        <v>13631</v>
      </c>
      <c r="H3939">
        <v>1</v>
      </c>
      <c r="I3939">
        <v>60189</v>
      </c>
      <c r="J3939">
        <v>83440</v>
      </c>
      <c r="K3939" t="s">
        <v>30</v>
      </c>
      <c r="L3939" t="s">
        <v>521</v>
      </c>
      <c r="M3939" t="s">
        <v>731</v>
      </c>
      <c r="N3939" t="s">
        <v>9096</v>
      </c>
      <c r="O3939" t="s">
        <v>2283</v>
      </c>
      <c r="P3939" t="s">
        <v>6269</v>
      </c>
      <c r="Q3939" t="s">
        <v>35</v>
      </c>
      <c r="R3939" t="s">
        <v>6270</v>
      </c>
      <c r="S3939" t="s">
        <v>35</v>
      </c>
      <c r="T3939" t="str">
        <f t="shared" si="183"/>
        <v xml:space="preserve">Very strong preference given to candidates demonstrating strong creative and analytical problem-solving skills and having experience or demonstrated interest in transportation dynamics, transportation policy, bike share, and/or cycling. Preference given to candidates possessing advanced statistical analysis skills and proficiency with associated software programs, including but not limited to MySQL, GIS, and Python/other analytical programming languages. Experience working with the public, community groups, and New York City agencies, and strong verbal and written communication skills all desired.  </v>
      </c>
      <c r="U3939">
        <f t="shared" si="184"/>
        <v>0</v>
      </c>
      <c r="V3939" s="3">
        <v>0</v>
      </c>
      <c r="W3939" s="3">
        <f t="shared" si="185"/>
        <v>0</v>
      </c>
      <c r="X3939" s="3">
        <v>1</v>
      </c>
      <c r="Y3939" s="3">
        <v>0</v>
      </c>
      <c r="Z3939" s="3">
        <v>1</v>
      </c>
      <c r="AA3939" s="3">
        <v>0</v>
      </c>
      <c r="AB3939" s="3">
        <v>0</v>
      </c>
      <c r="AD3939" t="s">
        <v>58</v>
      </c>
      <c r="AE3939" s="1">
        <v>42597</v>
      </c>
      <c r="AG3939" s="1">
        <v>42597</v>
      </c>
      <c r="AH3939" s="1">
        <v>42598</v>
      </c>
    </row>
    <row r="3940" spans="1:34" x14ac:dyDescent="0.3">
      <c r="A3940">
        <v>251749</v>
      </c>
      <c r="B3940" t="s">
        <v>244</v>
      </c>
      <c r="C3940" t="s">
        <v>26</v>
      </c>
      <c r="D3940">
        <v>1</v>
      </c>
      <c r="E3940" t="s">
        <v>6268</v>
      </c>
      <c r="F3940" t="s">
        <v>713</v>
      </c>
      <c r="G3940">
        <v>13631</v>
      </c>
      <c r="H3940">
        <v>1</v>
      </c>
      <c r="I3940">
        <v>60189</v>
      </c>
      <c r="J3940">
        <v>83440</v>
      </c>
      <c r="K3940" t="s">
        <v>30</v>
      </c>
      <c r="L3940" t="s">
        <v>521</v>
      </c>
      <c r="M3940" t="s">
        <v>731</v>
      </c>
      <c r="N3940" t="s">
        <v>9096</v>
      </c>
      <c r="O3940" t="s">
        <v>2283</v>
      </c>
      <c r="P3940" t="s">
        <v>6269</v>
      </c>
      <c r="Q3940" t="s">
        <v>35</v>
      </c>
      <c r="R3940" t="s">
        <v>6270</v>
      </c>
      <c r="S3940" t="s">
        <v>35</v>
      </c>
      <c r="T3940" t="str">
        <f t="shared" si="183"/>
        <v xml:space="preserve">Very strong preference given to candidates demonstrating strong creative and analytical problem-solving skills and having experience or demonstrated interest in transportation dynamics, transportation policy, bike share, and/or cycling. Preference given to candidates possessing advanced statistical analysis skills and proficiency with associated software programs, including but not limited to MySQL, GIS, and Python/other analytical programming languages. Experience working with the public, community groups, and New York City agencies, and strong verbal and written communication skills all desired.  </v>
      </c>
      <c r="U3940">
        <f t="shared" si="184"/>
        <v>0</v>
      </c>
      <c r="V3940" s="3">
        <v>0</v>
      </c>
      <c r="W3940" s="3">
        <f t="shared" si="185"/>
        <v>0</v>
      </c>
      <c r="X3940" s="3">
        <v>1</v>
      </c>
      <c r="Y3940" s="3">
        <v>0</v>
      </c>
      <c r="Z3940" s="3">
        <v>1</v>
      </c>
      <c r="AA3940" s="3">
        <v>0</v>
      </c>
      <c r="AB3940" s="3">
        <v>0</v>
      </c>
      <c r="AD3940" t="s">
        <v>58</v>
      </c>
      <c r="AE3940" s="1">
        <v>42597</v>
      </c>
      <c r="AG3940" s="1">
        <v>42597</v>
      </c>
      <c r="AH3940" s="1">
        <v>42598</v>
      </c>
    </row>
    <row r="3941" spans="1:34" x14ac:dyDescent="0.3">
      <c r="A3941">
        <v>251796</v>
      </c>
      <c r="B3941" t="s">
        <v>3277</v>
      </c>
      <c r="C3941" t="s">
        <v>26</v>
      </c>
      <c r="D3941">
        <v>1</v>
      </c>
      <c r="E3941" t="s">
        <v>6271</v>
      </c>
      <c r="F3941" t="s">
        <v>6272</v>
      </c>
      <c r="G3941">
        <v>6407</v>
      </c>
      <c r="H3941">
        <v>0</v>
      </c>
      <c r="I3941">
        <v>115000</v>
      </c>
      <c r="J3941">
        <v>135000</v>
      </c>
      <c r="K3941" t="s">
        <v>30</v>
      </c>
      <c r="L3941" t="s">
        <v>5203</v>
      </c>
      <c r="M3941" t="s">
        <v>6273</v>
      </c>
      <c r="N3941" t="s">
        <v>9097</v>
      </c>
      <c r="O3941" t="s">
        <v>6274</v>
      </c>
      <c r="P3941" t="s">
        <v>9098</v>
      </c>
      <c r="Q3941" t="s">
        <v>5647</v>
      </c>
      <c r="R3941" t="s">
        <v>6275</v>
      </c>
      <c r="S3941" t="s">
        <v>35</v>
      </c>
      <c r="T3941" t="str">
        <f t="shared" si="183"/>
        <v>‚ Ability to plan, organize multiple tasks; Ability to communicate succinctly and effectively in both oral and written form; Ability to work under pressure and meet restrictive guidelines; Ability to troubleshoot, analyze and take prompt, decisive actions to provide solutions to problems and upgrade existing programs; Familiarity with Microsoft including Excel, Word and PowerPoint. For a list of all upcoming civil service exams with regards to the posting title or any other title, please visit:  http://www.nyc.gov/html/dcas/html/work/exam_monthly.shtml</v>
      </c>
      <c r="U3941">
        <f t="shared" si="184"/>
        <v>0</v>
      </c>
      <c r="V3941" s="3">
        <v>1</v>
      </c>
      <c r="W3941" s="3">
        <f t="shared" si="185"/>
        <v>0</v>
      </c>
      <c r="X3941" s="3">
        <v>0</v>
      </c>
      <c r="Y3941" s="3">
        <v>0</v>
      </c>
      <c r="Z3941" s="3">
        <v>0</v>
      </c>
      <c r="AA3941" s="3">
        <v>0</v>
      </c>
      <c r="AB3941" s="3">
        <v>0</v>
      </c>
      <c r="AD3941" t="s">
        <v>38</v>
      </c>
      <c r="AE3941" s="1">
        <v>42590</v>
      </c>
      <c r="AF3941" s="1">
        <v>42601</v>
      </c>
      <c r="AG3941" s="1">
        <v>42591</v>
      </c>
      <c r="AH3941" s="1">
        <v>42598</v>
      </c>
    </row>
    <row r="3942" spans="1:34" x14ac:dyDescent="0.3">
      <c r="A3942">
        <v>251796</v>
      </c>
      <c r="B3942" t="s">
        <v>3277</v>
      </c>
      <c r="C3942" t="s">
        <v>40</v>
      </c>
      <c r="D3942">
        <v>1</v>
      </c>
      <c r="E3942" t="s">
        <v>6271</v>
      </c>
      <c r="F3942" t="s">
        <v>6272</v>
      </c>
      <c r="G3942">
        <v>6407</v>
      </c>
      <c r="H3942">
        <v>0</v>
      </c>
      <c r="I3942">
        <v>115000</v>
      </c>
      <c r="J3942">
        <v>135000</v>
      </c>
      <c r="K3942" t="s">
        <v>30</v>
      </c>
      <c r="L3942" t="s">
        <v>5203</v>
      </c>
      <c r="M3942" t="s">
        <v>6273</v>
      </c>
      <c r="N3942" t="s">
        <v>9097</v>
      </c>
      <c r="O3942" t="s">
        <v>6274</v>
      </c>
      <c r="P3942" t="s">
        <v>9098</v>
      </c>
      <c r="Q3942" t="s">
        <v>5647</v>
      </c>
      <c r="R3942" t="s">
        <v>6275</v>
      </c>
      <c r="S3942" t="s">
        <v>35</v>
      </c>
      <c r="T3942" t="str">
        <f t="shared" si="183"/>
        <v>‚ Ability to plan, organize multiple tasks; Ability to communicate succinctly and effectively in both oral and written form; Ability to work under pressure and meet restrictive guidelines; Ability to troubleshoot, analyze and take prompt, decisive actions to provide solutions to problems and upgrade existing programs; Familiarity with Microsoft including Excel, Word and PowerPoint. For a list of all upcoming civil service exams with regards to the posting title or any other title, please visit:  http://www.nyc.gov/html/dcas/html/work/exam_monthly.shtml</v>
      </c>
      <c r="U3942">
        <f t="shared" si="184"/>
        <v>0</v>
      </c>
      <c r="V3942" s="3">
        <v>1</v>
      </c>
      <c r="W3942" s="3">
        <f t="shared" si="185"/>
        <v>0</v>
      </c>
      <c r="X3942" s="3">
        <v>0</v>
      </c>
      <c r="Y3942" s="3">
        <v>0</v>
      </c>
      <c r="Z3942" s="3">
        <v>0</v>
      </c>
      <c r="AA3942" s="3">
        <v>0</v>
      </c>
      <c r="AB3942" s="3">
        <v>0</v>
      </c>
      <c r="AD3942" t="s">
        <v>38</v>
      </c>
      <c r="AE3942" s="1">
        <v>42590</v>
      </c>
      <c r="AF3942" s="1">
        <v>42601</v>
      </c>
      <c r="AG3942" s="1">
        <v>42591</v>
      </c>
      <c r="AH3942" s="1">
        <v>42598</v>
      </c>
    </row>
    <row r="3943" spans="1:34" x14ac:dyDescent="0.3">
      <c r="A3943">
        <v>251613</v>
      </c>
      <c r="B3943" t="s">
        <v>25</v>
      </c>
      <c r="C3943" t="s">
        <v>26</v>
      </c>
      <c r="D3943">
        <v>1</v>
      </c>
      <c r="E3943" t="s">
        <v>6276</v>
      </c>
      <c r="F3943" t="s">
        <v>472</v>
      </c>
      <c r="G3943">
        <v>13611</v>
      </c>
      <c r="H3943">
        <v>1</v>
      </c>
      <c r="I3943">
        <v>46405</v>
      </c>
      <c r="J3943">
        <v>65000</v>
      </c>
      <c r="K3943" t="s">
        <v>30</v>
      </c>
      <c r="L3943" t="s">
        <v>350</v>
      </c>
      <c r="M3943" t="s">
        <v>351</v>
      </c>
      <c r="N3943" t="s">
        <v>6277</v>
      </c>
      <c r="O3943" t="s">
        <v>473</v>
      </c>
      <c r="P3943" t="s">
        <v>9099</v>
      </c>
      <c r="Q3943" t="s">
        <v>35</v>
      </c>
      <c r="R3943" t="s">
        <v>6278</v>
      </c>
      <c r="S3943" t="s">
        <v>354</v>
      </c>
      <c r="T3943" t="str">
        <f t="shared" si="183"/>
        <v xml:space="preserve">The preferred candidate should possess the following: Experience compiling entering and analyzing financial data and preparing budget proposals; knowledge of the New York City Budget Process and Financial Directives; excellent interpersonal, communications, presentation, and organizational skills; strong verbal and writing skills; team player who works well with technical and non-technical resources; ability to make decisions independently and under time constraints; demonstrated proficiency in the use of spreadsheet, database and word processing software; working knowledge of the City‚„s Financial Management System (FMS).  </v>
      </c>
      <c r="U3943">
        <f t="shared" si="184"/>
        <v>0</v>
      </c>
      <c r="V3943" s="3">
        <v>0</v>
      </c>
      <c r="W3943" s="3">
        <f t="shared" si="185"/>
        <v>0</v>
      </c>
      <c r="X3943" s="3">
        <v>0</v>
      </c>
      <c r="Y3943" s="3">
        <v>0</v>
      </c>
      <c r="Z3943" s="3">
        <v>0</v>
      </c>
      <c r="AA3943" s="3">
        <v>0</v>
      </c>
      <c r="AB3943" s="3">
        <v>0</v>
      </c>
      <c r="AD3943" t="s">
        <v>38</v>
      </c>
      <c r="AE3943" s="1">
        <v>42591</v>
      </c>
      <c r="AG3943" s="1">
        <v>42591</v>
      </c>
      <c r="AH3943" s="1">
        <v>42598</v>
      </c>
    </row>
    <row r="3944" spans="1:34" x14ac:dyDescent="0.3">
      <c r="A3944">
        <v>251615</v>
      </c>
      <c r="B3944" t="s">
        <v>1281</v>
      </c>
      <c r="C3944" t="s">
        <v>26</v>
      </c>
      <c r="D3944">
        <v>1</v>
      </c>
      <c r="E3944" t="s">
        <v>7065</v>
      </c>
      <c r="F3944" t="s">
        <v>568</v>
      </c>
      <c r="G3944">
        <v>10015</v>
      </c>
      <c r="H3944" t="s">
        <v>52</v>
      </c>
      <c r="I3944">
        <v>53051</v>
      </c>
      <c r="J3944">
        <v>105000</v>
      </c>
      <c r="K3944" t="s">
        <v>30</v>
      </c>
      <c r="L3944" t="s">
        <v>4610</v>
      </c>
      <c r="M3944" t="s">
        <v>6279</v>
      </c>
      <c r="N3944" t="s">
        <v>7035</v>
      </c>
      <c r="O3944" t="s">
        <v>3189</v>
      </c>
      <c r="P3944" t="s">
        <v>6280</v>
      </c>
      <c r="Q3944" t="s">
        <v>35</v>
      </c>
      <c r="R3944" t="s">
        <v>6264</v>
      </c>
      <c r="S3944" t="s">
        <v>6265</v>
      </c>
      <c r="T3944" t="str">
        <f t="shared" si="183"/>
        <v xml:space="preserve">Strong background and experience in design and construction Strong working knowledge of the current and previous NYC construction codes, rules, local laws, bulletins and memorandums  </v>
      </c>
      <c r="U3944">
        <f t="shared" si="184"/>
        <v>0</v>
      </c>
      <c r="V3944" s="3">
        <v>0</v>
      </c>
      <c r="W3944" s="3">
        <f t="shared" si="185"/>
        <v>0</v>
      </c>
      <c r="X3944" s="3">
        <v>0</v>
      </c>
      <c r="Y3944" s="3">
        <v>0</v>
      </c>
      <c r="Z3944" s="3">
        <v>0</v>
      </c>
      <c r="AA3944" s="3">
        <v>0</v>
      </c>
      <c r="AB3944" s="3">
        <v>0</v>
      </c>
      <c r="AD3944" t="s">
        <v>58</v>
      </c>
      <c r="AE3944" s="1">
        <v>42591</v>
      </c>
      <c r="AF3944" s="1">
        <v>42604</v>
      </c>
      <c r="AG3944" s="1">
        <v>42591</v>
      </c>
      <c r="AH3944" s="1">
        <v>42598</v>
      </c>
    </row>
    <row r="3945" spans="1:34" x14ac:dyDescent="0.3">
      <c r="A3945">
        <v>251615</v>
      </c>
      <c r="B3945" t="s">
        <v>1281</v>
      </c>
      <c r="C3945" t="s">
        <v>40</v>
      </c>
      <c r="D3945">
        <v>1</v>
      </c>
      <c r="E3945" t="s">
        <v>7065</v>
      </c>
      <c r="F3945" t="s">
        <v>568</v>
      </c>
      <c r="G3945">
        <v>10015</v>
      </c>
      <c r="H3945" t="s">
        <v>52</v>
      </c>
      <c r="I3945">
        <v>53051</v>
      </c>
      <c r="J3945">
        <v>105000</v>
      </c>
      <c r="K3945" t="s">
        <v>30</v>
      </c>
      <c r="L3945" t="s">
        <v>4610</v>
      </c>
      <c r="M3945" t="s">
        <v>6279</v>
      </c>
      <c r="N3945" t="s">
        <v>7035</v>
      </c>
      <c r="O3945" t="s">
        <v>3189</v>
      </c>
      <c r="P3945" t="s">
        <v>6280</v>
      </c>
      <c r="Q3945" t="s">
        <v>35</v>
      </c>
      <c r="R3945" t="s">
        <v>6264</v>
      </c>
      <c r="S3945" t="s">
        <v>6265</v>
      </c>
      <c r="T3945" t="str">
        <f t="shared" si="183"/>
        <v xml:space="preserve">Strong background and experience in design and construction Strong working knowledge of the current and previous NYC construction codes, rules, local laws, bulletins and memorandums  </v>
      </c>
      <c r="U3945">
        <f t="shared" si="184"/>
        <v>0</v>
      </c>
      <c r="V3945" s="3">
        <v>0</v>
      </c>
      <c r="W3945" s="3">
        <f t="shared" si="185"/>
        <v>0</v>
      </c>
      <c r="X3945" s="3">
        <v>0</v>
      </c>
      <c r="Y3945" s="3">
        <v>0</v>
      </c>
      <c r="Z3945" s="3">
        <v>0</v>
      </c>
      <c r="AA3945" s="3">
        <v>0</v>
      </c>
      <c r="AB3945" s="3">
        <v>0</v>
      </c>
      <c r="AD3945" t="s">
        <v>58</v>
      </c>
      <c r="AE3945" s="1">
        <v>42591</v>
      </c>
      <c r="AF3945" s="1">
        <v>42604</v>
      </c>
      <c r="AG3945" s="1">
        <v>42591</v>
      </c>
      <c r="AH3945" s="1">
        <v>42598</v>
      </c>
    </row>
    <row r="3946" spans="1:34" x14ac:dyDescent="0.3">
      <c r="A3946">
        <v>251618</v>
      </c>
      <c r="B3946" t="s">
        <v>1281</v>
      </c>
      <c r="C3946" t="s">
        <v>26</v>
      </c>
      <c r="D3946">
        <v>2</v>
      </c>
      <c r="E3946" t="s">
        <v>6281</v>
      </c>
      <c r="F3946" t="s">
        <v>191</v>
      </c>
      <c r="G3946">
        <v>13632</v>
      </c>
      <c r="H3946">
        <v>4</v>
      </c>
      <c r="I3946">
        <v>89383</v>
      </c>
      <c r="J3946">
        <v>100000</v>
      </c>
      <c r="K3946" t="s">
        <v>30</v>
      </c>
      <c r="L3946" t="s">
        <v>4784</v>
      </c>
      <c r="M3946" t="s">
        <v>2574</v>
      </c>
      <c r="N3946" t="s">
        <v>6282</v>
      </c>
      <c r="O3946" t="s">
        <v>7083</v>
      </c>
      <c r="P3946" t="s">
        <v>6283</v>
      </c>
      <c r="Q3946" t="s">
        <v>35</v>
      </c>
      <c r="R3946" t="s">
        <v>6264</v>
      </c>
      <c r="S3946" t="s">
        <v>6265</v>
      </c>
      <c r="T3946" t="str">
        <f t="shared" si="183"/>
        <v xml:space="preserve">-Substantial experience working on and leading technology projects. -Substantial experience leading project teams. -Significant working knowledge of technology concepts/systems typical to complex technology projects in a medium-to-large scale corporate environment. -Experience with project management, business analysis, data analysis, creating and maintain project documentation, etc. -Proven track record working effectively with staff from many different business units. -Experience on projects with web-based applications, Accela, ClickSoftware, EMC, and Microsoft Dynamics products a plus. -Experience on projects related to infrastructure and networking. -Demonstrated success delivering technology projects in complex technology environments. -Proficiency with the MS Office suite (including Project, Visio, Access); Remedy (BMC Software). -Excellent written and oral communication skills. -Holds relevant professional/vendor certifications.  </v>
      </c>
      <c r="U3946">
        <f t="shared" si="184"/>
        <v>2</v>
      </c>
      <c r="V3946" s="3">
        <v>0</v>
      </c>
      <c r="W3946" s="3">
        <f t="shared" si="185"/>
        <v>1</v>
      </c>
      <c r="X3946" s="3">
        <v>0</v>
      </c>
      <c r="Y3946" s="3">
        <v>0</v>
      </c>
      <c r="Z3946" s="3">
        <v>0</v>
      </c>
      <c r="AA3946" s="3">
        <v>0</v>
      </c>
      <c r="AB3946" s="3">
        <v>0</v>
      </c>
      <c r="AD3946" t="s">
        <v>58</v>
      </c>
      <c r="AE3946" s="1">
        <v>42591</v>
      </c>
      <c r="AF3946" s="1">
        <v>42604</v>
      </c>
      <c r="AG3946" s="1">
        <v>42591</v>
      </c>
      <c r="AH3946" s="1">
        <v>42598</v>
      </c>
    </row>
    <row r="3947" spans="1:34" x14ac:dyDescent="0.3">
      <c r="A3947">
        <v>251875</v>
      </c>
      <c r="B3947" t="s">
        <v>25</v>
      </c>
      <c r="C3947" t="s">
        <v>40</v>
      </c>
      <c r="D3947">
        <v>1</v>
      </c>
      <c r="E3947" t="s">
        <v>6022</v>
      </c>
      <c r="F3947" t="s">
        <v>3253</v>
      </c>
      <c r="G3947">
        <v>13644</v>
      </c>
      <c r="H3947">
        <v>3</v>
      </c>
      <c r="I3947">
        <v>83323</v>
      </c>
      <c r="J3947">
        <v>110000</v>
      </c>
      <c r="K3947" t="s">
        <v>30</v>
      </c>
      <c r="L3947" t="s">
        <v>192</v>
      </c>
      <c r="M3947" t="s">
        <v>535</v>
      </c>
      <c r="N3947" t="s">
        <v>6023</v>
      </c>
      <c r="O3947" t="s">
        <v>7980</v>
      </c>
      <c r="P3947" t="s">
        <v>6024</v>
      </c>
      <c r="Q3947" t="s">
        <v>7019</v>
      </c>
      <c r="R3947" t="s">
        <v>6284</v>
      </c>
      <c r="S3947" t="s">
        <v>196</v>
      </c>
      <c r="T3947" t="str">
        <f t="shared" si="183"/>
        <v>The preferred candidate should possess the following: 3+ years of experience as a Microsoft SQL Server DBA; experience and expertise with Microsoft SQL database development, Microsoft SQL networking and Multi-site replication, mirroring, log shipping and data partition; experience in database security and auditing, EMC SAN connected MS SQL; experience monitoring multiple databases; Advanced knowledge of database performance management and tuning, database fault analysis and resolution effective Database Backup/Recovery strategy deployment; experience performing database migrations; experience analyzing current database performance and making projections for future growth (CPU usage as well as storage growth); experience in administrating a Windows 2008/2012 Clustered and Virtual environment; experience supporting a high-availability production Microsoft SQL; experience with NETIQ Monitoring and Symantec NetBackup; knowledge of New York City Government; excellent written and verbal communication skills; and the ability to handle multiple tasks under tight deadlines; Oracle Database administration Experience 3+ years as an Oracle DBA; experience implementing/managing Oracle Databases in a RAC environment; experience Implementing Grid Infrastructure release 12 or higher on a Unix/Linux environment; experience implementing ASM cluster Filesystem with knowledge of how to maintain it; knowledge of Best Practices for adding a new disk to an ASM disk group; experience patching grid infrastructure software; experience implementing instance caging; familiar with Oracle database resource manager; familiar with huge pages on Linux; experience supporting a high-availability production database; experience in configuring/supporting Oracle Active Data Guard required, experience in a Solaris environment a plus; experience in Veritas Cluster Server for Oracle a plus; experience in database architecture and design highly desirable; experience with Oracle Advanced Security Option is highly desirable; experience with Golden Gate for Oracle Replication is highly desirable; should demonstrate industry awareness and should be current on relevant competitive products or solutions; Time and project management skills are required; should have excellent written, verbal and listening communication skills. Must possess one of the following Professional/Vendor Certifications: 	Microsoft Certified Solutions Associate (MCSA) Windows Server 2008 	Microsoft Certified IT Professional (MCITP) SQL Server 2008	MCSA (Microsoft Certified Solutions Associate) SQL Server 2012	VMware Certified Professional (VCP5); Oracle Certified DBA</v>
      </c>
      <c r="U3947">
        <f t="shared" si="184"/>
        <v>0</v>
      </c>
      <c r="V3947" s="3">
        <v>0</v>
      </c>
      <c r="W3947" s="3">
        <f t="shared" si="185"/>
        <v>0</v>
      </c>
      <c r="X3947" s="3">
        <v>0</v>
      </c>
      <c r="Y3947" s="3">
        <v>0</v>
      </c>
      <c r="Z3947" s="3">
        <v>1</v>
      </c>
      <c r="AA3947" s="3">
        <v>0</v>
      </c>
      <c r="AB3947" s="3">
        <v>0</v>
      </c>
      <c r="AD3947" t="s">
        <v>58</v>
      </c>
      <c r="AE3947" s="1">
        <v>42591</v>
      </c>
      <c r="AG3947" s="1">
        <v>42591</v>
      </c>
      <c r="AH3947" s="1">
        <v>42598</v>
      </c>
    </row>
    <row r="3948" spans="1:34" x14ac:dyDescent="0.3">
      <c r="A3948">
        <v>251875</v>
      </c>
      <c r="B3948" t="s">
        <v>25</v>
      </c>
      <c r="C3948" t="s">
        <v>26</v>
      </c>
      <c r="D3948">
        <v>1</v>
      </c>
      <c r="E3948" t="s">
        <v>6022</v>
      </c>
      <c r="F3948" t="s">
        <v>3253</v>
      </c>
      <c r="G3948">
        <v>13644</v>
      </c>
      <c r="H3948">
        <v>3</v>
      </c>
      <c r="I3948">
        <v>83323</v>
      </c>
      <c r="J3948">
        <v>110000</v>
      </c>
      <c r="K3948" t="s">
        <v>30</v>
      </c>
      <c r="L3948" t="s">
        <v>192</v>
      </c>
      <c r="M3948" t="s">
        <v>535</v>
      </c>
      <c r="N3948" t="s">
        <v>6023</v>
      </c>
      <c r="O3948" t="s">
        <v>7980</v>
      </c>
      <c r="P3948" t="s">
        <v>6024</v>
      </c>
      <c r="Q3948" t="s">
        <v>7019</v>
      </c>
      <c r="R3948" t="s">
        <v>6284</v>
      </c>
      <c r="S3948" t="s">
        <v>196</v>
      </c>
      <c r="T3948" t="str">
        <f t="shared" si="183"/>
        <v>The preferred candidate should possess the following: 3+ years of experience as a Microsoft SQL Server DBA; experience and expertise with Microsoft SQL database development, Microsoft SQL networking and Multi-site replication, mirroring, log shipping and data partition; experience in database security and auditing, EMC SAN connected MS SQL; experience monitoring multiple databases; Advanced knowledge of database performance management and tuning, database fault analysis and resolution effective Database Backup/Recovery strategy deployment; experience performing database migrations; experience analyzing current database performance and making projections for future growth (CPU usage as well as storage growth); experience in administrating a Windows 2008/2012 Clustered and Virtual environment; experience supporting a high-availability production Microsoft SQL; experience with NETIQ Monitoring and Symantec NetBackup; knowledge of New York City Government; excellent written and verbal communication skills; and the ability to handle multiple tasks under tight deadlines; Oracle Database administration Experience 3+ years as an Oracle DBA; experience implementing/managing Oracle Databases in a RAC environment; experience Implementing Grid Infrastructure release 12 or higher on a Unix/Linux environment; experience implementing ASM cluster Filesystem with knowledge of how to maintain it; knowledge of Best Practices for adding a new disk to an ASM disk group; experience patching grid infrastructure software; experience implementing instance caging; familiar with Oracle database resource manager; familiar with huge pages on Linux; experience supporting a high-availability production database; experience in configuring/supporting Oracle Active Data Guard required, experience in a Solaris environment a plus; experience in Veritas Cluster Server for Oracle a plus; experience in database architecture and design highly desirable; experience with Oracle Advanced Security Option is highly desirable; experience with Golden Gate for Oracle Replication is highly desirable; should demonstrate industry awareness and should be current on relevant competitive products or solutions; Time and project management skills are required; should have excellent written, verbal and listening communication skills. Must possess one of the following Professional/Vendor Certifications: 	Microsoft Certified Solutions Associate (MCSA) Windows Server 2008 	Microsoft Certified IT Professional (MCITP) SQL Server 2008	MCSA (Microsoft Certified Solutions Associate) SQL Server 2012	VMware Certified Professional (VCP5); Oracle Certified DBA</v>
      </c>
      <c r="U3948">
        <f t="shared" si="184"/>
        <v>0</v>
      </c>
      <c r="V3948" s="3">
        <v>0</v>
      </c>
      <c r="W3948" s="3">
        <f t="shared" si="185"/>
        <v>0</v>
      </c>
      <c r="X3948" s="3">
        <v>0</v>
      </c>
      <c r="Y3948" s="3">
        <v>0</v>
      </c>
      <c r="Z3948" s="3">
        <v>1</v>
      </c>
      <c r="AA3948" s="3">
        <v>0</v>
      </c>
      <c r="AB3948" s="3">
        <v>0</v>
      </c>
      <c r="AD3948" t="s">
        <v>58</v>
      </c>
      <c r="AE3948" s="1">
        <v>42591</v>
      </c>
      <c r="AG3948" s="1">
        <v>42591</v>
      </c>
      <c r="AH3948" s="1">
        <v>42598</v>
      </c>
    </row>
    <row r="3949" spans="1:34" x14ac:dyDescent="0.3">
      <c r="A3949">
        <v>251876</v>
      </c>
      <c r="B3949" t="s">
        <v>39</v>
      </c>
      <c r="C3949" t="s">
        <v>26</v>
      </c>
      <c r="D3949">
        <v>1</v>
      </c>
      <c r="E3949" t="s">
        <v>6285</v>
      </c>
      <c r="F3949" t="s">
        <v>42</v>
      </c>
      <c r="G3949">
        <v>21744</v>
      </c>
      <c r="H3949">
        <v>2</v>
      </c>
      <c r="I3949">
        <v>68239</v>
      </c>
      <c r="J3949">
        <v>85644</v>
      </c>
      <c r="K3949" t="s">
        <v>30</v>
      </c>
      <c r="L3949" t="s">
        <v>78</v>
      </c>
      <c r="M3949" t="s">
        <v>6286</v>
      </c>
      <c r="N3949" t="s">
        <v>6287</v>
      </c>
      <c r="O3949" t="s">
        <v>46</v>
      </c>
      <c r="P3949" t="e">
        <f>--Excellent interpersonal, written and communication skills  --Excellent computer skills in MS Word, MS ACCESS, MS Excel, SPSS and/or SAS, SQL, and ArcGIS  --Excellent research and analytical skills  --ability to originate ideas and develop objectives to accomplish special projects  --ability to travel.</f>
        <v>#NAME?</v>
      </c>
      <c r="Q3949" t="s">
        <v>7439</v>
      </c>
      <c r="R3949" t="s">
        <v>6288</v>
      </c>
      <c r="S3949" t="s">
        <v>35</v>
      </c>
      <c r="T3949" t="e">
        <f t="shared" si="183"/>
        <v>#NAME?</v>
      </c>
      <c r="U3949">
        <f t="shared" si="184"/>
        <v>0</v>
      </c>
      <c r="V3949" s="3">
        <v>0</v>
      </c>
      <c r="W3949" s="3">
        <f t="shared" si="185"/>
        <v>0</v>
      </c>
      <c r="X3949" s="3">
        <v>0</v>
      </c>
      <c r="Y3949" s="3">
        <v>0</v>
      </c>
      <c r="Z3949" s="3">
        <v>0</v>
      </c>
      <c r="AA3949" s="3">
        <v>0</v>
      </c>
      <c r="AB3949" s="3">
        <v>0</v>
      </c>
      <c r="AD3949" t="s">
        <v>38</v>
      </c>
      <c r="AE3949" s="1">
        <v>42592</v>
      </c>
      <c r="AG3949" s="1">
        <v>42592</v>
      </c>
      <c r="AH3949" s="1">
        <v>42598</v>
      </c>
    </row>
    <row r="3950" spans="1:34" x14ac:dyDescent="0.3">
      <c r="A3950">
        <v>251156</v>
      </c>
      <c r="B3950" t="s">
        <v>1158</v>
      </c>
      <c r="C3950" t="s">
        <v>40</v>
      </c>
      <c r="D3950">
        <v>4</v>
      </c>
      <c r="E3950" t="s">
        <v>1884</v>
      </c>
      <c r="F3950" t="s">
        <v>1203</v>
      </c>
      <c r="G3950" t="s">
        <v>1204</v>
      </c>
      <c r="H3950">
        <v>0</v>
      </c>
      <c r="I3950">
        <v>48535</v>
      </c>
      <c r="J3950">
        <v>132061</v>
      </c>
      <c r="K3950" t="s">
        <v>30</v>
      </c>
      <c r="L3950" t="s">
        <v>1161</v>
      </c>
      <c r="M3950" t="s">
        <v>1575</v>
      </c>
      <c r="N3950" t="s">
        <v>1885</v>
      </c>
      <c r="O3950" t="s">
        <v>1207</v>
      </c>
      <c r="P3950" t="s">
        <v>1886</v>
      </c>
      <c r="Q3950" t="s">
        <v>35</v>
      </c>
      <c r="R3950" t="s">
        <v>6289</v>
      </c>
      <c r="S3950" t="s">
        <v>1888</v>
      </c>
      <c r="T3950" t="str">
        <f t="shared" si="183"/>
        <v xml:space="preserve">Preference will be given to candidates with at least four years of experience in a managerial, administrative or supervisory position.  </v>
      </c>
      <c r="U3950">
        <f t="shared" si="184"/>
        <v>0</v>
      </c>
      <c r="V3950" s="3">
        <v>0</v>
      </c>
      <c r="W3950" s="3">
        <f t="shared" si="185"/>
        <v>0</v>
      </c>
      <c r="X3950" s="3">
        <v>0</v>
      </c>
      <c r="Y3950" s="3">
        <v>0</v>
      </c>
      <c r="Z3950" s="3">
        <v>0</v>
      </c>
      <c r="AA3950" s="3">
        <v>0</v>
      </c>
      <c r="AB3950" s="3">
        <v>0</v>
      </c>
      <c r="AD3950" t="s">
        <v>2843</v>
      </c>
      <c r="AE3950" s="1">
        <v>42591</v>
      </c>
      <c r="AG3950" s="1">
        <v>42592</v>
      </c>
      <c r="AH3950" s="1">
        <v>42598</v>
      </c>
    </row>
    <row r="3951" spans="1:34" x14ac:dyDescent="0.3">
      <c r="A3951">
        <v>251876</v>
      </c>
      <c r="B3951" t="s">
        <v>39</v>
      </c>
      <c r="C3951" t="s">
        <v>40</v>
      </c>
      <c r="D3951">
        <v>1</v>
      </c>
      <c r="E3951" t="s">
        <v>6285</v>
      </c>
      <c r="F3951" t="s">
        <v>42</v>
      </c>
      <c r="G3951">
        <v>21744</v>
      </c>
      <c r="H3951">
        <v>2</v>
      </c>
      <c r="I3951">
        <v>68239</v>
      </c>
      <c r="J3951">
        <v>85644</v>
      </c>
      <c r="K3951" t="s">
        <v>30</v>
      </c>
      <c r="L3951" t="s">
        <v>78</v>
      </c>
      <c r="M3951" t="s">
        <v>6286</v>
      </c>
      <c r="N3951" t="s">
        <v>6287</v>
      </c>
      <c r="O3951" t="s">
        <v>46</v>
      </c>
      <c r="P3951" t="e">
        <f>--Excellent interpersonal, written and communication skills  --Excellent computer skills in MS Word, MS ACCESS, MS Excel, SPSS and/or SAS, SQL, and ArcGIS  --Excellent research and analytical skills  --ability to originate ideas and develop objectives to accomplish special projects  --ability to travel.</f>
        <v>#NAME?</v>
      </c>
      <c r="Q3951" t="s">
        <v>7439</v>
      </c>
      <c r="R3951" t="s">
        <v>6288</v>
      </c>
      <c r="S3951" t="s">
        <v>35</v>
      </c>
      <c r="T3951" t="e">
        <f t="shared" si="183"/>
        <v>#NAME?</v>
      </c>
      <c r="U3951">
        <f t="shared" si="184"/>
        <v>0</v>
      </c>
      <c r="V3951" s="3">
        <v>0</v>
      </c>
      <c r="W3951" s="3">
        <f t="shared" si="185"/>
        <v>0</v>
      </c>
      <c r="X3951" s="3">
        <v>0</v>
      </c>
      <c r="Y3951" s="3">
        <v>0</v>
      </c>
      <c r="Z3951" s="3">
        <v>0</v>
      </c>
      <c r="AA3951" s="3">
        <v>0</v>
      </c>
      <c r="AB3951" s="3">
        <v>0</v>
      </c>
      <c r="AD3951" t="s">
        <v>38</v>
      </c>
      <c r="AE3951" s="1">
        <v>42592</v>
      </c>
      <c r="AG3951" s="1">
        <v>42592</v>
      </c>
      <c r="AH3951" s="1">
        <v>42598</v>
      </c>
    </row>
    <row r="3952" spans="1:34" x14ac:dyDescent="0.3">
      <c r="A3952">
        <v>251920</v>
      </c>
      <c r="B3952" t="s">
        <v>59</v>
      </c>
      <c r="C3952" t="s">
        <v>26</v>
      </c>
      <c r="D3952">
        <v>1</v>
      </c>
      <c r="E3952" t="s">
        <v>6290</v>
      </c>
      <c r="F3952" t="s">
        <v>623</v>
      </c>
      <c r="G3952">
        <v>60910</v>
      </c>
      <c r="H3952">
        <v>0</v>
      </c>
      <c r="I3952">
        <v>22</v>
      </c>
      <c r="J3952">
        <v>26</v>
      </c>
      <c r="K3952" t="s">
        <v>141</v>
      </c>
      <c r="L3952" t="s">
        <v>2053</v>
      </c>
      <c r="M3952" t="s">
        <v>6291</v>
      </c>
      <c r="N3952" t="s">
        <v>9100</v>
      </c>
      <c r="O3952" t="s">
        <v>626</v>
      </c>
      <c r="P3952" t="s">
        <v>9101</v>
      </c>
      <c r="Q3952" t="s">
        <v>6292</v>
      </c>
      <c r="R3952" t="s">
        <v>8302</v>
      </c>
      <c r="S3952" t="s">
        <v>6293</v>
      </c>
      <c r="T3952" t="str">
        <f t="shared" si="183"/>
        <v>‚ Part-time, consistent schedule, to include three working days.    College degree in Environmental Education, Conservation Education, or related field; preferred relevant work or internship experience working with youth and/or educators.     Strong verbal and written communication skills.   Ability and willingness to travel to schools and other facilities throughout New York City.   The ability to be flexible, resourceful, and creative.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***THIS IS A PART TIME POSITION, 17 HOURS PER WEEK, NO BENEFITS***</v>
      </c>
      <c r="U3952">
        <f t="shared" si="184"/>
        <v>0</v>
      </c>
      <c r="V3952" s="3">
        <v>0</v>
      </c>
      <c r="W3952" s="3">
        <f t="shared" si="185"/>
        <v>0</v>
      </c>
      <c r="X3952" s="3">
        <v>0</v>
      </c>
      <c r="Y3952" s="3">
        <v>0</v>
      </c>
      <c r="Z3952" s="3">
        <v>0</v>
      </c>
      <c r="AA3952" s="3">
        <v>0</v>
      </c>
      <c r="AB3952" s="3">
        <v>0</v>
      </c>
      <c r="AD3952" t="s">
        <v>38</v>
      </c>
      <c r="AE3952" s="1">
        <v>42593</v>
      </c>
      <c r="AG3952" s="1">
        <v>42593</v>
      </c>
      <c r="AH3952" s="1">
        <v>42598</v>
      </c>
    </row>
    <row r="3953" spans="1:34" x14ac:dyDescent="0.3">
      <c r="A3953">
        <v>251618</v>
      </c>
      <c r="B3953" t="s">
        <v>1281</v>
      </c>
      <c r="C3953" t="s">
        <v>40</v>
      </c>
      <c r="D3953">
        <v>2</v>
      </c>
      <c r="E3953" t="s">
        <v>6281</v>
      </c>
      <c r="F3953" t="s">
        <v>191</v>
      </c>
      <c r="G3953">
        <v>13632</v>
      </c>
      <c r="H3953">
        <v>4</v>
      </c>
      <c r="I3953">
        <v>89383</v>
      </c>
      <c r="J3953">
        <v>100000</v>
      </c>
      <c r="K3953" t="s">
        <v>30</v>
      </c>
      <c r="L3953" t="s">
        <v>4784</v>
      </c>
      <c r="M3953" t="s">
        <v>2574</v>
      </c>
      <c r="N3953" t="s">
        <v>6282</v>
      </c>
      <c r="O3953" t="s">
        <v>7083</v>
      </c>
      <c r="P3953" t="s">
        <v>6283</v>
      </c>
      <c r="Q3953" t="s">
        <v>35</v>
      </c>
      <c r="R3953" t="s">
        <v>6264</v>
      </c>
      <c r="S3953" t="s">
        <v>6265</v>
      </c>
      <c r="T3953" t="str">
        <f t="shared" si="183"/>
        <v xml:space="preserve">-Substantial experience working on and leading technology projects. -Substantial experience leading project teams. -Significant working knowledge of technology concepts/systems typical to complex technology projects in a medium-to-large scale corporate environment. -Experience with project management, business analysis, data analysis, creating and maintain project documentation, etc. -Proven track record working effectively with staff from many different business units. -Experience on projects with web-based applications, Accela, ClickSoftware, EMC, and Microsoft Dynamics products a plus. -Experience on projects related to infrastructure and networking. -Demonstrated success delivering technology projects in complex technology environments. -Proficiency with the MS Office suite (including Project, Visio, Access); Remedy (BMC Software). -Excellent written and oral communication skills. -Holds relevant professional/vendor certifications.  </v>
      </c>
      <c r="U3953">
        <f t="shared" si="184"/>
        <v>2</v>
      </c>
      <c r="V3953" s="3">
        <v>0</v>
      </c>
      <c r="W3953" s="3">
        <f t="shared" si="185"/>
        <v>1</v>
      </c>
      <c r="X3953" s="3">
        <v>0</v>
      </c>
      <c r="Y3953" s="3">
        <v>0</v>
      </c>
      <c r="Z3953" s="3">
        <v>0</v>
      </c>
      <c r="AA3953" s="3">
        <v>0</v>
      </c>
      <c r="AB3953" s="3">
        <v>0</v>
      </c>
      <c r="AD3953" t="s">
        <v>58</v>
      </c>
      <c r="AE3953" s="1">
        <v>42591</v>
      </c>
      <c r="AF3953" s="1">
        <v>42604</v>
      </c>
      <c r="AG3953" s="1">
        <v>42591</v>
      </c>
      <c r="AH3953" s="1">
        <v>42598</v>
      </c>
    </row>
    <row r="3954" spans="1:34" x14ac:dyDescent="0.3">
      <c r="A3954">
        <v>251620</v>
      </c>
      <c r="B3954" t="s">
        <v>4911</v>
      </c>
      <c r="C3954" t="s">
        <v>40</v>
      </c>
      <c r="D3954">
        <v>1</v>
      </c>
      <c r="E3954" t="s">
        <v>1447</v>
      </c>
      <c r="F3954" t="s">
        <v>6294</v>
      </c>
      <c r="G3954">
        <v>6547</v>
      </c>
      <c r="H3954">
        <v>1</v>
      </c>
      <c r="I3954">
        <v>40772</v>
      </c>
      <c r="J3954">
        <v>58469</v>
      </c>
      <c r="K3954" t="s">
        <v>30</v>
      </c>
      <c r="L3954" t="s">
        <v>2456</v>
      </c>
      <c r="M3954" t="s">
        <v>4913</v>
      </c>
      <c r="N3954" t="s">
        <v>6295</v>
      </c>
      <c r="O3954" t="s">
        <v>6296</v>
      </c>
      <c r="P3954" t="s">
        <v>6297</v>
      </c>
      <c r="Q3954" t="s">
        <v>35</v>
      </c>
      <c r="R3954" t="s">
        <v>6298</v>
      </c>
      <c r="S3954" t="s">
        <v>6299</v>
      </c>
      <c r="T3954" t="str">
        <f t="shared" si="183"/>
        <v xml:space="preserve">Computer skills essential, including proficiency with Powerpoint, Excel, Word, and other Microsoft Office applications as well as Internet-based research. Good communication skills, oral and written, are essential.  </v>
      </c>
      <c r="U3954">
        <f t="shared" si="184"/>
        <v>0</v>
      </c>
      <c r="V3954" s="3">
        <v>1</v>
      </c>
      <c r="W3954" s="3">
        <f t="shared" si="185"/>
        <v>0</v>
      </c>
      <c r="X3954" s="3">
        <v>0</v>
      </c>
      <c r="Y3954" s="3">
        <v>0</v>
      </c>
      <c r="Z3954" s="3">
        <v>0</v>
      </c>
      <c r="AA3954" s="3">
        <v>0</v>
      </c>
      <c r="AB3954" s="3">
        <v>0</v>
      </c>
      <c r="AD3954" t="s">
        <v>6300</v>
      </c>
      <c r="AE3954" s="1">
        <v>42591</v>
      </c>
      <c r="AF3954" s="1">
        <v>42605</v>
      </c>
      <c r="AG3954" s="1">
        <v>42591</v>
      </c>
      <c r="AH3954" s="1">
        <v>42598</v>
      </c>
    </row>
    <row r="3955" spans="1:34" x14ac:dyDescent="0.3">
      <c r="A3955">
        <v>251620</v>
      </c>
      <c r="B3955" t="s">
        <v>4911</v>
      </c>
      <c r="C3955" t="s">
        <v>26</v>
      </c>
      <c r="D3955">
        <v>1</v>
      </c>
      <c r="E3955" t="s">
        <v>1447</v>
      </c>
      <c r="F3955" t="s">
        <v>6294</v>
      </c>
      <c r="G3955">
        <v>6547</v>
      </c>
      <c r="H3955">
        <v>1</v>
      </c>
      <c r="I3955">
        <v>40772</v>
      </c>
      <c r="J3955">
        <v>58469</v>
      </c>
      <c r="K3955" t="s">
        <v>30</v>
      </c>
      <c r="L3955" t="s">
        <v>2456</v>
      </c>
      <c r="M3955" t="s">
        <v>4913</v>
      </c>
      <c r="N3955" t="s">
        <v>6295</v>
      </c>
      <c r="O3955" t="s">
        <v>6296</v>
      </c>
      <c r="P3955" t="s">
        <v>6297</v>
      </c>
      <c r="Q3955" t="s">
        <v>35</v>
      </c>
      <c r="R3955" t="s">
        <v>6298</v>
      </c>
      <c r="S3955" t="s">
        <v>6299</v>
      </c>
      <c r="T3955" t="str">
        <f t="shared" si="183"/>
        <v xml:space="preserve">Computer skills essential, including proficiency with Powerpoint, Excel, Word, and other Microsoft Office applications as well as Internet-based research. Good communication skills, oral and written, are essential.  </v>
      </c>
      <c r="U3955">
        <f t="shared" si="184"/>
        <v>0</v>
      </c>
      <c r="V3955" s="3">
        <v>1</v>
      </c>
      <c r="W3955" s="3">
        <f t="shared" si="185"/>
        <v>0</v>
      </c>
      <c r="X3955" s="3">
        <v>0</v>
      </c>
      <c r="Y3955" s="3">
        <v>0</v>
      </c>
      <c r="Z3955" s="3">
        <v>0</v>
      </c>
      <c r="AA3955" s="3">
        <v>0</v>
      </c>
      <c r="AB3955" s="3">
        <v>0</v>
      </c>
      <c r="AD3955" t="s">
        <v>6300</v>
      </c>
      <c r="AE3955" s="1">
        <v>42591</v>
      </c>
      <c r="AF3955" s="1">
        <v>42605</v>
      </c>
      <c r="AG3955" s="1">
        <v>42591</v>
      </c>
      <c r="AH3955" s="1">
        <v>42598</v>
      </c>
    </row>
    <row r="3956" spans="1:34" x14ac:dyDescent="0.3">
      <c r="A3956">
        <v>251621</v>
      </c>
      <c r="B3956" t="s">
        <v>1281</v>
      </c>
      <c r="C3956" t="s">
        <v>26</v>
      </c>
      <c r="D3956">
        <v>1</v>
      </c>
      <c r="E3956" t="s">
        <v>6301</v>
      </c>
      <c r="F3956" t="s">
        <v>1455</v>
      </c>
      <c r="G3956">
        <v>21210</v>
      </c>
      <c r="H3956">
        <v>0</v>
      </c>
      <c r="I3956">
        <v>51586</v>
      </c>
      <c r="J3956">
        <v>66600</v>
      </c>
      <c r="K3956" t="s">
        <v>30</v>
      </c>
      <c r="L3956" t="s">
        <v>3910</v>
      </c>
      <c r="M3956" t="s">
        <v>6302</v>
      </c>
      <c r="N3956" t="s">
        <v>9102</v>
      </c>
      <c r="O3956" t="s">
        <v>1457</v>
      </c>
      <c r="P3956" t="s">
        <v>35</v>
      </c>
      <c r="Q3956" t="s">
        <v>35</v>
      </c>
      <c r="R3956" t="s">
        <v>6264</v>
      </c>
      <c r="S3956" t="s">
        <v>6265</v>
      </c>
      <c r="T3956" t="str">
        <f t="shared" si="183"/>
        <v xml:space="preserve">   </v>
      </c>
      <c r="U3956">
        <f t="shared" si="184"/>
        <v>0</v>
      </c>
      <c r="V3956" s="3">
        <v>0</v>
      </c>
      <c r="W3956" s="3">
        <f t="shared" si="185"/>
        <v>0</v>
      </c>
      <c r="X3956" s="3">
        <v>0</v>
      </c>
      <c r="Y3956" s="3">
        <v>0</v>
      </c>
      <c r="Z3956" s="3">
        <v>0</v>
      </c>
      <c r="AA3956" s="3">
        <v>0</v>
      </c>
      <c r="AB3956" s="3">
        <v>0</v>
      </c>
      <c r="AD3956" t="s">
        <v>58</v>
      </c>
      <c r="AE3956" s="1">
        <v>42591</v>
      </c>
      <c r="AF3956" s="1">
        <v>42604</v>
      </c>
      <c r="AG3956" s="1">
        <v>42591</v>
      </c>
      <c r="AH3956" s="1">
        <v>42598</v>
      </c>
    </row>
    <row r="3957" spans="1:34" x14ac:dyDescent="0.3">
      <c r="A3957">
        <v>251621</v>
      </c>
      <c r="B3957" t="s">
        <v>1281</v>
      </c>
      <c r="C3957" t="s">
        <v>40</v>
      </c>
      <c r="D3957">
        <v>1</v>
      </c>
      <c r="E3957" t="s">
        <v>6301</v>
      </c>
      <c r="F3957" t="s">
        <v>1455</v>
      </c>
      <c r="G3957">
        <v>21210</v>
      </c>
      <c r="H3957">
        <v>0</v>
      </c>
      <c r="I3957">
        <v>51586</v>
      </c>
      <c r="J3957">
        <v>66600</v>
      </c>
      <c r="K3957" t="s">
        <v>30</v>
      </c>
      <c r="L3957" t="s">
        <v>3910</v>
      </c>
      <c r="M3957" t="s">
        <v>6302</v>
      </c>
      <c r="N3957" t="s">
        <v>9102</v>
      </c>
      <c r="O3957" t="s">
        <v>1457</v>
      </c>
      <c r="P3957" t="s">
        <v>35</v>
      </c>
      <c r="Q3957" t="s">
        <v>35</v>
      </c>
      <c r="R3957" t="s">
        <v>6264</v>
      </c>
      <c r="S3957" t="s">
        <v>6265</v>
      </c>
      <c r="T3957" t="str">
        <f t="shared" si="183"/>
        <v xml:space="preserve">   </v>
      </c>
      <c r="U3957">
        <f t="shared" si="184"/>
        <v>0</v>
      </c>
      <c r="V3957" s="3">
        <v>0</v>
      </c>
      <c r="W3957" s="3">
        <f t="shared" si="185"/>
        <v>0</v>
      </c>
      <c r="X3957" s="3">
        <v>0</v>
      </c>
      <c r="Y3957" s="3">
        <v>0</v>
      </c>
      <c r="Z3957" s="3">
        <v>0</v>
      </c>
      <c r="AA3957" s="3">
        <v>0</v>
      </c>
      <c r="AB3957" s="3">
        <v>0</v>
      </c>
      <c r="AD3957" t="s">
        <v>58</v>
      </c>
      <c r="AE3957" s="1">
        <v>42591</v>
      </c>
      <c r="AF3957" s="1">
        <v>42604</v>
      </c>
      <c r="AG3957" s="1">
        <v>42591</v>
      </c>
      <c r="AH3957" s="1">
        <v>42598</v>
      </c>
    </row>
    <row r="3958" spans="1:34" x14ac:dyDescent="0.3">
      <c r="A3958">
        <v>251920</v>
      </c>
      <c r="B3958" t="s">
        <v>59</v>
      </c>
      <c r="C3958" t="s">
        <v>40</v>
      </c>
      <c r="D3958">
        <v>1</v>
      </c>
      <c r="E3958" t="s">
        <v>6290</v>
      </c>
      <c r="F3958" t="s">
        <v>623</v>
      </c>
      <c r="G3958">
        <v>60910</v>
      </c>
      <c r="H3958">
        <v>0</v>
      </c>
      <c r="I3958">
        <v>22</v>
      </c>
      <c r="J3958">
        <v>26</v>
      </c>
      <c r="K3958" t="s">
        <v>141</v>
      </c>
      <c r="L3958" t="s">
        <v>2053</v>
      </c>
      <c r="M3958" t="s">
        <v>6291</v>
      </c>
      <c r="N3958" t="s">
        <v>9100</v>
      </c>
      <c r="O3958" t="s">
        <v>626</v>
      </c>
      <c r="P3958" t="s">
        <v>9101</v>
      </c>
      <c r="Q3958" t="s">
        <v>6292</v>
      </c>
      <c r="R3958" t="s">
        <v>8302</v>
      </c>
      <c r="S3958" t="s">
        <v>6293</v>
      </c>
      <c r="T3958" t="str">
        <f t="shared" si="183"/>
        <v>‚ Part-time, consistent schedule, to include three working days.    College degree in Environmental Education, Conservation Education, or related field; preferred relevant work or internship experience working with youth and/or educators.     Strong verbal and written communication skills.   Ability and willingness to travel to schools and other facilities throughout New York City.   The ability to be flexible, resourceful, and creative.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***THIS IS A PART TIME POSITION, 17 HOURS PER WEEK, NO BENEFITS***</v>
      </c>
      <c r="U3958">
        <f t="shared" si="184"/>
        <v>0</v>
      </c>
      <c r="V3958" s="3">
        <v>0</v>
      </c>
      <c r="W3958" s="3">
        <f t="shared" si="185"/>
        <v>0</v>
      </c>
      <c r="X3958" s="3">
        <v>0</v>
      </c>
      <c r="Y3958" s="3">
        <v>0</v>
      </c>
      <c r="Z3958" s="3">
        <v>0</v>
      </c>
      <c r="AA3958" s="3">
        <v>0</v>
      </c>
      <c r="AB3958" s="3">
        <v>0</v>
      </c>
      <c r="AD3958" t="s">
        <v>38</v>
      </c>
      <c r="AE3958" s="1">
        <v>42593</v>
      </c>
      <c r="AG3958" s="1">
        <v>42593</v>
      </c>
      <c r="AH3958" s="1">
        <v>42598</v>
      </c>
    </row>
    <row r="3959" spans="1:34" x14ac:dyDescent="0.3">
      <c r="A3959">
        <v>251156</v>
      </c>
      <c r="B3959" t="s">
        <v>1158</v>
      </c>
      <c r="C3959" t="s">
        <v>26</v>
      </c>
      <c r="D3959">
        <v>4</v>
      </c>
      <c r="E3959" t="s">
        <v>1884</v>
      </c>
      <c r="F3959" t="s">
        <v>1203</v>
      </c>
      <c r="G3959" t="s">
        <v>1204</v>
      </c>
      <c r="H3959">
        <v>0</v>
      </c>
      <c r="I3959">
        <v>48535</v>
      </c>
      <c r="J3959">
        <v>132061</v>
      </c>
      <c r="K3959" t="s">
        <v>30</v>
      </c>
      <c r="L3959" t="s">
        <v>1161</v>
      </c>
      <c r="M3959" t="s">
        <v>1575</v>
      </c>
      <c r="N3959" t="s">
        <v>1885</v>
      </c>
      <c r="O3959" t="s">
        <v>1207</v>
      </c>
      <c r="P3959" t="s">
        <v>1886</v>
      </c>
      <c r="Q3959" t="s">
        <v>35</v>
      </c>
      <c r="R3959" t="s">
        <v>6289</v>
      </c>
      <c r="S3959" t="s">
        <v>1888</v>
      </c>
      <c r="T3959" t="str">
        <f t="shared" si="183"/>
        <v xml:space="preserve">Preference will be given to candidates with at least four years of experience in a managerial, administrative or supervisory position.  </v>
      </c>
      <c r="U3959">
        <f t="shared" si="184"/>
        <v>0</v>
      </c>
      <c r="V3959" s="3">
        <v>0</v>
      </c>
      <c r="W3959" s="3">
        <f t="shared" si="185"/>
        <v>0</v>
      </c>
      <c r="X3959" s="3">
        <v>0</v>
      </c>
      <c r="Y3959" s="3">
        <v>0</v>
      </c>
      <c r="Z3959" s="3">
        <v>0</v>
      </c>
      <c r="AA3959" s="3">
        <v>0</v>
      </c>
      <c r="AB3959" s="3">
        <v>0</v>
      </c>
      <c r="AD3959" t="s">
        <v>2843</v>
      </c>
      <c r="AE3959" s="1">
        <v>42591</v>
      </c>
      <c r="AG3959" s="1">
        <v>42592</v>
      </c>
      <c r="AH3959" s="1">
        <v>42598</v>
      </c>
    </row>
    <row r="3960" spans="1:34" x14ac:dyDescent="0.3">
      <c r="A3960">
        <v>251974</v>
      </c>
      <c r="B3960" t="s">
        <v>89</v>
      </c>
      <c r="C3960" t="s">
        <v>40</v>
      </c>
      <c r="D3960">
        <v>1</v>
      </c>
      <c r="E3960" t="s">
        <v>6303</v>
      </c>
      <c r="F3960" t="s">
        <v>691</v>
      </c>
      <c r="G3960">
        <v>10033</v>
      </c>
      <c r="H3960" t="s">
        <v>240</v>
      </c>
      <c r="I3960">
        <v>80000</v>
      </c>
      <c r="J3960">
        <v>105000</v>
      </c>
      <c r="K3960" t="s">
        <v>30</v>
      </c>
      <c r="L3960" t="s">
        <v>6304</v>
      </c>
      <c r="M3960" t="s">
        <v>6305</v>
      </c>
      <c r="N3960" t="s">
        <v>9103</v>
      </c>
      <c r="O3960" t="s">
        <v>693</v>
      </c>
      <c r="P3960" t="s">
        <v>9104</v>
      </c>
      <c r="Q3960" t="s">
        <v>35</v>
      </c>
      <c r="R3960" t="s">
        <v>99</v>
      </c>
      <c r="S3960" t="s">
        <v>35</v>
      </c>
      <c r="T3960" t="str">
        <f t="shared" si="183"/>
        <v xml:space="preserve">‚ Excellent Communicator ‚€œ ability to communicate expertly and clearly, both written and verbal; to think on one‚„s feet with a calm and pleasant demeanor; to artfully influence and persuade, and to render diplomatic approaches while remaining focused on the agency‚„s goals and priorities. Excellent verbal, writing and editing skills; excellent interpersonal skills with demonstrated record as a self-starter and team-player. Extensive experience in communications, preferably for a busy, active government agency. Strong knowledge of public policy. Keen understanding of marketing needs to a broad spectrum of stakeholders. Fluency in software applications such as Word and PowerPoint. Experience in media outreach and communications management experience. Ability to establish and maintain cooperative relationships with associates and the public. Excellent detail-orientation and follow-up skills and ability to meet deadlines. Experience with proofing remarks and other related copywriting tools. Ability to assimilate and analyze data. Ability to apply Associated Press guides.  </v>
      </c>
      <c r="U3960">
        <f t="shared" si="184"/>
        <v>1</v>
      </c>
      <c r="V3960" s="3">
        <v>0</v>
      </c>
      <c r="W3960" s="3">
        <f t="shared" si="185"/>
        <v>1</v>
      </c>
      <c r="X3960" s="3">
        <v>0</v>
      </c>
      <c r="Y3960" s="3">
        <v>0</v>
      </c>
      <c r="Z3960" s="3">
        <v>0</v>
      </c>
      <c r="AA3960" s="3">
        <v>0</v>
      </c>
      <c r="AB3960" s="3">
        <v>0</v>
      </c>
      <c r="AD3960" t="s">
        <v>100</v>
      </c>
      <c r="AE3960" s="1">
        <v>42594</v>
      </c>
      <c r="AF3960" s="1">
        <v>42604</v>
      </c>
      <c r="AG3960" s="1">
        <v>42594</v>
      </c>
      <c r="AH3960" s="1">
        <v>42598</v>
      </c>
    </row>
    <row r="3961" spans="1:34" x14ac:dyDescent="0.3">
      <c r="A3961">
        <v>251974</v>
      </c>
      <c r="B3961" t="s">
        <v>89</v>
      </c>
      <c r="C3961" t="s">
        <v>26</v>
      </c>
      <c r="D3961">
        <v>1</v>
      </c>
      <c r="E3961" t="s">
        <v>6303</v>
      </c>
      <c r="F3961" t="s">
        <v>691</v>
      </c>
      <c r="G3961">
        <v>10033</v>
      </c>
      <c r="H3961" t="s">
        <v>240</v>
      </c>
      <c r="I3961">
        <v>80000</v>
      </c>
      <c r="J3961">
        <v>105000</v>
      </c>
      <c r="K3961" t="s">
        <v>30</v>
      </c>
      <c r="L3961" t="s">
        <v>6304</v>
      </c>
      <c r="M3961" t="s">
        <v>6305</v>
      </c>
      <c r="N3961" t="s">
        <v>9103</v>
      </c>
      <c r="O3961" t="s">
        <v>693</v>
      </c>
      <c r="P3961" t="s">
        <v>9104</v>
      </c>
      <c r="Q3961" t="s">
        <v>35</v>
      </c>
      <c r="R3961" t="s">
        <v>99</v>
      </c>
      <c r="S3961" t="s">
        <v>35</v>
      </c>
      <c r="T3961" t="str">
        <f t="shared" si="183"/>
        <v xml:space="preserve">‚ Excellent Communicator ‚€œ ability to communicate expertly and clearly, both written and verbal; to think on one‚„s feet with a calm and pleasant demeanor; to artfully influence and persuade, and to render diplomatic approaches while remaining focused on the agency‚„s goals and priorities. Excellent verbal, writing and editing skills; excellent interpersonal skills with demonstrated record as a self-starter and team-player. Extensive experience in communications, preferably for a busy, active government agency. Strong knowledge of public policy. Keen understanding of marketing needs to a broad spectrum of stakeholders. Fluency in software applications such as Word and PowerPoint. Experience in media outreach and communications management experience. Ability to establish and maintain cooperative relationships with associates and the public. Excellent detail-orientation and follow-up skills and ability to meet deadlines. Experience with proofing remarks and other related copywriting tools. Ability to assimilate and analyze data. Ability to apply Associated Press guides.  </v>
      </c>
      <c r="U3961">
        <f t="shared" si="184"/>
        <v>1</v>
      </c>
      <c r="V3961" s="3">
        <v>0</v>
      </c>
      <c r="W3961" s="3">
        <f t="shared" si="185"/>
        <v>1</v>
      </c>
      <c r="X3961" s="3">
        <v>0</v>
      </c>
      <c r="Y3961" s="3">
        <v>0</v>
      </c>
      <c r="Z3961" s="3">
        <v>0</v>
      </c>
      <c r="AA3961" s="3">
        <v>0</v>
      </c>
      <c r="AB3961" s="3">
        <v>0</v>
      </c>
      <c r="AD3961" t="s">
        <v>100</v>
      </c>
      <c r="AE3961" s="1">
        <v>42594</v>
      </c>
      <c r="AF3961" s="1">
        <v>42604</v>
      </c>
      <c r="AG3961" s="1">
        <v>42594</v>
      </c>
      <c r="AH3961" s="1">
        <v>42598</v>
      </c>
    </row>
    <row r="3962" spans="1:34" x14ac:dyDescent="0.3">
      <c r="A3962">
        <v>251999</v>
      </c>
      <c r="B3962" t="s">
        <v>324</v>
      </c>
      <c r="C3962" t="s">
        <v>40</v>
      </c>
      <c r="D3962">
        <v>1</v>
      </c>
      <c r="E3962" t="s">
        <v>2651</v>
      </c>
      <c r="F3962" t="s">
        <v>1168</v>
      </c>
      <c r="G3962">
        <v>56058</v>
      </c>
      <c r="H3962">
        <v>0</v>
      </c>
      <c r="I3962">
        <v>48895</v>
      </c>
      <c r="J3962">
        <v>70000</v>
      </c>
      <c r="K3962" t="s">
        <v>30</v>
      </c>
      <c r="L3962" t="s">
        <v>1348</v>
      </c>
      <c r="M3962" t="s">
        <v>6306</v>
      </c>
      <c r="N3962" t="s">
        <v>7036</v>
      </c>
      <c r="O3962" t="s">
        <v>1170</v>
      </c>
      <c r="P3962" t="s">
        <v>6307</v>
      </c>
      <c r="Q3962" t="s">
        <v>35</v>
      </c>
      <c r="R3962" t="s">
        <v>866</v>
      </c>
      <c r="S3962" t="s">
        <v>35</v>
      </c>
      <c r="T3962" t="str">
        <f t="shared" si="183"/>
        <v xml:space="preserve">Interested candidates should have excellent written and verbal communications skills, effective problem-solving skills, and the ability to prioritize, manage time, and engage in multiple tasks in a fast-paced environment.  Candidates should be highly motivated and able to work well independently and as part of a team.  Experience with project budgets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computer science, or a related program. B.A. or B.S. required.   Considerable experience with Microsoft Office, including Access and Excel, is strongly desired.  </v>
      </c>
      <c r="U3962">
        <f t="shared" si="184"/>
        <v>0</v>
      </c>
      <c r="V3962" s="3">
        <v>1</v>
      </c>
      <c r="W3962" s="3">
        <f t="shared" si="185"/>
        <v>0</v>
      </c>
      <c r="X3962" s="3">
        <v>0</v>
      </c>
      <c r="Y3962" s="3">
        <v>0</v>
      </c>
      <c r="Z3962" s="3">
        <v>0</v>
      </c>
      <c r="AA3962" s="3">
        <v>0</v>
      </c>
      <c r="AB3962" s="3">
        <v>0</v>
      </c>
      <c r="AD3962" t="s">
        <v>38</v>
      </c>
      <c r="AE3962" s="1">
        <v>42591</v>
      </c>
      <c r="AG3962" s="1">
        <v>42591</v>
      </c>
      <c r="AH3962" s="1">
        <v>42598</v>
      </c>
    </row>
    <row r="3963" spans="1:34" x14ac:dyDescent="0.3">
      <c r="A3963">
        <v>251999</v>
      </c>
      <c r="B3963" t="s">
        <v>324</v>
      </c>
      <c r="C3963" t="s">
        <v>26</v>
      </c>
      <c r="D3963">
        <v>1</v>
      </c>
      <c r="E3963" t="s">
        <v>2651</v>
      </c>
      <c r="F3963" t="s">
        <v>1168</v>
      </c>
      <c r="G3963">
        <v>56058</v>
      </c>
      <c r="H3963">
        <v>0</v>
      </c>
      <c r="I3963">
        <v>48895</v>
      </c>
      <c r="J3963">
        <v>70000</v>
      </c>
      <c r="K3963" t="s">
        <v>30</v>
      </c>
      <c r="L3963" t="s">
        <v>1348</v>
      </c>
      <c r="M3963" t="s">
        <v>6306</v>
      </c>
      <c r="N3963" t="s">
        <v>7036</v>
      </c>
      <c r="O3963" t="s">
        <v>1170</v>
      </c>
      <c r="P3963" t="s">
        <v>6307</v>
      </c>
      <c r="Q3963" t="s">
        <v>35</v>
      </c>
      <c r="R3963" t="s">
        <v>866</v>
      </c>
      <c r="S3963" t="s">
        <v>35</v>
      </c>
      <c r="T3963" t="str">
        <f t="shared" si="183"/>
        <v xml:space="preserve">Interested candidates should have excellent written and verbal communications skills, effective problem-solving skills, and the ability to prioritize, manage time, and engage in multiple tasks in a fast-paced environment.  Candidates should be highly motivated and able to work well independently and as part of a team.  Experience with project budgets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computer science, or a related program. B.A. or B.S. required.   Considerable experience with Microsoft Office, including Access and Excel, is strongly desired.  </v>
      </c>
      <c r="U3963">
        <f t="shared" si="184"/>
        <v>0</v>
      </c>
      <c r="V3963" s="3">
        <v>1</v>
      </c>
      <c r="W3963" s="3">
        <f t="shared" si="185"/>
        <v>0</v>
      </c>
      <c r="X3963" s="3">
        <v>0</v>
      </c>
      <c r="Y3963" s="3">
        <v>0</v>
      </c>
      <c r="Z3963" s="3">
        <v>0</v>
      </c>
      <c r="AA3963" s="3">
        <v>0</v>
      </c>
      <c r="AB3963" s="3">
        <v>0</v>
      </c>
      <c r="AD3963" t="s">
        <v>38</v>
      </c>
      <c r="AE3963" s="1">
        <v>42591</v>
      </c>
      <c r="AG3963" s="1">
        <v>42591</v>
      </c>
      <c r="AH3963" s="1">
        <v>42598</v>
      </c>
    </row>
    <row r="3964" spans="1:34" x14ac:dyDescent="0.3">
      <c r="A3964">
        <v>251643</v>
      </c>
      <c r="B3964" t="s">
        <v>39</v>
      </c>
      <c r="C3964" t="s">
        <v>40</v>
      </c>
      <c r="D3964">
        <v>1</v>
      </c>
      <c r="E3964" t="s">
        <v>4428</v>
      </c>
      <c r="F3964" t="s">
        <v>2796</v>
      </c>
      <c r="G3964">
        <v>83052</v>
      </c>
      <c r="H3964">
        <v>1</v>
      </c>
      <c r="I3964">
        <v>51177</v>
      </c>
      <c r="J3964">
        <v>101661</v>
      </c>
      <c r="K3964" t="s">
        <v>30</v>
      </c>
      <c r="L3964" t="s">
        <v>5508</v>
      </c>
      <c r="M3964" t="s">
        <v>552</v>
      </c>
      <c r="N3964" t="s">
        <v>6308</v>
      </c>
      <c r="O3964" t="s">
        <v>2798</v>
      </c>
      <c r="P3964" t="s">
        <v>4430</v>
      </c>
      <c r="Q3964" t="s">
        <v>7439</v>
      </c>
      <c r="R3964" t="s">
        <v>6309</v>
      </c>
      <c r="S3964" t="s">
        <v>35</v>
      </c>
      <c r="T3964" t="str">
        <f t="shared" si="183"/>
        <v>Preference will be given to individuals who understand child development and handicapping conditions, in addition to having knowledge of services for young children and family centered services. Knowledge of EI regulations and philosophy is also an asset, as well as good communication &amp; organizational skills and the ability to work well under pressure and responding to time frames. Computer skills are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964">
        <f t="shared" si="184"/>
        <v>0</v>
      </c>
      <c r="V3964" s="3">
        <v>0</v>
      </c>
      <c r="W3964" s="3">
        <f t="shared" si="185"/>
        <v>0</v>
      </c>
      <c r="X3964" s="3">
        <v>0</v>
      </c>
      <c r="Y3964" s="3">
        <v>0</v>
      </c>
      <c r="Z3964" s="3">
        <v>0</v>
      </c>
      <c r="AA3964" s="3">
        <v>0</v>
      </c>
      <c r="AB3964" s="3">
        <v>0</v>
      </c>
      <c r="AD3964" t="s">
        <v>38</v>
      </c>
      <c r="AE3964" s="1">
        <v>42590</v>
      </c>
      <c r="AG3964" s="1">
        <v>42590</v>
      </c>
      <c r="AH3964" s="1">
        <v>42598</v>
      </c>
    </row>
    <row r="3965" spans="1:34" x14ac:dyDescent="0.3">
      <c r="A3965">
        <v>252002</v>
      </c>
      <c r="B3965" t="s">
        <v>771</v>
      </c>
      <c r="C3965" t="s">
        <v>26</v>
      </c>
      <c r="D3965">
        <v>1</v>
      </c>
      <c r="E3965" t="s">
        <v>6310</v>
      </c>
      <c r="F3965" t="s">
        <v>6311</v>
      </c>
      <c r="G3965">
        <v>82975</v>
      </c>
      <c r="H3965" t="s">
        <v>52</v>
      </c>
      <c r="I3965">
        <v>80000</v>
      </c>
      <c r="J3965">
        <v>100000</v>
      </c>
      <c r="K3965" t="s">
        <v>30</v>
      </c>
      <c r="L3965" t="s">
        <v>111</v>
      </c>
      <c r="M3965" t="s">
        <v>774</v>
      </c>
      <c r="N3965" t="s">
        <v>9105</v>
      </c>
      <c r="O3965" t="s">
        <v>6312</v>
      </c>
      <c r="P3965" t="s">
        <v>35</v>
      </c>
      <c r="Q3965" t="s">
        <v>35</v>
      </c>
      <c r="R3965" t="s">
        <v>6313</v>
      </c>
      <c r="S3965" t="s">
        <v>35</v>
      </c>
      <c r="T3965" t="str">
        <f t="shared" si="183"/>
        <v xml:space="preserve">   </v>
      </c>
      <c r="U3965">
        <f t="shared" si="184"/>
        <v>0</v>
      </c>
      <c r="V3965" s="3">
        <v>0</v>
      </c>
      <c r="W3965" s="3">
        <f t="shared" si="185"/>
        <v>0</v>
      </c>
      <c r="X3965" s="3">
        <v>0</v>
      </c>
      <c r="Y3965" s="3">
        <v>0</v>
      </c>
      <c r="Z3965" s="3">
        <v>0</v>
      </c>
      <c r="AA3965" s="3">
        <v>0</v>
      </c>
      <c r="AB3965" s="3">
        <v>0</v>
      </c>
      <c r="AD3965" t="s">
        <v>38</v>
      </c>
      <c r="AE3965" s="1">
        <v>42591</v>
      </c>
      <c r="AG3965" s="1">
        <v>42591</v>
      </c>
      <c r="AH3965" s="1">
        <v>42598</v>
      </c>
    </row>
    <row r="3966" spans="1:34" x14ac:dyDescent="0.3">
      <c r="A3966">
        <v>251623</v>
      </c>
      <c r="B3966" t="s">
        <v>59</v>
      </c>
      <c r="C3966" t="s">
        <v>40</v>
      </c>
      <c r="D3966">
        <v>1</v>
      </c>
      <c r="E3966" t="s">
        <v>6314</v>
      </c>
      <c r="F3966" t="s">
        <v>485</v>
      </c>
      <c r="G3966">
        <v>30087</v>
      </c>
      <c r="H3966">
        <v>3</v>
      </c>
      <c r="I3966">
        <v>71784</v>
      </c>
      <c r="J3966">
        <v>105974</v>
      </c>
      <c r="K3966" t="s">
        <v>30</v>
      </c>
      <c r="L3966" t="s">
        <v>62</v>
      </c>
      <c r="M3966" t="s">
        <v>6239</v>
      </c>
      <c r="N3966" t="s">
        <v>9106</v>
      </c>
      <c r="O3966" t="s">
        <v>488</v>
      </c>
      <c r="P3966" t="s">
        <v>6315</v>
      </c>
      <c r="Q3966" t="s">
        <v>4122</v>
      </c>
      <c r="R3966" t="s">
        <v>8302</v>
      </c>
      <c r="S3966" t="s">
        <v>35</v>
      </c>
      <c r="T3966" t="str">
        <f t="shared" si="183"/>
        <v>Excellent writing, research, analytical and oral communication skills.  Experience with public procurement, construction projects, and the drafting and negotiation of complex and technical agreements. Ability to multitask without sacrificing quality and to function well in a fast-paced environment.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v>
      </c>
      <c r="U3966">
        <f t="shared" si="184"/>
        <v>0</v>
      </c>
      <c r="V3966" s="3">
        <v>0</v>
      </c>
      <c r="W3966" s="3">
        <f t="shared" si="185"/>
        <v>0</v>
      </c>
      <c r="X3966" s="3">
        <v>0</v>
      </c>
      <c r="Y3966" s="3">
        <v>0</v>
      </c>
      <c r="Z3966" s="3">
        <v>0</v>
      </c>
      <c r="AA3966" s="3">
        <v>0</v>
      </c>
      <c r="AB3966" s="3">
        <v>0</v>
      </c>
      <c r="AD3966" t="s">
        <v>38</v>
      </c>
      <c r="AE3966" s="1">
        <v>42593</v>
      </c>
      <c r="AG3966" s="1">
        <v>42593</v>
      </c>
      <c r="AH3966" s="1">
        <v>42598</v>
      </c>
    </row>
    <row r="3967" spans="1:34" x14ac:dyDescent="0.3">
      <c r="A3967">
        <v>251623</v>
      </c>
      <c r="B3967" t="s">
        <v>59</v>
      </c>
      <c r="C3967" t="s">
        <v>26</v>
      </c>
      <c r="D3967">
        <v>1</v>
      </c>
      <c r="E3967" t="s">
        <v>6314</v>
      </c>
      <c r="F3967" t="s">
        <v>485</v>
      </c>
      <c r="G3967">
        <v>30087</v>
      </c>
      <c r="H3967">
        <v>3</v>
      </c>
      <c r="I3967">
        <v>71784</v>
      </c>
      <c r="J3967">
        <v>105974</v>
      </c>
      <c r="K3967" t="s">
        <v>30</v>
      </c>
      <c r="L3967" t="s">
        <v>62</v>
      </c>
      <c r="M3967" t="s">
        <v>6239</v>
      </c>
      <c r="N3967" t="s">
        <v>9106</v>
      </c>
      <c r="O3967" t="s">
        <v>488</v>
      </c>
      <c r="P3967" t="s">
        <v>6315</v>
      </c>
      <c r="Q3967" t="s">
        <v>4122</v>
      </c>
      <c r="R3967" t="s">
        <v>8302</v>
      </c>
      <c r="S3967" t="s">
        <v>35</v>
      </c>
      <c r="T3967" t="str">
        <f t="shared" si="183"/>
        <v>Excellent writing, research, analytical and oral communication skills.  Experience with public procurement, construction projects, and the drafting and negotiation of complex and technical agreements. Ability to multitask without sacrificing quality and to function well in a fast-paced environment.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v>
      </c>
      <c r="U3967">
        <f t="shared" si="184"/>
        <v>0</v>
      </c>
      <c r="V3967" s="3">
        <v>0</v>
      </c>
      <c r="W3967" s="3">
        <f t="shared" si="185"/>
        <v>0</v>
      </c>
      <c r="X3967" s="3">
        <v>0</v>
      </c>
      <c r="Y3967" s="3">
        <v>0</v>
      </c>
      <c r="Z3967" s="3">
        <v>0</v>
      </c>
      <c r="AA3967" s="3">
        <v>0</v>
      </c>
      <c r="AB3967" s="3">
        <v>0</v>
      </c>
      <c r="AD3967" t="s">
        <v>38</v>
      </c>
      <c r="AE3967" s="1">
        <v>42593</v>
      </c>
      <c r="AG3967" s="1">
        <v>42593</v>
      </c>
      <c r="AH3967" s="1">
        <v>42598</v>
      </c>
    </row>
    <row r="3968" spans="1:34" x14ac:dyDescent="0.3">
      <c r="A3968">
        <v>251624</v>
      </c>
      <c r="B3968" t="s">
        <v>1281</v>
      </c>
      <c r="C3968" t="s">
        <v>40</v>
      </c>
      <c r="D3968">
        <v>1</v>
      </c>
      <c r="E3968" t="s">
        <v>6261</v>
      </c>
      <c r="F3968" t="s">
        <v>953</v>
      </c>
      <c r="G3968">
        <v>6688</v>
      </c>
      <c r="H3968">
        <v>1</v>
      </c>
      <c r="I3968">
        <v>38234</v>
      </c>
      <c r="J3968">
        <v>55000</v>
      </c>
      <c r="K3968" t="s">
        <v>30</v>
      </c>
      <c r="L3968" t="s">
        <v>6262</v>
      </c>
      <c r="M3968" t="s">
        <v>6263</v>
      </c>
      <c r="N3968" t="s">
        <v>7034</v>
      </c>
      <c r="O3968" t="s">
        <v>957</v>
      </c>
      <c r="P3968" t="s">
        <v>9094</v>
      </c>
      <c r="Q3968" t="s">
        <v>35</v>
      </c>
      <c r="R3968" t="s">
        <v>6264</v>
      </c>
      <c r="S3968" t="s">
        <v>6265</v>
      </c>
      <c r="T3968" t="str">
        <f t="shared" si="183"/>
        <v xml:space="preserve">-Excellent report writing skills -Strong computer skills  ‚€œ Microsoft Word, Excel and Windows   Preference given to candidates who have a valid New York State Department of Motor Vehicles Driver‚„s License that will be maintained for the duration of employment.  Preference given to candidates with NYS Peace Officer and NYPD Special Patrolman status  </v>
      </c>
      <c r="U3968">
        <f t="shared" si="184"/>
        <v>0</v>
      </c>
      <c r="V3968" s="3">
        <v>1</v>
      </c>
      <c r="W3968" s="3">
        <f t="shared" si="185"/>
        <v>0</v>
      </c>
      <c r="X3968" s="3">
        <v>0</v>
      </c>
      <c r="Y3968" s="3">
        <v>0</v>
      </c>
      <c r="Z3968" s="3">
        <v>0</v>
      </c>
      <c r="AA3968" s="3">
        <v>0</v>
      </c>
      <c r="AB3968" s="3">
        <v>0</v>
      </c>
      <c r="AD3968" t="s">
        <v>38</v>
      </c>
      <c r="AE3968" s="1">
        <v>42591</v>
      </c>
      <c r="AF3968" s="1">
        <v>42604</v>
      </c>
      <c r="AG3968" s="1">
        <v>42591</v>
      </c>
      <c r="AH3968" s="1">
        <v>42598</v>
      </c>
    </row>
    <row r="3969" spans="1:34" x14ac:dyDescent="0.3">
      <c r="A3969">
        <v>252002</v>
      </c>
      <c r="B3969" t="s">
        <v>771</v>
      </c>
      <c r="C3969" t="s">
        <v>40</v>
      </c>
      <c r="D3969">
        <v>1</v>
      </c>
      <c r="E3969" t="s">
        <v>6310</v>
      </c>
      <c r="F3969" t="s">
        <v>6311</v>
      </c>
      <c r="G3969">
        <v>82975</v>
      </c>
      <c r="H3969" t="s">
        <v>52</v>
      </c>
      <c r="I3969">
        <v>80000</v>
      </c>
      <c r="J3969">
        <v>100000</v>
      </c>
      <c r="K3969" t="s">
        <v>30</v>
      </c>
      <c r="L3969" t="s">
        <v>111</v>
      </c>
      <c r="M3969" t="s">
        <v>774</v>
      </c>
      <c r="N3969" t="s">
        <v>9105</v>
      </c>
      <c r="O3969" t="s">
        <v>6312</v>
      </c>
      <c r="P3969" t="s">
        <v>35</v>
      </c>
      <c r="Q3969" t="s">
        <v>35</v>
      </c>
      <c r="R3969" t="s">
        <v>6313</v>
      </c>
      <c r="S3969" t="s">
        <v>35</v>
      </c>
      <c r="T3969" t="str">
        <f t="shared" si="183"/>
        <v xml:space="preserve">   </v>
      </c>
      <c r="U3969">
        <f t="shared" si="184"/>
        <v>0</v>
      </c>
      <c r="V3969" s="3">
        <v>0</v>
      </c>
      <c r="W3969" s="3">
        <f t="shared" si="185"/>
        <v>0</v>
      </c>
      <c r="X3969" s="3">
        <v>0</v>
      </c>
      <c r="Y3969" s="3">
        <v>0</v>
      </c>
      <c r="Z3969" s="3">
        <v>0</v>
      </c>
      <c r="AA3969" s="3">
        <v>0</v>
      </c>
      <c r="AB3969" s="3">
        <v>0</v>
      </c>
      <c r="AD3969" t="s">
        <v>38</v>
      </c>
      <c r="AE3969" s="1">
        <v>42591</v>
      </c>
      <c r="AG3969" s="1">
        <v>42591</v>
      </c>
      <c r="AH3969" s="1">
        <v>42598</v>
      </c>
    </row>
    <row r="3970" spans="1:34" x14ac:dyDescent="0.3">
      <c r="A3970">
        <v>252003</v>
      </c>
      <c r="B3970" t="s">
        <v>39</v>
      </c>
      <c r="C3970" t="s">
        <v>26</v>
      </c>
      <c r="D3970">
        <v>1</v>
      </c>
      <c r="E3970" t="s">
        <v>6316</v>
      </c>
      <c r="F3970" t="s">
        <v>1168</v>
      </c>
      <c r="G3970">
        <v>56058</v>
      </c>
      <c r="H3970">
        <v>0</v>
      </c>
      <c r="I3970">
        <v>48895</v>
      </c>
      <c r="J3970">
        <v>75900</v>
      </c>
      <c r="K3970" t="s">
        <v>30</v>
      </c>
      <c r="L3970" t="s">
        <v>840</v>
      </c>
      <c r="M3970" t="s">
        <v>841</v>
      </c>
      <c r="N3970" t="s">
        <v>6317</v>
      </c>
      <c r="O3970" t="s">
        <v>1170</v>
      </c>
      <c r="P3970" t="s">
        <v>9107</v>
      </c>
      <c r="Q3970" t="s">
        <v>7439</v>
      </c>
      <c r="R3970" t="s">
        <v>6318</v>
      </c>
      <c r="S3970" t="s">
        <v>35</v>
      </c>
      <c r="T3970" t="str">
        <f t="shared" si="183"/>
        <v>--A minimum of 5 years' experience in evaluation development, epidemiologic and public health research and management  --Significant experience collaborating on complex research projects that include clinical, school-based, community-based and multidisciplinary components  --Experience with community-based research and evaluation  --Knowledge about quality improvement activities  --Experience evaluating sex education or health education in a school setting  --Excellent verbal, written and presentation skills  --Strong organizational skills, with good follow ƒ€š‚Å“through to complete assignments within specified timeframe  --Master's Degree in Public Health or equivalent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970">
        <f t="shared" si="184"/>
        <v>0</v>
      </c>
      <c r="V3970" s="3">
        <v>0</v>
      </c>
      <c r="W3970" s="3">
        <f t="shared" si="185"/>
        <v>0</v>
      </c>
      <c r="X3970" s="3">
        <v>0</v>
      </c>
      <c r="Y3970" s="3">
        <v>0</v>
      </c>
      <c r="Z3970" s="3">
        <v>0</v>
      </c>
      <c r="AA3970" s="3">
        <v>0</v>
      </c>
      <c r="AB3970" s="3">
        <v>0</v>
      </c>
      <c r="AD3970" t="s">
        <v>38</v>
      </c>
      <c r="AE3970" s="1">
        <v>42591</v>
      </c>
      <c r="AG3970" s="1">
        <v>42591</v>
      </c>
      <c r="AH3970" s="1">
        <v>42598</v>
      </c>
    </row>
    <row r="3971" spans="1:34" x14ac:dyDescent="0.3">
      <c r="A3971">
        <v>252003</v>
      </c>
      <c r="B3971" t="s">
        <v>39</v>
      </c>
      <c r="C3971" t="s">
        <v>40</v>
      </c>
      <c r="D3971">
        <v>1</v>
      </c>
      <c r="E3971" t="s">
        <v>6316</v>
      </c>
      <c r="F3971" t="s">
        <v>1168</v>
      </c>
      <c r="G3971">
        <v>56058</v>
      </c>
      <c r="H3971">
        <v>0</v>
      </c>
      <c r="I3971">
        <v>48895</v>
      </c>
      <c r="J3971">
        <v>75900</v>
      </c>
      <c r="K3971" t="s">
        <v>30</v>
      </c>
      <c r="L3971" t="s">
        <v>840</v>
      </c>
      <c r="M3971" t="s">
        <v>841</v>
      </c>
      <c r="N3971" t="s">
        <v>6317</v>
      </c>
      <c r="O3971" t="s">
        <v>1170</v>
      </c>
      <c r="P3971" t="s">
        <v>9107</v>
      </c>
      <c r="Q3971" t="s">
        <v>7439</v>
      </c>
      <c r="R3971" t="s">
        <v>6318</v>
      </c>
      <c r="S3971" t="s">
        <v>35</v>
      </c>
      <c r="T3971" t="str">
        <f t="shared" ref="T3971:T4034" si="186">P3971&amp;" "&amp;Q3971</f>
        <v>--A minimum of 5 years' experience in evaluation development, epidemiologic and public health research and management  --Significant experience collaborating on complex research projects that include clinical, school-based, community-based and multidisciplinary components  --Experience with community-based research and evaluation  --Knowledge about quality improvement activities  --Experience evaluating sex education or health education in a school setting  --Excellent verbal, written and presentation skills  --Strong organizational skills, with good follow ƒ€š‚Å“through to complete assignments within specified timeframe  --Master's Degree in Public Health or equivalent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971">
        <f t="shared" ref="U3971:U4034" si="187">D3971*W3971</f>
        <v>0</v>
      </c>
      <c r="V3971" s="3">
        <v>0</v>
      </c>
      <c r="W3971" s="3">
        <f t="shared" ref="W3971:W4034" si="188">IF(OR(ISNUMBER(SEARCH("data analytics",$T3971)), ISNUMBER(SEARCH("data analysis",$T3971)), ISNUMBER(SEARCH("analyze data", $T3971)),ISNUMBER(SEARCH("business intelligence", $T3971)),ISNUMBER(SEARCH("business analysis",$T3971))),1,0)</f>
        <v>0</v>
      </c>
      <c r="X3971" s="3">
        <v>0</v>
      </c>
      <c r="Y3971" s="3">
        <v>0</v>
      </c>
      <c r="Z3971" s="3">
        <v>0</v>
      </c>
      <c r="AA3971" s="3">
        <v>0</v>
      </c>
      <c r="AB3971" s="3">
        <v>0</v>
      </c>
      <c r="AD3971" t="s">
        <v>38</v>
      </c>
      <c r="AE3971" s="1">
        <v>42591</v>
      </c>
      <c r="AG3971" s="1">
        <v>42591</v>
      </c>
      <c r="AH3971" s="1">
        <v>42598</v>
      </c>
    </row>
    <row r="3972" spans="1:34" x14ac:dyDescent="0.3">
      <c r="A3972">
        <v>252004</v>
      </c>
      <c r="B3972" t="s">
        <v>2223</v>
      </c>
      <c r="C3972" t="s">
        <v>26</v>
      </c>
      <c r="D3972">
        <v>2</v>
      </c>
      <c r="E3972" t="s">
        <v>6319</v>
      </c>
      <c r="F3972" t="s">
        <v>2225</v>
      </c>
      <c r="G3972">
        <v>30114</v>
      </c>
      <c r="H3972">
        <v>0</v>
      </c>
      <c r="I3972">
        <v>0</v>
      </c>
      <c r="J3972">
        <v>75000</v>
      </c>
      <c r="K3972" t="s">
        <v>30</v>
      </c>
      <c r="L3972" t="s">
        <v>2226</v>
      </c>
      <c r="M3972" t="s">
        <v>6320</v>
      </c>
      <c r="N3972" t="s">
        <v>9108</v>
      </c>
      <c r="O3972" t="s">
        <v>6321</v>
      </c>
      <c r="P3972" t="s">
        <v>9109</v>
      </c>
      <c r="Q3972" t="s">
        <v>35</v>
      </c>
      <c r="R3972" t="s">
        <v>6322</v>
      </c>
      <c r="S3972" t="s">
        <v>2230</v>
      </c>
      <c r="T3972" t="str">
        <f t="shared" si="186"/>
        <v xml:space="preserve">‚	Strong analytical, organizational, written and oral communication skills.	Strong people skills.	Resourcefulness, ability to work independently, and as part of a team, in a fast paced environment.	Foreign language skills a plus  </v>
      </c>
      <c r="U3972">
        <f t="shared" si="187"/>
        <v>0</v>
      </c>
      <c r="V3972" s="3">
        <v>0</v>
      </c>
      <c r="W3972" s="3">
        <f t="shared" si="188"/>
        <v>0</v>
      </c>
      <c r="X3972" s="3">
        <v>0</v>
      </c>
      <c r="Y3972" s="3">
        <v>0</v>
      </c>
      <c r="Z3972" s="3">
        <v>0</v>
      </c>
      <c r="AA3972" s="3">
        <v>0</v>
      </c>
      <c r="AB3972" s="3">
        <v>0</v>
      </c>
      <c r="AD3972" t="s">
        <v>38</v>
      </c>
      <c r="AE3972" s="1">
        <v>42591</v>
      </c>
      <c r="AF3972" s="1">
        <v>42604</v>
      </c>
      <c r="AG3972" s="1">
        <v>42591</v>
      </c>
      <c r="AH3972" s="1">
        <v>42598</v>
      </c>
    </row>
    <row r="3973" spans="1:34" x14ac:dyDescent="0.3">
      <c r="A3973">
        <v>251644</v>
      </c>
      <c r="B3973" t="s">
        <v>89</v>
      </c>
      <c r="C3973" t="s">
        <v>26</v>
      </c>
      <c r="D3973">
        <v>1</v>
      </c>
      <c r="E3973" t="s">
        <v>6323</v>
      </c>
      <c r="F3973" t="s">
        <v>6323</v>
      </c>
      <c r="G3973">
        <v>92271</v>
      </c>
      <c r="H3973">
        <v>0</v>
      </c>
      <c r="I3973">
        <v>93013</v>
      </c>
      <c r="J3973">
        <v>93013</v>
      </c>
      <c r="K3973" t="s">
        <v>30</v>
      </c>
      <c r="L3973" t="s">
        <v>400</v>
      </c>
      <c r="M3973" t="s">
        <v>401</v>
      </c>
      <c r="N3973" t="s">
        <v>6324</v>
      </c>
      <c r="O3973" t="s">
        <v>6325</v>
      </c>
      <c r="P3973" t="s">
        <v>35</v>
      </c>
      <c r="Q3973" t="s">
        <v>6326</v>
      </c>
      <c r="R3973" t="s">
        <v>6327</v>
      </c>
      <c r="S3973" t="s">
        <v>35</v>
      </c>
      <c r="T3973" t="str">
        <f t="shared" si="186"/>
        <v xml:space="preserve">  1. This position is open as a promotional opportunity only. It is not open on a direct (lateral) basis.   2. Employees applying for promotional, title or level change opportunities must have served a period of one year in their current title and level (if applicable).</v>
      </c>
      <c r="U3973">
        <f t="shared" si="187"/>
        <v>0</v>
      </c>
      <c r="V3973" s="3">
        <v>0</v>
      </c>
      <c r="W3973" s="3">
        <f t="shared" si="188"/>
        <v>0</v>
      </c>
      <c r="X3973" s="3">
        <v>0</v>
      </c>
      <c r="Y3973" s="3">
        <v>0</v>
      </c>
      <c r="Z3973" s="3">
        <v>0</v>
      </c>
      <c r="AA3973" s="3">
        <v>0</v>
      </c>
      <c r="AB3973" s="3">
        <v>0</v>
      </c>
      <c r="AD3973" t="s">
        <v>100</v>
      </c>
      <c r="AE3973" s="1">
        <v>42597</v>
      </c>
      <c r="AF3973" s="1">
        <v>42607</v>
      </c>
      <c r="AG3973" s="1">
        <v>42597</v>
      </c>
      <c r="AH3973" s="1">
        <v>42598</v>
      </c>
    </row>
    <row r="3974" spans="1:34" x14ac:dyDescent="0.3">
      <c r="A3974">
        <v>252005</v>
      </c>
      <c r="B3974" t="s">
        <v>39</v>
      </c>
      <c r="C3974" t="s">
        <v>26</v>
      </c>
      <c r="D3974">
        <v>1</v>
      </c>
      <c r="E3974" t="s">
        <v>6328</v>
      </c>
      <c r="F3974" t="s">
        <v>574</v>
      </c>
      <c r="G3974">
        <v>40510</v>
      </c>
      <c r="H3974">
        <v>2</v>
      </c>
      <c r="I3974">
        <v>50623</v>
      </c>
      <c r="J3974">
        <v>80988</v>
      </c>
      <c r="K3974" t="s">
        <v>30</v>
      </c>
      <c r="L3974" t="s">
        <v>78</v>
      </c>
      <c r="M3974" t="s">
        <v>424</v>
      </c>
      <c r="N3974" t="s">
        <v>6329</v>
      </c>
      <c r="O3974" t="s">
        <v>577</v>
      </c>
      <c r="P3974" t="s">
        <v>6330</v>
      </c>
      <c r="Q3974" t="s">
        <v>7439</v>
      </c>
      <c r="R3974" t="s">
        <v>6331</v>
      </c>
      <c r="S3974" t="s">
        <v>35</v>
      </c>
      <c r="T3974" t="str">
        <f t="shared" si="186"/>
        <v>Knowledge of the City's fiscal policies and procedures and knowledge of grant management. Proficient in developing operating budgets and experience in budget modifications. Proficient with Microsoft Office suite including excellent knowledge of Excel. Excellent written and verbal communication skills and ability to work independently and to handle multiple responsibilities simultaneously.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974">
        <f t="shared" si="187"/>
        <v>0</v>
      </c>
      <c r="V3974" s="3">
        <v>1</v>
      </c>
      <c r="W3974" s="3">
        <f t="shared" si="188"/>
        <v>0</v>
      </c>
      <c r="X3974" s="3">
        <v>0</v>
      </c>
      <c r="Y3974" s="3">
        <v>0</v>
      </c>
      <c r="Z3974" s="3">
        <v>0</v>
      </c>
      <c r="AA3974" s="3">
        <v>0</v>
      </c>
      <c r="AB3974" s="3">
        <v>0</v>
      </c>
      <c r="AD3974" t="s">
        <v>38</v>
      </c>
      <c r="AE3974" s="1">
        <v>42593</v>
      </c>
      <c r="AG3974" s="1">
        <v>42593</v>
      </c>
      <c r="AH3974" s="1">
        <v>42598</v>
      </c>
    </row>
    <row r="3975" spans="1:34" x14ac:dyDescent="0.3">
      <c r="A3975">
        <v>251626</v>
      </c>
      <c r="B3975" t="s">
        <v>39</v>
      </c>
      <c r="C3975" t="s">
        <v>26</v>
      </c>
      <c r="D3975">
        <v>1</v>
      </c>
      <c r="E3975" t="s">
        <v>6332</v>
      </c>
      <c r="F3975" t="s">
        <v>844</v>
      </c>
      <c r="G3975">
        <v>10095</v>
      </c>
      <c r="H3975" t="s">
        <v>52</v>
      </c>
      <c r="I3975">
        <v>53051</v>
      </c>
      <c r="J3975">
        <v>80000</v>
      </c>
      <c r="K3975" t="s">
        <v>30</v>
      </c>
      <c r="L3975" t="s">
        <v>78</v>
      </c>
      <c r="M3975" t="s">
        <v>6333</v>
      </c>
      <c r="N3975" t="s">
        <v>9110</v>
      </c>
      <c r="O3975" t="s">
        <v>847</v>
      </c>
      <c r="P3975" t="s">
        <v>9111</v>
      </c>
      <c r="Q3975" t="s">
        <v>9112</v>
      </c>
      <c r="R3975" t="s">
        <v>6334</v>
      </c>
      <c r="S3975" t="s">
        <v>35</v>
      </c>
      <c r="T3975" t="str">
        <f t="shared" si="186"/>
        <v>‚	Knowledge of New York City agencies, the NYC adult care sector, nursing homes as well as experience developing plans or policies 	Knowledge of emergency management planning principles and incident response experience 	Experience with contract management 	Exceptional interpersonal skills as well as oral and written communication skills  	Exceptional organizational skills and proven success in project management and prioritizing multiple assignments. **PARTICIPATING IN EMERGENCY RELATED TRAININGS AND EXERCISES AS REQUIRED AND REPORTING TO WORK DURING EMERGENCIES INCLUDING NON-BUSINESS HOURS AND MAY INCLUDE 24-HOUR AVAILABILITY.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975">
        <f t="shared" si="187"/>
        <v>0</v>
      </c>
      <c r="V3975" s="3">
        <v>0</v>
      </c>
      <c r="W3975" s="3">
        <f t="shared" si="188"/>
        <v>0</v>
      </c>
      <c r="X3975" s="3">
        <v>0</v>
      </c>
      <c r="Y3975" s="3">
        <v>0</v>
      </c>
      <c r="Z3975" s="3">
        <v>0</v>
      </c>
      <c r="AA3975" s="3">
        <v>0</v>
      </c>
      <c r="AB3975" s="3">
        <v>0</v>
      </c>
      <c r="AD3975" t="s">
        <v>38</v>
      </c>
      <c r="AE3975" s="1">
        <v>42590</v>
      </c>
      <c r="AG3975" s="1">
        <v>42590</v>
      </c>
      <c r="AH3975" s="1">
        <v>42598</v>
      </c>
    </row>
    <row r="3976" spans="1:34" x14ac:dyDescent="0.3">
      <c r="A3976">
        <v>251626</v>
      </c>
      <c r="B3976" t="s">
        <v>39</v>
      </c>
      <c r="C3976" t="s">
        <v>40</v>
      </c>
      <c r="D3976">
        <v>1</v>
      </c>
      <c r="E3976" t="s">
        <v>6332</v>
      </c>
      <c r="F3976" t="s">
        <v>844</v>
      </c>
      <c r="G3976">
        <v>10095</v>
      </c>
      <c r="H3976" t="s">
        <v>52</v>
      </c>
      <c r="I3976">
        <v>53051</v>
      </c>
      <c r="J3976">
        <v>80000</v>
      </c>
      <c r="K3976" t="s">
        <v>30</v>
      </c>
      <c r="L3976" t="s">
        <v>78</v>
      </c>
      <c r="M3976" t="s">
        <v>6333</v>
      </c>
      <c r="N3976" t="s">
        <v>9110</v>
      </c>
      <c r="O3976" t="s">
        <v>847</v>
      </c>
      <c r="P3976" t="s">
        <v>9111</v>
      </c>
      <c r="Q3976" t="s">
        <v>9112</v>
      </c>
      <c r="R3976" t="s">
        <v>6334</v>
      </c>
      <c r="S3976" t="s">
        <v>35</v>
      </c>
      <c r="T3976" t="str">
        <f t="shared" si="186"/>
        <v>‚	Knowledge of New York City agencies, the NYC adult care sector, nursing homes as well as experience developing plans or policies 	Knowledge of emergency management planning principles and incident response experience 	Experience with contract management 	Exceptional interpersonal skills as well as oral and written communication skills  	Exceptional organizational skills and proven success in project management and prioritizing multiple assignments. **PARTICIPATING IN EMERGENCY RELATED TRAININGS AND EXERCISES AS REQUIRED AND REPORTING TO WORK DURING EMERGENCIES INCLUDING NON-BUSINESS HOURS AND MAY INCLUDE 24-HOUR AVAILABILITY.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976">
        <f t="shared" si="187"/>
        <v>0</v>
      </c>
      <c r="V3976" s="3">
        <v>0</v>
      </c>
      <c r="W3976" s="3">
        <f t="shared" si="188"/>
        <v>0</v>
      </c>
      <c r="X3976" s="3">
        <v>0</v>
      </c>
      <c r="Y3976" s="3">
        <v>0</v>
      </c>
      <c r="Z3976" s="3">
        <v>0</v>
      </c>
      <c r="AA3976" s="3">
        <v>0</v>
      </c>
      <c r="AB3976" s="3">
        <v>0</v>
      </c>
      <c r="AD3976" t="s">
        <v>38</v>
      </c>
      <c r="AE3976" s="1">
        <v>42590</v>
      </c>
      <c r="AG3976" s="1">
        <v>42590</v>
      </c>
      <c r="AH3976" s="1">
        <v>42598</v>
      </c>
    </row>
    <row r="3977" spans="1:34" x14ac:dyDescent="0.3">
      <c r="A3977">
        <v>251627</v>
      </c>
      <c r="B3977" t="s">
        <v>888</v>
      </c>
      <c r="C3977" t="s">
        <v>40</v>
      </c>
      <c r="D3977">
        <v>1</v>
      </c>
      <c r="E3977" t="s">
        <v>6335</v>
      </c>
      <c r="F3977" t="s">
        <v>6336</v>
      </c>
      <c r="G3977">
        <v>95566</v>
      </c>
      <c r="H3977" t="s">
        <v>52</v>
      </c>
      <c r="I3977">
        <v>120000</v>
      </c>
      <c r="J3977">
        <v>135000</v>
      </c>
      <c r="K3977" t="s">
        <v>30</v>
      </c>
      <c r="L3977" t="s">
        <v>430</v>
      </c>
      <c r="M3977" t="s">
        <v>1754</v>
      </c>
      <c r="N3977" t="s">
        <v>9113</v>
      </c>
      <c r="O3977" t="s">
        <v>6337</v>
      </c>
      <c r="P3977" t="s">
        <v>6338</v>
      </c>
      <c r="Q3977" t="s">
        <v>35</v>
      </c>
      <c r="R3977" t="s">
        <v>894</v>
      </c>
      <c r="S3977" t="s">
        <v>35</v>
      </c>
      <c r="T3977" t="str">
        <f t="shared" si="186"/>
        <v xml:space="preserve">The position requires a strong background in real estate finance, with experience in community development a plus. All candidates should have:  Extensive knowledge of financial tools and theory as well as facility in the use and analysis of financial models. 	 Excellent verbal and written communication skills. 	 Excellent analytical, organizational, and quantitative abilities. 	 Demonstrated ability to meet deadlines and manage multiple projects in a timely manner.  	 Demonstrated supervisory experience. 	 Strong track record of working with the affordable housing development industry.  </v>
      </c>
      <c r="U3977">
        <f t="shared" si="187"/>
        <v>0</v>
      </c>
      <c r="V3977" s="3">
        <v>0</v>
      </c>
      <c r="W3977" s="3">
        <f t="shared" si="188"/>
        <v>0</v>
      </c>
      <c r="X3977" s="3">
        <v>0</v>
      </c>
      <c r="Y3977" s="3">
        <v>0</v>
      </c>
      <c r="Z3977" s="3">
        <v>0</v>
      </c>
      <c r="AA3977" s="3">
        <v>0</v>
      </c>
      <c r="AB3977" s="3">
        <v>0</v>
      </c>
      <c r="AD3977" t="s">
        <v>38</v>
      </c>
      <c r="AE3977" s="1">
        <v>42590</v>
      </c>
      <c r="AF3977" s="1">
        <v>42680</v>
      </c>
      <c r="AG3977" s="1">
        <v>42590</v>
      </c>
      <c r="AH3977" s="1">
        <v>42598</v>
      </c>
    </row>
    <row r="3978" spans="1:34" x14ac:dyDescent="0.3">
      <c r="A3978">
        <v>251627</v>
      </c>
      <c r="B3978" t="s">
        <v>888</v>
      </c>
      <c r="C3978" t="s">
        <v>26</v>
      </c>
      <c r="D3978">
        <v>1</v>
      </c>
      <c r="E3978" t="s">
        <v>6335</v>
      </c>
      <c r="F3978" t="s">
        <v>6336</v>
      </c>
      <c r="G3978">
        <v>95566</v>
      </c>
      <c r="H3978" t="s">
        <v>52</v>
      </c>
      <c r="I3978">
        <v>120000</v>
      </c>
      <c r="J3978">
        <v>135000</v>
      </c>
      <c r="K3978" t="s">
        <v>30</v>
      </c>
      <c r="L3978" t="s">
        <v>430</v>
      </c>
      <c r="M3978" t="s">
        <v>1754</v>
      </c>
      <c r="N3978" t="s">
        <v>9113</v>
      </c>
      <c r="O3978" t="s">
        <v>6337</v>
      </c>
      <c r="P3978" t="s">
        <v>6338</v>
      </c>
      <c r="Q3978" t="s">
        <v>35</v>
      </c>
      <c r="R3978" t="s">
        <v>894</v>
      </c>
      <c r="S3978" t="s">
        <v>35</v>
      </c>
      <c r="T3978" t="str">
        <f t="shared" si="186"/>
        <v xml:space="preserve">The position requires a strong background in real estate finance, with experience in community development a plus. All candidates should have:  Extensive knowledge of financial tools and theory as well as facility in the use and analysis of financial models. 	 Excellent verbal and written communication skills. 	 Excellent analytical, organizational, and quantitative abilities. 	 Demonstrated ability to meet deadlines and manage multiple projects in a timely manner.  	 Demonstrated supervisory experience. 	 Strong track record of working with the affordable housing development industry.  </v>
      </c>
      <c r="U3978">
        <f t="shared" si="187"/>
        <v>0</v>
      </c>
      <c r="V3978" s="3">
        <v>0</v>
      </c>
      <c r="W3978" s="3">
        <f t="shared" si="188"/>
        <v>0</v>
      </c>
      <c r="X3978" s="3">
        <v>0</v>
      </c>
      <c r="Y3978" s="3">
        <v>0</v>
      </c>
      <c r="Z3978" s="3">
        <v>0</v>
      </c>
      <c r="AA3978" s="3">
        <v>0</v>
      </c>
      <c r="AB3978" s="3">
        <v>0</v>
      </c>
      <c r="AD3978" t="s">
        <v>38</v>
      </c>
      <c r="AE3978" s="1">
        <v>42590</v>
      </c>
      <c r="AF3978" s="1">
        <v>42680</v>
      </c>
      <c r="AG3978" s="1">
        <v>42590</v>
      </c>
      <c r="AH3978" s="1">
        <v>42598</v>
      </c>
    </row>
    <row r="3979" spans="1:34" x14ac:dyDescent="0.3">
      <c r="A3979">
        <v>251629</v>
      </c>
      <c r="B3979" t="s">
        <v>1281</v>
      </c>
      <c r="C3979" t="s">
        <v>40</v>
      </c>
      <c r="D3979">
        <v>1</v>
      </c>
      <c r="E3979" t="s">
        <v>6339</v>
      </c>
      <c r="F3979" t="s">
        <v>2884</v>
      </c>
      <c r="G3979" t="s">
        <v>2885</v>
      </c>
      <c r="H3979">
        <v>2</v>
      </c>
      <c r="I3979">
        <v>14</v>
      </c>
      <c r="J3979">
        <v>19</v>
      </c>
      <c r="K3979" t="s">
        <v>141</v>
      </c>
      <c r="L3979" t="s">
        <v>4784</v>
      </c>
      <c r="M3979" t="s">
        <v>2574</v>
      </c>
      <c r="N3979" t="s">
        <v>6340</v>
      </c>
      <c r="O3979" t="s">
        <v>2887</v>
      </c>
      <c r="P3979" t="s">
        <v>9114</v>
      </c>
      <c r="Q3979" t="s">
        <v>35</v>
      </c>
      <c r="R3979" t="s">
        <v>6341</v>
      </c>
      <c r="S3979" t="s">
        <v>35</v>
      </c>
      <c r="T3979" t="str">
        <f t="shared" si="186"/>
        <v xml:space="preserve">Experience with Microsoft Window OS, (7, 8.0, 8.1) Experience with Microsoft Office (2010, 2013) Sorting in MS Excel Formatting in MS Word Experience with basic understanding of PC‚„s, printers and maintenance of such devices Experience in basic PC trouble shooting Experience with basic networking Able to lift 40 lb‚„s Ability to interact with staff General Phone Skills  </v>
      </c>
      <c r="U3979">
        <f t="shared" si="187"/>
        <v>0</v>
      </c>
      <c r="V3979" s="3">
        <v>1</v>
      </c>
      <c r="W3979" s="3">
        <f t="shared" si="188"/>
        <v>0</v>
      </c>
      <c r="X3979" s="3">
        <v>0</v>
      </c>
      <c r="Y3979" s="3">
        <v>0</v>
      </c>
      <c r="Z3979" s="3">
        <v>0</v>
      </c>
      <c r="AA3979" s="3">
        <v>0</v>
      </c>
      <c r="AB3979" s="3">
        <v>0</v>
      </c>
      <c r="AD3979" t="s">
        <v>38</v>
      </c>
      <c r="AE3979" s="1">
        <v>42591</v>
      </c>
      <c r="AF3979" s="1">
        <v>42604</v>
      </c>
      <c r="AG3979" s="1">
        <v>42591</v>
      </c>
      <c r="AH3979" s="1">
        <v>42598</v>
      </c>
    </row>
    <row r="3980" spans="1:34" x14ac:dyDescent="0.3">
      <c r="A3980">
        <v>251111</v>
      </c>
      <c r="B3980" t="s">
        <v>1125</v>
      </c>
      <c r="C3980" t="s">
        <v>26</v>
      </c>
      <c r="D3980">
        <v>1</v>
      </c>
      <c r="E3980" t="s">
        <v>2178</v>
      </c>
      <c r="F3980" t="s">
        <v>1444</v>
      </c>
      <c r="G3980">
        <v>31143</v>
      </c>
      <c r="H3980">
        <v>2</v>
      </c>
      <c r="I3980">
        <v>48764</v>
      </c>
      <c r="J3980">
        <v>57400</v>
      </c>
      <c r="K3980" t="s">
        <v>30</v>
      </c>
      <c r="L3980" t="s">
        <v>954</v>
      </c>
      <c r="M3980" t="s">
        <v>1128</v>
      </c>
      <c r="N3980" t="s">
        <v>9083</v>
      </c>
      <c r="O3980" t="s">
        <v>1445</v>
      </c>
      <c r="P3980" t="s">
        <v>9084</v>
      </c>
      <c r="Q3980" t="s">
        <v>35</v>
      </c>
      <c r="R3980" t="s">
        <v>6245</v>
      </c>
      <c r="S3980" t="s">
        <v>35</v>
      </c>
      <c r="T3980" t="str">
        <f t="shared" si="186"/>
        <v xml:space="preserve">‚ Knowledge of, and demonstrated interest in, law enforcement, criminal justice, police accountability, and/or civil rights issues Graduate or baccalaureate degree in the field of law, criminal justice, public policy, public administration, social sciences, psychology, or other relevant field, or at least three years of experience performing administrative, criminal, or internal investigations. Strong interpersonal skills and excellent judgment. Familiarity with New York City a plus.  Valid New York State driver‚„s license.  Excellent verbal and written communication skills. Strong analytical skills Experience working with both government agencies and members of the public. Knowledge of Accurint, Lexis Nexis, and E-Justice Working knowledge of Microsoft Office applications (Excel, Word, PowerPoint).  </v>
      </c>
      <c r="U3980">
        <f t="shared" si="187"/>
        <v>0</v>
      </c>
      <c r="V3980" s="3">
        <v>1</v>
      </c>
      <c r="W3980" s="3">
        <f t="shared" si="188"/>
        <v>0</v>
      </c>
      <c r="X3980" s="3">
        <v>0</v>
      </c>
      <c r="Y3980" s="3">
        <v>0</v>
      </c>
      <c r="Z3980" s="3">
        <v>0</v>
      </c>
      <c r="AA3980" s="3">
        <v>0</v>
      </c>
      <c r="AB3980" s="3">
        <v>0</v>
      </c>
      <c r="AD3980" t="s">
        <v>38</v>
      </c>
      <c r="AE3980" s="1">
        <v>42587</v>
      </c>
      <c r="AF3980" s="1">
        <v>42676</v>
      </c>
      <c r="AG3980" s="1">
        <v>42587</v>
      </c>
      <c r="AH3980" s="1">
        <v>42598</v>
      </c>
    </row>
    <row r="3981" spans="1:34" x14ac:dyDescent="0.3">
      <c r="A3981">
        <v>251116</v>
      </c>
      <c r="B3981" t="s">
        <v>2939</v>
      </c>
      <c r="C3981" t="s">
        <v>26</v>
      </c>
      <c r="D3981">
        <v>1</v>
      </c>
      <c r="E3981" t="s">
        <v>6342</v>
      </c>
      <c r="F3981" t="s">
        <v>1168</v>
      </c>
      <c r="G3981">
        <v>56058</v>
      </c>
      <c r="H3981">
        <v>0</v>
      </c>
      <c r="I3981">
        <v>48895</v>
      </c>
      <c r="J3981">
        <v>75900</v>
      </c>
      <c r="K3981" t="s">
        <v>30</v>
      </c>
      <c r="L3981" t="s">
        <v>2941</v>
      </c>
      <c r="M3981" t="s">
        <v>6343</v>
      </c>
      <c r="N3981" t="s">
        <v>9115</v>
      </c>
      <c r="O3981" t="s">
        <v>1170</v>
      </c>
      <c r="P3981" t="s">
        <v>9116</v>
      </c>
      <c r="Q3981" t="s">
        <v>35</v>
      </c>
      <c r="R3981" t="s">
        <v>8261</v>
      </c>
      <c r="S3981" t="s">
        <v>35</v>
      </c>
      <c r="T3981" t="str">
        <f t="shared" si="186"/>
        <v xml:space="preserve">‚	Minimum 3 years training and professional development experience strongly preferred; prior Human Resources experience required	Expertise in citywide HR platforms (NYCAPS/PeopleSoft, PMS, RMDS, CHRMS, CityTime, PRISE) preferred	Excellent verbal and written communication and presentation skills, with the ability to establish credibility and build relationships across all levels of the agency	Customer-focus and solutions-orientation are critical to being successful in this role	Ability to handle multiple competing priorities in dynamic environment	Excellent organizational and analytical skills, work ethic and attention to detail	Ability to maintain confidentiality 	Proficiency in Microsoft Office Suite	Proficiency in HRIS and Payroll systems, as well as related reporting software strongly preferred	Experience understanding and interpreting Labor Agreements, Collective Bargaining Units, City contracts, Payroll and Personnel, as well as financial regulations and practices	Strong analytic skills  </v>
      </c>
      <c r="U3981">
        <f t="shared" si="187"/>
        <v>0</v>
      </c>
      <c r="V3981" s="3">
        <v>0</v>
      </c>
      <c r="W3981" s="3">
        <f t="shared" si="188"/>
        <v>0</v>
      </c>
      <c r="X3981" s="3">
        <v>0</v>
      </c>
      <c r="Y3981" s="3">
        <v>0</v>
      </c>
      <c r="Z3981" s="3">
        <v>0</v>
      </c>
      <c r="AA3981" s="3">
        <v>0</v>
      </c>
      <c r="AB3981" s="3">
        <v>0</v>
      </c>
      <c r="AD3981" t="s">
        <v>38</v>
      </c>
      <c r="AE3981" s="1">
        <v>42586</v>
      </c>
      <c r="AG3981" s="1">
        <v>42586</v>
      </c>
      <c r="AH3981" s="1">
        <v>42598</v>
      </c>
    </row>
    <row r="3982" spans="1:34" x14ac:dyDescent="0.3">
      <c r="A3982">
        <v>251116</v>
      </c>
      <c r="B3982" t="s">
        <v>2939</v>
      </c>
      <c r="C3982" t="s">
        <v>40</v>
      </c>
      <c r="D3982">
        <v>1</v>
      </c>
      <c r="E3982" t="s">
        <v>6342</v>
      </c>
      <c r="F3982" t="s">
        <v>1168</v>
      </c>
      <c r="G3982">
        <v>56058</v>
      </c>
      <c r="H3982">
        <v>0</v>
      </c>
      <c r="I3982">
        <v>48895</v>
      </c>
      <c r="J3982">
        <v>75900</v>
      </c>
      <c r="K3982" t="s">
        <v>30</v>
      </c>
      <c r="L3982" t="s">
        <v>2941</v>
      </c>
      <c r="M3982" t="s">
        <v>6343</v>
      </c>
      <c r="N3982" t="s">
        <v>9115</v>
      </c>
      <c r="O3982" t="s">
        <v>1170</v>
      </c>
      <c r="P3982" t="s">
        <v>9116</v>
      </c>
      <c r="Q3982" t="s">
        <v>35</v>
      </c>
      <c r="R3982" t="s">
        <v>8261</v>
      </c>
      <c r="S3982" t="s">
        <v>35</v>
      </c>
      <c r="T3982" t="str">
        <f t="shared" si="186"/>
        <v xml:space="preserve">‚	Minimum 3 years training and professional development experience strongly preferred; prior Human Resources experience required	Expertise in citywide HR platforms (NYCAPS/PeopleSoft, PMS, RMDS, CHRMS, CityTime, PRISE) preferred	Excellent verbal and written communication and presentation skills, with the ability to establish credibility and build relationships across all levels of the agency	Customer-focus and solutions-orientation are critical to being successful in this role	Ability to handle multiple competing priorities in dynamic environment	Excellent organizational and analytical skills, work ethic and attention to detail	Ability to maintain confidentiality 	Proficiency in Microsoft Office Suite	Proficiency in HRIS and Payroll systems, as well as related reporting software strongly preferred	Experience understanding and interpreting Labor Agreements, Collective Bargaining Units, City contracts, Payroll and Personnel, as well as financial regulations and practices	Strong analytic skills  </v>
      </c>
      <c r="U3982">
        <f t="shared" si="187"/>
        <v>0</v>
      </c>
      <c r="V3982" s="3">
        <v>0</v>
      </c>
      <c r="W3982" s="3">
        <f t="shared" si="188"/>
        <v>0</v>
      </c>
      <c r="X3982" s="3">
        <v>0</v>
      </c>
      <c r="Y3982" s="3">
        <v>0</v>
      </c>
      <c r="Z3982" s="3">
        <v>0</v>
      </c>
      <c r="AA3982" s="3">
        <v>0</v>
      </c>
      <c r="AB3982" s="3">
        <v>0</v>
      </c>
      <c r="AD3982" t="s">
        <v>38</v>
      </c>
      <c r="AE3982" s="1">
        <v>42586</v>
      </c>
      <c r="AG3982" s="1">
        <v>42586</v>
      </c>
      <c r="AH3982" s="1">
        <v>42598</v>
      </c>
    </row>
    <row r="3983" spans="1:34" x14ac:dyDescent="0.3">
      <c r="A3983">
        <v>251120</v>
      </c>
      <c r="B3983" t="s">
        <v>39</v>
      </c>
      <c r="C3983" t="s">
        <v>40</v>
      </c>
      <c r="D3983">
        <v>1</v>
      </c>
      <c r="E3983" t="s">
        <v>6344</v>
      </c>
      <c r="F3983" t="s">
        <v>42</v>
      </c>
      <c r="G3983">
        <v>21744</v>
      </c>
      <c r="H3983">
        <v>2</v>
      </c>
      <c r="I3983">
        <v>68239</v>
      </c>
      <c r="J3983">
        <v>85644</v>
      </c>
      <c r="K3983" t="s">
        <v>30</v>
      </c>
      <c r="L3983" t="s">
        <v>78</v>
      </c>
      <c r="M3983" t="s">
        <v>461</v>
      </c>
      <c r="N3983" t="s">
        <v>6345</v>
      </c>
      <c r="O3983" t="s">
        <v>46</v>
      </c>
      <c r="P3983" t="e">
        <f>--S/he will have experience practicing public Health and Working across Systems to further a public Health approach to alcohol and other drug use  -- experience in Working with programs serving people who use drugs, including those using harm reduction approaches  --experience in implementation and oversight of programs within complex Systems  --experience in program evaluation and analyzing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 ability to multi-task in a fast-paced, high volume environment  --proficiency in Excel, ACCESS, Word, PowerPoint and statistical software such as SPSS or SAS.</f>
        <v>#NAME?</v>
      </c>
      <c r="Q3983" t="s">
        <v>7439</v>
      </c>
      <c r="R3983" t="s">
        <v>6346</v>
      </c>
      <c r="S3983" t="s">
        <v>35</v>
      </c>
      <c r="T3983" t="e">
        <f t="shared" si="186"/>
        <v>#NAME?</v>
      </c>
      <c r="U3983">
        <f t="shared" si="187"/>
        <v>0</v>
      </c>
      <c r="V3983" s="3">
        <v>0</v>
      </c>
      <c r="W3983" s="3">
        <f t="shared" si="188"/>
        <v>0</v>
      </c>
      <c r="X3983" s="3">
        <v>0</v>
      </c>
      <c r="Y3983" s="3">
        <v>0</v>
      </c>
      <c r="Z3983" s="3">
        <v>0</v>
      </c>
      <c r="AA3983" s="3">
        <v>0</v>
      </c>
      <c r="AB3983" s="3">
        <v>0</v>
      </c>
      <c r="AD3983" t="s">
        <v>38</v>
      </c>
      <c r="AE3983" s="1">
        <v>42586</v>
      </c>
      <c r="AG3983" s="1">
        <v>42586</v>
      </c>
      <c r="AH3983" s="1">
        <v>42598</v>
      </c>
    </row>
    <row r="3984" spans="1:34" x14ac:dyDescent="0.3">
      <c r="A3984">
        <v>251629</v>
      </c>
      <c r="B3984" t="s">
        <v>1281</v>
      </c>
      <c r="C3984" t="s">
        <v>26</v>
      </c>
      <c r="D3984">
        <v>1</v>
      </c>
      <c r="E3984" t="s">
        <v>6339</v>
      </c>
      <c r="F3984" t="s">
        <v>2884</v>
      </c>
      <c r="G3984" t="s">
        <v>2885</v>
      </c>
      <c r="H3984">
        <v>2</v>
      </c>
      <c r="I3984">
        <v>14</v>
      </c>
      <c r="J3984">
        <v>19</v>
      </c>
      <c r="K3984" t="s">
        <v>141</v>
      </c>
      <c r="L3984" t="s">
        <v>4784</v>
      </c>
      <c r="M3984" t="s">
        <v>2574</v>
      </c>
      <c r="N3984" t="s">
        <v>6340</v>
      </c>
      <c r="O3984" t="s">
        <v>2887</v>
      </c>
      <c r="P3984" t="s">
        <v>9114</v>
      </c>
      <c r="Q3984" t="s">
        <v>35</v>
      </c>
      <c r="R3984" t="s">
        <v>6341</v>
      </c>
      <c r="S3984" t="s">
        <v>35</v>
      </c>
      <c r="T3984" t="str">
        <f t="shared" si="186"/>
        <v xml:space="preserve">Experience with Microsoft Window OS, (7, 8.0, 8.1) Experience with Microsoft Office (2010, 2013) Sorting in MS Excel Formatting in MS Word Experience with basic understanding of PC‚„s, printers and maintenance of such devices Experience in basic PC trouble shooting Experience with basic networking Able to lift 40 lb‚„s Ability to interact with staff General Phone Skills  </v>
      </c>
      <c r="U3984">
        <f t="shared" si="187"/>
        <v>0</v>
      </c>
      <c r="V3984" s="3">
        <v>1</v>
      </c>
      <c r="W3984" s="3">
        <f t="shared" si="188"/>
        <v>0</v>
      </c>
      <c r="X3984" s="3">
        <v>0</v>
      </c>
      <c r="Y3984" s="3">
        <v>0</v>
      </c>
      <c r="Z3984" s="3">
        <v>0</v>
      </c>
      <c r="AA3984" s="3">
        <v>0</v>
      </c>
      <c r="AB3984" s="3">
        <v>0</v>
      </c>
      <c r="AD3984" t="s">
        <v>38</v>
      </c>
      <c r="AE3984" s="1">
        <v>42591</v>
      </c>
      <c r="AF3984" s="1">
        <v>42604</v>
      </c>
      <c r="AG3984" s="1">
        <v>42591</v>
      </c>
      <c r="AH3984" s="1">
        <v>42598</v>
      </c>
    </row>
    <row r="3985" spans="1:34" x14ac:dyDescent="0.3">
      <c r="A3985">
        <v>251630</v>
      </c>
      <c r="B3985" t="s">
        <v>59</v>
      </c>
      <c r="C3985" t="s">
        <v>26</v>
      </c>
      <c r="D3985">
        <v>1</v>
      </c>
      <c r="E3985" t="s">
        <v>6347</v>
      </c>
      <c r="F3985" t="s">
        <v>1168</v>
      </c>
      <c r="G3985">
        <v>56058</v>
      </c>
      <c r="H3985">
        <v>0</v>
      </c>
      <c r="I3985">
        <v>48895</v>
      </c>
      <c r="J3985">
        <v>75900</v>
      </c>
      <c r="K3985" t="s">
        <v>30</v>
      </c>
      <c r="L3985" t="s">
        <v>224</v>
      </c>
      <c r="M3985" t="s">
        <v>4170</v>
      </c>
      <c r="N3985" t="s">
        <v>9117</v>
      </c>
      <c r="O3985" t="s">
        <v>1170</v>
      </c>
      <c r="P3985" t="s">
        <v>9118</v>
      </c>
      <c r="Q3985" t="s">
        <v>6348</v>
      </c>
      <c r="R3985" t="s">
        <v>8302</v>
      </c>
      <c r="S3985" t="s">
        <v>35</v>
      </c>
      <c r="T3985" t="str">
        <f t="shared" si="186"/>
        <v>‚ A baccalaureate degree from an accredited college in Business Administration, Communications, Economics, Environmental Science, Marketing, Political Science, Public Administration, Public Policy, Statistics, Urban Planning, Real Estate, or a closely related field.  Strong organizational, program management, and interpersonal skills.  Experience working in marketing, communications, graphic design, public relations, or a related field.  Experience working in energy efficiency, building sciences, real estate or a related field.  Candidates should be comfortable with public speaking, working with diverse stakeholder groups, and environmental issues.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 Please Note: This is a long-term grant funded position with an estimated duration of two years.****</v>
      </c>
      <c r="U3985">
        <f t="shared" si="187"/>
        <v>0</v>
      </c>
      <c r="V3985" s="3">
        <v>0</v>
      </c>
      <c r="W3985" s="3">
        <f t="shared" si="188"/>
        <v>0</v>
      </c>
      <c r="X3985" s="3">
        <v>0</v>
      </c>
      <c r="Y3985" s="3">
        <v>0</v>
      </c>
      <c r="Z3985" s="3">
        <v>0</v>
      </c>
      <c r="AA3985" s="3">
        <v>0</v>
      </c>
      <c r="AB3985" s="3">
        <v>0</v>
      </c>
      <c r="AD3985" t="s">
        <v>38</v>
      </c>
      <c r="AE3985" s="1">
        <v>42593</v>
      </c>
      <c r="AG3985" s="1">
        <v>42593</v>
      </c>
      <c r="AH3985" s="1">
        <v>42598</v>
      </c>
    </row>
    <row r="3986" spans="1:34" x14ac:dyDescent="0.3">
      <c r="A3986">
        <v>251630</v>
      </c>
      <c r="B3986" t="s">
        <v>59</v>
      </c>
      <c r="C3986" t="s">
        <v>40</v>
      </c>
      <c r="D3986">
        <v>1</v>
      </c>
      <c r="E3986" t="s">
        <v>6347</v>
      </c>
      <c r="F3986" t="s">
        <v>1168</v>
      </c>
      <c r="G3986">
        <v>56058</v>
      </c>
      <c r="H3986">
        <v>0</v>
      </c>
      <c r="I3986">
        <v>48895</v>
      </c>
      <c r="J3986">
        <v>75900</v>
      </c>
      <c r="K3986" t="s">
        <v>30</v>
      </c>
      <c r="L3986" t="s">
        <v>224</v>
      </c>
      <c r="M3986" t="s">
        <v>4170</v>
      </c>
      <c r="N3986" t="s">
        <v>9117</v>
      </c>
      <c r="O3986" t="s">
        <v>1170</v>
      </c>
      <c r="P3986" t="s">
        <v>9118</v>
      </c>
      <c r="Q3986" t="s">
        <v>6348</v>
      </c>
      <c r="R3986" t="s">
        <v>8302</v>
      </c>
      <c r="S3986" t="s">
        <v>35</v>
      </c>
      <c r="T3986" t="str">
        <f t="shared" si="186"/>
        <v>‚ A baccalaureate degree from an accredited college in Business Administration, Communications, Economics, Environmental Science, Marketing, Political Science, Public Administration, Public Policy, Statistics, Urban Planning, Real Estate, or a closely related field.  Strong organizational, program management, and interpersonal skills.  Experience working in marketing, communications, graphic design, public relations, or a related field.  Experience working in energy efficiency, building sciences, real estate or a related field.  Candidates should be comfortable with public speaking, working with diverse stakeholder groups, and environmental issues.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 Please Note: This is a long-term grant funded position with an estimated duration of two years.****</v>
      </c>
      <c r="U3986">
        <f t="shared" si="187"/>
        <v>0</v>
      </c>
      <c r="V3986" s="3">
        <v>0</v>
      </c>
      <c r="W3986" s="3">
        <f t="shared" si="188"/>
        <v>0</v>
      </c>
      <c r="X3986" s="3">
        <v>0</v>
      </c>
      <c r="Y3986" s="3">
        <v>0</v>
      </c>
      <c r="Z3986" s="3">
        <v>0</v>
      </c>
      <c r="AA3986" s="3">
        <v>0</v>
      </c>
      <c r="AB3986" s="3">
        <v>0</v>
      </c>
      <c r="AD3986" t="s">
        <v>38</v>
      </c>
      <c r="AE3986" s="1">
        <v>42593</v>
      </c>
      <c r="AG3986" s="1">
        <v>42593</v>
      </c>
      <c r="AH3986" s="1">
        <v>42598</v>
      </c>
    </row>
    <row r="3987" spans="1:34" x14ac:dyDescent="0.3">
      <c r="A3987">
        <v>251643</v>
      </c>
      <c r="B3987" t="s">
        <v>39</v>
      </c>
      <c r="C3987" t="s">
        <v>26</v>
      </c>
      <c r="D3987">
        <v>1</v>
      </c>
      <c r="E3987" t="s">
        <v>4428</v>
      </c>
      <c r="F3987" t="s">
        <v>2796</v>
      </c>
      <c r="G3987">
        <v>83052</v>
      </c>
      <c r="H3987">
        <v>1</v>
      </c>
      <c r="I3987">
        <v>51177</v>
      </c>
      <c r="J3987">
        <v>101661</v>
      </c>
      <c r="K3987" t="s">
        <v>30</v>
      </c>
      <c r="L3987" t="s">
        <v>5508</v>
      </c>
      <c r="M3987" t="s">
        <v>552</v>
      </c>
      <c r="N3987" t="s">
        <v>6308</v>
      </c>
      <c r="O3987" t="s">
        <v>2798</v>
      </c>
      <c r="P3987" t="s">
        <v>4430</v>
      </c>
      <c r="Q3987" t="s">
        <v>7439</v>
      </c>
      <c r="R3987" t="s">
        <v>6309</v>
      </c>
      <c r="S3987" t="s">
        <v>35</v>
      </c>
      <c r="T3987" t="str">
        <f t="shared" si="186"/>
        <v>Preference will be given to individuals who understand child development and handicapping conditions, in addition to having knowledge of services for young children and family centered services. Knowledge of EI regulations and philosophy is also an asset, as well as good communication &amp; organizational skills and the ability to work well under pressure and responding to time frames. Computer skills are a plus.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3987">
        <f t="shared" si="187"/>
        <v>0</v>
      </c>
      <c r="V3987" s="3">
        <v>0</v>
      </c>
      <c r="W3987" s="3">
        <f t="shared" si="188"/>
        <v>0</v>
      </c>
      <c r="X3987" s="3">
        <v>0</v>
      </c>
      <c r="Y3987" s="3">
        <v>0</v>
      </c>
      <c r="Z3987" s="3">
        <v>0</v>
      </c>
      <c r="AA3987" s="3">
        <v>0</v>
      </c>
      <c r="AB3987" s="3">
        <v>0</v>
      </c>
      <c r="AD3987" t="s">
        <v>38</v>
      </c>
      <c r="AE3987" s="1">
        <v>42590</v>
      </c>
      <c r="AG3987" s="1">
        <v>42590</v>
      </c>
      <c r="AH3987" s="1">
        <v>42598</v>
      </c>
    </row>
    <row r="3988" spans="1:34" x14ac:dyDescent="0.3">
      <c r="A3988">
        <v>251120</v>
      </c>
      <c r="B3988" t="s">
        <v>39</v>
      </c>
      <c r="C3988" t="s">
        <v>26</v>
      </c>
      <c r="D3988">
        <v>1</v>
      </c>
      <c r="E3988" t="s">
        <v>6344</v>
      </c>
      <c r="F3988" t="s">
        <v>42</v>
      </c>
      <c r="G3988">
        <v>21744</v>
      </c>
      <c r="H3988">
        <v>2</v>
      </c>
      <c r="I3988">
        <v>68239</v>
      </c>
      <c r="J3988">
        <v>85644</v>
      </c>
      <c r="K3988" t="s">
        <v>30</v>
      </c>
      <c r="L3988" t="s">
        <v>78</v>
      </c>
      <c r="M3988" t="s">
        <v>461</v>
      </c>
      <c r="N3988" t="s">
        <v>6345</v>
      </c>
      <c r="O3988" t="s">
        <v>46</v>
      </c>
      <c r="P3988" t="e">
        <f>--S/he will have experience practicing public Health and Working across Systems to further a public Health approach to alcohol and other drug use  -- experience in Working with programs serving people who use drugs, including those using harm reduction approaches  --experience in implementation and oversight of programs within complex Systems  --experience in program evaluation and analyzing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 ability to multi-task in a fast-paced, high volume environment  --proficiency in Excel, ACCESS, Word, PowerPoint and statistical software such as SPSS or SAS.</f>
        <v>#NAME?</v>
      </c>
      <c r="Q3988" t="s">
        <v>7439</v>
      </c>
      <c r="R3988" t="s">
        <v>6346</v>
      </c>
      <c r="S3988" t="s">
        <v>35</v>
      </c>
      <c r="T3988" t="e">
        <f t="shared" si="186"/>
        <v>#NAME?</v>
      </c>
      <c r="U3988">
        <f t="shared" si="187"/>
        <v>0</v>
      </c>
      <c r="V3988" s="3">
        <v>0</v>
      </c>
      <c r="W3988" s="3">
        <f t="shared" si="188"/>
        <v>0</v>
      </c>
      <c r="X3988" s="3">
        <v>0</v>
      </c>
      <c r="Y3988" s="3">
        <v>0</v>
      </c>
      <c r="Z3988" s="3">
        <v>0</v>
      </c>
      <c r="AA3988" s="3">
        <v>0</v>
      </c>
      <c r="AB3988" s="3">
        <v>0</v>
      </c>
      <c r="AD3988" t="s">
        <v>38</v>
      </c>
      <c r="AE3988" s="1">
        <v>42586</v>
      </c>
      <c r="AG3988" s="1">
        <v>42586</v>
      </c>
      <c r="AH3988" s="1">
        <v>42598</v>
      </c>
    </row>
    <row r="3989" spans="1:34" x14ac:dyDescent="0.3">
      <c r="A3989">
        <v>251136</v>
      </c>
      <c r="B3989" t="s">
        <v>3277</v>
      </c>
      <c r="C3989" t="s">
        <v>26</v>
      </c>
      <c r="D3989">
        <v>7</v>
      </c>
      <c r="E3989" t="s">
        <v>4045</v>
      </c>
      <c r="F3989" t="s">
        <v>485</v>
      </c>
      <c r="G3989">
        <v>30087</v>
      </c>
      <c r="H3989">
        <v>3</v>
      </c>
      <c r="I3989">
        <v>71784</v>
      </c>
      <c r="J3989">
        <v>100000</v>
      </c>
      <c r="K3989" t="s">
        <v>30</v>
      </c>
      <c r="L3989" t="s">
        <v>5203</v>
      </c>
      <c r="M3989" t="s">
        <v>6349</v>
      </c>
      <c r="N3989" t="s">
        <v>9119</v>
      </c>
      <c r="O3989" t="s">
        <v>488</v>
      </c>
      <c r="P3989" t="s">
        <v>9120</v>
      </c>
      <c r="Q3989" t="s">
        <v>6350</v>
      </c>
      <c r="R3989" t="s">
        <v>6351</v>
      </c>
      <c r="S3989" t="s">
        <v>35</v>
      </c>
      <c r="T3989" t="str">
        <f t="shared" si="186"/>
        <v>‚	Attorneys with seven (7) or more years of litigation experience is preferred;	Excellent writing, communication, interpersonal, analytical, research, problem-solving, multi-tasking and organizational skills. VARIOUS LEVELS (One through Three) SALARY AND LEVEL TO BE DETERMINED BY EXPERIENCE/QUALIFICATIONS.</v>
      </c>
      <c r="U3989">
        <f t="shared" si="187"/>
        <v>0</v>
      </c>
      <c r="V3989" s="3">
        <v>0</v>
      </c>
      <c r="W3989" s="3">
        <f t="shared" si="188"/>
        <v>0</v>
      </c>
      <c r="X3989" s="3">
        <v>0</v>
      </c>
      <c r="Y3989" s="3">
        <v>0</v>
      </c>
      <c r="Z3989" s="3">
        <v>0</v>
      </c>
      <c r="AA3989" s="3">
        <v>0</v>
      </c>
      <c r="AB3989" s="3">
        <v>0</v>
      </c>
      <c r="AD3989" t="s">
        <v>38</v>
      </c>
      <c r="AE3989" s="1">
        <v>42586</v>
      </c>
      <c r="AF3989" s="1">
        <v>42599</v>
      </c>
      <c r="AG3989" s="1">
        <v>42586</v>
      </c>
      <c r="AH3989" s="1">
        <v>42598</v>
      </c>
    </row>
    <row r="3990" spans="1:34" x14ac:dyDescent="0.3">
      <c r="A3990">
        <v>251136</v>
      </c>
      <c r="B3990" t="s">
        <v>3277</v>
      </c>
      <c r="C3990" t="s">
        <v>40</v>
      </c>
      <c r="D3990">
        <v>7</v>
      </c>
      <c r="E3990" t="s">
        <v>4045</v>
      </c>
      <c r="F3990" t="s">
        <v>485</v>
      </c>
      <c r="G3990">
        <v>30087</v>
      </c>
      <c r="H3990">
        <v>3</v>
      </c>
      <c r="I3990">
        <v>71784</v>
      </c>
      <c r="J3990">
        <v>100000</v>
      </c>
      <c r="K3990" t="s">
        <v>30</v>
      </c>
      <c r="L3990" t="s">
        <v>5203</v>
      </c>
      <c r="M3990" t="s">
        <v>6349</v>
      </c>
      <c r="N3990" t="s">
        <v>9119</v>
      </c>
      <c r="O3990" t="s">
        <v>488</v>
      </c>
      <c r="P3990" t="s">
        <v>9120</v>
      </c>
      <c r="Q3990" t="s">
        <v>6350</v>
      </c>
      <c r="R3990" t="s">
        <v>6351</v>
      </c>
      <c r="S3990" t="s">
        <v>35</v>
      </c>
      <c r="T3990" t="str">
        <f t="shared" si="186"/>
        <v>‚	Attorneys with seven (7) or more years of litigation experience is preferred;	Excellent writing, communication, interpersonal, analytical, research, problem-solving, multi-tasking and organizational skills. VARIOUS LEVELS (One through Three) SALARY AND LEVEL TO BE DETERMINED BY EXPERIENCE/QUALIFICATIONS.</v>
      </c>
      <c r="U3990">
        <f t="shared" si="187"/>
        <v>0</v>
      </c>
      <c r="V3990" s="3">
        <v>0</v>
      </c>
      <c r="W3990" s="3">
        <f t="shared" si="188"/>
        <v>0</v>
      </c>
      <c r="X3990" s="3">
        <v>0</v>
      </c>
      <c r="Y3990" s="3">
        <v>0</v>
      </c>
      <c r="Z3990" s="3">
        <v>0</v>
      </c>
      <c r="AA3990" s="3">
        <v>0</v>
      </c>
      <c r="AB3990" s="3">
        <v>0</v>
      </c>
      <c r="AD3990" t="s">
        <v>38</v>
      </c>
      <c r="AE3990" s="1">
        <v>42586</v>
      </c>
      <c r="AF3990" s="1">
        <v>42599</v>
      </c>
      <c r="AG3990" s="1">
        <v>42586</v>
      </c>
      <c r="AH3990" s="1">
        <v>42598</v>
      </c>
    </row>
    <row r="3991" spans="1:34" x14ac:dyDescent="0.3">
      <c r="A3991">
        <v>251143</v>
      </c>
      <c r="B3991" t="s">
        <v>39</v>
      </c>
      <c r="C3991" t="s">
        <v>40</v>
      </c>
      <c r="D3991">
        <v>1</v>
      </c>
      <c r="E3991" t="s">
        <v>6352</v>
      </c>
      <c r="F3991" t="s">
        <v>42</v>
      </c>
      <c r="G3991">
        <v>21744</v>
      </c>
      <c r="H3991">
        <v>2</v>
      </c>
      <c r="I3991">
        <v>68239</v>
      </c>
      <c r="J3991">
        <v>85644</v>
      </c>
      <c r="K3991" t="s">
        <v>30</v>
      </c>
      <c r="L3991" t="s">
        <v>78</v>
      </c>
      <c r="M3991" t="s">
        <v>461</v>
      </c>
      <c r="N3991" t="s">
        <v>6353</v>
      </c>
      <c r="O3991" t="s">
        <v>46</v>
      </c>
      <c r="P3991" t="e">
        <f>--S/he will have experience practicing public Health and Working across Systems to further a public Health approach to alcohol and other drug use  --experience in Working with programs serving people who use drugs, including those using harm reduction approaches  --experience in managing a budget and/or contracts  --experience in program monitoring and evaluation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proficiency in Excel, ACCESS, Word, PowerPoint and statistical software such as SPSS or SAS.</f>
        <v>#NAME?</v>
      </c>
      <c r="Q3991" t="s">
        <v>7439</v>
      </c>
      <c r="R3991" t="s">
        <v>6354</v>
      </c>
      <c r="S3991" t="s">
        <v>35</v>
      </c>
      <c r="T3991" t="e">
        <f t="shared" si="186"/>
        <v>#NAME?</v>
      </c>
      <c r="U3991">
        <f t="shared" si="187"/>
        <v>0</v>
      </c>
      <c r="V3991" s="3">
        <v>0</v>
      </c>
      <c r="W3991" s="3">
        <f t="shared" si="188"/>
        <v>0</v>
      </c>
      <c r="X3991" s="3">
        <v>0</v>
      </c>
      <c r="Y3991" s="3">
        <v>0</v>
      </c>
      <c r="Z3991" s="3">
        <v>0</v>
      </c>
      <c r="AA3991" s="3">
        <v>0</v>
      </c>
      <c r="AB3991" s="3">
        <v>0</v>
      </c>
      <c r="AD3991" t="s">
        <v>38</v>
      </c>
      <c r="AE3991" s="1">
        <v>42586</v>
      </c>
      <c r="AG3991" s="1">
        <v>42586</v>
      </c>
      <c r="AH3991" s="1">
        <v>42598</v>
      </c>
    </row>
    <row r="3992" spans="1:34" x14ac:dyDescent="0.3">
      <c r="A3992">
        <v>251143</v>
      </c>
      <c r="B3992" t="s">
        <v>39</v>
      </c>
      <c r="C3992" t="s">
        <v>26</v>
      </c>
      <c r="D3992">
        <v>1</v>
      </c>
      <c r="E3992" t="s">
        <v>6352</v>
      </c>
      <c r="F3992" t="s">
        <v>42</v>
      </c>
      <c r="G3992">
        <v>21744</v>
      </c>
      <c r="H3992">
        <v>2</v>
      </c>
      <c r="I3992">
        <v>68239</v>
      </c>
      <c r="J3992">
        <v>85644</v>
      </c>
      <c r="K3992" t="s">
        <v>30</v>
      </c>
      <c r="L3992" t="s">
        <v>78</v>
      </c>
      <c r="M3992" t="s">
        <v>461</v>
      </c>
      <c r="N3992" t="s">
        <v>6353</v>
      </c>
      <c r="O3992" t="s">
        <v>46</v>
      </c>
      <c r="P3992" t="e">
        <f>--S/he will have experience practicing public Health and Working across Systems to further a public Health approach to alcohol and other drug use  --experience in Working with programs serving people who use drugs, including those using harm reduction approaches  --experience in managing a budget and/or contracts  --experience in program monitoring and evaluation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proficiency in Excel, ACCESS, Word, PowerPoint and statistical software such as SPSS or SAS.</f>
        <v>#NAME?</v>
      </c>
      <c r="Q3992" t="s">
        <v>7439</v>
      </c>
      <c r="R3992" t="s">
        <v>6354</v>
      </c>
      <c r="S3992" t="s">
        <v>35</v>
      </c>
      <c r="T3992" t="e">
        <f t="shared" si="186"/>
        <v>#NAME?</v>
      </c>
      <c r="U3992">
        <f t="shared" si="187"/>
        <v>0</v>
      </c>
      <c r="V3992" s="3">
        <v>0</v>
      </c>
      <c r="W3992" s="3">
        <f t="shared" si="188"/>
        <v>0</v>
      </c>
      <c r="X3992" s="3">
        <v>0</v>
      </c>
      <c r="Y3992" s="3">
        <v>0</v>
      </c>
      <c r="Z3992" s="3">
        <v>0</v>
      </c>
      <c r="AA3992" s="3">
        <v>0</v>
      </c>
      <c r="AB3992" s="3">
        <v>0</v>
      </c>
      <c r="AD3992" t="s">
        <v>38</v>
      </c>
      <c r="AE3992" s="1">
        <v>42586</v>
      </c>
      <c r="AG3992" s="1">
        <v>42586</v>
      </c>
      <c r="AH3992" s="1">
        <v>42598</v>
      </c>
    </row>
    <row r="3993" spans="1:34" x14ac:dyDescent="0.3">
      <c r="A3993">
        <v>251145</v>
      </c>
      <c r="B3993" t="s">
        <v>524</v>
      </c>
      <c r="C3993" t="s">
        <v>26</v>
      </c>
      <c r="D3993">
        <v>4</v>
      </c>
      <c r="E3993" t="s">
        <v>101</v>
      </c>
      <c r="F3993" t="s">
        <v>102</v>
      </c>
      <c r="G3993">
        <v>34201</v>
      </c>
      <c r="H3993">
        <v>0</v>
      </c>
      <c r="I3993">
        <v>53000</v>
      </c>
      <c r="J3993">
        <v>56270</v>
      </c>
      <c r="K3993" t="s">
        <v>30</v>
      </c>
      <c r="L3993" t="s">
        <v>2195</v>
      </c>
      <c r="M3993" t="s">
        <v>6355</v>
      </c>
      <c r="N3993" t="s">
        <v>9121</v>
      </c>
      <c r="O3993" t="s">
        <v>105</v>
      </c>
      <c r="P3993" t="s">
        <v>6356</v>
      </c>
      <c r="Q3993" t="s">
        <v>6357</v>
      </c>
      <c r="R3993" t="s">
        <v>6358</v>
      </c>
      <c r="S3993" t="s">
        <v>35</v>
      </c>
      <c r="T3993" t="str">
        <f t="shared" si="186"/>
        <v>Preference will be given to applicants who have taken the Construction Project Manager Intern Civil Service Examination (Exam No. 6043).    1. Proficiency in Microsoft Word and Excel. 2. Knowledge of AutoCAD, PhotoShop, PowerPoint and 3D Rendering. 3. Excellent communication, writing and organizational skills. NOTE: All resumes must be received no later than the last day of the posting period.  www.nyc.gov/parks</v>
      </c>
      <c r="U3993">
        <f t="shared" si="187"/>
        <v>0</v>
      </c>
      <c r="V3993" s="3">
        <v>1</v>
      </c>
      <c r="W3993" s="3">
        <f t="shared" si="188"/>
        <v>0</v>
      </c>
      <c r="X3993" s="3">
        <v>0</v>
      </c>
      <c r="Y3993" s="3">
        <v>0</v>
      </c>
      <c r="Z3993" s="3">
        <v>0</v>
      </c>
      <c r="AA3993" s="3">
        <v>0</v>
      </c>
      <c r="AB3993" s="3">
        <v>0</v>
      </c>
      <c r="AD3993" t="s">
        <v>1649</v>
      </c>
      <c r="AE3993" s="1">
        <v>42587</v>
      </c>
      <c r="AF3993" s="1">
        <v>42608</v>
      </c>
      <c r="AG3993" s="1">
        <v>42586</v>
      </c>
      <c r="AH3993" s="1">
        <v>42598</v>
      </c>
    </row>
    <row r="3994" spans="1:34" x14ac:dyDescent="0.3">
      <c r="A3994">
        <v>251145</v>
      </c>
      <c r="B3994" t="s">
        <v>524</v>
      </c>
      <c r="C3994" t="s">
        <v>26</v>
      </c>
      <c r="D3994">
        <v>4</v>
      </c>
      <c r="E3994" t="s">
        <v>101</v>
      </c>
      <c r="F3994" t="s">
        <v>102</v>
      </c>
      <c r="G3994">
        <v>34201</v>
      </c>
      <c r="H3994">
        <v>0</v>
      </c>
      <c r="I3994">
        <v>53000</v>
      </c>
      <c r="J3994">
        <v>56270</v>
      </c>
      <c r="K3994" t="s">
        <v>30</v>
      </c>
      <c r="L3994" t="s">
        <v>2195</v>
      </c>
      <c r="M3994" t="s">
        <v>6355</v>
      </c>
      <c r="N3994" t="s">
        <v>9121</v>
      </c>
      <c r="O3994" t="s">
        <v>105</v>
      </c>
      <c r="P3994" t="s">
        <v>6356</v>
      </c>
      <c r="Q3994" t="s">
        <v>6357</v>
      </c>
      <c r="R3994" t="s">
        <v>6358</v>
      </c>
      <c r="S3994" t="s">
        <v>35</v>
      </c>
      <c r="T3994" t="str">
        <f t="shared" si="186"/>
        <v>Preference will be given to applicants who have taken the Construction Project Manager Intern Civil Service Examination (Exam No. 6043).    1. Proficiency in Microsoft Word and Excel. 2. Knowledge of AutoCAD, PhotoShop, PowerPoint and 3D Rendering. 3. Excellent communication, writing and organizational skills. NOTE: All resumes must be received no later than the last day of the posting period.  www.nyc.gov/parks</v>
      </c>
      <c r="U3994">
        <f t="shared" si="187"/>
        <v>0</v>
      </c>
      <c r="V3994" s="3">
        <v>1</v>
      </c>
      <c r="W3994" s="3">
        <f t="shared" si="188"/>
        <v>0</v>
      </c>
      <c r="X3994" s="3">
        <v>0</v>
      </c>
      <c r="Y3994" s="3">
        <v>0</v>
      </c>
      <c r="Z3994" s="3">
        <v>0</v>
      </c>
      <c r="AA3994" s="3">
        <v>0</v>
      </c>
      <c r="AB3994" s="3">
        <v>0</v>
      </c>
      <c r="AD3994" t="s">
        <v>1649</v>
      </c>
      <c r="AE3994" s="1">
        <v>42587</v>
      </c>
      <c r="AF3994" s="1">
        <v>42608</v>
      </c>
      <c r="AG3994" s="1">
        <v>42586</v>
      </c>
      <c r="AH3994" s="1">
        <v>42598</v>
      </c>
    </row>
    <row r="3995" spans="1:34" x14ac:dyDescent="0.3">
      <c r="A3995">
        <v>251145</v>
      </c>
      <c r="B3995" t="s">
        <v>524</v>
      </c>
      <c r="C3995" t="s">
        <v>40</v>
      </c>
      <c r="D3995">
        <v>4</v>
      </c>
      <c r="E3995" t="s">
        <v>101</v>
      </c>
      <c r="F3995" t="s">
        <v>102</v>
      </c>
      <c r="G3995">
        <v>34201</v>
      </c>
      <c r="H3995">
        <v>0</v>
      </c>
      <c r="I3995">
        <v>53000</v>
      </c>
      <c r="J3995">
        <v>56270</v>
      </c>
      <c r="K3995" t="s">
        <v>30</v>
      </c>
      <c r="L3995" t="s">
        <v>2195</v>
      </c>
      <c r="M3995" t="s">
        <v>6355</v>
      </c>
      <c r="N3995" t="s">
        <v>9121</v>
      </c>
      <c r="O3995" t="s">
        <v>105</v>
      </c>
      <c r="P3995" t="s">
        <v>6356</v>
      </c>
      <c r="Q3995" t="s">
        <v>6357</v>
      </c>
      <c r="R3995" t="s">
        <v>6358</v>
      </c>
      <c r="S3995" t="s">
        <v>35</v>
      </c>
      <c r="T3995" t="str">
        <f t="shared" si="186"/>
        <v>Preference will be given to applicants who have taken the Construction Project Manager Intern Civil Service Examination (Exam No. 6043).    1. Proficiency in Microsoft Word and Excel. 2. Knowledge of AutoCAD, PhotoShop, PowerPoint and 3D Rendering. 3. Excellent communication, writing and organizational skills. NOTE: All resumes must be received no later than the last day of the posting period.  www.nyc.gov/parks</v>
      </c>
      <c r="U3995">
        <f t="shared" si="187"/>
        <v>0</v>
      </c>
      <c r="V3995" s="3">
        <v>1</v>
      </c>
      <c r="W3995" s="3">
        <f t="shared" si="188"/>
        <v>0</v>
      </c>
      <c r="X3995" s="3">
        <v>0</v>
      </c>
      <c r="Y3995" s="3">
        <v>0</v>
      </c>
      <c r="Z3995" s="3">
        <v>0</v>
      </c>
      <c r="AA3995" s="3">
        <v>0</v>
      </c>
      <c r="AB3995" s="3">
        <v>0</v>
      </c>
      <c r="AD3995" t="s">
        <v>1649</v>
      </c>
      <c r="AE3995" s="1">
        <v>42587</v>
      </c>
      <c r="AF3995" s="1">
        <v>42608</v>
      </c>
      <c r="AG3995" s="1">
        <v>42586</v>
      </c>
      <c r="AH3995" s="1">
        <v>42598</v>
      </c>
    </row>
    <row r="3996" spans="1:34" x14ac:dyDescent="0.3">
      <c r="A3996">
        <v>251647</v>
      </c>
      <c r="B3996" t="s">
        <v>49</v>
      </c>
      <c r="C3996" t="s">
        <v>40</v>
      </c>
      <c r="D3996">
        <v>1</v>
      </c>
      <c r="E3996" t="s">
        <v>6359</v>
      </c>
      <c r="F3996" t="s">
        <v>551</v>
      </c>
      <c r="G3996">
        <v>10124</v>
      </c>
      <c r="H3996">
        <v>2</v>
      </c>
      <c r="I3996">
        <v>47951</v>
      </c>
      <c r="J3996">
        <v>55144</v>
      </c>
      <c r="K3996" t="s">
        <v>30</v>
      </c>
      <c r="L3996" t="s">
        <v>797</v>
      </c>
      <c r="M3996" t="s">
        <v>2664</v>
      </c>
      <c r="N3996" t="s">
        <v>7037</v>
      </c>
      <c r="O3996" t="s">
        <v>7055</v>
      </c>
      <c r="P3996" t="s">
        <v>9122</v>
      </c>
      <c r="Q3996" t="s">
        <v>6360</v>
      </c>
      <c r="R3996" t="s">
        <v>2666</v>
      </c>
      <c r="S3996" t="s">
        <v>549</v>
      </c>
      <c r="T3996" t="str">
        <f t="shared" si="186"/>
        <v>‚ Highly skilled in verbal and written communication. Self-motivated with the ability to work under pressure and meet deadlines. Advanced Microsoft Office Suite experience; Highly detail oriented and organized with the ability to handle multiple priorities. Strong customer service skills. In compliance with federal law, all persons hired will be required to verify identity and eligibility to work in the United States and to complete the required employment eligibility verification document form upon hire.   NOTE: Only permanent Principal Administrative Associates are eligible to apply. Please indicate in your cover letter if you are a permanent Principal Administrative Associate and include your Employee Identification Number. If you do not include this information in your cover letter, you will not be considered for an interview.</v>
      </c>
      <c r="U3996">
        <f t="shared" si="187"/>
        <v>0</v>
      </c>
      <c r="V3996" s="3">
        <v>0</v>
      </c>
      <c r="W3996" s="3">
        <f t="shared" si="188"/>
        <v>0</v>
      </c>
      <c r="X3996" s="3">
        <v>0</v>
      </c>
      <c r="Y3996" s="3">
        <v>0</v>
      </c>
      <c r="Z3996" s="3">
        <v>0</v>
      </c>
      <c r="AA3996" s="3">
        <v>0</v>
      </c>
      <c r="AB3996" s="3">
        <v>0</v>
      </c>
      <c r="AD3996" t="s">
        <v>38</v>
      </c>
      <c r="AE3996" s="1">
        <v>42593</v>
      </c>
      <c r="AF3996" s="1">
        <v>42607</v>
      </c>
      <c r="AG3996" s="1">
        <v>42593</v>
      </c>
      <c r="AH3996" s="1">
        <v>42598</v>
      </c>
    </row>
    <row r="3997" spans="1:34" x14ac:dyDescent="0.3">
      <c r="A3997">
        <v>251647</v>
      </c>
      <c r="B3997" t="s">
        <v>49</v>
      </c>
      <c r="C3997" t="s">
        <v>26</v>
      </c>
      <c r="D3997">
        <v>1</v>
      </c>
      <c r="E3997" t="s">
        <v>6359</v>
      </c>
      <c r="F3997" t="s">
        <v>551</v>
      </c>
      <c r="G3997">
        <v>10124</v>
      </c>
      <c r="H3997">
        <v>2</v>
      </c>
      <c r="I3997">
        <v>47951</v>
      </c>
      <c r="J3997">
        <v>55144</v>
      </c>
      <c r="K3997" t="s">
        <v>30</v>
      </c>
      <c r="L3997" t="s">
        <v>797</v>
      </c>
      <c r="M3997" t="s">
        <v>2664</v>
      </c>
      <c r="N3997" t="s">
        <v>7037</v>
      </c>
      <c r="O3997" t="s">
        <v>7055</v>
      </c>
      <c r="P3997" t="s">
        <v>9122</v>
      </c>
      <c r="Q3997" t="s">
        <v>6360</v>
      </c>
      <c r="R3997" t="s">
        <v>2666</v>
      </c>
      <c r="S3997" t="s">
        <v>549</v>
      </c>
      <c r="T3997" t="str">
        <f t="shared" si="186"/>
        <v>‚ Highly skilled in verbal and written communication. Self-motivated with the ability to work under pressure and meet deadlines. Advanced Microsoft Office Suite experience; Highly detail oriented and organized with the ability to handle multiple priorities. Strong customer service skills. In compliance with federal law, all persons hired will be required to verify identity and eligibility to work in the United States and to complete the required employment eligibility verification document form upon hire.   NOTE: Only permanent Principal Administrative Associates are eligible to apply. Please indicate in your cover letter if you are a permanent Principal Administrative Associate and include your Employee Identification Number. If you do not include this information in your cover letter, you will not be considered for an interview.</v>
      </c>
      <c r="U3997">
        <f t="shared" si="187"/>
        <v>0</v>
      </c>
      <c r="V3997" s="3">
        <v>0</v>
      </c>
      <c r="W3997" s="3">
        <f t="shared" si="188"/>
        <v>0</v>
      </c>
      <c r="X3997" s="3">
        <v>0</v>
      </c>
      <c r="Y3997" s="3">
        <v>0</v>
      </c>
      <c r="Z3997" s="3">
        <v>0</v>
      </c>
      <c r="AA3997" s="3">
        <v>0</v>
      </c>
      <c r="AB3997" s="3">
        <v>0</v>
      </c>
      <c r="AD3997" t="s">
        <v>38</v>
      </c>
      <c r="AE3997" s="1">
        <v>42593</v>
      </c>
      <c r="AF3997" s="1">
        <v>42607</v>
      </c>
      <c r="AG3997" s="1">
        <v>42593</v>
      </c>
      <c r="AH3997" s="1">
        <v>42598</v>
      </c>
    </row>
    <row r="3998" spans="1:34" x14ac:dyDescent="0.3">
      <c r="A3998">
        <v>251650</v>
      </c>
      <c r="B3998" t="s">
        <v>39</v>
      </c>
      <c r="C3998" t="s">
        <v>26</v>
      </c>
      <c r="D3998">
        <v>1</v>
      </c>
      <c r="E3998" t="s">
        <v>6361</v>
      </c>
      <c r="F3998" t="s">
        <v>140</v>
      </c>
      <c r="G3998">
        <v>53040</v>
      </c>
      <c r="H3998">
        <v>2</v>
      </c>
      <c r="I3998">
        <v>71</v>
      </c>
      <c r="J3998">
        <v>76</v>
      </c>
      <c r="K3998" t="s">
        <v>141</v>
      </c>
      <c r="L3998" t="s">
        <v>78</v>
      </c>
      <c r="M3998" t="s">
        <v>2558</v>
      </c>
      <c r="N3998" t="s">
        <v>9123</v>
      </c>
      <c r="O3998" t="s">
        <v>144</v>
      </c>
      <c r="P3998" t="s">
        <v>9124</v>
      </c>
      <c r="Q3998" t="s">
        <v>8489</v>
      </c>
      <c r="R3998" t="s">
        <v>6362</v>
      </c>
      <c r="S3998" t="s">
        <v>35</v>
      </c>
      <c r="T3998" t="str">
        <f t="shared" si="186"/>
        <v>‚	Five or more years of experience in a clinical setting, preferably in the maternal/infant/reproductive health fields    	Obstetrics and Gynecology, Family Medicine is preferred. Knowledge of maternal, infant and reproductive health issues.   	Excellent analytical, writing, and verbal skills are highly desired 	The candidate must be able to organize and keep track of several projects simultaneously and have strong computer skills (MS Word, Excel and Power Point; internet and library database searches; and bibliographic databases, e.g. Endnote)  	Previous experience in administration, budget, procurement and program management/coordination in a community and/or hospital-based setting is desired, but not required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NOTE: THE NYS LICENSE (S) MUST BE MAINTAINED FOR THE DURATION OF EMPLOYMENT.</v>
      </c>
      <c r="U3998">
        <f t="shared" si="187"/>
        <v>0</v>
      </c>
      <c r="V3998" s="3">
        <v>1</v>
      </c>
      <c r="W3998" s="3">
        <f t="shared" si="188"/>
        <v>0</v>
      </c>
      <c r="X3998" s="3">
        <v>0</v>
      </c>
      <c r="Y3998" s="3">
        <v>0</v>
      </c>
      <c r="Z3998" s="3">
        <v>0</v>
      </c>
      <c r="AA3998" s="3">
        <v>0</v>
      </c>
      <c r="AB3998" s="3">
        <v>0</v>
      </c>
      <c r="AD3998" t="s">
        <v>58</v>
      </c>
      <c r="AE3998" s="1">
        <v>42590</v>
      </c>
      <c r="AG3998" s="1">
        <v>42590</v>
      </c>
      <c r="AH3998" s="1">
        <v>42598</v>
      </c>
    </row>
    <row r="3999" spans="1:34" x14ac:dyDescent="0.3">
      <c r="A3999">
        <v>251650</v>
      </c>
      <c r="B3999" t="s">
        <v>39</v>
      </c>
      <c r="C3999" t="s">
        <v>40</v>
      </c>
      <c r="D3999">
        <v>1</v>
      </c>
      <c r="E3999" t="s">
        <v>6361</v>
      </c>
      <c r="F3999" t="s">
        <v>140</v>
      </c>
      <c r="G3999">
        <v>53040</v>
      </c>
      <c r="H3999">
        <v>2</v>
      </c>
      <c r="I3999">
        <v>71</v>
      </c>
      <c r="J3999">
        <v>76</v>
      </c>
      <c r="K3999" t="s">
        <v>141</v>
      </c>
      <c r="L3999" t="s">
        <v>78</v>
      </c>
      <c r="M3999" t="s">
        <v>2558</v>
      </c>
      <c r="N3999" t="s">
        <v>9123</v>
      </c>
      <c r="O3999" t="s">
        <v>144</v>
      </c>
      <c r="P3999" t="s">
        <v>9124</v>
      </c>
      <c r="Q3999" t="s">
        <v>8489</v>
      </c>
      <c r="R3999" t="s">
        <v>6362</v>
      </c>
      <c r="S3999" t="s">
        <v>35</v>
      </c>
      <c r="T3999" t="str">
        <f t="shared" si="186"/>
        <v>‚	Five or more years of experience in a clinical setting, preferably in the maternal/infant/reproductive health fields    	Obstetrics and Gynecology, Family Medicine is preferred. Knowledge of maternal, infant and reproductive health issues.   	Excellent analytical, writing, and verbal skills are highly desired 	The candidate must be able to organize and keep track of several projects simultaneously and have strong computer skills (MS Word, Excel and Power Point; internet and library database searches; and bibliographic databases, e.g. Endnote)  	Previous experience in administration, budget, procurement and program management/coordination in a community and/or hospital-based setting is desired, but not required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NOTE: THE NYS LICENSE (S) MUST BE MAINTAINED FOR THE DURATION OF EMPLOYMENT.</v>
      </c>
      <c r="U3999">
        <f t="shared" si="187"/>
        <v>0</v>
      </c>
      <c r="V3999" s="3">
        <v>1</v>
      </c>
      <c r="W3999" s="3">
        <f t="shared" si="188"/>
        <v>0</v>
      </c>
      <c r="X3999" s="3">
        <v>0</v>
      </c>
      <c r="Y3999" s="3">
        <v>0</v>
      </c>
      <c r="Z3999" s="3">
        <v>0</v>
      </c>
      <c r="AA3999" s="3">
        <v>0</v>
      </c>
      <c r="AB3999" s="3">
        <v>0</v>
      </c>
      <c r="AD3999" t="s">
        <v>58</v>
      </c>
      <c r="AE3999" s="1">
        <v>42590</v>
      </c>
      <c r="AG3999" s="1">
        <v>42590</v>
      </c>
      <c r="AH3999" s="1">
        <v>42598</v>
      </c>
    </row>
    <row r="4000" spans="1:34" x14ac:dyDescent="0.3">
      <c r="A4000">
        <v>251154</v>
      </c>
      <c r="B4000" t="s">
        <v>1158</v>
      </c>
      <c r="C4000" t="s">
        <v>40</v>
      </c>
      <c r="D4000">
        <v>4</v>
      </c>
      <c r="E4000" t="s">
        <v>1884</v>
      </c>
      <c r="F4000" t="s">
        <v>2000</v>
      </c>
      <c r="G4000" t="s">
        <v>2001</v>
      </c>
      <c r="H4000">
        <v>0</v>
      </c>
      <c r="I4000">
        <v>48535</v>
      </c>
      <c r="J4000">
        <v>132061</v>
      </c>
      <c r="K4000" t="s">
        <v>30</v>
      </c>
      <c r="L4000" t="s">
        <v>1161</v>
      </c>
      <c r="M4000" t="s">
        <v>1575</v>
      </c>
      <c r="N4000" t="s">
        <v>6363</v>
      </c>
      <c r="O4000" t="s">
        <v>571</v>
      </c>
      <c r="P4000" t="s">
        <v>3099</v>
      </c>
      <c r="Q4000" t="s">
        <v>35</v>
      </c>
      <c r="R4000" t="s">
        <v>6364</v>
      </c>
      <c r="S4000" t="s">
        <v>1888</v>
      </c>
      <c r="T4000" t="str">
        <f t="shared" si="186"/>
        <v xml:space="preserve">Preference will be given to candidate with at least four years of experience in a managerial, administrative or supervisory position.  </v>
      </c>
      <c r="U4000">
        <f t="shared" si="187"/>
        <v>0</v>
      </c>
      <c r="V4000" s="3">
        <v>0</v>
      </c>
      <c r="W4000" s="3">
        <f t="shared" si="188"/>
        <v>0</v>
      </c>
      <c r="X4000" s="3">
        <v>0</v>
      </c>
      <c r="Y4000" s="3">
        <v>0</v>
      </c>
      <c r="Z4000" s="3">
        <v>0</v>
      </c>
      <c r="AA4000" s="3">
        <v>0</v>
      </c>
      <c r="AB4000" s="3">
        <v>0</v>
      </c>
      <c r="AD4000" t="s">
        <v>2843</v>
      </c>
      <c r="AE4000" s="1">
        <v>42591</v>
      </c>
      <c r="AG4000" s="1">
        <v>42591</v>
      </c>
      <c r="AH4000" s="1">
        <v>42598</v>
      </c>
    </row>
    <row r="4001" spans="1:34" x14ac:dyDescent="0.3">
      <c r="A4001">
        <v>251154</v>
      </c>
      <c r="B4001" t="s">
        <v>1158</v>
      </c>
      <c r="C4001" t="s">
        <v>26</v>
      </c>
      <c r="D4001">
        <v>4</v>
      </c>
      <c r="E4001" t="s">
        <v>1884</v>
      </c>
      <c r="F4001" t="s">
        <v>2000</v>
      </c>
      <c r="G4001" t="s">
        <v>2001</v>
      </c>
      <c r="H4001">
        <v>0</v>
      </c>
      <c r="I4001">
        <v>48535</v>
      </c>
      <c r="J4001">
        <v>132061</v>
      </c>
      <c r="K4001" t="s">
        <v>30</v>
      </c>
      <c r="L4001" t="s">
        <v>1161</v>
      </c>
      <c r="M4001" t="s">
        <v>1575</v>
      </c>
      <c r="N4001" t="s">
        <v>6363</v>
      </c>
      <c r="O4001" t="s">
        <v>571</v>
      </c>
      <c r="P4001" t="s">
        <v>3099</v>
      </c>
      <c r="Q4001" t="s">
        <v>35</v>
      </c>
      <c r="R4001" t="s">
        <v>6364</v>
      </c>
      <c r="S4001" t="s">
        <v>1888</v>
      </c>
      <c r="T4001" t="str">
        <f t="shared" si="186"/>
        <v xml:space="preserve">Preference will be given to candidate with at least four years of experience in a managerial, administrative or supervisory position.  </v>
      </c>
      <c r="U4001">
        <f t="shared" si="187"/>
        <v>0</v>
      </c>
      <c r="V4001" s="3">
        <v>0</v>
      </c>
      <c r="W4001" s="3">
        <f t="shared" si="188"/>
        <v>0</v>
      </c>
      <c r="X4001" s="3">
        <v>0</v>
      </c>
      <c r="Y4001" s="3">
        <v>0</v>
      </c>
      <c r="Z4001" s="3">
        <v>0</v>
      </c>
      <c r="AA4001" s="3">
        <v>0</v>
      </c>
      <c r="AB4001" s="3">
        <v>0</v>
      </c>
      <c r="AD4001" t="s">
        <v>2843</v>
      </c>
      <c r="AE4001" s="1">
        <v>42591</v>
      </c>
      <c r="AG4001" s="1">
        <v>42591</v>
      </c>
      <c r="AH4001" s="1">
        <v>42598</v>
      </c>
    </row>
    <row r="4002" spans="1:34" x14ac:dyDescent="0.3">
      <c r="A4002">
        <v>251163</v>
      </c>
      <c r="B4002" t="s">
        <v>39</v>
      </c>
      <c r="C4002" t="s">
        <v>40</v>
      </c>
      <c r="D4002">
        <v>1</v>
      </c>
      <c r="E4002" t="s">
        <v>6365</v>
      </c>
      <c r="F4002" t="s">
        <v>42</v>
      </c>
      <c r="G4002">
        <v>21744</v>
      </c>
      <c r="H4002">
        <v>3</v>
      </c>
      <c r="I4002">
        <v>76340</v>
      </c>
      <c r="J4002">
        <v>100322</v>
      </c>
      <c r="K4002" t="s">
        <v>30</v>
      </c>
      <c r="L4002" t="s">
        <v>78</v>
      </c>
      <c r="M4002" t="s">
        <v>461</v>
      </c>
      <c r="N4002" t="s">
        <v>6366</v>
      </c>
      <c r="O4002" t="s">
        <v>46</v>
      </c>
      <c r="P4002" t="e">
        <f>-experience conceptualizing, designing, and conducting qualitative research  -An interest in, or knowledge of behavioral research relating to substance use  -proficiency with Dedoose, Atlas ti, or other qualitative analysis software  -experience managing research staff  -understanding of surveillance and quantitative data analysis  -experience with grant writing  -Excellent verbal and written communication skills  -ability to work independently and think creatively  -ability to work on multiple projects effectively and efficiently.</f>
        <v>#NAME?</v>
      </c>
      <c r="Q4002" t="s">
        <v>7439</v>
      </c>
      <c r="R4002" t="s">
        <v>6367</v>
      </c>
      <c r="S4002" t="s">
        <v>35</v>
      </c>
      <c r="T4002" t="e">
        <f t="shared" si="186"/>
        <v>#NAME?</v>
      </c>
      <c r="U4002">
        <f t="shared" si="187"/>
        <v>0</v>
      </c>
      <c r="V4002" s="3">
        <v>0</v>
      </c>
      <c r="W4002" s="3">
        <f t="shared" si="188"/>
        <v>0</v>
      </c>
      <c r="X4002" s="3">
        <v>0</v>
      </c>
      <c r="Y4002" s="3">
        <v>0</v>
      </c>
      <c r="Z4002" s="3">
        <v>0</v>
      </c>
      <c r="AA4002" s="3">
        <v>0</v>
      </c>
      <c r="AB4002" s="3">
        <v>0</v>
      </c>
      <c r="AD4002" t="s">
        <v>38</v>
      </c>
      <c r="AE4002" s="1">
        <v>42586</v>
      </c>
      <c r="AG4002" s="1">
        <v>42586</v>
      </c>
      <c r="AH4002" s="1">
        <v>42598</v>
      </c>
    </row>
    <row r="4003" spans="1:34" x14ac:dyDescent="0.3">
      <c r="A4003">
        <v>251651</v>
      </c>
      <c r="B4003" t="s">
        <v>1158</v>
      </c>
      <c r="C4003" t="s">
        <v>26</v>
      </c>
      <c r="D4003">
        <v>1</v>
      </c>
      <c r="E4003" t="s">
        <v>6368</v>
      </c>
      <c r="F4003" t="s">
        <v>1168</v>
      </c>
      <c r="G4003">
        <v>56058</v>
      </c>
      <c r="H4003">
        <v>0</v>
      </c>
      <c r="I4003">
        <v>48895</v>
      </c>
      <c r="J4003">
        <v>75900</v>
      </c>
      <c r="K4003" t="s">
        <v>30</v>
      </c>
      <c r="L4003" t="s">
        <v>1161</v>
      </c>
      <c r="M4003" t="s">
        <v>6369</v>
      </c>
      <c r="N4003" t="s">
        <v>9125</v>
      </c>
      <c r="O4003" t="s">
        <v>1170</v>
      </c>
      <c r="P4003" t="s">
        <v>6370</v>
      </c>
      <c r="Q4003" t="s">
        <v>35</v>
      </c>
      <c r="R4003" t="s">
        <v>6371</v>
      </c>
      <c r="S4003" t="s">
        <v>1166</v>
      </c>
      <c r="T4003" t="str">
        <f t="shared" si="186"/>
        <v xml:space="preserve">Five to seven years of experience conducting and developing training programs, including at least three years as a Training Director and/or Project Manager responsible for developing training programs in a medium to large corporate or governmental organization. Demonstrated ability to organize, plan, implement, monitor and report on training. Exceptional verbal, written and presentation skills required. Experience with MS Office.  </v>
      </c>
      <c r="U4003">
        <f t="shared" si="187"/>
        <v>0</v>
      </c>
      <c r="V4003" s="3">
        <v>0</v>
      </c>
      <c r="W4003" s="3">
        <f t="shared" si="188"/>
        <v>0</v>
      </c>
      <c r="X4003" s="3">
        <v>0</v>
      </c>
      <c r="Y4003" s="3">
        <v>0</v>
      </c>
      <c r="Z4003" s="3">
        <v>0</v>
      </c>
      <c r="AA4003" s="3">
        <v>0</v>
      </c>
      <c r="AB4003" s="3">
        <v>0</v>
      </c>
      <c r="AD4003" t="s">
        <v>38</v>
      </c>
      <c r="AE4003" s="1">
        <v>42590</v>
      </c>
      <c r="AF4003" s="1">
        <v>42601</v>
      </c>
      <c r="AG4003" s="1">
        <v>42590</v>
      </c>
      <c r="AH4003" s="1">
        <v>42598</v>
      </c>
    </row>
    <row r="4004" spans="1:34" x14ac:dyDescent="0.3">
      <c r="A4004">
        <v>251652</v>
      </c>
      <c r="B4004" t="s">
        <v>1559</v>
      </c>
      <c r="C4004" t="s">
        <v>26</v>
      </c>
      <c r="D4004">
        <v>1</v>
      </c>
      <c r="E4004" t="s">
        <v>6372</v>
      </c>
      <c r="F4004" t="s">
        <v>91</v>
      </c>
      <c r="G4004" t="s">
        <v>405</v>
      </c>
      <c r="H4004">
        <v>0</v>
      </c>
      <c r="I4004">
        <v>61031</v>
      </c>
      <c r="J4004">
        <v>78000</v>
      </c>
      <c r="K4004" t="s">
        <v>30</v>
      </c>
      <c r="L4004" t="s">
        <v>6373</v>
      </c>
      <c r="M4004" t="s">
        <v>6374</v>
      </c>
      <c r="N4004" t="s">
        <v>9126</v>
      </c>
      <c r="O4004" t="s">
        <v>409</v>
      </c>
      <c r="P4004" t="s">
        <v>9127</v>
      </c>
      <c r="Q4004" t="s">
        <v>6375</v>
      </c>
      <c r="R4004" t="s">
        <v>1870</v>
      </c>
      <c r="S4004" t="s">
        <v>9128</v>
      </c>
      <c r="T4004" t="str">
        <f t="shared" si="186"/>
        <v>‚ Excellent communication and writing skills.   Leadership qualities appropriate to high-level staff interaction with HRA and with city, state and   federal officials.  Extensive knowledge of FIA and NYS social service policy and procedures.  Have some knowledge of FIA and state social services technology including WMS, POS,   NYCWAY etc. This position is open to applicants who have taken and passed the Promotional Administrative Staff Analyst Exam (#5517), or those who are already permanent in the Administrative Staff Analyst title..</v>
      </c>
      <c r="U4004">
        <f t="shared" si="187"/>
        <v>0</v>
      </c>
      <c r="V4004" s="3">
        <v>0</v>
      </c>
      <c r="W4004" s="3">
        <f t="shared" si="188"/>
        <v>0</v>
      </c>
      <c r="X4004" s="3">
        <v>0</v>
      </c>
      <c r="Y4004" s="3">
        <v>0</v>
      </c>
      <c r="Z4004" s="3">
        <v>0</v>
      </c>
      <c r="AA4004" s="3">
        <v>0</v>
      </c>
      <c r="AB4004" s="3">
        <v>0</v>
      </c>
      <c r="AD4004" t="s">
        <v>38</v>
      </c>
      <c r="AE4004" s="1">
        <v>42587</v>
      </c>
      <c r="AF4004" s="1">
        <v>42601</v>
      </c>
      <c r="AG4004" s="1">
        <v>42590</v>
      </c>
      <c r="AH4004" s="1">
        <v>42598</v>
      </c>
    </row>
    <row r="4005" spans="1:34" x14ac:dyDescent="0.3">
      <c r="A4005">
        <v>251719</v>
      </c>
      <c r="B4005" t="s">
        <v>1125</v>
      </c>
      <c r="C4005" t="s">
        <v>26</v>
      </c>
      <c r="D4005">
        <v>1</v>
      </c>
      <c r="E4005" t="s">
        <v>2532</v>
      </c>
      <c r="F4005" t="s">
        <v>326</v>
      </c>
      <c r="G4005">
        <v>56057</v>
      </c>
      <c r="H4005">
        <v>0</v>
      </c>
      <c r="I4005">
        <v>34644</v>
      </c>
      <c r="J4005">
        <v>53281</v>
      </c>
      <c r="K4005" t="s">
        <v>30</v>
      </c>
      <c r="L4005" t="s">
        <v>954</v>
      </c>
      <c r="M4005" t="s">
        <v>2533</v>
      </c>
      <c r="N4005" t="s">
        <v>9129</v>
      </c>
      <c r="O4005" t="s">
        <v>329</v>
      </c>
      <c r="P4005" t="s">
        <v>9130</v>
      </c>
      <c r="Q4005" t="s">
        <v>35</v>
      </c>
      <c r="R4005" t="s">
        <v>6376</v>
      </c>
      <c r="S4005" t="s">
        <v>35</v>
      </c>
      <c r="T4005" t="str">
        <f t="shared" si="186"/>
        <v xml:space="preserve">‚ Knowledge of City Time, CHRMS, PMS Strong Work Ethic Excellent written and oral communication skills. Demonstrates ability to maintain confidential information. Associate‚„s degree preferred. A minimum of one year of timekeeping experience  </v>
      </c>
      <c r="U4005">
        <f t="shared" si="187"/>
        <v>0</v>
      </c>
      <c r="V4005" s="3">
        <v>0</v>
      </c>
      <c r="W4005" s="3">
        <f t="shared" si="188"/>
        <v>0</v>
      </c>
      <c r="X4005" s="3">
        <v>0</v>
      </c>
      <c r="Y4005" s="3">
        <v>0</v>
      </c>
      <c r="Z4005" s="3">
        <v>0</v>
      </c>
      <c r="AA4005" s="3">
        <v>0</v>
      </c>
      <c r="AB4005" s="3">
        <v>0</v>
      </c>
      <c r="AD4005" t="s">
        <v>6377</v>
      </c>
      <c r="AE4005" s="1">
        <v>42590</v>
      </c>
      <c r="AF4005" s="1">
        <v>42680</v>
      </c>
      <c r="AG4005" s="1">
        <v>42590</v>
      </c>
      <c r="AH4005" s="1">
        <v>42598</v>
      </c>
    </row>
    <row r="4006" spans="1:34" x14ac:dyDescent="0.3">
      <c r="A4006">
        <v>251044</v>
      </c>
      <c r="B4006" t="s">
        <v>59</v>
      </c>
      <c r="C4006" t="s">
        <v>26</v>
      </c>
      <c r="D4006">
        <v>19</v>
      </c>
      <c r="E4006" t="s">
        <v>3986</v>
      </c>
      <c r="F4006" t="s">
        <v>223</v>
      </c>
      <c r="G4006">
        <v>20616</v>
      </c>
      <c r="H4006">
        <v>0</v>
      </c>
      <c r="I4006">
        <v>46466</v>
      </c>
      <c r="J4006">
        <v>56270</v>
      </c>
      <c r="K4006" t="s">
        <v>30</v>
      </c>
      <c r="L4006" t="s">
        <v>164</v>
      </c>
      <c r="M4006" t="s">
        <v>257</v>
      </c>
      <c r="N4006" t="s">
        <v>6378</v>
      </c>
      <c r="O4006" t="s">
        <v>3987</v>
      </c>
      <c r="P4006" t="s">
        <v>35</v>
      </c>
      <c r="Q4006" t="s">
        <v>6159</v>
      </c>
      <c r="R4006" t="s">
        <v>99</v>
      </c>
      <c r="S4006" t="s">
        <v>35</v>
      </c>
      <c r="T4006" t="str">
        <f t="shared" si="186"/>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4006">
        <f t="shared" si="187"/>
        <v>0</v>
      </c>
      <c r="V4006" s="3">
        <v>0</v>
      </c>
      <c r="W4006" s="3">
        <f t="shared" si="188"/>
        <v>0</v>
      </c>
      <c r="X4006" s="3">
        <v>0</v>
      </c>
      <c r="Y4006" s="3">
        <v>0</v>
      </c>
      <c r="Z4006" s="3">
        <v>0</v>
      </c>
      <c r="AA4006" s="3">
        <v>0</v>
      </c>
      <c r="AB4006" s="3">
        <v>0</v>
      </c>
      <c r="AD4006" t="s">
        <v>58</v>
      </c>
      <c r="AE4006" s="1">
        <v>42590</v>
      </c>
      <c r="AG4006" s="1">
        <v>42590</v>
      </c>
      <c r="AH4006" s="1">
        <v>42598</v>
      </c>
    </row>
    <row r="4007" spans="1:34" x14ac:dyDescent="0.3">
      <c r="A4007">
        <v>251719</v>
      </c>
      <c r="B4007" t="s">
        <v>1125</v>
      </c>
      <c r="C4007" t="s">
        <v>40</v>
      </c>
      <c r="D4007">
        <v>1</v>
      </c>
      <c r="E4007" t="s">
        <v>2532</v>
      </c>
      <c r="F4007" t="s">
        <v>326</v>
      </c>
      <c r="G4007">
        <v>56057</v>
      </c>
      <c r="H4007">
        <v>0</v>
      </c>
      <c r="I4007">
        <v>34644</v>
      </c>
      <c r="J4007">
        <v>53281</v>
      </c>
      <c r="K4007" t="s">
        <v>30</v>
      </c>
      <c r="L4007" t="s">
        <v>954</v>
      </c>
      <c r="M4007" t="s">
        <v>2533</v>
      </c>
      <c r="N4007" t="s">
        <v>9129</v>
      </c>
      <c r="O4007" t="s">
        <v>329</v>
      </c>
      <c r="P4007" t="s">
        <v>9130</v>
      </c>
      <c r="Q4007" t="s">
        <v>35</v>
      </c>
      <c r="R4007" t="s">
        <v>6376</v>
      </c>
      <c r="S4007" t="s">
        <v>35</v>
      </c>
      <c r="T4007" t="str">
        <f t="shared" si="186"/>
        <v xml:space="preserve">‚ Knowledge of City Time, CHRMS, PMS Strong Work Ethic Excellent written and oral communication skills. Demonstrates ability to maintain confidential information. Associate‚„s degree preferred. A minimum of one year of timekeeping experience  </v>
      </c>
      <c r="U4007">
        <f t="shared" si="187"/>
        <v>0</v>
      </c>
      <c r="V4007" s="3">
        <v>0</v>
      </c>
      <c r="W4007" s="3">
        <f t="shared" si="188"/>
        <v>0</v>
      </c>
      <c r="X4007" s="3">
        <v>0</v>
      </c>
      <c r="Y4007" s="3">
        <v>0</v>
      </c>
      <c r="Z4007" s="3">
        <v>0</v>
      </c>
      <c r="AA4007" s="3">
        <v>0</v>
      </c>
      <c r="AB4007" s="3">
        <v>0</v>
      </c>
      <c r="AD4007" t="s">
        <v>6377</v>
      </c>
      <c r="AE4007" s="1">
        <v>42590</v>
      </c>
      <c r="AF4007" s="1">
        <v>42680</v>
      </c>
      <c r="AG4007" s="1">
        <v>42590</v>
      </c>
      <c r="AH4007" s="1">
        <v>42598</v>
      </c>
    </row>
    <row r="4008" spans="1:34" x14ac:dyDescent="0.3">
      <c r="A4008">
        <v>251163</v>
      </c>
      <c r="B4008" t="s">
        <v>39</v>
      </c>
      <c r="C4008" t="s">
        <v>26</v>
      </c>
      <c r="D4008">
        <v>1</v>
      </c>
      <c r="E4008" t="s">
        <v>6365</v>
      </c>
      <c r="F4008" t="s">
        <v>42</v>
      </c>
      <c r="G4008">
        <v>21744</v>
      </c>
      <c r="H4008">
        <v>3</v>
      </c>
      <c r="I4008">
        <v>76340</v>
      </c>
      <c r="J4008">
        <v>100322</v>
      </c>
      <c r="K4008" t="s">
        <v>30</v>
      </c>
      <c r="L4008" t="s">
        <v>78</v>
      </c>
      <c r="M4008" t="s">
        <v>461</v>
      </c>
      <c r="N4008" t="s">
        <v>6366</v>
      </c>
      <c r="O4008" t="s">
        <v>46</v>
      </c>
      <c r="P4008" t="e">
        <f>-experience conceptualizing, designing, and conducting qualitative research  -An interest in, or knowledge of behavioral research relating to substance use  -proficiency with Dedoose, Atlas ti, or other qualitative analysis software  -experience managing research staff  -understanding of surveillance and quantitative data analysis  -experience with grant writing  -Excellent verbal and written communication skills  -ability to work independently and think creatively  -ability to work on multiple projects effectively and efficiently.</f>
        <v>#NAME?</v>
      </c>
      <c r="Q4008" t="s">
        <v>7439</v>
      </c>
      <c r="R4008" t="s">
        <v>6367</v>
      </c>
      <c r="S4008" t="s">
        <v>35</v>
      </c>
      <c r="T4008" t="e">
        <f t="shared" si="186"/>
        <v>#NAME?</v>
      </c>
      <c r="U4008">
        <f t="shared" si="187"/>
        <v>0</v>
      </c>
      <c r="V4008" s="3">
        <v>0</v>
      </c>
      <c r="W4008" s="3">
        <f t="shared" si="188"/>
        <v>0</v>
      </c>
      <c r="X4008" s="3">
        <v>0</v>
      </c>
      <c r="Y4008" s="3">
        <v>0</v>
      </c>
      <c r="Z4008" s="3">
        <v>0</v>
      </c>
      <c r="AA4008" s="3">
        <v>0</v>
      </c>
      <c r="AB4008" s="3">
        <v>0</v>
      </c>
      <c r="AD4008" t="s">
        <v>38</v>
      </c>
      <c r="AE4008" s="1">
        <v>42586</v>
      </c>
      <c r="AG4008" s="1">
        <v>42586</v>
      </c>
      <c r="AH4008" s="1">
        <v>42598</v>
      </c>
    </row>
    <row r="4009" spans="1:34" x14ac:dyDescent="0.3">
      <c r="A4009">
        <v>251164</v>
      </c>
      <c r="B4009" t="s">
        <v>3277</v>
      </c>
      <c r="C4009" t="s">
        <v>26</v>
      </c>
      <c r="D4009">
        <v>1</v>
      </c>
      <c r="E4009" t="s">
        <v>6379</v>
      </c>
      <c r="F4009" t="s">
        <v>2461</v>
      </c>
      <c r="G4009" t="s">
        <v>2462</v>
      </c>
      <c r="H4009">
        <v>0</v>
      </c>
      <c r="I4009">
        <v>90000</v>
      </c>
      <c r="J4009">
        <v>110000</v>
      </c>
      <c r="K4009" t="s">
        <v>30</v>
      </c>
      <c r="L4009" t="s">
        <v>5203</v>
      </c>
      <c r="M4009" t="s">
        <v>6380</v>
      </c>
      <c r="N4009" t="s">
        <v>9131</v>
      </c>
      <c r="O4009" t="s">
        <v>2464</v>
      </c>
      <c r="P4009" t="s">
        <v>9132</v>
      </c>
      <c r="Q4009" t="s">
        <v>5647</v>
      </c>
      <c r="R4009" t="s">
        <v>6381</v>
      </c>
      <c r="S4009" t="s">
        <v>35</v>
      </c>
      <c r="T4009" t="str">
        <f t="shared" si="186"/>
        <v>‚	Excellent desk top computer application knowledge and skills, and excellent writing skills. For a list of all upcoming civil service exams with regards to the posting title or any other title, please visit:  http://www.nyc.gov/html/dcas/html/work/exam_monthly.shtml</v>
      </c>
      <c r="U4009">
        <f t="shared" si="187"/>
        <v>0</v>
      </c>
      <c r="V4009" s="3">
        <v>0</v>
      </c>
      <c r="W4009" s="3">
        <f t="shared" si="188"/>
        <v>0</v>
      </c>
      <c r="X4009" s="3">
        <v>0</v>
      </c>
      <c r="Y4009" s="3">
        <v>0</v>
      </c>
      <c r="Z4009" s="3">
        <v>0</v>
      </c>
      <c r="AA4009" s="3">
        <v>0</v>
      </c>
      <c r="AB4009" s="3">
        <v>0</v>
      </c>
      <c r="AD4009" t="s">
        <v>38</v>
      </c>
      <c r="AE4009" s="1">
        <v>42586</v>
      </c>
      <c r="AF4009" s="1">
        <v>42599</v>
      </c>
      <c r="AG4009" s="1">
        <v>42586</v>
      </c>
      <c r="AH4009" s="1">
        <v>42598</v>
      </c>
    </row>
    <row r="4010" spans="1:34" x14ac:dyDescent="0.3">
      <c r="A4010">
        <v>251164</v>
      </c>
      <c r="B4010" t="s">
        <v>3277</v>
      </c>
      <c r="C4010" t="s">
        <v>40</v>
      </c>
      <c r="D4010">
        <v>1</v>
      </c>
      <c r="E4010" t="s">
        <v>6379</v>
      </c>
      <c r="F4010" t="s">
        <v>2461</v>
      </c>
      <c r="G4010" t="s">
        <v>2462</v>
      </c>
      <c r="H4010">
        <v>0</v>
      </c>
      <c r="I4010">
        <v>90000</v>
      </c>
      <c r="J4010">
        <v>110000</v>
      </c>
      <c r="K4010" t="s">
        <v>30</v>
      </c>
      <c r="L4010" t="s">
        <v>5203</v>
      </c>
      <c r="M4010" t="s">
        <v>6380</v>
      </c>
      <c r="N4010" t="s">
        <v>9131</v>
      </c>
      <c r="O4010" t="s">
        <v>2464</v>
      </c>
      <c r="P4010" t="s">
        <v>9132</v>
      </c>
      <c r="Q4010" t="s">
        <v>5647</v>
      </c>
      <c r="R4010" t="s">
        <v>6381</v>
      </c>
      <c r="S4010" t="s">
        <v>35</v>
      </c>
      <c r="T4010" t="str">
        <f t="shared" si="186"/>
        <v>‚	Excellent desk top computer application knowledge and skills, and excellent writing skills. For a list of all upcoming civil service exams with regards to the posting title or any other title, please visit:  http://www.nyc.gov/html/dcas/html/work/exam_monthly.shtml</v>
      </c>
      <c r="U4010">
        <f t="shared" si="187"/>
        <v>0</v>
      </c>
      <c r="V4010" s="3">
        <v>0</v>
      </c>
      <c r="W4010" s="3">
        <f t="shared" si="188"/>
        <v>0</v>
      </c>
      <c r="X4010" s="3">
        <v>0</v>
      </c>
      <c r="Y4010" s="3">
        <v>0</v>
      </c>
      <c r="Z4010" s="3">
        <v>0</v>
      </c>
      <c r="AA4010" s="3">
        <v>0</v>
      </c>
      <c r="AB4010" s="3">
        <v>0</v>
      </c>
      <c r="AD4010" t="s">
        <v>38</v>
      </c>
      <c r="AE4010" s="1">
        <v>42586</v>
      </c>
      <c r="AF4010" s="1">
        <v>42599</v>
      </c>
      <c r="AG4010" s="1">
        <v>42586</v>
      </c>
      <c r="AH4010" s="1">
        <v>42598</v>
      </c>
    </row>
    <row r="4011" spans="1:34" x14ac:dyDescent="0.3">
      <c r="A4011">
        <v>251184</v>
      </c>
      <c r="B4011" t="s">
        <v>3277</v>
      </c>
      <c r="C4011" t="s">
        <v>40</v>
      </c>
      <c r="D4011">
        <v>1</v>
      </c>
      <c r="E4011" t="s">
        <v>1213</v>
      </c>
      <c r="F4011" t="s">
        <v>1213</v>
      </c>
      <c r="G4011">
        <v>50910</v>
      </c>
      <c r="H4011">
        <v>0</v>
      </c>
      <c r="I4011">
        <v>71669</v>
      </c>
      <c r="J4011">
        <v>71669</v>
      </c>
      <c r="K4011" t="s">
        <v>30</v>
      </c>
      <c r="L4011" t="s">
        <v>62</v>
      </c>
      <c r="M4011" t="s">
        <v>6382</v>
      </c>
      <c r="N4011" t="s">
        <v>9133</v>
      </c>
      <c r="O4011" t="s">
        <v>1214</v>
      </c>
      <c r="P4011" t="s">
        <v>6383</v>
      </c>
      <c r="Q4011" t="s">
        <v>35</v>
      </c>
      <c r="R4011" t="s">
        <v>6384</v>
      </c>
      <c r="S4011" t="s">
        <v>35</v>
      </c>
      <c r="T4011" t="str">
        <f t="shared" si="186"/>
        <v xml:space="preserve">1. Ability to establish and maintain effective working relationships with all levels of correctional staff; 2. Ability to exercise independent judgment, prepare written reports and documents; 3. Excellent writing, communication, inter-personal, and organizational skills; 4. Basic Life Support (BLS) Certified.  </v>
      </c>
      <c r="U4011">
        <f t="shared" si="187"/>
        <v>0</v>
      </c>
      <c r="V4011" s="3">
        <v>0</v>
      </c>
      <c r="W4011" s="3">
        <f t="shared" si="188"/>
        <v>0</v>
      </c>
      <c r="X4011" s="3">
        <v>0</v>
      </c>
      <c r="Y4011" s="3">
        <v>0</v>
      </c>
      <c r="Z4011" s="3">
        <v>0</v>
      </c>
      <c r="AA4011" s="3">
        <v>0</v>
      </c>
      <c r="AB4011" s="3">
        <v>0</v>
      </c>
      <c r="AD4011" t="s">
        <v>38</v>
      </c>
      <c r="AE4011" s="1">
        <v>42592</v>
      </c>
      <c r="AF4011" s="1">
        <v>42605</v>
      </c>
      <c r="AG4011" s="1">
        <v>42592</v>
      </c>
      <c r="AH4011" s="1">
        <v>42598</v>
      </c>
    </row>
    <row r="4012" spans="1:34" x14ac:dyDescent="0.3">
      <c r="A4012">
        <v>251184</v>
      </c>
      <c r="B4012" t="s">
        <v>3277</v>
      </c>
      <c r="C4012" t="s">
        <v>26</v>
      </c>
      <c r="D4012">
        <v>1</v>
      </c>
      <c r="E4012" t="s">
        <v>1213</v>
      </c>
      <c r="F4012" t="s">
        <v>1213</v>
      </c>
      <c r="G4012">
        <v>50910</v>
      </c>
      <c r="H4012">
        <v>0</v>
      </c>
      <c r="I4012">
        <v>71669</v>
      </c>
      <c r="J4012">
        <v>71669</v>
      </c>
      <c r="K4012" t="s">
        <v>30</v>
      </c>
      <c r="L4012" t="s">
        <v>62</v>
      </c>
      <c r="M4012" t="s">
        <v>6382</v>
      </c>
      <c r="N4012" t="s">
        <v>9133</v>
      </c>
      <c r="O4012" t="s">
        <v>1214</v>
      </c>
      <c r="P4012" t="s">
        <v>6383</v>
      </c>
      <c r="Q4012" t="s">
        <v>35</v>
      </c>
      <c r="R4012" t="s">
        <v>6384</v>
      </c>
      <c r="S4012" t="s">
        <v>35</v>
      </c>
      <c r="T4012" t="str">
        <f t="shared" si="186"/>
        <v xml:space="preserve">1. Ability to establish and maintain effective working relationships with all levels of correctional staff; 2. Ability to exercise independent judgment, prepare written reports and documents; 3. Excellent writing, communication, inter-personal, and organizational skills; 4. Basic Life Support (BLS) Certified.  </v>
      </c>
      <c r="U4012">
        <f t="shared" si="187"/>
        <v>0</v>
      </c>
      <c r="V4012" s="3">
        <v>0</v>
      </c>
      <c r="W4012" s="3">
        <f t="shared" si="188"/>
        <v>0</v>
      </c>
      <c r="X4012" s="3">
        <v>0</v>
      </c>
      <c r="Y4012" s="3">
        <v>0</v>
      </c>
      <c r="Z4012" s="3">
        <v>0</v>
      </c>
      <c r="AA4012" s="3">
        <v>0</v>
      </c>
      <c r="AB4012" s="3">
        <v>0</v>
      </c>
      <c r="AD4012" t="s">
        <v>38</v>
      </c>
      <c r="AE4012" s="1">
        <v>42592</v>
      </c>
      <c r="AF4012" s="1">
        <v>42605</v>
      </c>
      <c r="AG4012" s="1">
        <v>42592</v>
      </c>
      <c r="AH4012" s="1">
        <v>42598</v>
      </c>
    </row>
    <row r="4013" spans="1:34" x14ac:dyDescent="0.3">
      <c r="A4013">
        <v>250924</v>
      </c>
      <c r="B4013" t="s">
        <v>2309</v>
      </c>
      <c r="C4013" t="s">
        <v>40</v>
      </c>
      <c r="D4013">
        <v>3</v>
      </c>
      <c r="E4013" t="s">
        <v>6116</v>
      </c>
      <c r="F4013" t="s">
        <v>1168</v>
      </c>
      <c r="G4013">
        <v>56058</v>
      </c>
      <c r="H4013">
        <v>0</v>
      </c>
      <c r="I4013">
        <v>48895</v>
      </c>
      <c r="J4013">
        <v>75900</v>
      </c>
      <c r="K4013" t="s">
        <v>30</v>
      </c>
      <c r="L4013" t="s">
        <v>6042</v>
      </c>
      <c r="M4013" t="s">
        <v>6122</v>
      </c>
      <c r="N4013" t="s">
        <v>6123</v>
      </c>
      <c r="O4013" t="s">
        <v>1170</v>
      </c>
      <c r="P4013" t="s">
        <v>6120</v>
      </c>
      <c r="Q4013" t="s">
        <v>35</v>
      </c>
      <c r="R4013" t="s">
        <v>4761</v>
      </c>
      <c r="S4013" t="s">
        <v>6124</v>
      </c>
      <c r="T4013" t="str">
        <f t="shared" si="186"/>
        <v xml:space="preserve">Ability to work in a fast paced environment with diverse populations. Strong interpersonal, communication, and organizational skills. High level of proficiency with MS Office products including Outlook, Word, Excel and PowerPoint. Ability to work autonomously. Ability to multi-task.  </v>
      </c>
      <c r="U4013">
        <f t="shared" si="187"/>
        <v>0</v>
      </c>
      <c r="V4013" s="3">
        <v>1</v>
      </c>
      <c r="W4013" s="3">
        <f t="shared" si="188"/>
        <v>0</v>
      </c>
      <c r="X4013" s="3">
        <v>0</v>
      </c>
      <c r="Y4013" s="3">
        <v>0</v>
      </c>
      <c r="Z4013" s="3">
        <v>0</v>
      </c>
      <c r="AA4013" s="3">
        <v>0</v>
      </c>
      <c r="AB4013" s="3">
        <v>0</v>
      </c>
      <c r="AD4013" t="s">
        <v>38</v>
      </c>
      <c r="AE4013" s="1">
        <v>42586</v>
      </c>
      <c r="AF4013" s="1">
        <v>42600</v>
      </c>
      <c r="AG4013" s="1">
        <v>42586</v>
      </c>
      <c r="AH4013" s="1">
        <v>42598</v>
      </c>
    </row>
    <row r="4014" spans="1:34" x14ac:dyDescent="0.3">
      <c r="A4014">
        <v>250928</v>
      </c>
      <c r="B4014" t="s">
        <v>25</v>
      </c>
      <c r="C4014" t="s">
        <v>26</v>
      </c>
      <c r="D4014">
        <v>1</v>
      </c>
      <c r="E4014" t="s">
        <v>6385</v>
      </c>
      <c r="F4014" t="s">
        <v>191</v>
      </c>
      <c r="G4014">
        <v>13632</v>
      </c>
      <c r="H4014">
        <v>4</v>
      </c>
      <c r="I4014">
        <v>89383</v>
      </c>
      <c r="J4014">
        <v>110000</v>
      </c>
      <c r="K4014" t="s">
        <v>30</v>
      </c>
      <c r="L4014" t="s">
        <v>192</v>
      </c>
      <c r="M4014" t="s">
        <v>535</v>
      </c>
      <c r="N4014" t="s">
        <v>9134</v>
      </c>
      <c r="O4014" t="s">
        <v>7083</v>
      </c>
      <c r="P4014" t="s">
        <v>9135</v>
      </c>
      <c r="Q4014" t="s">
        <v>3674</v>
      </c>
      <c r="R4014" t="s">
        <v>6386</v>
      </c>
      <c r="S4014" t="s">
        <v>9136</v>
      </c>
      <c r="T4014" t="str">
        <f t="shared" si="186"/>
        <v>The preferred candidate should possess the following: At least 3 years‚„ experience supervising staff; 5+ years of experience providing support in a large scale of Windows servers; Knowledge of VMWare; Certification for Windows 2008 (MCSA) or (VCP5 Certified); technical knowledge of supporting a Citrix environment and Citrix farms; knowledge of the Windows 2003/2008 Enterprise Server Platform; practical server experience within a large-scale complex environment, experience with Windows 2003/2008. Active Directory; Group Policy; Microsoft Clustering, TCP/IP; LDAP; HTTP; DHCP, WINS DNS, Remote Installation Services; SQL Server 200/2005; NetIQ; Live Communications Server 2005; Internet Information Server 6.0; McAfee ePolicy Server; experience working with System Management Server 2003 and Software Update Services; knowledge of installing, configuration and managing redundant systems such as NLB and Terminal server farms, database server clustering; knowledge of working with ticket based systems, such as Remedy Action Request System; experience in working with monitoring tools such as NETIQ, SSCM; ability to articulate to all levels of management in a clear concise term; ability to handle multiple tasks under tight deadlines; follow incident, problem, crisis and change management processes; 3+ years  of systems administration or industry equivalent experience; good understanding of Microsoft Windows operating systems, including system installation/configuration, file system concepts, resource monitoring, user administration, package management, and process control/management; good understanding of networking principles and applications/technologies (e.g., TCP / UDP protocols, DNS, DHCP, GPO services); knowledge of SAN and NAS principles, experience deploying and maintaining various storage solutions; intermediate knowledge of enterprise server-class hardware; intermediate knowledge of scripting/programming in any Power Shell; AD scripting or applicable language; strong interpersonal and communication skills; ability to write documentation; ability to interact with all levels of management; highly motivated and self-driven, capable of working with little instruction to resolve demanding tasks, as well as work with internal teams.  Preferred Certifications: MCSA FOR WINDOWS 2003/2008; MCSE FOR WINDOWS 2003/2008; VCP5 or higher; Citrix Certification.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4014">
        <f t="shared" si="187"/>
        <v>0</v>
      </c>
      <c r="V4014" s="3">
        <v>0</v>
      </c>
      <c r="W4014" s="3">
        <f t="shared" si="188"/>
        <v>0</v>
      </c>
      <c r="X4014" s="3">
        <v>0</v>
      </c>
      <c r="Y4014" s="3">
        <v>0</v>
      </c>
      <c r="Z4014" s="3">
        <v>1</v>
      </c>
      <c r="AA4014" s="3">
        <v>0</v>
      </c>
      <c r="AB4014" s="3">
        <v>0</v>
      </c>
      <c r="AD4014" t="s">
        <v>58</v>
      </c>
      <c r="AE4014" s="1">
        <v>42587</v>
      </c>
      <c r="AG4014" s="1">
        <v>42587</v>
      </c>
      <c r="AH4014" s="1">
        <v>42598</v>
      </c>
    </row>
    <row r="4015" spans="1:34" x14ac:dyDescent="0.3">
      <c r="A4015">
        <v>250928</v>
      </c>
      <c r="B4015" t="s">
        <v>25</v>
      </c>
      <c r="C4015" t="s">
        <v>40</v>
      </c>
      <c r="D4015">
        <v>1</v>
      </c>
      <c r="E4015" t="s">
        <v>6385</v>
      </c>
      <c r="F4015" t="s">
        <v>191</v>
      </c>
      <c r="G4015">
        <v>13632</v>
      </c>
      <c r="H4015">
        <v>4</v>
      </c>
      <c r="I4015">
        <v>89383</v>
      </c>
      <c r="J4015">
        <v>110000</v>
      </c>
      <c r="K4015" t="s">
        <v>30</v>
      </c>
      <c r="L4015" t="s">
        <v>192</v>
      </c>
      <c r="M4015" t="s">
        <v>535</v>
      </c>
      <c r="N4015" t="s">
        <v>9134</v>
      </c>
      <c r="O4015" t="s">
        <v>7083</v>
      </c>
      <c r="P4015" t="s">
        <v>9135</v>
      </c>
      <c r="Q4015" t="s">
        <v>3674</v>
      </c>
      <c r="R4015" t="s">
        <v>6386</v>
      </c>
      <c r="S4015" t="s">
        <v>9136</v>
      </c>
      <c r="T4015" t="str">
        <f t="shared" si="186"/>
        <v>The preferred candidate should possess the following: At least 3 years‚„ experience supervising staff; 5+ years of experience providing support in a large scale of Windows servers; Knowledge of VMWare; Certification for Windows 2008 (MCSA) or (VCP5 Certified); technical knowledge of supporting a Citrix environment and Citrix farms; knowledge of the Windows 2003/2008 Enterprise Server Platform; practical server experience within a large-scale complex environment, experience with Windows 2003/2008. Active Directory; Group Policy; Microsoft Clustering, TCP/IP; LDAP; HTTP; DHCP, WINS DNS, Remote Installation Services; SQL Server 200/2005; NetIQ; Live Communications Server 2005; Internet Information Server 6.0; McAfee ePolicy Server; experience working with System Management Server 2003 and Software Update Services; knowledge of installing, configuration and managing redundant systems such as NLB and Terminal server farms, database server clustering; knowledge of working with ticket based systems, such as Remedy Action Request System; experience in working with monitoring tools such as NETIQ, SSCM; ability to articulate to all levels of management in a clear concise term; ability to handle multiple tasks under tight deadlines; follow incident, problem, crisis and change management processes; 3+ years  of systems administration or industry equivalent experience; good understanding of Microsoft Windows operating systems, including system installation/configuration, file system concepts, resource monitoring, user administration, package management, and process control/management; good understanding of networking principles and applications/technologies (e.g., TCP / UDP protocols, DNS, DHCP, GPO services); knowledge of SAN and NAS principles, experience deploying and maintaining various storage solutions; intermediate knowledge of enterprise server-class hardware; intermediate knowledge of scripting/programming in any Power Shell; AD scripting or applicable language; strong interpersonal and communication skills; ability to write documentation; ability to interact with all levels of management; highly motivated and self-driven, capable of working with little instruction to resolve demanding tasks, as well as work with internal teams.  Preferred Certifications: MCSA FOR WINDOWS 2003/2008; MCSE FOR WINDOWS 2003/2008; VCP5 or higher; Citrix Certification.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v>
      </c>
      <c r="U4015">
        <f t="shared" si="187"/>
        <v>0</v>
      </c>
      <c r="V4015" s="3">
        <v>0</v>
      </c>
      <c r="W4015" s="3">
        <f t="shared" si="188"/>
        <v>0</v>
      </c>
      <c r="X4015" s="3">
        <v>0</v>
      </c>
      <c r="Y4015" s="3">
        <v>0</v>
      </c>
      <c r="Z4015" s="3">
        <v>1</v>
      </c>
      <c r="AA4015" s="3">
        <v>0</v>
      </c>
      <c r="AB4015" s="3">
        <v>0</v>
      </c>
      <c r="AD4015" t="s">
        <v>58</v>
      </c>
      <c r="AE4015" s="1">
        <v>42587</v>
      </c>
      <c r="AG4015" s="1">
        <v>42587</v>
      </c>
      <c r="AH4015" s="1">
        <v>42598</v>
      </c>
    </row>
    <row r="4016" spans="1:34" x14ac:dyDescent="0.3">
      <c r="A4016">
        <v>250942</v>
      </c>
      <c r="B4016" t="s">
        <v>2309</v>
      </c>
      <c r="C4016" t="s">
        <v>40</v>
      </c>
      <c r="D4016">
        <v>3</v>
      </c>
      <c r="E4016" t="s">
        <v>6253</v>
      </c>
      <c r="F4016" t="s">
        <v>1168</v>
      </c>
      <c r="G4016">
        <v>56058</v>
      </c>
      <c r="H4016">
        <v>0</v>
      </c>
      <c r="I4016">
        <v>48895</v>
      </c>
      <c r="J4016">
        <v>75900</v>
      </c>
      <c r="K4016" t="s">
        <v>30</v>
      </c>
      <c r="L4016" t="s">
        <v>6042</v>
      </c>
      <c r="M4016" t="s">
        <v>6122</v>
      </c>
      <c r="N4016" t="s">
        <v>9137</v>
      </c>
      <c r="O4016" t="s">
        <v>1170</v>
      </c>
      <c r="P4016" t="s">
        <v>35</v>
      </c>
      <c r="Q4016" t="s">
        <v>35</v>
      </c>
      <c r="R4016" t="s">
        <v>4761</v>
      </c>
      <c r="S4016" t="s">
        <v>6387</v>
      </c>
      <c r="T4016" t="str">
        <f t="shared" si="186"/>
        <v xml:space="preserve">   </v>
      </c>
      <c r="U4016">
        <f t="shared" si="187"/>
        <v>0</v>
      </c>
      <c r="V4016" s="3">
        <v>0</v>
      </c>
      <c r="W4016" s="3">
        <f t="shared" si="188"/>
        <v>0</v>
      </c>
      <c r="X4016" s="3">
        <v>0</v>
      </c>
      <c r="Y4016" s="3">
        <v>0</v>
      </c>
      <c r="Z4016" s="3">
        <v>0</v>
      </c>
      <c r="AA4016" s="3">
        <v>0</v>
      </c>
      <c r="AB4016" s="3">
        <v>0</v>
      </c>
      <c r="AD4016" t="s">
        <v>38</v>
      </c>
      <c r="AE4016" s="1">
        <v>42586</v>
      </c>
      <c r="AF4016" s="1">
        <v>42600</v>
      </c>
      <c r="AG4016" s="1">
        <v>42586</v>
      </c>
      <c r="AH4016" s="1">
        <v>42598</v>
      </c>
    </row>
    <row r="4017" spans="1:34" x14ac:dyDescent="0.3">
      <c r="A4017">
        <v>251236</v>
      </c>
      <c r="B4017" t="s">
        <v>39</v>
      </c>
      <c r="C4017" t="s">
        <v>26</v>
      </c>
      <c r="D4017">
        <v>1</v>
      </c>
      <c r="E4017" t="s">
        <v>6388</v>
      </c>
      <c r="F4017" t="s">
        <v>1168</v>
      </c>
      <c r="G4017">
        <v>56058</v>
      </c>
      <c r="H4017">
        <v>0</v>
      </c>
      <c r="I4017">
        <v>48895</v>
      </c>
      <c r="J4017">
        <v>75900</v>
      </c>
      <c r="K4017" t="s">
        <v>30</v>
      </c>
      <c r="L4017" t="s">
        <v>78</v>
      </c>
      <c r="M4017" t="s">
        <v>2115</v>
      </c>
      <c r="N4017" t="s">
        <v>6389</v>
      </c>
      <c r="O4017" t="s">
        <v>1170</v>
      </c>
      <c r="P4017" t="e">
        <f>--Strong organization and analytical skills  --Excellent communication and presentation skills  --Strong computer and data management skills, including proficiency in software such as Microsoft Excel, Word and PowerPoint   --ability to manage competing priorities, track progress and meet project deadlines  --knowledge of HIV/AIDS and housing is highly desirable.</f>
        <v>#NAME?</v>
      </c>
      <c r="Q4017" t="s">
        <v>7439</v>
      </c>
      <c r="R4017" t="s">
        <v>6390</v>
      </c>
      <c r="S4017" t="s">
        <v>35</v>
      </c>
      <c r="T4017" t="e">
        <f t="shared" si="186"/>
        <v>#NAME?</v>
      </c>
      <c r="U4017">
        <f t="shared" si="187"/>
        <v>0</v>
      </c>
      <c r="V4017" s="3">
        <v>0</v>
      </c>
      <c r="W4017" s="3">
        <f t="shared" si="188"/>
        <v>0</v>
      </c>
      <c r="X4017" s="3">
        <v>0</v>
      </c>
      <c r="Y4017" s="3">
        <v>0</v>
      </c>
      <c r="Z4017" s="3">
        <v>0</v>
      </c>
      <c r="AA4017" s="3">
        <v>0</v>
      </c>
      <c r="AB4017" s="3">
        <v>0</v>
      </c>
      <c r="AD4017" t="s">
        <v>38</v>
      </c>
      <c r="AE4017" s="1">
        <v>42587</v>
      </c>
      <c r="AG4017" s="1">
        <v>42587</v>
      </c>
      <c r="AH4017" s="1">
        <v>42598</v>
      </c>
    </row>
    <row r="4018" spans="1:34" x14ac:dyDescent="0.3">
      <c r="A4018">
        <v>251236</v>
      </c>
      <c r="B4018" t="s">
        <v>39</v>
      </c>
      <c r="C4018" t="s">
        <v>40</v>
      </c>
      <c r="D4018">
        <v>1</v>
      </c>
      <c r="E4018" t="s">
        <v>6388</v>
      </c>
      <c r="F4018" t="s">
        <v>1168</v>
      </c>
      <c r="G4018">
        <v>56058</v>
      </c>
      <c r="H4018">
        <v>0</v>
      </c>
      <c r="I4018">
        <v>48895</v>
      </c>
      <c r="J4018">
        <v>75900</v>
      </c>
      <c r="K4018" t="s">
        <v>30</v>
      </c>
      <c r="L4018" t="s">
        <v>78</v>
      </c>
      <c r="M4018" t="s">
        <v>2115</v>
      </c>
      <c r="N4018" t="s">
        <v>6389</v>
      </c>
      <c r="O4018" t="s">
        <v>1170</v>
      </c>
      <c r="P4018" t="e">
        <f>--Strong organization and analytical skills  --Excellent communication and presentation skills  --Strong computer and data management skills, including proficiency in software such as Microsoft Excel, Word and PowerPoint   --ability to manage competing priorities, track progress and meet project deadlines  --knowledge of HIV/AIDS and housing is highly desirable.</f>
        <v>#NAME?</v>
      </c>
      <c r="Q4018" t="s">
        <v>7439</v>
      </c>
      <c r="R4018" t="s">
        <v>6390</v>
      </c>
      <c r="S4018" t="s">
        <v>35</v>
      </c>
      <c r="T4018" t="e">
        <f t="shared" si="186"/>
        <v>#NAME?</v>
      </c>
      <c r="U4018">
        <f t="shared" si="187"/>
        <v>0</v>
      </c>
      <c r="V4018" s="3">
        <v>0</v>
      </c>
      <c r="W4018" s="3">
        <f t="shared" si="188"/>
        <v>0</v>
      </c>
      <c r="X4018" s="3">
        <v>0</v>
      </c>
      <c r="Y4018" s="3">
        <v>0</v>
      </c>
      <c r="Z4018" s="3">
        <v>0</v>
      </c>
      <c r="AA4018" s="3">
        <v>0</v>
      </c>
      <c r="AB4018" s="3">
        <v>0</v>
      </c>
      <c r="AD4018" t="s">
        <v>38</v>
      </c>
      <c r="AE4018" s="1">
        <v>42587</v>
      </c>
      <c r="AG4018" s="1">
        <v>42587</v>
      </c>
      <c r="AH4018" s="1">
        <v>42598</v>
      </c>
    </row>
    <row r="4019" spans="1:34" x14ac:dyDescent="0.3">
      <c r="A4019">
        <v>251274</v>
      </c>
      <c r="B4019" t="s">
        <v>108</v>
      </c>
      <c r="C4019" t="s">
        <v>26</v>
      </c>
      <c r="D4019">
        <v>1</v>
      </c>
      <c r="E4019" t="s">
        <v>169</v>
      </c>
      <c r="F4019" t="s">
        <v>1310</v>
      </c>
      <c r="G4019" t="s">
        <v>6391</v>
      </c>
      <c r="H4019" t="s">
        <v>796</v>
      </c>
      <c r="I4019">
        <v>144706</v>
      </c>
      <c r="J4019">
        <v>148314</v>
      </c>
      <c r="K4019" t="s">
        <v>30</v>
      </c>
      <c r="L4019" t="s">
        <v>111</v>
      </c>
      <c r="M4019" t="s">
        <v>6392</v>
      </c>
      <c r="N4019" t="s">
        <v>6393</v>
      </c>
      <c r="O4019" t="s">
        <v>6394</v>
      </c>
      <c r="P4019" t="s">
        <v>6395</v>
      </c>
      <c r="Q4019" t="s">
        <v>35</v>
      </c>
      <c r="R4019" t="s">
        <v>811</v>
      </c>
      <c r="S4019" t="s">
        <v>35</v>
      </c>
      <c r="T4019" t="str">
        <f t="shared" si="186"/>
        <v xml:space="preserve">Ideal applicants should demonstrate strong legal writing and analytical skills, strong interpersonal skills and excellent judgment.  </v>
      </c>
      <c r="U4019">
        <f t="shared" si="187"/>
        <v>0</v>
      </c>
      <c r="V4019" s="3">
        <v>0</v>
      </c>
      <c r="W4019" s="3">
        <f t="shared" si="188"/>
        <v>0</v>
      </c>
      <c r="X4019" s="3">
        <v>0</v>
      </c>
      <c r="Y4019" s="3">
        <v>0</v>
      </c>
      <c r="Z4019" s="3">
        <v>0</v>
      </c>
      <c r="AA4019" s="3">
        <v>0</v>
      </c>
      <c r="AB4019" s="3">
        <v>0</v>
      </c>
      <c r="AD4019" t="s">
        <v>58</v>
      </c>
      <c r="AE4019" s="1">
        <v>42587</v>
      </c>
      <c r="AF4019" s="1">
        <v>42608</v>
      </c>
      <c r="AG4019" s="1">
        <v>42587</v>
      </c>
      <c r="AH4019" s="1">
        <v>42598</v>
      </c>
    </row>
    <row r="4020" spans="1:34" x14ac:dyDescent="0.3">
      <c r="A4020">
        <v>251274</v>
      </c>
      <c r="B4020" t="s">
        <v>108</v>
      </c>
      <c r="C4020" t="s">
        <v>40</v>
      </c>
      <c r="D4020">
        <v>1</v>
      </c>
      <c r="E4020" t="s">
        <v>169</v>
      </c>
      <c r="F4020" t="s">
        <v>1310</v>
      </c>
      <c r="G4020" t="s">
        <v>6391</v>
      </c>
      <c r="H4020" t="s">
        <v>796</v>
      </c>
      <c r="I4020">
        <v>144706</v>
      </c>
      <c r="J4020">
        <v>148314</v>
      </c>
      <c r="K4020" t="s">
        <v>30</v>
      </c>
      <c r="L4020" t="s">
        <v>111</v>
      </c>
      <c r="M4020" t="s">
        <v>6392</v>
      </c>
      <c r="N4020" t="s">
        <v>6393</v>
      </c>
      <c r="O4020" t="s">
        <v>6394</v>
      </c>
      <c r="P4020" t="s">
        <v>6395</v>
      </c>
      <c r="Q4020" t="s">
        <v>35</v>
      </c>
      <c r="R4020" t="s">
        <v>811</v>
      </c>
      <c r="S4020" t="s">
        <v>35</v>
      </c>
      <c r="T4020" t="str">
        <f t="shared" si="186"/>
        <v xml:space="preserve">Ideal applicants should demonstrate strong legal writing and analytical skills, strong interpersonal skills and excellent judgment.  </v>
      </c>
      <c r="U4020">
        <f t="shared" si="187"/>
        <v>0</v>
      </c>
      <c r="V4020" s="3">
        <v>0</v>
      </c>
      <c r="W4020" s="3">
        <f t="shared" si="188"/>
        <v>0</v>
      </c>
      <c r="X4020" s="3">
        <v>0</v>
      </c>
      <c r="Y4020" s="3">
        <v>0</v>
      </c>
      <c r="Z4020" s="3">
        <v>0</v>
      </c>
      <c r="AA4020" s="3">
        <v>0</v>
      </c>
      <c r="AB4020" s="3">
        <v>0</v>
      </c>
      <c r="AD4020" t="s">
        <v>58</v>
      </c>
      <c r="AE4020" s="1">
        <v>42587</v>
      </c>
      <c r="AF4020" s="1">
        <v>42608</v>
      </c>
      <c r="AG4020" s="1">
        <v>42587</v>
      </c>
      <c r="AH4020" s="1">
        <v>42598</v>
      </c>
    </row>
    <row r="4021" spans="1:34" x14ac:dyDescent="0.3">
      <c r="A4021">
        <v>251285</v>
      </c>
      <c r="B4021" t="s">
        <v>59</v>
      </c>
      <c r="C4021" t="s">
        <v>26</v>
      </c>
      <c r="D4021">
        <v>1</v>
      </c>
      <c r="E4021" t="s">
        <v>6396</v>
      </c>
      <c r="F4021" t="s">
        <v>6397</v>
      </c>
      <c r="G4021">
        <v>12202</v>
      </c>
      <c r="H4021">
        <v>1</v>
      </c>
      <c r="I4021">
        <v>35951</v>
      </c>
      <c r="J4021">
        <v>55526</v>
      </c>
      <c r="K4021" t="s">
        <v>30</v>
      </c>
      <c r="L4021" t="s">
        <v>6398</v>
      </c>
      <c r="M4021" t="s">
        <v>6399</v>
      </c>
      <c r="N4021" t="s">
        <v>6400</v>
      </c>
      <c r="O4021" t="s">
        <v>6401</v>
      </c>
      <c r="P4021" t="s">
        <v>9138</v>
      </c>
      <c r="Q4021" t="s">
        <v>592</v>
      </c>
      <c r="R4021" t="s">
        <v>9139</v>
      </c>
      <c r="S4021" t="s">
        <v>290</v>
      </c>
      <c r="T4021" t="str">
        <f t="shared" si="186"/>
        <v>‚	Proficiency in Microsoft Word, Excel, Outlook, Internet, and WMS systems	Experience with operating powered and non-powered industrial trucks	Warehouse experience	Familiarity with a variety of hand and power tools	A high school diploma/GED equivalent or higher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4021">
        <f t="shared" si="187"/>
        <v>0</v>
      </c>
      <c r="V4021" s="3">
        <v>1</v>
      </c>
      <c r="W4021" s="3">
        <f t="shared" si="188"/>
        <v>0</v>
      </c>
      <c r="X4021" s="3">
        <v>0</v>
      </c>
      <c r="Y4021" s="3">
        <v>0</v>
      </c>
      <c r="Z4021" s="3">
        <v>0</v>
      </c>
      <c r="AA4021" s="3">
        <v>0</v>
      </c>
      <c r="AB4021" s="3">
        <v>0</v>
      </c>
      <c r="AD4021" t="s">
        <v>38</v>
      </c>
      <c r="AE4021" s="1">
        <v>42593</v>
      </c>
      <c r="AF4021" s="1">
        <v>42606</v>
      </c>
      <c r="AG4021" s="1">
        <v>42593</v>
      </c>
      <c r="AH4021" s="1">
        <v>42598</v>
      </c>
    </row>
    <row r="4022" spans="1:34" x14ac:dyDescent="0.3">
      <c r="A4022">
        <v>251285</v>
      </c>
      <c r="B4022" t="s">
        <v>59</v>
      </c>
      <c r="C4022" t="s">
        <v>40</v>
      </c>
      <c r="D4022">
        <v>1</v>
      </c>
      <c r="E4022" t="s">
        <v>6396</v>
      </c>
      <c r="F4022" t="s">
        <v>6397</v>
      </c>
      <c r="G4022">
        <v>12202</v>
      </c>
      <c r="H4022">
        <v>1</v>
      </c>
      <c r="I4022">
        <v>35951</v>
      </c>
      <c r="J4022">
        <v>55526</v>
      </c>
      <c r="K4022" t="s">
        <v>30</v>
      </c>
      <c r="L4022" t="s">
        <v>6398</v>
      </c>
      <c r="M4022" t="s">
        <v>6399</v>
      </c>
      <c r="N4022" t="s">
        <v>6400</v>
      </c>
      <c r="O4022" t="s">
        <v>6401</v>
      </c>
      <c r="P4022" t="s">
        <v>9138</v>
      </c>
      <c r="Q4022" t="s">
        <v>592</v>
      </c>
      <c r="R4022" t="s">
        <v>9139</v>
      </c>
      <c r="S4022" t="s">
        <v>290</v>
      </c>
      <c r="T4022" t="str">
        <f t="shared" si="186"/>
        <v>‚	Proficiency in Microsoft Word, Excel, Outlook, Internet, and WMS systems	Experience with operating powered and non-powered industrial trucks	Warehouse experience	Familiarity with a variety of hand and power tools	A high school diploma/GED equivalent or higher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4022">
        <f t="shared" si="187"/>
        <v>0</v>
      </c>
      <c r="V4022" s="3">
        <v>1</v>
      </c>
      <c r="W4022" s="3">
        <f t="shared" si="188"/>
        <v>0</v>
      </c>
      <c r="X4022" s="3">
        <v>0</v>
      </c>
      <c r="Y4022" s="3">
        <v>0</v>
      </c>
      <c r="Z4022" s="3">
        <v>0</v>
      </c>
      <c r="AA4022" s="3">
        <v>0</v>
      </c>
      <c r="AB4022" s="3">
        <v>0</v>
      </c>
      <c r="AD4022" t="s">
        <v>38</v>
      </c>
      <c r="AE4022" s="1">
        <v>42593</v>
      </c>
      <c r="AF4022" s="1">
        <v>42606</v>
      </c>
      <c r="AG4022" s="1">
        <v>42593</v>
      </c>
      <c r="AH4022" s="1">
        <v>42598</v>
      </c>
    </row>
    <row r="4023" spans="1:34" x14ac:dyDescent="0.3">
      <c r="A4023">
        <v>250942</v>
      </c>
      <c r="B4023" t="s">
        <v>2309</v>
      </c>
      <c r="C4023" t="s">
        <v>26</v>
      </c>
      <c r="D4023">
        <v>3</v>
      </c>
      <c r="E4023" t="s">
        <v>6253</v>
      </c>
      <c r="F4023" t="s">
        <v>1168</v>
      </c>
      <c r="G4023">
        <v>56058</v>
      </c>
      <c r="H4023">
        <v>0</v>
      </c>
      <c r="I4023">
        <v>48895</v>
      </c>
      <c r="J4023">
        <v>75900</v>
      </c>
      <c r="K4023" t="s">
        <v>30</v>
      </c>
      <c r="L4023" t="s">
        <v>6042</v>
      </c>
      <c r="M4023" t="s">
        <v>6122</v>
      </c>
      <c r="N4023" t="s">
        <v>9137</v>
      </c>
      <c r="O4023" t="s">
        <v>1170</v>
      </c>
      <c r="P4023" t="s">
        <v>35</v>
      </c>
      <c r="Q4023" t="s">
        <v>35</v>
      </c>
      <c r="R4023" t="s">
        <v>4761</v>
      </c>
      <c r="S4023" t="s">
        <v>6387</v>
      </c>
      <c r="T4023" t="str">
        <f t="shared" si="186"/>
        <v xml:space="preserve">   </v>
      </c>
      <c r="U4023">
        <f t="shared" si="187"/>
        <v>0</v>
      </c>
      <c r="V4023" s="3">
        <v>0</v>
      </c>
      <c r="W4023" s="3">
        <f t="shared" si="188"/>
        <v>0</v>
      </c>
      <c r="X4023" s="3">
        <v>0</v>
      </c>
      <c r="Y4023" s="3">
        <v>0</v>
      </c>
      <c r="Z4023" s="3">
        <v>0</v>
      </c>
      <c r="AA4023" s="3">
        <v>0</v>
      </c>
      <c r="AB4023" s="3">
        <v>0</v>
      </c>
      <c r="AD4023" t="s">
        <v>38</v>
      </c>
      <c r="AE4023" s="1">
        <v>42586</v>
      </c>
      <c r="AF4023" s="1">
        <v>42600</v>
      </c>
      <c r="AG4023" s="1">
        <v>42586</v>
      </c>
      <c r="AH4023" s="1">
        <v>42598</v>
      </c>
    </row>
    <row r="4024" spans="1:34" x14ac:dyDescent="0.3">
      <c r="A4024">
        <v>250953</v>
      </c>
      <c r="B4024" t="s">
        <v>39</v>
      </c>
      <c r="C4024" t="s">
        <v>26</v>
      </c>
      <c r="D4024">
        <v>2</v>
      </c>
      <c r="E4024" t="s">
        <v>6402</v>
      </c>
      <c r="F4024" t="s">
        <v>1148</v>
      </c>
      <c r="G4024">
        <v>56056</v>
      </c>
      <c r="H4024">
        <v>0</v>
      </c>
      <c r="I4024">
        <v>29391</v>
      </c>
      <c r="J4024">
        <v>38131</v>
      </c>
      <c r="K4024" t="s">
        <v>30</v>
      </c>
      <c r="L4024" t="s">
        <v>840</v>
      </c>
      <c r="M4024" t="s">
        <v>2708</v>
      </c>
      <c r="N4024" t="s">
        <v>6403</v>
      </c>
      <c r="O4024" t="s">
        <v>1150</v>
      </c>
      <c r="P4024" t="s">
        <v>6404</v>
      </c>
      <c r="Q4024" t="s">
        <v>35</v>
      </c>
      <c r="R4024" t="s">
        <v>6405</v>
      </c>
      <c r="S4024" t="s">
        <v>35</v>
      </c>
      <c r="T4024" t="str">
        <f t="shared" si="186"/>
        <v xml:space="preserve">--Candidate should be detail-oriented, organized and creative  --Arabic, Spanish, or French speaking preferred  --Strong communication skills and experience presenting to medium size audiences  --Ability to lift 50lbs   **40 hours/week  </v>
      </c>
      <c r="U4024">
        <f t="shared" si="187"/>
        <v>0</v>
      </c>
      <c r="V4024" s="3">
        <v>0</v>
      </c>
      <c r="W4024" s="3">
        <f t="shared" si="188"/>
        <v>0</v>
      </c>
      <c r="X4024" s="3">
        <v>0</v>
      </c>
      <c r="Y4024" s="3">
        <v>0</v>
      </c>
      <c r="Z4024" s="3">
        <v>0</v>
      </c>
      <c r="AA4024" s="3">
        <v>0</v>
      </c>
      <c r="AB4024" s="3">
        <v>0</v>
      </c>
      <c r="AD4024" t="s">
        <v>38</v>
      </c>
      <c r="AE4024" s="1">
        <v>42586</v>
      </c>
      <c r="AG4024" s="1">
        <v>42586</v>
      </c>
      <c r="AH4024" s="1">
        <v>42598</v>
      </c>
    </row>
    <row r="4025" spans="1:34" x14ac:dyDescent="0.3">
      <c r="A4025">
        <v>251044</v>
      </c>
      <c r="B4025" t="s">
        <v>59</v>
      </c>
      <c r="C4025" t="s">
        <v>40</v>
      </c>
      <c r="D4025">
        <v>19</v>
      </c>
      <c r="E4025" t="s">
        <v>3986</v>
      </c>
      <c r="F4025" t="s">
        <v>223</v>
      </c>
      <c r="G4025">
        <v>20616</v>
      </c>
      <c r="H4025">
        <v>0</v>
      </c>
      <c r="I4025">
        <v>46466</v>
      </c>
      <c r="J4025">
        <v>56270</v>
      </c>
      <c r="K4025" t="s">
        <v>30</v>
      </c>
      <c r="L4025" t="s">
        <v>164</v>
      </c>
      <c r="M4025" t="s">
        <v>257</v>
      </c>
      <c r="N4025" t="s">
        <v>6378</v>
      </c>
      <c r="O4025" t="s">
        <v>3987</v>
      </c>
      <c r="P4025" t="s">
        <v>35</v>
      </c>
      <c r="Q4025" t="s">
        <v>6159</v>
      </c>
      <c r="R4025" t="s">
        <v>99</v>
      </c>
      <c r="S4025" t="s">
        <v>35</v>
      </c>
      <c r="T4025" t="str">
        <f t="shared" si="186"/>
        <v xml:space="preserv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4025">
        <f t="shared" si="187"/>
        <v>0</v>
      </c>
      <c r="V4025" s="3">
        <v>0</v>
      </c>
      <c r="W4025" s="3">
        <f t="shared" si="188"/>
        <v>0</v>
      </c>
      <c r="X4025" s="3">
        <v>0</v>
      </c>
      <c r="Y4025" s="3">
        <v>0</v>
      </c>
      <c r="Z4025" s="3">
        <v>0</v>
      </c>
      <c r="AA4025" s="3">
        <v>0</v>
      </c>
      <c r="AB4025" s="3">
        <v>0</v>
      </c>
      <c r="AD4025" t="s">
        <v>58</v>
      </c>
      <c r="AE4025" s="1">
        <v>42590</v>
      </c>
      <c r="AG4025" s="1">
        <v>42590</v>
      </c>
      <c r="AH4025" s="1">
        <v>42598</v>
      </c>
    </row>
    <row r="4026" spans="1:34" x14ac:dyDescent="0.3">
      <c r="A4026">
        <v>250953</v>
      </c>
      <c r="B4026" t="s">
        <v>39</v>
      </c>
      <c r="C4026" t="s">
        <v>40</v>
      </c>
      <c r="D4026">
        <v>2</v>
      </c>
      <c r="E4026" t="s">
        <v>6402</v>
      </c>
      <c r="F4026" t="s">
        <v>1148</v>
      </c>
      <c r="G4026">
        <v>56056</v>
      </c>
      <c r="H4026">
        <v>0</v>
      </c>
      <c r="I4026">
        <v>29391</v>
      </c>
      <c r="J4026">
        <v>38131</v>
      </c>
      <c r="K4026" t="s">
        <v>30</v>
      </c>
      <c r="L4026" t="s">
        <v>840</v>
      </c>
      <c r="M4026" t="s">
        <v>2708</v>
      </c>
      <c r="N4026" t="s">
        <v>6403</v>
      </c>
      <c r="O4026" t="s">
        <v>1150</v>
      </c>
      <c r="P4026" t="s">
        <v>6404</v>
      </c>
      <c r="Q4026" t="s">
        <v>35</v>
      </c>
      <c r="R4026" t="s">
        <v>6405</v>
      </c>
      <c r="S4026" t="s">
        <v>35</v>
      </c>
      <c r="T4026" t="str">
        <f t="shared" si="186"/>
        <v xml:space="preserve">--Candidate should be detail-oriented, organized and creative  --Arabic, Spanish, or French speaking preferred  --Strong communication skills and experience presenting to medium size audiences  --Ability to lift 50lbs   **40 hours/week  </v>
      </c>
      <c r="U4026">
        <f t="shared" si="187"/>
        <v>0</v>
      </c>
      <c r="V4026" s="3">
        <v>0</v>
      </c>
      <c r="W4026" s="3">
        <f t="shared" si="188"/>
        <v>0</v>
      </c>
      <c r="X4026" s="3">
        <v>0</v>
      </c>
      <c r="Y4026" s="3">
        <v>0</v>
      </c>
      <c r="Z4026" s="3">
        <v>0</v>
      </c>
      <c r="AA4026" s="3">
        <v>0</v>
      </c>
      <c r="AB4026" s="3">
        <v>0</v>
      </c>
      <c r="AD4026" t="s">
        <v>38</v>
      </c>
      <c r="AE4026" s="1">
        <v>42586</v>
      </c>
      <c r="AG4026" s="1">
        <v>42586</v>
      </c>
      <c r="AH4026" s="1">
        <v>42598</v>
      </c>
    </row>
    <row r="4027" spans="1:34" x14ac:dyDescent="0.3">
      <c r="A4027">
        <v>250955</v>
      </c>
      <c r="B4027" t="s">
        <v>1281</v>
      </c>
      <c r="C4027" t="s">
        <v>26</v>
      </c>
      <c r="D4027">
        <v>1</v>
      </c>
      <c r="E4027" t="s">
        <v>6314</v>
      </c>
      <c r="F4027" t="s">
        <v>485</v>
      </c>
      <c r="G4027">
        <v>30087</v>
      </c>
      <c r="H4027">
        <v>2</v>
      </c>
      <c r="I4027">
        <v>85000</v>
      </c>
      <c r="J4027">
        <v>85000</v>
      </c>
      <c r="K4027" t="s">
        <v>30</v>
      </c>
      <c r="L4027" t="s">
        <v>4784</v>
      </c>
      <c r="M4027" t="s">
        <v>3767</v>
      </c>
      <c r="N4027" t="s">
        <v>7038</v>
      </c>
      <c r="O4027" t="s">
        <v>488</v>
      </c>
      <c r="P4027" t="s">
        <v>6406</v>
      </c>
      <c r="Q4027" t="s">
        <v>35</v>
      </c>
      <c r="R4027" t="s">
        <v>6264</v>
      </c>
      <c r="S4027" t="s">
        <v>6407</v>
      </c>
      <c r="T4027" t="str">
        <f t="shared" si="186"/>
        <v xml:space="preserve">Thorough knowledge of procurement practices, principles, terms and conditions, and contract law;  Strong analytical skills; Ability to handle multiple tasks concurrently;  Knowledge of FMS and APT. Knowledge of MS Word and Excel.  </v>
      </c>
      <c r="U4027">
        <f t="shared" si="187"/>
        <v>0</v>
      </c>
      <c r="V4027" s="3">
        <v>1</v>
      </c>
      <c r="W4027" s="3">
        <f t="shared" si="188"/>
        <v>0</v>
      </c>
      <c r="X4027" s="3">
        <v>0</v>
      </c>
      <c r="Y4027" s="3">
        <v>0</v>
      </c>
      <c r="Z4027" s="3">
        <v>0</v>
      </c>
      <c r="AA4027" s="3">
        <v>0</v>
      </c>
      <c r="AB4027" s="3">
        <v>0</v>
      </c>
      <c r="AD4027" t="s">
        <v>38</v>
      </c>
      <c r="AE4027" s="1">
        <v>42586</v>
      </c>
      <c r="AF4027" s="1">
        <v>42599</v>
      </c>
      <c r="AG4027" s="1">
        <v>42586</v>
      </c>
      <c r="AH4027" s="1">
        <v>42598</v>
      </c>
    </row>
    <row r="4028" spans="1:34" x14ac:dyDescent="0.3">
      <c r="A4028">
        <v>250955</v>
      </c>
      <c r="B4028" t="s">
        <v>1281</v>
      </c>
      <c r="C4028" t="s">
        <v>40</v>
      </c>
      <c r="D4028">
        <v>1</v>
      </c>
      <c r="E4028" t="s">
        <v>6314</v>
      </c>
      <c r="F4028" t="s">
        <v>485</v>
      </c>
      <c r="G4028">
        <v>30087</v>
      </c>
      <c r="H4028">
        <v>2</v>
      </c>
      <c r="I4028">
        <v>85000</v>
      </c>
      <c r="J4028">
        <v>85000</v>
      </c>
      <c r="K4028" t="s">
        <v>30</v>
      </c>
      <c r="L4028" t="s">
        <v>4784</v>
      </c>
      <c r="M4028" t="s">
        <v>3767</v>
      </c>
      <c r="N4028" t="s">
        <v>7038</v>
      </c>
      <c r="O4028" t="s">
        <v>488</v>
      </c>
      <c r="P4028" t="s">
        <v>6406</v>
      </c>
      <c r="Q4028" t="s">
        <v>35</v>
      </c>
      <c r="R4028" t="s">
        <v>6264</v>
      </c>
      <c r="S4028" t="s">
        <v>6407</v>
      </c>
      <c r="T4028" t="str">
        <f t="shared" si="186"/>
        <v xml:space="preserve">Thorough knowledge of procurement practices, principles, terms and conditions, and contract law;  Strong analytical skills; Ability to handle multiple tasks concurrently;  Knowledge of FMS and APT. Knowledge of MS Word and Excel.  </v>
      </c>
      <c r="U4028">
        <f t="shared" si="187"/>
        <v>0</v>
      </c>
      <c r="V4028" s="3">
        <v>1</v>
      </c>
      <c r="W4028" s="3">
        <f t="shared" si="188"/>
        <v>0</v>
      </c>
      <c r="X4028" s="3">
        <v>0</v>
      </c>
      <c r="Y4028" s="3">
        <v>0</v>
      </c>
      <c r="Z4028" s="3">
        <v>0</v>
      </c>
      <c r="AA4028" s="3">
        <v>0</v>
      </c>
      <c r="AB4028" s="3">
        <v>0</v>
      </c>
      <c r="AD4028" t="s">
        <v>38</v>
      </c>
      <c r="AE4028" s="1">
        <v>42586</v>
      </c>
      <c r="AF4028" s="1">
        <v>42599</v>
      </c>
      <c r="AG4028" s="1">
        <v>42586</v>
      </c>
      <c r="AH4028" s="1">
        <v>42598</v>
      </c>
    </row>
    <row r="4029" spans="1:34" x14ac:dyDescent="0.3">
      <c r="A4029">
        <v>251286</v>
      </c>
      <c r="B4029" t="s">
        <v>1559</v>
      </c>
      <c r="C4029" t="s">
        <v>26</v>
      </c>
      <c r="D4029">
        <v>2</v>
      </c>
      <c r="E4029" t="s">
        <v>6408</v>
      </c>
      <c r="F4029" t="s">
        <v>6409</v>
      </c>
      <c r="G4029">
        <v>52311</v>
      </c>
      <c r="H4029">
        <v>0</v>
      </c>
      <c r="I4029">
        <v>46273</v>
      </c>
      <c r="J4029">
        <v>74187</v>
      </c>
      <c r="K4029" t="s">
        <v>30</v>
      </c>
      <c r="L4029" t="s">
        <v>1897</v>
      </c>
      <c r="M4029" t="s">
        <v>1898</v>
      </c>
      <c r="N4029" t="s">
        <v>9140</v>
      </c>
      <c r="O4029" t="s">
        <v>6410</v>
      </c>
      <c r="P4029" t="s">
        <v>35</v>
      </c>
      <c r="Q4029" t="s">
        <v>35</v>
      </c>
      <c r="R4029" t="s">
        <v>1031</v>
      </c>
      <c r="S4029" t="s">
        <v>35</v>
      </c>
      <c r="T4029" t="str">
        <f t="shared" si="186"/>
        <v xml:space="preserve">   </v>
      </c>
      <c r="U4029">
        <f t="shared" si="187"/>
        <v>0</v>
      </c>
      <c r="V4029" s="3">
        <v>0</v>
      </c>
      <c r="W4029" s="3">
        <f t="shared" si="188"/>
        <v>0</v>
      </c>
      <c r="X4029" s="3">
        <v>0</v>
      </c>
      <c r="Y4029" s="3">
        <v>0</v>
      </c>
      <c r="Z4029" s="3">
        <v>0</v>
      </c>
      <c r="AA4029" s="3">
        <v>0</v>
      </c>
      <c r="AB4029" s="3">
        <v>0</v>
      </c>
      <c r="AD4029" t="s">
        <v>58</v>
      </c>
      <c r="AE4029" s="1">
        <v>42588</v>
      </c>
      <c r="AF4029" s="1">
        <v>42603</v>
      </c>
      <c r="AG4029" s="1">
        <v>42587</v>
      </c>
      <c r="AH4029" s="1">
        <v>42598</v>
      </c>
    </row>
    <row r="4030" spans="1:34" x14ac:dyDescent="0.3">
      <c r="A4030">
        <v>251290</v>
      </c>
      <c r="B4030" t="s">
        <v>524</v>
      </c>
      <c r="C4030" t="s">
        <v>26</v>
      </c>
      <c r="D4030">
        <v>1</v>
      </c>
      <c r="E4030" t="s">
        <v>2246</v>
      </c>
      <c r="F4030" t="s">
        <v>2247</v>
      </c>
      <c r="G4030">
        <v>92510</v>
      </c>
      <c r="H4030">
        <v>0</v>
      </c>
      <c r="I4030">
        <v>70199</v>
      </c>
      <c r="J4030">
        <v>70199</v>
      </c>
      <c r="K4030" t="s">
        <v>30</v>
      </c>
      <c r="L4030" t="s">
        <v>2195</v>
      </c>
      <c r="M4030" t="s">
        <v>5954</v>
      </c>
      <c r="N4030" t="s">
        <v>9141</v>
      </c>
      <c r="O4030" t="s">
        <v>2250</v>
      </c>
      <c r="P4030" t="s">
        <v>6411</v>
      </c>
      <c r="Q4030" t="s">
        <v>6412</v>
      </c>
      <c r="R4030" t="s">
        <v>6413</v>
      </c>
      <c r="S4030" t="s">
        <v>35</v>
      </c>
      <c r="T4030" t="str">
        <f t="shared" si="186"/>
        <v>1. Computer skills. 2. Strong customer service skills. 3. Automotive Service Excellence (ASE) certifications and other related technical licenses and certifications. At the time of appointment, New York State Certification as a Motor Vehicle Inspector certified in Emissions, Group D.  ONLY CURRENT YEAR-ROUND PARKS EMPLOYEES ARE ELIGIBLE TO APPLY.  If you have any questions regarding this vacancy or require a reasonable accommodation during the application process, please call the Personnel Division at 212-830-7851.  NOTE: All resumes must be received no later than the last day of the posting period. *Posting period extended to 08/26/16. Previous applicants to Job ID#: 223344 are still under consideration and need not reapply.  www.nyc.gov/parks</v>
      </c>
      <c r="U4030">
        <f t="shared" si="187"/>
        <v>0</v>
      </c>
      <c r="V4030" s="3">
        <v>0</v>
      </c>
      <c r="W4030" s="3">
        <f t="shared" si="188"/>
        <v>0</v>
      </c>
      <c r="X4030" s="3">
        <v>0</v>
      </c>
      <c r="Y4030" s="3">
        <v>0</v>
      </c>
      <c r="Z4030" s="3">
        <v>0</v>
      </c>
      <c r="AA4030" s="3">
        <v>0</v>
      </c>
      <c r="AB4030" s="3">
        <v>0</v>
      </c>
      <c r="AD4030" t="s">
        <v>1649</v>
      </c>
      <c r="AE4030" s="1">
        <v>42594</v>
      </c>
      <c r="AF4030" s="1">
        <v>42608</v>
      </c>
      <c r="AG4030" s="1">
        <v>42593</v>
      </c>
      <c r="AH4030" s="1">
        <v>42598</v>
      </c>
    </row>
    <row r="4031" spans="1:34" x14ac:dyDescent="0.3">
      <c r="A4031">
        <v>251306</v>
      </c>
      <c r="B4031" t="s">
        <v>59</v>
      </c>
      <c r="C4031" t="s">
        <v>26</v>
      </c>
      <c r="D4031">
        <v>1</v>
      </c>
      <c r="E4031" t="s">
        <v>6414</v>
      </c>
      <c r="F4031" t="s">
        <v>110</v>
      </c>
      <c r="G4031">
        <v>10251</v>
      </c>
      <c r="H4031">
        <v>2</v>
      </c>
      <c r="I4031">
        <v>16</v>
      </c>
      <c r="J4031">
        <v>19</v>
      </c>
      <c r="K4031" t="s">
        <v>141</v>
      </c>
      <c r="L4031" t="s">
        <v>62</v>
      </c>
      <c r="M4031" t="s">
        <v>6415</v>
      </c>
      <c r="N4031" t="s">
        <v>9142</v>
      </c>
      <c r="O4031" t="s">
        <v>113</v>
      </c>
      <c r="P4031" t="s">
        <v>6416</v>
      </c>
      <c r="Q4031" t="s">
        <v>6417</v>
      </c>
      <c r="R4031" t="s">
        <v>8302</v>
      </c>
      <c r="S4031" t="s">
        <v>6418</v>
      </c>
      <c r="T4031" t="str">
        <f t="shared" si="186"/>
        <v>General knowledge of Microsoft Office Suite Strong written and verbal communication Basic research and analytical skills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 THIS IS A PARTTIME POSITION, 17 HOURS PER WEEK, NO BENEFITS. ******</v>
      </c>
      <c r="U4031">
        <f t="shared" si="187"/>
        <v>0</v>
      </c>
      <c r="V4031" s="3">
        <v>0</v>
      </c>
      <c r="W4031" s="3">
        <f t="shared" si="188"/>
        <v>0</v>
      </c>
      <c r="X4031" s="3">
        <v>0</v>
      </c>
      <c r="Y4031" s="3">
        <v>0</v>
      </c>
      <c r="Z4031" s="3">
        <v>0</v>
      </c>
      <c r="AA4031" s="3">
        <v>0</v>
      </c>
      <c r="AB4031" s="3">
        <v>0</v>
      </c>
      <c r="AD4031" t="s">
        <v>38</v>
      </c>
      <c r="AE4031" s="1">
        <v>42590</v>
      </c>
      <c r="AF4031" s="1">
        <v>42600</v>
      </c>
      <c r="AG4031" s="1">
        <v>42591</v>
      </c>
      <c r="AH4031" s="1">
        <v>42598</v>
      </c>
    </row>
    <row r="4032" spans="1:34" x14ac:dyDescent="0.3">
      <c r="A4032">
        <v>251306</v>
      </c>
      <c r="B4032" t="s">
        <v>59</v>
      </c>
      <c r="C4032" t="s">
        <v>40</v>
      </c>
      <c r="D4032">
        <v>1</v>
      </c>
      <c r="E4032" t="s">
        <v>6414</v>
      </c>
      <c r="F4032" t="s">
        <v>110</v>
      </c>
      <c r="G4032">
        <v>10251</v>
      </c>
      <c r="H4032">
        <v>2</v>
      </c>
      <c r="I4032">
        <v>16</v>
      </c>
      <c r="J4032">
        <v>19</v>
      </c>
      <c r="K4032" t="s">
        <v>141</v>
      </c>
      <c r="L4032" t="s">
        <v>62</v>
      </c>
      <c r="M4032" t="s">
        <v>6415</v>
      </c>
      <c r="N4032" t="s">
        <v>9142</v>
      </c>
      <c r="O4032" t="s">
        <v>113</v>
      </c>
      <c r="P4032" t="s">
        <v>6416</v>
      </c>
      <c r="Q4032" t="s">
        <v>6417</v>
      </c>
      <c r="R4032" t="s">
        <v>8302</v>
      </c>
      <c r="S4032" t="s">
        <v>6418</v>
      </c>
      <c r="T4032" t="str">
        <f t="shared" si="186"/>
        <v>General knowledge of Microsoft Office Suite Strong written and verbal communication Basic research and analytical skills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 THIS IS A PARTTIME POSITION, 17 HOURS PER WEEK, NO BENEFITS. ******</v>
      </c>
      <c r="U4032">
        <f t="shared" si="187"/>
        <v>0</v>
      </c>
      <c r="V4032" s="3">
        <v>0</v>
      </c>
      <c r="W4032" s="3">
        <f t="shared" si="188"/>
        <v>0</v>
      </c>
      <c r="X4032" s="3">
        <v>0</v>
      </c>
      <c r="Y4032" s="3">
        <v>0</v>
      </c>
      <c r="Z4032" s="3">
        <v>0</v>
      </c>
      <c r="AA4032" s="3">
        <v>0</v>
      </c>
      <c r="AB4032" s="3">
        <v>0</v>
      </c>
      <c r="AD4032" t="s">
        <v>38</v>
      </c>
      <c r="AE4032" s="1">
        <v>42590</v>
      </c>
      <c r="AF4032" s="1">
        <v>42600</v>
      </c>
      <c r="AG4032" s="1">
        <v>42591</v>
      </c>
      <c r="AH4032" s="1">
        <v>42598</v>
      </c>
    </row>
    <row r="4033" spans="1:34" x14ac:dyDescent="0.3">
      <c r="A4033">
        <v>251310</v>
      </c>
      <c r="B4033" t="s">
        <v>108</v>
      </c>
      <c r="C4033" t="s">
        <v>26</v>
      </c>
      <c r="D4033">
        <v>1</v>
      </c>
      <c r="E4033" t="s">
        <v>6419</v>
      </c>
      <c r="F4033" t="s">
        <v>581</v>
      </c>
      <c r="G4033">
        <v>30080</v>
      </c>
      <c r="H4033">
        <v>2</v>
      </c>
      <c r="I4033">
        <v>39041</v>
      </c>
      <c r="J4033">
        <v>54633</v>
      </c>
      <c r="K4033" t="s">
        <v>30</v>
      </c>
      <c r="L4033" t="s">
        <v>111</v>
      </c>
      <c r="M4033" t="s">
        <v>6194</v>
      </c>
      <c r="N4033" t="s">
        <v>6420</v>
      </c>
      <c r="O4033" t="s">
        <v>7143</v>
      </c>
      <c r="P4033" t="s">
        <v>9143</v>
      </c>
      <c r="Q4033" t="s">
        <v>6421</v>
      </c>
      <c r="R4033" t="s">
        <v>99</v>
      </c>
      <c r="S4033" t="s">
        <v>35</v>
      </c>
      <c r="T4033" t="str">
        <f t="shared" si="186"/>
        <v>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must be permanent in the civil service title of Paralegal Aide.  The candidate chosen for this position will only receive an additional $2,000 increase from their current salary.  If currently a Paralegal Assistant Supervisor, this will be a lateral move only.</v>
      </c>
      <c r="U4033">
        <f t="shared" si="187"/>
        <v>0</v>
      </c>
      <c r="V4033" s="3">
        <v>0</v>
      </c>
      <c r="W4033" s="3">
        <f t="shared" si="188"/>
        <v>0</v>
      </c>
      <c r="X4033" s="3">
        <v>0</v>
      </c>
      <c r="Y4033" s="3">
        <v>0</v>
      </c>
      <c r="Z4033" s="3">
        <v>0</v>
      </c>
      <c r="AA4033" s="3">
        <v>0</v>
      </c>
      <c r="AB4033" s="3">
        <v>0</v>
      </c>
      <c r="AD4033" t="s">
        <v>38</v>
      </c>
      <c r="AE4033" s="1">
        <v>42587</v>
      </c>
      <c r="AG4033" s="1">
        <v>42587</v>
      </c>
      <c r="AH4033" s="1">
        <v>42598</v>
      </c>
    </row>
    <row r="4034" spans="1:34" x14ac:dyDescent="0.3">
      <c r="A4034">
        <v>251328</v>
      </c>
      <c r="B4034" t="s">
        <v>2939</v>
      </c>
      <c r="C4034" t="s">
        <v>26</v>
      </c>
      <c r="D4034">
        <v>1</v>
      </c>
      <c r="E4034" t="s">
        <v>6422</v>
      </c>
      <c r="F4034" t="s">
        <v>61</v>
      </c>
      <c r="G4034">
        <v>22121</v>
      </c>
      <c r="H4034">
        <v>0</v>
      </c>
      <c r="I4034">
        <v>19</v>
      </c>
      <c r="J4034">
        <v>22</v>
      </c>
      <c r="K4034" t="s">
        <v>141</v>
      </c>
      <c r="L4034" t="s">
        <v>6423</v>
      </c>
      <c r="M4034" t="s">
        <v>6424</v>
      </c>
      <c r="N4034" t="s">
        <v>9144</v>
      </c>
      <c r="O4034" t="s">
        <v>64</v>
      </c>
      <c r="P4034" t="s">
        <v>9145</v>
      </c>
      <c r="Q4034" t="s">
        <v>35</v>
      </c>
      <c r="R4034" t="s">
        <v>9146</v>
      </c>
      <c r="S4034" t="s">
        <v>35</v>
      </c>
      <c r="T4034" t="str">
        <f t="shared" si="186"/>
        <v xml:space="preserve">‚	Experience working on a team for projects and studies; 	Proficiency with ArcGIS mapping and analysis is strongly preferred	Competency with specialized design software including Adobe Creative Suite and SketchUp	Ability to work well in teams with a diverse mix of community stakeholders, staff, elected and appointed officials	Strong research and analytical skills	Clear communication ‚€œ verbal and written	Ability to meet deadlines	Motivated self-starter with ability to work independently	Ability to attend evening and weekend meetings  </v>
      </c>
      <c r="U4034">
        <f t="shared" si="187"/>
        <v>0</v>
      </c>
      <c r="V4034" s="3">
        <v>0</v>
      </c>
      <c r="W4034" s="3">
        <f t="shared" si="188"/>
        <v>0</v>
      </c>
      <c r="X4034" s="3">
        <v>0</v>
      </c>
      <c r="Y4034" s="3">
        <v>0</v>
      </c>
      <c r="Z4034" s="3">
        <v>0</v>
      </c>
      <c r="AA4034" s="3">
        <v>0</v>
      </c>
      <c r="AB4034" s="3">
        <v>0</v>
      </c>
      <c r="AD4034" t="s">
        <v>38</v>
      </c>
      <c r="AE4034" s="1">
        <v>42590</v>
      </c>
      <c r="AF4034" s="1">
        <v>42620</v>
      </c>
      <c r="AG4034" s="1">
        <v>42590</v>
      </c>
      <c r="AH4034" s="1">
        <v>42598</v>
      </c>
    </row>
    <row r="4035" spans="1:34" x14ac:dyDescent="0.3">
      <c r="A4035">
        <v>250960</v>
      </c>
      <c r="B4035" t="s">
        <v>2146</v>
      </c>
      <c r="C4035" t="s">
        <v>40</v>
      </c>
      <c r="D4035">
        <v>1</v>
      </c>
      <c r="E4035" t="s">
        <v>6425</v>
      </c>
      <c r="F4035" t="s">
        <v>773</v>
      </c>
      <c r="G4035">
        <v>95005</v>
      </c>
      <c r="H4035" t="s">
        <v>70</v>
      </c>
      <c r="I4035">
        <v>88417</v>
      </c>
      <c r="J4035">
        <v>209652</v>
      </c>
      <c r="K4035" t="s">
        <v>30</v>
      </c>
      <c r="L4035" t="s">
        <v>2149</v>
      </c>
      <c r="M4035" t="s">
        <v>9147</v>
      </c>
      <c r="N4035" t="s">
        <v>9148</v>
      </c>
      <c r="O4035" t="s">
        <v>776</v>
      </c>
      <c r="P4035" t="s">
        <v>9149</v>
      </c>
      <c r="Q4035" t="s">
        <v>35</v>
      </c>
      <c r="R4035" t="s">
        <v>8215</v>
      </c>
      <c r="S4035" t="s">
        <v>3914</v>
      </c>
      <c r="T4035" t="str">
        <f t="shared" ref="T4035:T4098" si="189">P4035&amp;" "&amp;Q4035</f>
        <v xml:space="preserve">‚	J.D. from accredited law school; 	Excellent legal analysis and problem solving skills;	Litigation experience, including trial experience;	Experience in negotiation;	Experience in government or public sector work;	Experience in management, administration and personnel issues; 	Experience in labor and employment law;	Flexibility in hours; 	References that can confirm excellent writing, communication and managerial skills;	Writing sample that demonstrate analysis, original research and writing;  </v>
      </c>
      <c r="U4035">
        <f t="shared" ref="U4035:U4098" si="190">D4035*W4035</f>
        <v>0</v>
      </c>
      <c r="V4035" s="3">
        <v>0</v>
      </c>
      <c r="W4035" s="3">
        <f t="shared" ref="W4035:W4098" si="191">IF(OR(ISNUMBER(SEARCH("data analytics",$T4035)), ISNUMBER(SEARCH("data analysis",$T4035)), ISNUMBER(SEARCH("analyze data", $T4035)),ISNUMBER(SEARCH("business intelligence", $T4035)),ISNUMBER(SEARCH("business analysis",$T4035))),1,0)</f>
        <v>0</v>
      </c>
      <c r="X4035" s="3">
        <v>0</v>
      </c>
      <c r="Y4035" s="3">
        <v>0</v>
      </c>
      <c r="Z4035" s="3">
        <v>0</v>
      </c>
      <c r="AA4035" s="3">
        <v>0</v>
      </c>
      <c r="AB4035" s="3">
        <v>0</v>
      </c>
      <c r="AD4035" t="s">
        <v>38</v>
      </c>
      <c r="AE4035" s="1">
        <v>42586</v>
      </c>
      <c r="AG4035" s="1">
        <v>42590</v>
      </c>
      <c r="AH4035" s="1">
        <v>42598</v>
      </c>
    </row>
    <row r="4036" spans="1:34" x14ac:dyDescent="0.3">
      <c r="A4036">
        <v>250960</v>
      </c>
      <c r="B4036" t="s">
        <v>2146</v>
      </c>
      <c r="C4036" t="s">
        <v>26</v>
      </c>
      <c r="D4036">
        <v>1</v>
      </c>
      <c r="E4036" t="s">
        <v>6425</v>
      </c>
      <c r="F4036" t="s">
        <v>773</v>
      </c>
      <c r="G4036">
        <v>95005</v>
      </c>
      <c r="H4036" t="s">
        <v>70</v>
      </c>
      <c r="I4036">
        <v>88417</v>
      </c>
      <c r="J4036">
        <v>209652</v>
      </c>
      <c r="K4036" t="s">
        <v>30</v>
      </c>
      <c r="L4036" t="s">
        <v>2149</v>
      </c>
      <c r="M4036" t="s">
        <v>9147</v>
      </c>
      <c r="N4036" t="s">
        <v>9148</v>
      </c>
      <c r="O4036" t="s">
        <v>776</v>
      </c>
      <c r="P4036" t="s">
        <v>9149</v>
      </c>
      <c r="Q4036" t="s">
        <v>35</v>
      </c>
      <c r="R4036" t="s">
        <v>8215</v>
      </c>
      <c r="S4036" t="s">
        <v>3914</v>
      </c>
      <c r="T4036" t="str">
        <f t="shared" si="189"/>
        <v xml:space="preserve">‚	J.D. from accredited law school; 	Excellent legal analysis and problem solving skills;	Litigation experience, including trial experience;	Experience in negotiation;	Experience in government or public sector work;	Experience in management, administration and personnel issues; 	Experience in labor and employment law;	Flexibility in hours; 	References that can confirm excellent writing, communication and managerial skills;	Writing sample that demonstrate analysis, original research and writing;  </v>
      </c>
      <c r="U4036">
        <f t="shared" si="190"/>
        <v>0</v>
      </c>
      <c r="V4036" s="3">
        <v>0</v>
      </c>
      <c r="W4036" s="3">
        <f t="shared" si="191"/>
        <v>0</v>
      </c>
      <c r="X4036" s="3">
        <v>0</v>
      </c>
      <c r="Y4036" s="3">
        <v>0</v>
      </c>
      <c r="Z4036" s="3">
        <v>0</v>
      </c>
      <c r="AA4036" s="3">
        <v>0</v>
      </c>
      <c r="AB4036" s="3">
        <v>0</v>
      </c>
      <c r="AD4036" t="s">
        <v>38</v>
      </c>
      <c r="AE4036" s="1">
        <v>42586</v>
      </c>
      <c r="AG4036" s="1">
        <v>42590</v>
      </c>
      <c r="AH4036" s="1">
        <v>42598</v>
      </c>
    </row>
    <row r="4037" spans="1:34" x14ac:dyDescent="0.3">
      <c r="A4037">
        <v>250965</v>
      </c>
      <c r="B4037" t="s">
        <v>2309</v>
      </c>
      <c r="C4037" t="s">
        <v>26</v>
      </c>
      <c r="D4037">
        <v>1</v>
      </c>
      <c r="E4037" t="s">
        <v>6253</v>
      </c>
      <c r="F4037" t="s">
        <v>1168</v>
      </c>
      <c r="G4037">
        <v>56058</v>
      </c>
      <c r="H4037">
        <v>0</v>
      </c>
      <c r="I4037">
        <v>48895</v>
      </c>
      <c r="J4037">
        <v>75900</v>
      </c>
      <c r="K4037" t="s">
        <v>30</v>
      </c>
      <c r="L4037" t="s">
        <v>6042</v>
      </c>
      <c r="M4037" t="s">
        <v>6426</v>
      </c>
      <c r="N4037" t="s">
        <v>9150</v>
      </c>
      <c r="O4037" t="s">
        <v>1170</v>
      </c>
      <c r="P4037" t="s">
        <v>35</v>
      </c>
      <c r="Q4037" t="s">
        <v>35</v>
      </c>
      <c r="R4037" t="s">
        <v>4761</v>
      </c>
      <c r="S4037" t="s">
        <v>6427</v>
      </c>
      <c r="T4037" t="str">
        <f t="shared" si="189"/>
        <v xml:space="preserve">   </v>
      </c>
      <c r="U4037">
        <f t="shared" si="190"/>
        <v>0</v>
      </c>
      <c r="V4037" s="3">
        <v>0</v>
      </c>
      <c r="W4037" s="3">
        <f t="shared" si="191"/>
        <v>0</v>
      </c>
      <c r="X4037" s="3">
        <v>0</v>
      </c>
      <c r="Y4037" s="3">
        <v>0</v>
      </c>
      <c r="Z4037" s="3">
        <v>0</v>
      </c>
      <c r="AA4037" s="3">
        <v>0</v>
      </c>
      <c r="AB4037" s="3">
        <v>0</v>
      </c>
      <c r="AD4037" t="s">
        <v>38</v>
      </c>
      <c r="AE4037" s="1">
        <v>42586</v>
      </c>
      <c r="AF4037" s="1">
        <v>42600</v>
      </c>
      <c r="AG4037" s="1">
        <v>42587</v>
      </c>
      <c r="AH4037" s="1">
        <v>42598</v>
      </c>
    </row>
    <row r="4038" spans="1:34" x14ac:dyDescent="0.3">
      <c r="A4038">
        <v>250965</v>
      </c>
      <c r="B4038" t="s">
        <v>2309</v>
      </c>
      <c r="C4038" t="s">
        <v>40</v>
      </c>
      <c r="D4038">
        <v>1</v>
      </c>
      <c r="E4038" t="s">
        <v>6253</v>
      </c>
      <c r="F4038" t="s">
        <v>1168</v>
      </c>
      <c r="G4038">
        <v>56058</v>
      </c>
      <c r="H4038">
        <v>0</v>
      </c>
      <c r="I4038">
        <v>48895</v>
      </c>
      <c r="J4038">
        <v>75900</v>
      </c>
      <c r="K4038" t="s">
        <v>30</v>
      </c>
      <c r="L4038" t="s">
        <v>6042</v>
      </c>
      <c r="M4038" t="s">
        <v>6426</v>
      </c>
      <c r="N4038" t="s">
        <v>9150</v>
      </c>
      <c r="O4038" t="s">
        <v>1170</v>
      </c>
      <c r="P4038" t="s">
        <v>35</v>
      </c>
      <c r="Q4038" t="s">
        <v>35</v>
      </c>
      <c r="R4038" t="s">
        <v>4761</v>
      </c>
      <c r="S4038" t="s">
        <v>6427</v>
      </c>
      <c r="T4038" t="str">
        <f t="shared" si="189"/>
        <v xml:space="preserve">   </v>
      </c>
      <c r="U4038">
        <f t="shared" si="190"/>
        <v>0</v>
      </c>
      <c r="V4038" s="3">
        <v>0</v>
      </c>
      <c r="W4038" s="3">
        <f t="shared" si="191"/>
        <v>0</v>
      </c>
      <c r="X4038" s="3">
        <v>0</v>
      </c>
      <c r="Y4038" s="3">
        <v>0</v>
      </c>
      <c r="Z4038" s="3">
        <v>0</v>
      </c>
      <c r="AA4038" s="3">
        <v>0</v>
      </c>
      <c r="AB4038" s="3">
        <v>0</v>
      </c>
      <c r="AD4038" t="s">
        <v>38</v>
      </c>
      <c r="AE4038" s="1">
        <v>42586</v>
      </c>
      <c r="AF4038" s="1">
        <v>42600</v>
      </c>
      <c r="AG4038" s="1">
        <v>42587</v>
      </c>
      <c r="AH4038" s="1">
        <v>42598</v>
      </c>
    </row>
    <row r="4039" spans="1:34" x14ac:dyDescent="0.3">
      <c r="A4039">
        <v>251464</v>
      </c>
      <c r="B4039" t="s">
        <v>2309</v>
      </c>
      <c r="C4039" t="s">
        <v>26</v>
      </c>
      <c r="D4039">
        <v>2</v>
      </c>
      <c r="E4039" t="s">
        <v>6253</v>
      </c>
      <c r="F4039" t="s">
        <v>1168</v>
      </c>
      <c r="G4039">
        <v>56058</v>
      </c>
      <c r="H4039">
        <v>0</v>
      </c>
      <c r="I4039">
        <v>48895</v>
      </c>
      <c r="J4039">
        <v>75900</v>
      </c>
      <c r="K4039" t="s">
        <v>30</v>
      </c>
      <c r="L4039" t="s">
        <v>6428</v>
      </c>
      <c r="M4039" t="s">
        <v>6429</v>
      </c>
      <c r="N4039" t="s">
        <v>9151</v>
      </c>
      <c r="O4039" t="s">
        <v>1170</v>
      </c>
      <c r="P4039" t="s">
        <v>35</v>
      </c>
      <c r="Q4039" t="s">
        <v>35</v>
      </c>
      <c r="R4039" t="s">
        <v>4761</v>
      </c>
      <c r="S4039" t="s">
        <v>6430</v>
      </c>
      <c r="T4039" t="str">
        <f t="shared" si="189"/>
        <v xml:space="preserve">   </v>
      </c>
      <c r="U4039">
        <f t="shared" si="190"/>
        <v>0</v>
      </c>
      <c r="V4039" s="3">
        <v>0</v>
      </c>
      <c r="W4039" s="3">
        <f t="shared" si="191"/>
        <v>0</v>
      </c>
      <c r="X4039" s="3">
        <v>0</v>
      </c>
      <c r="Y4039" s="3">
        <v>0</v>
      </c>
      <c r="Z4039" s="3">
        <v>0</v>
      </c>
      <c r="AA4039" s="3">
        <v>0</v>
      </c>
      <c r="AB4039" s="3">
        <v>0</v>
      </c>
      <c r="AD4039" t="s">
        <v>38</v>
      </c>
      <c r="AE4039" s="1">
        <v>42587</v>
      </c>
      <c r="AF4039" s="1">
        <v>42601</v>
      </c>
      <c r="AG4039" s="1">
        <v>42587</v>
      </c>
      <c r="AH4039" s="1">
        <v>42598</v>
      </c>
    </row>
    <row r="4040" spans="1:34" x14ac:dyDescent="0.3">
      <c r="A4040">
        <v>251010</v>
      </c>
      <c r="B4040" t="s">
        <v>1281</v>
      </c>
      <c r="C4040" t="s">
        <v>26</v>
      </c>
      <c r="D4040">
        <v>1</v>
      </c>
      <c r="E4040" t="s">
        <v>6431</v>
      </c>
      <c r="F4040" t="s">
        <v>91</v>
      </c>
      <c r="G4040" t="s">
        <v>405</v>
      </c>
      <c r="H4040">
        <v>0</v>
      </c>
      <c r="I4040">
        <v>61031</v>
      </c>
      <c r="J4040">
        <v>85000</v>
      </c>
      <c r="K4040" t="s">
        <v>30</v>
      </c>
      <c r="L4040" t="s">
        <v>3910</v>
      </c>
      <c r="M4040" t="s">
        <v>6432</v>
      </c>
      <c r="N4040" t="s">
        <v>9152</v>
      </c>
      <c r="O4040" t="s">
        <v>409</v>
      </c>
      <c r="P4040" t="s">
        <v>6433</v>
      </c>
      <c r="Q4040" t="s">
        <v>4785</v>
      </c>
      <c r="R4040" t="s">
        <v>6434</v>
      </c>
      <c r="S4040" t="s">
        <v>6265</v>
      </c>
      <c r="T4040" t="str">
        <f t="shared" si="189"/>
        <v>-Experience developing automated reporting tools; -Advanced understanding of Microsoft Excel and Access including advanced formulas, conditionals, pivot tables, visualization and chart generation; -Experience providing technical solutions in partnership with IT and GIS collaborators -Qualitative analysis with large datasets; -Increasingly responsibility and success with managing large datasets; -Attention to detail; -Ability to work effectively on a team; -Ability to learn new database relationships and new technology quickly; -Presentation skills and project management experience a plus. ONLY PERMANENT ADMINISTRATIVE STAFF ANALYSTS WILL BE CONSIDERED</v>
      </c>
      <c r="U4040">
        <f t="shared" si="190"/>
        <v>0</v>
      </c>
      <c r="V4040" s="3">
        <v>1</v>
      </c>
      <c r="W4040" s="3">
        <f t="shared" si="191"/>
        <v>0</v>
      </c>
      <c r="X4040" s="3">
        <v>0</v>
      </c>
      <c r="Y4040" s="3">
        <v>1</v>
      </c>
      <c r="Z4040" s="3">
        <v>0</v>
      </c>
      <c r="AA4040" s="3">
        <v>0</v>
      </c>
      <c r="AB4040" s="3">
        <v>0</v>
      </c>
      <c r="AD4040" t="s">
        <v>38</v>
      </c>
      <c r="AE4040" s="1">
        <v>42586</v>
      </c>
      <c r="AF4040" s="1">
        <v>42599</v>
      </c>
      <c r="AG4040" s="1">
        <v>42586</v>
      </c>
      <c r="AH4040" s="1">
        <v>42598</v>
      </c>
    </row>
    <row r="4041" spans="1:34" x14ac:dyDescent="0.3">
      <c r="A4041">
        <v>251328</v>
      </c>
      <c r="B4041" t="s">
        <v>2939</v>
      </c>
      <c r="C4041" t="s">
        <v>40</v>
      </c>
      <c r="D4041">
        <v>1</v>
      </c>
      <c r="E4041" t="s">
        <v>6422</v>
      </c>
      <c r="F4041" t="s">
        <v>61</v>
      </c>
      <c r="G4041">
        <v>22121</v>
      </c>
      <c r="H4041">
        <v>0</v>
      </c>
      <c r="I4041">
        <v>19</v>
      </c>
      <c r="J4041">
        <v>22</v>
      </c>
      <c r="K4041" t="s">
        <v>141</v>
      </c>
      <c r="L4041" t="s">
        <v>6423</v>
      </c>
      <c r="M4041" t="s">
        <v>6424</v>
      </c>
      <c r="N4041" t="s">
        <v>9144</v>
      </c>
      <c r="O4041" t="s">
        <v>64</v>
      </c>
      <c r="P4041" t="s">
        <v>9145</v>
      </c>
      <c r="Q4041" t="s">
        <v>35</v>
      </c>
      <c r="R4041" t="s">
        <v>9146</v>
      </c>
      <c r="S4041" t="s">
        <v>35</v>
      </c>
      <c r="T4041" t="str">
        <f t="shared" si="189"/>
        <v xml:space="preserve">‚	Experience working on a team for projects and studies; 	Proficiency with ArcGIS mapping and analysis is strongly preferred	Competency with specialized design software including Adobe Creative Suite and SketchUp	Ability to work well in teams with a diverse mix of community stakeholders, staff, elected and appointed officials	Strong research and analytical skills	Clear communication ‚€œ verbal and written	Ability to meet deadlines	Motivated self-starter with ability to work independently	Ability to attend evening and weekend meetings  </v>
      </c>
      <c r="U4041">
        <f t="shared" si="190"/>
        <v>0</v>
      </c>
      <c r="V4041" s="3">
        <v>0</v>
      </c>
      <c r="W4041" s="3">
        <f t="shared" si="191"/>
        <v>0</v>
      </c>
      <c r="X4041" s="3">
        <v>0</v>
      </c>
      <c r="Y4041" s="3">
        <v>0</v>
      </c>
      <c r="Z4041" s="3">
        <v>0</v>
      </c>
      <c r="AA4041" s="3">
        <v>0</v>
      </c>
      <c r="AB4041" s="3">
        <v>0</v>
      </c>
      <c r="AD4041" t="s">
        <v>38</v>
      </c>
      <c r="AE4041" s="1">
        <v>42590</v>
      </c>
      <c r="AF4041" s="1">
        <v>42620</v>
      </c>
      <c r="AG4041" s="1">
        <v>42590</v>
      </c>
      <c r="AH4041" s="1">
        <v>42598</v>
      </c>
    </row>
    <row r="4042" spans="1:34" x14ac:dyDescent="0.3">
      <c r="A4042">
        <v>251373</v>
      </c>
      <c r="B4042" t="s">
        <v>59</v>
      </c>
      <c r="C4042" t="s">
        <v>26</v>
      </c>
      <c r="D4042">
        <v>1</v>
      </c>
      <c r="E4042" t="s">
        <v>275</v>
      </c>
      <c r="F4042" t="s">
        <v>42</v>
      </c>
      <c r="G4042">
        <v>21744</v>
      </c>
      <c r="H4042">
        <v>2</v>
      </c>
      <c r="I4042">
        <v>68239</v>
      </c>
      <c r="J4042">
        <v>85644</v>
      </c>
      <c r="K4042" t="s">
        <v>30</v>
      </c>
      <c r="L4042" t="s">
        <v>62</v>
      </c>
      <c r="M4042" t="s">
        <v>414</v>
      </c>
      <c r="N4042" t="s">
        <v>9153</v>
      </c>
      <c r="O4042" t="s">
        <v>46</v>
      </c>
      <c r="P4042" t="s">
        <v>9154</v>
      </c>
      <c r="Q4042" t="s">
        <v>788</v>
      </c>
      <c r="R4042" t="s">
        <v>1527</v>
      </c>
      <c r="S4042" t="s">
        <v>35</v>
      </c>
      <c r="T4042" t="str">
        <f t="shared" si="189"/>
        <v>The ideal candidate will have experience with New York City environmental review processes, water supply and wastewater projects, land use procedures, and permitting with at least three years of professional experience in SEQRA/CEQR analysis and/or project management, and familiarity with DEP‚„s water supply and/or wastewater systems. This position will be part of a highly dynamic team working on a range of complex tasks simultaneously.  The most suitable candidate would also possess the following skills:  Ability to carry out assigned tasks decisively and accurately and work effectively in a team  Maintain organized records  Excellent written and oral communication Excellent analytical and research skills and concise reporting skills Maintain principle involvement while adapting to differing approaches on various assignments Ability to exercise judgment in the critical analysis of the work of a wide variety of specialized environmental consultants Ability to work with multiple senior managers and staff teams, while supervising the work of consultants to help achieve the strategic vision of the Department. Deal diplomatically with the public, governmental officials, professional and technical persons, and other City employees.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4042">
        <f t="shared" si="190"/>
        <v>0</v>
      </c>
      <c r="V4042" s="3">
        <v>0</v>
      </c>
      <c r="W4042" s="3">
        <f t="shared" si="191"/>
        <v>0</v>
      </c>
      <c r="X4042" s="3">
        <v>0</v>
      </c>
      <c r="Y4042" s="3">
        <v>0</v>
      </c>
      <c r="Z4042" s="3">
        <v>0</v>
      </c>
      <c r="AA4042" s="3">
        <v>0</v>
      </c>
      <c r="AB4042" s="3">
        <v>0</v>
      </c>
      <c r="AD4042" t="s">
        <v>38</v>
      </c>
      <c r="AE4042" s="1">
        <v>42590</v>
      </c>
      <c r="AG4042" s="1">
        <v>42590</v>
      </c>
      <c r="AH4042" s="1">
        <v>42598</v>
      </c>
    </row>
    <row r="4043" spans="1:34" x14ac:dyDescent="0.3">
      <c r="A4043">
        <v>251373</v>
      </c>
      <c r="B4043" t="s">
        <v>59</v>
      </c>
      <c r="C4043" t="s">
        <v>40</v>
      </c>
      <c r="D4043">
        <v>1</v>
      </c>
      <c r="E4043" t="s">
        <v>275</v>
      </c>
      <c r="F4043" t="s">
        <v>42</v>
      </c>
      <c r="G4043">
        <v>21744</v>
      </c>
      <c r="H4043">
        <v>2</v>
      </c>
      <c r="I4043">
        <v>68239</v>
      </c>
      <c r="J4043">
        <v>85644</v>
      </c>
      <c r="K4043" t="s">
        <v>30</v>
      </c>
      <c r="L4043" t="s">
        <v>62</v>
      </c>
      <c r="M4043" t="s">
        <v>414</v>
      </c>
      <c r="N4043" t="s">
        <v>9153</v>
      </c>
      <c r="O4043" t="s">
        <v>46</v>
      </c>
      <c r="P4043" t="s">
        <v>9154</v>
      </c>
      <c r="Q4043" t="s">
        <v>788</v>
      </c>
      <c r="R4043" t="s">
        <v>1527</v>
      </c>
      <c r="S4043" t="s">
        <v>35</v>
      </c>
      <c r="T4043" t="str">
        <f t="shared" si="189"/>
        <v>The ideal candidate will have experience with New York City environmental review processes, water supply and wastewater projects, land use procedures, and permitting with at least three years of professional experience in SEQRA/CEQR analysis and/or project management, and familiarity with DEP‚„s water supply and/or wastewater systems. This position will be part of a highly dynamic team working on a range of complex tasks simultaneously.  The most suitable candidate would also possess the following skills:  Ability to carry out assigned tasks decisively and accurately and work effectively in a team  Maintain organized records  Excellent written and oral communication Excellent analytical and research skills and concise reporting skills Maintain principle involvement while adapting to differing approaches on various assignments Ability to exercise judgment in the critical analysis of the work of a wide variety of specialized environmental consultants Ability to work with multiple senior managers and staff teams, while supervising the work of consultants to help achieve the strategic vision of the Department. Deal diplomatically with the public, governmental officials, professional and technical persons, and other City employees.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4043">
        <f t="shared" si="190"/>
        <v>0</v>
      </c>
      <c r="V4043" s="3">
        <v>0</v>
      </c>
      <c r="W4043" s="3">
        <f t="shared" si="191"/>
        <v>0</v>
      </c>
      <c r="X4043" s="3">
        <v>0</v>
      </c>
      <c r="Y4043" s="3">
        <v>0</v>
      </c>
      <c r="Z4043" s="3">
        <v>0</v>
      </c>
      <c r="AA4043" s="3">
        <v>0</v>
      </c>
      <c r="AB4043" s="3">
        <v>0</v>
      </c>
      <c r="AD4043" t="s">
        <v>38</v>
      </c>
      <c r="AE4043" s="1">
        <v>42590</v>
      </c>
      <c r="AG4043" s="1">
        <v>42590</v>
      </c>
      <c r="AH4043" s="1">
        <v>42598</v>
      </c>
    </row>
    <row r="4044" spans="1:34" x14ac:dyDescent="0.3">
      <c r="A4044">
        <v>251374</v>
      </c>
      <c r="B4044" t="s">
        <v>771</v>
      </c>
      <c r="C4044" t="s">
        <v>26</v>
      </c>
      <c r="D4044">
        <v>1</v>
      </c>
      <c r="E4044" t="s">
        <v>6435</v>
      </c>
      <c r="F4044" t="s">
        <v>773</v>
      </c>
      <c r="G4044">
        <v>95005</v>
      </c>
      <c r="H4044" t="s">
        <v>52</v>
      </c>
      <c r="I4044">
        <v>85000</v>
      </c>
      <c r="J4044">
        <v>123000</v>
      </c>
      <c r="K4044" t="s">
        <v>30</v>
      </c>
      <c r="L4044" t="s">
        <v>111</v>
      </c>
      <c r="M4044" t="s">
        <v>774</v>
      </c>
      <c r="N4044" t="s">
        <v>7039</v>
      </c>
      <c r="O4044" t="s">
        <v>776</v>
      </c>
      <c r="P4044" t="s">
        <v>6436</v>
      </c>
      <c r="Q4044" t="s">
        <v>35</v>
      </c>
      <c r="R4044" t="s">
        <v>6437</v>
      </c>
      <c r="S4044" t="s">
        <v>35</v>
      </c>
      <c r="T4044" t="str">
        <f t="shared" si="189"/>
        <v xml:space="preserve">Juris Doctor Degree and admission to the New York State Bar, with a minimum of seven years of relevant legal experience, including significant experience with criminal and/or administrative trials and familiarity with policing issues is preferred. Incumbents must remain members of the New York State Bar in god standing for the duration of employment.  </v>
      </c>
      <c r="U4044">
        <f t="shared" si="190"/>
        <v>0</v>
      </c>
      <c r="V4044" s="3">
        <v>0</v>
      </c>
      <c r="W4044" s="3">
        <f t="shared" si="191"/>
        <v>0</v>
      </c>
      <c r="X4044" s="3">
        <v>0</v>
      </c>
      <c r="Y4044" s="3">
        <v>0</v>
      </c>
      <c r="Z4044" s="3">
        <v>0</v>
      </c>
      <c r="AA4044" s="3">
        <v>0</v>
      </c>
      <c r="AB4044" s="3">
        <v>0</v>
      </c>
      <c r="AD4044" t="s">
        <v>38</v>
      </c>
      <c r="AE4044" s="1">
        <v>42587</v>
      </c>
      <c r="AG4044" s="1">
        <v>42587</v>
      </c>
      <c r="AH4044" s="1">
        <v>42598</v>
      </c>
    </row>
    <row r="4045" spans="1:34" x14ac:dyDescent="0.3">
      <c r="A4045">
        <v>251374</v>
      </c>
      <c r="B4045" t="s">
        <v>771</v>
      </c>
      <c r="C4045" t="s">
        <v>40</v>
      </c>
      <c r="D4045">
        <v>1</v>
      </c>
      <c r="E4045" t="s">
        <v>6435</v>
      </c>
      <c r="F4045" t="s">
        <v>773</v>
      </c>
      <c r="G4045">
        <v>95005</v>
      </c>
      <c r="H4045" t="s">
        <v>52</v>
      </c>
      <c r="I4045">
        <v>85000</v>
      </c>
      <c r="J4045">
        <v>123000</v>
      </c>
      <c r="K4045" t="s">
        <v>30</v>
      </c>
      <c r="L4045" t="s">
        <v>111</v>
      </c>
      <c r="M4045" t="s">
        <v>774</v>
      </c>
      <c r="N4045" t="s">
        <v>7039</v>
      </c>
      <c r="O4045" t="s">
        <v>776</v>
      </c>
      <c r="P4045" t="s">
        <v>6436</v>
      </c>
      <c r="Q4045" t="s">
        <v>35</v>
      </c>
      <c r="R4045" t="s">
        <v>6437</v>
      </c>
      <c r="S4045" t="s">
        <v>35</v>
      </c>
      <c r="T4045" t="str">
        <f t="shared" si="189"/>
        <v xml:space="preserve">Juris Doctor Degree and admission to the New York State Bar, with a minimum of seven years of relevant legal experience, including significant experience with criminal and/or administrative trials and familiarity with policing issues is preferred. Incumbents must remain members of the New York State Bar in god standing for the duration of employment.  </v>
      </c>
      <c r="U4045">
        <f t="shared" si="190"/>
        <v>0</v>
      </c>
      <c r="V4045" s="3">
        <v>0</v>
      </c>
      <c r="W4045" s="3">
        <f t="shared" si="191"/>
        <v>0</v>
      </c>
      <c r="X4045" s="3">
        <v>0</v>
      </c>
      <c r="Y4045" s="3">
        <v>0</v>
      </c>
      <c r="Z4045" s="3">
        <v>0</v>
      </c>
      <c r="AA4045" s="3">
        <v>0</v>
      </c>
      <c r="AB4045" s="3">
        <v>0</v>
      </c>
      <c r="AD4045" t="s">
        <v>38</v>
      </c>
      <c r="AE4045" s="1">
        <v>42587</v>
      </c>
      <c r="AG4045" s="1">
        <v>42587</v>
      </c>
      <c r="AH4045" s="1">
        <v>42598</v>
      </c>
    </row>
    <row r="4046" spans="1:34" x14ac:dyDescent="0.3">
      <c r="A4046">
        <v>251018</v>
      </c>
      <c r="B4046" t="s">
        <v>1281</v>
      </c>
      <c r="C4046" t="s">
        <v>26</v>
      </c>
      <c r="D4046">
        <v>1</v>
      </c>
      <c r="E4046" t="s">
        <v>800</v>
      </c>
      <c r="F4046" t="s">
        <v>713</v>
      </c>
      <c r="G4046">
        <v>13631</v>
      </c>
      <c r="H4046">
        <v>2</v>
      </c>
      <c r="I4046">
        <v>64807</v>
      </c>
      <c r="J4046">
        <v>85000</v>
      </c>
      <c r="K4046" t="s">
        <v>30</v>
      </c>
      <c r="L4046" t="s">
        <v>3910</v>
      </c>
      <c r="M4046" t="s">
        <v>6432</v>
      </c>
      <c r="N4046" t="s">
        <v>9155</v>
      </c>
      <c r="O4046" t="s">
        <v>2283</v>
      </c>
      <c r="P4046" t="s">
        <v>6438</v>
      </c>
      <c r="Q4046" t="s">
        <v>35</v>
      </c>
      <c r="R4046" t="s">
        <v>6264</v>
      </c>
      <c r="S4046" t="s">
        <v>6265</v>
      </c>
      <c r="T4046" t="str">
        <f t="shared" si="189"/>
        <v xml:space="preserve">-Prior experience performing complex analyses using multiple data sets, using GIS to conduct geospatial analysis and create maps, and using graphic design software to create polished presentation materials; -Ability to collect and analyze complex datasets from disparate sources; -Comfortable working in Microsoft Excel, SQL, ArcGIS, ArcGIS Online. Experience working with Access, SAS/Stata, R, or a business intelligence tools or practices is a plus; -Catastrophe modeling experience a plus; -Ability to translate quantitative data, research findings, and insights into compelling and informative graphic materials (e.g., charts, graphs); -Able to collaborate on complex projects and reports, with diverse staff; -Experience conducting field surveys, including photographic;  -3+ years of professional experience in data analysis, program evaluation, organizational research, urban planning, public policy research, or a related field;  </v>
      </c>
      <c r="U4046">
        <f t="shared" si="190"/>
        <v>1</v>
      </c>
      <c r="V4046" s="3">
        <v>1</v>
      </c>
      <c r="W4046" s="3">
        <f t="shared" si="191"/>
        <v>1</v>
      </c>
      <c r="X4046" s="3">
        <v>0</v>
      </c>
      <c r="Y4046" s="3">
        <v>0</v>
      </c>
      <c r="Z4046" s="3">
        <v>1</v>
      </c>
      <c r="AA4046" s="3">
        <v>0</v>
      </c>
      <c r="AB4046" s="3">
        <v>0</v>
      </c>
      <c r="AD4046" t="s">
        <v>58</v>
      </c>
      <c r="AE4046" s="1">
        <v>42586</v>
      </c>
      <c r="AF4046" s="1">
        <v>42599</v>
      </c>
      <c r="AG4046" s="1">
        <v>42586</v>
      </c>
      <c r="AH4046" s="1">
        <v>42598</v>
      </c>
    </row>
    <row r="4047" spans="1:34" x14ac:dyDescent="0.3">
      <c r="A4047">
        <v>251018</v>
      </c>
      <c r="B4047" t="s">
        <v>1281</v>
      </c>
      <c r="C4047" t="s">
        <v>40</v>
      </c>
      <c r="D4047">
        <v>1</v>
      </c>
      <c r="E4047" t="s">
        <v>800</v>
      </c>
      <c r="F4047" t="s">
        <v>713</v>
      </c>
      <c r="G4047">
        <v>13631</v>
      </c>
      <c r="H4047">
        <v>2</v>
      </c>
      <c r="I4047">
        <v>64807</v>
      </c>
      <c r="J4047">
        <v>85000</v>
      </c>
      <c r="K4047" t="s">
        <v>30</v>
      </c>
      <c r="L4047" t="s">
        <v>3910</v>
      </c>
      <c r="M4047" t="s">
        <v>6432</v>
      </c>
      <c r="N4047" t="s">
        <v>9155</v>
      </c>
      <c r="O4047" t="s">
        <v>2283</v>
      </c>
      <c r="P4047" t="s">
        <v>6438</v>
      </c>
      <c r="Q4047" t="s">
        <v>35</v>
      </c>
      <c r="R4047" t="s">
        <v>6264</v>
      </c>
      <c r="S4047" t="s">
        <v>6265</v>
      </c>
      <c r="T4047" t="str">
        <f t="shared" si="189"/>
        <v xml:space="preserve">-Prior experience performing complex analyses using multiple data sets, using GIS to conduct geospatial analysis and create maps, and using graphic design software to create polished presentation materials; -Ability to collect and analyze complex datasets from disparate sources; -Comfortable working in Microsoft Excel, SQL, ArcGIS, ArcGIS Online. Experience working with Access, SAS/Stata, R, or a business intelligence tools or practices is a plus; -Catastrophe modeling experience a plus; -Ability to translate quantitative data, research findings, and insights into compelling and informative graphic materials (e.g., charts, graphs); -Able to collaborate on complex projects and reports, with diverse staff; -Experience conducting field surveys, including photographic;  -3+ years of professional experience in data analysis, program evaluation, organizational research, urban planning, public policy research, or a related field;  </v>
      </c>
      <c r="U4047">
        <f t="shared" si="190"/>
        <v>1</v>
      </c>
      <c r="V4047" s="3">
        <v>1</v>
      </c>
      <c r="W4047" s="3">
        <f t="shared" si="191"/>
        <v>1</v>
      </c>
      <c r="X4047" s="3">
        <v>0</v>
      </c>
      <c r="Y4047" s="3">
        <v>0</v>
      </c>
      <c r="Z4047" s="3">
        <v>1</v>
      </c>
      <c r="AA4047" s="3">
        <v>0</v>
      </c>
      <c r="AB4047" s="3">
        <v>0</v>
      </c>
      <c r="AD4047" t="s">
        <v>58</v>
      </c>
      <c r="AE4047" s="1">
        <v>42586</v>
      </c>
      <c r="AF4047" s="1">
        <v>42599</v>
      </c>
      <c r="AG4047" s="1">
        <v>42586</v>
      </c>
      <c r="AH4047" s="1">
        <v>42598</v>
      </c>
    </row>
    <row r="4048" spans="1:34" x14ac:dyDescent="0.3">
      <c r="A4048">
        <v>251387</v>
      </c>
      <c r="B4048" t="s">
        <v>89</v>
      </c>
      <c r="C4048" t="s">
        <v>26</v>
      </c>
      <c r="D4048">
        <v>1</v>
      </c>
      <c r="E4048" t="s">
        <v>6173</v>
      </c>
      <c r="F4048" t="s">
        <v>6174</v>
      </c>
      <c r="G4048">
        <v>10252</v>
      </c>
      <c r="H4048" t="s">
        <v>6175</v>
      </c>
      <c r="I4048">
        <v>32888</v>
      </c>
      <c r="J4048">
        <v>53281</v>
      </c>
      <c r="K4048" t="s">
        <v>30</v>
      </c>
      <c r="L4048" t="s">
        <v>6439</v>
      </c>
      <c r="M4048" t="s">
        <v>5807</v>
      </c>
      <c r="N4048" t="s">
        <v>6440</v>
      </c>
      <c r="O4048" t="s">
        <v>9059</v>
      </c>
      <c r="P4048" t="s">
        <v>35</v>
      </c>
      <c r="Q4048" t="s">
        <v>6226</v>
      </c>
      <c r="R4048" t="s">
        <v>6441</v>
      </c>
      <c r="S4048" t="s">
        <v>35</v>
      </c>
      <c r="T4048" t="str">
        <f t="shared" si="189"/>
        <v xml:space="preserve">  1. Due to the existence of a civil service list, candidates must have civil service status in the title of Secretary to apply.  *2. This position is open as a promotional opportunity only. It is not open on a direct transfer (lateral) basis. * 3. Employees applying for promotional, title or level change opportunities must have served a period of one year in their current title and level (if applicable).</v>
      </c>
      <c r="U4048">
        <f t="shared" si="190"/>
        <v>0</v>
      </c>
      <c r="V4048" s="3">
        <v>0</v>
      </c>
      <c r="W4048" s="3">
        <f t="shared" si="191"/>
        <v>0</v>
      </c>
      <c r="X4048" s="3">
        <v>0</v>
      </c>
      <c r="Y4048" s="3">
        <v>0</v>
      </c>
      <c r="Z4048" s="3">
        <v>0</v>
      </c>
      <c r="AA4048" s="3">
        <v>0</v>
      </c>
      <c r="AB4048" s="3">
        <v>0</v>
      </c>
      <c r="AD4048" t="s">
        <v>100</v>
      </c>
      <c r="AE4048" s="1">
        <v>42597</v>
      </c>
      <c r="AF4048" s="1">
        <v>42607</v>
      </c>
      <c r="AG4048" s="1">
        <v>42597</v>
      </c>
      <c r="AH4048" s="1">
        <v>42598</v>
      </c>
    </row>
    <row r="4049" spans="1:34" x14ac:dyDescent="0.3">
      <c r="A4049">
        <v>251437</v>
      </c>
      <c r="B4049" t="s">
        <v>39</v>
      </c>
      <c r="C4049" t="s">
        <v>26</v>
      </c>
      <c r="D4049">
        <v>1</v>
      </c>
      <c r="E4049" t="s">
        <v>6442</v>
      </c>
      <c r="F4049" t="s">
        <v>1375</v>
      </c>
      <c r="G4049">
        <v>90644</v>
      </c>
      <c r="H4049">
        <v>0</v>
      </c>
      <c r="I4049">
        <v>29011</v>
      </c>
      <c r="J4049">
        <v>40379</v>
      </c>
      <c r="K4049" t="s">
        <v>30</v>
      </c>
      <c r="L4049" t="s">
        <v>1334</v>
      </c>
      <c r="M4049" t="s">
        <v>1335</v>
      </c>
      <c r="N4049" t="s">
        <v>6982</v>
      </c>
      <c r="O4049" t="s">
        <v>1376</v>
      </c>
      <c r="P4049" t="s">
        <v>5503</v>
      </c>
      <c r="Q4049" t="s">
        <v>8836</v>
      </c>
      <c r="R4049" t="s">
        <v>6443</v>
      </c>
      <c r="S4049" t="s">
        <v>35</v>
      </c>
      <c r="T4049" t="str">
        <f t="shared" si="189"/>
        <v>Certified as a Fire Safety Director **Certain medical and physical requirements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049">
        <f t="shared" si="190"/>
        <v>0</v>
      </c>
      <c r="V4049" s="3">
        <v>0</v>
      </c>
      <c r="W4049" s="3">
        <f t="shared" si="191"/>
        <v>0</v>
      </c>
      <c r="X4049" s="3">
        <v>0</v>
      </c>
      <c r="Y4049" s="3">
        <v>0</v>
      </c>
      <c r="Z4049" s="3">
        <v>0</v>
      </c>
      <c r="AA4049" s="3">
        <v>0</v>
      </c>
      <c r="AB4049" s="3">
        <v>0</v>
      </c>
      <c r="AD4049" t="s">
        <v>38</v>
      </c>
      <c r="AE4049" s="1">
        <v>42587</v>
      </c>
      <c r="AG4049" s="1">
        <v>42587</v>
      </c>
      <c r="AH4049" s="1">
        <v>42598</v>
      </c>
    </row>
    <row r="4050" spans="1:34" x14ac:dyDescent="0.3">
      <c r="A4050">
        <v>251437</v>
      </c>
      <c r="B4050" t="s">
        <v>39</v>
      </c>
      <c r="C4050" t="s">
        <v>40</v>
      </c>
      <c r="D4050">
        <v>1</v>
      </c>
      <c r="E4050" t="s">
        <v>6442</v>
      </c>
      <c r="F4050" t="s">
        <v>1375</v>
      </c>
      <c r="G4050">
        <v>90644</v>
      </c>
      <c r="H4050">
        <v>0</v>
      </c>
      <c r="I4050">
        <v>29011</v>
      </c>
      <c r="J4050">
        <v>40379</v>
      </c>
      <c r="K4050" t="s">
        <v>30</v>
      </c>
      <c r="L4050" t="s">
        <v>1334</v>
      </c>
      <c r="M4050" t="s">
        <v>1335</v>
      </c>
      <c r="N4050" t="s">
        <v>6982</v>
      </c>
      <c r="O4050" t="s">
        <v>1376</v>
      </c>
      <c r="P4050" t="s">
        <v>5503</v>
      </c>
      <c r="Q4050" t="s">
        <v>8836</v>
      </c>
      <c r="R4050" t="s">
        <v>6443</v>
      </c>
      <c r="S4050" t="s">
        <v>35</v>
      </c>
      <c r="T4050" t="str">
        <f t="shared" si="189"/>
        <v>Certified as a Fire Safety Director **Certain medical and physical requirements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050">
        <f t="shared" si="190"/>
        <v>0</v>
      </c>
      <c r="V4050" s="3">
        <v>0</v>
      </c>
      <c r="W4050" s="3">
        <f t="shared" si="191"/>
        <v>0</v>
      </c>
      <c r="X4050" s="3">
        <v>0</v>
      </c>
      <c r="Y4050" s="3">
        <v>0</v>
      </c>
      <c r="Z4050" s="3">
        <v>0</v>
      </c>
      <c r="AA4050" s="3">
        <v>0</v>
      </c>
      <c r="AB4050" s="3">
        <v>0</v>
      </c>
      <c r="AD4050" t="s">
        <v>38</v>
      </c>
      <c r="AE4050" s="1">
        <v>42587</v>
      </c>
      <c r="AG4050" s="1">
        <v>42587</v>
      </c>
      <c r="AH4050" s="1">
        <v>42598</v>
      </c>
    </row>
    <row r="4051" spans="1:34" x14ac:dyDescent="0.3">
      <c r="A4051">
        <v>251447</v>
      </c>
      <c r="B4051" t="s">
        <v>1559</v>
      </c>
      <c r="C4051" t="s">
        <v>26</v>
      </c>
      <c r="D4051">
        <v>1</v>
      </c>
      <c r="E4051" t="s">
        <v>6444</v>
      </c>
      <c r="F4051" t="s">
        <v>110</v>
      </c>
      <c r="G4051">
        <v>10251</v>
      </c>
      <c r="H4051">
        <v>3</v>
      </c>
      <c r="I4051">
        <v>32888</v>
      </c>
      <c r="J4051">
        <v>53281</v>
      </c>
      <c r="K4051" t="s">
        <v>30</v>
      </c>
      <c r="L4051" t="s">
        <v>2551</v>
      </c>
      <c r="M4051" t="s">
        <v>6445</v>
      </c>
      <c r="N4051" t="s">
        <v>9156</v>
      </c>
      <c r="O4051" t="s">
        <v>113</v>
      </c>
      <c r="P4051" t="s">
        <v>35</v>
      </c>
      <c r="Q4051" t="s">
        <v>6446</v>
      </c>
      <c r="R4051" t="s">
        <v>6447</v>
      </c>
      <c r="S4051" t="s">
        <v>35</v>
      </c>
      <c r="T4051" t="str">
        <f t="shared" si="189"/>
        <v xml:space="preserve">  *****MUST BE PERMENANT IN THE TITLE OF A CLERICAL ASSOCIATE*****</v>
      </c>
      <c r="U4051">
        <f t="shared" si="190"/>
        <v>0</v>
      </c>
      <c r="V4051" s="3">
        <v>0</v>
      </c>
      <c r="W4051" s="3">
        <f t="shared" si="191"/>
        <v>0</v>
      </c>
      <c r="X4051" s="3">
        <v>0</v>
      </c>
      <c r="Y4051" s="3">
        <v>0</v>
      </c>
      <c r="Z4051" s="3">
        <v>0</v>
      </c>
      <c r="AA4051" s="3">
        <v>0</v>
      </c>
      <c r="AB4051" s="3">
        <v>0</v>
      </c>
      <c r="AD4051" t="s">
        <v>38</v>
      </c>
      <c r="AE4051" s="1">
        <v>42591</v>
      </c>
      <c r="AF4051" s="1">
        <v>42604</v>
      </c>
      <c r="AG4051" s="1">
        <v>42590</v>
      </c>
      <c r="AH4051" s="1">
        <v>42598</v>
      </c>
    </row>
    <row r="4052" spans="1:34" x14ac:dyDescent="0.3">
      <c r="A4052">
        <v>253688</v>
      </c>
      <c r="B4052" t="s">
        <v>1559</v>
      </c>
      <c r="C4052" t="s">
        <v>26</v>
      </c>
      <c r="D4052">
        <v>1</v>
      </c>
      <c r="E4052" t="s">
        <v>6448</v>
      </c>
      <c r="F4052" t="s">
        <v>6449</v>
      </c>
      <c r="G4052">
        <v>10020</v>
      </c>
      <c r="H4052" t="s">
        <v>240</v>
      </c>
      <c r="I4052">
        <v>60049</v>
      </c>
      <c r="J4052">
        <v>69056</v>
      </c>
      <c r="K4052" t="s">
        <v>30</v>
      </c>
      <c r="L4052" t="s">
        <v>3036</v>
      </c>
      <c r="M4052" t="s">
        <v>6450</v>
      </c>
      <c r="N4052" t="s">
        <v>9157</v>
      </c>
      <c r="O4052" t="s">
        <v>6451</v>
      </c>
      <c r="P4052" t="s">
        <v>9158</v>
      </c>
      <c r="Q4052" t="s">
        <v>35</v>
      </c>
      <c r="R4052" t="s">
        <v>1870</v>
      </c>
      <c r="S4052" t="s">
        <v>35</v>
      </c>
      <c r="T4052" t="str">
        <f t="shared" si="189"/>
        <v xml:space="preserve">‚  Ability to critically assess operational issues, use evaluation techniques, and conduct research     to develop cost-effective corrective actions and policies designed to improve performance and     operational efficiency.    Excellent supervisory and technical skills to plan and monitor projects undertaken by assigned     staff.   Excellent oral and written communication skills with strong analytical and decision-making     abilities.   Working knowledge of HRA/IREA systems including WMS, HRA Viewer, POS, IRIS and Lexis-    Nexis systems.   Advanced knowledge of Microsoft Word, Excel and PowerPoint.  </v>
      </c>
      <c r="U4052">
        <f t="shared" si="190"/>
        <v>0</v>
      </c>
      <c r="V4052" s="3">
        <v>1</v>
      </c>
      <c r="W4052" s="3">
        <f t="shared" si="191"/>
        <v>0</v>
      </c>
      <c r="X4052" s="3">
        <v>0</v>
      </c>
      <c r="Y4052" s="3">
        <v>0</v>
      </c>
      <c r="Z4052" s="3">
        <v>0</v>
      </c>
      <c r="AA4052" s="3">
        <v>0</v>
      </c>
      <c r="AB4052" s="3">
        <v>0</v>
      </c>
      <c r="AD4052" t="s">
        <v>38</v>
      </c>
      <c r="AE4052" s="1">
        <v>42598</v>
      </c>
      <c r="AF4052" s="1">
        <v>42603</v>
      </c>
      <c r="AG4052" s="1">
        <v>42597</v>
      </c>
      <c r="AH4052" s="1">
        <v>42598</v>
      </c>
    </row>
    <row r="4053" spans="1:34" x14ac:dyDescent="0.3">
      <c r="A4053">
        <v>251464</v>
      </c>
      <c r="B4053" t="s">
        <v>2309</v>
      </c>
      <c r="C4053" t="s">
        <v>40</v>
      </c>
      <c r="D4053">
        <v>2</v>
      </c>
      <c r="E4053" t="s">
        <v>6253</v>
      </c>
      <c r="F4053" t="s">
        <v>1168</v>
      </c>
      <c r="G4053">
        <v>56058</v>
      </c>
      <c r="H4053">
        <v>0</v>
      </c>
      <c r="I4053">
        <v>48895</v>
      </c>
      <c r="J4053">
        <v>75900</v>
      </c>
      <c r="K4053" t="s">
        <v>30</v>
      </c>
      <c r="L4053" t="s">
        <v>6428</v>
      </c>
      <c r="M4053" t="s">
        <v>6429</v>
      </c>
      <c r="N4053" t="s">
        <v>9151</v>
      </c>
      <c r="O4053" t="s">
        <v>1170</v>
      </c>
      <c r="P4053" t="s">
        <v>35</v>
      </c>
      <c r="Q4053" t="s">
        <v>35</v>
      </c>
      <c r="R4053" t="s">
        <v>4761</v>
      </c>
      <c r="S4053" t="s">
        <v>6430</v>
      </c>
      <c r="T4053" t="str">
        <f t="shared" si="189"/>
        <v xml:space="preserve">   </v>
      </c>
      <c r="U4053">
        <f t="shared" si="190"/>
        <v>0</v>
      </c>
      <c r="V4053" s="3">
        <v>0</v>
      </c>
      <c r="W4053" s="3">
        <f t="shared" si="191"/>
        <v>0</v>
      </c>
      <c r="X4053" s="3">
        <v>0</v>
      </c>
      <c r="Y4053" s="3">
        <v>0</v>
      </c>
      <c r="Z4053" s="3">
        <v>0</v>
      </c>
      <c r="AA4053" s="3">
        <v>0</v>
      </c>
      <c r="AB4053" s="3">
        <v>0</v>
      </c>
      <c r="AD4053" t="s">
        <v>38</v>
      </c>
      <c r="AE4053" s="1">
        <v>42587</v>
      </c>
      <c r="AF4053" s="1">
        <v>42601</v>
      </c>
      <c r="AG4053" s="1">
        <v>42587</v>
      </c>
      <c r="AH4053" s="1">
        <v>42598</v>
      </c>
    </row>
    <row r="4054" spans="1:34" x14ac:dyDescent="0.3">
      <c r="A4054">
        <v>251045</v>
      </c>
      <c r="B4054" t="s">
        <v>25</v>
      </c>
      <c r="C4054" t="s">
        <v>26</v>
      </c>
      <c r="D4054">
        <v>1</v>
      </c>
      <c r="E4054" t="s">
        <v>6452</v>
      </c>
      <c r="F4054" t="s">
        <v>326</v>
      </c>
      <c r="G4054">
        <v>56057</v>
      </c>
      <c r="H4054">
        <v>0</v>
      </c>
      <c r="I4054">
        <v>34644</v>
      </c>
      <c r="J4054">
        <v>42000</v>
      </c>
      <c r="K4054" t="s">
        <v>30</v>
      </c>
      <c r="L4054" t="s">
        <v>31</v>
      </c>
      <c r="M4054" t="s">
        <v>32</v>
      </c>
      <c r="N4054" t="s">
        <v>6453</v>
      </c>
      <c r="O4054" t="s">
        <v>329</v>
      </c>
      <c r="P4054" t="s">
        <v>6454</v>
      </c>
      <c r="Q4054" t="s">
        <v>35</v>
      </c>
      <c r="R4054" t="s">
        <v>6455</v>
      </c>
      <c r="S4054" t="s">
        <v>37</v>
      </c>
      <c r="T4054" t="str">
        <f t="shared" si="189"/>
        <v xml:space="preserve">The preferred candidate should possess the following: More than 1 year of full-time satisfactory experience as a Call Center Representative; overall performance evaluation rating of Good or higher; recent QA average of 90 or above; demonstrated knowledge of call center best practices; strong customer and quality focus; excellent time management skills; advanced knowledge of Microsoft Office programs including Word, Excel, Access, Visio, Project, and PowerPoint; advanced proficiency with spreadsheet applications; experience with business intelligence tools, online research, and social media applications; excellent documentation and data compilation skills; strong research and analysis skills; strong business writing and business math skills; and ability to handle multiple tasks simultaneously in a fast-paced environment.  </v>
      </c>
      <c r="U4054">
        <f t="shared" si="190"/>
        <v>1</v>
      </c>
      <c r="V4054" s="3">
        <v>1</v>
      </c>
      <c r="W4054" s="3">
        <f t="shared" si="191"/>
        <v>1</v>
      </c>
      <c r="X4054" s="3">
        <v>0</v>
      </c>
      <c r="Y4054" s="3">
        <v>0</v>
      </c>
      <c r="Z4054" s="3">
        <v>0</v>
      </c>
      <c r="AA4054" s="3">
        <v>0</v>
      </c>
      <c r="AB4054" s="3">
        <v>0</v>
      </c>
      <c r="AD4054" t="s">
        <v>38</v>
      </c>
      <c r="AE4054" s="1">
        <v>42586</v>
      </c>
      <c r="AF4054" s="1">
        <v>42607</v>
      </c>
      <c r="AG4054" s="1">
        <v>42587</v>
      </c>
      <c r="AH4054" s="1">
        <v>42598</v>
      </c>
    </row>
    <row r="4055" spans="1:34" x14ac:dyDescent="0.3">
      <c r="A4055">
        <v>251059</v>
      </c>
      <c r="B4055" t="s">
        <v>5636</v>
      </c>
      <c r="C4055" t="s">
        <v>26</v>
      </c>
      <c r="D4055">
        <v>1</v>
      </c>
      <c r="E4055" t="s">
        <v>6456</v>
      </c>
      <c r="F4055" t="s">
        <v>1168</v>
      </c>
      <c r="G4055">
        <v>56058</v>
      </c>
      <c r="H4055">
        <v>0</v>
      </c>
      <c r="I4055">
        <v>48895</v>
      </c>
      <c r="J4055">
        <v>50000</v>
      </c>
      <c r="K4055" t="s">
        <v>30</v>
      </c>
      <c r="L4055" t="s">
        <v>797</v>
      </c>
      <c r="M4055" t="s">
        <v>1906</v>
      </c>
      <c r="N4055" t="s">
        <v>9159</v>
      </c>
      <c r="O4055" t="s">
        <v>1170</v>
      </c>
      <c r="P4055" t="s">
        <v>9160</v>
      </c>
      <c r="Q4055" t="s">
        <v>35</v>
      </c>
      <c r="R4055" t="s">
        <v>9161</v>
      </c>
      <c r="S4055" t="s">
        <v>35</v>
      </c>
      <c r="T4055" t="str">
        <f t="shared" si="189"/>
        <v xml:space="preserve">Preferred Knowledge, Skills and Abilities:   ‚¿	Three (3) years of experience with government, civic, policy/research or similar organizations;  ‚¿	Possess exceptional organizational, problem-solving, communication, and interpersonal skills;  ‚¿	Familiarity with the City budgeting process and the City‚„s Financial Management System   ‚¿	Work effectively in a fast-paced, deadline-driven environment with a sense of priority, high expectations and an entrepreneurial spirit;  ‚¿	Work collaboratively with staff members to meet aggressive goals;  ‚¿	Simultaneously manage multiple projects while maintaining a firm grasp of individual project details; and  ‚¿	Build and manage strong relationships with external parties and internal leaders.  </v>
      </c>
      <c r="U4055">
        <f t="shared" si="190"/>
        <v>0</v>
      </c>
      <c r="V4055" s="3">
        <v>0</v>
      </c>
      <c r="W4055" s="3">
        <f t="shared" si="191"/>
        <v>0</v>
      </c>
      <c r="X4055" s="3">
        <v>0</v>
      </c>
      <c r="Y4055" s="3">
        <v>0</v>
      </c>
      <c r="Z4055" s="3">
        <v>0</v>
      </c>
      <c r="AA4055" s="3">
        <v>0</v>
      </c>
      <c r="AB4055" s="3">
        <v>0</v>
      </c>
      <c r="AD4055" t="s">
        <v>38</v>
      </c>
      <c r="AE4055" s="1">
        <v>42586</v>
      </c>
      <c r="AG4055" s="1">
        <v>42586</v>
      </c>
      <c r="AH4055" s="1">
        <v>42598</v>
      </c>
    </row>
    <row r="4056" spans="1:34" x14ac:dyDescent="0.3">
      <c r="A4056">
        <v>251059</v>
      </c>
      <c r="B4056" t="s">
        <v>5636</v>
      </c>
      <c r="C4056" t="s">
        <v>40</v>
      </c>
      <c r="D4056">
        <v>1</v>
      </c>
      <c r="E4056" t="s">
        <v>6456</v>
      </c>
      <c r="F4056" t="s">
        <v>1168</v>
      </c>
      <c r="G4056">
        <v>56058</v>
      </c>
      <c r="H4056">
        <v>0</v>
      </c>
      <c r="I4056">
        <v>48895</v>
      </c>
      <c r="J4056">
        <v>50000</v>
      </c>
      <c r="K4056" t="s">
        <v>30</v>
      </c>
      <c r="L4056" t="s">
        <v>797</v>
      </c>
      <c r="M4056" t="s">
        <v>1906</v>
      </c>
      <c r="N4056" t="s">
        <v>9159</v>
      </c>
      <c r="O4056" t="s">
        <v>1170</v>
      </c>
      <c r="P4056" t="s">
        <v>9160</v>
      </c>
      <c r="Q4056" t="s">
        <v>35</v>
      </c>
      <c r="R4056" t="s">
        <v>9161</v>
      </c>
      <c r="S4056" t="s">
        <v>35</v>
      </c>
      <c r="T4056" t="str">
        <f t="shared" si="189"/>
        <v xml:space="preserve">Preferred Knowledge, Skills and Abilities:   ‚¿	Three (3) years of experience with government, civic, policy/research or similar organizations;  ‚¿	Possess exceptional organizational, problem-solving, communication, and interpersonal skills;  ‚¿	Familiarity with the City budgeting process and the City‚„s Financial Management System   ‚¿	Work effectively in a fast-paced, deadline-driven environment with a sense of priority, high expectations and an entrepreneurial spirit;  ‚¿	Work collaboratively with staff members to meet aggressive goals;  ‚¿	Simultaneously manage multiple projects while maintaining a firm grasp of individual project details; and  ‚¿	Build and manage strong relationships with external parties and internal leaders.  </v>
      </c>
      <c r="U4056">
        <f t="shared" si="190"/>
        <v>0</v>
      </c>
      <c r="V4056" s="3">
        <v>0</v>
      </c>
      <c r="W4056" s="3">
        <f t="shared" si="191"/>
        <v>0</v>
      </c>
      <c r="X4056" s="3">
        <v>0</v>
      </c>
      <c r="Y4056" s="3">
        <v>0</v>
      </c>
      <c r="Z4056" s="3">
        <v>0</v>
      </c>
      <c r="AA4056" s="3">
        <v>0</v>
      </c>
      <c r="AB4056" s="3">
        <v>0</v>
      </c>
      <c r="AD4056" t="s">
        <v>38</v>
      </c>
      <c r="AE4056" s="1">
        <v>42586</v>
      </c>
      <c r="AG4056" s="1">
        <v>42586</v>
      </c>
      <c r="AH4056" s="1">
        <v>42598</v>
      </c>
    </row>
    <row r="4057" spans="1:34" x14ac:dyDescent="0.3">
      <c r="A4057">
        <v>252856</v>
      </c>
      <c r="B4057" t="s">
        <v>888</v>
      </c>
      <c r="C4057" t="s">
        <v>26</v>
      </c>
      <c r="D4057">
        <v>1</v>
      </c>
      <c r="E4057" t="s">
        <v>6457</v>
      </c>
      <c r="F4057" t="s">
        <v>1168</v>
      </c>
      <c r="G4057">
        <v>56058</v>
      </c>
      <c r="H4057">
        <v>0</v>
      </c>
      <c r="I4057">
        <v>48895</v>
      </c>
      <c r="J4057">
        <v>61500</v>
      </c>
      <c r="K4057" t="s">
        <v>30</v>
      </c>
      <c r="L4057" t="s">
        <v>430</v>
      </c>
      <c r="M4057" t="s">
        <v>6458</v>
      </c>
      <c r="N4057" t="s">
        <v>6459</v>
      </c>
      <c r="O4057" t="s">
        <v>1170</v>
      </c>
      <c r="P4057" t="s">
        <v>6460</v>
      </c>
      <c r="Q4057" t="s">
        <v>35</v>
      </c>
      <c r="R4057" t="s">
        <v>894</v>
      </c>
      <c r="S4057" t="s">
        <v>35</v>
      </c>
      <c r="T4057" t="str">
        <f t="shared" si="189"/>
        <v xml:space="preserve">Capability of utilizing and developing complex Excel spreadsheets;  Excellent verbal and written communication;  Strong interpersonal skills;  Strong analytical, organizational, and quantitative skills; and  Demonstrated ability to meet deadlines and manage multiple projects in a timely manner and to be a team player.  </v>
      </c>
      <c r="U4057">
        <f t="shared" si="190"/>
        <v>0</v>
      </c>
      <c r="V4057" s="3">
        <v>1</v>
      </c>
      <c r="W4057" s="3">
        <f t="shared" si="191"/>
        <v>0</v>
      </c>
      <c r="X4057" s="3">
        <v>0</v>
      </c>
      <c r="Y4057" s="3">
        <v>0</v>
      </c>
      <c r="Z4057" s="3">
        <v>0</v>
      </c>
      <c r="AA4057" s="3">
        <v>0</v>
      </c>
      <c r="AB4057" s="3">
        <v>0</v>
      </c>
      <c r="AD4057" t="s">
        <v>38</v>
      </c>
      <c r="AE4057" s="1">
        <v>42597</v>
      </c>
      <c r="AF4057" s="1">
        <v>42627</v>
      </c>
      <c r="AG4057" s="1">
        <v>42597</v>
      </c>
      <c r="AH4057" s="1">
        <v>42598</v>
      </c>
    </row>
    <row r="4058" spans="1:34" x14ac:dyDescent="0.3">
      <c r="A4058">
        <v>251474</v>
      </c>
      <c r="B4058" t="s">
        <v>59</v>
      </c>
      <c r="C4058" t="s">
        <v>26</v>
      </c>
      <c r="D4058">
        <v>1</v>
      </c>
      <c r="E4058" t="s">
        <v>6461</v>
      </c>
      <c r="F4058" t="s">
        <v>394</v>
      </c>
      <c r="G4058">
        <v>21822</v>
      </c>
      <c r="H4058">
        <v>3</v>
      </c>
      <c r="I4058">
        <v>64370</v>
      </c>
      <c r="J4058">
        <v>91027</v>
      </c>
      <c r="K4058" t="s">
        <v>30</v>
      </c>
      <c r="L4058" t="s">
        <v>6462</v>
      </c>
      <c r="M4058" t="s">
        <v>6463</v>
      </c>
      <c r="N4058" t="s">
        <v>9162</v>
      </c>
      <c r="O4058" t="s">
        <v>396</v>
      </c>
      <c r="P4058" t="s">
        <v>9163</v>
      </c>
      <c r="Q4058" t="s">
        <v>592</v>
      </c>
      <c r="R4058" t="s">
        <v>711</v>
      </c>
      <c r="S4058" t="s">
        <v>290</v>
      </c>
      <c r="T4058" t="str">
        <f t="shared" si="189"/>
        <v>‚	Proficiency in using analytical instruments and software	Familiarity with CityTime and NYCAPS	Strong communication skills, written and oral	Instrument and equipment troubleshooting skills	Excellent interpersonal and team skills	Ability to solve problems and perform corrective and preventative actions and implement system improvements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v>
      </c>
      <c r="U4058">
        <f t="shared" si="190"/>
        <v>0</v>
      </c>
      <c r="V4058" s="3">
        <v>0</v>
      </c>
      <c r="W4058" s="3">
        <f t="shared" si="191"/>
        <v>0</v>
      </c>
      <c r="X4058" s="3">
        <v>0</v>
      </c>
      <c r="Y4058" s="3">
        <v>0</v>
      </c>
      <c r="Z4058" s="3">
        <v>0</v>
      </c>
      <c r="AA4058" s="3">
        <v>0</v>
      </c>
      <c r="AB4058" s="3">
        <v>0</v>
      </c>
      <c r="AD4058" t="s">
        <v>38</v>
      </c>
      <c r="AE4058" s="1">
        <v>42593</v>
      </c>
      <c r="AF4058" s="1">
        <v>42606</v>
      </c>
      <c r="AG4058" s="1">
        <v>42593</v>
      </c>
      <c r="AH4058" s="1">
        <v>42598</v>
      </c>
    </row>
    <row r="4059" spans="1:34" x14ac:dyDescent="0.3">
      <c r="A4059">
        <v>251475</v>
      </c>
      <c r="B4059" t="s">
        <v>1559</v>
      </c>
      <c r="C4059" t="s">
        <v>26</v>
      </c>
      <c r="D4059">
        <v>2</v>
      </c>
      <c r="E4059" t="s">
        <v>6464</v>
      </c>
      <c r="F4059" t="s">
        <v>551</v>
      </c>
      <c r="G4059">
        <v>10124</v>
      </c>
      <c r="H4059">
        <v>2</v>
      </c>
      <c r="I4059">
        <v>47951</v>
      </c>
      <c r="J4059">
        <v>69703</v>
      </c>
      <c r="K4059" t="s">
        <v>30</v>
      </c>
      <c r="L4059" t="s">
        <v>2551</v>
      </c>
      <c r="M4059" t="s">
        <v>6465</v>
      </c>
      <c r="N4059" t="s">
        <v>7040</v>
      </c>
      <c r="O4059" t="s">
        <v>7055</v>
      </c>
      <c r="P4059" t="s">
        <v>9164</v>
      </c>
      <c r="Q4059" t="s">
        <v>35</v>
      </c>
      <c r="R4059" t="s">
        <v>6466</v>
      </c>
      <c r="S4059" t="s">
        <v>35</v>
      </c>
      <c r="T4059" t="str">
        <f t="shared" si="189"/>
        <v xml:space="preserve">‚  Medical Insurance and Community Services Administration (MICSA), Job Center, or HIV/AIDS      Service Administration (HASA) experience.   Knowledge of Welfare Management System (WMS), Paperless Office System, HRA One      Viewer, and Electronic Medicaid of New York (E-MedNY).  </v>
      </c>
      <c r="U4059">
        <f t="shared" si="190"/>
        <v>0</v>
      </c>
      <c r="V4059" s="3">
        <v>0</v>
      </c>
      <c r="W4059" s="3">
        <f t="shared" si="191"/>
        <v>0</v>
      </c>
      <c r="X4059" s="3">
        <v>0</v>
      </c>
      <c r="Y4059" s="3">
        <v>0</v>
      </c>
      <c r="Z4059" s="3">
        <v>0</v>
      </c>
      <c r="AA4059" s="3">
        <v>0</v>
      </c>
      <c r="AB4059" s="3">
        <v>0</v>
      </c>
      <c r="AD4059" t="s">
        <v>38</v>
      </c>
      <c r="AE4059" s="1">
        <v>42591</v>
      </c>
      <c r="AF4059" s="1">
        <v>42604</v>
      </c>
      <c r="AG4059" s="1">
        <v>42590</v>
      </c>
      <c r="AH4059" s="1">
        <v>42598</v>
      </c>
    </row>
    <row r="4060" spans="1:34" x14ac:dyDescent="0.3">
      <c r="A4060">
        <v>251476</v>
      </c>
      <c r="B4060" t="s">
        <v>1125</v>
      </c>
      <c r="C4060" t="s">
        <v>40</v>
      </c>
      <c r="D4060">
        <v>1</v>
      </c>
      <c r="E4060" t="s">
        <v>3402</v>
      </c>
      <c r="F4060" t="s">
        <v>1444</v>
      </c>
      <c r="G4060">
        <v>31143</v>
      </c>
      <c r="H4060">
        <v>1</v>
      </c>
      <c r="I4060">
        <v>40772</v>
      </c>
      <c r="J4060">
        <v>58469</v>
      </c>
      <c r="K4060" t="s">
        <v>30</v>
      </c>
      <c r="L4060" t="s">
        <v>954</v>
      </c>
      <c r="M4060" t="s">
        <v>5085</v>
      </c>
      <c r="N4060" t="s">
        <v>9165</v>
      </c>
      <c r="O4060" t="s">
        <v>1445</v>
      </c>
      <c r="P4060" t="s">
        <v>9166</v>
      </c>
      <c r="Q4060" t="s">
        <v>35</v>
      </c>
      <c r="R4060" t="s">
        <v>6467</v>
      </c>
      <c r="S4060" t="s">
        <v>35</v>
      </c>
      <c r="T4060" t="str">
        <f t="shared" si="189"/>
        <v xml:space="preserve">‚   A baccalaureate degree from an accredited college    Certified Fraud Examiner / Certified Public Accountant a plus   At least one year of audit experience (internships acceptable)   Advanced Excel skills, including V lookup and pivot tables   Strong written and oral communication skills  </v>
      </c>
      <c r="U4060">
        <f t="shared" si="190"/>
        <v>0</v>
      </c>
      <c r="V4060" s="3">
        <v>1</v>
      </c>
      <c r="W4060" s="3">
        <f t="shared" si="191"/>
        <v>0</v>
      </c>
      <c r="X4060" s="3">
        <v>0</v>
      </c>
      <c r="Y4060" s="3">
        <v>0</v>
      </c>
      <c r="Z4060" s="3">
        <v>0</v>
      </c>
      <c r="AA4060" s="3">
        <v>0</v>
      </c>
      <c r="AB4060" s="3">
        <v>0</v>
      </c>
      <c r="AD4060" t="s">
        <v>38</v>
      </c>
      <c r="AE4060" s="1">
        <v>42587</v>
      </c>
      <c r="AF4060" s="1">
        <v>42677</v>
      </c>
      <c r="AG4060" s="1">
        <v>42587</v>
      </c>
      <c r="AH4060" s="1">
        <v>42598</v>
      </c>
    </row>
    <row r="4061" spans="1:34" x14ac:dyDescent="0.3">
      <c r="A4061">
        <v>251476</v>
      </c>
      <c r="B4061" t="s">
        <v>1125</v>
      </c>
      <c r="C4061" t="s">
        <v>26</v>
      </c>
      <c r="D4061">
        <v>1</v>
      </c>
      <c r="E4061" t="s">
        <v>3402</v>
      </c>
      <c r="F4061" t="s">
        <v>1444</v>
      </c>
      <c r="G4061">
        <v>31143</v>
      </c>
      <c r="H4061">
        <v>1</v>
      </c>
      <c r="I4061">
        <v>40772</v>
      </c>
      <c r="J4061">
        <v>58469</v>
      </c>
      <c r="K4061" t="s">
        <v>30</v>
      </c>
      <c r="L4061" t="s">
        <v>954</v>
      </c>
      <c r="M4061" t="s">
        <v>5085</v>
      </c>
      <c r="N4061" t="s">
        <v>9165</v>
      </c>
      <c r="O4061" t="s">
        <v>1445</v>
      </c>
      <c r="P4061" t="s">
        <v>9166</v>
      </c>
      <c r="Q4061" t="s">
        <v>35</v>
      </c>
      <c r="R4061" t="s">
        <v>6467</v>
      </c>
      <c r="S4061" t="s">
        <v>35</v>
      </c>
      <c r="T4061" t="str">
        <f t="shared" si="189"/>
        <v xml:space="preserve">‚   A baccalaureate degree from an accredited college    Certified Fraud Examiner / Certified Public Accountant a plus   At least one year of audit experience (internships acceptable)   Advanced Excel skills, including V lookup and pivot tables   Strong written and oral communication skills  </v>
      </c>
      <c r="U4061">
        <f t="shared" si="190"/>
        <v>0</v>
      </c>
      <c r="V4061" s="3">
        <v>1</v>
      </c>
      <c r="W4061" s="3">
        <f t="shared" si="191"/>
        <v>0</v>
      </c>
      <c r="X4061" s="3">
        <v>0</v>
      </c>
      <c r="Y4061" s="3">
        <v>0</v>
      </c>
      <c r="Z4061" s="3">
        <v>0</v>
      </c>
      <c r="AA4061" s="3">
        <v>0</v>
      </c>
      <c r="AB4061" s="3">
        <v>0</v>
      </c>
      <c r="AD4061" t="s">
        <v>38</v>
      </c>
      <c r="AE4061" s="1">
        <v>42587</v>
      </c>
      <c r="AF4061" s="1">
        <v>42677</v>
      </c>
      <c r="AG4061" s="1">
        <v>42587</v>
      </c>
      <c r="AH4061" s="1">
        <v>42598</v>
      </c>
    </row>
    <row r="4062" spans="1:34" x14ac:dyDescent="0.3">
      <c r="A4062">
        <v>253754</v>
      </c>
      <c r="B4062" t="s">
        <v>2223</v>
      </c>
      <c r="C4062" t="s">
        <v>26</v>
      </c>
      <c r="D4062">
        <v>1</v>
      </c>
      <c r="E4062" t="s">
        <v>6468</v>
      </c>
      <c r="F4062" t="s">
        <v>326</v>
      </c>
      <c r="G4062">
        <v>56057</v>
      </c>
      <c r="H4062">
        <v>0</v>
      </c>
      <c r="I4062">
        <v>34644</v>
      </c>
      <c r="J4062">
        <v>45000</v>
      </c>
      <c r="K4062" t="s">
        <v>30</v>
      </c>
      <c r="L4062" t="s">
        <v>2226</v>
      </c>
      <c r="M4062" t="s">
        <v>5476</v>
      </c>
      <c r="N4062" t="s">
        <v>9167</v>
      </c>
      <c r="O4062" t="s">
        <v>329</v>
      </c>
      <c r="P4062" t="s">
        <v>9168</v>
      </c>
      <c r="Q4062" t="s">
        <v>35</v>
      </c>
      <c r="R4062" t="s">
        <v>6469</v>
      </c>
      <c r="S4062" t="s">
        <v>2230</v>
      </c>
      <c r="T4062" t="str">
        <f t="shared" si="189"/>
        <v xml:space="preserve">‚	Prior criminal justice experience, including calendaring, court procedures, and trial preparation.	Strong orientation for quality customer service delivery, and pleasant attitude on phone.	Possession of strong ability to give attention to detail, performs multiple tasks together, and works effectively with other members in a team setting.	Outstanding organizational skills to effectively process and carry out items on calendar.	Ability to type 40 plus words per minute  </v>
      </c>
      <c r="U4062">
        <f t="shared" si="190"/>
        <v>0</v>
      </c>
      <c r="V4062" s="3">
        <v>0</v>
      </c>
      <c r="W4062" s="3">
        <f t="shared" si="191"/>
        <v>0</v>
      </c>
      <c r="X4062" s="3">
        <v>0</v>
      </c>
      <c r="Y4062" s="3">
        <v>0</v>
      </c>
      <c r="Z4062" s="3">
        <v>0</v>
      </c>
      <c r="AA4062" s="3">
        <v>0</v>
      </c>
      <c r="AB4062" s="3">
        <v>0</v>
      </c>
      <c r="AD4062" t="s">
        <v>38</v>
      </c>
      <c r="AE4062" s="1">
        <v>42597</v>
      </c>
      <c r="AF4062" s="1">
        <v>42608</v>
      </c>
      <c r="AG4062" s="1">
        <v>42597</v>
      </c>
      <c r="AH4062" s="1">
        <v>42598</v>
      </c>
    </row>
    <row r="4063" spans="1:34" x14ac:dyDescent="0.3">
      <c r="A4063">
        <v>253754</v>
      </c>
      <c r="B4063" t="s">
        <v>2223</v>
      </c>
      <c r="C4063" t="s">
        <v>40</v>
      </c>
      <c r="D4063">
        <v>1</v>
      </c>
      <c r="E4063" t="s">
        <v>6468</v>
      </c>
      <c r="F4063" t="s">
        <v>326</v>
      </c>
      <c r="G4063">
        <v>56057</v>
      </c>
      <c r="H4063">
        <v>0</v>
      </c>
      <c r="I4063">
        <v>34644</v>
      </c>
      <c r="J4063">
        <v>45000</v>
      </c>
      <c r="K4063" t="s">
        <v>30</v>
      </c>
      <c r="L4063" t="s">
        <v>2226</v>
      </c>
      <c r="M4063" t="s">
        <v>5476</v>
      </c>
      <c r="N4063" t="s">
        <v>9167</v>
      </c>
      <c r="O4063" t="s">
        <v>329</v>
      </c>
      <c r="P4063" t="s">
        <v>9168</v>
      </c>
      <c r="Q4063" t="s">
        <v>35</v>
      </c>
      <c r="R4063" t="s">
        <v>6469</v>
      </c>
      <c r="S4063" t="s">
        <v>2230</v>
      </c>
      <c r="T4063" t="str">
        <f t="shared" si="189"/>
        <v xml:space="preserve">‚	Prior criminal justice experience, including calendaring, court procedures, and trial preparation.	Strong orientation for quality customer service delivery, and pleasant attitude on phone.	Possession of strong ability to give attention to detail, performs multiple tasks together, and works effectively with other members in a team setting.	Outstanding organizational skills to effectively process and carry out items on calendar.	Ability to type 40 plus words per minute  </v>
      </c>
      <c r="U4063">
        <f t="shared" si="190"/>
        <v>0</v>
      </c>
      <c r="V4063" s="3">
        <v>0</v>
      </c>
      <c r="W4063" s="3">
        <f t="shared" si="191"/>
        <v>0</v>
      </c>
      <c r="X4063" s="3">
        <v>0</v>
      </c>
      <c r="Y4063" s="3">
        <v>0</v>
      </c>
      <c r="Z4063" s="3">
        <v>0</v>
      </c>
      <c r="AA4063" s="3">
        <v>0</v>
      </c>
      <c r="AB4063" s="3">
        <v>0</v>
      </c>
      <c r="AD4063" t="s">
        <v>38</v>
      </c>
      <c r="AE4063" s="1">
        <v>42597</v>
      </c>
      <c r="AF4063" s="1">
        <v>42608</v>
      </c>
      <c r="AG4063" s="1">
        <v>42597</v>
      </c>
      <c r="AH4063" s="1">
        <v>42598</v>
      </c>
    </row>
    <row r="4064" spans="1:34" x14ac:dyDescent="0.3">
      <c r="A4064">
        <v>253768</v>
      </c>
      <c r="B4064" t="s">
        <v>1559</v>
      </c>
      <c r="C4064" t="s">
        <v>26</v>
      </c>
      <c r="D4064">
        <v>1</v>
      </c>
      <c r="E4064" t="s">
        <v>6470</v>
      </c>
      <c r="F4064" t="s">
        <v>551</v>
      </c>
      <c r="G4064">
        <v>10124</v>
      </c>
      <c r="H4064">
        <v>3</v>
      </c>
      <c r="I4064">
        <v>61004</v>
      </c>
      <c r="J4064">
        <v>81068</v>
      </c>
      <c r="K4064" t="s">
        <v>30</v>
      </c>
      <c r="L4064" t="s">
        <v>1561</v>
      </c>
      <c r="M4064" t="s">
        <v>6471</v>
      </c>
      <c r="N4064" t="s">
        <v>9169</v>
      </c>
      <c r="O4064" t="s">
        <v>7055</v>
      </c>
      <c r="P4064" t="s">
        <v>35</v>
      </c>
      <c r="Q4064" t="s">
        <v>5861</v>
      </c>
      <c r="R4064" t="s">
        <v>1031</v>
      </c>
      <c r="S4064" t="s">
        <v>4391</v>
      </c>
      <c r="T4064" t="str">
        <f t="shared" si="189"/>
        <v xml:space="preserve">  You must be permanent in title of Principal Administrative Associate</v>
      </c>
      <c r="U4064">
        <f t="shared" si="190"/>
        <v>0</v>
      </c>
      <c r="V4064" s="3">
        <v>0</v>
      </c>
      <c r="W4064" s="3">
        <f t="shared" si="191"/>
        <v>0</v>
      </c>
      <c r="X4064" s="3">
        <v>0</v>
      </c>
      <c r="Y4064" s="3">
        <v>0</v>
      </c>
      <c r="Z4064" s="3">
        <v>0</v>
      </c>
      <c r="AA4064" s="3">
        <v>0</v>
      </c>
      <c r="AB4064" s="3">
        <v>0</v>
      </c>
      <c r="AD4064" t="s">
        <v>38</v>
      </c>
      <c r="AE4064" s="1">
        <v>42598</v>
      </c>
      <c r="AF4064" s="1">
        <v>42613</v>
      </c>
      <c r="AG4064" s="1">
        <v>42597</v>
      </c>
      <c r="AH4064" s="1">
        <v>42598</v>
      </c>
    </row>
    <row r="4065" spans="1:34" x14ac:dyDescent="0.3">
      <c r="A4065">
        <v>252701</v>
      </c>
      <c r="B4065" t="s">
        <v>524</v>
      </c>
      <c r="C4065" t="s">
        <v>26</v>
      </c>
      <c r="D4065">
        <v>1</v>
      </c>
      <c r="E4065" t="s">
        <v>6472</v>
      </c>
      <c r="F4065" t="s">
        <v>715</v>
      </c>
      <c r="G4065">
        <v>21315</v>
      </c>
      <c r="H4065">
        <v>2</v>
      </c>
      <c r="I4065">
        <v>80000</v>
      </c>
      <c r="J4065">
        <v>95000</v>
      </c>
      <c r="K4065" t="s">
        <v>30</v>
      </c>
      <c r="L4065" t="s">
        <v>527</v>
      </c>
      <c r="M4065" t="s">
        <v>6473</v>
      </c>
      <c r="N4065" t="s">
        <v>9170</v>
      </c>
      <c r="O4065" t="s">
        <v>7598</v>
      </c>
      <c r="P4065" t="s">
        <v>6474</v>
      </c>
      <c r="Q4065" t="s">
        <v>6357</v>
      </c>
      <c r="R4065" t="s">
        <v>6475</v>
      </c>
      <c r="S4065" t="s">
        <v>35</v>
      </c>
      <c r="T4065" t="str">
        <f t="shared" si="189"/>
        <v>1. Familiarity with New York City Government and Parks &amp; Recreation policies and procedures. 2. Registered Landscape Architect. 3. Master's, undergraduate degree or specialization in historic preservation.  4. A working knowledge of archeology, cultural resource and historic preservation laws and practices. 5. Five years of full-time, high-level experience in design or managing design projects.   6. Excellent communication skills including public speaking, writing, editing and translating between technical and non-technical stakeholders. 7. Experience with PowerPoint, Photoshop, InDesign, Word and Excel 8. Strong time management, task prioritization and efficient record keeping abilities. 9. Strong general management and problem solving skills, including the ability to listen to and motivate others. 10. A driver license valid in New York State. NOTE: All resumes must be received no later than the last day of the posting period.  www.nyc.gov/parks</v>
      </c>
      <c r="U4065">
        <f t="shared" si="190"/>
        <v>0</v>
      </c>
      <c r="V4065" s="3">
        <v>1</v>
      </c>
      <c r="W4065" s="3">
        <f t="shared" si="191"/>
        <v>0</v>
      </c>
      <c r="X4065" s="3">
        <v>0</v>
      </c>
      <c r="Y4065" s="3">
        <v>0</v>
      </c>
      <c r="Z4065" s="3">
        <v>0</v>
      </c>
      <c r="AA4065" s="3">
        <v>0</v>
      </c>
      <c r="AB4065" s="3">
        <v>0</v>
      </c>
      <c r="AD4065" t="s">
        <v>533</v>
      </c>
      <c r="AE4065" s="1">
        <v>42594</v>
      </c>
      <c r="AF4065" s="1">
        <v>42622</v>
      </c>
      <c r="AG4065" s="1">
        <v>42593</v>
      </c>
      <c r="AH4065" s="1">
        <v>42598</v>
      </c>
    </row>
    <row r="4066" spans="1:34" x14ac:dyDescent="0.3">
      <c r="A4066">
        <v>252701</v>
      </c>
      <c r="B4066" t="s">
        <v>524</v>
      </c>
      <c r="C4066" t="s">
        <v>40</v>
      </c>
      <c r="D4066">
        <v>1</v>
      </c>
      <c r="E4066" t="s">
        <v>6472</v>
      </c>
      <c r="F4066" t="s">
        <v>715</v>
      </c>
      <c r="G4066">
        <v>21315</v>
      </c>
      <c r="H4066">
        <v>2</v>
      </c>
      <c r="I4066">
        <v>80000</v>
      </c>
      <c r="J4066">
        <v>95000</v>
      </c>
      <c r="K4066" t="s">
        <v>30</v>
      </c>
      <c r="L4066" t="s">
        <v>527</v>
      </c>
      <c r="M4066" t="s">
        <v>6473</v>
      </c>
      <c r="N4066" t="s">
        <v>9170</v>
      </c>
      <c r="O4066" t="s">
        <v>7598</v>
      </c>
      <c r="P4066" t="s">
        <v>6474</v>
      </c>
      <c r="Q4066" t="s">
        <v>6357</v>
      </c>
      <c r="R4066" t="s">
        <v>6475</v>
      </c>
      <c r="S4066" t="s">
        <v>35</v>
      </c>
      <c r="T4066" t="str">
        <f t="shared" si="189"/>
        <v>1. Familiarity with New York City Government and Parks &amp; Recreation policies and procedures. 2. Registered Landscape Architect. 3. Master's, undergraduate degree or specialization in historic preservation.  4. A working knowledge of archeology, cultural resource and historic preservation laws and practices. 5. Five years of full-time, high-level experience in design or managing design projects.   6. Excellent communication skills including public speaking, writing, editing and translating between technical and non-technical stakeholders. 7. Experience with PowerPoint, Photoshop, InDesign, Word and Excel 8. Strong time management, task prioritization and efficient record keeping abilities. 9. Strong general management and problem solving skills, including the ability to listen to and motivate others. 10. A driver license valid in New York State. NOTE: All resumes must be received no later than the last day of the posting period.  www.nyc.gov/parks</v>
      </c>
      <c r="U4066">
        <f t="shared" si="190"/>
        <v>0</v>
      </c>
      <c r="V4066" s="3">
        <v>1</v>
      </c>
      <c r="W4066" s="3">
        <f t="shared" si="191"/>
        <v>0</v>
      </c>
      <c r="X4066" s="3">
        <v>0</v>
      </c>
      <c r="Y4066" s="3">
        <v>0</v>
      </c>
      <c r="Z4066" s="3">
        <v>0</v>
      </c>
      <c r="AA4066" s="3">
        <v>0</v>
      </c>
      <c r="AB4066" s="3">
        <v>0</v>
      </c>
      <c r="AD4066" t="s">
        <v>533</v>
      </c>
      <c r="AE4066" s="1">
        <v>42594</v>
      </c>
      <c r="AF4066" s="1">
        <v>42622</v>
      </c>
      <c r="AG4066" s="1">
        <v>42593</v>
      </c>
      <c r="AH4066" s="1">
        <v>42598</v>
      </c>
    </row>
    <row r="4067" spans="1:34" x14ac:dyDescent="0.3">
      <c r="A4067">
        <v>252725</v>
      </c>
      <c r="B4067" t="s">
        <v>1281</v>
      </c>
      <c r="C4067" t="s">
        <v>40</v>
      </c>
      <c r="D4067">
        <v>3</v>
      </c>
      <c r="E4067" t="s">
        <v>6476</v>
      </c>
      <c r="F4067" t="s">
        <v>953</v>
      </c>
      <c r="G4067">
        <v>6688</v>
      </c>
      <c r="H4067">
        <v>1</v>
      </c>
      <c r="I4067">
        <v>21</v>
      </c>
      <c r="J4067">
        <v>24</v>
      </c>
      <c r="K4067" t="s">
        <v>141</v>
      </c>
      <c r="L4067" t="s">
        <v>4784</v>
      </c>
      <c r="M4067" t="s">
        <v>971</v>
      </c>
      <c r="N4067" t="s">
        <v>7041</v>
      </c>
      <c r="O4067" t="s">
        <v>957</v>
      </c>
      <c r="P4067" t="s">
        <v>9171</v>
      </c>
      <c r="Q4067" t="s">
        <v>6477</v>
      </c>
      <c r="R4067" t="s">
        <v>6341</v>
      </c>
      <c r="S4067" t="s">
        <v>35</v>
      </c>
      <c r="T4067" t="str">
        <f t="shared" si="189"/>
        <v>‚ Must have recruitment experience. Good working knowledge of NYCAPS and CHRMS. Proficiency in Outlook, Excel, Word and Visio. This is a temporary, per diem position for up to one year.</v>
      </c>
      <c r="U4067">
        <f t="shared" si="190"/>
        <v>0</v>
      </c>
      <c r="V4067" s="3">
        <v>1</v>
      </c>
      <c r="W4067" s="3">
        <f t="shared" si="191"/>
        <v>0</v>
      </c>
      <c r="X4067" s="3">
        <v>0</v>
      </c>
      <c r="Y4067" s="3">
        <v>0</v>
      </c>
      <c r="Z4067" s="3">
        <v>0</v>
      </c>
      <c r="AA4067" s="3">
        <v>0</v>
      </c>
      <c r="AB4067" s="3">
        <v>0</v>
      </c>
      <c r="AD4067" t="s">
        <v>38</v>
      </c>
      <c r="AE4067" s="1">
        <v>42592</v>
      </c>
      <c r="AF4067" s="1">
        <v>42605</v>
      </c>
      <c r="AG4067" s="1">
        <v>42592</v>
      </c>
      <c r="AH4067" s="1">
        <v>42598</v>
      </c>
    </row>
    <row r="4068" spans="1:34" x14ac:dyDescent="0.3">
      <c r="A4068">
        <v>252725</v>
      </c>
      <c r="B4068" t="s">
        <v>1281</v>
      </c>
      <c r="C4068" t="s">
        <v>26</v>
      </c>
      <c r="D4068">
        <v>3</v>
      </c>
      <c r="E4068" t="s">
        <v>6476</v>
      </c>
      <c r="F4068" t="s">
        <v>953</v>
      </c>
      <c r="G4068">
        <v>6688</v>
      </c>
      <c r="H4068">
        <v>1</v>
      </c>
      <c r="I4068">
        <v>21</v>
      </c>
      <c r="J4068">
        <v>24</v>
      </c>
      <c r="K4068" t="s">
        <v>141</v>
      </c>
      <c r="L4068" t="s">
        <v>4784</v>
      </c>
      <c r="M4068" t="s">
        <v>971</v>
      </c>
      <c r="N4068" t="s">
        <v>7041</v>
      </c>
      <c r="O4068" t="s">
        <v>957</v>
      </c>
      <c r="P4068" t="s">
        <v>9171</v>
      </c>
      <c r="Q4068" t="s">
        <v>6477</v>
      </c>
      <c r="R4068" t="s">
        <v>6341</v>
      </c>
      <c r="S4068" t="s">
        <v>35</v>
      </c>
      <c r="T4068" t="str">
        <f t="shared" si="189"/>
        <v>‚ Must have recruitment experience. Good working knowledge of NYCAPS and CHRMS. Proficiency in Outlook, Excel, Word and Visio. This is a temporary, per diem position for up to one year.</v>
      </c>
      <c r="U4068">
        <f t="shared" si="190"/>
        <v>0</v>
      </c>
      <c r="V4068" s="3">
        <v>1</v>
      </c>
      <c r="W4068" s="3">
        <f t="shared" si="191"/>
        <v>0</v>
      </c>
      <c r="X4068" s="3">
        <v>0</v>
      </c>
      <c r="Y4068" s="3">
        <v>0</v>
      </c>
      <c r="Z4068" s="3">
        <v>0</v>
      </c>
      <c r="AA4068" s="3">
        <v>0</v>
      </c>
      <c r="AB4068" s="3">
        <v>0</v>
      </c>
      <c r="AD4068" t="s">
        <v>38</v>
      </c>
      <c r="AE4068" s="1">
        <v>42592</v>
      </c>
      <c r="AF4068" s="1">
        <v>42605</v>
      </c>
      <c r="AG4068" s="1">
        <v>42592</v>
      </c>
      <c r="AH4068" s="1">
        <v>42598</v>
      </c>
    </row>
    <row r="4069" spans="1:34" x14ac:dyDescent="0.3">
      <c r="A4069">
        <v>253828</v>
      </c>
      <c r="B4069" t="s">
        <v>39</v>
      </c>
      <c r="C4069" t="s">
        <v>26</v>
      </c>
      <c r="D4069">
        <v>1</v>
      </c>
      <c r="E4069" t="s">
        <v>6478</v>
      </c>
      <c r="F4069" t="s">
        <v>1148</v>
      </c>
      <c r="G4069">
        <v>56056</v>
      </c>
      <c r="H4069">
        <v>0</v>
      </c>
      <c r="I4069">
        <v>29391</v>
      </c>
      <c r="J4069">
        <v>38131</v>
      </c>
      <c r="K4069" t="s">
        <v>30</v>
      </c>
      <c r="L4069" t="s">
        <v>78</v>
      </c>
      <c r="M4069" t="s">
        <v>1179</v>
      </c>
      <c r="N4069" t="s">
        <v>9172</v>
      </c>
      <c r="O4069" t="s">
        <v>1150</v>
      </c>
      <c r="P4069" t="e">
        <f>- Excellent research, analytical and communication skills.  - knowledge of Microsoft Excel, Word, and Access.</f>
        <v>#NAME?</v>
      </c>
      <c r="Q4069" t="s">
        <v>7439</v>
      </c>
      <c r="R4069" t="s">
        <v>6479</v>
      </c>
      <c r="S4069" t="s">
        <v>35</v>
      </c>
      <c r="T4069" t="e">
        <f t="shared" si="189"/>
        <v>#NAME?</v>
      </c>
      <c r="U4069">
        <f t="shared" si="190"/>
        <v>0</v>
      </c>
      <c r="V4069" s="3">
        <v>0</v>
      </c>
      <c r="W4069" s="3">
        <f t="shared" si="191"/>
        <v>0</v>
      </c>
      <c r="X4069" s="3">
        <v>0</v>
      </c>
      <c r="Y4069" s="3">
        <v>0</v>
      </c>
      <c r="Z4069" s="3">
        <v>0</v>
      </c>
      <c r="AA4069" s="3">
        <v>0</v>
      </c>
      <c r="AB4069" s="3">
        <v>0</v>
      </c>
      <c r="AD4069" t="s">
        <v>38</v>
      </c>
      <c r="AE4069" s="1">
        <v>42597</v>
      </c>
      <c r="AG4069" s="1">
        <v>42597</v>
      </c>
      <c r="AH4069" s="1">
        <v>42598</v>
      </c>
    </row>
    <row r="4070" spans="1:34" x14ac:dyDescent="0.3">
      <c r="A4070">
        <v>253828</v>
      </c>
      <c r="B4070" t="s">
        <v>39</v>
      </c>
      <c r="C4070" t="s">
        <v>40</v>
      </c>
      <c r="D4070">
        <v>1</v>
      </c>
      <c r="E4070" t="s">
        <v>6478</v>
      </c>
      <c r="F4070" t="s">
        <v>1148</v>
      </c>
      <c r="G4070">
        <v>56056</v>
      </c>
      <c r="H4070">
        <v>0</v>
      </c>
      <c r="I4070">
        <v>29391</v>
      </c>
      <c r="J4070">
        <v>38131</v>
      </c>
      <c r="K4070" t="s">
        <v>30</v>
      </c>
      <c r="L4070" t="s">
        <v>78</v>
      </c>
      <c r="M4070" t="s">
        <v>1179</v>
      </c>
      <c r="N4070" t="s">
        <v>9172</v>
      </c>
      <c r="O4070" t="s">
        <v>1150</v>
      </c>
      <c r="P4070" t="e">
        <f>- Excellent research, analytical and communication skills.  - knowledge of Microsoft Excel, Word, and Access.</f>
        <v>#NAME?</v>
      </c>
      <c r="Q4070" t="s">
        <v>7439</v>
      </c>
      <c r="R4070" t="s">
        <v>6479</v>
      </c>
      <c r="S4070" t="s">
        <v>35</v>
      </c>
      <c r="T4070" t="e">
        <f t="shared" si="189"/>
        <v>#NAME?</v>
      </c>
      <c r="U4070">
        <f t="shared" si="190"/>
        <v>0</v>
      </c>
      <c r="V4070" s="3">
        <v>0</v>
      </c>
      <c r="W4070" s="3">
        <f t="shared" si="191"/>
        <v>0</v>
      </c>
      <c r="X4070" s="3">
        <v>0</v>
      </c>
      <c r="Y4070" s="3">
        <v>0</v>
      </c>
      <c r="Z4070" s="3">
        <v>0</v>
      </c>
      <c r="AA4070" s="3">
        <v>0</v>
      </c>
      <c r="AB4070" s="3">
        <v>0</v>
      </c>
      <c r="AD4070" t="s">
        <v>38</v>
      </c>
      <c r="AE4070" s="1">
        <v>42597</v>
      </c>
      <c r="AG4070" s="1">
        <v>42597</v>
      </c>
      <c r="AH4070" s="1">
        <v>42598</v>
      </c>
    </row>
    <row r="4071" spans="1:34" x14ac:dyDescent="0.3">
      <c r="A4071">
        <v>253867</v>
      </c>
      <c r="B4071" t="s">
        <v>39</v>
      </c>
      <c r="C4071" t="s">
        <v>26</v>
      </c>
      <c r="D4071">
        <v>1</v>
      </c>
      <c r="E4071" t="s">
        <v>6480</v>
      </c>
      <c r="F4071" t="s">
        <v>691</v>
      </c>
      <c r="G4071">
        <v>10033</v>
      </c>
      <c r="H4071" t="s">
        <v>52</v>
      </c>
      <c r="I4071">
        <v>53051</v>
      </c>
      <c r="J4071">
        <v>145991</v>
      </c>
      <c r="K4071" t="s">
        <v>30</v>
      </c>
      <c r="L4071" t="s">
        <v>78</v>
      </c>
      <c r="M4071" t="s">
        <v>6481</v>
      </c>
      <c r="N4071" t="s">
        <v>9173</v>
      </c>
      <c r="O4071" t="s">
        <v>693</v>
      </c>
      <c r="P4071" t="e">
        <f>--Superior written and verbal communications skills, demonstrated editing/proofreading experience, and mastery of grammar, punctuation, style and format  --proficiency in languages other than English (esp. Spanish) is a plus  --a Proven record of initiating and managing complex projects and seeing them through from start to finish  --ability to communicate complex messages clearly and simply to highly diverse audiences  --Excellent judgment and interpersonal skills  --ability to cross-collaborate with multiple stakeholders  --Capacity to identify New strategies and meet communication needs  --ability to handle multiple and changing demands in a fast-paced communications environment.</f>
        <v>#NAME?</v>
      </c>
      <c r="Q4071" t="s">
        <v>35</v>
      </c>
      <c r="R4071" t="s">
        <v>6482</v>
      </c>
      <c r="S4071" t="s">
        <v>35</v>
      </c>
      <c r="T4071" t="e">
        <f t="shared" si="189"/>
        <v>#NAME?</v>
      </c>
      <c r="U4071">
        <f t="shared" si="190"/>
        <v>0</v>
      </c>
      <c r="V4071" s="3">
        <v>0</v>
      </c>
      <c r="W4071" s="3">
        <f t="shared" si="191"/>
        <v>0</v>
      </c>
      <c r="X4071" s="3">
        <v>0</v>
      </c>
      <c r="Y4071" s="3">
        <v>0</v>
      </c>
      <c r="Z4071" s="3">
        <v>0</v>
      </c>
      <c r="AA4071" s="3">
        <v>0</v>
      </c>
      <c r="AB4071" s="3">
        <v>0</v>
      </c>
      <c r="AD4071" t="s">
        <v>38</v>
      </c>
      <c r="AE4071" s="1">
        <v>42597</v>
      </c>
      <c r="AG4071" s="1">
        <v>42597</v>
      </c>
      <c r="AH4071" s="1">
        <v>42598</v>
      </c>
    </row>
    <row r="4072" spans="1:34" x14ac:dyDescent="0.3">
      <c r="A4072">
        <v>252732</v>
      </c>
      <c r="B4072" t="s">
        <v>39</v>
      </c>
      <c r="C4072" t="s">
        <v>26</v>
      </c>
      <c r="D4072">
        <v>1</v>
      </c>
      <c r="E4072" t="s">
        <v>6483</v>
      </c>
      <c r="F4072" t="s">
        <v>1168</v>
      </c>
      <c r="G4072">
        <v>56058</v>
      </c>
      <c r="H4072">
        <v>0</v>
      </c>
      <c r="I4072">
        <v>48895</v>
      </c>
      <c r="J4072">
        <v>75900</v>
      </c>
      <c r="K4072" t="s">
        <v>30</v>
      </c>
      <c r="L4072" t="s">
        <v>406</v>
      </c>
      <c r="M4072" t="s">
        <v>407</v>
      </c>
      <c r="N4072" t="s">
        <v>6484</v>
      </c>
      <c r="O4072" t="s">
        <v>1170</v>
      </c>
      <c r="P4072" t="e">
        <f>--experience Working in a clinical setting and /or providing Health-related Training   --experience with Community-Based research and evaluation  --knowledge about clinical Quality improvement activities   --experience in public Health, or equivalent education and work experience   --knowledge of Health and social Service agencies   --Deep understanding of and experience around Community development and Health issues in urban and underserved neighborhoods.</f>
        <v>#NAME?</v>
      </c>
      <c r="Q4072" t="s">
        <v>35</v>
      </c>
      <c r="R4072" t="s">
        <v>6485</v>
      </c>
      <c r="S4072" t="s">
        <v>35</v>
      </c>
      <c r="T4072" t="e">
        <f t="shared" si="189"/>
        <v>#NAME?</v>
      </c>
      <c r="U4072">
        <f t="shared" si="190"/>
        <v>0</v>
      </c>
      <c r="V4072" s="3">
        <v>0</v>
      </c>
      <c r="W4072" s="3">
        <f t="shared" si="191"/>
        <v>0</v>
      </c>
      <c r="X4072" s="3">
        <v>0</v>
      </c>
      <c r="Y4072" s="3">
        <v>0</v>
      </c>
      <c r="Z4072" s="3">
        <v>0</v>
      </c>
      <c r="AA4072" s="3">
        <v>0</v>
      </c>
      <c r="AB4072" s="3">
        <v>0</v>
      </c>
      <c r="AD4072" t="s">
        <v>38</v>
      </c>
      <c r="AE4072" s="1">
        <v>42593</v>
      </c>
      <c r="AG4072" s="1">
        <v>42593</v>
      </c>
      <c r="AH4072" s="1">
        <v>42598</v>
      </c>
    </row>
    <row r="4073" spans="1:34" x14ac:dyDescent="0.3">
      <c r="A4073">
        <v>252732</v>
      </c>
      <c r="B4073" t="s">
        <v>39</v>
      </c>
      <c r="C4073" t="s">
        <v>40</v>
      </c>
      <c r="D4073">
        <v>1</v>
      </c>
      <c r="E4073" t="s">
        <v>6483</v>
      </c>
      <c r="F4073" t="s">
        <v>1168</v>
      </c>
      <c r="G4073">
        <v>56058</v>
      </c>
      <c r="H4073">
        <v>0</v>
      </c>
      <c r="I4073">
        <v>48895</v>
      </c>
      <c r="J4073">
        <v>75900</v>
      </c>
      <c r="K4073" t="s">
        <v>30</v>
      </c>
      <c r="L4073" t="s">
        <v>406</v>
      </c>
      <c r="M4073" t="s">
        <v>407</v>
      </c>
      <c r="N4073" t="s">
        <v>6484</v>
      </c>
      <c r="O4073" t="s">
        <v>1170</v>
      </c>
      <c r="P4073" t="e">
        <f>--experience Working in a clinical setting and /or providing Health-related Training   --experience with Community-Based research and evaluation  --knowledge about clinical Quality improvement activities   --experience in public Health, or equivalent education and work experience   --knowledge of Health and social Service agencies   --Deep understanding of and experience around Community development and Health issues in urban and underserved neighborhoods.</f>
        <v>#NAME?</v>
      </c>
      <c r="Q4073" t="s">
        <v>35</v>
      </c>
      <c r="R4073" t="s">
        <v>6485</v>
      </c>
      <c r="S4073" t="s">
        <v>35</v>
      </c>
      <c r="T4073" t="e">
        <f t="shared" si="189"/>
        <v>#NAME?</v>
      </c>
      <c r="U4073">
        <f t="shared" si="190"/>
        <v>0</v>
      </c>
      <c r="V4073" s="3">
        <v>0</v>
      </c>
      <c r="W4073" s="3">
        <f t="shared" si="191"/>
        <v>0</v>
      </c>
      <c r="X4073" s="3">
        <v>0</v>
      </c>
      <c r="Y4073" s="3">
        <v>0</v>
      </c>
      <c r="Z4073" s="3">
        <v>0</v>
      </c>
      <c r="AA4073" s="3">
        <v>0</v>
      </c>
      <c r="AB4073" s="3">
        <v>0</v>
      </c>
      <c r="AD4073" t="s">
        <v>38</v>
      </c>
      <c r="AE4073" s="1">
        <v>42593</v>
      </c>
      <c r="AG4073" s="1">
        <v>42593</v>
      </c>
      <c r="AH4073" s="1">
        <v>42598</v>
      </c>
    </row>
    <row r="4074" spans="1:34" x14ac:dyDescent="0.3">
      <c r="A4074">
        <v>252807</v>
      </c>
      <c r="B4074" t="s">
        <v>888</v>
      </c>
      <c r="C4074" t="s">
        <v>26</v>
      </c>
      <c r="D4074">
        <v>1</v>
      </c>
      <c r="E4074" t="s">
        <v>6486</v>
      </c>
      <c r="F4074" t="s">
        <v>6487</v>
      </c>
      <c r="G4074" t="s">
        <v>6488</v>
      </c>
      <c r="H4074">
        <v>0</v>
      </c>
      <c r="I4074">
        <v>80000</v>
      </c>
      <c r="J4074">
        <v>90000</v>
      </c>
      <c r="K4074" t="s">
        <v>30</v>
      </c>
      <c r="L4074" t="s">
        <v>430</v>
      </c>
      <c r="M4074" t="s">
        <v>3608</v>
      </c>
      <c r="N4074" t="s">
        <v>9174</v>
      </c>
      <c r="O4074" t="s">
        <v>6489</v>
      </c>
      <c r="P4074" t="s">
        <v>6490</v>
      </c>
      <c r="Q4074" t="s">
        <v>35</v>
      </c>
      <c r="R4074" t="s">
        <v>894</v>
      </c>
      <c r="S4074" t="s">
        <v>35</v>
      </c>
      <c r="T4074" t="str">
        <f t="shared" si="189"/>
        <v xml:space="preserve">Detail oriented, self-motivated, able to manage multiple projects, and meet deadlines  Strong verbal and written communication skills  Preference will be given to candidates with:   Approven track record of closing transactions  Knowledge of housing development and HPD development programs  Knowledge of/or experience with HUD programs  Demonstrated analytic skills and ability to work effectively with others to obtain results promptly  Candidates with a Masters in Public Policy, Urban Planning, Public Administration, Business Administration and related fields are strongly preferred. Strong facility with Excel, Word, and Powerpoint preferred.  Please note that this is a Two-Year Grant Funded position  </v>
      </c>
      <c r="U4074">
        <f t="shared" si="190"/>
        <v>0</v>
      </c>
      <c r="V4074" s="3">
        <v>1</v>
      </c>
      <c r="W4074" s="3">
        <f t="shared" si="191"/>
        <v>0</v>
      </c>
      <c r="X4074" s="3">
        <v>0</v>
      </c>
      <c r="Y4074" s="3">
        <v>0</v>
      </c>
      <c r="Z4074" s="3">
        <v>0</v>
      </c>
      <c r="AA4074" s="3">
        <v>0</v>
      </c>
      <c r="AB4074" s="3">
        <v>0</v>
      </c>
      <c r="AD4074" t="s">
        <v>38</v>
      </c>
      <c r="AE4074" s="1">
        <v>42597</v>
      </c>
      <c r="AF4074" s="1">
        <v>42627</v>
      </c>
      <c r="AG4074" s="1">
        <v>42597</v>
      </c>
      <c r="AH4074" s="1">
        <v>42598</v>
      </c>
    </row>
    <row r="4075" spans="1:34" x14ac:dyDescent="0.3">
      <c r="A4075">
        <v>252807</v>
      </c>
      <c r="B4075" t="s">
        <v>888</v>
      </c>
      <c r="C4075" t="s">
        <v>40</v>
      </c>
      <c r="D4075">
        <v>1</v>
      </c>
      <c r="E4075" t="s">
        <v>6486</v>
      </c>
      <c r="F4075" t="s">
        <v>6487</v>
      </c>
      <c r="G4075" t="s">
        <v>6488</v>
      </c>
      <c r="H4075">
        <v>0</v>
      </c>
      <c r="I4075">
        <v>80000</v>
      </c>
      <c r="J4075">
        <v>90000</v>
      </c>
      <c r="K4075" t="s">
        <v>30</v>
      </c>
      <c r="L4075" t="s">
        <v>430</v>
      </c>
      <c r="M4075" t="s">
        <v>3608</v>
      </c>
      <c r="N4075" t="s">
        <v>9174</v>
      </c>
      <c r="O4075" t="s">
        <v>6489</v>
      </c>
      <c r="P4075" t="s">
        <v>6490</v>
      </c>
      <c r="Q4075" t="s">
        <v>35</v>
      </c>
      <c r="R4075" t="s">
        <v>894</v>
      </c>
      <c r="S4075" t="s">
        <v>35</v>
      </c>
      <c r="T4075" t="str">
        <f t="shared" si="189"/>
        <v xml:space="preserve">Detail oriented, self-motivated, able to manage multiple projects, and meet deadlines  Strong verbal and written communication skills  Preference will be given to candidates with:   Approven track record of closing transactions  Knowledge of housing development and HPD development programs  Knowledge of/or experience with HUD programs  Demonstrated analytic skills and ability to work effectively with others to obtain results promptly  Candidates with a Masters in Public Policy, Urban Planning, Public Administration, Business Administration and related fields are strongly preferred. Strong facility with Excel, Word, and Powerpoint preferred.  Please note that this is a Two-Year Grant Funded position  </v>
      </c>
      <c r="U4075">
        <f t="shared" si="190"/>
        <v>0</v>
      </c>
      <c r="V4075" s="3">
        <v>1</v>
      </c>
      <c r="W4075" s="3">
        <f t="shared" si="191"/>
        <v>0</v>
      </c>
      <c r="X4075" s="3">
        <v>0</v>
      </c>
      <c r="Y4075" s="3">
        <v>0</v>
      </c>
      <c r="Z4075" s="3">
        <v>0</v>
      </c>
      <c r="AA4075" s="3">
        <v>0</v>
      </c>
      <c r="AB4075" s="3">
        <v>0</v>
      </c>
      <c r="AD4075" t="s">
        <v>38</v>
      </c>
      <c r="AE4075" s="1">
        <v>42597</v>
      </c>
      <c r="AF4075" s="1">
        <v>42627</v>
      </c>
      <c r="AG4075" s="1">
        <v>42597</v>
      </c>
      <c r="AH4075" s="1">
        <v>42598</v>
      </c>
    </row>
    <row r="4076" spans="1:34" x14ac:dyDescent="0.3">
      <c r="A4076">
        <v>253867</v>
      </c>
      <c r="B4076" t="s">
        <v>39</v>
      </c>
      <c r="C4076" t="s">
        <v>40</v>
      </c>
      <c r="D4076">
        <v>1</v>
      </c>
      <c r="E4076" t="s">
        <v>6480</v>
      </c>
      <c r="F4076" t="s">
        <v>691</v>
      </c>
      <c r="G4076">
        <v>10033</v>
      </c>
      <c r="H4076" t="s">
        <v>52</v>
      </c>
      <c r="I4076">
        <v>53051</v>
      </c>
      <c r="J4076">
        <v>145991</v>
      </c>
      <c r="K4076" t="s">
        <v>30</v>
      </c>
      <c r="L4076" t="s">
        <v>78</v>
      </c>
      <c r="M4076" t="s">
        <v>6481</v>
      </c>
      <c r="N4076" t="s">
        <v>9173</v>
      </c>
      <c r="O4076" t="s">
        <v>693</v>
      </c>
      <c r="P4076" t="e">
        <f>--Superior written and verbal communications skills, demonstrated editing/proofreading experience, and mastery of grammar, punctuation, style and format  --proficiency in languages other than English (esp. Spanish) is a plus  --a Proven record of initiating and managing complex projects and seeing them through from start to finish  --ability to communicate complex messages clearly and simply to highly diverse audiences  --Excellent judgment and interpersonal skills  --ability to cross-collaborate with multiple stakeholders  --Capacity to identify New strategies and meet communication needs  --ability to handle multiple and changing demands in a fast-paced communications environment.</f>
        <v>#NAME?</v>
      </c>
      <c r="Q4076" t="s">
        <v>35</v>
      </c>
      <c r="R4076" t="s">
        <v>6482</v>
      </c>
      <c r="S4076" t="s">
        <v>35</v>
      </c>
      <c r="T4076" t="e">
        <f t="shared" si="189"/>
        <v>#NAME?</v>
      </c>
      <c r="U4076">
        <f t="shared" si="190"/>
        <v>0</v>
      </c>
      <c r="V4076" s="3">
        <v>0</v>
      </c>
      <c r="W4076" s="3">
        <f t="shared" si="191"/>
        <v>0</v>
      </c>
      <c r="X4076" s="3">
        <v>0</v>
      </c>
      <c r="Y4076" s="3">
        <v>0</v>
      </c>
      <c r="Z4076" s="3">
        <v>0</v>
      </c>
      <c r="AA4076" s="3">
        <v>0</v>
      </c>
      <c r="AB4076" s="3">
        <v>0</v>
      </c>
      <c r="AD4076" t="s">
        <v>38</v>
      </c>
      <c r="AE4076" s="1">
        <v>42597</v>
      </c>
      <c r="AG4076" s="1">
        <v>42597</v>
      </c>
      <c r="AH4076" s="1">
        <v>42598</v>
      </c>
    </row>
    <row r="4077" spans="1:34" x14ac:dyDescent="0.3">
      <c r="A4077">
        <v>253908</v>
      </c>
      <c r="B4077" t="s">
        <v>39</v>
      </c>
      <c r="C4077" t="s">
        <v>26</v>
      </c>
      <c r="D4077">
        <v>1</v>
      </c>
      <c r="E4077" t="s">
        <v>1190</v>
      </c>
      <c r="F4077" t="s">
        <v>551</v>
      </c>
      <c r="G4077">
        <v>10124</v>
      </c>
      <c r="H4077">
        <v>2</v>
      </c>
      <c r="I4077">
        <v>47951</v>
      </c>
      <c r="J4077">
        <v>69703</v>
      </c>
      <c r="K4077" t="s">
        <v>30</v>
      </c>
      <c r="L4077" t="s">
        <v>78</v>
      </c>
      <c r="M4077" t="s">
        <v>1179</v>
      </c>
      <c r="N4077" t="s">
        <v>1191</v>
      </c>
      <c r="O4077" t="s">
        <v>7055</v>
      </c>
      <c r="P4077" t="s">
        <v>1192</v>
      </c>
      <c r="Q4077" t="s">
        <v>7439</v>
      </c>
      <c r="R4077" t="s">
        <v>6491</v>
      </c>
      <c r="S4077" t="s">
        <v>35</v>
      </c>
      <c r="T4077" t="str">
        <f t="shared" si="189"/>
        <v>Excellent research, analytical, investigative, written and communication skills  Experience with entering data into databases  Strong organizational and time management skills  Knowledge of, New York City Automated Personnel System (NYCAPS), Payroll Management System (PMS), Personnel Reporting and Information System for Employees (PRISE) and CHRMS. Knowledge of Microsoft Excel, Word and Access.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077">
        <f t="shared" si="190"/>
        <v>0</v>
      </c>
      <c r="V4077" s="3">
        <v>1</v>
      </c>
      <c r="W4077" s="3">
        <f t="shared" si="191"/>
        <v>0</v>
      </c>
      <c r="X4077" s="3">
        <v>0</v>
      </c>
      <c r="Y4077" s="3">
        <v>0</v>
      </c>
      <c r="Z4077" s="3">
        <v>0</v>
      </c>
      <c r="AA4077" s="3">
        <v>0</v>
      </c>
      <c r="AB4077" s="3">
        <v>0</v>
      </c>
      <c r="AD4077" t="s">
        <v>38</v>
      </c>
      <c r="AE4077" s="1">
        <v>42597</v>
      </c>
      <c r="AG4077" s="1">
        <v>42597</v>
      </c>
      <c r="AH4077" s="1">
        <v>42598</v>
      </c>
    </row>
    <row r="4078" spans="1:34" x14ac:dyDescent="0.3">
      <c r="A4078">
        <v>253908</v>
      </c>
      <c r="B4078" t="s">
        <v>39</v>
      </c>
      <c r="C4078" t="s">
        <v>40</v>
      </c>
      <c r="D4078">
        <v>1</v>
      </c>
      <c r="E4078" t="s">
        <v>1190</v>
      </c>
      <c r="F4078" t="s">
        <v>551</v>
      </c>
      <c r="G4078">
        <v>10124</v>
      </c>
      <c r="H4078">
        <v>2</v>
      </c>
      <c r="I4078">
        <v>47951</v>
      </c>
      <c r="J4078">
        <v>69703</v>
      </c>
      <c r="K4078" t="s">
        <v>30</v>
      </c>
      <c r="L4078" t="s">
        <v>78</v>
      </c>
      <c r="M4078" t="s">
        <v>1179</v>
      </c>
      <c r="N4078" t="s">
        <v>1191</v>
      </c>
      <c r="O4078" t="s">
        <v>7055</v>
      </c>
      <c r="P4078" t="s">
        <v>1192</v>
      </c>
      <c r="Q4078" t="s">
        <v>7439</v>
      </c>
      <c r="R4078" t="s">
        <v>6491</v>
      </c>
      <c r="S4078" t="s">
        <v>35</v>
      </c>
      <c r="T4078" t="str">
        <f t="shared" si="189"/>
        <v>Excellent research, analytical, investigative, written and communication skills  Experience with entering data into databases  Strong organizational and time management skills  Knowledge of, New York City Automated Personnel System (NYCAPS), Payroll Management System (PMS), Personnel Reporting and Information System for Employees (PRISE) and CHRMS. Knowledge of Microsoft Excel, Word and Access.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078">
        <f t="shared" si="190"/>
        <v>0</v>
      </c>
      <c r="V4078" s="3">
        <v>1</v>
      </c>
      <c r="W4078" s="3">
        <f t="shared" si="191"/>
        <v>0</v>
      </c>
      <c r="X4078" s="3">
        <v>0</v>
      </c>
      <c r="Y4078" s="3">
        <v>0</v>
      </c>
      <c r="Z4078" s="3">
        <v>0</v>
      </c>
      <c r="AA4078" s="3">
        <v>0</v>
      </c>
      <c r="AB4078" s="3">
        <v>0</v>
      </c>
      <c r="AD4078" t="s">
        <v>38</v>
      </c>
      <c r="AE4078" s="1">
        <v>42597</v>
      </c>
      <c r="AG4078" s="1">
        <v>42597</v>
      </c>
      <c r="AH4078" s="1">
        <v>42598</v>
      </c>
    </row>
    <row r="4079" spans="1:34" x14ac:dyDescent="0.3">
      <c r="A4079">
        <v>252856</v>
      </c>
      <c r="B4079" t="s">
        <v>888</v>
      </c>
      <c r="C4079" t="s">
        <v>40</v>
      </c>
      <c r="D4079">
        <v>1</v>
      </c>
      <c r="E4079" t="s">
        <v>6457</v>
      </c>
      <c r="F4079" t="s">
        <v>1168</v>
      </c>
      <c r="G4079">
        <v>56058</v>
      </c>
      <c r="H4079">
        <v>0</v>
      </c>
      <c r="I4079">
        <v>48895</v>
      </c>
      <c r="J4079">
        <v>61500</v>
      </c>
      <c r="K4079" t="s">
        <v>30</v>
      </c>
      <c r="L4079" t="s">
        <v>430</v>
      </c>
      <c r="M4079" t="s">
        <v>6458</v>
      </c>
      <c r="N4079" t="s">
        <v>6459</v>
      </c>
      <c r="O4079" t="s">
        <v>1170</v>
      </c>
      <c r="P4079" t="s">
        <v>6460</v>
      </c>
      <c r="Q4079" t="s">
        <v>35</v>
      </c>
      <c r="R4079" t="s">
        <v>894</v>
      </c>
      <c r="S4079" t="s">
        <v>35</v>
      </c>
      <c r="T4079" t="str">
        <f t="shared" si="189"/>
        <v xml:space="preserve">Capability of utilizing and developing complex Excel spreadsheets;  Excellent verbal and written communication;  Strong interpersonal skills;  Strong analytical, organizational, and quantitative skills; and  Demonstrated ability to meet deadlines and manage multiple projects in a timely manner and to be a team player.  </v>
      </c>
      <c r="U4079">
        <f t="shared" si="190"/>
        <v>0</v>
      </c>
      <c r="V4079" s="3">
        <v>1</v>
      </c>
      <c r="W4079" s="3">
        <f t="shared" si="191"/>
        <v>0</v>
      </c>
      <c r="X4079" s="3">
        <v>0</v>
      </c>
      <c r="Y4079" s="3">
        <v>0</v>
      </c>
      <c r="Z4079" s="3">
        <v>0</v>
      </c>
      <c r="AA4079" s="3">
        <v>0</v>
      </c>
      <c r="AB4079" s="3">
        <v>0</v>
      </c>
      <c r="AD4079" t="s">
        <v>38</v>
      </c>
      <c r="AE4079" s="1">
        <v>42597</v>
      </c>
      <c r="AF4079" s="1">
        <v>42627</v>
      </c>
      <c r="AG4079" s="1">
        <v>42597</v>
      </c>
      <c r="AH4079" s="1">
        <v>42598</v>
      </c>
    </row>
    <row r="4080" spans="1:34" x14ac:dyDescent="0.3">
      <c r="A4080">
        <v>252902</v>
      </c>
      <c r="B4080" t="s">
        <v>1559</v>
      </c>
      <c r="C4080" t="s">
        <v>26</v>
      </c>
      <c r="D4080">
        <v>1</v>
      </c>
      <c r="E4080" t="s">
        <v>1895</v>
      </c>
      <c r="F4080" t="s">
        <v>1896</v>
      </c>
      <c r="G4080">
        <v>10104</v>
      </c>
      <c r="H4080">
        <v>3</v>
      </c>
      <c r="I4080">
        <v>36207</v>
      </c>
      <c r="J4080">
        <v>53675</v>
      </c>
      <c r="K4080" t="s">
        <v>30</v>
      </c>
      <c r="L4080" t="s">
        <v>6492</v>
      </c>
      <c r="M4080" t="s">
        <v>1898</v>
      </c>
      <c r="N4080" t="s">
        <v>9175</v>
      </c>
      <c r="O4080" t="s">
        <v>1899</v>
      </c>
      <c r="P4080" t="s">
        <v>35</v>
      </c>
      <c r="Q4080" t="s">
        <v>1900</v>
      </c>
      <c r="R4080" t="s">
        <v>1031</v>
      </c>
      <c r="S4080" t="s">
        <v>35</v>
      </c>
      <c r="T4080" t="str">
        <f t="shared" si="189"/>
        <v xml:space="preserve">  You must be permanent in the title of Eligibility Specialist.</v>
      </c>
      <c r="U4080">
        <f t="shared" si="190"/>
        <v>0</v>
      </c>
      <c r="V4080" s="3">
        <v>0</v>
      </c>
      <c r="W4080" s="3">
        <f t="shared" si="191"/>
        <v>0</v>
      </c>
      <c r="X4080" s="3">
        <v>0</v>
      </c>
      <c r="Y4080" s="3">
        <v>0</v>
      </c>
      <c r="Z4080" s="3">
        <v>0</v>
      </c>
      <c r="AA4080" s="3">
        <v>0</v>
      </c>
      <c r="AB4080" s="3">
        <v>0</v>
      </c>
      <c r="AD4080" t="s">
        <v>38</v>
      </c>
      <c r="AE4080" s="1">
        <v>42594</v>
      </c>
      <c r="AF4080" s="1">
        <v>42604</v>
      </c>
      <c r="AG4080" s="1">
        <v>42593</v>
      </c>
      <c r="AH4080" s="1">
        <v>42598</v>
      </c>
    </row>
    <row r="4081" spans="1:34" x14ac:dyDescent="0.3">
      <c r="A4081">
        <v>252946</v>
      </c>
      <c r="B4081" t="s">
        <v>39</v>
      </c>
      <c r="C4081" t="s">
        <v>40</v>
      </c>
      <c r="D4081">
        <v>1</v>
      </c>
      <c r="E4081" t="s">
        <v>6493</v>
      </c>
      <c r="F4081" t="s">
        <v>434</v>
      </c>
      <c r="G4081">
        <v>10032</v>
      </c>
      <c r="H4081" t="s">
        <v>52</v>
      </c>
      <c r="I4081">
        <v>53051</v>
      </c>
      <c r="J4081">
        <v>145991</v>
      </c>
      <c r="K4081" t="s">
        <v>30</v>
      </c>
      <c r="L4081" t="s">
        <v>859</v>
      </c>
      <c r="M4081" t="s">
        <v>436</v>
      </c>
      <c r="N4081" t="s">
        <v>6494</v>
      </c>
      <c r="O4081" t="s">
        <v>438</v>
      </c>
      <c r="P4081" t="e">
        <f>--expertise in planning and program development  --knowledge of DOHMH and DOE personnel policies and procedures  --Excellent interpersonal, communication and presentation skills</f>
        <v>#NAME?</v>
      </c>
      <c r="Q4081" t="s">
        <v>8835</v>
      </c>
      <c r="R4081" t="s">
        <v>6495</v>
      </c>
      <c r="S4081" t="s">
        <v>35</v>
      </c>
      <c r="T4081" t="e">
        <f t="shared" si="189"/>
        <v>#NAME?</v>
      </c>
      <c r="U4081">
        <f t="shared" si="190"/>
        <v>0</v>
      </c>
      <c r="V4081" s="3">
        <v>0</v>
      </c>
      <c r="W4081" s="3">
        <f t="shared" si="191"/>
        <v>0</v>
      </c>
      <c r="X4081" s="3">
        <v>0</v>
      </c>
      <c r="Y4081" s="3">
        <v>0</v>
      </c>
      <c r="Z4081" s="3">
        <v>0</v>
      </c>
      <c r="AA4081" s="3">
        <v>0</v>
      </c>
      <c r="AB4081" s="3">
        <v>0</v>
      </c>
      <c r="AD4081" t="s">
        <v>58</v>
      </c>
      <c r="AE4081" s="1">
        <v>42593</v>
      </c>
      <c r="AG4081" s="1">
        <v>42593</v>
      </c>
      <c r="AH4081" s="1">
        <v>42598</v>
      </c>
    </row>
    <row r="4082" spans="1:34" x14ac:dyDescent="0.3">
      <c r="A4082">
        <v>253946</v>
      </c>
      <c r="B4082" t="s">
        <v>39</v>
      </c>
      <c r="C4082" t="s">
        <v>26</v>
      </c>
      <c r="D4082">
        <v>2</v>
      </c>
      <c r="E4082" t="s">
        <v>9176</v>
      </c>
      <c r="F4082" t="s">
        <v>313</v>
      </c>
      <c r="G4082">
        <v>90698</v>
      </c>
      <c r="H4082">
        <v>0</v>
      </c>
      <c r="I4082">
        <v>213</v>
      </c>
      <c r="J4082">
        <v>224</v>
      </c>
      <c r="K4082" t="s">
        <v>247</v>
      </c>
      <c r="L4082" t="s">
        <v>319</v>
      </c>
      <c r="M4082" t="s">
        <v>2327</v>
      </c>
      <c r="N4082" t="s">
        <v>7042</v>
      </c>
      <c r="O4082" t="s">
        <v>7102</v>
      </c>
      <c r="P4082" t="s">
        <v>9177</v>
      </c>
      <c r="Q4082" t="s">
        <v>7439</v>
      </c>
      <c r="R4082" t="s">
        <v>6496</v>
      </c>
      <c r="S4082" t="s">
        <v>35</v>
      </c>
      <c r="T4082" t="str">
        <f t="shared" si="189"/>
        <v>‚	Familiarity with HVAC equipment, Direct Digital Controls, test equipment and tools, maintenance and energy efficiency 	Excellent judgment and organizational skills 	Have knowledge of safety hazards and precautions 	Have knowledge of Preventative Maintenance on HVAC Equipment 	Ability to use basic hand tools, lubrication equipment, meters, electric hand tools, water tester, pool vacuum, power washer, and water/chemical test kits  	Ability to work in safe and efficient manner 	Ability to work alone and as a member of a team.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082">
        <f t="shared" si="190"/>
        <v>0</v>
      </c>
      <c r="V4082" s="3">
        <v>0</v>
      </c>
      <c r="W4082" s="3">
        <f t="shared" si="191"/>
        <v>0</v>
      </c>
      <c r="X4082" s="3">
        <v>0</v>
      </c>
      <c r="Y4082" s="3">
        <v>0</v>
      </c>
      <c r="Z4082" s="3">
        <v>0</v>
      </c>
      <c r="AA4082" s="3">
        <v>0</v>
      </c>
      <c r="AB4082" s="3">
        <v>0</v>
      </c>
      <c r="AD4082" t="s">
        <v>38</v>
      </c>
      <c r="AE4082" s="1">
        <v>42597</v>
      </c>
      <c r="AG4082" s="1">
        <v>42597</v>
      </c>
      <c r="AH4082" s="1">
        <v>42598</v>
      </c>
    </row>
    <row r="4083" spans="1:34" x14ac:dyDescent="0.3">
      <c r="A4083">
        <v>253946</v>
      </c>
      <c r="B4083" t="s">
        <v>39</v>
      </c>
      <c r="C4083" t="s">
        <v>40</v>
      </c>
      <c r="D4083">
        <v>2</v>
      </c>
      <c r="E4083" t="s">
        <v>9176</v>
      </c>
      <c r="F4083" t="s">
        <v>313</v>
      </c>
      <c r="G4083">
        <v>90698</v>
      </c>
      <c r="H4083">
        <v>0</v>
      </c>
      <c r="I4083">
        <v>213</v>
      </c>
      <c r="J4083">
        <v>224</v>
      </c>
      <c r="K4083" t="s">
        <v>247</v>
      </c>
      <c r="L4083" t="s">
        <v>319</v>
      </c>
      <c r="M4083" t="s">
        <v>2327</v>
      </c>
      <c r="N4083" t="s">
        <v>7042</v>
      </c>
      <c r="O4083" t="s">
        <v>7102</v>
      </c>
      <c r="P4083" t="s">
        <v>9177</v>
      </c>
      <c r="Q4083" t="s">
        <v>7439</v>
      </c>
      <c r="R4083" t="s">
        <v>6496</v>
      </c>
      <c r="S4083" t="s">
        <v>35</v>
      </c>
      <c r="T4083" t="str">
        <f t="shared" si="189"/>
        <v>‚	Familiarity with HVAC equipment, Direct Digital Controls, test equipment and tools, maintenance and energy efficiency 	Excellent judgment and organizational skills 	Have knowledge of safety hazards and precautions 	Have knowledge of Preventative Maintenance on HVAC Equipment 	Ability to use basic hand tools, lubrication equipment, meters, electric hand tools, water tester, pool vacuum, power washer, and water/chemical test kits  	Ability to work in safe and efficient manner 	Ability to work alone and as a member of a team.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083">
        <f t="shared" si="190"/>
        <v>0</v>
      </c>
      <c r="V4083" s="3">
        <v>0</v>
      </c>
      <c r="W4083" s="3">
        <f t="shared" si="191"/>
        <v>0</v>
      </c>
      <c r="X4083" s="3">
        <v>0</v>
      </c>
      <c r="Y4083" s="3">
        <v>0</v>
      </c>
      <c r="Z4083" s="3">
        <v>0</v>
      </c>
      <c r="AA4083" s="3">
        <v>0</v>
      </c>
      <c r="AB4083" s="3">
        <v>0</v>
      </c>
      <c r="AD4083" t="s">
        <v>38</v>
      </c>
      <c r="AE4083" s="1">
        <v>42597</v>
      </c>
      <c r="AG4083" s="1">
        <v>42597</v>
      </c>
      <c r="AH4083" s="1">
        <v>42598</v>
      </c>
    </row>
    <row r="4084" spans="1:34" x14ac:dyDescent="0.3">
      <c r="A4084">
        <v>253980</v>
      </c>
      <c r="B4084" t="s">
        <v>39</v>
      </c>
      <c r="C4084" t="s">
        <v>26</v>
      </c>
      <c r="D4084">
        <v>1</v>
      </c>
      <c r="E4084" t="s">
        <v>9176</v>
      </c>
      <c r="F4084" t="s">
        <v>313</v>
      </c>
      <c r="G4084">
        <v>90698</v>
      </c>
      <c r="H4084">
        <v>0</v>
      </c>
      <c r="I4084">
        <v>213</v>
      </c>
      <c r="J4084">
        <v>224</v>
      </c>
      <c r="K4084" t="s">
        <v>247</v>
      </c>
      <c r="L4084" t="s">
        <v>319</v>
      </c>
      <c r="M4084" t="s">
        <v>2327</v>
      </c>
      <c r="N4084" t="s">
        <v>7043</v>
      </c>
      <c r="O4084" t="s">
        <v>7102</v>
      </c>
      <c r="P4084" t="s">
        <v>9178</v>
      </c>
      <c r="Q4084" t="s">
        <v>7439</v>
      </c>
      <c r="R4084" t="s">
        <v>6497</v>
      </c>
      <c r="S4084" t="s">
        <v>35</v>
      </c>
      <c r="T4084" t="str">
        <f t="shared" si="189"/>
        <v>‚ Familiarity with HVAC equipment, Direct Digital Controls, test equipment and tools, maintenance and energy efficiency  Excellent judgment and organizational skills  Have knowledge of safety hazards and precautions  Have knowledge of Preventative Maintenance on HVAC Equipment  Ability to use basic hand tools, lubrication equipment, meters, electric hand tools, water tester, pool vacuum, power washer, and water/chemical test kits  Ability to work in safe and efficient manner  Ability to work alone and as a member of a team.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084">
        <f t="shared" si="190"/>
        <v>0</v>
      </c>
      <c r="V4084" s="3">
        <v>0</v>
      </c>
      <c r="W4084" s="3">
        <f t="shared" si="191"/>
        <v>0</v>
      </c>
      <c r="X4084" s="3">
        <v>0</v>
      </c>
      <c r="Y4084" s="3">
        <v>0</v>
      </c>
      <c r="Z4084" s="3">
        <v>0</v>
      </c>
      <c r="AA4084" s="3">
        <v>0</v>
      </c>
      <c r="AB4084" s="3">
        <v>0</v>
      </c>
      <c r="AD4084" t="s">
        <v>38</v>
      </c>
      <c r="AE4084" s="1">
        <v>42597</v>
      </c>
      <c r="AG4084" s="1">
        <v>42597</v>
      </c>
      <c r="AH4084" s="1">
        <v>42598</v>
      </c>
    </row>
    <row r="4085" spans="1:34" x14ac:dyDescent="0.3">
      <c r="A4085">
        <v>253980</v>
      </c>
      <c r="B4085" t="s">
        <v>39</v>
      </c>
      <c r="C4085" t="s">
        <v>40</v>
      </c>
      <c r="D4085">
        <v>1</v>
      </c>
      <c r="E4085" t="s">
        <v>9176</v>
      </c>
      <c r="F4085" t="s">
        <v>313</v>
      </c>
      <c r="G4085">
        <v>90698</v>
      </c>
      <c r="H4085">
        <v>0</v>
      </c>
      <c r="I4085">
        <v>213</v>
      </c>
      <c r="J4085">
        <v>224</v>
      </c>
      <c r="K4085" t="s">
        <v>247</v>
      </c>
      <c r="L4085" t="s">
        <v>319</v>
      </c>
      <c r="M4085" t="s">
        <v>2327</v>
      </c>
      <c r="N4085" t="s">
        <v>7043</v>
      </c>
      <c r="O4085" t="s">
        <v>7102</v>
      </c>
      <c r="P4085" t="s">
        <v>9178</v>
      </c>
      <c r="Q4085" t="s">
        <v>7439</v>
      </c>
      <c r="R4085" t="s">
        <v>6497</v>
      </c>
      <c r="S4085" t="s">
        <v>35</v>
      </c>
      <c r="T4085" t="str">
        <f t="shared" si="189"/>
        <v>‚ Familiarity with HVAC equipment, Direct Digital Controls, test equipment and tools, maintenance and energy efficiency  Excellent judgment and organizational skills  Have knowledge of safety hazards and precautions  Have knowledge of Preventative Maintenance on HVAC Equipment  Ability to use basic hand tools, lubrication equipment, meters, electric hand tools, water tester, pool vacuum, power washer, and water/chemical test kits  Ability to work in safe and efficient manner  Ability to work alone and as a member of a team.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085">
        <f t="shared" si="190"/>
        <v>0</v>
      </c>
      <c r="V4085" s="3">
        <v>0</v>
      </c>
      <c r="W4085" s="3">
        <f t="shared" si="191"/>
        <v>0</v>
      </c>
      <c r="X4085" s="3">
        <v>0</v>
      </c>
      <c r="Y4085" s="3">
        <v>0</v>
      </c>
      <c r="Z4085" s="3">
        <v>0</v>
      </c>
      <c r="AA4085" s="3">
        <v>0</v>
      </c>
      <c r="AB4085" s="3">
        <v>0</v>
      </c>
      <c r="AD4085" t="s">
        <v>38</v>
      </c>
      <c r="AE4085" s="1">
        <v>42597</v>
      </c>
      <c r="AG4085" s="1">
        <v>42597</v>
      </c>
      <c r="AH4085" s="1">
        <v>42598</v>
      </c>
    </row>
    <row r="4086" spans="1:34" x14ac:dyDescent="0.3">
      <c r="A4086">
        <v>252946</v>
      </c>
      <c r="B4086" t="s">
        <v>39</v>
      </c>
      <c r="C4086" t="s">
        <v>26</v>
      </c>
      <c r="D4086">
        <v>1</v>
      </c>
      <c r="E4086" t="s">
        <v>6493</v>
      </c>
      <c r="F4086" t="s">
        <v>434</v>
      </c>
      <c r="G4086">
        <v>10032</v>
      </c>
      <c r="H4086" t="s">
        <v>52</v>
      </c>
      <c r="I4086">
        <v>53051</v>
      </c>
      <c r="J4086">
        <v>145991</v>
      </c>
      <c r="K4086" t="s">
        <v>30</v>
      </c>
      <c r="L4086" t="s">
        <v>859</v>
      </c>
      <c r="M4086" t="s">
        <v>436</v>
      </c>
      <c r="N4086" t="s">
        <v>6494</v>
      </c>
      <c r="O4086" t="s">
        <v>438</v>
      </c>
      <c r="P4086" t="e">
        <f>--expertise in planning and program development  --knowledge of DOHMH and DOE personnel policies and procedures  --Excellent interpersonal, communication and presentation skills</f>
        <v>#NAME?</v>
      </c>
      <c r="Q4086" t="s">
        <v>8835</v>
      </c>
      <c r="R4086" t="s">
        <v>6495</v>
      </c>
      <c r="S4086" t="s">
        <v>35</v>
      </c>
      <c r="T4086" t="e">
        <f t="shared" si="189"/>
        <v>#NAME?</v>
      </c>
      <c r="U4086">
        <f t="shared" si="190"/>
        <v>0</v>
      </c>
      <c r="V4086" s="3">
        <v>0</v>
      </c>
      <c r="W4086" s="3">
        <f t="shared" si="191"/>
        <v>0</v>
      </c>
      <c r="X4086" s="3">
        <v>0</v>
      </c>
      <c r="Y4086" s="3">
        <v>0</v>
      </c>
      <c r="Z4086" s="3">
        <v>0</v>
      </c>
      <c r="AA4086" s="3">
        <v>0</v>
      </c>
      <c r="AB4086" s="3">
        <v>0</v>
      </c>
      <c r="AD4086" t="s">
        <v>58</v>
      </c>
      <c r="AE4086" s="1">
        <v>42593</v>
      </c>
      <c r="AG4086" s="1">
        <v>42593</v>
      </c>
      <c r="AH4086" s="1">
        <v>42598</v>
      </c>
    </row>
    <row r="4087" spans="1:34" x14ac:dyDescent="0.3">
      <c r="A4087">
        <v>252962</v>
      </c>
      <c r="B4087" t="s">
        <v>25</v>
      </c>
      <c r="C4087" t="s">
        <v>40</v>
      </c>
      <c r="D4087">
        <v>1</v>
      </c>
      <c r="E4087" t="s">
        <v>4304</v>
      </c>
      <c r="F4087" t="s">
        <v>191</v>
      </c>
      <c r="G4087">
        <v>13632</v>
      </c>
      <c r="H4087">
        <v>3</v>
      </c>
      <c r="I4087">
        <v>83323</v>
      </c>
      <c r="J4087">
        <v>105000</v>
      </c>
      <c r="K4087" t="s">
        <v>30</v>
      </c>
      <c r="L4087" t="s">
        <v>192</v>
      </c>
      <c r="M4087" t="s">
        <v>193</v>
      </c>
      <c r="N4087" t="s">
        <v>7044</v>
      </c>
      <c r="O4087" t="s">
        <v>7083</v>
      </c>
      <c r="P4087" t="s">
        <v>7045</v>
      </c>
      <c r="Q4087" t="s">
        <v>35</v>
      </c>
      <c r="R4087" t="s">
        <v>6498</v>
      </c>
      <c r="S4087" t="s">
        <v>196</v>
      </c>
      <c r="T4087" t="str">
        <f t="shared" si="189"/>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5+ years of development experience with at least 2 years of hands-on experience in developing enterprise web applications using Java;	Strong JAVA/J2EE skills;	Experience in Spring, Hibernate and Struts;	Database experience with Oracle or Microsoft SQL Server or MySQL;	Experience with BEA or JBoss application server or Tomcat;	Experience architecting and designing large web applications;	Knowledge of SOA architectures;	Strong knowledge of XML, XSL and other internet technologies is a must;	Experience in unix shell scripting;	Experience using Eclipse and Git/ Subversion/CVS for development;	Ability to work in cross functional teams to provide the best solution;	Proven background in the development and deployment of complex operational systems;	Knowledge of Python/PHP; 	PHP, PERL and CGI; 	Knowledge of Socrata or similar open data platform;	Knowledge of Microsoft technologies, especially .Net and C#;	Knowledge of mobile development.  </v>
      </c>
      <c r="U4087">
        <f t="shared" si="190"/>
        <v>0</v>
      </c>
      <c r="V4087" s="3">
        <v>0</v>
      </c>
      <c r="W4087" s="3">
        <f t="shared" si="191"/>
        <v>0</v>
      </c>
      <c r="X4087" s="3">
        <v>1</v>
      </c>
      <c r="Y4087" s="3">
        <v>0</v>
      </c>
      <c r="Z4087" s="3">
        <v>1</v>
      </c>
      <c r="AA4087" s="3">
        <v>0</v>
      </c>
      <c r="AB4087" s="3">
        <v>0</v>
      </c>
      <c r="AD4087" t="s">
        <v>58</v>
      </c>
      <c r="AE4087" s="1">
        <v>42593</v>
      </c>
      <c r="AG4087" s="1">
        <v>42593</v>
      </c>
      <c r="AH4087" s="1">
        <v>42598</v>
      </c>
    </row>
    <row r="4088" spans="1:34" x14ac:dyDescent="0.3">
      <c r="A4088">
        <v>252962</v>
      </c>
      <c r="B4088" t="s">
        <v>25</v>
      </c>
      <c r="C4088" t="s">
        <v>26</v>
      </c>
      <c r="D4088">
        <v>1</v>
      </c>
      <c r="E4088" t="s">
        <v>4304</v>
      </c>
      <c r="F4088" t="s">
        <v>191</v>
      </c>
      <c r="G4088">
        <v>13632</v>
      </c>
      <c r="H4088">
        <v>3</v>
      </c>
      <c r="I4088">
        <v>83323</v>
      </c>
      <c r="J4088">
        <v>105000</v>
      </c>
      <c r="K4088" t="s">
        <v>30</v>
      </c>
      <c r="L4088" t="s">
        <v>192</v>
      </c>
      <c r="M4088" t="s">
        <v>193</v>
      </c>
      <c r="N4088" t="s">
        <v>7044</v>
      </c>
      <c r="O4088" t="s">
        <v>7083</v>
      </c>
      <c r="P4088" t="s">
        <v>7045</v>
      </c>
      <c r="Q4088" t="s">
        <v>35</v>
      </c>
      <c r="R4088" t="s">
        <v>6498</v>
      </c>
      <c r="S4088" t="s">
        <v>196</v>
      </c>
      <c r="T4088" t="str">
        <f t="shared" si="189"/>
        <v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5+ years of development experience with at least 2 years of hands-on experience in developing enterprise web applications using Java;	Strong JAVA/J2EE skills;	Experience in Spring, Hibernate and Struts;	Database experience with Oracle or Microsoft SQL Server or MySQL;	Experience with BEA or JBoss application server or Tomcat;	Experience architecting and designing large web applications;	Knowledge of SOA architectures;	Strong knowledge of XML, XSL and other internet technologies is a must;	Experience in unix shell scripting;	Experience using Eclipse and Git/ Subversion/CVS for development;	Ability to work in cross functional teams to provide the best solution;	Proven background in the development and deployment of complex operational systems;	Knowledge of Python/PHP; 	PHP, PERL and CGI; 	Knowledge of Socrata or similar open data platform;	Knowledge of Microsoft technologies, especially .Net and C#;	Knowledge of mobile development.  </v>
      </c>
      <c r="U4088">
        <f t="shared" si="190"/>
        <v>0</v>
      </c>
      <c r="V4088" s="3">
        <v>0</v>
      </c>
      <c r="W4088" s="3">
        <f t="shared" si="191"/>
        <v>0</v>
      </c>
      <c r="X4088" s="3">
        <v>1</v>
      </c>
      <c r="Y4088" s="3">
        <v>0</v>
      </c>
      <c r="Z4088" s="3">
        <v>1</v>
      </c>
      <c r="AA4088" s="3">
        <v>0</v>
      </c>
      <c r="AB4088" s="3">
        <v>0</v>
      </c>
      <c r="AD4088" t="s">
        <v>58</v>
      </c>
      <c r="AE4088" s="1">
        <v>42593</v>
      </c>
      <c r="AG4088" s="1">
        <v>42593</v>
      </c>
      <c r="AH4088" s="1">
        <v>42598</v>
      </c>
    </row>
    <row r="4089" spans="1:34" x14ac:dyDescent="0.3">
      <c r="A4089">
        <v>254004</v>
      </c>
      <c r="B4089" t="s">
        <v>39</v>
      </c>
      <c r="C4089" t="s">
        <v>26</v>
      </c>
      <c r="D4089">
        <v>1</v>
      </c>
      <c r="E4089" t="s">
        <v>6499</v>
      </c>
      <c r="F4089" t="s">
        <v>1011</v>
      </c>
      <c r="G4089">
        <v>51611</v>
      </c>
      <c r="H4089">
        <v>2</v>
      </c>
      <c r="I4089">
        <v>64510</v>
      </c>
      <c r="J4089">
        <v>89008</v>
      </c>
      <c r="K4089" t="s">
        <v>30</v>
      </c>
      <c r="L4089" t="s">
        <v>43</v>
      </c>
      <c r="M4089" t="s">
        <v>44</v>
      </c>
      <c r="N4089" t="s">
        <v>6500</v>
      </c>
      <c r="O4089" t="s">
        <v>7244</v>
      </c>
      <c r="P4089" t="e">
        <f>--candidate Must have one year full-time satisfactory experience as An early childhood Consultant level I  --Must have Excellent written and verbal skills  --Strong computer skills.</f>
        <v>#NAME?</v>
      </c>
      <c r="Q4089" t="s">
        <v>7439</v>
      </c>
      <c r="R4089" t="s">
        <v>6501</v>
      </c>
      <c r="S4089" t="s">
        <v>35</v>
      </c>
      <c r="T4089" t="e">
        <f t="shared" si="189"/>
        <v>#NAME?</v>
      </c>
      <c r="U4089">
        <f t="shared" si="190"/>
        <v>0</v>
      </c>
      <c r="V4089" s="3">
        <v>0</v>
      </c>
      <c r="W4089" s="3">
        <f t="shared" si="191"/>
        <v>0</v>
      </c>
      <c r="X4089" s="3">
        <v>0</v>
      </c>
      <c r="Y4089" s="3">
        <v>0</v>
      </c>
      <c r="Z4089" s="3">
        <v>0</v>
      </c>
      <c r="AA4089" s="3">
        <v>0</v>
      </c>
      <c r="AB4089" s="3">
        <v>0</v>
      </c>
      <c r="AD4089" t="s">
        <v>38</v>
      </c>
      <c r="AE4089" s="1">
        <v>42597</v>
      </c>
      <c r="AG4089" s="1">
        <v>42597</v>
      </c>
      <c r="AH4089" s="1">
        <v>42598</v>
      </c>
    </row>
    <row r="4090" spans="1:34" x14ac:dyDescent="0.3">
      <c r="A4090">
        <v>254004</v>
      </c>
      <c r="B4090" t="s">
        <v>39</v>
      </c>
      <c r="C4090" t="s">
        <v>40</v>
      </c>
      <c r="D4090">
        <v>1</v>
      </c>
      <c r="E4090" t="s">
        <v>6499</v>
      </c>
      <c r="F4090" t="s">
        <v>1011</v>
      </c>
      <c r="G4090">
        <v>51611</v>
      </c>
      <c r="H4090">
        <v>2</v>
      </c>
      <c r="I4090">
        <v>64510</v>
      </c>
      <c r="J4090">
        <v>89008</v>
      </c>
      <c r="K4090" t="s">
        <v>30</v>
      </c>
      <c r="L4090" t="s">
        <v>43</v>
      </c>
      <c r="M4090" t="s">
        <v>44</v>
      </c>
      <c r="N4090" t="s">
        <v>6500</v>
      </c>
      <c r="O4090" t="s">
        <v>7244</v>
      </c>
      <c r="P4090" t="e">
        <f>--candidate Must have one year full-time satisfactory experience as An early childhood Consultant level I  --Must have Excellent written and verbal skills  --Strong computer skills.</f>
        <v>#NAME?</v>
      </c>
      <c r="Q4090" t="s">
        <v>7439</v>
      </c>
      <c r="R4090" t="s">
        <v>6501</v>
      </c>
      <c r="S4090" t="s">
        <v>35</v>
      </c>
      <c r="T4090" t="e">
        <f t="shared" si="189"/>
        <v>#NAME?</v>
      </c>
      <c r="U4090">
        <f t="shared" si="190"/>
        <v>0</v>
      </c>
      <c r="V4090" s="3">
        <v>0</v>
      </c>
      <c r="W4090" s="3">
        <f t="shared" si="191"/>
        <v>0</v>
      </c>
      <c r="X4090" s="3">
        <v>0</v>
      </c>
      <c r="Y4090" s="3">
        <v>0</v>
      </c>
      <c r="Z4090" s="3">
        <v>0</v>
      </c>
      <c r="AA4090" s="3">
        <v>0</v>
      </c>
      <c r="AB4090" s="3">
        <v>0</v>
      </c>
      <c r="AD4090" t="s">
        <v>38</v>
      </c>
      <c r="AE4090" s="1">
        <v>42597</v>
      </c>
      <c r="AG4090" s="1">
        <v>42597</v>
      </c>
      <c r="AH4090" s="1">
        <v>42598</v>
      </c>
    </row>
    <row r="4091" spans="1:34" x14ac:dyDescent="0.3">
      <c r="A4091">
        <v>254030</v>
      </c>
      <c r="B4091" t="s">
        <v>1592</v>
      </c>
      <c r="C4091" t="s">
        <v>26</v>
      </c>
      <c r="D4091">
        <v>1</v>
      </c>
      <c r="E4091" t="s">
        <v>6502</v>
      </c>
      <c r="F4091" t="s">
        <v>1168</v>
      </c>
      <c r="G4091">
        <v>56058</v>
      </c>
      <c r="H4091">
        <v>0</v>
      </c>
      <c r="I4091">
        <v>48895</v>
      </c>
      <c r="J4091">
        <v>75900</v>
      </c>
      <c r="K4091" t="s">
        <v>30</v>
      </c>
      <c r="L4091" t="s">
        <v>430</v>
      </c>
      <c r="M4091" t="s">
        <v>6380</v>
      </c>
      <c r="N4091" t="s">
        <v>9179</v>
      </c>
      <c r="O4091" t="s">
        <v>1170</v>
      </c>
      <c r="P4091" t="s">
        <v>9180</v>
      </c>
      <c r="Q4091" t="s">
        <v>35</v>
      </c>
      <c r="R4091" t="s">
        <v>3619</v>
      </c>
      <c r="S4091" t="s">
        <v>35</v>
      </c>
      <c r="T4091" t="str">
        <f t="shared" si="189"/>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Three (3) to (5) years of experience in budget administration and operations.  Proficiency in computer skills including Excel (spreadsheets), PowerPoint and all other Microsoft Office programs.  Ability to effectively and efficiently manage multiple projects and responsibilities.  Strong oral and written communication skills.  Strong people skills and leadership skills.  Familiarity with the NYCHRL.  Knowledge of the City‚„s procurement processing system and the Procurement Policy Board Rules.  Ability to use FMS 2/3, Info Advantage, APT, DMSS, Access On-line and OGS databases.  </v>
      </c>
      <c r="U4091">
        <f t="shared" si="190"/>
        <v>0</v>
      </c>
      <c r="V4091" s="3">
        <v>1</v>
      </c>
      <c r="W4091" s="3">
        <f t="shared" si="191"/>
        <v>0</v>
      </c>
      <c r="X4091" s="3">
        <v>0</v>
      </c>
      <c r="Y4091" s="3">
        <v>0</v>
      </c>
      <c r="Z4091" s="3">
        <v>0</v>
      </c>
      <c r="AA4091" s="3">
        <v>0</v>
      </c>
      <c r="AB4091" s="3">
        <v>0</v>
      </c>
      <c r="AD4091" t="s">
        <v>38</v>
      </c>
      <c r="AE4091" s="1">
        <v>42597</v>
      </c>
      <c r="AF4091" s="1">
        <v>42687</v>
      </c>
      <c r="AG4091" s="1">
        <v>42597</v>
      </c>
      <c r="AH4091" s="1">
        <v>42598</v>
      </c>
    </row>
    <row r="4092" spans="1:34" x14ac:dyDescent="0.3">
      <c r="A4092">
        <v>252977</v>
      </c>
      <c r="B4092" t="s">
        <v>39</v>
      </c>
      <c r="C4092" t="s">
        <v>26</v>
      </c>
      <c r="D4092">
        <v>1</v>
      </c>
      <c r="E4092" t="s">
        <v>6503</v>
      </c>
      <c r="F4092" t="s">
        <v>42</v>
      </c>
      <c r="G4092">
        <v>21744</v>
      </c>
      <c r="H4092">
        <v>2</v>
      </c>
      <c r="I4092">
        <v>68239</v>
      </c>
      <c r="J4092">
        <v>85644</v>
      </c>
      <c r="K4092" t="s">
        <v>30</v>
      </c>
      <c r="L4092" t="s">
        <v>78</v>
      </c>
      <c r="M4092" t="s">
        <v>1033</v>
      </c>
      <c r="N4092" t="s">
        <v>6504</v>
      </c>
      <c r="O4092" t="s">
        <v>46</v>
      </c>
      <c r="P4092" t="s">
        <v>6505</v>
      </c>
      <c r="Q4092" t="s">
        <v>7985</v>
      </c>
      <c r="R4092" t="s">
        <v>6506</v>
      </c>
      <c r="S4092" t="s">
        <v>35</v>
      </c>
      <c r="T4092" t="str">
        <f t="shared" si="189"/>
        <v>--Must have knowledge of HIV/AIDS  --Preferred candidates will have expertise in providing technical assistance and training to service providers  --Direct service experience, understanding of data collection and analysis methodologies, strong organizational and project management skills  --Proficient in MS Excel and other MS Office software  --Advanced knowledge of high impact HIV prevention activities; an appreciation for data quality and program quality management  --Ability to manage projects such as coordination of workshops/trainings and development and design of questionnaires  --Ability to oversee the designing of materials, handouts, questionnaires; and a diplomatic ability to navigate within institutions such as Health Departments and Community Based Organizations with different needs  --This role also demands an ability to work effectively with a diverse staff of scientists, planners, capacity-building experts, clinicians, program managers and service providers within the DOHMH and at external agencies, including the CDC.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092">
        <f t="shared" si="190"/>
        <v>0</v>
      </c>
      <c r="V4092" s="3">
        <v>1</v>
      </c>
      <c r="W4092" s="3">
        <f t="shared" si="191"/>
        <v>0</v>
      </c>
      <c r="X4092" s="3">
        <v>0</v>
      </c>
      <c r="Y4092" s="3">
        <v>0</v>
      </c>
      <c r="Z4092" s="3">
        <v>0</v>
      </c>
      <c r="AA4092" s="3">
        <v>0</v>
      </c>
      <c r="AB4092" s="3">
        <v>0</v>
      </c>
      <c r="AD4092" t="s">
        <v>38</v>
      </c>
      <c r="AE4092" s="1">
        <v>42593</v>
      </c>
      <c r="AG4092" s="1">
        <v>42593</v>
      </c>
      <c r="AH4092" s="1">
        <v>42598</v>
      </c>
    </row>
    <row r="4093" spans="1:34" x14ac:dyDescent="0.3">
      <c r="A4093">
        <v>252977</v>
      </c>
      <c r="B4093" t="s">
        <v>39</v>
      </c>
      <c r="C4093" t="s">
        <v>40</v>
      </c>
      <c r="D4093">
        <v>1</v>
      </c>
      <c r="E4093" t="s">
        <v>6503</v>
      </c>
      <c r="F4093" t="s">
        <v>42</v>
      </c>
      <c r="G4093">
        <v>21744</v>
      </c>
      <c r="H4093">
        <v>2</v>
      </c>
      <c r="I4093">
        <v>68239</v>
      </c>
      <c r="J4093">
        <v>85644</v>
      </c>
      <c r="K4093" t="s">
        <v>30</v>
      </c>
      <c r="L4093" t="s">
        <v>78</v>
      </c>
      <c r="M4093" t="s">
        <v>1033</v>
      </c>
      <c r="N4093" t="s">
        <v>6504</v>
      </c>
      <c r="O4093" t="s">
        <v>46</v>
      </c>
      <c r="P4093" t="s">
        <v>6505</v>
      </c>
      <c r="Q4093" t="s">
        <v>7985</v>
      </c>
      <c r="R4093" t="s">
        <v>6506</v>
      </c>
      <c r="S4093" t="s">
        <v>35</v>
      </c>
      <c r="T4093" t="str">
        <f t="shared" si="189"/>
        <v>--Must have knowledge of HIV/AIDS  --Preferred candidates will have expertise in providing technical assistance and training to service providers  --Direct service experience, understanding of data collection and analysis methodologies, strong organizational and project management skills  --Proficient in MS Excel and other MS Office software  --Advanced knowledge of high impact HIV prevention activities; an appreciation for data quality and program quality management  --Ability to manage projects such as coordination of workshops/trainings and development and design of questionnaires  --Ability to oversee the designing of materials, handouts, questionnaires; and a diplomatic ability to navigate within institutions such as Health Departments and Community Based Organizations with different needs  --This role also demands an ability to work effectively with a diverse staff of scientists, planners, capacity-building experts, clinicians, program managers and service providers within the DOHMH and at external agencies, including the CDC.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093">
        <f t="shared" si="190"/>
        <v>0</v>
      </c>
      <c r="V4093" s="3">
        <v>1</v>
      </c>
      <c r="W4093" s="3">
        <f t="shared" si="191"/>
        <v>0</v>
      </c>
      <c r="X4093" s="3">
        <v>0</v>
      </c>
      <c r="Y4093" s="3">
        <v>0</v>
      </c>
      <c r="Z4093" s="3">
        <v>0</v>
      </c>
      <c r="AA4093" s="3">
        <v>0</v>
      </c>
      <c r="AB4093" s="3">
        <v>0</v>
      </c>
      <c r="AD4093" t="s">
        <v>38</v>
      </c>
      <c r="AE4093" s="1">
        <v>42593</v>
      </c>
      <c r="AG4093" s="1">
        <v>42593</v>
      </c>
      <c r="AH4093" s="1">
        <v>42598</v>
      </c>
    </row>
    <row r="4094" spans="1:34" x14ac:dyDescent="0.3">
      <c r="A4094">
        <v>253028</v>
      </c>
      <c r="B4094" t="s">
        <v>184</v>
      </c>
      <c r="C4094" t="s">
        <v>26</v>
      </c>
      <c r="D4094">
        <v>4</v>
      </c>
      <c r="E4094" t="s">
        <v>6507</v>
      </c>
      <c r="F4094" t="s">
        <v>326</v>
      </c>
      <c r="G4094">
        <v>56057</v>
      </c>
      <c r="H4094">
        <v>0</v>
      </c>
      <c r="I4094">
        <v>34644</v>
      </c>
      <c r="J4094">
        <v>57655</v>
      </c>
      <c r="K4094" t="s">
        <v>30</v>
      </c>
      <c r="L4094" t="s">
        <v>3349</v>
      </c>
      <c r="M4094" t="s">
        <v>6508</v>
      </c>
      <c r="N4094" t="s">
        <v>9181</v>
      </c>
      <c r="O4094" t="s">
        <v>329</v>
      </c>
      <c r="P4094" t="s">
        <v>6509</v>
      </c>
      <c r="Q4094" t="s">
        <v>7266</v>
      </c>
      <c r="R4094" t="s">
        <v>99</v>
      </c>
      <c r="S4094" t="s">
        <v>35</v>
      </c>
      <c r="T4094" t="str">
        <f t="shared" si="189"/>
        <v>The preferred candidate should possess experience, education or demonstrated interest in working with at-risk or justice-involved youth and/or adolescents; ability to problem solve and make decisions in a timely manner; ability to work as part of a team, as well as independently to achieve necessary results; strong communication skills; and capability to prioritize tasks and undertake several critical projects at one time.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v>
      </c>
      <c r="U4094">
        <f t="shared" si="190"/>
        <v>0</v>
      </c>
      <c r="V4094" s="3">
        <v>0</v>
      </c>
      <c r="W4094" s="3">
        <f t="shared" si="191"/>
        <v>0</v>
      </c>
      <c r="X4094" s="3">
        <v>0</v>
      </c>
      <c r="Y4094" s="3">
        <v>0</v>
      </c>
      <c r="Z4094" s="3">
        <v>0</v>
      </c>
      <c r="AA4094" s="3">
        <v>0</v>
      </c>
      <c r="AB4094" s="3">
        <v>0</v>
      </c>
      <c r="AD4094" t="s">
        <v>38</v>
      </c>
      <c r="AE4094" s="1">
        <v>42594</v>
      </c>
      <c r="AF4094" s="1">
        <v>42599</v>
      </c>
      <c r="AG4094" s="1">
        <v>42594</v>
      </c>
      <c r="AH4094" s="1">
        <v>42598</v>
      </c>
    </row>
    <row r="4095" spans="1:34" x14ac:dyDescent="0.3">
      <c r="A4095">
        <v>253038</v>
      </c>
      <c r="B4095" t="s">
        <v>324</v>
      </c>
      <c r="C4095" t="s">
        <v>26</v>
      </c>
      <c r="D4095">
        <v>1</v>
      </c>
      <c r="E4095" t="s">
        <v>4333</v>
      </c>
      <c r="F4095" t="s">
        <v>773</v>
      </c>
      <c r="G4095">
        <v>95005</v>
      </c>
      <c r="H4095" t="s">
        <v>1464</v>
      </c>
      <c r="I4095">
        <v>100000</v>
      </c>
      <c r="J4095">
        <v>170000</v>
      </c>
      <c r="K4095" t="s">
        <v>30</v>
      </c>
      <c r="L4095" t="s">
        <v>1348</v>
      </c>
      <c r="M4095" t="s">
        <v>2341</v>
      </c>
      <c r="N4095" t="s">
        <v>9182</v>
      </c>
      <c r="O4095" t="s">
        <v>776</v>
      </c>
      <c r="P4095" t="s">
        <v>8397</v>
      </c>
      <c r="Q4095" t="s">
        <v>35</v>
      </c>
      <c r="R4095" t="s">
        <v>866</v>
      </c>
      <c r="S4095" t="s">
        <v>35</v>
      </c>
      <c r="T4095" t="str">
        <f t="shared" si="189"/>
        <v xml:space="preserve">Although not required, the successful applicant will likely have one or more of the following academic or professional experiences: urban planning, transportation policy, public policy, business, law, economics, statistics, environmental studies, or in a related degree program. Master‚„s degree, MBA or J.D. preferred.    Interested candidates should have excellent written and verbal communication skills, effective problem-solving skills, and the ability to prioritize, manage time, and engage in multiple tasks in a fast-paced environment. Candidates should be highly motivated. Preference will be given to candidates with experience serving as a senior leader on the team of a high level Executive.  </v>
      </c>
      <c r="U4095">
        <f t="shared" si="190"/>
        <v>0</v>
      </c>
      <c r="V4095" s="3">
        <v>0</v>
      </c>
      <c r="W4095" s="3">
        <f t="shared" si="191"/>
        <v>0</v>
      </c>
      <c r="X4095" s="3">
        <v>0</v>
      </c>
      <c r="Y4095" s="3">
        <v>0</v>
      </c>
      <c r="Z4095" s="3">
        <v>0</v>
      </c>
      <c r="AA4095" s="3">
        <v>0</v>
      </c>
      <c r="AB4095" s="3">
        <v>0</v>
      </c>
      <c r="AD4095" t="s">
        <v>6510</v>
      </c>
      <c r="AE4095" s="1">
        <v>42593</v>
      </c>
      <c r="AF4095" s="1">
        <v>42606</v>
      </c>
      <c r="AG4095" s="1">
        <v>42593</v>
      </c>
      <c r="AH4095" s="1">
        <v>42598</v>
      </c>
    </row>
    <row r="4096" spans="1:34" x14ac:dyDescent="0.3">
      <c r="A4096">
        <v>254030</v>
      </c>
      <c r="B4096" t="s">
        <v>1592</v>
      </c>
      <c r="C4096" t="s">
        <v>40</v>
      </c>
      <c r="D4096">
        <v>1</v>
      </c>
      <c r="E4096" t="s">
        <v>6502</v>
      </c>
      <c r="F4096" t="s">
        <v>1168</v>
      </c>
      <c r="G4096">
        <v>56058</v>
      </c>
      <c r="H4096">
        <v>0</v>
      </c>
      <c r="I4096">
        <v>48895</v>
      </c>
      <c r="J4096">
        <v>75900</v>
      </c>
      <c r="K4096" t="s">
        <v>30</v>
      </c>
      <c r="L4096" t="s">
        <v>430</v>
      </c>
      <c r="M4096" t="s">
        <v>6380</v>
      </c>
      <c r="N4096" t="s">
        <v>9179</v>
      </c>
      <c r="O4096" t="s">
        <v>1170</v>
      </c>
      <c r="P4096" t="s">
        <v>9180</v>
      </c>
      <c r="Q4096" t="s">
        <v>35</v>
      </c>
      <c r="R4096" t="s">
        <v>3619</v>
      </c>
      <c r="S4096" t="s">
        <v>35</v>
      </c>
      <c r="T4096" t="str">
        <f t="shared" si="189"/>
        <v xml:space="preserve">‚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Three (3) to (5) years of experience in budget administration and operations.  Proficiency in computer skills including Excel (spreadsheets), PowerPoint and all other Microsoft Office programs.  Ability to effectively and efficiently manage multiple projects and responsibilities.  Strong oral and written communication skills.  Strong people skills and leadership skills.  Familiarity with the NYCHRL.  Knowledge of the City‚„s procurement processing system and the Procurement Policy Board Rules.  Ability to use FMS 2/3, Info Advantage, APT, DMSS, Access On-line and OGS databases.  </v>
      </c>
      <c r="U4096">
        <f t="shared" si="190"/>
        <v>0</v>
      </c>
      <c r="V4096" s="3">
        <v>1</v>
      </c>
      <c r="W4096" s="3">
        <f t="shared" si="191"/>
        <v>0</v>
      </c>
      <c r="X4096" s="3">
        <v>0</v>
      </c>
      <c r="Y4096" s="3">
        <v>0</v>
      </c>
      <c r="Z4096" s="3">
        <v>0</v>
      </c>
      <c r="AA4096" s="3">
        <v>0</v>
      </c>
      <c r="AB4096" s="3">
        <v>0</v>
      </c>
      <c r="AD4096" t="s">
        <v>38</v>
      </c>
      <c r="AE4096" s="1">
        <v>42597</v>
      </c>
      <c r="AF4096" s="1">
        <v>42687</v>
      </c>
      <c r="AG4096" s="1">
        <v>42597</v>
      </c>
      <c r="AH4096" s="1">
        <v>42598</v>
      </c>
    </row>
    <row r="4097" spans="1:34" x14ac:dyDescent="0.3">
      <c r="A4097">
        <v>254047</v>
      </c>
      <c r="B4097" t="s">
        <v>2309</v>
      </c>
      <c r="C4097" t="s">
        <v>26</v>
      </c>
      <c r="D4097">
        <v>1</v>
      </c>
      <c r="E4097" t="s">
        <v>6253</v>
      </c>
      <c r="F4097" t="s">
        <v>1168</v>
      </c>
      <c r="G4097">
        <v>56058</v>
      </c>
      <c r="H4097">
        <v>0</v>
      </c>
      <c r="I4097">
        <v>48895</v>
      </c>
      <c r="J4097">
        <v>75900</v>
      </c>
      <c r="K4097" t="s">
        <v>30</v>
      </c>
      <c r="L4097" t="s">
        <v>6042</v>
      </c>
      <c r="M4097" t="s">
        <v>6122</v>
      </c>
      <c r="N4097" t="s">
        <v>9183</v>
      </c>
      <c r="O4097" t="s">
        <v>1170</v>
      </c>
      <c r="P4097" t="s">
        <v>35</v>
      </c>
      <c r="Q4097" t="s">
        <v>35</v>
      </c>
      <c r="R4097" t="s">
        <v>4761</v>
      </c>
      <c r="S4097" t="s">
        <v>3513</v>
      </c>
      <c r="T4097" t="str">
        <f t="shared" si="189"/>
        <v xml:space="preserve">   </v>
      </c>
      <c r="U4097">
        <f t="shared" si="190"/>
        <v>0</v>
      </c>
      <c r="V4097" s="3">
        <v>0</v>
      </c>
      <c r="W4097" s="3">
        <f t="shared" si="191"/>
        <v>0</v>
      </c>
      <c r="X4097" s="3">
        <v>0</v>
      </c>
      <c r="Y4097" s="3">
        <v>0</v>
      </c>
      <c r="Z4097" s="3">
        <v>0</v>
      </c>
      <c r="AA4097" s="3">
        <v>0</v>
      </c>
      <c r="AB4097" s="3">
        <v>0</v>
      </c>
      <c r="AD4097" t="s">
        <v>38</v>
      </c>
      <c r="AE4097" s="1">
        <v>42597</v>
      </c>
      <c r="AF4097" s="1">
        <v>42611</v>
      </c>
      <c r="AG4097" s="1">
        <v>42597</v>
      </c>
      <c r="AH4097" s="1">
        <v>42598</v>
      </c>
    </row>
    <row r="4098" spans="1:34" x14ac:dyDescent="0.3">
      <c r="A4098">
        <v>254047</v>
      </c>
      <c r="B4098" t="s">
        <v>2309</v>
      </c>
      <c r="C4098" t="s">
        <v>40</v>
      </c>
      <c r="D4098">
        <v>1</v>
      </c>
      <c r="E4098" t="s">
        <v>6253</v>
      </c>
      <c r="F4098" t="s">
        <v>1168</v>
      </c>
      <c r="G4098">
        <v>56058</v>
      </c>
      <c r="H4098">
        <v>0</v>
      </c>
      <c r="I4098">
        <v>48895</v>
      </c>
      <c r="J4098">
        <v>75900</v>
      </c>
      <c r="K4098" t="s">
        <v>30</v>
      </c>
      <c r="L4098" t="s">
        <v>6042</v>
      </c>
      <c r="M4098" t="s">
        <v>6122</v>
      </c>
      <c r="N4098" t="s">
        <v>9183</v>
      </c>
      <c r="O4098" t="s">
        <v>1170</v>
      </c>
      <c r="P4098" t="s">
        <v>35</v>
      </c>
      <c r="Q4098" t="s">
        <v>35</v>
      </c>
      <c r="R4098" t="s">
        <v>4761</v>
      </c>
      <c r="S4098" t="s">
        <v>3513</v>
      </c>
      <c r="T4098" t="str">
        <f t="shared" si="189"/>
        <v xml:space="preserve">   </v>
      </c>
      <c r="U4098">
        <f t="shared" si="190"/>
        <v>0</v>
      </c>
      <c r="V4098" s="3">
        <v>0</v>
      </c>
      <c r="W4098" s="3">
        <f t="shared" si="191"/>
        <v>0</v>
      </c>
      <c r="X4098" s="3">
        <v>0</v>
      </c>
      <c r="Y4098" s="3">
        <v>0</v>
      </c>
      <c r="Z4098" s="3">
        <v>0</v>
      </c>
      <c r="AA4098" s="3">
        <v>0</v>
      </c>
      <c r="AB4098" s="3">
        <v>0</v>
      </c>
      <c r="AD4098" t="s">
        <v>38</v>
      </c>
      <c r="AE4098" s="1">
        <v>42597</v>
      </c>
      <c r="AF4098" s="1">
        <v>42611</v>
      </c>
      <c r="AG4098" s="1">
        <v>42597</v>
      </c>
      <c r="AH4098" s="1">
        <v>42598</v>
      </c>
    </row>
    <row r="4099" spans="1:34" x14ac:dyDescent="0.3">
      <c r="A4099">
        <v>254053</v>
      </c>
      <c r="B4099" t="s">
        <v>2309</v>
      </c>
      <c r="C4099" t="s">
        <v>26</v>
      </c>
      <c r="D4099">
        <v>2</v>
      </c>
      <c r="E4099" t="s">
        <v>6511</v>
      </c>
      <c r="F4099" t="s">
        <v>1168</v>
      </c>
      <c r="G4099">
        <v>56058</v>
      </c>
      <c r="H4099">
        <v>0</v>
      </c>
      <c r="I4099">
        <v>48895</v>
      </c>
      <c r="J4099">
        <v>75900</v>
      </c>
      <c r="K4099" t="s">
        <v>30</v>
      </c>
      <c r="L4099" t="s">
        <v>6042</v>
      </c>
      <c r="M4099" t="s">
        <v>6122</v>
      </c>
      <c r="N4099" t="s">
        <v>9184</v>
      </c>
      <c r="O4099" t="s">
        <v>1170</v>
      </c>
      <c r="P4099" t="s">
        <v>35</v>
      </c>
      <c r="Q4099" t="s">
        <v>35</v>
      </c>
      <c r="R4099" t="s">
        <v>4761</v>
      </c>
      <c r="S4099" t="s">
        <v>6512</v>
      </c>
      <c r="T4099" t="str">
        <f t="shared" ref="T4099:T4162" si="192">P4099&amp;" "&amp;Q4099</f>
        <v xml:space="preserve">   </v>
      </c>
      <c r="U4099">
        <f t="shared" ref="U4099:U4162" si="193">D4099*W4099</f>
        <v>0</v>
      </c>
      <c r="V4099" s="3">
        <v>0</v>
      </c>
      <c r="W4099" s="3">
        <f t="shared" ref="W4099:W4162" si="194">IF(OR(ISNUMBER(SEARCH("data analytics",$T4099)), ISNUMBER(SEARCH("data analysis",$T4099)), ISNUMBER(SEARCH("analyze data", $T4099)),ISNUMBER(SEARCH("business intelligence", $T4099)),ISNUMBER(SEARCH("business analysis",$T4099))),1,0)</f>
        <v>0</v>
      </c>
      <c r="X4099" s="3">
        <v>0</v>
      </c>
      <c r="Y4099" s="3">
        <v>0</v>
      </c>
      <c r="Z4099" s="3">
        <v>0</v>
      </c>
      <c r="AA4099" s="3">
        <v>0</v>
      </c>
      <c r="AB4099" s="3">
        <v>0</v>
      </c>
      <c r="AD4099" t="s">
        <v>38</v>
      </c>
      <c r="AE4099" s="1">
        <v>42597</v>
      </c>
      <c r="AF4099" s="1">
        <v>42611</v>
      </c>
      <c r="AG4099" s="1">
        <v>42597</v>
      </c>
      <c r="AH4099" s="1">
        <v>42598</v>
      </c>
    </row>
    <row r="4100" spans="1:34" x14ac:dyDescent="0.3">
      <c r="A4100">
        <v>254053</v>
      </c>
      <c r="B4100" t="s">
        <v>2309</v>
      </c>
      <c r="C4100" t="s">
        <v>40</v>
      </c>
      <c r="D4100">
        <v>2</v>
      </c>
      <c r="E4100" t="s">
        <v>6511</v>
      </c>
      <c r="F4100" t="s">
        <v>1168</v>
      </c>
      <c r="G4100">
        <v>56058</v>
      </c>
      <c r="H4100">
        <v>0</v>
      </c>
      <c r="I4100">
        <v>48895</v>
      </c>
      <c r="J4100">
        <v>75900</v>
      </c>
      <c r="K4100" t="s">
        <v>30</v>
      </c>
      <c r="L4100" t="s">
        <v>6042</v>
      </c>
      <c r="M4100" t="s">
        <v>6122</v>
      </c>
      <c r="N4100" t="s">
        <v>9184</v>
      </c>
      <c r="O4100" t="s">
        <v>1170</v>
      </c>
      <c r="P4100" t="s">
        <v>35</v>
      </c>
      <c r="Q4100" t="s">
        <v>35</v>
      </c>
      <c r="R4100" t="s">
        <v>4761</v>
      </c>
      <c r="S4100" t="s">
        <v>6512</v>
      </c>
      <c r="T4100" t="str">
        <f t="shared" si="192"/>
        <v xml:space="preserve">   </v>
      </c>
      <c r="U4100">
        <f t="shared" si="193"/>
        <v>0</v>
      </c>
      <c r="V4100" s="3">
        <v>0</v>
      </c>
      <c r="W4100" s="3">
        <f t="shared" si="194"/>
        <v>0</v>
      </c>
      <c r="X4100" s="3">
        <v>0</v>
      </c>
      <c r="Y4100" s="3">
        <v>0</v>
      </c>
      <c r="Z4100" s="3">
        <v>0</v>
      </c>
      <c r="AA4100" s="3">
        <v>0</v>
      </c>
      <c r="AB4100" s="3">
        <v>0</v>
      </c>
      <c r="AD4100" t="s">
        <v>38</v>
      </c>
      <c r="AE4100" s="1">
        <v>42597</v>
      </c>
      <c r="AF4100" s="1">
        <v>42611</v>
      </c>
      <c r="AG4100" s="1">
        <v>42597</v>
      </c>
      <c r="AH4100" s="1">
        <v>42598</v>
      </c>
    </row>
    <row r="4101" spans="1:34" x14ac:dyDescent="0.3">
      <c r="A4101">
        <v>253038</v>
      </c>
      <c r="B4101" t="s">
        <v>324</v>
      </c>
      <c r="C4101" t="s">
        <v>40</v>
      </c>
      <c r="D4101">
        <v>1</v>
      </c>
      <c r="E4101" t="s">
        <v>4333</v>
      </c>
      <c r="F4101" t="s">
        <v>773</v>
      </c>
      <c r="G4101">
        <v>95005</v>
      </c>
      <c r="H4101" t="s">
        <v>1464</v>
      </c>
      <c r="I4101">
        <v>100000</v>
      </c>
      <c r="J4101">
        <v>170000</v>
      </c>
      <c r="K4101" t="s">
        <v>30</v>
      </c>
      <c r="L4101" t="s">
        <v>1348</v>
      </c>
      <c r="M4101" t="s">
        <v>2341</v>
      </c>
      <c r="N4101" t="s">
        <v>9182</v>
      </c>
      <c r="O4101" t="s">
        <v>776</v>
      </c>
      <c r="P4101" t="s">
        <v>8397</v>
      </c>
      <c r="Q4101" t="s">
        <v>35</v>
      </c>
      <c r="R4101" t="s">
        <v>866</v>
      </c>
      <c r="S4101" t="s">
        <v>35</v>
      </c>
      <c r="T4101" t="str">
        <f t="shared" si="192"/>
        <v xml:space="preserve">Although not required, the successful applicant will likely have one or more of the following academic or professional experiences: urban planning, transportation policy, public policy, business, law, economics, statistics, environmental studies, or in a related degree program. Master‚„s degree, MBA or J.D. preferred.    Interested candidates should have excellent written and verbal communication skills, effective problem-solving skills, and the ability to prioritize, manage time, and engage in multiple tasks in a fast-paced environment. Candidates should be highly motivated. Preference will be given to candidates with experience serving as a senior leader on the team of a high level Executive.  </v>
      </c>
      <c r="U4101">
        <f t="shared" si="193"/>
        <v>0</v>
      </c>
      <c r="V4101" s="3">
        <v>0</v>
      </c>
      <c r="W4101" s="3">
        <f t="shared" si="194"/>
        <v>0</v>
      </c>
      <c r="X4101" s="3">
        <v>0</v>
      </c>
      <c r="Y4101" s="3">
        <v>0</v>
      </c>
      <c r="Z4101" s="3">
        <v>0</v>
      </c>
      <c r="AA4101" s="3">
        <v>0</v>
      </c>
      <c r="AB4101" s="3">
        <v>0</v>
      </c>
      <c r="AD4101" t="s">
        <v>6510</v>
      </c>
      <c r="AE4101" s="1">
        <v>42593</v>
      </c>
      <c r="AF4101" s="1">
        <v>42606</v>
      </c>
      <c r="AG4101" s="1">
        <v>42593</v>
      </c>
      <c r="AH4101" s="1">
        <v>42598</v>
      </c>
    </row>
    <row r="4102" spans="1:34" x14ac:dyDescent="0.3">
      <c r="A4102">
        <v>253098</v>
      </c>
      <c r="B4102" t="s">
        <v>524</v>
      </c>
      <c r="C4102" t="s">
        <v>26</v>
      </c>
      <c r="D4102">
        <v>1</v>
      </c>
      <c r="E4102" t="s">
        <v>6513</v>
      </c>
      <c r="F4102" t="s">
        <v>326</v>
      </c>
      <c r="G4102">
        <v>56057</v>
      </c>
      <c r="H4102">
        <v>0</v>
      </c>
      <c r="I4102">
        <v>45000</v>
      </c>
      <c r="J4102">
        <v>50000</v>
      </c>
      <c r="K4102" t="s">
        <v>30</v>
      </c>
      <c r="L4102" t="s">
        <v>6514</v>
      </c>
      <c r="M4102" t="s">
        <v>6515</v>
      </c>
      <c r="N4102" t="s">
        <v>9185</v>
      </c>
      <c r="O4102" t="s">
        <v>329</v>
      </c>
      <c r="P4102" t="s">
        <v>6516</v>
      </c>
      <c r="Q4102" t="s">
        <v>6517</v>
      </c>
      <c r="R4102" t="s">
        <v>6518</v>
      </c>
      <c r="S4102" t="s">
        <v>35</v>
      </c>
      <c r="T4102" t="str">
        <f t="shared" si="192"/>
        <v>1. Experience organizing and coordinating events, as well as supervising staff. 2. Strong interpersonal, communication and organizational skills. 3. Proficiency in Microsoft Office programs. 4. Experience with data input. 5. Able to work a flexible schedule, including evenings and weekends. 6. Valid New York State driver license. ONLY CURRENT YEAR-ROUND PARKS EMPLOYEES ARE ELIGIBLE TO APPLY.  If you have any questions regarding this vacancy or require a reasonable accommodation during the application process, please call the Personnel Division at 212-830-7851.  NOTE: All resumes must be received no later than the last day of the posting period.  www.nyc.gov/parks</v>
      </c>
      <c r="U4102">
        <f t="shared" si="193"/>
        <v>0</v>
      </c>
      <c r="V4102" s="3">
        <v>0</v>
      </c>
      <c r="W4102" s="3">
        <f t="shared" si="194"/>
        <v>0</v>
      </c>
      <c r="X4102" s="3">
        <v>0</v>
      </c>
      <c r="Y4102" s="3">
        <v>0</v>
      </c>
      <c r="Z4102" s="3">
        <v>0</v>
      </c>
      <c r="AA4102" s="3">
        <v>0</v>
      </c>
      <c r="AB4102" s="3">
        <v>0</v>
      </c>
      <c r="AD4102" t="s">
        <v>1649</v>
      </c>
      <c r="AE4102" s="1">
        <v>42594</v>
      </c>
      <c r="AF4102" s="1">
        <v>42608</v>
      </c>
      <c r="AG4102" s="1">
        <v>42593</v>
      </c>
      <c r="AH4102" s="1">
        <v>42598</v>
      </c>
    </row>
    <row r="4103" spans="1:34" x14ac:dyDescent="0.3">
      <c r="A4103">
        <v>253102</v>
      </c>
      <c r="B4103" t="s">
        <v>39</v>
      </c>
      <c r="C4103" t="s">
        <v>26</v>
      </c>
      <c r="D4103">
        <v>1</v>
      </c>
      <c r="E4103" t="s">
        <v>6519</v>
      </c>
      <c r="F4103" t="s">
        <v>372</v>
      </c>
      <c r="G4103">
        <v>13651</v>
      </c>
      <c r="H4103">
        <v>2</v>
      </c>
      <c r="I4103">
        <v>54017</v>
      </c>
      <c r="J4103">
        <v>65000</v>
      </c>
      <c r="K4103" t="s">
        <v>30</v>
      </c>
      <c r="L4103" t="s">
        <v>78</v>
      </c>
      <c r="M4103" t="s">
        <v>4676</v>
      </c>
      <c r="N4103" t="s">
        <v>9186</v>
      </c>
      <c r="O4103" t="s">
        <v>374</v>
      </c>
      <c r="P4103" t="s">
        <v>6520</v>
      </c>
      <c r="Q4103" t="s">
        <v>7439</v>
      </c>
      <c r="R4103" t="s">
        <v>6521</v>
      </c>
      <c r="S4103" t="s">
        <v>35</v>
      </c>
      <c r="T4103" t="str">
        <f t="shared" si="192"/>
        <v>--Travel throughout the 5 boroughs  --Operating Systems: Windows OS, Android and iOS  -- .Net, Oracle and Microsoft SQL  --LAN and WAN Knowledge  --Help Desk Experience   --Verbal Communication, phone Skills and customer Service  --IP Phone installation and troubleshooting  --PC, laptop, mobile device, and network proficiency.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103">
        <f t="shared" si="193"/>
        <v>0</v>
      </c>
      <c r="V4103" s="3">
        <v>0</v>
      </c>
      <c r="W4103" s="3">
        <f t="shared" si="194"/>
        <v>0</v>
      </c>
      <c r="X4103" s="3">
        <v>0</v>
      </c>
      <c r="Y4103" s="3">
        <v>0</v>
      </c>
      <c r="Z4103" s="3">
        <v>1</v>
      </c>
      <c r="AA4103" s="3">
        <v>0</v>
      </c>
      <c r="AB4103" s="3">
        <v>0</v>
      </c>
      <c r="AD4103" t="s">
        <v>58</v>
      </c>
      <c r="AE4103" s="1">
        <v>42593</v>
      </c>
      <c r="AG4103" s="1">
        <v>42593</v>
      </c>
      <c r="AH4103" s="1">
        <v>42598</v>
      </c>
    </row>
    <row r="4104" spans="1:34" x14ac:dyDescent="0.3">
      <c r="A4104">
        <v>252005</v>
      </c>
      <c r="B4104" t="s">
        <v>39</v>
      </c>
      <c r="C4104" t="s">
        <v>40</v>
      </c>
      <c r="D4104">
        <v>1</v>
      </c>
      <c r="E4104" t="s">
        <v>6328</v>
      </c>
      <c r="F4104" t="s">
        <v>574</v>
      </c>
      <c r="G4104">
        <v>40510</v>
      </c>
      <c r="H4104">
        <v>2</v>
      </c>
      <c r="I4104">
        <v>50623</v>
      </c>
      <c r="J4104">
        <v>80988</v>
      </c>
      <c r="K4104" t="s">
        <v>30</v>
      </c>
      <c r="L4104" t="s">
        <v>78</v>
      </c>
      <c r="M4104" t="s">
        <v>424</v>
      </c>
      <c r="N4104" t="s">
        <v>6329</v>
      </c>
      <c r="O4104" t="s">
        <v>577</v>
      </c>
      <c r="P4104" t="s">
        <v>6330</v>
      </c>
      <c r="Q4104" t="s">
        <v>7439</v>
      </c>
      <c r="R4104" t="s">
        <v>6331</v>
      </c>
      <c r="S4104" t="s">
        <v>35</v>
      </c>
      <c r="T4104" t="str">
        <f t="shared" si="192"/>
        <v>Knowledge of the City's fiscal policies and procedures and knowledge of grant management. Proficient in developing operating budgets and experience in budget modifications. Proficient with Microsoft Office suite including excellent knowledge of Excel. Excellent written and verbal communication skills and ability to work independently and to handle multiple responsibilities simultaneously.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104">
        <f t="shared" si="193"/>
        <v>0</v>
      </c>
      <c r="V4104" s="3">
        <v>1</v>
      </c>
      <c r="W4104" s="3">
        <f t="shared" si="194"/>
        <v>0</v>
      </c>
      <c r="X4104" s="3">
        <v>0</v>
      </c>
      <c r="Y4104" s="3">
        <v>0</v>
      </c>
      <c r="Z4104" s="3">
        <v>0</v>
      </c>
      <c r="AA4104" s="3">
        <v>0</v>
      </c>
      <c r="AB4104" s="3">
        <v>0</v>
      </c>
      <c r="AD4104" t="s">
        <v>38</v>
      </c>
      <c r="AE4104" s="1">
        <v>42593</v>
      </c>
      <c r="AG4104" s="1">
        <v>42593</v>
      </c>
      <c r="AH4104" s="1">
        <v>42598</v>
      </c>
    </row>
    <row r="4105" spans="1:34" x14ac:dyDescent="0.3">
      <c r="A4105">
        <v>252106</v>
      </c>
      <c r="B4105" t="s">
        <v>39</v>
      </c>
      <c r="C4105" t="s">
        <v>26</v>
      </c>
      <c r="D4105">
        <v>1</v>
      </c>
      <c r="E4105" t="s">
        <v>4029</v>
      </c>
      <c r="F4105" t="s">
        <v>1565</v>
      </c>
      <c r="G4105">
        <v>51195</v>
      </c>
      <c r="H4105">
        <v>2</v>
      </c>
      <c r="I4105">
        <v>23</v>
      </c>
      <c r="J4105">
        <v>30</v>
      </c>
      <c r="K4105" t="s">
        <v>141</v>
      </c>
      <c r="L4105" t="s">
        <v>78</v>
      </c>
      <c r="M4105" t="s">
        <v>142</v>
      </c>
      <c r="N4105" t="s">
        <v>6522</v>
      </c>
      <c r="O4105" t="s">
        <v>7376</v>
      </c>
      <c r="P4105" t="s">
        <v>35</v>
      </c>
      <c r="Q4105" t="s">
        <v>35</v>
      </c>
      <c r="R4105" t="s">
        <v>6523</v>
      </c>
      <c r="S4105" t="s">
        <v>35</v>
      </c>
      <c r="T4105" t="str">
        <f t="shared" si="192"/>
        <v xml:space="preserve">   </v>
      </c>
      <c r="U4105">
        <f t="shared" si="193"/>
        <v>0</v>
      </c>
      <c r="V4105" s="3">
        <v>0</v>
      </c>
      <c r="W4105" s="3">
        <f t="shared" si="194"/>
        <v>0</v>
      </c>
      <c r="X4105" s="3">
        <v>0</v>
      </c>
      <c r="Y4105" s="3">
        <v>0</v>
      </c>
      <c r="Z4105" s="3">
        <v>0</v>
      </c>
      <c r="AA4105" s="3">
        <v>0</v>
      </c>
      <c r="AB4105" s="3">
        <v>0</v>
      </c>
      <c r="AD4105" t="s">
        <v>38</v>
      </c>
      <c r="AE4105" s="1">
        <v>42592</v>
      </c>
      <c r="AG4105" s="1">
        <v>42592</v>
      </c>
      <c r="AH4105" s="1">
        <v>42598</v>
      </c>
    </row>
    <row r="4106" spans="1:34" x14ac:dyDescent="0.3">
      <c r="A4106">
        <v>252106</v>
      </c>
      <c r="B4106" t="s">
        <v>39</v>
      </c>
      <c r="C4106" t="s">
        <v>40</v>
      </c>
      <c r="D4106">
        <v>1</v>
      </c>
      <c r="E4106" t="s">
        <v>4029</v>
      </c>
      <c r="F4106" t="s">
        <v>1565</v>
      </c>
      <c r="G4106">
        <v>51195</v>
      </c>
      <c r="H4106">
        <v>2</v>
      </c>
      <c r="I4106">
        <v>23</v>
      </c>
      <c r="J4106">
        <v>30</v>
      </c>
      <c r="K4106" t="s">
        <v>141</v>
      </c>
      <c r="L4106" t="s">
        <v>78</v>
      </c>
      <c r="M4106" t="s">
        <v>142</v>
      </c>
      <c r="N4106" t="s">
        <v>6522</v>
      </c>
      <c r="O4106" t="s">
        <v>7376</v>
      </c>
      <c r="P4106" t="s">
        <v>35</v>
      </c>
      <c r="Q4106" t="s">
        <v>35</v>
      </c>
      <c r="R4106" t="s">
        <v>6523</v>
      </c>
      <c r="S4106" t="s">
        <v>35</v>
      </c>
      <c r="T4106" t="str">
        <f t="shared" si="192"/>
        <v xml:space="preserve">   </v>
      </c>
      <c r="U4106">
        <f t="shared" si="193"/>
        <v>0</v>
      </c>
      <c r="V4106" s="3">
        <v>0</v>
      </c>
      <c r="W4106" s="3">
        <f t="shared" si="194"/>
        <v>0</v>
      </c>
      <c r="X4106" s="3">
        <v>0</v>
      </c>
      <c r="Y4106" s="3">
        <v>0</v>
      </c>
      <c r="Z4106" s="3">
        <v>0</v>
      </c>
      <c r="AA4106" s="3">
        <v>0</v>
      </c>
      <c r="AB4106" s="3">
        <v>0</v>
      </c>
      <c r="AD4106" t="s">
        <v>38</v>
      </c>
      <c r="AE4106" s="1">
        <v>42592</v>
      </c>
      <c r="AG4106" s="1">
        <v>42592</v>
      </c>
      <c r="AH4106" s="1">
        <v>42598</v>
      </c>
    </row>
    <row r="4107" spans="1:34" x14ac:dyDescent="0.3">
      <c r="A4107">
        <v>252119</v>
      </c>
      <c r="B4107" t="s">
        <v>59</v>
      </c>
      <c r="C4107" t="s">
        <v>26</v>
      </c>
      <c r="D4107">
        <v>4</v>
      </c>
      <c r="E4107" t="s">
        <v>2181</v>
      </c>
      <c r="F4107" t="s">
        <v>2181</v>
      </c>
      <c r="G4107">
        <v>20210</v>
      </c>
      <c r="H4107">
        <v>0</v>
      </c>
      <c r="I4107">
        <v>51586</v>
      </c>
      <c r="J4107">
        <v>77404</v>
      </c>
      <c r="K4107" t="s">
        <v>30</v>
      </c>
      <c r="L4107" t="s">
        <v>62</v>
      </c>
      <c r="M4107" t="s">
        <v>2473</v>
      </c>
      <c r="N4107" t="s">
        <v>9187</v>
      </c>
      <c r="O4107" t="s">
        <v>7601</v>
      </c>
      <c r="P4107" t="s">
        <v>6524</v>
      </c>
      <c r="Q4107" t="s">
        <v>2475</v>
      </c>
      <c r="R4107" t="s">
        <v>593</v>
      </c>
      <c r="S4107" t="s">
        <v>35</v>
      </c>
      <c r="T4107" t="str">
        <f t="shared" si="192"/>
        <v>EIT Preffered. Background in Clean Water/Wastewater. Ability to respond to emergencies off hours.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4107">
        <f t="shared" si="193"/>
        <v>0</v>
      </c>
      <c r="V4107" s="3">
        <v>0</v>
      </c>
      <c r="W4107" s="3">
        <f t="shared" si="194"/>
        <v>0</v>
      </c>
      <c r="X4107" s="3">
        <v>0</v>
      </c>
      <c r="Y4107" s="3">
        <v>0</v>
      </c>
      <c r="Z4107" s="3">
        <v>0</v>
      </c>
      <c r="AA4107" s="3">
        <v>0</v>
      </c>
      <c r="AB4107" s="3">
        <v>0</v>
      </c>
      <c r="AD4107" t="s">
        <v>58</v>
      </c>
      <c r="AE4107" s="1">
        <v>42593</v>
      </c>
      <c r="AG4107" s="1">
        <v>42593</v>
      </c>
      <c r="AH4107" s="1">
        <v>42598</v>
      </c>
    </row>
    <row r="4108" spans="1:34" x14ac:dyDescent="0.3">
      <c r="A4108">
        <v>252119</v>
      </c>
      <c r="B4108" t="s">
        <v>59</v>
      </c>
      <c r="C4108" t="s">
        <v>40</v>
      </c>
      <c r="D4108">
        <v>4</v>
      </c>
      <c r="E4108" t="s">
        <v>2181</v>
      </c>
      <c r="F4108" t="s">
        <v>2181</v>
      </c>
      <c r="G4108">
        <v>20210</v>
      </c>
      <c r="H4108">
        <v>0</v>
      </c>
      <c r="I4108">
        <v>51586</v>
      </c>
      <c r="J4108">
        <v>77404</v>
      </c>
      <c r="K4108" t="s">
        <v>30</v>
      </c>
      <c r="L4108" t="s">
        <v>62</v>
      </c>
      <c r="M4108" t="s">
        <v>2473</v>
      </c>
      <c r="N4108" t="s">
        <v>9187</v>
      </c>
      <c r="O4108" t="s">
        <v>7601</v>
      </c>
      <c r="P4108" t="s">
        <v>6524</v>
      </c>
      <c r="Q4108" t="s">
        <v>2475</v>
      </c>
      <c r="R4108" t="s">
        <v>593</v>
      </c>
      <c r="S4108" t="s">
        <v>35</v>
      </c>
      <c r="T4108" t="str">
        <f t="shared" si="192"/>
        <v>EIT Preffered. Background in Clean Water/Wastewater. Ability to respond to emergencies off hours.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v>
      </c>
      <c r="U4108">
        <f t="shared" si="193"/>
        <v>0</v>
      </c>
      <c r="V4108" s="3">
        <v>0</v>
      </c>
      <c r="W4108" s="3">
        <f t="shared" si="194"/>
        <v>0</v>
      </c>
      <c r="X4108" s="3">
        <v>0</v>
      </c>
      <c r="Y4108" s="3">
        <v>0</v>
      </c>
      <c r="Z4108" s="3">
        <v>0</v>
      </c>
      <c r="AA4108" s="3">
        <v>0</v>
      </c>
      <c r="AB4108" s="3">
        <v>0</v>
      </c>
      <c r="AD4108" t="s">
        <v>58</v>
      </c>
      <c r="AE4108" s="1">
        <v>42593</v>
      </c>
      <c r="AG4108" s="1">
        <v>42593</v>
      </c>
      <c r="AH4108" s="1">
        <v>42598</v>
      </c>
    </row>
    <row r="4109" spans="1:34" x14ac:dyDescent="0.3">
      <c r="A4109">
        <v>252122</v>
      </c>
      <c r="B4109" t="s">
        <v>324</v>
      </c>
      <c r="C4109" t="s">
        <v>26</v>
      </c>
      <c r="D4109">
        <v>1</v>
      </c>
      <c r="E4109" t="s">
        <v>6525</v>
      </c>
      <c r="F4109" t="s">
        <v>1168</v>
      </c>
      <c r="G4109">
        <v>56058</v>
      </c>
      <c r="H4109">
        <v>0</v>
      </c>
      <c r="I4109">
        <v>52000</v>
      </c>
      <c r="J4109">
        <v>62000</v>
      </c>
      <c r="K4109" t="s">
        <v>30</v>
      </c>
      <c r="L4109" t="s">
        <v>1348</v>
      </c>
      <c r="M4109" t="s">
        <v>1819</v>
      </c>
      <c r="N4109" t="s">
        <v>9188</v>
      </c>
      <c r="O4109" t="s">
        <v>1170</v>
      </c>
      <c r="P4109" t="s">
        <v>35</v>
      </c>
      <c r="Q4109" t="s">
        <v>35</v>
      </c>
      <c r="R4109" t="s">
        <v>866</v>
      </c>
      <c r="S4109" t="s">
        <v>35</v>
      </c>
      <c r="T4109" t="str">
        <f t="shared" si="192"/>
        <v xml:space="preserve">   </v>
      </c>
      <c r="U4109">
        <f t="shared" si="193"/>
        <v>0</v>
      </c>
      <c r="V4109" s="3">
        <v>0</v>
      </c>
      <c r="W4109" s="3">
        <f t="shared" si="194"/>
        <v>0</v>
      </c>
      <c r="X4109" s="3">
        <v>0</v>
      </c>
      <c r="Y4109" s="3">
        <v>0</v>
      </c>
      <c r="Z4109" s="3">
        <v>0</v>
      </c>
      <c r="AA4109" s="3">
        <v>0</v>
      </c>
      <c r="AB4109" s="3">
        <v>0</v>
      </c>
      <c r="AD4109" t="s">
        <v>38</v>
      </c>
      <c r="AE4109" s="1">
        <v>42591</v>
      </c>
      <c r="AG4109" s="1">
        <v>42591</v>
      </c>
      <c r="AH4109" s="1">
        <v>42598</v>
      </c>
    </row>
    <row r="4110" spans="1:34" x14ac:dyDescent="0.3">
      <c r="A4110">
        <v>253102</v>
      </c>
      <c r="B4110" t="s">
        <v>39</v>
      </c>
      <c r="C4110" t="s">
        <v>40</v>
      </c>
      <c r="D4110">
        <v>1</v>
      </c>
      <c r="E4110" t="s">
        <v>6519</v>
      </c>
      <c r="F4110" t="s">
        <v>372</v>
      </c>
      <c r="G4110">
        <v>13651</v>
      </c>
      <c r="H4110">
        <v>2</v>
      </c>
      <c r="I4110">
        <v>54017</v>
      </c>
      <c r="J4110">
        <v>65000</v>
      </c>
      <c r="K4110" t="s">
        <v>30</v>
      </c>
      <c r="L4110" t="s">
        <v>78</v>
      </c>
      <c r="M4110" t="s">
        <v>4676</v>
      </c>
      <c r="N4110" t="s">
        <v>9186</v>
      </c>
      <c r="O4110" t="s">
        <v>374</v>
      </c>
      <c r="P4110" t="s">
        <v>6520</v>
      </c>
      <c r="Q4110" t="s">
        <v>7439</v>
      </c>
      <c r="R4110" t="s">
        <v>6521</v>
      </c>
      <c r="S4110" t="s">
        <v>35</v>
      </c>
      <c r="T4110" t="str">
        <f t="shared" si="192"/>
        <v>--Travel throughout the 5 boroughs  --Operating Systems: Windows OS, Android and iOS  -- .Net, Oracle and Microsoft SQL  --LAN and WAN Knowledge  --Help Desk Experience   --Verbal Communication, phone Skills and customer Service  --IP Phone installation and troubleshooting  --PC, laptop, mobile device, and network proficiency.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110">
        <f t="shared" si="193"/>
        <v>0</v>
      </c>
      <c r="V4110" s="3">
        <v>0</v>
      </c>
      <c r="W4110" s="3">
        <f t="shared" si="194"/>
        <v>0</v>
      </c>
      <c r="X4110" s="3">
        <v>0</v>
      </c>
      <c r="Y4110" s="3">
        <v>0</v>
      </c>
      <c r="Z4110" s="3">
        <v>1</v>
      </c>
      <c r="AA4110" s="3">
        <v>0</v>
      </c>
      <c r="AB4110" s="3">
        <v>0</v>
      </c>
      <c r="AD4110" t="s">
        <v>58</v>
      </c>
      <c r="AE4110" s="1">
        <v>42593</v>
      </c>
      <c r="AG4110" s="1">
        <v>42593</v>
      </c>
      <c r="AH4110" s="1">
        <v>42598</v>
      </c>
    </row>
    <row r="4111" spans="1:34" x14ac:dyDescent="0.3">
      <c r="A4111">
        <v>253135</v>
      </c>
      <c r="B4111" t="s">
        <v>666</v>
      </c>
      <c r="C4111" t="s">
        <v>26</v>
      </c>
      <c r="D4111">
        <v>1</v>
      </c>
      <c r="E4111" t="s">
        <v>6526</v>
      </c>
      <c r="F4111" t="s">
        <v>6527</v>
      </c>
      <c r="G4111">
        <v>6408</v>
      </c>
      <c r="H4111">
        <v>0</v>
      </c>
      <c r="I4111">
        <v>49597</v>
      </c>
      <c r="J4111">
        <v>89055</v>
      </c>
      <c r="K4111" t="s">
        <v>30</v>
      </c>
      <c r="L4111" t="s">
        <v>6528</v>
      </c>
      <c r="M4111" t="s">
        <v>6529</v>
      </c>
      <c r="N4111" t="s">
        <v>9189</v>
      </c>
      <c r="O4111" t="s">
        <v>6530</v>
      </c>
      <c r="P4111" t="s">
        <v>6531</v>
      </c>
      <c r="Q4111" t="s">
        <v>35</v>
      </c>
      <c r="R4111" t="s">
        <v>5657</v>
      </c>
      <c r="S4111" t="s">
        <v>35</v>
      </c>
      <c r="T4111" t="str">
        <f t="shared" si="192"/>
        <v xml:space="preserve">A master's level or higher degree from an accredited college with a major in social work, psychology, nursing, counseling or a related field plus two years of full-time experience in counseling, casework, or employee assistance.    Effective verbal and written skills.  </v>
      </c>
      <c r="U4111">
        <f t="shared" si="193"/>
        <v>0</v>
      </c>
      <c r="V4111" s="3">
        <v>0</v>
      </c>
      <c r="W4111" s="3">
        <f t="shared" si="194"/>
        <v>0</v>
      </c>
      <c r="X4111" s="3">
        <v>0</v>
      </c>
      <c r="Y4111" s="3">
        <v>0</v>
      </c>
      <c r="Z4111" s="3">
        <v>0</v>
      </c>
      <c r="AA4111" s="3">
        <v>0</v>
      </c>
      <c r="AB4111" s="3">
        <v>0</v>
      </c>
      <c r="AD4111" t="s">
        <v>38</v>
      </c>
      <c r="AE4111" s="1">
        <v>42598</v>
      </c>
      <c r="AF4111" s="1">
        <v>42605</v>
      </c>
      <c r="AG4111" s="1">
        <v>42597</v>
      </c>
      <c r="AH4111" s="1">
        <v>42598</v>
      </c>
    </row>
    <row r="4112" spans="1:34" x14ac:dyDescent="0.3">
      <c r="A4112">
        <v>253148</v>
      </c>
      <c r="B4112" t="s">
        <v>2874</v>
      </c>
      <c r="C4112" t="s">
        <v>26</v>
      </c>
      <c r="D4112">
        <v>1</v>
      </c>
      <c r="E4112" t="s">
        <v>6532</v>
      </c>
      <c r="F4112" t="s">
        <v>326</v>
      </c>
      <c r="G4112">
        <v>56057</v>
      </c>
      <c r="H4112">
        <v>0</v>
      </c>
      <c r="I4112">
        <v>34644</v>
      </c>
      <c r="J4112">
        <v>57655</v>
      </c>
      <c r="K4112" t="s">
        <v>30</v>
      </c>
      <c r="L4112" t="s">
        <v>797</v>
      </c>
      <c r="M4112" t="s">
        <v>6533</v>
      </c>
      <c r="N4112" t="s">
        <v>9190</v>
      </c>
      <c r="O4112" t="s">
        <v>329</v>
      </c>
      <c r="P4112" t="s">
        <v>6534</v>
      </c>
      <c r="Q4112" t="s">
        <v>35</v>
      </c>
      <c r="R4112" t="s">
        <v>6535</v>
      </c>
      <c r="S4112" t="s">
        <v>35</v>
      </c>
      <c r="T4112" t="str">
        <f t="shared" si="192"/>
        <v xml:space="preserve">Good organizational habits, PC literacy, attention to detail, and an effective telephone manner. Must work well with a team and independently, meet deadlines, and appropriately handle issues as they arise.  </v>
      </c>
      <c r="U4112">
        <f t="shared" si="193"/>
        <v>0</v>
      </c>
      <c r="V4112" s="3">
        <v>0</v>
      </c>
      <c r="W4112" s="3">
        <f t="shared" si="194"/>
        <v>0</v>
      </c>
      <c r="X4112" s="3">
        <v>0</v>
      </c>
      <c r="Y4112" s="3">
        <v>0</v>
      </c>
      <c r="Z4112" s="3">
        <v>0</v>
      </c>
      <c r="AA4112" s="3">
        <v>0</v>
      </c>
      <c r="AB4112" s="3">
        <v>0</v>
      </c>
      <c r="AD4112" t="s">
        <v>38</v>
      </c>
      <c r="AE4112" s="1">
        <v>42594</v>
      </c>
      <c r="AF4112" s="1">
        <v>42607</v>
      </c>
      <c r="AG4112" s="1">
        <v>42594</v>
      </c>
      <c r="AH4112" s="1">
        <v>42598</v>
      </c>
    </row>
    <row r="4113" spans="1:34" x14ac:dyDescent="0.3">
      <c r="A4113">
        <v>252122</v>
      </c>
      <c r="B4113" t="s">
        <v>324</v>
      </c>
      <c r="C4113" t="s">
        <v>40</v>
      </c>
      <c r="D4113">
        <v>1</v>
      </c>
      <c r="E4113" t="s">
        <v>6525</v>
      </c>
      <c r="F4113" t="s">
        <v>1168</v>
      </c>
      <c r="G4113">
        <v>56058</v>
      </c>
      <c r="H4113">
        <v>0</v>
      </c>
      <c r="I4113">
        <v>52000</v>
      </c>
      <c r="J4113">
        <v>62000</v>
      </c>
      <c r="K4113" t="s">
        <v>30</v>
      </c>
      <c r="L4113" t="s">
        <v>1348</v>
      </c>
      <c r="M4113" t="s">
        <v>1819</v>
      </c>
      <c r="N4113" t="s">
        <v>9188</v>
      </c>
      <c r="O4113" t="s">
        <v>1170</v>
      </c>
      <c r="P4113" t="s">
        <v>35</v>
      </c>
      <c r="Q4113" t="s">
        <v>35</v>
      </c>
      <c r="R4113" t="s">
        <v>866</v>
      </c>
      <c r="S4113" t="s">
        <v>35</v>
      </c>
      <c r="T4113" t="str">
        <f t="shared" si="192"/>
        <v xml:space="preserve">   </v>
      </c>
      <c r="U4113">
        <f t="shared" si="193"/>
        <v>0</v>
      </c>
      <c r="V4113" s="3">
        <v>0</v>
      </c>
      <c r="W4113" s="3">
        <f t="shared" si="194"/>
        <v>0</v>
      </c>
      <c r="X4113" s="3">
        <v>0</v>
      </c>
      <c r="Y4113" s="3">
        <v>0</v>
      </c>
      <c r="Z4113" s="3">
        <v>0</v>
      </c>
      <c r="AA4113" s="3">
        <v>0</v>
      </c>
      <c r="AB4113" s="3">
        <v>0</v>
      </c>
      <c r="AD4113" t="s">
        <v>38</v>
      </c>
      <c r="AE4113" s="1">
        <v>42591</v>
      </c>
      <c r="AG4113" s="1">
        <v>42591</v>
      </c>
      <c r="AH4113" s="1">
        <v>42598</v>
      </c>
    </row>
    <row r="4114" spans="1:34" x14ac:dyDescent="0.3">
      <c r="A4114">
        <v>252131</v>
      </c>
      <c r="B4114" t="s">
        <v>524</v>
      </c>
      <c r="C4114" t="s">
        <v>26</v>
      </c>
      <c r="D4114">
        <v>1</v>
      </c>
      <c r="E4114" t="s">
        <v>6536</v>
      </c>
      <c r="F4114" t="s">
        <v>4021</v>
      </c>
      <c r="G4114">
        <v>10071</v>
      </c>
      <c r="H4114" t="s">
        <v>796</v>
      </c>
      <c r="I4114">
        <v>120000</v>
      </c>
      <c r="J4114">
        <v>130000</v>
      </c>
      <c r="K4114" t="s">
        <v>30</v>
      </c>
      <c r="L4114" t="s">
        <v>1645</v>
      </c>
      <c r="M4114" t="s">
        <v>6537</v>
      </c>
      <c r="N4114" t="s">
        <v>9191</v>
      </c>
      <c r="O4114" t="s">
        <v>4022</v>
      </c>
      <c r="P4114" t="s">
        <v>9192</v>
      </c>
      <c r="Q4114" t="s">
        <v>6517</v>
      </c>
      <c r="R4114" t="s">
        <v>6538</v>
      </c>
      <c r="S4114" t="s">
        <v>35</v>
      </c>
      <c r="T4114" t="str">
        <f t="shared" si="192"/>
        <v>1. A master‚„s degree with a specialization in a natural resource management field or a related subject and 10 years of experience in natural resource management or a related subject.  2. Strong knowledge of agency structure and divisions and/or government operations. 3. Excellent management, administrative, supervisory and communication skills.  Proven record of goals-based accomplishment. 4. At least five years of direct supervision of supervisory and line staff in diverse task areas including technical functions. 5. Experience in fiscal, personnel, contracts and inventory management. 6. Proficiency in computer software including Microsoft Word, Excel and Access and Internet usage. 7. Valid New York State driver license. ONLY CURRENT YEAR-ROUND PARKS EMPLOYEES ARE ELIGIBLE TO APPLY.  If you have any questions regarding this vacancy or require a reasonable accommodation during the application process, please call the Personnel Division at 212-830-7851.  NOTE: All resumes must be received no later than the last day of the posting period.  www.nyc.gov/parks</v>
      </c>
      <c r="U4114">
        <f t="shared" si="193"/>
        <v>0</v>
      </c>
      <c r="V4114" s="3">
        <v>1</v>
      </c>
      <c r="W4114" s="3">
        <f t="shared" si="194"/>
        <v>0</v>
      </c>
      <c r="X4114" s="3">
        <v>0</v>
      </c>
      <c r="Y4114" s="3">
        <v>0</v>
      </c>
      <c r="Z4114" s="3">
        <v>0</v>
      </c>
      <c r="AA4114" s="3">
        <v>0</v>
      </c>
      <c r="AB4114" s="3">
        <v>0</v>
      </c>
      <c r="AD4114" t="s">
        <v>1649</v>
      </c>
      <c r="AE4114" s="1">
        <v>42594</v>
      </c>
      <c r="AF4114" s="1">
        <v>42608</v>
      </c>
      <c r="AG4114" s="1">
        <v>42593</v>
      </c>
      <c r="AH4114" s="1">
        <v>42598</v>
      </c>
    </row>
    <row r="4115" spans="1:34" x14ac:dyDescent="0.3">
      <c r="A4115">
        <v>252134</v>
      </c>
      <c r="B4115" t="s">
        <v>2309</v>
      </c>
      <c r="C4115" t="s">
        <v>26</v>
      </c>
      <c r="D4115">
        <v>2</v>
      </c>
      <c r="E4115" t="s">
        <v>6253</v>
      </c>
      <c r="F4115" t="s">
        <v>1168</v>
      </c>
      <c r="G4115">
        <v>56058</v>
      </c>
      <c r="H4115">
        <v>0</v>
      </c>
      <c r="I4115">
        <v>48895</v>
      </c>
      <c r="J4115">
        <v>75900</v>
      </c>
      <c r="K4115" t="s">
        <v>30</v>
      </c>
      <c r="L4115" t="s">
        <v>6539</v>
      </c>
      <c r="M4115" t="s">
        <v>6540</v>
      </c>
      <c r="N4115" t="s">
        <v>9193</v>
      </c>
      <c r="O4115" t="s">
        <v>1170</v>
      </c>
      <c r="P4115" t="s">
        <v>35</v>
      </c>
      <c r="Q4115" t="s">
        <v>35</v>
      </c>
      <c r="R4115" t="s">
        <v>4761</v>
      </c>
      <c r="S4115" t="s">
        <v>6541</v>
      </c>
      <c r="T4115" t="str">
        <f t="shared" si="192"/>
        <v xml:space="preserve">   </v>
      </c>
      <c r="U4115">
        <f t="shared" si="193"/>
        <v>0</v>
      </c>
      <c r="V4115" s="3">
        <v>0</v>
      </c>
      <c r="W4115" s="3">
        <f t="shared" si="194"/>
        <v>0</v>
      </c>
      <c r="X4115" s="3">
        <v>0</v>
      </c>
      <c r="Y4115" s="3">
        <v>0</v>
      </c>
      <c r="Z4115" s="3">
        <v>0</v>
      </c>
      <c r="AA4115" s="3">
        <v>0</v>
      </c>
      <c r="AB4115" s="3">
        <v>0</v>
      </c>
      <c r="AD4115" t="s">
        <v>38</v>
      </c>
      <c r="AE4115" s="1">
        <v>42591</v>
      </c>
      <c r="AF4115" s="1">
        <v>42605</v>
      </c>
      <c r="AG4115" s="1">
        <v>42591</v>
      </c>
      <c r="AH4115" s="1">
        <v>42598</v>
      </c>
    </row>
    <row r="4116" spans="1:34" x14ac:dyDescent="0.3">
      <c r="A4116">
        <v>252134</v>
      </c>
      <c r="B4116" t="s">
        <v>2309</v>
      </c>
      <c r="C4116" t="s">
        <v>40</v>
      </c>
      <c r="D4116">
        <v>2</v>
      </c>
      <c r="E4116" t="s">
        <v>6253</v>
      </c>
      <c r="F4116" t="s">
        <v>1168</v>
      </c>
      <c r="G4116">
        <v>56058</v>
      </c>
      <c r="H4116">
        <v>0</v>
      </c>
      <c r="I4116">
        <v>48895</v>
      </c>
      <c r="J4116">
        <v>75900</v>
      </c>
      <c r="K4116" t="s">
        <v>30</v>
      </c>
      <c r="L4116" t="s">
        <v>6539</v>
      </c>
      <c r="M4116" t="s">
        <v>6540</v>
      </c>
      <c r="N4116" t="s">
        <v>9193</v>
      </c>
      <c r="O4116" t="s">
        <v>1170</v>
      </c>
      <c r="P4116" t="s">
        <v>35</v>
      </c>
      <c r="Q4116" t="s">
        <v>35</v>
      </c>
      <c r="R4116" t="s">
        <v>4761</v>
      </c>
      <c r="S4116" t="s">
        <v>6541</v>
      </c>
      <c r="T4116" t="str">
        <f t="shared" si="192"/>
        <v xml:space="preserve">   </v>
      </c>
      <c r="U4116">
        <f t="shared" si="193"/>
        <v>0</v>
      </c>
      <c r="V4116" s="3">
        <v>0</v>
      </c>
      <c r="W4116" s="3">
        <f t="shared" si="194"/>
        <v>0</v>
      </c>
      <c r="X4116" s="3">
        <v>0</v>
      </c>
      <c r="Y4116" s="3">
        <v>0</v>
      </c>
      <c r="Z4116" s="3">
        <v>0</v>
      </c>
      <c r="AA4116" s="3">
        <v>0</v>
      </c>
      <c r="AB4116" s="3">
        <v>0</v>
      </c>
      <c r="AD4116" t="s">
        <v>38</v>
      </c>
      <c r="AE4116" s="1">
        <v>42591</v>
      </c>
      <c r="AF4116" s="1">
        <v>42605</v>
      </c>
      <c r="AG4116" s="1">
        <v>42591</v>
      </c>
      <c r="AH4116" s="1">
        <v>42598</v>
      </c>
    </row>
    <row r="4117" spans="1:34" x14ac:dyDescent="0.3">
      <c r="A4117">
        <v>252135</v>
      </c>
      <c r="B4117" t="s">
        <v>1125</v>
      </c>
      <c r="C4117" t="s">
        <v>40</v>
      </c>
      <c r="D4117">
        <v>1</v>
      </c>
      <c r="E4117" t="s">
        <v>1447</v>
      </c>
      <c r="F4117" t="s">
        <v>1444</v>
      </c>
      <c r="G4117">
        <v>31143</v>
      </c>
      <c r="H4117">
        <v>2</v>
      </c>
      <c r="I4117">
        <v>48764</v>
      </c>
      <c r="J4117">
        <v>65000</v>
      </c>
      <c r="K4117" t="s">
        <v>30</v>
      </c>
      <c r="L4117" t="s">
        <v>954</v>
      </c>
      <c r="M4117" t="s">
        <v>1128</v>
      </c>
      <c r="N4117" t="s">
        <v>9194</v>
      </c>
      <c r="O4117" t="s">
        <v>1445</v>
      </c>
      <c r="P4117" t="s">
        <v>6542</v>
      </c>
      <c r="Q4117" t="s">
        <v>6543</v>
      </c>
      <c r="R4117" t="s">
        <v>1130</v>
      </c>
      <c r="S4117" t="s">
        <v>35</v>
      </c>
      <c r="T4117" t="str">
        <f t="shared" si="192"/>
        <v>1.	Prior work experience in any of the following fields:  investigation, security, law enforcement, criminal justice, and/or auditing  2.	Demonstrated ability to analyze and assess and draw conclusions based on a multitude of complex documents/data, including but not limited to policies, procedures and financial documents 3.	Strong computer skills, including Word, Excel and databases 4.	Strong interpersonal skills, oral communication and interviewing skills 5.	Demonstrated ability to write succinct and organized reports  6.	Strong organizational skills and proven ability to manage time efficiently, meet deadlines and multi-task Squad 3</v>
      </c>
      <c r="U4117">
        <f t="shared" si="193"/>
        <v>0</v>
      </c>
      <c r="V4117" s="3">
        <v>1</v>
      </c>
      <c r="W4117" s="3">
        <f t="shared" si="194"/>
        <v>0</v>
      </c>
      <c r="X4117" s="3">
        <v>0</v>
      </c>
      <c r="Y4117" s="3">
        <v>0</v>
      </c>
      <c r="Z4117" s="3">
        <v>0</v>
      </c>
      <c r="AA4117" s="3">
        <v>0</v>
      </c>
      <c r="AB4117" s="3">
        <v>0</v>
      </c>
      <c r="AD4117" t="s">
        <v>38</v>
      </c>
      <c r="AE4117" s="1">
        <v>42591</v>
      </c>
      <c r="AF4117" s="1">
        <v>42681</v>
      </c>
      <c r="AG4117" s="1">
        <v>42592</v>
      </c>
      <c r="AH4117" s="1">
        <v>42598</v>
      </c>
    </row>
    <row r="4118" spans="1:34" x14ac:dyDescent="0.3">
      <c r="A4118">
        <v>253155</v>
      </c>
      <c r="B4118" t="s">
        <v>39</v>
      </c>
      <c r="C4118" t="s">
        <v>40</v>
      </c>
      <c r="D4118">
        <v>1</v>
      </c>
      <c r="E4118" t="s">
        <v>6544</v>
      </c>
      <c r="F4118" t="s">
        <v>551</v>
      </c>
      <c r="G4118">
        <v>10124</v>
      </c>
      <c r="H4118">
        <v>3</v>
      </c>
      <c r="I4118">
        <v>53047</v>
      </c>
      <c r="J4118">
        <v>81068</v>
      </c>
      <c r="K4118" t="s">
        <v>30</v>
      </c>
      <c r="L4118" t="s">
        <v>43</v>
      </c>
      <c r="M4118" t="s">
        <v>1547</v>
      </c>
      <c r="N4118" t="s">
        <v>6545</v>
      </c>
      <c r="O4118" t="s">
        <v>7055</v>
      </c>
      <c r="P4118" t="e">
        <f>--Facility in use of Microsoft Word, Excel, and PowerPoint is essential  --Strong organizational skills, especially using electronic Systems such as SharePoint or computer share drives   --knowledge of DOHMH finance and Administrative Systems (e.g., PAYRS, OES, BMS, FMS, PATS, etc) a plus  --demonstrated ability to successfully manage projects involving multidisciplinary teams, especially in the government, non-profit or academic sectors.</f>
        <v>#NAME?</v>
      </c>
      <c r="Q4118" t="s">
        <v>7439</v>
      </c>
      <c r="R4118" t="s">
        <v>6546</v>
      </c>
      <c r="S4118" t="s">
        <v>35</v>
      </c>
      <c r="T4118" t="e">
        <f t="shared" si="192"/>
        <v>#NAME?</v>
      </c>
      <c r="U4118">
        <f t="shared" si="193"/>
        <v>0</v>
      </c>
      <c r="V4118" s="3">
        <v>0</v>
      </c>
      <c r="W4118" s="3">
        <f t="shared" si="194"/>
        <v>0</v>
      </c>
      <c r="X4118" s="3">
        <v>0</v>
      </c>
      <c r="Y4118" s="3">
        <v>0</v>
      </c>
      <c r="Z4118" s="3">
        <v>0</v>
      </c>
      <c r="AA4118" s="3">
        <v>0</v>
      </c>
      <c r="AB4118" s="3">
        <v>0</v>
      </c>
      <c r="AD4118" t="s">
        <v>38</v>
      </c>
      <c r="AE4118" s="1">
        <v>42593</v>
      </c>
      <c r="AG4118" s="1">
        <v>42593</v>
      </c>
      <c r="AH4118" s="1">
        <v>42598</v>
      </c>
    </row>
    <row r="4119" spans="1:34" x14ac:dyDescent="0.3">
      <c r="A4119">
        <v>253155</v>
      </c>
      <c r="B4119" t="s">
        <v>39</v>
      </c>
      <c r="C4119" t="s">
        <v>26</v>
      </c>
      <c r="D4119">
        <v>1</v>
      </c>
      <c r="E4119" t="s">
        <v>6544</v>
      </c>
      <c r="F4119" t="s">
        <v>551</v>
      </c>
      <c r="G4119">
        <v>10124</v>
      </c>
      <c r="H4119">
        <v>3</v>
      </c>
      <c r="I4119">
        <v>53047</v>
      </c>
      <c r="J4119">
        <v>81068</v>
      </c>
      <c r="K4119" t="s">
        <v>30</v>
      </c>
      <c r="L4119" t="s">
        <v>43</v>
      </c>
      <c r="M4119" t="s">
        <v>1547</v>
      </c>
      <c r="N4119" t="s">
        <v>6545</v>
      </c>
      <c r="O4119" t="s">
        <v>7055</v>
      </c>
      <c r="P4119" t="e">
        <f>--Facility in use of Microsoft Word, Excel, and PowerPoint is essential  --Strong organizational skills, especially using electronic Systems such as SharePoint or computer share drives   --knowledge of DOHMH finance and Administrative Systems (e.g., PAYRS, OES, BMS, FMS, PATS, etc) a plus  --demonstrated ability to successfully manage projects involving multidisciplinary teams, especially in the government, non-profit or academic sectors.</f>
        <v>#NAME?</v>
      </c>
      <c r="Q4119" t="s">
        <v>7439</v>
      </c>
      <c r="R4119" t="s">
        <v>6546</v>
      </c>
      <c r="S4119" t="s">
        <v>35</v>
      </c>
      <c r="T4119" t="e">
        <f t="shared" si="192"/>
        <v>#NAME?</v>
      </c>
      <c r="U4119">
        <f t="shared" si="193"/>
        <v>0</v>
      </c>
      <c r="V4119" s="3">
        <v>0</v>
      </c>
      <c r="W4119" s="3">
        <f t="shared" si="194"/>
        <v>0</v>
      </c>
      <c r="X4119" s="3">
        <v>0</v>
      </c>
      <c r="Y4119" s="3">
        <v>0</v>
      </c>
      <c r="Z4119" s="3">
        <v>0</v>
      </c>
      <c r="AA4119" s="3">
        <v>0</v>
      </c>
      <c r="AB4119" s="3">
        <v>0</v>
      </c>
      <c r="AD4119" t="s">
        <v>38</v>
      </c>
      <c r="AE4119" s="1">
        <v>42593</v>
      </c>
      <c r="AG4119" s="1">
        <v>42593</v>
      </c>
      <c r="AH4119" s="1">
        <v>42598</v>
      </c>
    </row>
    <row r="4120" spans="1:34" x14ac:dyDescent="0.3">
      <c r="A4120">
        <v>253169</v>
      </c>
      <c r="B4120" t="s">
        <v>108</v>
      </c>
      <c r="C4120" t="s">
        <v>26</v>
      </c>
      <c r="D4120">
        <v>1</v>
      </c>
      <c r="E4120" t="s">
        <v>3139</v>
      </c>
      <c r="F4120" t="s">
        <v>110</v>
      </c>
      <c r="G4120">
        <v>10251</v>
      </c>
      <c r="H4120">
        <v>3</v>
      </c>
      <c r="I4120">
        <v>32888</v>
      </c>
      <c r="J4120">
        <v>53281</v>
      </c>
      <c r="K4120" t="s">
        <v>30</v>
      </c>
      <c r="L4120" t="s">
        <v>4014</v>
      </c>
      <c r="M4120" t="s">
        <v>6547</v>
      </c>
      <c r="N4120" t="s">
        <v>6548</v>
      </c>
      <c r="O4120" t="s">
        <v>113</v>
      </c>
      <c r="P4120" t="s">
        <v>35</v>
      </c>
      <c r="Q4120" t="s">
        <v>5390</v>
      </c>
      <c r="R4120" t="s">
        <v>811</v>
      </c>
      <c r="S4120" t="s">
        <v>35</v>
      </c>
      <c r="T4120" t="str">
        <f t="shared" si="192"/>
        <v xml:space="preserve">  Must be permanent in the Clerical Associate title.</v>
      </c>
      <c r="U4120">
        <f t="shared" si="193"/>
        <v>0</v>
      </c>
      <c r="V4120" s="3">
        <v>0</v>
      </c>
      <c r="W4120" s="3">
        <f t="shared" si="194"/>
        <v>0</v>
      </c>
      <c r="X4120" s="3">
        <v>0</v>
      </c>
      <c r="Y4120" s="3">
        <v>0</v>
      </c>
      <c r="Z4120" s="3">
        <v>0</v>
      </c>
      <c r="AA4120" s="3">
        <v>0</v>
      </c>
      <c r="AB4120" s="3">
        <v>0</v>
      </c>
      <c r="AD4120" t="s">
        <v>38</v>
      </c>
      <c r="AE4120" s="1">
        <v>42594</v>
      </c>
      <c r="AG4120" s="1">
        <v>42594</v>
      </c>
      <c r="AH4120" s="1">
        <v>42598</v>
      </c>
    </row>
    <row r="4121" spans="1:34" x14ac:dyDescent="0.3">
      <c r="A4121">
        <v>253173</v>
      </c>
      <c r="B4121" t="s">
        <v>524</v>
      </c>
      <c r="C4121" t="s">
        <v>26</v>
      </c>
      <c r="D4121">
        <v>1</v>
      </c>
      <c r="E4121" t="s">
        <v>6549</v>
      </c>
      <c r="F4121" t="s">
        <v>1160</v>
      </c>
      <c r="G4121">
        <v>34202</v>
      </c>
      <c r="H4121">
        <v>1</v>
      </c>
      <c r="I4121">
        <v>55000</v>
      </c>
      <c r="J4121">
        <v>60000</v>
      </c>
      <c r="K4121" t="s">
        <v>30</v>
      </c>
      <c r="L4121" t="s">
        <v>527</v>
      </c>
      <c r="M4121" t="s">
        <v>6550</v>
      </c>
      <c r="N4121" t="s">
        <v>9195</v>
      </c>
      <c r="O4121" t="s">
        <v>7269</v>
      </c>
      <c r="P4121" t="s">
        <v>6551</v>
      </c>
      <c r="Q4121" t="s">
        <v>6357</v>
      </c>
      <c r="R4121" t="s">
        <v>6552</v>
      </c>
      <c r="S4121" t="s">
        <v>35</v>
      </c>
      <c r="T4121" t="str">
        <f t="shared" si="192"/>
        <v>Preference will be given to applicants who are current permanent Construction Project Managers or who have taken the Construction Project Manager civil service exam (Exam No. 6042).  1. Experience in civil, mechanical or electrical engineering or in construction management.  2. Working knowledge of applicable regulations and directives of oversight agencies. 3. Excellent communication, interpersonal, writing and organizational skills. 4. Advanced Microsoft Word, Excel and Access.   5. A valid New York State driver license. NOTE: All resumes must be received no later than the last day of the posting period.  www.nyc.gov/parks</v>
      </c>
      <c r="U4121">
        <f t="shared" si="193"/>
        <v>0</v>
      </c>
      <c r="V4121" s="3">
        <v>1</v>
      </c>
      <c r="W4121" s="3">
        <f t="shared" si="194"/>
        <v>0</v>
      </c>
      <c r="X4121" s="3">
        <v>0</v>
      </c>
      <c r="Y4121" s="3">
        <v>0</v>
      </c>
      <c r="Z4121" s="3">
        <v>0</v>
      </c>
      <c r="AA4121" s="3">
        <v>0</v>
      </c>
      <c r="AB4121" s="3">
        <v>0</v>
      </c>
      <c r="AD4121" t="s">
        <v>533</v>
      </c>
      <c r="AE4121" s="1">
        <v>42594</v>
      </c>
      <c r="AF4121" s="1">
        <v>42615</v>
      </c>
      <c r="AG4121" s="1">
        <v>42593</v>
      </c>
      <c r="AH4121" s="1">
        <v>42598</v>
      </c>
    </row>
    <row r="4122" spans="1:34" x14ac:dyDescent="0.3">
      <c r="A4122">
        <v>252135</v>
      </c>
      <c r="B4122" t="s">
        <v>1125</v>
      </c>
      <c r="C4122" t="s">
        <v>26</v>
      </c>
      <c r="D4122">
        <v>1</v>
      </c>
      <c r="E4122" t="s">
        <v>1447</v>
      </c>
      <c r="F4122" t="s">
        <v>1444</v>
      </c>
      <c r="G4122">
        <v>31143</v>
      </c>
      <c r="H4122">
        <v>2</v>
      </c>
      <c r="I4122">
        <v>48764</v>
      </c>
      <c r="J4122">
        <v>65000</v>
      </c>
      <c r="K4122" t="s">
        <v>30</v>
      </c>
      <c r="L4122" t="s">
        <v>954</v>
      </c>
      <c r="M4122" t="s">
        <v>1128</v>
      </c>
      <c r="N4122" t="s">
        <v>9194</v>
      </c>
      <c r="O4122" t="s">
        <v>1445</v>
      </c>
      <c r="P4122" t="s">
        <v>6542</v>
      </c>
      <c r="Q4122" t="s">
        <v>6543</v>
      </c>
      <c r="R4122" t="s">
        <v>1130</v>
      </c>
      <c r="S4122" t="s">
        <v>35</v>
      </c>
      <c r="T4122" t="str">
        <f t="shared" si="192"/>
        <v>1.	Prior work experience in any of the following fields:  investigation, security, law enforcement, criminal justice, and/or auditing  2.	Demonstrated ability to analyze and assess and draw conclusions based on a multitude of complex documents/data, including but not limited to policies, procedures and financial documents 3.	Strong computer skills, including Word, Excel and databases 4.	Strong interpersonal skills, oral communication and interviewing skills 5.	Demonstrated ability to write succinct and organized reports  6.	Strong organizational skills and proven ability to manage time efficiently, meet deadlines and multi-task Squad 3</v>
      </c>
      <c r="U4122">
        <f t="shared" si="193"/>
        <v>0</v>
      </c>
      <c r="V4122" s="3">
        <v>1</v>
      </c>
      <c r="W4122" s="3">
        <f t="shared" si="194"/>
        <v>0</v>
      </c>
      <c r="X4122" s="3">
        <v>0</v>
      </c>
      <c r="Y4122" s="3">
        <v>0</v>
      </c>
      <c r="Z4122" s="3">
        <v>0</v>
      </c>
      <c r="AA4122" s="3">
        <v>0</v>
      </c>
      <c r="AB4122" s="3">
        <v>0</v>
      </c>
      <c r="AD4122" t="s">
        <v>38</v>
      </c>
      <c r="AE4122" s="1">
        <v>42591</v>
      </c>
      <c r="AF4122" s="1">
        <v>42681</v>
      </c>
      <c r="AG4122" s="1">
        <v>42592</v>
      </c>
      <c r="AH4122" s="1">
        <v>42598</v>
      </c>
    </row>
    <row r="4123" spans="1:34" x14ac:dyDescent="0.3">
      <c r="A4123">
        <v>252138</v>
      </c>
      <c r="B4123" t="s">
        <v>2309</v>
      </c>
      <c r="C4123" t="s">
        <v>26</v>
      </c>
      <c r="D4123">
        <v>1</v>
      </c>
      <c r="E4123" t="s">
        <v>197</v>
      </c>
      <c r="F4123" t="s">
        <v>636</v>
      </c>
      <c r="G4123">
        <v>10056</v>
      </c>
      <c r="H4123" t="s">
        <v>52</v>
      </c>
      <c r="I4123">
        <v>53051</v>
      </c>
      <c r="J4123">
        <v>145991</v>
      </c>
      <c r="K4123" t="s">
        <v>30</v>
      </c>
      <c r="L4123" t="s">
        <v>1348</v>
      </c>
      <c r="M4123" t="s">
        <v>3084</v>
      </c>
      <c r="N4123" t="s">
        <v>9196</v>
      </c>
      <c r="O4123" t="s">
        <v>639</v>
      </c>
      <c r="P4123" t="s">
        <v>6043</v>
      </c>
      <c r="Q4123" t="s">
        <v>35</v>
      </c>
      <c r="R4123" t="s">
        <v>4761</v>
      </c>
      <c r="S4123" t="s">
        <v>6553</v>
      </c>
      <c r="T4123" t="str">
        <f t="shared" si="192"/>
        <v xml:space="preserve">Excellent organizational and verbal skills, strong computer and analytical skills and the ability to work in a fast paced environment.  Previous experience working with the homeless.  </v>
      </c>
      <c r="U4123">
        <f t="shared" si="193"/>
        <v>0</v>
      </c>
      <c r="V4123" s="3">
        <v>0</v>
      </c>
      <c r="W4123" s="3">
        <f t="shared" si="194"/>
        <v>0</v>
      </c>
      <c r="X4123" s="3">
        <v>0</v>
      </c>
      <c r="Y4123" s="3">
        <v>0</v>
      </c>
      <c r="Z4123" s="3">
        <v>0</v>
      </c>
      <c r="AA4123" s="3">
        <v>0</v>
      </c>
      <c r="AB4123" s="3">
        <v>0</v>
      </c>
      <c r="AD4123" t="s">
        <v>58</v>
      </c>
      <c r="AE4123" s="1">
        <v>42591</v>
      </c>
      <c r="AF4123" s="1">
        <v>42605</v>
      </c>
      <c r="AG4123" s="1">
        <v>42591</v>
      </c>
      <c r="AH4123" s="1">
        <v>42598</v>
      </c>
    </row>
    <row r="4124" spans="1:34" x14ac:dyDescent="0.3">
      <c r="A4124">
        <v>252138</v>
      </c>
      <c r="B4124" t="s">
        <v>2309</v>
      </c>
      <c r="C4124" t="s">
        <v>40</v>
      </c>
      <c r="D4124">
        <v>1</v>
      </c>
      <c r="E4124" t="s">
        <v>197</v>
      </c>
      <c r="F4124" t="s">
        <v>636</v>
      </c>
      <c r="G4124">
        <v>10056</v>
      </c>
      <c r="H4124" t="s">
        <v>52</v>
      </c>
      <c r="I4124">
        <v>53051</v>
      </c>
      <c r="J4124">
        <v>145991</v>
      </c>
      <c r="K4124" t="s">
        <v>30</v>
      </c>
      <c r="L4124" t="s">
        <v>1348</v>
      </c>
      <c r="M4124" t="s">
        <v>3084</v>
      </c>
      <c r="N4124" t="s">
        <v>9196</v>
      </c>
      <c r="O4124" t="s">
        <v>639</v>
      </c>
      <c r="P4124" t="s">
        <v>6043</v>
      </c>
      <c r="Q4124" t="s">
        <v>35</v>
      </c>
      <c r="R4124" t="s">
        <v>4761</v>
      </c>
      <c r="S4124" t="s">
        <v>6553</v>
      </c>
      <c r="T4124" t="str">
        <f t="shared" si="192"/>
        <v xml:space="preserve">Excellent organizational and verbal skills, strong computer and analytical skills and the ability to work in a fast paced environment.  Previous experience working with the homeless.  </v>
      </c>
      <c r="U4124">
        <f t="shared" si="193"/>
        <v>0</v>
      </c>
      <c r="V4124" s="3">
        <v>0</v>
      </c>
      <c r="W4124" s="3">
        <f t="shared" si="194"/>
        <v>0</v>
      </c>
      <c r="X4124" s="3">
        <v>0</v>
      </c>
      <c r="Y4124" s="3">
        <v>0</v>
      </c>
      <c r="Z4124" s="3">
        <v>0</v>
      </c>
      <c r="AA4124" s="3">
        <v>0</v>
      </c>
      <c r="AB4124" s="3">
        <v>0</v>
      </c>
      <c r="AD4124" t="s">
        <v>58</v>
      </c>
      <c r="AE4124" s="1">
        <v>42591</v>
      </c>
      <c r="AF4124" s="1">
        <v>42605</v>
      </c>
      <c r="AG4124" s="1">
        <v>42591</v>
      </c>
      <c r="AH4124" s="1">
        <v>42598</v>
      </c>
    </row>
    <row r="4125" spans="1:34" x14ac:dyDescent="0.3">
      <c r="A4125">
        <v>252140</v>
      </c>
      <c r="B4125" t="s">
        <v>524</v>
      </c>
      <c r="C4125" t="s">
        <v>26</v>
      </c>
      <c r="D4125">
        <v>1</v>
      </c>
      <c r="E4125" t="s">
        <v>6554</v>
      </c>
      <c r="F4125" t="s">
        <v>4021</v>
      </c>
      <c r="G4125">
        <v>10071</v>
      </c>
      <c r="H4125" t="s">
        <v>796</v>
      </c>
      <c r="I4125">
        <v>120000</v>
      </c>
      <c r="J4125">
        <v>130000</v>
      </c>
      <c r="K4125" t="s">
        <v>30</v>
      </c>
      <c r="L4125" t="s">
        <v>527</v>
      </c>
      <c r="M4125" t="s">
        <v>528</v>
      </c>
      <c r="N4125" t="s">
        <v>9197</v>
      </c>
      <c r="O4125" t="s">
        <v>4022</v>
      </c>
      <c r="P4125" t="s">
        <v>9198</v>
      </c>
      <c r="Q4125" t="s">
        <v>6517</v>
      </c>
      <c r="R4125" t="s">
        <v>6555</v>
      </c>
      <c r="S4125" t="s">
        <v>35</v>
      </c>
      <c r="T4125" t="str">
        <f t="shared" si="192"/>
        <v>1. A master‚„s degree with a specialization in forestry or a related subject; or 10 years of experience in forestry or a related field.  2. Strong knowledge of agency structure and divisions and/or government operations. 3. Excellent management, administrative, supervisory and communication skills.  Proven record of goals-based accomplishment. 4. At least five years of direct supervision of supervisory and line staff in diverse task areas including technical functions. 5. Experience in fiscal, personnel, contracts and inventory management. 6. Proficiency in computer software including Microsoft Word, Excel and Access and Internet usage. 7. Valid New York State driver license. ONLY CURRENT YEAR-ROUND PARKS EMPLOYEES ARE ELIGIBLE TO APPLY.  If you have any questions regarding this vacancy or require a reasonable accommodation during the application process, please call the Personnel Division at 212-830-7851.  NOTE: All resumes must be received no later than the last day of the posting period.  www.nyc.gov/parks</v>
      </c>
      <c r="U4125">
        <f t="shared" si="193"/>
        <v>0</v>
      </c>
      <c r="V4125" s="3">
        <v>1</v>
      </c>
      <c r="W4125" s="3">
        <f t="shared" si="194"/>
        <v>0</v>
      </c>
      <c r="X4125" s="3">
        <v>0</v>
      </c>
      <c r="Y4125" s="3">
        <v>0</v>
      </c>
      <c r="Z4125" s="3">
        <v>0</v>
      </c>
      <c r="AA4125" s="3">
        <v>0</v>
      </c>
      <c r="AB4125" s="3">
        <v>0</v>
      </c>
      <c r="AD4125" t="s">
        <v>1649</v>
      </c>
      <c r="AE4125" s="1">
        <v>42594</v>
      </c>
      <c r="AF4125" s="1">
        <v>42608</v>
      </c>
      <c r="AG4125" s="1">
        <v>42593</v>
      </c>
      <c r="AH4125" s="1">
        <v>42598</v>
      </c>
    </row>
    <row r="4126" spans="1:34" x14ac:dyDescent="0.3">
      <c r="A4126">
        <v>253542</v>
      </c>
      <c r="B4126" t="s">
        <v>2309</v>
      </c>
      <c r="C4126" t="s">
        <v>40</v>
      </c>
      <c r="D4126">
        <v>1</v>
      </c>
      <c r="E4126" t="s">
        <v>6556</v>
      </c>
      <c r="F4126" t="s">
        <v>3444</v>
      </c>
      <c r="G4126">
        <v>82991</v>
      </c>
      <c r="H4126" t="s">
        <v>796</v>
      </c>
      <c r="I4126">
        <v>73144</v>
      </c>
      <c r="J4126">
        <v>188733</v>
      </c>
      <c r="K4126" t="s">
        <v>30</v>
      </c>
      <c r="L4126" t="s">
        <v>6557</v>
      </c>
      <c r="M4126" t="s">
        <v>3084</v>
      </c>
      <c r="N4126" t="s">
        <v>9199</v>
      </c>
      <c r="O4126" t="s">
        <v>3446</v>
      </c>
      <c r="P4126" t="s">
        <v>6558</v>
      </c>
      <c r="Q4126" t="s">
        <v>35</v>
      </c>
      <c r="R4126" t="s">
        <v>4761</v>
      </c>
      <c r="S4126" t="s">
        <v>3513</v>
      </c>
      <c r="T4126" t="str">
        <f t="shared" si="192"/>
        <v xml:space="preserve">1. Architectural/Engineer Degree 2. Experience with NYC DOB/FDNY codes 3. Violation Remediation 4. At least 5 yrs. full time experience in the management of the repairs of private or public residential, commercial or industrial real estate properties.  </v>
      </c>
      <c r="U4126">
        <f t="shared" si="193"/>
        <v>0</v>
      </c>
      <c r="V4126" s="3">
        <v>0</v>
      </c>
      <c r="W4126" s="3">
        <f t="shared" si="194"/>
        <v>0</v>
      </c>
      <c r="X4126" s="3">
        <v>0</v>
      </c>
      <c r="Y4126" s="3">
        <v>0</v>
      </c>
      <c r="Z4126" s="3">
        <v>0</v>
      </c>
      <c r="AA4126" s="3">
        <v>0</v>
      </c>
      <c r="AB4126" s="3">
        <v>0</v>
      </c>
      <c r="AD4126" t="s">
        <v>6559</v>
      </c>
      <c r="AE4126" s="1">
        <v>42594</v>
      </c>
      <c r="AF4126" s="1">
        <v>42608</v>
      </c>
      <c r="AG4126" s="1">
        <v>42594</v>
      </c>
      <c r="AH4126" s="1">
        <v>42598</v>
      </c>
    </row>
    <row r="4127" spans="1:34" x14ac:dyDescent="0.3">
      <c r="A4127">
        <v>252145</v>
      </c>
      <c r="B4127" t="s">
        <v>39</v>
      </c>
      <c r="C4127" t="s">
        <v>40</v>
      </c>
      <c r="D4127">
        <v>1</v>
      </c>
      <c r="E4127" t="s">
        <v>6560</v>
      </c>
      <c r="F4127" t="s">
        <v>1168</v>
      </c>
      <c r="G4127">
        <v>56058</v>
      </c>
      <c r="H4127">
        <v>0</v>
      </c>
      <c r="I4127">
        <v>48895</v>
      </c>
      <c r="J4127">
        <v>75900</v>
      </c>
      <c r="K4127" t="s">
        <v>30</v>
      </c>
      <c r="L4127" t="s">
        <v>78</v>
      </c>
      <c r="M4127" t="s">
        <v>390</v>
      </c>
      <c r="N4127" t="s">
        <v>6561</v>
      </c>
      <c r="O4127" t="s">
        <v>1170</v>
      </c>
      <c r="P4127" t="e">
        <f ca="1">--knowledge of HIV (i.e. condom distribution program), HIV testing and related HIV prevention activities and City processes (e.g. purchasing, operations is highly Desirable)  --two years experience Working with Community bases Organizations and in/with Health Department setting(S) is preferred.</f>
        <v>#NAME?</v>
      </c>
      <c r="Q4127" t="s">
        <v>7439</v>
      </c>
      <c r="R4127" t="s">
        <v>6562</v>
      </c>
      <c r="S4127" t="s">
        <v>35</v>
      </c>
      <c r="T4127" t="e">
        <f t="shared" ca="1" si="192"/>
        <v>#NAME?</v>
      </c>
      <c r="U4127">
        <f t="shared" ca="1" si="193"/>
        <v>0</v>
      </c>
      <c r="V4127" s="3">
        <v>0</v>
      </c>
      <c r="W4127" s="3">
        <f t="shared" ca="1" si="194"/>
        <v>0</v>
      </c>
      <c r="X4127" s="3">
        <v>0</v>
      </c>
      <c r="Y4127" s="3">
        <v>0</v>
      </c>
      <c r="Z4127" s="3">
        <v>0</v>
      </c>
      <c r="AA4127" s="3">
        <v>0</v>
      </c>
      <c r="AB4127" s="3">
        <v>0</v>
      </c>
      <c r="AD4127" t="s">
        <v>38</v>
      </c>
      <c r="AE4127" s="1">
        <v>42591</v>
      </c>
      <c r="AG4127" s="1">
        <v>42591</v>
      </c>
      <c r="AH4127" s="1">
        <v>42598</v>
      </c>
    </row>
    <row r="4128" spans="1:34" x14ac:dyDescent="0.3">
      <c r="A4128">
        <v>253170</v>
      </c>
      <c r="B4128" t="s">
        <v>524</v>
      </c>
      <c r="C4128" t="s">
        <v>40</v>
      </c>
      <c r="D4128">
        <v>2</v>
      </c>
      <c r="E4128" t="s">
        <v>6563</v>
      </c>
      <c r="F4128" t="s">
        <v>2855</v>
      </c>
      <c r="G4128">
        <v>92508</v>
      </c>
      <c r="H4128">
        <v>2</v>
      </c>
      <c r="I4128">
        <v>38509</v>
      </c>
      <c r="J4128">
        <v>49034</v>
      </c>
      <c r="K4128" t="s">
        <v>30</v>
      </c>
      <c r="L4128" t="s">
        <v>2195</v>
      </c>
      <c r="M4128" t="s">
        <v>6564</v>
      </c>
      <c r="N4128" t="s">
        <v>9200</v>
      </c>
      <c r="O4128" t="s">
        <v>2857</v>
      </c>
      <c r="P4128" t="s">
        <v>6565</v>
      </c>
      <c r="Q4128" t="s">
        <v>6357</v>
      </c>
      <c r="R4128" t="s">
        <v>6566</v>
      </c>
      <c r="S4128" t="s">
        <v>35</v>
      </c>
      <c r="T4128" t="str">
        <f t="shared" si="192"/>
        <v>1. Excellent communication and organizational skills.  2. Ability to work rotating shifts, nights, and weekends as needed. NOTE: All resumes must be received no later than the last day of the posting period.  www.nyc.gov/parks</v>
      </c>
      <c r="U4128">
        <f t="shared" si="193"/>
        <v>0</v>
      </c>
      <c r="V4128" s="3">
        <v>0</v>
      </c>
      <c r="W4128" s="3">
        <f t="shared" si="194"/>
        <v>0</v>
      </c>
      <c r="X4128" s="3">
        <v>0</v>
      </c>
      <c r="Y4128" s="3">
        <v>0</v>
      </c>
      <c r="Z4128" s="3">
        <v>0</v>
      </c>
      <c r="AA4128" s="3">
        <v>0</v>
      </c>
      <c r="AB4128" s="3">
        <v>0</v>
      </c>
      <c r="AD4128" t="s">
        <v>1649</v>
      </c>
      <c r="AE4128" s="1">
        <v>42594</v>
      </c>
      <c r="AF4128" s="1">
        <v>42608</v>
      </c>
      <c r="AG4128" s="1">
        <v>42593</v>
      </c>
      <c r="AH4128" s="1">
        <v>42598</v>
      </c>
    </row>
    <row r="4129" spans="1:34" x14ac:dyDescent="0.3">
      <c r="A4129">
        <v>253170</v>
      </c>
      <c r="B4129" t="s">
        <v>524</v>
      </c>
      <c r="C4129" t="s">
        <v>26</v>
      </c>
      <c r="D4129">
        <v>2</v>
      </c>
      <c r="E4129" t="s">
        <v>6563</v>
      </c>
      <c r="F4129" t="s">
        <v>2855</v>
      </c>
      <c r="G4129">
        <v>92508</v>
      </c>
      <c r="H4129">
        <v>2</v>
      </c>
      <c r="I4129">
        <v>38509</v>
      </c>
      <c r="J4129">
        <v>49034</v>
      </c>
      <c r="K4129" t="s">
        <v>30</v>
      </c>
      <c r="L4129" t="s">
        <v>2195</v>
      </c>
      <c r="M4129" t="s">
        <v>6564</v>
      </c>
      <c r="N4129" t="s">
        <v>9200</v>
      </c>
      <c r="O4129" t="s">
        <v>2857</v>
      </c>
      <c r="P4129" t="s">
        <v>6565</v>
      </c>
      <c r="Q4129" t="s">
        <v>6357</v>
      </c>
      <c r="R4129" t="s">
        <v>6566</v>
      </c>
      <c r="S4129" t="s">
        <v>35</v>
      </c>
      <c r="T4129" t="str">
        <f t="shared" si="192"/>
        <v>1. Excellent communication and organizational skills.  2. Ability to work rotating shifts, nights, and weekends as needed. NOTE: All resumes must be received no later than the last day of the posting period.  www.nyc.gov/parks</v>
      </c>
      <c r="U4129">
        <f t="shared" si="193"/>
        <v>0</v>
      </c>
      <c r="V4129" s="3">
        <v>0</v>
      </c>
      <c r="W4129" s="3">
        <f t="shared" si="194"/>
        <v>0</v>
      </c>
      <c r="X4129" s="3">
        <v>0</v>
      </c>
      <c r="Y4129" s="3">
        <v>0</v>
      </c>
      <c r="Z4129" s="3">
        <v>0</v>
      </c>
      <c r="AA4129" s="3">
        <v>0</v>
      </c>
      <c r="AB4129" s="3">
        <v>0</v>
      </c>
      <c r="AD4129" t="s">
        <v>1649</v>
      </c>
      <c r="AE4129" s="1">
        <v>42594</v>
      </c>
      <c r="AF4129" s="1">
        <v>42608</v>
      </c>
      <c r="AG4129" s="1">
        <v>42593</v>
      </c>
      <c r="AH4129" s="1">
        <v>42598</v>
      </c>
    </row>
    <row r="4130" spans="1:34" x14ac:dyDescent="0.3">
      <c r="A4130">
        <v>253170</v>
      </c>
      <c r="B4130" t="s">
        <v>524</v>
      </c>
      <c r="C4130" t="s">
        <v>26</v>
      </c>
      <c r="D4130">
        <v>2</v>
      </c>
      <c r="E4130" t="s">
        <v>6563</v>
      </c>
      <c r="F4130" t="s">
        <v>2855</v>
      </c>
      <c r="G4130">
        <v>92508</v>
      </c>
      <c r="H4130">
        <v>2</v>
      </c>
      <c r="I4130">
        <v>38509</v>
      </c>
      <c r="J4130">
        <v>49034</v>
      </c>
      <c r="K4130" t="s">
        <v>30</v>
      </c>
      <c r="L4130" t="s">
        <v>2195</v>
      </c>
      <c r="M4130" t="s">
        <v>6564</v>
      </c>
      <c r="N4130" t="s">
        <v>9200</v>
      </c>
      <c r="O4130" t="s">
        <v>2857</v>
      </c>
      <c r="P4130" t="s">
        <v>6565</v>
      </c>
      <c r="Q4130" t="s">
        <v>6357</v>
      </c>
      <c r="R4130" t="s">
        <v>6566</v>
      </c>
      <c r="S4130" t="s">
        <v>35</v>
      </c>
      <c r="T4130" t="str">
        <f t="shared" si="192"/>
        <v>1. Excellent communication and organizational skills.  2. Ability to work rotating shifts, nights, and weekends as needed. NOTE: All resumes must be received no later than the last day of the posting period.  www.nyc.gov/parks</v>
      </c>
      <c r="U4130">
        <f t="shared" si="193"/>
        <v>0</v>
      </c>
      <c r="V4130" s="3">
        <v>0</v>
      </c>
      <c r="W4130" s="3">
        <f t="shared" si="194"/>
        <v>0</v>
      </c>
      <c r="X4130" s="3">
        <v>0</v>
      </c>
      <c r="Y4130" s="3">
        <v>0</v>
      </c>
      <c r="Z4130" s="3">
        <v>0</v>
      </c>
      <c r="AA4130" s="3">
        <v>0</v>
      </c>
      <c r="AB4130" s="3">
        <v>0</v>
      </c>
      <c r="AD4130" t="s">
        <v>1649</v>
      </c>
      <c r="AE4130" s="1">
        <v>42594</v>
      </c>
      <c r="AF4130" s="1">
        <v>42608</v>
      </c>
      <c r="AG4130" s="1">
        <v>42593</v>
      </c>
      <c r="AH4130" s="1">
        <v>42598</v>
      </c>
    </row>
    <row r="4131" spans="1:34" x14ac:dyDescent="0.3">
      <c r="A4131">
        <v>252145</v>
      </c>
      <c r="B4131" t="s">
        <v>39</v>
      </c>
      <c r="C4131" t="s">
        <v>26</v>
      </c>
      <c r="D4131">
        <v>1</v>
      </c>
      <c r="E4131" t="s">
        <v>6560</v>
      </c>
      <c r="F4131" t="s">
        <v>1168</v>
      </c>
      <c r="G4131">
        <v>56058</v>
      </c>
      <c r="H4131">
        <v>0</v>
      </c>
      <c r="I4131">
        <v>48895</v>
      </c>
      <c r="J4131">
        <v>75900</v>
      </c>
      <c r="K4131" t="s">
        <v>30</v>
      </c>
      <c r="L4131" t="s">
        <v>78</v>
      </c>
      <c r="M4131" t="s">
        <v>390</v>
      </c>
      <c r="N4131" t="s">
        <v>6561</v>
      </c>
      <c r="O4131" t="s">
        <v>1170</v>
      </c>
      <c r="P4131" t="e">
        <f ca="1">--knowledge of HIV (i.e. condom distribution program), HIV testing and related HIV prevention activities and City processes (e.g. purchasing, operations is highly Desirable)  --two years experience Working with Community bases Organizations and in/with Health Department setting(S) is preferred.</f>
        <v>#NAME?</v>
      </c>
      <c r="Q4131" t="s">
        <v>7439</v>
      </c>
      <c r="R4131" t="s">
        <v>6562</v>
      </c>
      <c r="S4131" t="s">
        <v>35</v>
      </c>
      <c r="T4131" t="e">
        <f t="shared" ca="1" si="192"/>
        <v>#NAME?</v>
      </c>
      <c r="U4131">
        <f t="shared" ca="1" si="193"/>
        <v>0</v>
      </c>
      <c r="V4131" s="3">
        <v>0</v>
      </c>
      <c r="W4131" s="3">
        <f t="shared" ca="1" si="194"/>
        <v>0</v>
      </c>
      <c r="X4131" s="3">
        <v>0</v>
      </c>
      <c r="Y4131" s="3">
        <v>0</v>
      </c>
      <c r="Z4131" s="3">
        <v>0</v>
      </c>
      <c r="AA4131" s="3">
        <v>0</v>
      </c>
      <c r="AB4131" s="3">
        <v>0</v>
      </c>
      <c r="AD4131" t="s">
        <v>38</v>
      </c>
      <c r="AE4131" s="1">
        <v>42591</v>
      </c>
      <c r="AG4131" s="1">
        <v>42591</v>
      </c>
      <c r="AH4131" s="1">
        <v>42598</v>
      </c>
    </row>
    <row r="4132" spans="1:34" x14ac:dyDescent="0.3">
      <c r="A4132">
        <v>252149</v>
      </c>
      <c r="B4132" t="s">
        <v>39</v>
      </c>
      <c r="C4132" t="s">
        <v>40</v>
      </c>
      <c r="D4132">
        <v>1</v>
      </c>
      <c r="E4132" t="s">
        <v>6567</v>
      </c>
      <c r="F4132" t="s">
        <v>4494</v>
      </c>
      <c r="G4132" t="s">
        <v>4495</v>
      </c>
      <c r="H4132">
        <v>0</v>
      </c>
      <c r="I4132">
        <v>53051</v>
      </c>
      <c r="J4132">
        <v>140066</v>
      </c>
      <c r="K4132" t="s">
        <v>30</v>
      </c>
      <c r="L4132" t="s">
        <v>840</v>
      </c>
      <c r="M4132" t="s">
        <v>841</v>
      </c>
      <c r="N4132" t="s">
        <v>6568</v>
      </c>
      <c r="O4132" t="s">
        <v>9201</v>
      </c>
      <c r="P4132" t="s">
        <v>6569</v>
      </c>
      <c r="Q4132" t="s">
        <v>7439</v>
      </c>
      <c r="R4132" t="s">
        <v>6570</v>
      </c>
      <c r="S4132" t="s">
        <v>35</v>
      </c>
      <c r="T4132" t="str">
        <f t="shared" si="192"/>
        <v>--Extensive experience in community engagement processes  --Experience working in a clinical setting and /or providing health-related training  --Experience with community-based research and evaluation  --Knowledge about clinical quality improvement activities  --Knowledge about adolescent sexual and reproductive health  --Excellent verbal, written and presentation skills  --Master's in Public Health or equivalent education and work experience.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132">
        <f t="shared" si="193"/>
        <v>0</v>
      </c>
      <c r="V4132" s="3">
        <v>0</v>
      </c>
      <c r="W4132" s="3">
        <f t="shared" si="194"/>
        <v>0</v>
      </c>
      <c r="X4132" s="3">
        <v>0</v>
      </c>
      <c r="Y4132" s="3">
        <v>0</v>
      </c>
      <c r="Z4132" s="3">
        <v>0</v>
      </c>
      <c r="AA4132" s="3">
        <v>0</v>
      </c>
      <c r="AB4132" s="3">
        <v>0</v>
      </c>
      <c r="AD4132" t="s">
        <v>38</v>
      </c>
      <c r="AE4132" s="1">
        <v>42592</v>
      </c>
      <c r="AG4132" s="1">
        <v>42592</v>
      </c>
      <c r="AH4132" s="1">
        <v>42598</v>
      </c>
    </row>
    <row r="4133" spans="1:34" x14ac:dyDescent="0.3">
      <c r="A4133">
        <v>252149</v>
      </c>
      <c r="B4133" t="s">
        <v>39</v>
      </c>
      <c r="C4133" t="s">
        <v>26</v>
      </c>
      <c r="D4133">
        <v>1</v>
      </c>
      <c r="E4133" t="s">
        <v>6567</v>
      </c>
      <c r="F4133" t="s">
        <v>4494</v>
      </c>
      <c r="G4133" t="s">
        <v>4495</v>
      </c>
      <c r="H4133">
        <v>0</v>
      </c>
      <c r="I4133">
        <v>53051</v>
      </c>
      <c r="J4133">
        <v>140066</v>
      </c>
      <c r="K4133" t="s">
        <v>30</v>
      </c>
      <c r="L4133" t="s">
        <v>840</v>
      </c>
      <c r="M4133" t="s">
        <v>841</v>
      </c>
      <c r="N4133" t="s">
        <v>6568</v>
      </c>
      <c r="O4133" t="s">
        <v>9201</v>
      </c>
      <c r="P4133" t="s">
        <v>6569</v>
      </c>
      <c r="Q4133" t="s">
        <v>7439</v>
      </c>
      <c r="R4133" t="s">
        <v>6570</v>
      </c>
      <c r="S4133" t="s">
        <v>35</v>
      </c>
      <c r="T4133" t="str">
        <f t="shared" si="192"/>
        <v>--Extensive experience in community engagement processes  --Experience working in a clinical setting and /or providing health-related training  --Experience with community-based research and evaluation  --Knowledge about clinical quality improvement activities  --Knowledge about adolescent sexual and reproductive health  --Excellent verbal, written and presentation skills  --Master's in Public Health or equivalent education and work experience.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133">
        <f t="shared" si="193"/>
        <v>0</v>
      </c>
      <c r="V4133" s="3">
        <v>0</v>
      </c>
      <c r="W4133" s="3">
        <f t="shared" si="194"/>
        <v>0</v>
      </c>
      <c r="X4133" s="3">
        <v>0</v>
      </c>
      <c r="Y4133" s="3">
        <v>0</v>
      </c>
      <c r="Z4133" s="3">
        <v>0</v>
      </c>
      <c r="AA4133" s="3">
        <v>0</v>
      </c>
      <c r="AB4133" s="3">
        <v>0</v>
      </c>
      <c r="AD4133" t="s">
        <v>38</v>
      </c>
      <c r="AE4133" s="1">
        <v>42592</v>
      </c>
      <c r="AG4133" s="1">
        <v>42592</v>
      </c>
      <c r="AH4133" s="1">
        <v>42598</v>
      </c>
    </row>
    <row r="4134" spans="1:34" x14ac:dyDescent="0.3">
      <c r="A4134">
        <v>252150</v>
      </c>
      <c r="B4134" t="s">
        <v>2309</v>
      </c>
      <c r="C4134" t="s">
        <v>40</v>
      </c>
      <c r="D4134">
        <v>2</v>
      </c>
      <c r="E4134" t="s">
        <v>6253</v>
      </c>
      <c r="F4134" t="s">
        <v>1168</v>
      </c>
      <c r="G4134">
        <v>56058</v>
      </c>
      <c r="H4134">
        <v>0</v>
      </c>
      <c r="I4134">
        <v>48895</v>
      </c>
      <c r="J4134">
        <v>75900</v>
      </c>
      <c r="K4134" t="s">
        <v>30</v>
      </c>
      <c r="L4134" t="s">
        <v>6571</v>
      </c>
      <c r="M4134" t="s">
        <v>6572</v>
      </c>
      <c r="N4134" t="s">
        <v>9202</v>
      </c>
      <c r="O4134" t="s">
        <v>1170</v>
      </c>
      <c r="P4134" t="s">
        <v>35</v>
      </c>
      <c r="Q4134" t="s">
        <v>35</v>
      </c>
      <c r="R4134" t="s">
        <v>4761</v>
      </c>
      <c r="S4134" t="s">
        <v>6573</v>
      </c>
      <c r="T4134" t="str">
        <f t="shared" si="192"/>
        <v xml:space="preserve">   </v>
      </c>
      <c r="U4134">
        <f t="shared" si="193"/>
        <v>0</v>
      </c>
      <c r="V4134" s="3">
        <v>0</v>
      </c>
      <c r="W4134" s="3">
        <f t="shared" si="194"/>
        <v>0</v>
      </c>
      <c r="X4134" s="3">
        <v>0</v>
      </c>
      <c r="Y4134" s="3">
        <v>0</v>
      </c>
      <c r="Z4134" s="3">
        <v>0</v>
      </c>
      <c r="AA4134" s="3">
        <v>0</v>
      </c>
      <c r="AB4134" s="3">
        <v>0</v>
      </c>
      <c r="AD4134" t="s">
        <v>38</v>
      </c>
      <c r="AE4134" s="1">
        <v>42591</v>
      </c>
      <c r="AF4134" s="1">
        <v>42605</v>
      </c>
      <c r="AG4134" s="1">
        <v>42591</v>
      </c>
      <c r="AH4134" s="1">
        <v>42598</v>
      </c>
    </row>
    <row r="4135" spans="1:34" x14ac:dyDescent="0.3">
      <c r="A4135">
        <v>252150</v>
      </c>
      <c r="B4135" t="s">
        <v>2309</v>
      </c>
      <c r="C4135" t="s">
        <v>26</v>
      </c>
      <c r="D4135">
        <v>2</v>
      </c>
      <c r="E4135" t="s">
        <v>6253</v>
      </c>
      <c r="F4135" t="s">
        <v>1168</v>
      </c>
      <c r="G4135">
        <v>56058</v>
      </c>
      <c r="H4135">
        <v>0</v>
      </c>
      <c r="I4135">
        <v>48895</v>
      </c>
      <c r="J4135">
        <v>75900</v>
      </c>
      <c r="K4135" t="s">
        <v>30</v>
      </c>
      <c r="L4135" t="s">
        <v>6571</v>
      </c>
      <c r="M4135" t="s">
        <v>6572</v>
      </c>
      <c r="N4135" t="s">
        <v>9202</v>
      </c>
      <c r="O4135" t="s">
        <v>1170</v>
      </c>
      <c r="P4135" t="s">
        <v>35</v>
      </c>
      <c r="Q4135" t="s">
        <v>35</v>
      </c>
      <c r="R4135" t="s">
        <v>4761</v>
      </c>
      <c r="S4135" t="s">
        <v>6573</v>
      </c>
      <c r="T4135" t="str">
        <f t="shared" si="192"/>
        <v xml:space="preserve">   </v>
      </c>
      <c r="U4135">
        <f t="shared" si="193"/>
        <v>0</v>
      </c>
      <c r="V4135" s="3">
        <v>0</v>
      </c>
      <c r="W4135" s="3">
        <f t="shared" si="194"/>
        <v>0</v>
      </c>
      <c r="X4135" s="3">
        <v>0</v>
      </c>
      <c r="Y4135" s="3">
        <v>0</v>
      </c>
      <c r="Z4135" s="3">
        <v>0</v>
      </c>
      <c r="AA4135" s="3">
        <v>0</v>
      </c>
      <c r="AB4135" s="3">
        <v>0</v>
      </c>
      <c r="AD4135" t="s">
        <v>38</v>
      </c>
      <c r="AE4135" s="1">
        <v>42591</v>
      </c>
      <c r="AF4135" s="1">
        <v>42605</v>
      </c>
      <c r="AG4135" s="1">
        <v>42591</v>
      </c>
      <c r="AH4135" s="1">
        <v>42598</v>
      </c>
    </row>
    <row r="4136" spans="1:34" x14ac:dyDescent="0.3">
      <c r="A4136">
        <v>253173</v>
      </c>
      <c r="B4136" t="s">
        <v>524</v>
      </c>
      <c r="C4136" t="s">
        <v>26</v>
      </c>
      <c r="D4136">
        <v>1</v>
      </c>
      <c r="E4136" t="s">
        <v>6549</v>
      </c>
      <c r="F4136" t="s">
        <v>1160</v>
      </c>
      <c r="G4136">
        <v>34202</v>
      </c>
      <c r="H4136">
        <v>1</v>
      </c>
      <c r="I4136">
        <v>55000</v>
      </c>
      <c r="J4136">
        <v>60000</v>
      </c>
      <c r="K4136" t="s">
        <v>30</v>
      </c>
      <c r="L4136" t="s">
        <v>527</v>
      </c>
      <c r="M4136" t="s">
        <v>6550</v>
      </c>
      <c r="N4136" t="s">
        <v>9195</v>
      </c>
      <c r="O4136" t="s">
        <v>7269</v>
      </c>
      <c r="P4136" t="s">
        <v>6551</v>
      </c>
      <c r="Q4136" t="s">
        <v>6357</v>
      </c>
      <c r="R4136" t="s">
        <v>6552</v>
      </c>
      <c r="S4136" t="s">
        <v>35</v>
      </c>
      <c r="T4136" t="str">
        <f t="shared" si="192"/>
        <v>Preference will be given to applicants who are current permanent Construction Project Managers or who have taken the Construction Project Manager civil service exam (Exam No. 6042).  1. Experience in civil, mechanical or electrical engineering or in construction management.  2. Working knowledge of applicable regulations and directives of oversight agencies. 3. Excellent communication, interpersonal, writing and organizational skills. 4. Advanced Microsoft Word, Excel and Access.   5. A valid New York State driver license. NOTE: All resumes must be received no later than the last day of the posting period.  www.nyc.gov/parks</v>
      </c>
      <c r="U4136">
        <f t="shared" si="193"/>
        <v>0</v>
      </c>
      <c r="V4136" s="3">
        <v>1</v>
      </c>
      <c r="W4136" s="3">
        <f t="shared" si="194"/>
        <v>0</v>
      </c>
      <c r="X4136" s="3">
        <v>0</v>
      </c>
      <c r="Y4136" s="3">
        <v>0</v>
      </c>
      <c r="Z4136" s="3">
        <v>0</v>
      </c>
      <c r="AA4136" s="3">
        <v>0</v>
      </c>
      <c r="AB4136" s="3">
        <v>0</v>
      </c>
      <c r="AD4136" t="s">
        <v>533</v>
      </c>
      <c r="AE4136" s="1">
        <v>42594</v>
      </c>
      <c r="AF4136" s="1">
        <v>42615</v>
      </c>
      <c r="AG4136" s="1">
        <v>42593</v>
      </c>
      <c r="AH4136" s="1">
        <v>42598</v>
      </c>
    </row>
    <row r="4137" spans="1:34" x14ac:dyDescent="0.3">
      <c r="A4137">
        <v>253173</v>
      </c>
      <c r="B4137" t="s">
        <v>524</v>
      </c>
      <c r="C4137" t="s">
        <v>40</v>
      </c>
      <c r="D4137">
        <v>1</v>
      </c>
      <c r="E4137" t="s">
        <v>6549</v>
      </c>
      <c r="F4137" t="s">
        <v>1160</v>
      </c>
      <c r="G4137">
        <v>34202</v>
      </c>
      <c r="H4137">
        <v>1</v>
      </c>
      <c r="I4137">
        <v>55000</v>
      </c>
      <c r="J4137">
        <v>60000</v>
      </c>
      <c r="K4137" t="s">
        <v>30</v>
      </c>
      <c r="L4137" t="s">
        <v>527</v>
      </c>
      <c r="M4137" t="s">
        <v>6550</v>
      </c>
      <c r="N4137" t="s">
        <v>9195</v>
      </c>
      <c r="O4137" t="s">
        <v>7269</v>
      </c>
      <c r="P4137" t="s">
        <v>6551</v>
      </c>
      <c r="Q4137" t="s">
        <v>6357</v>
      </c>
      <c r="R4137" t="s">
        <v>6552</v>
      </c>
      <c r="S4137" t="s">
        <v>35</v>
      </c>
      <c r="T4137" t="str">
        <f t="shared" si="192"/>
        <v>Preference will be given to applicants who are current permanent Construction Project Managers or who have taken the Construction Project Manager civil service exam (Exam No. 6042).  1. Experience in civil, mechanical or electrical engineering or in construction management.  2. Working knowledge of applicable regulations and directives of oversight agencies. 3. Excellent communication, interpersonal, writing and organizational skills. 4. Advanced Microsoft Word, Excel and Access.   5. A valid New York State driver license. NOTE: All resumes must be received no later than the last day of the posting period.  www.nyc.gov/parks</v>
      </c>
      <c r="U4137">
        <f t="shared" si="193"/>
        <v>0</v>
      </c>
      <c r="V4137" s="3">
        <v>1</v>
      </c>
      <c r="W4137" s="3">
        <f t="shared" si="194"/>
        <v>0</v>
      </c>
      <c r="X4137" s="3">
        <v>0</v>
      </c>
      <c r="Y4137" s="3">
        <v>0</v>
      </c>
      <c r="Z4137" s="3">
        <v>0</v>
      </c>
      <c r="AA4137" s="3">
        <v>0</v>
      </c>
      <c r="AB4137" s="3">
        <v>0</v>
      </c>
      <c r="AD4137" t="s">
        <v>533</v>
      </c>
      <c r="AE4137" s="1">
        <v>42594</v>
      </c>
      <c r="AF4137" s="1">
        <v>42615</v>
      </c>
      <c r="AG4137" s="1">
        <v>42593</v>
      </c>
      <c r="AH4137" s="1">
        <v>42598</v>
      </c>
    </row>
    <row r="4138" spans="1:34" x14ac:dyDescent="0.3">
      <c r="A4138">
        <v>253177</v>
      </c>
      <c r="B4138" t="s">
        <v>1592</v>
      </c>
      <c r="C4138" t="s">
        <v>40</v>
      </c>
      <c r="D4138">
        <v>1</v>
      </c>
      <c r="E4138" t="s">
        <v>6574</v>
      </c>
      <c r="F4138" t="s">
        <v>6065</v>
      </c>
      <c r="G4138">
        <v>91415</v>
      </c>
      <c r="H4138">
        <v>2</v>
      </c>
      <c r="I4138">
        <v>29</v>
      </c>
      <c r="J4138">
        <v>50</v>
      </c>
      <c r="K4138" t="s">
        <v>141</v>
      </c>
      <c r="L4138" t="s">
        <v>430</v>
      </c>
      <c r="M4138" t="s">
        <v>2280</v>
      </c>
      <c r="N4138" t="s">
        <v>9203</v>
      </c>
      <c r="O4138" t="s">
        <v>9018</v>
      </c>
      <c r="P4138" t="s">
        <v>9204</v>
      </c>
      <c r="Q4138" t="s">
        <v>35</v>
      </c>
      <c r="R4138" t="s">
        <v>3619</v>
      </c>
      <c r="S4138" t="s">
        <v>35</v>
      </c>
      <c r="T4138" t="str">
        <f t="shared" si="192"/>
        <v xml:space="preserve">‚  Bachelor‚„s degree in Graphic Arts, or a related field and 3-4 years of experience in a graphic design role.   At least 2 years of graphic and digital design experience in a medium-sized organization.   Knowledge of general database management.   Conceptual thinker and skilled designer with a strong portfolio of verbal and visual communications skills.   Detail-oriented and adheres to a high standard of work; ability to constructively receive and integrate feedback to produce a finished product.   Confident working within a team and across departments at all levels of the organization; excels in both collaborative and independent settings.   Keen eye for detail and ability to handle multiple projects under deadline pressure.  Superlative proficiency with Adobe Creative Cloud apps, including InDesign, Illustrator, Photoshop, Microsoft Windows 7, Microsoft Office and PowerPoint.  Knowledge of design theory/principles and strong typography skills, either from previous professional experience or academic study.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v>
      </c>
      <c r="U4138">
        <f t="shared" si="193"/>
        <v>0</v>
      </c>
      <c r="V4138" s="3">
        <v>0</v>
      </c>
      <c r="W4138" s="3">
        <f t="shared" si="194"/>
        <v>0</v>
      </c>
      <c r="X4138" s="3">
        <v>0</v>
      </c>
      <c r="Y4138" s="3">
        <v>0</v>
      </c>
      <c r="Z4138" s="3">
        <v>0</v>
      </c>
      <c r="AA4138" s="3">
        <v>0</v>
      </c>
      <c r="AB4138" s="3">
        <v>1</v>
      </c>
      <c r="AD4138" t="s">
        <v>38</v>
      </c>
      <c r="AE4138" s="1">
        <v>42593</v>
      </c>
      <c r="AF4138" s="1">
        <v>42613</v>
      </c>
      <c r="AG4138" s="1">
        <v>42593</v>
      </c>
      <c r="AH4138" s="1">
        <v>42598</v>
      </c>
    </row>
    <row r="4139" spans="1:34" x14ac:dyDescent="0.3">
      <c r="A4139">
        <v>253177</v>
      </c>
      <c r="B4139" t="s">
        <v>1592</v>
      </c>
      <c r="C4139" t="s">
        <v>26</v>
      </c>
      <c r="D4139">
        <v>1</v>
      </c>
      <c r="E4139" t="s">
        <v>6574</v>
      </c>
      <c r="F4139" t="s">
        <v>6065</v>
      </c>
      <c r="G4139">
        <v>91415</v>
      </c>
      <c r="H4139">
        <v>2</v>
      </c>
      <c r="I4139">
        <v>29</v>
      </c>
      <c r="J4139">
        <v>50</v>
      </c>
      <c r="K4139" t="s">
        <v>141</v>
      </c>
      <c r="L4139" t="s">
        <v>430</v>
      </c>
      <c r="M4139" t="s">
        <v>2280</v>
      </c>
      <c r="N4139" t="s">
        <v>9203</v>
      </c>
      <c r="O4139" t="s">
        <v>9018</v>
      </c>
      <c r="P4139" t="s">
        <v>9204</v>
      </c>
      <c r="Q4139" t="s">
        <v>35</v>
      </c>
      <c r="R4139" t="s">
        <v>3619</v>
      </c>
      <c r="S4139" t="s">
        <v>35</v>
      </c>
      <c r="T4139" t="str">
        <f t="shared" si="192"/>
        <v xml:space="preserve">‚  Bachelor‚„s degree in Graphic Arts, or a related field and 3-4 years of experience in a graphic design role.   At least 2 years of graphic and digital design experience in a medium-sized organization.   Knowledge of general database management.   Conceptual thinker and skilled designer with a strong portfolio of verbal and visual communications skills.   Detail-oriented and adheres to a high standard of work; ability to constructively receive and integrate feedback to produce a finished product.   Confident working within a team and across departments at all levels of the organization; excels in both collaborative and independent settings.   Keen eye for detail and ability to handle multiple projects under deadline pressure.  Superlative proficiency with Adobe Creative Cloud apps, including InDesign, Illustrator, Photoshop, Microsoft Windows 7, Microsoft Office and PowerPoint.  Knowledge of design theory/principles and strong typography skills, either from previous professional experience or academic study.  Strong relationships with organizations and groups serving diverse communities in the City and five years‚„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Must be well organized, assertive, and able to work independently and collaboratively.  Strong work ethic.  Excellent attention to detail and organizational skills.  Strong oral and written communication skills.  </v>
      </c>
      <c r="U4139">
        <f t="shared" si="193"/>
        <v>0</v>
      </c>
      <c r="V4139" s="3">
        <v>0</v>
      </c>
      <c r="W4139" s="3">
        <f t="shared" si="194"/>
        <v>0</v>
      </c>
      <c r="X4139" s="3">
        <v>0</v>
      </c>
      <c r="Y4139" s="3">
        <v>0</v>
      </c>
      <c r="Z4139" s="3">
        <v>0</v>
      </c>
      <c r="AA4139" s="3">
        <v>0</v>
      </c>
      <c r="AB4139" s="3">
        <v>1</v>
      </c>
      <c r="AD4139" t="s">
        <v>38</v>
      </c>
      <c r="AE4139" s="1">
        <v>42593</v>
      </c>
      <c r="AF4139" s="1">
        <v>42613</v>
      </c>
      <c r="AG4139" s="1">
        <v>42593</v>
      </c>
      <c r="AH4139" s="1">
        <v>42598</v>
      </c>
    </row>
    <row r="4140" spans="1:34" x14ac:dyDescent="0.3">
      <c r="A4140">
        <v>252151</v>
      </c>
      <c r="B4140" t="s">
        <v>447</v>
      </c>
      <c r="C4140" t="s">
        <v>40</v>
      </c>
      <c r="D4140">
        <v>1</v>
      </c>
      <c r="E4140" t="s">
        <v>9205</v>
      </c>
      <c r="F4140" t="s">
        <v>326</v>
      </c>
      <c r="G4140">
        <v>56057</v>
      </c>
      <c r="H4140">
        <v>0</v>
      </c>
      <c r="I4140">
        <v>53088</v>
      </c>
      <c r="J4140">
        <v>53088</v>
      </c>
      <c r="K4140" t="s">
        <v>30</v>
      </c>
      <c r="L4140" t="s">
        <v>449</v>
      </c>
      <c r="M4140" t="s">
        <v>6575</v>
      </c>
      <c r="N4140" t="s">
        <v>9206</v>
      </c>
      <c r="O4140" t="s">
        <v>329</v>
      </c>
      <c r="P4140" t="s">
        <v>9207</v>
      </c>
      <c r="Q4140" t="s">
        <v>6576</v>
      </c>
      <c r="R4140" t="s">
        <v>99</v>
      </c>
      <c r="S4140" t="s">
        <v>6577</v>
      </c>
      <c r="T4140" t="str">
        <f t="shared" si="192"/>
        <v>Master‚„s degree in social work and LMSW are required. Direct work experience in the field of victim services and/or disability services is required. This is a grant funded position.</v>
      </c>
      <c r="U4140">
        <f t="shared" si="193"/>
        <v>0</v>
      </c>
      <c r="V4140" s="3">
        <v>0</v>
      </c>
      <c r="W4140" s="3">
        <f t="shared" si="194"/>
        <v>0</v>
      </c>
      <c r="X4140" s="3">
        <v>0</v>
      </c>
      <c r="Y4140" s="3">
        <v>0</v>
      </c>
      <c r="Z4140" s="3">
        <v>0</v>
      </c>
      <c r="AA4140" s="3">
        <v>0</v>
      </c>
      <c r="AB4140" s="3">
        <v>0</v>
      </c>
      <c r="AD4140" t="s">
        <v>38</v>
      </c>
      <c r="AE4140" s="1">
        <v>42593</v>
      </c>
      <c r="AF4140" s="1">
        <v>42603</v>
      </c>
      <c r="AG4140" s="1">
        <v>42593</v>
      </c>
      <c r="AH4140" s="1">
        <v>42598</v>
      </c>
    </row>
    <row r="4141" spans="1:34" x14ac:dyDescent="0.3">
      <c r="A4141">
        <v>252151</v>
      </c>
      <c r="B4141" t="s">
        <v>447</v>
      </c>
      <c r="C4141" t="s">
        <v>26</v>
      </c>
      <c r="D4141">
        <v>1</v>
      </c>
      <c r="E4141" t="s">
        <v>9205</v>
      </c>
      <c r="F4141" t="s">
        <v>326</v>
      </c>
      <c r="G4141">
        <v>56057</v>
      </c>
      <c r="H4141">
        <v>0</v>
      </c>
      <c r="I4141">
        <v>53088</v>
      </c>
      <c r="J4141">
        <v>53088</v>
      </c>
      <c r="K4141" t="s">
        <v>30</v>
      </c>
      <c r="L4141" t="s">
        <v>449</v>
      </c>
      <c r="M4141" t="s">
        <v>6575</v>
      </c>
      <c r="N4141" t="s">
        <v>9206</v>
      </c>
      <c r="O4141" t="s">
        <v>329</v>
      </c>
      <c r="P4141" t="s">
        <v>9207</v>
      </c>
      <c r="Q4141" t="s">
        <v>6576</v>
      </c>
      <c r="R4141" t="s">
        <v>99</v>
      </c>
      <c r="S4141" t="s">
        <v>6577</v>
      </c>
      <c r="T4141" t="str">
        <f t="shared" si="192"/>
        <v>Master‚„s degree in social work and LMSW are required. Direct work experience in the field of victim services and/or disability services is required. This is a grant funded position.</v>
      </c>
      <c r="U4141">
        <f t="shared" si="193"/>
        <v>0</v>
      </c>
      <c r="V4141" s="3">
        <v>0</v>
      </c>
      <c r="W4141" s="3">
        <f t="shared" si="194"/>
        <v>0</v>
      </c>
      <c r="X4141" s="3">
        <v>0</v>
      </c>
      <c r="Y4141" s="3">
        <v>0</v>
      </c>
      <c r="Z4141" s="3">
        <v>0</v>
      </c>
      <c r="AA4141" s="3">
        <v>0</v>
      </c>
      <c r="AB4141" s="3">
        <v>0</v>
      </c>
      <c r="AD4141" t="s">
        <v>38</v>
      </c>
      <c r="AE4141" s="1">
        <v>42593</v>
      </c>
      <c r="AF4141" s="1">
        <v>42603</v>
      </c>
      <c r="AG4141" s="1">
        <v>42593</v>
      </c>
      <c r="AH4141" s="1">
        <v>42598</v>
      </c>
    </row>
    <row r="4142" spans="1:34" x14ac:dyDescent="0.3">
      <c r="A4142">
        <v>252152</v>
      </c>
      <c r="B4142" t="s">
        <v>524</v>
      </c>
      <c r="C4142" t="s">
        <v>26</v>
      </c>
      <c r="D4142">
        <v>1</v>
      </c>
      <c r="E4142" t="s">
        <v>6578</v>
      </c>
      <c r="F4142" t="s">
        <v>715</v>
      </c>
      <c r="G4142">
        <v>21315</v>
      </c>
      <c r="H4142">
        <v>3</v>
      </c>
      <c r="I4142">
        <v>82000</v>
      </c>
      <c r="J4142">
        <v>94000</v>
      </c>
      <c r="K4142" t="s">
        <v>30</v>
      </c>
      <c r="L4142" t="s">
        <v>527</v>
      </c>
      <c r="M4142" t="s">
        <v>528</v>
      </c>
      <c r="N4142" t="s">
        <v>9208</v>
      </c>
      <c r="O4142" t="s">
        <v>7598</v>
      </c>
      <c r="P4142" t="s">
        <v>6579</v>
      </c>
      <c r="Q4142" t="s">
        <v>6580</v>
      </c>
      <c r="R4142" t="s">
        <v>6581</v>
      </c>
      <c r="S4142" t="s">
        <v>35</v>
      </c>
      <c r="T4142" t="str">
        <f t="shared" si="192"/>
        <v>1. Knowledge of sustainable urban design and Green Infrastructure principles, including LEED certification. 2. Sustainable design experience and knowledge. 3. Construction project management experience and knowledge.  4. Excellent communication, interpersonal and organizational skills.   5. Fluency in AutoCAD and Adobe Suite. 6. Proficiency in Microsoft Word, Excel, PowerPoint and Access. 7. A driver license valid in New York State. ONLY CURRENT YEAR-ROUND PARKS EMPLOYEES ARE ELIGIBLE TO APPLY.  If you have any questions regarding this vacancy or require a reasonable accommodation  during the application process, please call the Personnel division at 212-830-7851.  Note: All resumes must be received no later than the last day of the posting period.  Current New York State Registration as a Landscape Architect must be maintained for the duration of your employment.  www.nyc.gov/parks</v>
      </c>
      <c r="U4142">
        <f t="shared" si="193"/>
        <v>0</v>
      </c>
      <c r="V4142" s="3">
        <v>1</v>
      </c>
      <c r="W4142" s="3">
        <f t="shared" si="194"/>
        <v>0</v>
      </c>
      <c r="X4142" s="3">
        <v>0</v>
      </c>
      <c r="Y4142" s="3">
        <v>0</v>
      </c>
      <c r="Z4142" s="3">
        <v>0</v>
      </c>
      <c r="AA4142" s="3">
        <v>0</v>
      </c>
      <c r="AB4142" s="3">
        <v>0</v>
      </c>
      <c r="AD4142" t="s">
        <v>533</v>
      </c>
      <c r="AE4142" s="1">
        <v>42594</v>
      </c>
      <c r="AF4142" s="1">
        <v>42608</v>
      </c>
      <c r="AG4142" s="1">
        <v>42593</v>
      </c>
      <c r="AH4142" s="1">
        <v>42598</v>
      </c>
    </row>
    <row r="4143" spans="1:34" x14ac:dyDescent="0.3">
      <c r="A4143">
        <v>252164</v>
      </c>
      <c r="B4143" t="s">
        <v>3277</v>
      </c>
      <c r="C4143" t="s">
        <v>40</v>
      </c>
      <c r="D4143">
        <v>1</v>
      </c>
      <c r="E4143" t="s">
        <v>6582</v>
      </c>
      <c r="F4143" t="s">
        <v>636</v>
      </c>
      <c r="G4143">
        <v>10056</v>
      </c>
      <c r="H4143" t="s">
        <v>796</v>
      </c>
      <c r="I4143">
        <v>120000</v>
      </c>
      <c r="J4143">
        <v>140000</v>
      </c>
      <c r="K4143" t="s">
        <v>30</v>
      </c>
      <c r="L4143" t="s">
        <v>5203</v>
      </c>
      <c r="M4143" t="s">
        <v>6583</v>
      </c>
      <c r="N4143" t="s">
        <v>9209</v>
      </c>
      <c r="O4143" t="s">
        <v>639</v>
      </c>
      <c r="P4143" t="s">
        <v>9210</v>
      </c>
      <c r="Q4143" t="s">
        <v>35</v>
      </c>
      <c r="R4143" t="s">
        <v>6584</v>
      </c>
      <c r="S4143" t="s">
        <v>35</v>
      </c>
      <c r="T4143" t="str">
        <f t="shared" si="192"/>
        <v xml:space="preserve">‚	Excellent writing, communication, interpersonal and project management skills;	Excellent decision making, evaluating multiple high-priority policy options and evaluating needs;	Knowledge of jail and/or prison programming goals;	Demonstrated ability to manage and complete multiple projects in a high pressure environment meeting deadlines;	Ability to develop creative approaches to problem solving;	Experience developing presentations;	Experience communicating and collaborating with uniformed members of staff;	Demonstrated experience researching best practices;	Experience with budget, grant writing, and procurement;	Ability to design and create reports based on monthly targets;	Ability to deal tactfully and effectively with diverse constituencies at all levels of an organization and a solid understanding of adult programming needs in a jail-based setting.  </v>
      </c>
      <c r="U4143">
        <f t="shared" si="193"/>
        <v>0</v>
      </c>
      <c r="V4143" s="3">
        <v>0</v>
      </c>
      <c r="W4143" s="3">
        <f t="shared" si="194"/>
        <v>0</v>
      </c>
      <c r="X4143" s="3">
        <v>0</v>
      </c>
      <c r="Y4143" s="3">
        <v>0</v>
      </c>
      <c r="Z4143" s="3">
        <v>0</v>
      </c>
      <c r="AA4143" s="3">
        <v>0</v>
      </c>
      <c r="AB4143" s="3">
        <v>0</v>
      </c>
      <c r="AD4143" t="s">
        <v>38</v>
      </c>
      <c r="AE4143" s="1">
        <v>42592</v>
      </c>
      <c r="AF4143" s="1">
        <v>42605</v>
      </c>
      <c r="AG4143" s="1">
        <v>42592</v>
      </c>
      <c r="AH4143" s="1">
        <v>42598</v>
      </c>
    </row>
    <row r="4144" spans="1:34" x14ac:dyDescent="0.3">
      <c r="A4144">
        <v>252164</v>
      </c>
      <c r="B4144" t="s">
        <v>3277</v>
      </c>
      <c r="C4144" t="s">
        <v>26</v>
      </c>
      <c r="D4144">
        <v>1</v>
      </c>
      <c r="E4144" t="s">
        <v>6582</v>
      </c>
      <c r="F4144" t="s">
        <v>636</v>
      </c>
      <c r="G4144">
        <v>10056</v>
      </c>
      <c r="H4144" t="s">
        <v>796</v>
      </c>
      <c r="I4144">
        <v>120000</v>
      </c>
      <c r="J4144">
        <v>140000</v>
      </c>
      <c r="K4144" t="s">
        <v>30</v>
      </c>
      <c r="L4144" t="s">
        <v>5203</v>
      </c>
      <c r="M4144" t="s">
        <v>6583</v>
      </c>
      <c r="N4144" t="s">
        <v>9209</v>
      </c>
      <c r="O4144" t="s">
        <v>639</v>
      </c>
      <c r="P4144" t="s">
        <v>9210</v>
      </c>
      <c r="Q4144" t="s">
        <v>35</v>
      </c>
      <c r="R4144" t="s">
        <v>6584</v>
      </c>
      <c r="S4144" t="s">
        <v>35</v>
      </c>
      <c r="T4144" t="str">
        <f t="shared" si="192"/>
        <v xml:space="preserve">‚	Excellent writing, communication, interpersonal and project management skills;	Excellent decision making, evaluating multiple high-priority policy options and evaluating needs;	Knowledge of jail and/or prison programming goals;	Demonstrated ability to manage and complete multiple projects in a high pressure environment meeting deadlines;	Ability to develop creative approaches to problem solving;	Experience developing presentations;	Experience communicating and collaborating with uniformed members of staff;	Demonstrated experience researching best practices;	Experience with budget, grant writing, and procurement;	Ability to design and create reports based on monthly targets;	Ability to deal tactfully and effectively with diverse constituencies at all levels of an organization and a solid understanding of adult programming needs in a jail-based setting.  </v>
      </c>
      <c r="U4144">
        <f t="shared" si="193"/>
        <v>0</v>
      </c>
      <c r="V4144" s="3">
        <v>0</v>
      </c>
      <c r="W4144" s="3">
        <f t="shared" si="194"/>
        <v>0</v>
      </c>
      <c r="X4144" s="3">
        <v>0</v>
      </c>
      <c r="Y4144" s="3">
        <v>0</v>
      </c>
      <c r="Z4144" s="3">
        <v>0</v>
      </c>
      <c r="AA4144" s="3">
        <v>0</v>
      </c>
      <c r="AB4144" s="3">
        <v>0</v>
      </c>
      <c r="AD4144" t="s">
        <v>38</v>
      </c>
      <c r="AE4144" s="1">
        <v>42592</v>
      </c>
      <c r="AF4144" s="1">
        <v>42605</v>
      </c>
      <c r="AG4144" s="1">
        <v>42592</v>
      </c>
      <c r="AH4144" s="1">
        <v>42598</v>
      </c>
    </row>
    <row r="4145" spans="1:34" x14ac:dyDescent="0.3">
      <c r="A4145">
        <v>253294</v>
      </c>
      <c r="B4145" t="s">
        <v>39</v>
      </c>
      <c r="C4145" t="s">
        <v>40</v>
      </c>
      <c r="D4145">
        <v>1</v>
      </c>
      <c r="E4145" t="s">
        <v>6585</v>
      </c>
      <c r="F4145" t="s">
        <v>42</v>
      </c>
      <c r="G4145">
        <v>21744</v>
      </c>
      <c r="H4145">
        <v>2</v>
      </c>
      <c r="I4145">
        <v>68239</v>
      </c>
      <c r="J4145">
        <v>85644</v>
      </c>
      <c r="K4145" t="s">
        <v>30</v>
      </c>
      <c r="L4145" t="s">
        <v>78</v>
      </c>
      <c r="M4145" t="s">
        <v>461</v>
      </c>
      <c r="N4145" t="s">
        <v>9211</v>
      </c>
      <c r="O4145" t="s">
        <v>46</v>
      </c>
      <c r="P4145" t="s">
        <v>6586</v>
      </c>
      <c r="Q4145" t="s">
        <v>7439</v>
      </c>
      <c r="R4145" t="s">
        <v>6587</v>
      </c>
      <c r="S4145" t="s">
        <v>35</v>
      </c>
      <c r="T4145" t="str">
        <f t="shared" si="192"/>
        <v>The candidate will: have experience in health professions education, communicating with health care professionals, working in the field of public health (ideally in government setting), community organizing, and coordinating multifaceted programs or projects. Possess some knowledge of the substance use field, including knowledge of pharmacotherapy for substance use disorder. Have some experience working with quantitative data. Have the ability to read, interpret, and synthesize epidemiologic and other scientific literature. Ability to work independently and as part of team. Possess excellent interpersonal, research, written and verbal communication skills. This candidate will also be resourceful, detail-oriented, and have outstanding organizational skills. Ability to multi-task in a fast-paced, high volume environment. Proficiency in Excel, Access, Word, PowerPoint, and Visio.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145">
        <f t="shared" si="193"/>
        <v>0</v>
      </c>
      <c r="V4145" s="3">
        <v>1</v>
      </c>
      <c r="W4145" s="3">
        <f t="shared" si="194"/>
        <v>0</v>
      </c>
      <c r="X4145" s="3">
        <v>0</v>
      </c>
      <c r="Y4145" s="3">
        <v>0</v>
      </c>
      <c r="Z4145" s="3">
        <v>0</v>
      </c>
      <c r="AA4145" s="3">
        <v>0</v>
      </c>
      <c r="AB4145" s="3">
        <v>0</v>
      </c>
      <c r="AD4145" t="s">
        <v>38</v>
      </c>
      <c r="AE4145" s="1">
        <v>42594</v>
      </c>
      <c r="AG4145" s="1">
        <v>42594</v>
      </c>
      <c r="AH4145" s="1">
        <v>42598</v>
      </c>
    </row>
    <row r="4146" spans="1:34" x14ac:dyDescent="0.3">
      <c r="A4146">
        <v>253542</v>
      </c>
      <c r="B4146" t="s">
        <v>2309</v>
      </c>
      <c r="C4146" t="s">
        <v>26</v>
      </c>
      <c r="D4146">
        <v>1</v>
      </c>
      <c r="E4146" t="s">
        <v>6556</v>
      </c>
      <c r="F4146" t="s">
        <v>3444</v>
      </c>
      <c r="G4146">
        <v>82991</v>
      </c>
      <c r="H4146" t="s">
        <v>796</v>
      </c>
      <c r="I4146">
        <v>73144</v>
      </c>
      <c r="J4146">
        <v>188733</v>
      </c>
      <c r="K4146" t="s">
        <v>30</v>
      </c>
      <c r="L4146" t="s">
        <v>6557</v>
      </c>
      <c r="M4146" t="s">
        <v>3084</v>
      </c>
      <c r="N4146" t="s">
        <v>9199</v>
      </c>
      <c r="O4146" t="s">
        <v>3446</v>
      </c>
      <c r="P4146" t="s">
        <v>6558</v>
      </c>
      <c r="Q4146" t="s">
        <v>35</v>
      </c>
      <c r="R4146" t="s">
        <v>4761</v>
      </c>
      <c r="S4146" t="s">
        <v>3513</v>
      </c>
      <c r="T4146" t="str">
        <f t="shared" si="192"/>
        <v xml:space="preserve">1. Architectural/Engineer Degree 2. Experience with NYC DOB/FDNY codes 3. Violation Remediation 4. At least 5 yrs. full time experience in the management of the repairs of private or public residential, commercial or industrial real estate properties.  </v>
      </c>
      <c r="U4146">
        <f t="shared" si="193"/>
        <v>0</v>
      </c>
      <c r="V4146" s="3">
        <v>0</v>
      </c>
      <c r="W4146" s="3">
        <f t="shared" si="194"/>
        <v>0</v>
      </c>
      <c r="X4146" s="3">
        <v>0</v>
      </c>
      <c r="Y4146" s="3">
        <v>0</v>
      </c>
      <c r="Z4146" s="3">
        <v>0</v>
      </c>
      <c r="AA4146" s="3">
        <v>0</v>
      </c>
      <c r="AB4146" s="3">
        <v>0</v>
      </c>
      <c r="AD4146" t="s">
        <v>6559</v>
      </c>
      <c r="AE4146" s="1">
        <v>42594</v>
      </c>
      <c r="AF4146" s="1">
        <v>42608</v>
      </c>
      <c r="AG4146" s="1">
        <v>42594</v>
      </c>
      <c r="AH4146" s="1">
        <v>42598</v>
      </c>
    </row>
    <row r="4147" spans="1:34" x14ac:dyDescent="0.3">
      <c r="A4147">
        <v>253294</v>
      </c>
      <c r="B4147" t="s">
        <v>39</v>
      </c>
      <c r="C4147" t="s">
        <v>26</v>
      </c>
      <c r="D4147">
        <v>1</v>
      </c>
      <c r="E4147" t="s">
        <v>6585</v>
      </c>
      <c r="F4147" t="s">
        <v>42</v>
      </c>
      <c r="G4147">
        <v>21744</v>
      </c>
      <c r="H4147">
        <v>2</v>
      </c>
      <c r="I4147">
        <v>68239</v>
      </c>
      <c r="J4147">
        <v>85644</v>
      </c>
      <c r="K4147" t="s">
        <v>30</v>
      </c>
      <c r="L4147" t="s">
        <v>78</v>
      </c>
      <c r="M4147" t="s">
        <v>461</v>
      </c>
      <c r="N4147" t="s">
        <v>9211</v>
      </c>
      <c r="O4147" t="s">
        <v>46</v>
      </c>
      <c r="P4147" t="s">
        <v>6586</v>
      </c>
      <c r="Q4147" t="s">
        <v>7439</v>
      </c>
      <c r="R4147" t="s">
        <v>6587</v>
      </c>
      <c r="S4147" t="s">
        <v>35</v>
      </c>
      <c r="T4147" t="str">
        <f t="shared" si="192"/>
        <v>The candidate will: have experience in health professions education, communicating with health care professionals, working in the field of public health (ideally in government setting), community organizing, and coordinating multifaceted programs or projects. Possess some knowledge of the substance use field, including knowledge of pharmacotherapy for substance use disorder. Have some experience working with quantitative data. Have the ability to read, interpret, and synthesize epidemiologic and other scientific literature. Ability to work independently and as part of team. Possess excellent interpersonal, research, written and verbal communication skills. This candidate will also be resourceful, detail-oriented, and have outstanding organizational skills. Ability to multi-task in a fast-paced, high volume environment. Proficiency in Excel, Access, Word, PowerPoint, and Visio.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147">
        <f t="shared" si="193"/>
        <v>0</v>
      </c>
      <c r="V4147" s="3">
        <v>1</v>
      </c>
      <c r="W4147" s="3">
        <f t="shared" si="194"/>
        <v>0</v>
      </c>
      <c r="X4147" s="3">
        <v>0</v>
      </c>
      <c r="Y4147" s="3">
        <v>0</v>
      </c>
      <c r="Z4147" s="3">
        <v>0</v>
      </c>
      <c r="AA4147" s="3">
        <v>0</v>
      </c>
      <c r="AB4147" s="3">
        <v>0</v>
      </c>
      <c r="AD4147" t="s">
        <v>38</v>
      </c>
      <c r="AE4147" s="1">
        <v>42594</v>
      </c>
      <c r="AG4147" s="1">
        <v>42594</v>
      </c>
      <c r="AH4147" s="1">
        <v>42598</v>
      </c>
    </row>
    <row r="4148" spans="1:34" x14ac:dyDescent="0.3">
      <c r="A4148">
        <v>253310</v>
      </c>
      <c r="B4148" t="s">
        <v>524</v>
      </c>
      <c r="C4148" t="s">
        <v>26</v>
      </c>
      <c r="D4148">
        <v>51</v>
      </c>
      <c r="E4148" t="s">
        <v>6588</v>
      </c>
      <c r="F4148" t="s">
        <v>6589</v>
      </c>
      <c r="G4148">
        <v>91406</v>
      </c>
      <c r="H4148">
        <v>0</v>
      </c>
      <c r="I4148">
        <v>12</v>
      </c>
      <c r="J4148">
        <v>12</v>
      </c>
      <c r="K4148" t="s">
        <v>141</v>
      </c>
      <c r="L4148" t="s">
        <v>1645</v>
      </c>
      <c r="M4148" t="s">
        <v>1646</v>
      </c>
      <c r="N4148" t="s">
        <v>7046</v>
      </c>
      <c r="O4148" t="s">
        <v>6590</v>
      </c>
      <c r="P4148" t="s">
        <v>9212</v>
      </c>
      <c r="Q4148" t="s">
        <v>6591</v>
      </c>
      <c r="R4148" t="s">
        <v>6592</v>
      </c>
      <c r="S4148" t="s">
        <v>35</v>
      </c>
      <c r="T4148" t="str">
        <f t="shared" si="192"/>
        <v>‚ Valid New York State Driver License High School Diploma 60 College credits or higher in Environmental or Criminal Justice Military experience a plus Related security experience ONLY CURRENT PARKS EMPLOYEES ARE ELIGIBLE TO APPLY.  If you have any questions regarding this vacancy, please call 212-360-2778.  If you require a reasonable accommodation during the application process, please call the Personnel Division at 212-830-7851.  51 Year-Round Positions Citywide (1 position is located at Ocean Breeze Athletic Complex, SI)   NOTE: All resumes must be received no later than the last day of the posting period.   www.nyc.gov/parks</v>
      </c>
      <c r="U4148">
        <f t="shared" si="193"/>
        <v>0</v>
      </c>
      <c r="V4148" s="3">
        <v>0</v>
      </c>
      <c r="W4148" s="3">
        <f t="shared" si="194"/>
        <v>0</v>
      </c>
      <c r="X4148" s="3">
        <v>0</v>
      </c>
      <c r="Y4148" s="3">
        <v>0</v>
      </c>
      <c r="Z4148" s="3">
        <v>0</v>
      </c>
      <c r="AA4148" s="3">
        <v>0</v>
      </c>
      <c r="AB4148" s="3">
        <v>0</v>
      </c>
      <c r="AD4148" t="s">
        <v>3387</v>
      </c>
      <c r="AE4148" s="1">
        <v>42594</v>
      </c>
      <c r="AF4148" s="1">
        <v>42608</v>
      </c>
      <c r="AG4148" s="1">
        <v>42594</v>
      </c>
      <c r="AH4148" s="1">
        <v>42598</v>
      </c>
    </row>
    <row r="4149" spans="1:34" x14ac:dyDescent="0.3">
      <c r="A4149">
        <v>253346</v>
      </c>
      <c r="B4149" t="s">
        <v>1281</v>
      </c>
      <c r="C4149" t="s">
        <v>26</v>
      </c>
      <c r="D4149">
        <v>1</v>
      </c>
      <c r="E4149" t="s">
        <v>4591</v>
      </c>
      <c r="F4149" t="s">
        <v>551</v>
      </c>
      <c r="G4149">
        <v>10124</v>
      </c>
      <c r="H4149">
        <v>2</v>
      </c>
      <c r="I4149">
        <v>47951</v>
      </c>
      <c r="J4149">
        <v>61940</v>
      </c>
      <c r="K4149" t="s">
        <v>30</v>
      </c>
      <c r="L4149" t="s">
        <v>5631</v>
      </c>
      <c r="M4149" t="s">
        <v>6593</v>
      </c>
      <c r="N4149" t="s">
        <v>7047</v>
      </c>
      <c r="O4149" t="s">
        <v>7055</v>
      </c>
      <c r="P4149" t="s">
        <v>9213</v>
      </c>
      <c r="Q4149" t="s">
        <v>6594</v>
      </c>
      <c r="R4149" t="s">
        <v>4786</v>
      </c>
      <c r="S4149" t="s">
        <v>35</v>
      </c>
      <c r="T4149" t="str">
        <f t="shared" si="192"/>
        <v>‚	Excellent communication and organizational skills.	Strong operational and business systems analysis, quantitative and qualitative problem solving skills.	Strong computer skills ‚€œ Word, Excel, Powerpoint, and particularly Access and Oracle BI or similar business intelligence applications. Knowledge of SQL and proficiency with complex mail merges a plus.	Ability to work independently, respond quickly to change, multi-task and be proactive.	Ability to provide creative solutions to problems as they are identified. ONLY PERMANENT PRINCIPAL ADMINISTRATIVE ASSOCIATES WILL BE CONSIDERED</v>
      </c>
      <c r="U4149">
        <f t="shared" si="193"/>
        <v>1</v>
      </c>
      <c r="V4149" s="3">
        <v>1</v>
      </c>
      <c r="W4149" s="3">
        <f t="shared" si="194"/>
        <v>1</v>
      </c>
      <c r="X4149" s="3">
        <v>0</v>
      </c>
      <c r="Y4149" s="3">
        <v>0</v>
      </c>
      <c r="Z4149" s="3">
        <v>1</v>
      </c>
      <c r="AA4149" s="3">
        <v>0</v>
      </c>
      <c r="AB4149" s="3">
        <v>0</v>
      </c>
      <c r="AD4149" t="s">
        <v>38</v>
      </c>
      <c r="AE4149" s="1">
        <v>42594</v>
      </c>
      <c r="AF4149" s="1">
        <v>42607</v>
      </c>
      <c r="AG4149" s="1">
        <v>42594</v>
      </c>
      <c r="AH4149" s="1">
        <v>42598</v>
      </c>
    </row>
    <row r="4150" spans="1:34" x14ac:dyDescent="0.3">
      <c r="A4150">
        <v>252211</v>
      </c>
      <c r="B4150" t="s">
        <v>59</v>
      </c>
      <c r="C4150" t="s">
        <v>40</v>
      </c>
      <c r="D4150">
        <v>1</v>
      </c>
      <c r="E4150" t="s">
        <v>1810</v>
      </c>
      <c r="F4150" t="s">
        <v>191</v>
      </c>
      <c r="G4150">
        <v>13632</v>
      </c>
      <c r="H4150">
        <v>1</v>
      </c>
      <c r="I4150">
        <v>74066</v>
      </c>
      <c r="J4150">
        <v>92308</v>
      </c>
      <c r="K4150" t="s">
        <v>30</v>
      </c>
      <c r="L4150" t="s">
        <v>1525</v>
      </c>
      <c r="M4150" t="s">
        <v>3359</v>
      </c>
      <c r="N4150" t="s">
        <v>7048</v>
      </c>
      <c r="O4150" t="s">
        <v>7083</v>
      </c>
      <c r="P4150" t="s">
        <v>9214</v>
      </c>
      <c r="Q4150" t="s">
        <v>6595</v>
      </c>
      <c r="R4150" t="s">
        <v>266</v>
      </c>
      <c r="S4150" t="s">
        <v>2835</v>
      </c>
      <c r="T4150" t="str">
        <f t="shared" si="192"/>
        <v>‚ Strong analytical skills with the ability to collect, analyze, manipulate, and organize data.   Attention to detail and accuracy.  SQL programing, Mysql, Python, JavaScript, Crystal Reports design.  Mobile and web application development.   System administration, desktop support, network configuration and troubleshooting.   Excellent written and verbal communication skills.  IT Certifications a plus but not required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from Mid-Town Manhattan.</v>
      </c>
      <c r="U4150">
        <f t="shared" si="193"/>
        <v>0</v>
      </c>
      <c r="V4150" s="3">
        <v>0</v>
      </c>
      <c r="W4150" s="3">
        <f t="shared" si="194"/>
        <v>0</v>
      </c>
      <c r="X4150" s="3">
        <v>1</v>
      </c>
      <c r="Y4150" s="3">
        <v>0</v>
      </c>
      <c r="Z4150" s="3">
        <v>1</v>
      </c>
      <c r="AA4150" s="3">
        <v>0</v>
      </c>
      <c r="AB4150" s="3">
        <v>0</v>
      </c>
      <c r="AD4150" t="s">
        <v>899</v>
      </c>
      <c r="AE4150" s="1">
        <v>42593</v>
      </c>
      <c r="AG4150" s="1">
        <v>42593</v>
      </c>
      <c r="AH4150" s="1">
        <v>42598</v>
      </c>
    </row>
    <row r="4151" spans="1:34" x14ac:dyDescent="0.3">
      <c r="A4151">
        <v>253545</v>
      </c>
      <c r="B4151" t="s">
        <v>2309</v>
      </c>
      <c r="C4151" t="s">
        <v>26</v>
      </c>
      <c r="D4151">
        <v>1</v>
      </c>
      <c r="E4151" t="s">
        <v>6596</v>
      </c>
      <c r="F4151" t="s">
        <v>3444</v>
      </c>
      <c r="G4151">
        <v>82991</v>
      </c>
      <c r="H4151" t="s">
        <v>796</v>
      </c>
      <c r="I4151">
        <v>73144</v>
      </c>
      <c r="J4151">
        <v>188733</v>
      </c>
      <c r="K4151" t="s">
        <v>30</v>
      </c>
      <c r="L4151" t="s">
        <v>6557</v>
      </c>
      <c r="M4151" t="s">
        <v>3084</v>
      </c>
      <c r="N4151" t="s">
        <v>6597</v>
      </c>
      <c r="O4151" t="s">
        <v>3446</v>
      </c>
      <c r="P4151" t="s">
        <v>6598</v>
      </c>
      <c r="Q4151" t="s">
        <v>35</v>
      </c>
      <c r="R4151" t="s">
        <v>4761</v>
      </c>
      <c r="S4151" t="s">
        <v>6599</v>
      </c>
      <c r="T4151" t="str">
        <f t="shared" si="192"/>
        <v xml:space="preserve">1. Architectural/Engineer Degree 2. Experience with NYC DOB/FDNY codes 3. At least 5 yrs. full time experience in the management of the repairs of private or public residential, commercial or industrial real estate properties.  </v>
      </c>
      <c r="U4151">
        <f t="shared" si="193"/>
        <v>0</v>
      </c>
      <c r="V4151" s="3">
        <v>0</v>
      </c>
      <c r="W4151" s="3">
        <f t="shared" si="194"/>
        <v>0</v>
      </c>
      <c r="X4151" s="3">
        <v>0</v>
      </c>
      <c r="Y4151" s="3">
        <v>0</v>
      </c>
      <c r="Z4151" s="3">
        <v>0</v>
      </c>
      <c r="AA4151" s="3">
        <v>0</v>
      </c>
      <c r="AB4151" s="3">
        <v>0</v>
      </c>
      <c r="AD4151" t="s">
        <v>6559</v>
      </c>
      <c r="AE4151" s="1">
        <v>42594</v>
      </c>
      <c r="AF4151" s="1">
        <v>42608</v>
      </c>
      <c r="AG4151" s="1">
        <v>42594</v>
      </c>
      <c r="AH4151" s="1">
        <v>42598</v>
      </c>
    </row>
    <row r="4152" spans="1:34" x14ac:dyDescent="0.3">
      <c r="A4152">
        <v>252211</v>
      </c>
      <c r="B4152" t="s">
        <v>59</v>
      </c>
      <c r="C4152" t="s">
        <v>26</v>
      </c>
      <c r="D4152">
        <v>1</v>
      </c>
      <c r="E4152" t="s">
        <v>1810</v>
      </c>
      <c r="F4152" t="s">
        <v>191</v>
      </c>
      <c r="G4152">
        <v>13632</v>
      </c>
      <c r="H4152">
        <v>1</v>
      </c>
      <c r="I4152">
        <v>74066</v>
      </c>
      <c r="J4152">
        <v>92308</v>
      </c>
      <c r="K4152" t="s">
        <v>30</v>
      </c>
      <c r="L4152" t="s">
        <v>1525</v>
      </c>
      <c r="M4152" t="s">
        <v>3359</v>
      </c>
      <c r="N4152" t="s">
        <v>7048</v>
      </c>
      <c r="O4152" t="s">
        <v>7083</v>
      </c>
      <c r="P4152" t="s">
        <v>9214</v>
      </c>
      <c r="Q4152" t="s">
        <v>6595</v>
      </c>
      <c r="R4152" t="s">
        <v>266</v>
      </c>
      <c r="S4152" t="s">
        <v>2835</v>
      </c>
      <c r="T4152" t="str">
        <f t="shared" si="192"/>
        <v>‚ Strong analytical skills with the ability to collect, analyze, manipulate, and organize data.   Attention to detail and accuracy.  SQL programing, Mysql, Python, JavaScript, Crystal Reports design.  Mobile and web application development.   System administration, desktop support, network configuration and troubleshooting.   Excellent written and verbal communication skills.  IT Certifications a plus but not required 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from Mid-Town Manhattan.</v>
      </c>
      <c r="U4152">
        <f t="shared" si="193"/>
        <v>0</v>
      </c>
      <c r="V4152" s="3">
        <v>0</v>
      </c>
      <c r="W4152" s="3">
        <f t="shared" si="194"/>
        <v>0</v>
      </c>
      <c r="X4152" s="3">
        <v>1</v>
      </c>
      <c r="Y4152" s="3">
        <v>0</v>
      </c>
      <c r="Z4152" s="3">
        <v>1</v>
      </c>
      <c r="AA4152" s="3">
        <v>0</v>
      </c>
      <c r="AB4152" s="3">
        <v>0</v>
      </c>
      <c r="AD4152" t="s">
        <v>899</v>
      </c>
      <c r="AE4152" s="1">
        <v>42593</v>
      </c>
      <c r="AG4152" s="1">
        <v>42593</v>
      </c>
      <c r="AH4152" s="1">
        <v>42598</v>
      </c>
    </row>
    <row r="4153" spans="1:34" x14ac:dyDescent="0.3">
      <c r="A4153">
        <v>252306</v>
      </c>
      <c r="B4153" t="s">
        <v>888</v>
      </c>
      <c r="C4153" t="s">
        <v>40</v>
      </c>
      <c r="D4153">
        <v>1</v>
      </c>
      <c r="E4153" t="s">
        <v>6600</v>
      </c>
      <c r="F4153" t="s">
        <v>6487</v>
      </c>
      <c r="G4153" t="s">
        <v>6488</v>
      </c>
      <c r="H4153">
        <v>0</v>
      </c>
      <c r="I4153">
        <v>70000</v>
      </c>
      <c r="J4153">
        <v>80000</v>
      </c>
      <c r="K4153" t="s">
        <v>30</v>
      </c>
      <c r="L4153" t="s">
        <v>430</v>
      </c>
      <c r="M4153" t="s">
        <v>6601</v>
      </c>
      <c r="N4153" t="s">
        <v>9215</v>
      </c>
      <c r="O4153" t="s">
        <v>6489</v>
      </c>
      <c r="P4153" t="s">
        <v>9216</v>
      </c>
      <c r="Q4153" t="s">
        <v>35</v>
      </c>
      <c r="R4153" t="s">
        <v>894</v>
      </c>
      <c r="S4153" t="s">
        <v>35</v>
      </c>
      <c r="T4153" t="str">
        <f t="shared" si="192"/>
        <v xml:space="preserve">Candidate must possess excellent verbal and written communication skills as well as strong interpersonal, creative problem-solving, analytical and organizational skills.  Strong experience and background in financing affordable housing.  Preference for knowledge of financial products such as Low-Income Housing Tax Credits and tax-exempt bond financing.  Proven strength in use of spreadsheet, database, and presentation applications including Excel and PowerPoint.  Advanced financial modeling skills are necessary.  Demonstrated understanding of the real estate development process, including pre-development, closing and construction.  Ability to work productively and collaboratively as part of a team.  Demonstrated ability to work independently, and lead project team on complex transactions.  Preferences will be given to candidates with experience working for or working with government agencies and government programs related to affordable housing development.  Candidates with a Master‚„s Degree in Urban Planning or Business Administration with a focus on Real Estate Finance and/or Development, and five to seven years of experience, are strongly preferred.  </v>
      </c>
      <c r="U4153">
        <f t="shared" si="193"/>
        <v>0</v>
      </c>
      <c r="V4153" s="3">
        <v>1</v>
      </c>
      <c r="W4153" s="3">
        <f t="shared" si="194"/>
        <v>0</v>
      </c>
      <c r="X4153" s="3">
        <v>0</v>
      </c>
      <c r="Y4153" s="3">
        <v>0</v>
      </c>
      <c r="Z4153" s="3">
        <v>0</v>
      </c>
      <c r="AA4153" s="3">
        <v>0</v>
      </c>
      <c r="AB4153" s="3">
        <v>0</v>
      </c>
      <c r="AD4153" t="s">
        <v>38</v>
      </c>
      <c r="AE4153" s="1">
        <v>42592</v>
      </c>
      <c r="AF4153" s="1">
        <v>42682</v>
      </c>
      <c r="AG4153" s="1">
        <v>42592</v>
      </c>
      <c r="AH4153" s="1">
        <v>42598</v>
      </c>
    </row>
    <row r="4154" spans="1:34" x14ac:dyDescent="0.3">
      <c r="A4154">
        <v>252306</v>
      </c>
      <c r="B4154" t="s">
        <v>888</v>
      </c>
      <c r="C4154" t="s">
        <v>26</v>
      </c>
      <c r="D4154">
        <v>1</v>
      </c>
      <c r="E4154" t="s">
        <v>6600</v>
      </c>
      <c r="F4154" t="s">
        <v>6487</v>
      </c>
      <c r="G4154" t="s">
        <v>6488</v>
      </c>
      <c r="H4154">
        <v>0</v>
      </c>
      <c r="I4154">
        <v>70000</v>
      </c>
      <c r="J4154">
        <v>80000</v>
      </c>
      <c r="K4154" t="s">
        <v>30</v>
      </c>
      <c r="L4154" t="s">
        <v>430</v>
      </c>
      <c r="M4154" t="s">
        <v>6601</v>
      </c>
      <c r="N4154" t="s">
        <v>9215</v>
      </c>
      <c r="O4154" t="s">
        <v>6489</v>
      </c>
      <c r="P4154" t="s">
        <v>9216</v>
      </c>
      <c r="Q4154" t="s">
        <v>35</v>
      </c>
      <c r="R4154" t="s">
        <v>894</v>
      </c>
      <c r="S4154" t="s">
        <v>35</v>
      </c>
      <c r="T4154" t="str">
        <f t="shared" si="192"/>
        <v xml:space="preserve">Candidate must possess excellent verbal and written communication skills as well as strong interpersonal, creative problem-solving, analytical and organizational skills.  Strong experience and background in financing affordable housing.  Preference for knowledge of financial products such as Low-Income Housing Tax Credits and tax-exempt bond financing.  Proven strength in use of spreadsheet, database, and presentation applications including Excel and PowerPoint.  Advanced financial modeling skills are necessary.  Demonstrated understanding of the real estate development process, including pre-development, closing and construction.  Ability to work productively and collaboratively as part of a team.  Demonstrated ability to work independently, and lead project team on complex transactions.  Preferences will be given to candidates with experience working for or working with government agencies and government programs related to affordable housing development.  Candidates with a Master‚„s Degree in Urban Planning or Business Administration with a focus on Real Estate Finance and/or Development, and five to seven years of experience, are strongly preferred.  </v>
      </c>
      <c r="U4154">
        <f t="shared" si="193"/>
        <v>0</v>
      </c>
      <c r="V4154" s="3">
        <v>1</v>
      </c>
      <c r="W4154" s="3">
        <f t="shared" si="194"/>
        <v>0</v>
      </c>
      <c r="X4154" s="3">
        <v>0</v>
      </c>
      <c r="Y4154" s="3">
        <v>0</v>
      </c>
      <c r="Z4154" s="3">
        <v>0</v>
      </c>
      <c r="AA4154" s="3">
        <v>0</v>
      </c>
      <c r="AB4154" s="3">
        <v>0</v>
      </c>
      <c r="AD4154" t="s">
        <v>38</v>
      </c>
      <c r="AE4154" s="1">
        <v>42592</v>
      </c>
      <c r="AF4154" s="1">
        <v>42682</v>
      </c>
      <c r="AG4154" s="1">
        <v>42592</v>
      </c>
      <c r="AH4154" s="1">
        <v>42598</v>
      </c>
    </row>
    <row r="4155" spans="1:34" x14ac:dyDescent="0.3">
      <c r="A4155">
        <v>253394</v>
      </c>
      <c r="B4155" t="s">
        <v>1281</v>
      </c>
      <c r="C4155" t="s">
        <v>26</v>
      </c>
      <c r="D4155">
        <v>1</v>
      </c>
      <c r="E4155" t="s">
        <v>6602</v>
      </c>
      <c r="F4155" t="s">
        <v>6603</v>
      </c>
      <c r="G4155">
        <v>20310</v>
      </c>
      <c r="H4155">
        <v>0</v>
      </c>
      <c r="I4155">
        <v>51586</v>
      </c>
      <c r="J4155">
        <v>77404</v>
      </c>
      <c r="K4155" t="s">
        <v>30</v>
      </c>
      <c r="L4155" t="s">
        <v>797</v>
      </c>
      <c r="M4155" t="s">
        <v>6604</v>
      </c>
      <c r="N4155" t="s">
        <v>6605</v>
      </c>
      <c r="O4155" t="s">
        <v>9217</v>
      </c>
      <c r="P4155" t="s">
        <v>35</v>
      </c>
      <c r="Q4155" t="s">
        <v>35</v>
      </c>
      <c r="R4155" t="s">
        <v>6606</v>
      </c>
      <c r="S4155" t="s">
        <v>3914</v>
      </c>
      <c r="T4155" t="str">
        <f t="shared" si="192"/>
        <v xml:space="preserve">   </v>
      </c>
      <c r="U4155">
        <f t="shared" si="193"/>
        <v>0</v>
      </c>
      <c r="V4155" s="3">
        <v>0</v>
      </c>
      <c r="W4155" s="3">
        <f t="shared" si="194"/>
        <v>0</v>
      </c>
      <c r="X4155" s="3">
        <v>0</v>
      </c>
      <c r="Y4155" s="3">
        <v>0</v>
      </c>
      <c r="Z4155" s="3">
        <v>0</v>
      </c>
      <c r="AA4155" s="3">
        <v>0</v>
      </c>
      <c r="AB4155" s="3">
        <v>0</v>
      </c>
      <c r="AD4155" t="s">
        <v>58</v>
      </c>
      <c r="AE4155" s="1">
        <v>42594</v>
      </c>
      <c r="AF4155" s="1">
        <v>42607</v>
      </c>
      <c r="AG4155" s="1">
        <v>42594</v>
      </c>
      <c r="AH4155" s="1">
        <v>42598</v>
      </c>
    </row>
    <row r="4156" spans="1:34" x14ac:dyDescent="0.3">
      <c r="A4156">
        <v>253545</v>
      </c>
      <c r="B4156" t="s">
        <v>2309</v>
      </c>
      <c r="C4156" t="s">
        <v>40</v>
      </c>
      <c r="D4156">
        <v>1</v>
      </c>
      <c r="E4156" t="s">
        <v>6596</v>
      </c>
      <c r="F4156" t="s">
        <v>3444</v>
      </c>
      <c r="G4156">
        <v>82991</v>
      </c>
      <c r="H4156" t="s">
        <v>796</v>
      </c>
      <c r="I4156">
        <v>73144</v>
      </c>
      <c r="J4156">
        <v>188733</v>
      </c>
      <c r="K4156" t="s">
        <v>30</v>
      </c>
      <c r="L4156" t="s">
        <v>6557</v>
      </c>
      <c r="M4156" t="s">
        <v>3084</v>
      </c>
      <c r="N4156" t="s">
        <v>6597</v>
      </c>
      <c r="O4156" t="s">
        <v>3446</v>
      </c>
      <c r="P4156" t="s">
        <v>6598</v>
      </c>
      <c r="Q4156" t="s">
        <v>35</v>
      </c>
      <c r="R4156" t="s">
        <v>4761</v>
      </c>
      <c r="S4156" t="s">
        <v>6599</v>
      </c>
      <c r="T4156" t="str">
        <f t="shared" si="192"/>
        <v xml:space="preserve">1. Architectural/Engineer Degree 2. Experience with NYC DOB/FDNY codes 3. At least 5 yrs. full time experience in the management of the repairs of private or public residential, commercial or industrial real estate properties.  </v>
      </c>
      <c r="U4156">
        <f t="shared" si="193"/>
        <v>0</v>
      </c>
      <c r="V4156" s="3">
        <v>0</v>
      </c>
      <c r="W4156" s="3">
        <f t="shared" si="194"/>
        <v>0</v>
      </c>
      <c r="X4156" s="3">
        <v>0</v>
      </c>
      <c r="Y4156" s="3">
        <v>0</v>
      </c>
      <c r="Z4156" s="3">
        <v>0</v>
      </c>
      <c r="AA4156" s="3">
        <v>0</v>
      </c>
      <c r="AB4156" s="3">
        <v>0</v>
      </c>
      <c r="AD4156" t="s">
        <v>6559</v>
      </c>
      <c r="AE4156" s="1">
        <v>42594</v>
      </c>
      <c r="AF4156" s="1">
        <v>42608</v>
      </c>
      <c r="AG4156" s="1">
        <v>42594</v>
      </c>
      <c r="AH4156" s="1">
        <v>42598</v>
      </c>
    </row>
    <row r="4157" spans="1:34" x14ac:dyDescent="0.3">
      <c r="A4157">
        <v>253394</v>
      </c>
      <c r="B4157" t="s">
        <v>1281</v>
      </c>
      <c r="C4157" t="s">
        <v>40</v>
      </c>
      <c r="D4157">
        <v>1</v>
      </c>
      <c r="E4157" t="s">
        <v>6602</v>
      </c>
      <c r="F4157" t="s">
        <v>6603</v>
      </c>
      <c r="G4157">
        <v>20310</v>
      </c>
      <c r="H4157">
        <v>0</v>
      </c>
      <c r="I4157">
        <v>51586</v>
      </c>
      <c r="J4157">
        <v>77404</v>
      </c>
      <c r="K4157" t="s">
        <v>30</v>
      </c>
      <c r="L4157" t="s">
        <v>797</v>
      </c>
      <c r="M4157" t="s">
        <v>6604</v>
      </c>
      <c r="N4157" t="s">
        <v>6605</v>
      </c>
      <c r="O4157" t="s">
        <v>9217</v>
      </c>
      <c r="P4157" t="s">
        <v>35</v>
      </c>
      <c r="Q4157" t="s">
        <v>35</v>
      </c>
      <c r="R4157" t="s">
        <v>6606</v>
      </c>
      <c r="S4157" t="s">
        <v>3914</v>
      </c>
      <c r="T4157" t="str">
        <f t="shared" si="192"/>
        <v xml:space="preserve">   </v>
      </c>
      <c r="U4157">
        <f t="shared" si="193"/>
        <v>0</v>
      </c>
      <c r="V4157" s="3">
        <v>0</v>
      </c>
      <c r="W4157" s="3">
        <f t="shared" si="194"/>
        <v>0</v>
      </c>
      <c r="X4157" s="3">
        <v>0</v>
      </c>
      <c r="Y4157" s="3">
        <v>0</v>
      </c>
      <c r="Z4157" s="3">
        <v>0</v>
      </c>
      <c r="AA4157" s="3">
        <v>0</v>
      </c>
      <c r="AB4157" s="3">
        <v>0</v>
      </c>
      <c r="AD4157" t="s">
        <v>58</v>
      </c>
      <c r="AE4157" s="1">
        <v>42594</v>
      </c>
      <c r="AF4157" s="1">
        <v>42607</v>
      </c>
      <c r="AG4157" s="1">
        <v>42594</v>
      </c>
      <c r="AH4157" s="1">
        <v>42598</v>
      </c>
    </row>
    <row r="4158" spans="1:34" x14ac:dyDescent="0.3">
      <c r="A4158">
        <v>253399</v>
      </c>
      <c r="B4158" t="s">
        <v>2223</v>
      </c>
      <c r="C4158" t="s">
        <v>26</v>
      </c>
      <c r="D4158">
        <v>1</v>
      </c>
      <c r="E4158" t="s">
        <v>6607</v>
      </c>
      <c r="F4158" t="s">
        <v>326</v>
      </c>
      <c r="G4158">
        <v>56057</v>
      </c>
      <c r="H4158">
        <v>0</v>
      </c>
      <c r="I4158">
        <v>34644</v>
      </c>
      <c r="J4158">
        <v>57655</v>
      </c>
      <c r="K4158" t="s">
        <v>30</v>
      </c>
      <c r="L4158" t="s">
        <v>2226</v>
      </c>
      <c r="M4158" t="s">
        <v>5476</v>
      </c>
      <c r="N4158" t="s">
        <v>9218</v>
      </c>
      <c r="O4158" t="s">
        <v>329</v>
      </c>
      <c r="P4158" t="s">
        <v>9219</v>
      </c>
      <c r="Q4158" t="s">
        <v>35</v>
      </c>
      <c r="R4158" t="s">
        <v>6608</v>
      </c>
      <c r="S4158" t="s">
        <v>2230</v>
      </c>
      <c r="T4158" t="str">
        <f t="shared" si="192"/>
        <v xml:space="preserve">‚	Baccalaureate degree in Criminal Justice, Paralegal Studies, or A.B.A approved certificate in Paralegal Studies.	Prior criminal justice experience or coursework preferred. 	Excellent verbal, written and professional interpersonal communication skills.	Strong analytical, problem-solving, time management skills and ability to appropriately handle legal issues, privileged and confidential information, and highly sensitive documents.	Detail-oriented while meeting competing deadlines in a fast-paced environment and having the flexibility to shift priorities quickly, effectively and with accuracy.	Proficiency in Microsoft Office programs.	Fluency in foreign languages, particularly Spanish  </v>
      </c>
      <c r="U4158">
        <f t="shared" si="193"/>
        <v>0</v>
      </c>
      <c r="V4158" s="3">
        <v>0</v>
      </c>
      <c r="W4158" s="3">
        <f t="shared" si="194"/>
        <v>0</v>
      </c>
      <c r="X4158" s="3">
        <v>0</v>
      </c>
      <c r="Y4158" s="3">
        <v>0</v>
      </c>
      <c r="Z4158" s="3">
        <v>0</v>
      </c>
      <c r="AA4158" s="3">
        <v>0</v>
      </c>
      <c r="AB4158" s="3">
        <v>0</v>
      </c>
      <c r="AD4158" t="s">
        <v>38</v>
      </c>
      <c r="AE4158" s="1">
        <v>42594</v>
      </c>
      <c r="AF4158" s="1">
        <v>42607</v>
      </c>
      <c r="AG4158" s="1">
        <v>42594</v>
      </c>
      <c r="AH4158" s="1">
        <v>42598</v>
      </c>
    </row>
    <row r="4159" spans="1:34" x14ac:dyDescent="0.3">
      <c r="A4159">
        <v>253399</v>
      </c>
      <c r="B4159" t="s">
        <v>2223</v>
      </c>
      <c r="C4159" t="s">
        <v>40</v>
      </c>
      <c r="D4159">
        <v>1</v>
      </c>
      <c r="E4159" t="s">
        <v>6607</v>
      </c>
      <c r="F4159" t="s">
        <v>326</v>
      </c>
      <c r="G4159">
        <v>56057</v>
      </c>
      <c r="H4159">
        <v>0</v>
      </c>
      <c r="I4159">
        <v>34644</v>
      </c>
      <c r="J4159">
        <v>57655</v>
      </c>
      <c r="K4159" t="s">
        <v>30</v>
      </c>
      <c r="L4159" t="s">
        <v>2226</v>
      </c>
      <c r="M4159" t="s">
        <v>5476</v>
      </c>
      <c r="N4159" t="s">
        <v>9218</v>
      </c>
      <c r="O4159" t="s">
        <v>329</v>
      </c>
      <c r="P4159" t="s">
        <v>9219</v>
      </c>
      <c r="Q4159" t="s">
        <v>35</v>
      </c>
      <c r="R4159" t="s">
        <v>6608</v>
      </c>
      <c r="S4159" t="s">
        <v>2230</v>
      </c>
      <c r="T4159" t="str">
        <f t="shared" si="192"/>
        <v xml:space="preserve">‚	Baccalaureate degree in Criminal Justice, Paralegal Studies, or A.B.A approved certificate in Paralegal Studies.	Prior criminal justice experience or coursework preferred. 	Excellent verbal, written and professional interpersonal communication skills.	Strong analytical, problem-solving, time management skills and ability to appropriately handle legal issues, privileged and confidential information, and highly sensitive documents.	Detail-oriented while meeting competing deadlines in a fast-paced environment and having the flexibility to shift priorities quickly, effectively and with accuracy.	Proficiency in Microsoft Office programs.	Fluency in foreign languages, particularly Spanish  </v>
      </c>
      <c r="U4159">
        <f t="shared" si="193"/>
        <v>0</v>
      </c>
      <c r="V4159" s="3">
        <v>0</v>
      </c>
      <c r="W4159" s="3">
        <f t="shared" si="194"/>
        <v>0</v>
      </c>
      <c r="X4159" s="3">
        <v>0</v>
      </c>
      <c r="Y4159" s="3">
        <v>0</v>
      </c>
      <c r="Z4159" s="3">
        <v>0</v>
      </c>
      <c r="AA4159" s="3">
        <v>0</v>
      </c>
      <c r="AB4159" s="3">
        <v>0</v>
      </c>
      <c r="AD4159" t="s">
        <v>38</v>
      </c>
      <c r="AE4159" s="1">
        <v>42594</v>
      </c>
      <c r="AF4159" s="1">
        <v>42607</v>
      </c>
      <c r="AG4159" s="1">
        <v>42594</v>
      </c>
      <c r="AH4159" s="1">
        <v>42598</v>
      </c>
    </row>
    <row r="4160" spans="1:34" x14ac:dyDescent="0.3">
      <c r="A4160">
        <v>253497</v>
      </c>
      <c r="B4160" t="s">
        <v>1559</v>
      </c>
      <c r="C4160" t="s">
        <v>26</v>
      </c>
      <c r="D4160">
        <v>1</v>
      </c>
      <c r="E4160" t="s">
        <v>6609</v>
      </c>
      <c r="F4160" t="s">
        <v>551</v>
      </c>
      <c r="G4160">
        <v>10124</v>
      </c>
      <c r="H4160">
        <v>3</v>
      </c>
      <c r="I4160">
        <v>53047</v>
      </c>
      <c r="J4160">
        <v>61004</v>
      </c>
      <c r="K4160" t="s">
        <v>30</v>
      </c>
      <c r="L4160" t="s">
        <v>2551</v>
      </c>
      <c r="M4160" t="s">
        <v>5888</v>
      </c>
      <c r="N4160" t="s">
        <v>9220</v>
      </c>
      <c r="O4160" t="s">
        <v>7055</v>
      </c>
      <c r="P4160" t="s">
        <v>35</v>
      </c>
      <c r="Q4160" t="s">
        <v>5890</v>
      </c>
      <c r="R4160" t="s">
        <v>4498</v>
      </c>
      <c r="S4160" t="s">
        <v>6610</v>
      </c>
      <c r="T4160" t="str">
        <f t="shared" si="192"/>
        <v xml:space="preserve">  Must be permanent in the title of Principal Administrative Associate within HRA.</v>
      </c>
      <c r="U4160">
        <f t="shared" si="193"/>
        <v>0</v>
      </c>
      <c r="V4160" s="3">
        <v>0</v>
      </c>
      <c r="W4160" s="3">
        <f t="shared" si="194"/>
        <v>0</v>
      </c>
      <c r="X4160" s="3">
        <v>0</v>
      </c>
      <c r="Y4160" s="3">
        <v>0</v>
      </c>
      <c r="Z4160" s="3">
        <v>0</v>
      </c>
      <c r="AA4160" s="3">
        <v>0</v>
      </c>
      <c r="AB4160" s="3">
        <v>0</v>
      </c>
      <c r="AD4160" t="s">
        <v>38</v>
      </c>
      <c r="AE4160" s="1">
        <v>42595</v>
      </c>
      <c r="AF4160" s="1">
        <v>42615</v>
      </c>
      <c r="AG4160" s="1">
        <v>42597</v>
      </c>
      <c r="AH4160" s="1">
        <v>42598</v>
      </c>
    </row>
    <row r="4161" spans="1:34" x14ac:dyDescent="0.3">
      <c r="A4161">
        <v>252413</v>
      </c>
      <c r="B4161" t="s">
        <v>1559</v>
      </c>
      <c r="C4161" t="s">
        <v>26</v>
      </c>
      <c r="D4161">
        <v>1</v>
      </c>
      <c r="E4161" t="s">
        <v>6611</v>
      </c>
      <c r="F4161" t="s">
        <v>6612</v>
      </c>
      <c r="G4161">
        <v>52316</v>
      </c>
      <c r="H4161">
        <v>2</v>
      </c>
      <c r="I4161">
        <v>54943</v>
      </c>
      <c r="J4161">
        <v>82455</v>
      </c>
      <c r="K4161" t="s">
        <v>30</v>
      </c>
      <c r="L4161" t="s">
        <v>6613</v>
      </c>
      <c r="M4161" t="s">
        <v>6614</v>
      </c>
      <c r="N4161" t="s">
        <v>7049</v>
      </c>
      <c r="O4161" t="s">
        <v>6615</v>
      </c>
      <c r="P4161" t="s">
        <v>9221</v>
      </c>
      <c r="Q4161" t="s">
        <v>6616</v>
      </c>
      <c r="R4161" t="s">
        <v>6617</v>
      </c>
      <c r="S4161" t="s">
        <v>35</v>
      </c>
      <c r="T4161" t="str">
        <f t="shared" si="192"/>
        <v>‚ Superior leadership/supervisory skills.  Ability to work well in a fast-paced deadline driven environment with minimal supervision.  Well organized, solutions-oriented; exceptional research and problem solving skills.  Excellent written and oral communication skills; ability to quickly resolve customer complaints     and handle calls from elected officials.  Knowledge of WMS, NYCWAY and other HRA systems a plus. MUST BE PERMANENT IN THE ASSOCIATE JOB OPPORTUNITY SPECIALIST TITLE</v>
      </c>
      <c r="U4161">
        <f t="shared" si="193"/>
        <v>0</v>
      </c>
      <c r="V4161" s="3">
        <v>0</v>
      </c>
      <c r="W4161" s="3">
        <f t="shared" si="194"/>
        <v>0</v>
      </c>
      <c r="X4161" s="3">
        <v>0</v>
      </c>
      <c r="Y4161" s="3">
        <v>0</v>
      </c>
      <c r="Z4161" s="3">
        <v>0</v>
      </c>
      <c r="AA4161" s="3">
        <v>0</v>
      </c>
      <c r="AB4161" s="3">
        <v>0</v>
      </c>
      <c r="AD4161" t="s">
        <v>58</v>
      </c>
      <c r="AE4161" s="1">
        <v>42594</v>
      </c>
      <c r="AF4161" s="1">
        <v>42608</v>
      </c>
      <c r="AG4161" s="1">
        <v>42593</v>
      </c>
      <c r="AH4161" s="1">
        <v>42598</v>
      </c>
    </row>
    <row r="4162" spans="1:34" x14ac:dyDescent="0.3">
      <c r="A4162">
        <v>252451</v>
      </c>
      <c r="B4162" t="s">
        <v>210</v>
      </c>
      <c r="C4162" t="s">
        <v>26</v>
      </c>
      <c r="D4162">
        <v>1</v>
      </c>
      <c r="E4162" t="s">
        <v>6618</v>
      </c>
      <c r="F4162" t="s">
        <v>540</v>
      </c>
      <c r="G4162">
        <v>60860</v>
      </c>
      <c r="H4162">
        <v>2</v>
      </c>
      <c r="I4162">
        <v>57976</v>
      </c>
      <c r="J4162">
        <v>72070</v>
      </c>
      <c r="K4162" t="s">
        <v>30</v>
      </c>
      <c r="L4162" t="s">
        <v>213</v>
      </c>
      <c r="M4162" t="s">
        <v>3001</v>
      </c>
      <c r="N4162" t="s">
        <v>9222</v>
      </c>
      <c r="O4162" t="s">
        <v>7137</v>
      </c>
      <c r="P4162" t="s">
        <v>9223</v>
      </c>
      <c r="Q4162" t="s">
        <v>35</v>
      </c>
      <c r="R4162" t="s">
        <v>6619</v>
      </c>
      <c r="S4162" t="s">
        <v>35</v>
      </c>
      <c r="T4162" t="str">
        <f t="shared" si="192"/>
        <v xml:space="preserve">‚3-5 years of management consulting, strategic planning, or equivalent experience in a demanding analytical environmentStrong command of MS Office, including PowerPoint, Excel, and WordStrong quantitative and problem-solving skills, comfort building financial models, and skill working with data setsStrong written and oral communications and presentation skillsAble to look at the big picture and search for insightful, creative solutionsAble to prioritize among competing needs and opportunitiesEnterprising and resourceful, organized and results orientedEnergetic, pro-active, collaborative and strategicStrong team-player who enjoys working in multi-stakeholder partnershipsDemonstrated interest or experience in economic development and/or public policy issues a plus  </v>
      </c>
      <c r="U4162">
        <f t="shared" si="193"/>
        <v>0</v>
      </c>
      <c r="V4162" s="3">
        <v>1</v>
      </c>
      <c r="W4162" s="3">
        <f t="shared" si="194"/>
        <v>0</v>
      </c>
      <c r="X4162" s="3">
        <v>0</v>
      </c>
      <c r="Y4162" s="3">
        <v>0</v>
      </c>
      <c r="Z4162" s="3">
        <v>0</v>
      </c>
      <c r="AA4162" s="3">
        <v>0</v>
      </c>
      <c r="AB4162" s="3">
        <v>0</v>
      </c>
      <c r="AD4162" t="s">
        <v>38</v>
      </c>
      <c r="AE4162" s="1">
        <v>42593</v>
      </c>
      <c r="AG4162" s="1">
        <v>42593</v>
      </c>
      <c r="AH4162" s="1">
        <v>42598</v>
      </c>
    </row>
    <row r="4163" spans="1:34" x14ac:dyDescent="0.3">
      <c r="A4163">
        <v>252451</v>
      </c>
      <c r="B4163" t="s">
        <v>210</v>
      </c>
      <c r="C4163" t="s">
        <v>40</v>
      </c>
      <c r="D4163">
        <v>1</v>
      </c>
      <c r="E4163" t="s">
        <v>6618</v>
      </c>
      <c r="F4163" t="s">
        <v>540</v>
      </c>
      <c r="G4163">
        <v>60860</v>
      </c>
      <c r="H4163">
        <v>2</v>
      </c>
      <c r="I4163">
        <v>57976</v>
      </c>
      <c r="J4163">
        <v>72070</v>
      </c>
      <c r="K4163" t="s">
        <v>30</v>
      </c>
      <c r="L4163" t="s">
        <v>213</v>
      </c>
      <c r="M4163" t="s">
        <v>3001</v>
      </c>
      <c r="N4163" t="s">
        <v>9222</v>
      </c>
      <c r="O4163" t="s">
        <v>7137</v>
      </c>
      <c r="P4163" t="s">
        <v>9223</v>
      </c>
      <c r="Q4163" t="s">
        <v>35</v>
      </c>
      <c r="R4163" t="s">
        <v>6619</v>
      </c>
      <c r="S4163" t="s">
        <v>35</v>
      </c>
      <c r="T4163" t="str">
        <f t="shared" ref="T4163:T4191" si="195">P4163&amp;" "&amp;Q4163</f>
        <v xml:space="preserve">‚3-5 years of management consulting, strategic planning, or equivalent experience in a demanding analytical environmentStrong command of MS Office, including PowerPoint, Excel, and WordStrong quantitative and problem-solving skills, comfort building financial models, and skill working with data setsStrong written and oral communications and presentation skillsAble to look at the big picture and search for insightful, creative solutionsAble to prioritize among competing needs and opportunitiesEnterprising and resourceful, organized and results orientedEnergetic, pro-active, collaborative and strategicStrong team-player who enjoys working in multi-stakeholder partnershipsDemonstrated interest or experience in economic development and/or public policy issues a plus  </v>
      </c>
      <c r="U4163">
        <f t="shared" ref="U4163:U4191" si="196">D4163*W4163</f>
        <v>0</v>
      </c>
      <c r="V4163" s="3">
        <v>1</v>
      </c>
      <c r="W4163" s="3">
        <f t="shared" ref="W4163:W4191" si="197">IF(OR(ISNUMBER(SEARCH("data analytics",$T4163)), ISNUMBER(SEARCH("data analysis",$T4163)), ISNUMBER(SEARCH("analyze data", $T4163)),ISNUMBER(SEARCH("business intelligence", $T4163)),ISNUMBER(SEARCH("business analysis",$T4163))),1,0)</f>
        <v>0</v>
      </c>
      <c r="X4163" s="3">
        <v>0</v>
      </c>
      <c r="Y4163" s="3">
        <v>0</v>
      </c>
      <c r="Z4163" s="3">
        <v>0</v>
      </c>
      <c r="AA4163" s="3">
        <v>0</v>
      </c>
      <c r="AB4163" s="3">
        <v>0</v>
      </c>
      <c r="AD4163" t="s">
        <v>38</v>
      </c>
      <c r="AE4163" s="1">
        <v>42593</v>
      </c>
      <c r="AG4163" s="1">
        <v>42593</v>
      </c>
      <c r="AH4163" s="1">
        <v>42598</v>
      </c>
    </row>
    <row r="4164" spans="1:34" x14ac:dyDescent="0.3">
      <c r="A4164">
        <v>253526</v>
      </c>
      <c r="B4164" t="s">
        <v>3277</v>
      </c>
      <c r="C4164" t="s">
        <v>26</v>
      </c>
      <c r="D4164">
        <v>1</v>
      </c>
      <c r="E4164" t="s">
        <v>6620</v>
      </c>
      <c r="F4164" t="s">
        <v>1168</v>
      </c>
      <c r="G4164">
        <v>56058</v>
      </c>
      <c r="H4164">
        <v>0</v>
      </c>
      <c r="I4164">
        <v>60000</v>
      </c>
      <c r="J4164">
        <v>75900</v>
      </c>
      <c r="K4164" t="s">
        <v>30</v>
      </c>
      <c r="L4164" t="s">
        <v>5203</v>
      </c>
      <c r="M4164" t="s">
        <v>6621</v>
      </c>
      <c r="N4164" t="s">
        <v>9224</v>
      </c>
      <c r="O4164" t="s">
        <v>1170</v>
      </c>
      <c r="P4164" t="s">
        <v>9225</v>
      </c>
      <c r="Q4164" t="s">
        <v>35</v>
      </c>
      <c r="R4164" t="s">
        <v>6622</v>
      </c>
      <c r="S4164" t="s">
        <v>35</v>
      </c>
      <c r="T4164" t="str">
        <f t="shared" si="195"/>
        <v xml:space="preserve">‚	Minimum 3 years of experience in developing training materials and facilitating training in Human Resources or EEO strongly preferred;	Excellent verbal and written communication and presentation skills, with the ability to establish credibility and build relationships across all levels of the agency;	Customer-focus and solutions-orientation are critical to being successful in this role;	Ability to handle multiple competing priorities in a dynamic environment;	Proficiency in Microsoft Office Suite;	Excellent organizational and analytical skills, work ethic and attention to detail; and	Ability to maintain confidentiality.  </v>
      </c>
      <c r="U4164">
        <f t="shared" si="196"/>
        <v>0</v>
      </c>
      <c r="V4164" s="3">
        <v>0</v>
      </c>
      <c r="W4164" s="3">
        <f t="shared" si="197"/>
        <v>0</v>
      </c>
      <c r="X4164" s="3">
        <v>0</v>
      </c>
      <c r="Y4164" s="3">
        <v>0</v>
      </c>
      <c r="Z4164" s="3">
        <v>0</v>
      </c>
      <c r="AA4164" s="3">
        <v>0</v>
      </c>
      <c r="AB4164" s="3">
        <v>0</v>
      </c>
      <c r="AD4164" t="s">
        <v>38</v>
      </c>
      <c r="AE4164" s="1">
        <v>42594</v>
      </c>
      <c r="AF4164" s="1">
        <v>42608</v>
      </c>
      <c r="AG4164" s="1">
        <v>42594</v>
      </c>
      <c r="AH4164" s="1">
        <v>42598</v>
      </c>
    </row>
    <row r="4165" spans="1:34" x14ac:dyDescent="0.3">
      <c r="A4165">
        <v>253526</v>
      </c>
      <c r="B4165" t="s">
        <v>3277</v>
      </c>
      <c r="C4165" t="s">
        <v>40</v>
      </c>
      <c r="D4165">
        <v>1</v>
      </c>
      <c r="E4165" t="s">
        <v>6620</v>
      </c>
      <c r="F4165" t="s">
        <v>1168</v>
      </c>
      <c r="G4165">
        <v>56058</v>
      </c>
      <c r="H4165">
        <v>0</v>
      </c>
      <c r="I4165">
        <v>60000</v>
      </c>
      <c r="J4165">
        <v>75900</v>
      </c>
      <c r="K4165" t="s">
        <v>30</v>
      </c>
      <c r="L4165" t="s">
        <v>5203</v>
      </c>
      <c r="M4165" t="s">
        <v>6621</v>
      </c>
      <c r="N4165" t="s">
        <v>9224</v>
      </c>
      <c r="O4165" t="s">
        <v>1170</v>
      </c>
      <c r="P4165" t="s">
        <v>9225</v>
      </c>
      <c r="Q4165" t="s">
        <v>35</v>
      </c>
      <c r="R4165" t="s">
        <v>6622</v>
      </c>
      <c r="S4165" t="s">
        <v>35</v>
      </c>
      <c r="T4165" t="str">
        <f t="shared" si="195"/>
        <v xml:space="preserve">‚	Minimum 3 years of experience in developing training materials and facilitating training in Human Resources or EEO strongly preferred;	Excellent verbal and written communication and presentation skills, with the ability to establish credibility and build relationships across all levels of the agency;	Customer-focus and solutions-orientation are critical to being successful in this role;	Ability to handle multiple competing priorities in a dynamic environment;	Proficiency in Microsoft Office Suite;	Excellent organizational and analytical skills, work ethic and attention to detail; and	Ability to maintain confidentiality.  </v>
      </c>
      <c r="U4165">
        <f t="shared" si="196"/>
        <v>0</v>
      </c>
      <c r="V4165" s="3">
        <v>0</v>
      </c>
      <c r="W4165" s="3">
        <f t="shared" si="197"/>
        <v>0</v>
      </c>
      <c r="X4165" s="3">
        <v>0</v>
      </c>
      <c r="Y4165" s="3">
        <v>0</v>
      </c>
      <c r="Z4165" s="3">
        <v>0</v>
      </c>
      <c r="AA4165" s="3">
        <v>0</v>
      </c>
      <c r="AB4165" s="3">
        <v>0</v>
      </c>
      <c r="AD4165" t="s">
        <v>38</v>
      </c>
      <c r="AE4165" s="1">
        <v>42594</v>
      </c>
      <c r="AF4165" s="1">
        <v>42608</v>
      </c>
      <c r="AG4165" s="1">
        <v>42594</v>
      </c>
      <c r="AH4165" s="1">
        <v>42598</v>
      </c>
    </row>
    <row r="4166" spans="1:34" x14ac:dyDescent="0.3">
      <c r="A4166">
        <v>252480</v>
      </c>
      <c r="B4166" t="s">
        <v>447</v>
      </c>
      <c r="C4166" t="s">
        <v>26</v>
      </c>
      <c r="D4166">
        <v>1</v>
      </c>
      <c r="E4166" t="s">
        <v>6623</v>
      </c>
      <c r="F4166" t="s">
        <v>326</v>
      </c>
      <c r="G4166">
        <v>56057</v>
      </c>
      <c r="H4166">
        <v>0</v>
      </c>
      <c r="I4166">
        <v>35875</v>
      </c>
      <c r="J4166">
        <v>39841</v>
      </c>
      <c r="K4166" t="s">
        <v>30</v>
      </c>
      <c r="L4166" t="s">
        <v>449</v>
      </c>
      <c r="M4166" t="s">
        <v>6575</v>
      </c>
      <c r="N4166" t="s">
        <v>9226</v>
      </c>
      <c r="O4166" t="s">
        <v>329</v>
      </c>
      <c r="P4166" t="s">
        <v>6624</v>
      </c>
      <c r="Q4166" t="s">
        <v>6576</v>
      </c>
      <c r="R4166" t="s">
        <v>99</v>
      </c>
      <c r="S4166" t="s">
        <v>35</v>
      </c>
      <c r="T4166" t="str">
        <f t="shared" si="195"/>
        <v>Applicants must be in their current assignment for at least one year. Minimum Bachelor Degree in social work or related field, i.e. psychology or counseling or at least 3 years of direct work experience in the field of victim services. Strong communication skills are necessary. Knowledge of disabilities preferred. Bilingual ability and some knowledge of counseling interventions with trauma victims is a plus. This is a grant funded position.</v>
      </c>
      <c r="U4166">
        <f t="shared" si="196"/>
        <v>0</v>
      </c>
      <c r="V4166" s="3">
        <v>0</v>
      </c>
      <c r="W4166" s="3">
        <f t="shared" si="197"/>
        <v>0</v>
      </c>
      <c r="X4166" s="3">
        <v>0</v>
      </c>
      <c r="Y4166" s="3">
        <v>0</v>
      </c>
      <c r="Z4166" s="3">
        <v>0</v>
      </c>
      <c r="AA4166" s="3">
        <v>0</v>
      </c>
      <c r="AB4166" s="3">
        <v>0</v>
      </c>
      <c r="AD4166" t="s">
        <v>38</v>
      </c>
      <c r="AE4166" s="1">
        <v>42593</v>
      </c>
      <c r="AF4166" s="1">
        <v>42603</v>
      </c>
      <c r="AG4166" s="1">
        <v>42593</v>
      </c>
      <c r="AH4166" s="1">
        <v>42598</v>
      </c>
    </row>
    <row r="4167" spans="1:34" x14ac:dyDescent="0.3">
      <c r="A4167">
        <v>252480</v>
      </c>
      <c r="B4167" t="s">
        <v>447</v>
      </c>
      <c r="C4167" t="s">
        <v>40</v>
      </c>
      <c r="D4167">
        <v>1</v>
      </c>
      <c r="E4167" t="s">
        <v>6623</v>
      </c>
      <c r="F4167" t="s">
        <v>326</v>
      </c>
      <c r="G4167">
        <v>56057</v>
      </c>
      <c r="H4167">
        <v>0</v>
      </c>
      <c r="I4167">
        <v>35875</v>
      </c>
      <c r="J4167">
        <v>39841</v>
      </c>
      <c r="K4167" t="s">
        <v>30</v>
      </c>
      <c r="L4167" t="s">
        <v>449</v>
      </c>
      <c r="M4167" t="s">
        <v>6575</v>
      </c>
      <c r="N4167" t="s">
        <v>9226</v>
      </c>
      <c r="O4167" t="s">
        <v>329</v>
      </c>
      <c r="P4167" t="s">
        <v>6624</v>
      </c>
      <c r="Q4167" t="s">
        <v>6576</v>
      </c>
      <c r="R4167" t="s">
        <v>99</v>
      </c>
      <c r="S4167" t="s">
        <v>35</v>
      </c>
      <c r="T4167" t="str">
        <f t="shared" si="195"/>
        <v>Applicants must be in their current assignment for at least one year. Minimum Bachelor Degree in social work or related field, i.e. psychology or counseling or at least 3 years of direct work experience in the field of victim services. Strong communication skills are necessary. Knowledge of disabilities preferred. Bilingual ability and some knowledge of counseling interventions with trauma victims is a plus. This is a grant funded position.</v>
      </c>
      <c r="U4167">
        <f t="shared" si="196"/>
        <v>0</v>
      </c>
      <c r="V4167" s="3">
        <v>0</v>
      </c>
      <c r="W4167" s="3">
        <f t="shared" si="197"/>
        <v>0</v>
      </c>
      <c r="X4167" s="3">
        <v>0</v>
      </c>
      <c r="Y4167" s="3">
        <v>0</v>
      </c>
      <c r="Z4167" s="3">
        <v>0</v>
      </c>
      <c r="AA4167" s="3">
        <v>0</v>
      </c>
      <c r="AB4167" s="3">
        <v>0</v>
      </c>
      <c r="AD4167" t="s">
        <v>38</v>
      </c>
      <c r="AE4167" s="1">
        <v>42593</v>
      </c>
      <c r="AF4167" s="1">
        <v>42603</v>
      </c>
      <c r="AG4167" s="1">
        <v>42593</v>
      </c>
      <c r="AH4167" s="1">
        <v>42598</v>
      </c>
    </row>
    <row r="4168" spans="1:34" x14ac:dyDescent="0.3">
      <c r="A4168">
        <v>252518</v>
      </c>
      <c r="B4168" t="s">
        <v>447</v>
      </c>
      <c r="C4168" t="s">
        <v>26</v>
      </c>
      <c r="D4168">
        <v>1</v>
      </c>
      <c r="E4168" t="s">
        <v>3139</v>
      </c>
      <c r="F4168" t="s">
        <v>1148</v>
      </c>
      <c r="G4168">
        <v>56056</v>
      </c>
      <c r="H4168">
        <v>0</v>
      </c>
      <c r="I4168">
        <v>29391</v>
      </c>
      <c r="J4168">
        <v>33800</v>
      </c>
      <c r="K4168" t="s">
        <v>30</v>
      </c>
      <c r="L4168" t="s">
        <v>6625</v>
      </c>
      <c r="M4168" t="s">
        <v>6626</v>
      </c>
      <c r="N4168" t="s">
        <v>6627</v>
      </c>
      <c r="O4168" t="s">
        <v>1150</v>
      </c>
      <c r="P4168" t="s">
        <v>35</v>
      </c>
      <c r="Q4168" t="s">
        <v>35</v>
      </c>
      <c r="R4168" t="s">
        <v>6628</v>
      </c>
      <c r="S4168" t="s">
        <v>35</v>
      </c>
      <c r="T4168" t="str">
        <f t="shared" si="195"/>
        <v xml:space="preserve">   </v>
      </c>
      <c r="U4168">
        <f t="shared" si="196"/>
        <v>0</v>
      </c>
      <c r="V4168" s="3">
        <v>0</v>
      </c>
      <c r="W4168" s="3">
        <f t="shared" si="197"/>
        <v>0</v>
      </c>
      <c r="X4168" s="3">
        <v>0</v>
      </c>
      <c r="Y4168" s="3">
        <v>0</v>
      </c>
      <c r="Z4168" s="3">
        <v>0</v>
      </c>
      <c r="AA4168" s="3">
        <v>0</v>
      </c>
      <c r="AB4168" s="3">
        <v>0</v>
      </c>
      <c r="AD4168" t="s">
        <v>38</v>
      </c>
      <c r="AE4168" s="1">
        <v>42597</v>
      </c>
      <c r="AF4168" s="1">
        <v>42602</v>
      </c>
      <c r="AG4168" s="1">
        <v>42597</v>
      </c>
      <c r="AH4168" s="1">
        <v>42598</v>
      </c>
    </row>
    <row r="4169" spans="1:34" x14ac:dyDescent="0.3">
      <c r="A4169">
        <v>252518</v>
      </c>
      <c r="B4169" t="s">
        <v>447</v>
      </c>
      <c r="C4169" t="s">
        <v>40</v>
      </c>
      <c r="D4169">
        <v>1</v>
      </c>
      <c r="E4169" t="s">
        <v>3139</v>
      </c>
      <c r="F4169" t="s">
        <v>1148</v>
      </c>
      <c r="G4169">
        <v>56056</v>
      </c>
      <c r="H4169">
        <v>0</v>
      </c>
      <c r="I4169">
        <v>29391</v>
      </c>
      <c r="J4169">
        <v>33800</v>
      </c>
      <c r="K4169" t="s">
        <v>30</v>
      </c>
      <c r="L4169" t="s">
        <v>6625</v>
      </c>
      <c r="M4169" t="s">
        <v>6626</v>
      </c>
      <c r="N4169" t="s">
        <v>6627</v>
      </c>
      <c r="O4169" t="s">
        <v>1150</v>
      </c>
      <c r="P4169" t="s">
        <v>35</v>
      </c>
      <c r="Q4169" t="s">
        <v>35</v>
      </c>
      <c r="R4169" t="s">
        <v>6628</v>
      </c>
      <c r="S4169" t="s">
        <v>35</v>
      </c>
      <c r="T4169" t="str">
        <f t="shared" si="195"/>
        <v xml:space="preserve">   </v>
      </c>
      <c r="U4169">
        <f t="shared" si="196"/>
        <v>0</v>
      </c>
      <c r="V4169" s="3">
        <v>0</v>
      </c>
      <c r="W4169" s="3">
        <f t="shared" si="197"/>
        <v>0</v>
      </c>
      <c r="X4169" s="3">
        <v>0</v>
      </c>
      <c r="Y4169" s="3">
        <v>0</v>
      </c>
      <c r="Z4169" s="3">
        <v>0</v>
      </c>
      <c r="AA4169" s="3">
        <v>0</v>
      </c>
      <c r="AB4169" s="3">
        <v>0</v>
      </c>
      <c r="AD4169" t="s">
        <v>38</v>
      </c>
      <c r="AE4169" s="1">
        <v>42597</v>
      </c>
      <c r="AF4169" s="1">
        <v>42602</v>
      </c>
      <c r="AG4169" s="1">
        <v>42597</v>
      </c>
      <c r="AH4169" s="1">
        <v>42598</v>
      </c>
    </row>
    <row r="4170" spans="1:34" x14ac:dyDescent="0.3">
      <c r="A4170">
        <v>252543</v>
      </c>
      <c r="B4170" t="s">
        <v>210</v>
      </c>
      <c r="C4170" t="s">
        <v>26</v>
      </c>
      <c r="D4170">
        <v>1</v>
      </c>
      <c r="E4170" t="s">
        <v>6629</v>
      </c>
      <c r="F4170" t="s">
        <v>218</v>
      </c>
      <c r="G4170">
        <v>10009</v>
      </c>
      <c r="H4170" t="s">
        <v>240</v>
      </c>
      <c r="I4170">
        <v>58675</v>
      </c>
      <c r="J4170">
        <v>156793</v>
      </c>
      <c r="K4170" t="s">
        <v>30</v>
      </c>
      <c r="L4170" t="s">
        <v>213</v>
      </c>
      <c r="M4170" t="s">
        <v>2306</v>
      </c>
      <c r="N4170" t="s">
        <v>9227</v>
      </c>
      <c r="O4170" t="s">
        <v>221</v>
      </c>
      <c r="P4170" t="s">
        <v>9228</v>
      </c>
      <c r="Q4170" t="s">
        <v>35</v>
      </c>
      <c r="R4170" t="s">
        <v>6630</v>
      </c>
      <c r="S4170" t="s">
        <v>35</v>
      </c>
      <c r="T4170" t="str">
        <f t="shared" si="195"/>
        <v xml:space="preserve">The ideal candidate will have demonstrated success managing complex programs and will have: Master‚„s degree preferredKnowledge of the engineering and construction Industry, construction building trends and policyExcellent Communication Skills and High EQ  Masterful Attention to DetailStrong Project Management Skills6-10 years of experience with at least two years in a senior management, external-facing roleDemonstrated project management experience; proven ability to execute complex projects with multiple stakeholders to deliver timely, quality results Proficiency with Microsoft Office applications required ‚€œ including PowerPoint, Excel, Word; Adobe creative suite  </v>
      </c>
      <c r="U4170">
        <f t="shared" si="196"/>
        <v>0</v>
      </c>
      <c r="V4170" s="3">
        <v>1</v>
      </c>
      <c r="W4170" s="3">
        <f t="shared" si="197"/>
        <v>0</v>
      </c>
      <c r="X4170" s="3">
        <v>0</v>
      </c>
      <c r="Y4170" s="3">
        <v>0</v>
      </c>
      <c r="Z4170" s="3">
        <v>0</v>
      </c>
      <c r="AA4170" s="3">
        <v>0</v>
      </c>
      <c r="AB4170" s="3">
        <v>0</v>
      </c>
      <c r="AD4170" t="s">
        <v>38</v>
      </c>
      <c r="AE4170" s="1">
        <v>42592</v>
      </c>
      <c r="AG4170" s="1">
        <v>42592</v>
      </c>
      <c r="AH4170" s="1">
        <v>42598</v>
      </c>
    </row>
    <row r="4171" spans="1:34" x14ac:dyDescent="0.3">
      <c r="A4171">
        <v>253564</v>
      </c>
      <c r="B4171" t="s">
        <v>1281</v>
      </c>
      <c r="C4171" t="s">
        <v>40</v>
      </c>
      <c r="D4171">
        <v>10</v>
      </c>
      <c r="E4171" t="s">
        <v>6631</v>
      </c>
      <c r="F4171" t="s">
        <v>6632</v>
      </c>
      <c r="G4171">
        <v>31624</v>
      </c>
      <c r="H4171">
        <v>0</v>
      </c>
      <c r="I4171">
        <v>49862</v>
      </c>
      <c r="J4171">
        <v>61800</v>
      </c>
      <c r="K4171" t="s">
        <v>30</v>
      </c>
      <c r="L4171" t="s">
        <v>4610</v>
      </c>
      <c r="M4171" t="s">
        <v>6633</v>
      </c>
      <c r="N4171" t="s">
        <v>7050</v>
      </c>
      <c r="O4171" t="s">
        <v>9229</v>
      </c>
      <c r="P4171" t="s">
        <v>9230</v>
      </c>
      <c r="Q4171" t="s">
        <v>4631</v>
      </c>
      <c r="R4171" t="s">
        <v>6634</v>
      </c>
      <c r="S4171" t="s">
        <v>4310</v>
      </c>
      <c r="T4171" t="str">
        <f t="shared" si="195"/>
        <v>‚ QEI Certification preferred. Knowledge of NYC Construction Codes. Excellent communication and organization skills. Strong Computer skills including the use of Microsoft Word, Excel and Windows.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At the time of appointment, all candidates residing in New York City must apply to receive Special Patrolman status</v>
      </c>
      <c r="U4171">
        <f t="shared" si="196"/>
        <v>0</v>
      </c>
      <c r="V4171" s="3">
        <v>1</v>
      </c>
      <c r="W4171" s="3">
        <f t="shared" si="197"/>
        <v>0</v>
      </c>
      <c r="X4171" s="3">
        <v>0</v>
      </c>
      <c r="Y4171" s="3">
        <v>0</v>
      </c>
      <c r="Z4171" s="3">
        <v>0</v>
      </c>
      <c r="AA4171" s="3">
        <v>0</v>
      </c>
      <c r="AB4171" s="3">
        <v>0</v>
      </c>
      <c r="AD4171" t="s">
        <v>58</v>
      </c>
      <c r="AE4171" s="1">
        <v>42594</v>
      </c>
      <c r="AF4171" s="1">
        <v>42684</v>
      </c>
      <c r="AG4171" s="1">
        <v>42594</v>
      </c>
      <c r="AH4171" s="1">
        <v>42598</v>
      </c>
    </row>
    <row r="4172" spans="1:34" x14ac:dyDescent="0.3">
      <c r="A4172">
        <v>253547</v>
      </c>
      <c r="B4172" t="s">
        <v>108</v>
      </c>
      <c r="C4172" t="s">
        <v>40</v>
      </c>
      <c r="D4172">
        <v>1</v>
      </c>
      <c r="E4172" t="s">
        <v>6635</v>
      </c>
      <c r="F4172" t="s">
        <v>1310</v>
      </c>
      <c r="G4172">
        <v>30112</v>
      </c>
      <c r="H4172">
        <v>0</v>
      </c>
      <c r="I4172">
        <v>66499</v>
      </c>
      <c r="J4172">
        <v>80817</v>
      </c>
      <c r="K4172" t="s">
        <v>30</v>
      </c>
      <c r="L4172" t="s">
        <v>521</v>
      </c>
      <c r="M4172" t="s">
        <v>2409</v>
      </c>
      <c r="N4172" t="s">
        <v>6636</v>
      </c>
      <c r="O4172" t="s">
        <v>6637</v>
      </c>
      <c r="P4172" t="s">
        <v>6638</v>
      </c>
      <c r="Q4172" t="s">
        <v>35</v>
      </c>
      <c r="R4172" t="s">
        <v>811</v>
      </c>
      <c r="S4172" t="s">
        <v>35</v>
      </c>
      <c r="T4172" t="str">
        <f t="shared" si="195"/>
        <v xml:space="preserve">Prior supervisory experience preferred.  Understanding of and exposure to litigation involving the exchange of paper and electronic discovery.  Hands on experience and strong technical skills with the following applications: Microsoft Office (Outlook, Excel, Word, Access and PowerPoint); Adobe Acrobat; document management systems (e.g. Autonomy's Worksite), and Microsoft SharePoint.  Use of and/or familiarity with litigation support review.  </v>
      </c>
      <c r="U4172">
        <f t="shared" si="196"/>
        <v>0</v>
      </c>
      <c r="V4172" s="3">
        <v>1</v>
      </c>
      <c r="W4172" s="3">
        <f t="shared" si="197"/>
        <v>0</v>
      </c>
      <c r="X4172" s="3">
        <v>0</v>
      </c>
      <c r="Y4172" s="3">
        <v>0</v>
      </c>
      <c r="Z4172" s="3">
        <v>0</v>
      </c>
      <c r="AA4172" s="3">
        <v>0</v>
      </c>
      <c r="AB4172" s="3">
        <v>0</v>
      </c>
      <c r="AD4172" t="s">
        <v>58</v>
      </c>
      <c r="AE4172" s="1">
        <v>42597</v>
      </c>
      <c r="AF4172" s="1">
        <v>42618</v>
      </c>
      <c r="AG4172" s="1">
        <v>42597</v>
      </c>
      <c r="AH4172" s="1">
        <v>42598</v>
      </c>
    </row>
    <row r="4173" spans="1:34" x14ac:dyDescent="0.3">
      <c r="A4173">
        <v>253547</v>
      </c>
      <c r="B4173" t="s">
        <v>108</v>
      </c>
      <c r="C4173" t="s">
        <v>26</v>
      </c>
      <c r="D4173">
        <v>1</v>
      </c>
      <c r="E4173" t="s">
        <v>6635</v>
      </c>
      <c r="F4173" t="s">
        <v>1310</v>
      </c>
      <c r="G4173">
        <v>30112</v>
      </c>
      <c r="H4173">
        <v>0</v>
      </c>
      <c r="I4173">
        <v>66499</v>
      </c>
      <c r="J4173">
        <v>80817</v>
      </c>
      <c r="K4173" t="s">
        <v>30</v>
      </c>
      <c r="L4173" t="s">
        <v>521</v>
      </c>
      <c r="M4173" t="s">
        <v>2409</v>
      </c>
      <c r="N4173" t="s">
        <v>6636</v>
      </c>
      <c r="O4173" t="s">
        <v>6637</v>
      </c>
      <c r="P4173" t="s">
        <v>6638</v>
      </c>
      <c r="Q4173" t="s">
        <v>35</v>
      </c>
      <c r="R4173" t="s">
        <v>811</v>
      </c>
      <c r="S4173" t="s">
        <v>35</v>
      </c>
      <c r="T4173" t="str">
        <f t="shared" si="195"/>
        <v xml:space="preserve">Prior supervisory experience preferred.  Understanding of and exposure to litigation involving the exchange of paper and electronic discovery.  Hands on experience and strong technical skills with the following applications: Microsoft Office (Outlook, Excel, Word, Access and PowerPoint); Adobe Acrobat; document management systems (e.g. Autonomy's Worksite), and Microsoft SharePoint.  Use of and/or familiarity with litigation support review.  </v>
      </c>
      <c r="U4173">
        <f t="shared" si="196"/>
        <v>0</v>
      </c>
      <c r="V4173" s="3">
        <v>1</v>
      </c>
      <c r="W4173" s="3">
        <f t="shared" si="197"/>
        <v>0</v>
      </c>
      <c r="X4173" s="3">
        <v>0</v>
      </c>
      <c r="Y4173" s="3">
        <v>0</v>
      </c>
      <c r="Z4173" s="3">
        <v>0</v>
      </c>
      <c r="AA4173" s="3">
        <v>0</v>
      </c>
      <c r="AB4173" s="3">
        <v>0</v>
      </c>
      <c r="AD4173" t="s">
        <v>58</v>
      </c>
      <c r="AE4173" s="1">
        <v>42597</v>
      </c>
      <c r="AF4173" s="1">
        <v>42618</v>
      </c>
      <c r="AG4173" s="1">
        <v>42597</v>
      </c>
      <c r="AH4173" s="1">
        <v>42598</v>
      </c>
    </row>
    <row r="4174" spans="1:34" x14ac:dyDescent="0.3">
      <c r="A4174">
        <v>253550</v>
      </c>
      <c r="B4174" t="s">
        <v>2309</v>
      </c>
      <c r="C4174" t="s">
        <v>26</v>
      </c>
      <c r="D4174">
        <v>1</v>
      </c>
      <c r="E4174" t="s">
        <v>6639</v>
      </c>
      <c r="F4174" t="s">
        <v>3444</v>
      </c>
      <c r="G4174">
        <v>82991</v>
      </c>
      <c r="H4174" t="s">
        <v>52</v>
      </c>
      <c r="I4174">
        <v>53051</v>
      </c>
      <c r="J4174">
        <v>145991</v>
      </c>
      <c r="K4174" t="s">
        <v>30</v>
      </c>
      <c r="L4174" t="s">
        <v>6557</v>
      </c>
      <c r="M4174" t="s">
        <v>3084</v>
      </c>
      <c r="N4174" t="s">
        <v>9231</v>
      </c>
      <c r="O4174" t="s">
        <v>3446</v>
      </c>
      <c r="P4174" t="s">
        <v>6640</v>
      </c>
      <c r="Q4174" t="s">
        <v>35</v>
      </c>
      <c r="R4174" t="s">
        <v>4761</v>
      </c>
      <c r="S4174" t="s">
        <v>3513</v>
      </c>
      <c r="T4174" t="str">
        <f t="shared" si="195"/>
        <v xml:space="preserve">Ability to manage program operations and budget Strong written and verbal communication skills Must be well-organized, detail-oriented and able to handle multiple responsibilities and deadlines simultaneously Strong analytical and problem-solving skills Familiarity with City of New York budget and contracting processes  </v>
      </c>
      <c r="U4174">
        <f t="shared" si="196"/>
        <v>0</v>
      </c>
      <c r="V4174" s="3">
        <v>0</v>
      </c>
      <c r="W4174" s="3">
        <f t="shared" si="197"/>
        <v>0</v>
      </c>
      <c r="X4174" s="3">
        <v>0</v>
      </c>
      <c r="Y4174" s="3">
        <v>0</v>
      </c>
      <c r="Z4174" s="3">
        <v>0</v>
      </c>
      <c r="AA4174" s="3">
        <v>0</v>
      </c>
      <c r="AB4174" s="3">
        <v>0</v>
      </c>
      <c r="AD4174" t="s">
        <v>58</v>
      </c>
      <c r="AE4174" s="1">
        <v>42594</v>
      </c>
      <c r="AF4174" s="1">
        <v>42608</v>
      </c>
      <c r="AG4174" s="1">
        <v>42594</v>
      </c>
      <c r="AH4174" s="1">
        <v>42598</v>
      </c>
    </row>
    <row r="4175" spans="1:34" x14ac:dyDescent="0.3">
      <c r="A4175">
        <v>253550</v>
      </c>
      <c r="B4175" t="s">
        <v>2309</v>
      </c>
      <c r="C4175" t="s">
        <v>40</v>
      </c>
      <c r="D4175">
        <v>1</v>
      </c>
      <c r="E4175" t="s">
        <v>6639</v>
      </c>
      <c r="F4175" t="s">
        <v>3444</v>
      </c>
      <c r="G4175">
        <v>82991</v>
      </c>
      <c r="H4175" t="s">
        <v>52</v>
      </c>
      <c r="I4175">
        <v>53051</v>
      </c>
      <c r="J4175">
        <v>145991</v>
      </c>
      <c r="K4175" t="s">
        <v>30</v>
      </c>
      <c r="L4175" t="s">
        <v>6557</v>
      </c>
      <c r="M4175" t="s">
        <v>3084</v>
      </c>
      <c r="N4175" t="s">
        <v>9231</v>
      </c>
      <c r="O4175" t="s">
        <v>3446</v>
      </c>
      <c r="P4175" t="s">
        <v>6640</v>
      </c>
      <c r="Q4175" t="s">
        <v>35</v>
      </c>
      <c r="R4175" t="s">
        <v>4761</v>
      </c>
      <c r="S4175" t="s">
        <v>3513</v>
      </c>
      <c r="T4175" t="str">
        <f t="shared" si="195"/>
        <v xml:space="preserve">Ability to manage program operations and budget Strong written and verbal communication skills Must be well-organized, detail-oriented and able to handle multiple responsibilities and deadlines simultaneously Strong analytical and problem-solving skills Familiarity with City of New York budget and contracting processes  </v>
      </c>
      <c r="U4175">
        <f t="shared" si="196"/>
        <v>0</v>
      </c>
      <c r="V4175" s="3">
        <v>0</v>
      </c>
      <c r="W4175" s="3">
        <f t="shared" si="197"/>
        <v>0</v>
      </c>
      <c r="X4175" s="3">
        <v>0</v>
      </c>
      <c r="Y4175" s="3">
        <v>0</v>
      </c>
      <c r="Z4175" s="3">
        <v>0</v>
      </c>
      <c r="AA4175" s="3">
        <v>0</v>
      </c>
      <c r="AB4175" s="3">
        <v>0</v>
      </c>
      <c r="AD4175" t="s">
        <v>58</v>
      </c>
      <c r="AE4175" s="1">
        <v>42594</v>
      </c>
      <c r="AF4175" s="1">
        <v>42608</v>
      </c>
      <c r="AG4175" s="1">
        <v>42594</v>
      </c>
      <c r="AH4175" s="1">
        <v>42598</v>
      </c>
    </row>
    <row r="4176" spans="1:34" x14ac:dyDescent="0.3">
      <c r="A4176">
        <v>253564</v>
      </c>
      <c r="B4176" t="s">
        <v>1281</v>
      </c>
      <c r="C4176" t="s">
        <v>26</v>
      </c>
      <c r="D4176">
        <v>10</v>
      </c>
      <c r="E4176" t="s">
        <v>6631</v>
      </c>
      <c r="F4176" t="s">
        <v>6632</v>
      </c>
      <c r="G4176">
        <v>31624</v>
      </c>
      <c r="H4176">
        <v>0</v>
      </c>
      <c r="I4176">
        <v>49862</v>
      </c>
      <c r="J4176">
        <v>61800</v>
      </c>
      <c r="K4176" t="s">
        <v>30</v>
      </c>
      <c r="L4176" t="s">
        <v>4610</v>
      </c>
      <c r="M4176" t="s">
        <v>6633</v>
      </c>
      <c r="N4176" t="s">
        <v>7050</v>
      </c>
      <c r="O4176" t="s">
        <v>9229</v>
      </c>
      <c r="P4176" t="s">
        <v>9230</v>
      </c>
      <c r="Q4176" t="s">
        <v>4631</v>
      </c>
      <c r="R4176" t="s">
        <v>6634</v>
      </c>
      <c r="S4176" t="s">
        <v>4310</v>
      </c>
      <c r="T4176" t="str">
        <f t="shared" si="195"/>
        <v>‚ QEI Certification preferred. Knowledge of NYC Construction Codes. Excellent communication and organization skills. Strong Computer skills including the use of Microsoft Word, Excel and Windows.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At the time of appointment, all candidates residing in New York City must apply to receive Special Patrolman status</v>
      </c>
      <c r="U4176">
        <f t="shared" si="196"/>
        <v>0</v>
      </c>
      <c r="V4176" s="3">
        <v>1</v>
      </c>
      <c r="W4176" s="3">
        <f t="shared" si="197"/>
        <v>0</v>
      </c>
      <c r="X4176" s="3">
        <v>0</v>
      </c>
      <c r="Y4176" s="3">
        <v>0</v>
      </c>
      <c r="Z4176" s="3">
        <v>0</v>
      </c>
      <c r="AA4176" s="3">
        <v>0</v>
      </c>
      <c r="AB4176" s="3">
        <v>0</v>
      </c>
      <c r="AD4176" t="s">
        <v>58</v>
      </c>
      <c r="AE4176" s="1">
        <v>42594</v>
      </c>
      <c r="AF4176" s="1">
        <v>42684</v>
      </c>
      <c r="AG4176" s="1">
        <v>42594</v>
      </c>
      <c r="AH4176" s="1">
        <v>42598</v>
      </c>
    </row>
    <row r="4177" spans="1:34" x14ac:dyDescent="0.3">
      <c r="A4177">
        <v>253559</v>
      </c>
      <c r="B4177" t="s">
        <v>1281</v>
      </c>
      <c r="C4177" t="s">
        <v>26</v>
      </c>
      <c r="D4177">
        <v>1</v>
      </c>
      <c r="E4177" t="s">
        <v>6641</v>
      </c>
      <c r="F4177" t="s">
        <v>6449</v>
      </c>
      <c r="G4177">
        <v>10020</v>
      </c>
      <c r="H4177" t="s">
        <v>52</v>
      </c>
      <c r="I4177">
        <v>53051</v>
      </c>
      <c r="J4177">
        <v>99500</v>
      </c>
      <c r="K4177" t="s">
        <v>30</v>
      </c>
      <c r="L4177" t="s">
        <v>3910</v>
      </c>
      <c r="M4177" t="s">
        <v>6642</v>
      </c>
      <c r="N4177" t="s">
        <v>9232</v>
      </c>
      <c r="O4177" t="s">
        <v>6451</v>
      </c>
      <c r="P4177" t="s">
        <v>6643</v>
      </c>
      <c r="Q4177" t="s">
        <v>6644</v>
      </c>
      <c r="R4177" t="s">
        <v>4786</v>
      </c>
      <c r="S4177" t="s">
        <v>35</v>
      </c>
      <c r="T4177" t="str">
        <f t="shared" si="195"/>
        <v>Graduate degree in security studies, risk management, or related field ONLY PERMANENT ADMINISTRATIVE INVESTIGATORS WILL BE CONSIDERED</v>
      </c>
      <c r="U4177">
        <f t="shared" si="196"/>
        <v>0</v>
      </c>
      <c r="V4177" s="3">
        <v>0</v>
      </c>
      <c r="W4177" s="3">
        <f t="shared" si="197"/>
        <v>0</v>
      </c>
      <c r="X4177" s="3">
        <v>0</v>
      </c>
      <c r="Y4177" s="3">
        <v>0</v>
      </c>
      <c r="Z4177" s="3">
        <v>0</v>
      </c>
      <c r="AA4177" s="3">
        <v>0</v>
      </c>
      <c r="AB4177" s="3">
        <v>0</v>
      </c>
      <c r="AD4177" t="s">
        <v>38</v>
      </c>
      <c r="AE4177" s="1">
        <v>42594</v>
      </c>
      <c r="AF4177" s="1">
        <v>42607</v>
      </c>
      <c r="AG4177" s="1">
        <v>42594</v>
      </c>
      <c r="AH4177" s="1">
        <v>42598</v>
      </c>
    </row>
    <row r="4178" spans="1:34" x14ac:dyDescent="0.3">
      <c r="A4178">
        <v>252543</v>
      </c>
      <c r="B4178" t="s">
        <v>210</v>
      </c>
      <c r="C4178" t="s">
        <v>40</v>
      </c>
      <c r="D4178">
        <v>1</v>
      </c>
      <c r="E4178" t="s">
        <v>6629</v>
      </c>
      <c r="F4178" t="s">
        <v>218</v>
      </c>
      <c r="G4178">
        <v>10009</v>
      </c>
      <c r="H4178" t="s">
        <v>240</v>
      </c>
      <c r="I4178">
        <v>58675</v>
      </c>
      <c r="J4178">
        <v>156793</v>
      </c>
      <c r="K4178" t="s">
        <v>30</v>
      </c>
      <c r="L4178" t="s">
        <v>213</v>
      </c>
      <c r="M4178" t="s">
        <v>2306</v>
      </c>
      <c r="N4178" t="s">
        <v>9227</v>
      </c>
      <c r="O4178" t="s">
        <v>221</v>
      </c>
      <c r="P4178" t="s">
        <v>9228</v>
      </c>
      <c r="Q4178" t="s">
        <v>35</v>
      </c>
      <c r="R4178" t="s">
        <v>6630</v>
      </c>
      <c r="S4178" t="s">
        <v>35</v>
      </c>
      <c r="T4178" t="str">
        <f t="shared" si="195"/>
        <v xml:space="preserve">The ideal candidate will have demonstrated success managing complex programs and will have: Master‚„s degree preferredKnowledge of the engineering and construction Industry, construction building trends and policyExcellent Communication Skills and High EQ  Masterful Attention to DetailStrong Project Management Skills6-10 years of experience with at least two years in a senior management, external-facing roleDemonstrated project management experience; proven ability to execute complex projects with multiple stakeholders to deliver timely, quality results Proficiency with Microsoft Office applications required ‚€œ including PowerPoint, Excel, Word; Adobe creative suite  </v>
      </c>
      <c r="U4178">
        <f t="shared" si="196"/>
        <v>0</v>
      </c>
      <c r="V4178" s="3">
        <v>1</v>
      </c>
      <c r="W4178" s="3">
        <f t="shared" si="197"/>
        <v>0</v>
      </c>
      <c r="X4178" s="3">
        <v>0</v>
      </c>
      <c r="Y4178" s="3">
        <v>0</v>
      </c>
      <c r="Z4178" s="3">
        <v>0</v>
      </c>
      <c r="AA4178" s="3">
        <v>0</v>
      </c>
      <c r="AB4178" s="3">
        <v>0</v>
      </c>
      <c r="AD4178" t="s">
        <v>38</v>
      </c>
      <c r="AE4178" s="1">
        <v>42592</v>
      </c>
      <c r="AG4178" s="1">
        <v>42592</v>
      </c>
      <c r="AH4178" s="1">
        <v>42598</v>
      </c>
    </row>
    <row r="4179" spans="1:34" x14ac:dyDescent="0.3">
      <c r="A4179">
        <v>252669</v>
      </c>
      <c r="B4179" t="s">
        <v>524</v>
      </c>
      <c r="C4179" t="s">
        <v>26</v>
      </c>
      <c r="D4179">
        <v>1</v>
      </c>
      <c r="E4179" t="s">
        <v>6472</v>
      </c>
      <c r="F4179" t="s">
        <v>1472</v>
      </c>
      <c r="G4179">
        <v>21215</v>
      </c>
      <c r="H4179">
        <v>2</v>
      </c>
      <c r="I4179">
        <v>80000</v>
      </c>
      <c r="J4179">
        <v>95000</v>
      </c>
      <c r="K4179" t="s">
        <v>30</v>
      </c>
      <c r="L4179" t="s">
        <v>527</v>
      </c>
      <c r="M4179" t="s">
        <v>6473</v>
      </c>
      <c r="N4179" t="s">
        <v>9170</v>
      </c>
      <c r="O4179" t="s">
        <v>1473</v>
      </c>
      <c r="P4179" t="s">
        <v>6474</v>
      </c>
      <c r="Q4179" t="s">
        <v>6357</v>
      </c>
      <c r="R4179" t="s">
        <v>6645</v>
      </c>
      <c r="S4179" t="s">
        <v>35</v>
      </c>
      <c r="T4179" t="str">
        <f t="shared" si="195"/>
        <v>1. Familiarity with New York City Government and Parks &amp; Recreation policies and procedures. 2. Registered Landscape Architect. 3. Master's, undergraduate degree or specialization in historic preservation.  4. A working knowledge of archeology, cultural resource and historic preservation laws and practices. 5. Five years of full-time, high-level experience in design or managing design projects.   6. Excellent communication skills including public speaking, writing, editing and translating between technical and non-technical stakeholders. 7. Experience with PowerPoint, Photoshop, InDesign, Word and Excel 8. Strong time management, task prioritization and efficient record keeping abilities. 9. Strong general management and problem solving skills, including the ability to listen to and motivate others. 10. A driver license valid in New York State. NOTE: All resumes must be received no later than the last day of the posting period.  www.nyc.gov/parks</v>
      </c>
      <c r="U4179">
        <f t="shared" si="196"/>
        <v>0</v>
      </c>
      <c r="V4179" s="3">
        <v>1</v>
      </c>
      <c r="W4179" s="3">
        <f t="shared" si="197"/>
        <v>0</v>
      </c>
      <c r="X4179" s="3">
        <v>0</v>
      </c>
      <c r="Y4179" s="3">
        <v>0</v>
      </c>
      <c r="Z4179" s="3">
        <v>0</v>
      </c>
      <c r="AA4179" s="3">
        <v>0</v>
      </c>
      <c r="AB4179" s="3">
        <v>0</v>
      </c>
      <c r="AD4179" t="s">
        <v>533</v>
      </c>
      <c r="AE4179" s="1">
        <v>42594</v>
      </c>
      <c r="AF4179" s="1">
        <v>42622</v>
      </c>
      <c r="AG4179" s="1">
        <v>42593</v>
      </c>
      <c r="AH4179" s="1">
        <v>42598</v>
      </c>
    </row>
    <row r="4180" spans="1:34" x14ac:dyDescent="0.3">
      <c r="A4180">
        <v>252669</v>
      </c>
      <c r="B4180" t="s">
        <v>524</v>
      </c>
      <c r="C4180" t="s">
        <v>40</v>
      </c>
      <c r="D4180">
        <v>1</v>
      </c>
      <c r="E4180" t="s">
        <v>6472</v>
      </c>
      <c r="F4180" t="s">
        <v>1472</v>
      </c>
      <c r="G4180">
        <v>21215</v>
      </c>
      <c r="H4180">
        <v>2</v>
      </c>
      <c r="I4180">
        <v>80000</v>
      </c>
      <c r="J4180">
        <v>95000</v>
      </c>
      <c r="K4180" t="s">
        <v>30</v>
      </c>
      <c r="L4180" t="s">
        <v>527</v>
      </c>
      <c r="M4180" t="s">
        <v>6473</v>
      </c>
      <c r="N4180" t="s">
        <v>9170</v>
      </c>
      <c r="O4180" t="s">
        <v>1473</v>
      </c>
      <c r="P4180" t="s">
        <v>6474</v>
      </c>
      <c r="Q4180" t="s">
        <v>6357</v>
      </c>
      <c r="R4180" t="s">
        <v>6645</v>
      </c>
      <c r="S4180" t="s">
        <v>35</v>
      </c>
      <c r="T4180" t="str">
        <f t="shared" si="195"/>
        <v>1. Familiarity with New York City Government and Parks &amp; Recreation policies and procedures. 2. Registered Landscape Architect. 3. Master's, undergraduate degree or specialization in historic preservation.  4. A working knowledge of archeology, cultural resource and historic preservation laws and practices. 5. Five years of full-time, high-level experience in design or managing design projects.   6. Excellent communication skills including public speaking, writing, editing and translating between technical and non-technical stakeholders. 7. Experience with PowerPoint, Photoshop, InDesign, Word and Excel 8. Strong time management, task prioritization and efficient record keeping abilities. 9. Strong general management and problem solving skills, including the ability to listen to and motivate others. 10. A driver license valid in New York State. NOTE: All resumes must be received no later than the last day of the posting period.  www.nyc.gov/parks</v>
      </c>
      <c r="U4180">
        <f t="shared" si="196"/>
        <v>0</v>
      </c>
      <c r="V4180" s="3">
        <v>1</v>
      </c>
      <c r="W4180" s="3">
        <f t="shared" si="197"/>
        <v>0</v>
      </c>
      <c r="X4180" s="3">
        <v>0</v>
      </c>
      <c r="Y4180" s="3">
        <v>0</v>
      </c>
      <c r="Z4180" s="3">
        <v>0</v>
      </c>
      <c r="AA4180" s="3">
        <v>0</v>
      </c>
      <c r="AB4180" s="3">
        <v>0</v>
      </c>
      <c r="AD4180" t="s">
        <v>533</v>
      </c>
      <c r="AE4180" s="1">
        <v>42594</v>
      </c>
      <c r="AF4180" s="1">
        <v>42622</v>
      </c>
      <c r="AG4180" s="1">
        <v>42593</v>
      </c>
      <c r="AH4180" s="1">
        <v>42598</v>
      </c>
    </row>
    <row r="4181" spans="1:34" x14ac:dyDescent="0.3">
      <c r="A4181">
        <v>252669</v>
      </c>
      <c r="B4181" t="s">
        <v>524</v>
      </c>
      <c r="C4181" t="s">
        <v>26</v>
      </c>
      <c r="D4181">
        <v>1</v>
      </c>
      <c r="E4181" t="s">
        <v>6472</v>
      </c>
      <c r="F4181" t="s">
        <v>1472</v>
      </c>
      <c r="G4181">
        <v>21215</v>
      </c>
      <c r="H4181">
        <v>2</v>
      </c>
      <c r="I4181">
        <v>80000</v>
      </c>
      <c r="J4181">
        <v>95000</v>
      </c>
      <c r="K4181" t="s">
        <v>30</v>
      </c>
      <c r="L4181" t="s">
        <v>527</v>
      </c>
      <c r="M4181" t="s">
        <v>6473</v>
      </c>
      <c r="N4181" t="s">
        <v>9170</v>
      </c>
      <c r="O4181" t="s">
        <v>1473</v>
      </c>
      <c r="P4181" t="s">
        <v>6474</v>
      </c>
      <c r="Q4181" t="s">
        <v>6357</v>
      </c>
      <c r="R4181" t="s">
        <v>6645</v>
      </c>
      <c r="S4181" t="s">
        <v>35</v>
      </c>
      <c r="T4181" t="str">
        <f t="shared" si="195"/>
        <v>1. Familiarity with New York City Government and Parks &amp; Recreation policies and procedures. 2. Registered Landscape Architect. 3. Master's, undergraduate degree or specialization in historic preservation.  4. A working knowledge of archeology, cultural resource and historic preservation laws and practices. 5. Five years of full-time, high-level experience in design or managing design projects.   6. Excellent communication skills including public speaking, writing, editing and translating between technical and non-technical stakeholders. 7. Experience with PowerPoint, Photoshop, InDesign, Word and Excel 8. Strong time management, task prioritization and efficient record keeping abilities. 9. Strong general management and problem solving skills, including the ability to listen to and motivate others. 10. A driver license valid in New York State. NOTE: All resumes must be received no later than the last day of the posting period.  www.nyc.gov/parks</v>
      </c>
      <c r="U4181">
        <f t="shared" si="196"/>
        <v>0</v>
      </c>
      <c r="V4181" s="3">
        <v>1</v>
      </c>
      <c r="W4181" s="3">
        <f t="shared" si="197"/>
        <v>0</v>
      </c>
      <c r="X4181" s="3">
        <v>0</v>
      </c>
      <c r="Y4181" s="3">
        <v>0</v>
      </c>
      <c r="Z4181" s="3">
        <v>0</v>
      </c>
      <c r="AA4181" s="3">
        <v>0</v>
      </c>
      <c r="AB4181" s="3">
        <v>0</v>
      </c>
      <c r="AD4181" t="s">
        <v>533</v>
      </c>
      <c r="AE4181" s="1">
        <v>42594</v>
      </c>
      <c r="AF4181" s="1">
        <v>42622</v>
      </c>
      <c r="AG4181" s="1">
        <v>42593</v>
      </c>
      <c r="AH4181" s="1">
        <v>42598</v>
      </c>
    </row>
    <row r="4182" spans="1:34" x14ac:dyDescent="0.3">
      <c r="A4182">
        <v>253613</v>
      </c>
      <c r="B4182" t="s">
        <v>447</v>
      </c>
      <c r="C4182" t="s">
        <v>40</v>
      </c>
      <c r="D4182">
        <v>1</v>
      </c>
      <c r="E4182" t="s">
        <v>4618</v>
      </c>
      <c r="F4182" t="s">
        <v>326</v>
      </c>
      <c r="G4182">
        <v>56057</v>
      </c>
      <c r="H4182">
        <v>0</v>
      </c>
      <c r="I4182">
        <v>34644</v>
      </c>
      <c r="J4182">
        <v>39841</v>
      </c>
      <c r="K4182" t="s">
        <v>30</v>
      </c>
      <c r="L4182" t="s">
        <v>449</v>
      </c>
      <c r="M4182" t="s">
        <v>6646</v>
      </c>
      <c r="N4182" t="s">
        <v>9233</v>
      </c>
      <c r="O4182" t="s">
        <v>329</v>
      </c>
      <c r="P4182" t="s">
        <v>6647</v>
      </c>
      <c r="Q4182" t="s">
        <v>6648</v>
      </c>
      <c r="R4182" t="s">
        <v>266</v>
      </c>
      <c r="S4182" t="s">
        <v>35</v>
      </c>
      <c r="T4182" t="str">
        <f t="shared" si="195"/>
        <v>The paralegal should be proficient with computers and open to learning new skills, including using public records, law enforcement databases and social media to research case subjects.  The paralegal reports to a manager and should be able to work in a team environment as well as independently.    A minimum of one year work experience, preferably with a law enforcement agency or using the skills described above; and a baccalaureate degree from an accredited college is also preferred.  Applicants should also be literate in MS Office, including Word, Excel and Power Point and possess excellent organizational and communications skills. Applicants should submit a resume and cover letter specifying the position they are applying for along with salary requirements.  Only those applicants meeting the stated criteria will be contacted.</v>
      </c>
      <c r="U4182">
        <f t="shared" si="196"/>
        <v>0</v>
      </c>
      <c r="V4182" s="3">
        <v>1</v>
      </c>
      <c r="W4182" s="3">
        <f t="shared" si="197"/>
        <v>0</v>
      </c>
      <c r="X4182" s="3">
        <v>0</v>
      </c>
      <c r="Y4182" s="3">
        <v>0</v>
      </c>
      <c r="Z4182" s="3">
        <v>0</v>
      </c>
      <c r="AA4182" s="3">
        <v>0</v>
      </c>
      <c r="AB4182" s="3">
        <v>0</v>
      </c>
      <c r="AD4182" t="s">
        <v>38</v>
      </c>
      <c r="AE4182" s="1">
        <v>42597</v>
      </c>
      <c r="AF4182" s="1">
        <v>42603</v>
      </c>
      <c r="AG4182" s="1">
        <v>42597</v>
      </c>
      <c r="AH4182" s="1">
        <v>42598</v>
      </c>
    </row>
    <row r="4183" spans="1:34" x14ac:dyDescent="0.3">
      <c r="A4183">
        <v>253613</v>
      </c>
      <c r="B4183" t="s">
        <v>447</v>
      </c>
      <c r="C4183" t="s">
        <v>26</v>
      </c>
      <c r="D4183">
        <v>1</v>
      </c>
      <c r="E4183" t="s">
        <v>4618</v>
      </c>
      <c r="F4183" t="s">
        <v>326</v>
      </c>
      <c r="G4183">
        <v>56057</v>
      </c>
      <c r="H4183">
        <v>0</v>
      </c>
      <c r="I4183">
        <v>34644</v>
      </c>
      <c r="J4183">
        <v>39841</v>
      </c>
      <c r="K4183" t="s">
        <v>30</v>
      </c>
      <c r="L4183" t="s">
        <v>449</v>
      </c>
      <c r="M4183" t="s">
        <v>6646</v>
      </c>
      <c r="N4183" t="s">
        <v>9233</v>
      </c>
      <c r="O4183" t="s">
        <v>329</v>
      </c>
      <c r="P4183" t="s">
        <v>6647</v>
      </c>
      <c r="Q4183" t="s">
        <v>6648</v>
      </c>
      <c r="R4183" t="s">
        <v>266</v>
      </c>
      <c r="S4183" t="s">
        <v>35</v>
      </c>
      <c r="T4183" t="str">
        <f t="shared" si="195"/>
        <v>The paralegal should be proficient with computers and open to learning new skills, including using public records, law enforcement databases and social media to research case subjects.  The paralegal reports to a manager and should be able to work in a team environment as well as independently.    A minimum of one year work experience, preferably with a law enforcement agency or using the skills described above; and a baccalaureate degree from an accredited college is also preferred.  Applicants should also be literate in MS Office, including Word, Excel and Power Point and possess excellent organizational and communications skills. Applicants should submit a resume and cover letter specifying the position they are applying for along with salary requirements.  Only those applicants meeting the stated criteria will be contacted.</v>
      </c>
      <c r="U4183">
        <f t="shared" si="196"/>
        <v>0</v>
      </c>
      <c r="V4183" s="3">
        <v>1</v>
      </c>
      <c r="W4183" s="3">
        <f t="shared" si="197"/>
        <v>0</v>
      </c>
      <c r="X4183" s="3">
        <v>0</v>
      </c>
      <c r="Y4183" s="3">
        <v>0</v>
      </c>
      <c r="Z4183" s="3">
        <v>0</v>
      </c>
      <c r="AA4183" s="3">
        <v>0</v>
      </c>
      <c r="AB4183" s="3">
        <v>0</v>
      </c>
      <c r="AD4183" t="s">
        <v>38</v>
      </c>
      <c r="AE4183" s="1">
        <v>42597</v>
      </c>
      <c r="AF4183" s="1">
        <v>42603</v>
      </c>
      <c r="AG4183" s="1">
        <v>42597</v>
      </c>
      <c r="AH4183" s="1">
        <v>42598</v>
      </c>
    </row>
    <row r="4184" spans="1:34" x14ac:dyDescent="0.3">
      <c r="A4184">
        <v>252690</v>
      </c>
      <c r="B4184" t="s">
        <v>524</v>
      </c>
      <c r="C4184" t="s">
        <v>26</v>
      </c>
      <c r="D4184">
        <v>1</v>
      </c>
      <c r="E4184" t="s">
        <v>6472</v>
      </c>
      <c r="F4184" t="s">
        <v>6649</v>
      </c>
      <c r="G4184" t="s">
        <v>6650</v>
      </c>
      <c r="H4184">
        <v>0</v>
      </c>
      <c r="I4184">
        <v>80000</v>
      </c>
      <c r="J4184">
        <v>95000</v>
      </c>
      <c r="K4184" t="s">
        <v>30</v>
      </c>
      <c r="L4184" t="s">
        <v>527</v>
      </c>
      <c r="M4184" t="s">
        <v>6473</v>
      </c>
      <c r="N4184" t="s">
        <v>9170</v>
      </c>
      <c r="O4184" t="s">
        <v>6651</v>
      </c>
      <c r="P4184" t="s">
        <v>6474</v>
      </c>
      <c r="Q4184" t="s">
        <v>6357</v>
      </c>
      <c r="R4184" t="s">
        <v>6652</v>
      </c>
      <c r="S4184" t="s">
        <v>35</v>
      </c>
      <c r="T4184" t="str">
        <f t="shared" si="195"/>
        <v>1. Familiarity with New York City Government and Parks &amp; Recreation policies and procedures. 2. Registered Landscape Architect. 3. Master's, undergraduate degree or specialization in historic preservation.  4. A working knowledge of archeology, cultural resource and historic preservation laws and practices. 5. Five years of full-time, high-level experience in design or managing design projects.   6. Excellent communication skills including public speaking, writing, editing and translating between technical and non-technical stakeholders. 7. Experience with PowerPoint, Photoshop, InDesign, Word and Excel 8. Strong time management, task prioritization and efficient record keeping abilities. 9. Strong general management and problem solving skills, including the ability to listen to and motivate others. 10. A driver license valid in New York State. NOTE: All resumes must be received no later than the last day of the posting period.  www.nyc.gov/parks</v>
      </c>
      <c r="U4184">
        <f t="shared" si="196"/>
        <v>0</v>
      </c>
      <c r="V4184" s="3">
        <v>1</v>
      </c>
      <c r="W4184" s="3">
        <f t="shared" si="197"/>
        <v>0</v>
      </c>
      <c r="X4184" s="3">
        <v>0</v>
      </c>
      <c r="Y4184" s="3">
        <v>0</v>
      </c>
      <c r="Z4184" s="3">
        <v>0</v>
      </c>
      <c r="AA4184" s="3">
        <v>0</v>
      </c>
      <c r="AB4184" s="3">
        <v>0</v>
      </c>
      <c r="AD4184" t="s">
        <v>533</v>
      </c>
      <c r="AE4184" s="1">
        <v>42594</v>
      </c>
      <c r="AF4184" s="1">
        <v>42622</v>
      </c>
      <c r="AG4184" s="1">
        <v>42593</v>
      </c>
      <c r="AH4184" s="1">
        <v>42598</v>
      </c>
    </row>
    <row r="4185" spans="1:34" x14ac:dyDescent="0.3">
      <c r="A4185">
        <v>252690</v>
      </c>
      <c r="B4185" t="s">
        <v>524</v>
      </c>
      <c r="C4185" t="s">
        <v>40</v>
      </c>
      <c r="D4185">
        <v>1</v>
      </c>
      <c r="E4185" t="s">
        <v>6472</v>
      </c>
      <c r="F4185" t="s">
        <v>6649</v>
      </c>
      <c r="G4185" t="s">
        <v>6650</v>
      </c>
      <c r="H4185">
        <v>0</v>
      </c>
      <c r="I4185">
        <v>80000</v>
      </c>
      <c r="J4185">
        <v>95000</v>
      </c>
      <c r="K4185" t="s">
        <v>30</v>
      </c>
      <c r="L4185" t="s">
        <v>527</v>
      </c>
      <c r="M4185" t="s">
        <v>6473</v>
      </c>
      <c r="N4185" t="s">
        <v>9170</v>
      </c>
      <c r="O4185" t="s">
        <v>6651</v>
      </c>
      <c r="P4185" t="s">
        <v>6474</v>
      </c>
      <c r="Q4185" t="s">
        <v>6357</v>
      </c>
      <c r="R4185" t="s">
        <v>6652</v>
      </c>
      <c r="S4185" t="s">
        <v>35</v>
      </c>
      <c r="T4185" t="str">
        <f t="shared" si="195"/>
        <v>1. Familiarity with New York City Government and Parks &amp; Recreation policies and procedures. 2. Registered Landscape Architect. 3. Master's, undergraduate degree or specialization in historic preservation.  4. A working knowledge of archeology, cultural resource and historic preservation laws and practices. 5. Five years of full-time, high-level experience in design or managing design projects.   6. Excellent communication skills including public speaking, writing, editing and translating between technical and non-technical stakeholders. 7. Experience with PowerPoint, Photoshop, InDesign, Word and Excel 8. Strong time management, task prioritization and efficient record keeping abilities. 9. Strong general management and problem solving skills, including the ability to listen to and motivate others. 10. A driver license valid in New York State. NOTE: All resumes must be received no later than the last day of the posting period.  www.nyc.gov/parks</v>
      </c>
      <c r="U4185">
        <f t="shared" si="196"/>
        <v>0</v>
      </c>
      <c r="V4185" s="3">
        <v>1</v>
      </c>
      <c r="W4185" s="3">
        <f t="shared" si="197"/>
        <v>0</v>
      </c>
      <c r="X4185" s="3">
        <v>0</v>
      </c>
      <c r="Y4185" s="3">
        <v>0</v>
      </c>
      <c r="Z4185" s="3">
        <v>0</v>
      </c>
      <c r="AA4185" s="3">
        <v>0</v>
      </c>
      <c r="AB4185" s="3">
        <v>0</v>
      </c>
      <c r="AD4185" t="s">
        <v>533</v>
      </c>
      <c r="AE4185" s="1">
        <v>42594</v>
      </c>
      <c r="AF4185" s="1">
        <v>42622</v>
      </c>
      <c r="AG4185" s="1">
        <v>42593</v>
      </c>
      <c r="AH4185" s="1">
        <v>42598</v>
      </c>
    </row>
    <row r="4186" spans="1:34" x14ac:dyDescent="0.3">
      <c r="A4186">
        <v>252690</v>
      </c>
      <c r="B4186" t="s">
        <v>524</v>
      </c>
      <c r="C4186" t="s">
        <v>26</v>
      </c>
      <c r="D4186">
        <v>1</v>
      </c>
      <c r="E4186" t="s">
        <v>6472</v>
      </c>
      <c r="F4186" t="s">
        <v>6649</v>
      </c>
      <c r="G4186" t="s">
        <v>6650</v>
      </c>
      <c r="H4186">
        <v>0</v>
      </c>
      <c r="I4186">
        <v>80000</v>
      </c>
      <c r="J4186">
        <v>95000</v>
      </c>
      <c r="K4186" t="s">
        <v>30</v>
      </c>
      <c r="L4186" t="s">
        <v>527</v>
      </c>
      <c r="M4186" t="s">
        <v>6473</v>
      </c>
      <c r="N4186" t="s">
        <v>9170</v>
      </c>
      <c r="O4186" t="s">
        <v>6651</v>
      </c>
      <c r="P4186" t="s">
        <v>6474</v>
      </c>
      <c r="Q4186" t="s">
        <v>6357</v>
      </c>
      <c r="R4186" t="s">
        <v>6652</v>
      </c>
      <c r="S4186" t="s">
        <v>35</v>
      </c>
      <c r="T4186" t="str">
        <f t="shared" si="195"/>
        <v>1. Familiarity with New York City Government and Parks &amp; Recreation policies and procedures. 2. Registered Landscape Architect. 3. Master's, undergraduate degree or specialization in historic preservation.  4. A working knowledge of archeology, cultural resource and historic preservation laws and practices. 5. Five years of full-time, high-level experience in design or managing design projects.   6. Excellent communication skills including public speaking, writing, editing and translating between technical and non-technical stakeholders. 7. Experience with PowerPoint, Photoshop, InDesign, Word and Excel 8. Strong time management, task prioritization and efficient record keeping abilities. 9. Strong general management and problem solving skills, including the ability to listen to and motivate others. 10. A driver license valid in New York State. NOTE: All resumes must be received no later than the last day of the posting period.  www.nyc.gov/parks</v>
      </c>
      <c r="U4186">
        <f t="shared" si="196"/>
        <v>0</v>
      </c>
      <c r="V4186" s="3">
        <v>1</v>
      </c>
      <c r="W4186" s="3">
        <f t="shared" si="197"/>
        <v>0</v>
      </c>
      <c r="X4186" s="3">
        <v>0</v>
      </c>
      <c r="Y4186" s="3">
        <v>0</v>
      </c>
      <c r="Z4186" s="3">
        <v>0</v>
      </c>
      <c r="AA4186" s="3">
        <v>0</v>
      </c>
      <c r="AB4186" s="3">
        <v>0</v>
      </c>
      <c r="AD4186" t="s">
        <v>533</v>
      </c>
      <c r="AE4186" s="1">
        <v>42594</v>
      </c>
      <c r="AF4186" s="1">
        <v>42622</v>
      </c>
      <c r="AG4186" s="1">
        <v>42593</v>
      </c>
      <c r="AH4186" s="1">
        <v>42598</v>
      </c>
    </row>
    <row r="4187" spans="1:34" x14ac:dyDescent="0.3">
      <c r="A4187">
        <v>252701</v>
      </c>
      <c r="B4187" t="s">
        <v>524</v>
      </c>
      <c r="C4187" t="s">
        <v>26</v>
      </c>
      <c r="D4187">
        <v>1</v>
      </c>
      <c r="E4187" t="s">
        <v>6472</v>
      </c>
      <c r="F4187" t="s">
        <v>715</v>
      </c>
      <c r="G4187">
        <v>21315</v>
      </c>
      <c r="H4187">
        <v>2</v>
      </c>
      <c r="I4187">
        <v>80000</v>
      </c>
      <c r="J4187">
        <v>95000</v>
      </c>
      <c r="K4187" t="s">
        <v>30</v>
      </c>
      <c r="L4187" t="s">
        <v>527</v>
      </c>
      <c r="M4187" t="s">
        <v>6473</v>
      </c>
      <c r="N4187" t="s">
        <v>9170</v>
      </c>
      <c r="O4187" t="s">
        <v>7598</v>
      </c>
      <c r="P4187" t="s">
        <v>6474</v>
      </c>
      <c r="Q4187" t="s">
        <v>6357</v>
      </c>
      <c r="R4187" t="s">
        <v>6475</v>
      </c>
      <c r="S4187" t="s">
        <v>35</v>
      </c>
      <c r="T4187" t="str">
        <f t="shared" si="195"/>
        <v>1. Familiarity with New York City Government and Parks &amp; Recreation policies and procedures. 2. Registered Landscape Architect. 3. Master's, undergraduate degree or specialization in historic preservation.  4. A working knowledge of archeology, cultural resource and historic preservation laws and practices. 5. Five years of full-time, high-level experience in design or managing design projects.   6. Excellent communication skills including public speaking, writing, editing and translating between technical and non-technical stakeholders. 7. Experience with PowerPoint, Photoshop, InDesign, Word and Excel 8. Strong time management, task prioritization and efficient record keeping abilities. 9. Strong general management and problem solving skills, including the ability to listen to and motivate others. 10. A driver license valid in New York State. NOTE: All resumes must be received no later than the last day of the posting period.  www.nyc.gov/parks</v>
      </c>
      <c r="U4187">
        <f t="shared" si="196"/>
        <v>0</v>
      </c>
      <c r="V4187" s="3">
        <v>1</v>
      </c>
      <c r="W4187" s="3">
        <f t="shared" si="197"/>
        <v>0</v>
      </c>
      <c r="X4187" s="3">
        <v>0</v>
      </c>
      <c r="Y4187" s="3">
        <v>0</v>
      </c>
      <c r="Z4187" s="3">
        <v>0</v>
      </c>
      <c r="AA4187" s="3">
        <v>0</v>
      </c>
      <c r="AB4187" s="3">
        <v>0</v>
      </c>
      <c r="AD4187" t="s">
        <v>533</v>
      </c>
      <c r="AE4187" s="1">
        <v>42594</v>
      </c>
      <c r="AF4187" s="1">
        <v>42622</v>
      </c>
      <c r="AG4187" s="1">
        <v>42593</v>
      </c>
      <c r="AH4187" s="1">
        <v>42598</v>
      </c>
    </row>
    <row r="4188" spans="1:34" x14ac:dyDescent="0.3">
      <c r="A4188">
        <v>253616</v>
      </c>
      <c r="B4188" t="s">
        <v>888</v>
      </c>
      <c r="C4188" t="s">
        <v>26</v>
      </c>
      <c r="D4188">
        <v>1</v>
      </c>
      <c r="E4188" t="s">
        <v>6653</v>
      </c>
      <c r="F4188" t="s">
        <v>1168</v>
      </c>
      <c r="G4188">
        <v>56058</v>
      </c>
      <c r="H4188">
        <v>0</v>
      </c>
      <c r="I4188">
        <v>65000</v>
      </c>
      <c r="J4188">
        <v>75000</v>
      </c>
      <c r="K4188" t="s">
        <v>30</v>
      </c>
      <c r="L4188" t="s">
        <v>430</v>
      </c>
      <c r="M4188" t="s">
        <v>3306</v>
      </c>
      <c r="N4188" t="s">
        <v>6654</v>
      </c>
      <c r="O4188" t="s">
        <v>1170</v>
      </c>
      <c r="P4188" t="s">
        <v>6655</v>
      </c>
      <c r="Q4188" t="s">
        <v>35</v>
      </c>
      <c r="R4188" t="s">
        <v>894</v>
      </c>
      <c r="S4188" t="s">
        <v>35</v>
      </c>
      <c r="T4188" t="str">
        <f t="shared" si="195"/>
        <v xml:space="preserve">Candidates must be able to assess situations and persuade with concise specific solutions;  Candidates must demonstrate strong verbal and written communication skills;  Candidates must have strong financial analysis skills including financial modeling and financial statement analysis, be detailed-oriented, self-motivated, be able to manage multiple projects and meet deadlines;  Project management or expediting experience;   Knowledge of housing development/lending and knowledge of HPD development programs and specifically, demonstrated analytical skills, and ability to work effectively with others to obtain results promptly;  The ideal candidate will be strongly detail-oriented, comfortable collaborating with staff at multiple levels, self-motivated, adept at problem-solving, and able to manage multiple projects while adhering to stringent deadlines;  Knowledge of NYC government and housing issues;   Significant experience with housing finance, real estate underwriting and financial feasibility analysis;   Demonstrated ability to meet deadlines and manage projects in a timely manner;   Excellent analytical, quantitative and research skills;   Excellent interpersonal skills;  Ability to work effectively in collaboration with others as well as independently;   Ability to perform complex tasks with limited supervision;  Excellent written and verbal communication skills;   Strong facility with Microsoft Word &amp; Excel.  </v>
      </c>
      <c r="U4188">
        <f t="shared" si="196"/>
        <v>0</v>
      </c>
      <c r="V4188" s="3">
        <v>1</v>
      </c>
      <c r="W4188" s="3">
        <f t="shared" si="197"/>
        <v>0</v>
      </c>
      <c r="X4188" s="3">
        <v>0</v>
      </c>
      <c r="Y4188" s="3">
        <v>0</v>
      </c>
      <c r="Z4188" s="3">
        <v>0</v>
      </c>
      <c r="AA4188" s="3">
        <v>0</v>
      </c>
      <c r="AB4188" s="3">
        <v>0</v>
      </c>
      <c r="AD4188" t="s">
        <v>38</v>
      </c>
      <c r="AE4188" s="1">
        <v>42597</v>
      </c>
      <c r="AF4188" s="1">
        <v>42687</v>
      </c>
      <c r="AG4188" s="1">
        <v>42597</v>
      </c>
      <c r="AH4188" s="1">
        <v>42598</v>
      </c>
    </row>
    <row r="4189" spans="1:34" x14ac:dyDescent="0.3">
      <c r="A4189">
        <v>253616</v>
      </c>
      <c r="B4189" t="s">
        <v>888</v>
      </c>
      <c r="C4189" t="s">
        <v>40</v>
      </c>
      <c r="D4189">
        <v>1</v>
      </c>
      <c r="E4189" t="s">
        <v>6653</v>
      </c>
      <c r="F4189" t="s">
        <v>1168</v>
      </c>
      <c r="G4189">
        <v>56058</v>
      </c>
      <c r="H4189">
        <v>0</v>
      </c>
      <c r="I4189">
        <v>65000</v>
      </c>
      <c r="J4189">
        <v>75000</v>
      </c>
      <c r="K4189" t="s">
        <v>30</v>
      </c>
      <c r="L4189" t="s">
        <v>430</v>
      </c>
      <c r="M4189" t="s">
        <v>3306</v>
      </c>
      <c r="N4189" t="s">
        <v>6654</v>
      </c>
      <c r="O4189" t="s">
        <v>1170</v>
      </c>
      <c r="P4189" t="s">
        <v>6655</v>
      </c>
      <c r="Q4189" t="s">
        <v>35</v>
      </c>
      <c r="R4189" t="s">
        <v>894</v>
      </c>
      <c r="S4189" t="s">
        <v>35</v>
      </c>
      <c r="T4189" t="str">
        <f t="shared" si="195"/>
        <v xml:space="preserve">Candidates must be able to assess situations and persuade with concise specific solutions;  Candidates must demonstrate strong verbal and written communication skills;  Candidates must have strong financial analysis skills including financial modeling and financial statement analysis, be detailed-oriented, self-motivated, be able to manage multiple projects and meet deadlines;  Project management or expediting experience;   Knowledge of housing development/lending and knowledge of HPD development programs and specifically, demonstrated analytical skills, and ability to work effectively with others to obtain results promptly;  The ideal candidate will be strongly detail-oriented, comfortable collaborating with staff at multiple levels, self-motivated, adept at problem-solving, and able to manage multiple projects while adhering to stringent deadlines;  Knowledge of NYC government and housing issues;   Significant experience with housing finance, real estate underwriting and financial feasibility analysis;   Demonstrated ability to meet deadlines and manage projects in a timely manner;   Excellent analytical, quantitative and research skills;   Excellent interpersonal skills;  Ability to work effectively in collaboration with others as well as independently;   Ability to perform complex tasks with limited supervision;  Excellent written and verbal communication skills;   Strong facility with Microsoft Word &amp; Excel.  </v>
      </c>
      <c r="U4189">
        <f t="shared" si="196"/>
        <v>0</v>
      </c>
      <c r="V4189" s="3">
        <v>1</v>
      </c>
      <c r="W4189" s="3">
        <f t="shared" si="197"/>
        <v>0</v>
      </c>
      <c r="X4189" s="3">
        <v>0</v>
      </c>
      <c r="Y4189" s="3">
        <v>0</v>
      </c>
      <c r="Z4189" s="3">
        <v>0</v>
      </c>
      <c r="AA4189" s="3">
        <v>0</v>
      </c>
      <c r="AB4189" s="3">
        <v>0</v>
      </c>
      <c r="AD4189" t="s">
        <v>38</v>
      </c>
      <c r="AE4189" s="1">
        <v>42597</v>
      </c>
      <c r="AF4189" s="1">
        <v>42687</v>
      </c>
      <c r="AG4189" s="1">
        <v>42597</v>
      </c>
      <c r="AH4189" s="1">
        <v>42598</v>
      </c>
    </row>
    <row r="4190" spans="1:34" x14ac:dyDescent="0.3">
      <c r="A4190">
        <v>253686</v>
      </c>
      <c r="B4190" t="s">
        <v>39</v>
      </c>
      <c r="C4190" t="s">
        <v>26</v>
      </c>
      <c r="D4190">
        <v>4</v>
      </c>
      <c r="E4190" t="s">
        <v>3949</v>
      </c>
      <c r="F4190" t="s">
        <v>813</v>
      </c>
      <c r="G4190">
        <v>90535</v>
      </c>
      <c r="H4190">
        <v>1</v>
      </c>
      <c r="I4190">
        <v>35566</v>
      </c>
      <c r="J4190">
        <v>46037</v>
      </c>
      <c r="K4190" t="s">
        <v>30</v>
      </c>
      <c r="L4190" t="s">
        <v>43</v>
      </c>
      <c r="M4190" t="s">
        <v>767</v>
      </c>
      <c r="N4190" t="s">
        <v>6656</v>
      </c>
      <c r="O4190" t="s">
        <v>816</v>
      </c>
      <c r="P4190" t="s">
        <v>6657</v>
      </c>
      <c r="Q4190" t="s">
        <v>7439</v>
      </c>
      <c r="R4190" t="s">
        <v>6658</v>
      </c>
      <c r="S4190" t="s">
        <v>35</v>
      </c>
      <c r="T4190" t="str">
        <f t="shared" si="195"/>
        <v>--A Category 8 License (Public Health) it is desired  --Candidate should possess excellent verbal, written, and interpersonal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190">
        <f t="shared" si="196"/>
        <v>0</v>
      </c>
      <c r="V4190" s="3">
        <v>0</v>
      </c>
      <c r="W4190" s="3">
        <f t="shared" si="197"/>
        <v>0</v>
      </c>
      <c r="X4190" s="3">
        <v>0</v>
      </c>
      <c r="Y4190" s="3">
        <v>0</v>
      </c>
      <c r="Z4190" s="3">
        <v>0</v>
      </c>
      <c r="AA4190" s="3">
        <v>0</v>
      </c>
      <c r="AB4190" s="3">
        <v>0</v>
      </c>
      <c r="AD4190" t="s">
        <v>38</v>
      </c>
      <c r="AE4190" s="1">
        <v>42597</v>
      </c>
      <c r="AF4190" s="1">
        <v>42608</v>
      </c>
      <c r="AG4190" s="1">
        <v>42597</v>
      </c>
      <c r="AH4190" s="1">
        <v>42598</v>
      </c>
    </row>
    <row r="4191" spans="1:34" x14ac:dyDescent="0.3">
      <c r="A4191">
        <v>253686</v>
      </c>
      <c r="B4191" t="s">
        <v>39</v>
      </c>
      <c r="C4191" t="s">
        <v>40</v>
      </c>
      <c r="D4191">
        <v>4</v>
      </c>
      <c r="E4191" t="s">
        <v>3949</v>
      </c>
      <c r="F4191" t="s">
        <v>813</v>
      </c>
      <c r="G4191">
        <v>90535</v>
      </c>
      <c r="H4191">
        <v>1</v>
      </c>
      <c r="I4191">
        <v>35566</v>
      </c>
      <c r="J4191">
        <v>46037</v>
      </c>
      <c r="K4191" t="s">
        <v>30</v>
      </c>
      <c r="L4191" t="s">
        <v>43</v>
      </c>
      <c r="M4191" t="s">
        <v>767</v>
      </c>
      <c r="N4191" t="s">
        <v>6656</v>
      </c>
      <c r="O4191" t="s">
        <v>816</v>
      </c>
      <c r="P4191" t="s">
        <v>6657</v>
      </c>
      <c r="Q4191" t="s">
        <v>7439</v>
      </c>
      <c r="R4191" t="s">
        <v>6658</v>
      </c>
      <c r="S4191" t="s">
        <v>35</v>
      </c>
      <c r="T4191" t="str">
        <f t="shared" si="195"/>
        <v>--A Category 8 License (Public Health) it is desired  --Candidate should possess excellent verbal, written, and interpersonal skills.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v>
      </c>
      <c r="U4191">
        <f t="shared" si="196"/>
        <v>0</v>
      </c>
      <c r="V4191" s="3">
        <v>0</v>
      </c>
      <c r="W4191" s="3">
        <f t="shared" si="197"/>
        <v>0</v>
      </c>
      <c r="X4191" s="3">
        <v>0</v>
      </c>
      <c r="Y4191" s="3">
        <v>0</v>
      </c>
      <c r="Z4191" s="3">
        <v>0</v>
      </c>
      <c r="AA4191" s="3">
        <v>0</v>
      </c>
      <c r="AB4191" s="3">
        <v>0</v>
      </c>
      <c r="AD4191" t="s">
        <v>38</v>
      </c>
      <c r="AE4191" s="1">
        <v>42597</v>
      </c>
      <c r="AF4191" s="1">
        <v>42608</v>
      </c>
      <c r="AG4191" s="1">
        <v>42597</v>
      </c>
      <c r="AH4191" s="1">
        <v>42598</v>
      </c>
    </row>
  </sheetData>
  <autoFilter ref="A1:AH4191"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NYC_Jobs 2016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Juice</cp:lastModifiedBy>
  <dcterms:created xsi:type="dcterms:W3CDTF">2022-06-15T20:58:30Z</dcterms:created>
  <dcterms:modified xsi:type="dcterms:W3CDTF">2022-06-16T15:04:50Z</dcterms:modified>
</cp:coreProperties>
</file>